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filterPrivacy="1" updateLinks="never" codeName="ThisWorkbook" defaultThemeVersion="166925"/>
  <xr:revisionPtr revIDLastSave="22" documentId="13_ncr:1_{7858721A-E5FD-4000-9357-81BE7E63439D}" xr6:coauthVersionLast="47" xr6:coauthVersionMax="47" xr10:uidLastSave="{6D818128-0282-436E-87C2-993A9B3C35D0}"/>
  <bookViews>
    <workbookView xWindow="-14640" yWindow="-16320" windowWidth="29040" windowHeight="15840" tabRatio="806" xr2:uid="{00000000-000D-0000-FFFF-FFFF00000000}"/>
  </bookViews>
  <sheets>
    <sheet name="Cover Page" sheetId="20" r:id="rId1"/>
    <sheet name="Inputs" sheetId="13" r:id="rId2"/>
    <sheet name="I1 Allocators" sheetId="2" r:id="rId3"/>
    <sheet name="I2 BBM costs" sheetId="3" r:id="rId4"/>
    <sheet name="I3 PTRM asset data" sheetId="7" r:id="rId5"/>
    <sheet name="I4 PTRM Revenue data" sheetId="8" r:id="rId6"/>
    <sheet name="I5 Opex costs" sheetId="9" r:id="rId7"/>
    <sheet name="I6 Tariffs" sheetId="10" r:id="rId8"/>
    <sheet name="Calculation" sheetId="14" r:id="rId9"/>
    <sheet name="C1 Allocated costs" sheetId="5" r:id="rId10"/>
    <sheet name="C2 Revenue range" sheetId="6" r:id="rId11"/>
    <sheet name="Ausgrid inputs" sheetId="15" r:id="rId12"/>
    <sheet name="Volume forecast" sheetId="11" r:id="rId13"/>
    <sheet name="From PTRM" sheetId="18" r:id="rId14"/>
    <sheet name="PTRM input" sheetId="16" r:id="rId15"/>
    <sheet name="Assets" sheetId="17" r:id="rId16"/>
    <sheet name="X-factors" sheetId="19" r:id="rId17"/>
  </sheets>
  <externalReferences>
    <externalReference r:id="rId18"/>
  </externalReferences>
  <definedNames>
    <definedName name="____afg2" hidden="1">{#N/A,#N/A,FALSE,"Board Rpt 1";#N/A,#N/A,FALSE,"Board Rpt 2";#N/A,#N/A,FALSE,"Board Rpt 3";#N/A,#N/A,FALSE,"Board Rpt 4";#N/A,#N/A,FALSE,"Board Rpt 5";#N/A,#N/A,FALSE,"Board Rpt 6";#N/A,#N/A,FALSE,"Board Rpt 7";#N/A,#N/A,FALSE,"Board Rpt 8";#N/A,#N/A,FALSE,"Board Rpt 9"}</definedName>
    <definedName name="____Feb08" hidden="1">{#N/A,#N/A,FALSE,"Board Rpt 1";#N/A,#N/A,FALSE,"Board Rpt 2";#N/A,#N/A,FALSE,"Board Rpt 3";#N/A,#N/A,FALSE,"Board Rpt 4";#N/A,#N/A,FALSE,"Board Rpt 5";#N/A,#N/A,FALSE,"Board Rpt 6";#N/A,#N/A,FALSE,"Board Rpt 7";#N/A,#N/A,FALSE,"Board Rpt 8";#N/A,#N/A,FALSE,"Board Rpt 9"}</definedName>
    <definedName name="___AFG1" hidden="1">{#N/A,#N/A,FALSE,"Board Rpt 1";#N/A,#N/A,FALSE,"Board Rpt 2";#N/A,#N/A,FALSE,"Board Rpt 3";#N/A,#N/A,FALSE,"Board Rpt 4";#N/A,#N/A,FALSE,"Board Rpt 5";#N/A,#N/A,FALSE,"Board Rpt 6";#N/A,#N/A,FALSE,"Board Rpt 7";#N/A,#N/A,FALSE,"Board Rpt 8";#N/A,#N/A,FALSE,"Board Rpt 9"}</definedName>
    <definedName name="___afg2" hidden="1">{#N/A,#N/A,FALSE,"Board Rpt 1";#N/A,#N/A,FALSE,"Board Rpt 2";#N/A,#N/A,FALSE,"Board Rpt 3";#N/A,#N/A,FALSE,"Board Rpt 4";#N/A,#N/A,FALSE,"Board Rpt 5";#N/A,#N/A,FALSE,"Board Rpt 6";#N/A,#N/A,FALSE,"Board Rpt 7";#N/A,#N/A,FALSE,"Board Rpt 8";#N/A,#N/A,FALSE,"Board Rpt 9"}</definedName>
    <definedName name="___Feb08" hidden="1">{#N/A,#N/A,FALSE,"Board Rpt 1";#N/A,#N/A,FALSE,"Board Rpt 2";#N/A,#N/A,FALSE,"Board Rpt 3";#N/A,#N/A,FALSE,"Board Rpt 4";#N/A,#N/A,FALSE,"Board Rpt 5";#N/A,#N/A,FALSE,"Board Rpt 6";#N/A,#N/A,FALSE,"Board Rpt 7";#N/A,#N/A,FALSE,"Board Rpt 8";#N/A,#N/A,FALSE,"Board Rpt 9"}</definedName>
    <definedName name="__123Graph_A" hidden="1">#REF!</definedName>
    <definedName name="__123Graph_ACurrent" hidden="1">#REF!</definedName>
    <definedName name="__123Graph_B" hidden="1">#REF!</definedName>
    <definedName name="__123Graph_BCurrent" hidden="1">#REF!</definedName>
    <definedName name="__123Graph_C" hidden="1">#REF!</definedName>
    <definedName name="__123Graph_CCurrent" hidden="1">#REF!</definedName>
    <definedName name="__123Graph_D" hidden="1">#REF!</definedName>
    <definedName name="__123Graph_DCurrent" hidden="1">#REF!</definedName>
    <definedName name="__123Graph_E" hidden="1">#REF!</definedName>
    <definedName name="__123Graph_ECurrent" hidden="1">#REF!</definedName>
    <definedName name="__123Graph_F" hidden="1">#REF!</definedName>
    <definedName name="__123Graph_FCurrent" hidden="1">#REF!</definedName>
    <definedName name="__AFG1" hidden="1">{#N/A,#N/A,FALSE,"Board Rpt 1";#N/A,#N/A,FALSE,"Board Rpt 2";#N/A,#N/A,FALSE,"Board Rpt 3";#N/A,#N/A,FALSE,"Board Rpt 4";#N/A,#N/A,FALSE,"Board Rpt 5";#N/A,#N/A,FALSE,"Board Rpt 6";#N/A,#N/A,FALSE,"Board Rpt 7";#N/A,#N/A,FALSE,"Board Rpt 8";#N/A,#N/A,FALSE,"Board Rpt 9"}</definedName>
    <definedName name="__afg2" hidden="1">{#N/A,#N/A,FALSE,"Board Rpt 1";#N/A,#N/A,FALSE,"Board Rpt 2";#N/A,#N/A,FALSE,"Board Rpt 3";#N/A,#N/A,FALSE,"Board Rpt 4";#N/A,#N/A,FALSE,"Board Rpt 5";#N/A,#N/A,FALSE,"Board Rpt 6";#N/A,#N/A,FALSE,"Board Rpt 7";#N/A,#N/A,FALSE,"Board Rpt 8";#N/A,#N/A,FALSE,"Board Rpt 9"}</definedName>
    <definedName name="__Feb08" hidden="1">{#N/A,#N/A,FALSE,"Board Rpt 1";#N/A,#N/A,FALSE,"Board Rpt 2";#N/A,#N/A,FALSE,"Board Rpt 3";#N/A,#N/A,FALSE,"Board Rpt 4";#N/A,#N/A,FALSE,"Board Rpt 5";#N/A,#N/A,FALSE,"Board Rpt 6";#N/A,#N/A,FALSE,"Board Rpt 7";#N/A,#N/A,FALSE,"Board Rpt 8";#N/A,#N/A,FALSE,"Board Rpt 9"}</definedName>
    <definedName name="_AFG1" hidden="1">{#N/A,#N/A,FALSE,"Board Rpt 1";#N/A,#N/A,FALSE,"Board Rpt 2";#N/A,#N/A,FALSE,"Board Rpt 3";#N/A,#N/A,FALSE,"Board Rpt 4";#N/A,#N/A,FALSE,"Board Rpt 5";#N/A,#N/A,FALSE,"Board Rpt 6";#N/A,#N/A,FALSE,"Board Rpt 7";#N/A,#N/A,FALSE,"Board Rpt 8";#N/A,#N/A,FALSE,"Board Rpt 9"}</definedName>
    <definedName name="_afg2" hidden="1">{#N/A,#N/A,FALSE,"Board Rpt 1";#N/A,#N/A,FALSE,"Board Rpt 2";#N/A,#N/A,FALSE,"Board Rpt 3";#N/A,#N/A,FALSE,"Board Rpt 4";#N/A,#N/A,FALSE,"Board Rpt 5";#N/A,#N/A,FALSE,"Board Rpt 6";#N/A,#N/A,FALSE,"Board Rpt 7";#N/A,#N/A,FALSE,"Board Rpt 8";#N/A,#N/A,FALSE,"Board Rpt 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CC0101" hidden="1">{#N/A,#N/A,FALSE,"P&amp;L";#N/A,#N/A,FALSE,"R-P&amp;L";#N/A,#N/A,FALSE,"N-P&amp;L";#N/A,#N/A,FALSE,"E-P&amp;L"}</definedName>
    <definedName name="_Feb08" hidden="1">{#N/A,#N/A,FALSE,"Board Rpt 1";#N/A,#N/A,FALSE,"Board Rpt 2";#N/A,#N/A,FALSE,"Board Rpt 3";#N/A,#N/A,FALSE,"Board Rpt 4";#N/A,#N/A,FALSE,"Board Rpt 5";#N/A,#N/A,FALSE,"Board Rpt 6";#N/A,#N/A,FALSE,"Board Rpt 7";#N/A,#N/A,FALSE,"Board Rpt 8";#N/A,#N/A,FALSE,"Board Rpt 9"}</definedName>
    <definedName name="_MatMult_A" hidden="1">#REF!</definedName>
    <definedName name="_MatMult_AxB" hidden="1">#REF!</definedName>
    <definedName name="_MatMult_B" hidden="1">#REF!</definedName>
    <definedName name="a" hidden="1">{#N/A,#N/A,FALSE,"P&amp;L";#N/A,#N/A,FALSE,"R-P&amp;L";#N/A,#N/A,FALSE,"N-P&amp;L";#N/A,#N/A,FALSE,"E-P&amp;L"}</definedName>
    <definedName name="AB" hidden="1">{#N/A,#N/A,FALSE,"Board Rpt 1";#N/A,#N/A,FALSE,"Board Rpt 2";#N/A,#N/A,FALSE,"Board Rpt 3";#N/A,#N/A,FALSE,"Board Rpt 4";#N/A,#N/A,FALSE,"Board Rpt 5";#N/A,#N/A,FALSE,"Board Rpt 6";#N/A,#N/A,FALSE,"Board Rpt 7";#N/A,#N/A,FALSE,"Board Rpt 8";#N/A,#N/A,FALSE,"Board Rpt 9"}</definedName>
    <definedName name="abba" hidden="1">{"Ownership",#N/A,FALSE,"Ownership";"Contents",#N/A,FALSE,"Contents"}</definedName>
    <definedName name="AFG" hidden="1">{#N/A,#N/A,FALSE,"Board Rpt 1";#N/A,#N/A,FALSE,"Board Rpt 2";#N/A,#N/A,FALSE,"Board Rpt 3";#N/A,#N/A,FALSE,"Board Rpt 4";#N/A,#N/A,FALSE,"Board Rpt 5";#N/A,#N/A,FALSE,"Board Rpt 6";#N/A,#N/A,FALSE,"Board Rpt 7";#N/A,#N/A,FALSE,"Board Rpt 8";#N/A,#N/A,FALSE,"Board Rpt 9"}</definedName>
    <definedName name="AM" hidden="1">{#N/A,#N/A,FALSE,"Board Rpt 1";#N/A,#N/A,FALSE,"Board Rpt 2";#N/A,#N/A,FALSE,"Board Rpt 3";#N/A,#N/A,FALSE,"Board Rpt 4";#N/A,#N/A,FALSE,"Board Rpt 5";#N/A,#N/A,FALSE,"Board Rpt 6";#N/A,#N/A,FALSE,"Board Rpt 7";#N/A,#N/A,FALSE,"Board Rpt 8";#N/A,#N/A,FALSE,"Board Rpt 9"}</definedName>
    <definedName name="anscount" hidden="1">1</definedName>
    <definedName name="aus" hidden="1">{#N/A,#N/A,FALSE,"Board Rpt 1";#N/A,#N/A,FALSE,"Board Rpt 2";#N/A,#N/A,FALSE,"Board Rpt 3";#N/A,#N/A,FALSE,"Board Rpt 4";#N/A,#N/A,FALSE,"Board Rpt 5";#N/A,#N/A,FALSE,"Board Rpt 6";#N/A,#N/A,FALSE,"Board Rpt 7";#N/A,#N/A,FALSE,"Board Rpt 8";#N/A,#N/A,FALSE,"Board Rpt 9"}</definedName>
    <definedName name="b" hidden="1">{#N/A,#N/A,FALSE,"P&amp;L";#N/A,#N/A,FALSE,"R-P&amp;L";#N/A,#N/A,FALSE,"N-P&amp;L";#N/A,#N/A,FALSE,"E-P&amp;L"}</definedName>
    <definedName name="BA_Formats_Styles" hidden="1">#REF!</definedName>
    <definedName name="BA_Range_Naming" hidden="1">#REF!</definedName>
    <definedName name="BA_Sheet_Naming" hidden="1">#REF!</definedName>
    <definedName name="Budget" hidden="1">{#N/A,#N/A,FALSE,"P&amp;L";#N/A,#N/A,FALSE,"R-P&amp;L";#N/A,#N/A,FALSE,"N-P&amp;L";#N/A,#N/A,FALSE,"E-P&amp;L"}</definedName>
    <definedName name="copy" hidden="1">{#N/A,#N/A,FALSE,"P&amp;L";#N/A,#N/A,FALSE,"R-P&amp;L";#N/A,#N/A,FALSE,"N-P&amp;L";#N/A,#N/A,FALSE,"E-P&amp;L"}</definedName>
    <definedName name="EBIT" hidden="1">{#N/A,#N/A,FALSE,"P&amp;L";#N/A,#N/A,FALSE,"R-P&amp;L";#N/A,#N/A,FALSE,"N-P&amp;L";#N/A,#N/A,FALSE,"E-P&amp;L"}</definedName>
    <definedName name="gfh" hidden="1">#REF!</definedName>
    <definedName name="Graph" hidden="1">#REF!</definedName>
    <definedName name="HL_Sheet_Main_25" hidden="1">#REF!</definedName>
    <definedName name="HL_TOC_3" hidden="1">#REF!</definedName>
    <definedName name="HL_TOC_4" hidden="1">#REF!</definedName>
    <definedName name="HL_TOC_5" hidden="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q" hidden="1">{#N/A,#N/A,FALSE,"P&amp;L";#N/A,#N/A,FALSE,"R-P&amp;L";#N/A,#N/A,FALSE,"N-P&amp;L";#N/A,#N/A,FALSE,"E-P&amp;L"}</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APBEXbbsBack" hidden="1">"xSAPtemp3130.xls"</definedName>
    <definedName name="SAPBEXhrIndnt" hidden="1">1</definedName>
    <definedName name="SAPBEXrevision" hidden="1">1</definedName>
    <definedName name="SAPBEXsysID" hidden="1">"BWP"</definedName>
    <definedName name="SAPBEXwbID" hidden="1">"3MRVO7FSUKKSZGHNN9S3XOKUJ"</definedName>
    <definedName name="sdgfd" hidden="1">{#N/A,#N/A,FALSE,"P&amp;L";#N/A,#N/A,FALSE,"R-P&amp;L";#N/A,#N/A,FALSE,"N-P&amp;L";#N/A,#N/A,FALSE,"E-P&amp;L"}</definedName>
    <definedName name="sDimPick" hidden="1">#REF!</definedName>
    <definedName name="sencount" hidden="1">1</definedName>
    <definedName name="sTopElement" hidden="1">#REF!</definedName>
    <definedName name="stuff" hidden="1">{#N/A,#N/A,FALSE,"Board Rpt 1";#N/A,#N/A,FALSE,"Board Rpt 2";#N/A,#N/A,FALSE,"Board Rpt 3";#N/A,#N/A,FALSE,"Board Rpt 4";#N/A,#N/A,FALSE,"Board Rpt 5";#N/A,#N/A,FALSE,"Board Rpt 6";#N/A,#N/A,FALSE,"Board Rpt 7";#N/A,#N/A,FALSE,"Board Rpt 8";#N/A,#N/A,FALSE,"Board Rpt 9"}</definedName>
    <definedName name="stuff2" hidden="1">{#N/A,#N/A,FALSE,"P&amp;L";#N/A,#N/A,FALSE,"R-P&amp;L";#N/A,#N/A,FALSE,"N-P&amp;L";#N/A,#N/A,FALSE,"E-P&amp;L"}</definedName>
    <definedName name="teest" hidden="1">{"Ownership",#N/A,FALSE,"Ownership";"Contents",#N/A,FALSE,"Contents"}</definedName>
    <definedName name="test" localSheetId="15" hidden="1">{#N/A,#N/A,FALSE,"Board Rpt 1";#N/A,#N/A,FALSE,"Board Rpt 2";#N/A,#N/A,FALSE,"Board Rpt 3";#N/A,#N/A,FALSE,"Board Rpt 4";#N/A,#N/A,FALSE,"Board Rpt 5";#N/A,#N/A,FALSE,"Board Rpt 6";#N/A,#N/A,FALSE,"Board Rpt 7";#N/A,#N/A,FALSE,"Board Rpt 8";#N/A,#N/A,FALSE,"Board Rpt 9"}</definedName>
    <definedName name="test" localSheetId="14" hidden="1">{#N/A,#N/A,FALSE,"Board Rpt 1";#N/A,#N/A,FALSE,"Board Rpt 2";#N/A,#N/A,FALSE,"Board Rpt 3";#N/A,#N/A,FALSE,"Board Rpt 4";#N/A,#N/A,FALSE,"Board Rpt 5";#N/A,#N/A,FALSE,"Board Rpt 6";#N/A,#N/A,FALSE,"Board Rpt 7";#N/A,#N/A,FALSE,"Board Rpt 8";#N/A,#N/A,FALSE,"Board Rpt 9"}</definedName>
    <definedName name="test" localSheetId="12" hidden="1">{#N/A,#N/A,FALSE,"Board Rpt 1";#N/A,#N/A,FALSE,"Board Rpt 2";#N/A,#N/A,FALSE,"Board Rpt 3";#N/A,#N/A,FALSE,"Board Rpt 4";#N/A,#N/A,FALSE,"Board Rpt 5";#N/A,#N/A,FALSE,"Board Rpt 6";#N/A,#N/A,FALSE,"Board Rpt 7";#N/A,#N/A,FALSE,"Board Rpt 8";#N/A,#N/A,FALSE,"Board Rpt 9"}</definedName>
    <definedName name="test" localSheetId="16" hidden="1">{#N/A,#N/A,FALSE,"Board Rpt 1";#N/A,#N/A,FALSE,"Board Rpt 2";#N/A,#N/A,FALSE,"Board Rpt 3";#N/A,#N/A,FALSE,"Board Rpt 4";#N/A,#N/A,FALSE,"Board Rpt 5";#N/A,#N/A,FALSE,"Board Rpt 6";#N/A,#N/A,FALSE,"Board Rpt 7";#N/A,#N/A,FALSE,"Board Rpt 8";#N/A,#N/A,FALSE,"Board Rpt 9"}</definedName>
    <definedName name="TEST1" hidden="1">#REF!</definedName>
    <definedName name="TEST2" hidden="1">#REF!</definedName>
    <definedName name="TOC_Hdg_3" hidden="1">#REF!</definedName>
    <definedName name="TOC_Hdg_4" hidden="1">#REF!</definedName>
    <definedName name="TOC_Hdg_5" hidden="1">#REF!</definedName>
    <definedName name="wrn.App._.Custodians." hidden="1">{"Ownership",#N/A,FALSE,"Ownership";"Contents",#N/A,FALSE,"Contents"}</definedName>
    <definedName name="wrn.Board._.Rpt." hidden="1">{#N/A,#N/A,FALSE,"Board Rpt 1";#N/A,#N/A,FALSE,"Board Rpt 2";#N/A,#N/A,FALSE,"Board Rpt 3";#N/A,#N/A,FALSE,"Board Rpt 4";#N/A,#N/A,FALSE,"Board Rpt 5";#N/A,#N/A,FALSE,"Board Rpt 6";#N/A,#N/A,FALSE,"Board Rpt 7";#N/A,#N/A,FALSE,"Board Rpt 8";#N/A,#N/A,FALSE,"Board Rpt 9"}</definedName>
    <definedName name="wrn.Board1" hidden="1">{#N/A,#N/A,FALSE,"Board Rpt 1";#N/A,#N/A,FALSE,"Board Rpt 2";#N/A,#N/A,FALSE,"Board Rpt 3";#N/A,#N/A,FALSE,"Board Rpt 4";#N/A,#N/A,FALSE,"Board Rpt 5";#N/A,#N/A,FALSE,"Board Rpt 6";#N/A,#N/A,FALSE,"Board Rpt 7";#N/A,#N/A,FALSE,"Board Rpt 8";#N/A,#N/A,FALSE,"Board Rpt 9"}</definedName>
    <definedName name="wrn.Board2" hidden="1">{#N/A,#N/A,FALSE,"Board Rpt 1";#N/A,#N/A,FALSE,"Board Rpt 2";#N/A,#N/A,FALSE,"Board Rpt 3";#N/A,#N/A,FALSE,"Board Rpt 4";#N/A,#N/A,FALSE,"Board Rpt 5";#N/A,#N/A,FALSE,"Board Rpt 6";#N/A,#N/A,FALSE,"Board Rpt 7";#N/A,#N/A,FALSE,"Board Rpt 8";#N/A,#N/A,FALSE,"Board Rpt 9"}</definedName>
    <definedName name="wrn.Print._.Profit._.and._.Loss._.Reports." hidden="1">{#N/A,#N/A,FALSE,"P&amp;L";#N/A,#N/A,FALSE,"R-P&amp;L";#N/A,#N/A,FALSE,"N-P&amp;L";#N/A,#N/A,FALSE,"E-P&amp;L"}</definedName>
    <definedName name="wrn.Print._.Profit._.and.Loss._.Reports.1" hidden="1">{#N/A,#N/A,FALSE,"P&amp;L";#N/A,#N/A,FALSE,"R-P&amp;L";#N/A,#N/A,FALSE,"N-P&amp;L";#N/A,#N/A,FALSE,"E-P&amp;L"}</definedName>
    <definedName name="x" hidden="1">{#N/A,#N/A,FALSE,"Board Rpt 1";#N/A,#N/A,FALSE,"Board Rpt 2";#N/A,#N/A,FALSE,"Board Rpt 3";#N/A,#N/A,FALSE,"Board Rpt 4";#N/A,#N/A,FALSE,"Board Rpt 5";#N/A,#N/A,FALSE,"Board Rpt 6";#N/A,#N/A,FALSE,"Board Rpt 7";#N/A,#N/A,FALSE,"Board Rpt 8";#N/A,#N/A,FALSE,"Board Rpt 9"}</definedName>
    <definedName name="xxxx" hidden="1">{#N/A,#N/A,FALSE,"Board Rpt 1";#N/A,#N/A,FALSE,"Board Rpt 2";#N/A,#N/A,FALSE,"Board Rpt 3";#N/A,#N/A,FALSE,"Board Rpt 4";#N/A,#N/A,FALSE,"Board Rpt 5";#N/A,#N/A,FALSE,"Board Rpt 6";#N/A,#N/A,FALSE,"Board Rpt 7";#N/A,#N/A,FALSE,"Board Rpt 8";#N/A,#N/A,FALSE,"Board Rpt 9"}</definedName>
    <definedName name="xyz" hidden="1">{#N/A,#N/A,FALSE,"Board Rpt 1";#N/A,#N/A,FALSE,"Board Rpt 2";#N/A,#N/A,FALSE,"Board Rpt 3";#N/A,#N/A,FALSE,"Board Rpt 4";#N/A,#N/A,FALSE,"Board Rpt 5";#N/A,#N/A,FALSE,"Board Rpt 6";#N/A,#N/A,FALSE,"Board Rpt 7";#N/A,#N/A,FALSE,"Board Rpt 8";#N/A,#N/A,FALSE,"Board Rpt 9"}</definedName>
    <definedName name="xyzz" hidden="1">{#N/A,#N/A,FALSE,"Board Rpt 1";#N/A,#N/A,FALSE,"Board Rpt 2";#N/A,#N/A,FALSE,"Board Rpt 3";#N/A,#N/A,FALSE,"Board Rpt 4";#N/A,#N/A,FALSE,"Board Rpt 5";#N/A,#N/A,FALSE,"Board Rpt 6";#N/A,#N/A,FALSE,"Board Rpt 7";#N/A,#N/A,FALSE,"Board Rpt 8";#N/A,#N/A,FALSE,"Board Rpt 9"}</definedName>
    <definedName name="years">'I3 PTRM asset data'!$C$34:$G$34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I43" i="10" l="1"/>
  <c r="GH43" i="10"/>
  <c r="GG43" i="10"/>
  <c r="GF43" i="10"/>
  <c r="GE43" i="10"/>
  <c r="GD43" i="10"/>
  <c r="GC43" i="10"/>
  <c r="GB43" i="10"/>
  <c r="GA43" i="10"/>
  <c r="FZ43" i="10"/>
  <c r="FY43" i="10"/>
  <c r="FX43" i="10"/>
  <c r="FW43" i="10"/>
  <c r="FV43" i="10"/>
  <c r="FU43" i="10"/>
  <c r="FT43" i="10"/>
  <c r="GI42" i="10"/>
  <c r="GH42" i="10"/>
  <c r="GG42" i="10"/>
  <c r="GF42" i="10"/>
  <c r="GE42" i="10"/>
  <c r="GD42" i="10"/>
  <c r="GC42" i="10"/>
  <c r="GB42" i="10"/>
  <c r="GA42" i="10"/>
  <c r="FZ42" i="10"/>
  <c r="FY42" i="10"/>
  <c r="FX42" i="10"/>
  <c r="FW42" i="10"/>
  <c r="FV42" i="10"/>
  <c r="FU42" i="10"/>
  <c r="FT42" i="10"/>
  <c r="FS43" i="10"/>
  <c r="FS42" i="10"/>
  <c r="E65" i="3" l="1"/>
  <c r="E66" i="3"/>
  <c r="E67" i="3"/>
  <c r="E68" i="3"/>
  <c r="E69" i="3"/>
  <c r="E70" i="3"/>
  <c r="E71" i="3"/>
  <c r="E72" i="3"/>
  <c r="E73" i="3"/>
  <c r="E74" i="3"/>
  <c r="E75" i="3"/>
  <c r="E76" i="3"/>
  <c r="E77" i="3"/>
  <c r="E78" i="3"/>
  <c r="E79" i="3"/>
  <c r="E80" i="3"/>
  <c r="E81" i="3"/>
  <c r="E82" i="3"/>
  <c r="E83" i="3"/>
  <c r="E84" i="3"/>
  <c r="E85" i="3"/>
  <c r="E86" i="3"/>
  <c r="E87" i="3"/>
  <c r="D21" i="9"/>
  <c r="D33" i="9"/>
  <c r="D20" i="9" s="1"/>
  <c r="G32" i="9"/>
  <c r="F32" i="9"/>
  <c r="E32" i="9"/>
  <c r="D32" i="9"/>
  <c r="C32" i="9"/>
  <c r="G31" i="9"/>
  <c r="G33" i="9" s="1"/>
  <c r="F31" i="9"/>
  <c r="F33" i="9" s="1"/>
  <c r="E31" i="9"/>
  <c r="E33" i="9" s="1"/>
  <c r="D31" i="9"/>
  <c r="C31" i="9"/>
  <c r="C33" i="9" s="1"/>
  <c r="G49" i="2"/>
  <c r="E49" i="2"/>
  <c r="U36" i="10"/>
  <c r="U38" i="10"/>
  <c r="U43" i="10" a="1"/>
  <c r="U43" i="10"/>
  <c r="U39" i="10"/>
  <c r="Q36" i="10"/>
  <c r="Q39" i="10"/>
  <c r="Q43" i="10" a="1"/>
  <c r="Q43" i="10"/>
  <c r="G16" i="8"/>
  <c r="F16" i="8"/>
  <c r="E16" i="8"/>
  <c r="D16" i="8"/>
  <c r="C16" i="8"/>
  <c r="G10" i="8"/>
  <c r="F10" i="8"/>
  <c r="E10" i="8"/>
  <c r="D10" i="8"/>
  <c r="C10" i="8"/>
  <c r="G9" i="8"/>
  <c r="F9" i="8"/>
  <c r="E9" i="8"/>
  <c r="D9" i="8"/>
  <c r="C9" i="8"/>
  <c r="G7" i="8"/>
  <c r="F7" i="8"/>
  <c r="E7" i="8"/>
  <c r="D7" i="8"/>
  <c r="C7" i="8"/>
  <c r="G6" i="8"/>
  <c r="F6" i="8"/>
  <c r="E6" i="8"/>
  <c r="D6" i="8"/>
  <c r="C6" i="8"/>
  <c r="G57" i="3"/>
  <c r="E57" i="3"/>
  <c r="G81" i="5"/>
  <c r="G80" i="5"/>
  <c r="G79" i="5"/>
  <c r="G78" i="5"/>
  <c r="G77" i="5"/>
  <c r="G76" i="5"/>
  <c r="G75" i="5"/>
  <c r="G74" i="5"/>
  <c r="G73" i="5"/>
  <c r="G72" i="5"/>
  <c r="G71" i="5"/>
  <c r="G70" i="5"/>
  <c r="G69" i="5"/>
  <c r="G68" i="5"/>
  <c r="G67" i="5"/>
  <c r="G66" i="5"/>
  <c r="G65" i="5"/>
  <c r="G64" i="5"/>
  <c r="G63" i="5"/>
  <c r="G62" i="5"/>
  <c r="G61" i="5"/>
  <c r="G60" i="5"/>
  <c r="G59" i="5"/>
  <c r="B84" i="5"/>
  <c r="B85" i="5"/>
  <c r="B83" i="5"/>
  <c r="B82" i="5"/>
  <c r="B81" i="5"/>
  <c r="B80" i="5"/>
  <c r="B32" i="3"/>
  <c r="B59" i="5"/>
  <c r="AN81" i="5"/>
  <c r="AN80" i="5"/>
  <c r="AN79" i="5"/>
  <c r="AN78" i="5"/>
  <c r="AN77" i="5"/>
  <c r="AN76" i="5"/>
  <c r="AN75" i="5"/>
  <c r="AN74" i="5"/>
  <c r="AN73" i="5"/>
  <c r="AN72" i="5"/>
  <c r="AN71" i="5"/>
  <c r="AN70" i="5"/>
  <c r="AN69" i="5"/>
  <c r="AN68" i="5"/>
  <c r="AN67" i="5"/>
  <c r="AN66" i="5"/>
  <c r="AN65" i="5"/>
  <c r="AN64" i="5"/>
  <c r="AN63" i="5"/>
  <c r="AN62" i="5"/>
  <c r="AN82" i="5" s="1"/>
  <c r="AN61" i="5"/>
  <c r="AN60" i="5"/>
  <c r="AN59" i="5"/>
  <c r="AM81" i="5"/>
  <c r="AM80" i="5"/>
  <c r="AM79" i="5"/>
  <c r="AM78" i="5"/>
  <c r="AM77" i="5"/>
  <c r="AM76" i="5"/>
  <c r="AM75" i="5"/>
  <c r="AM74" i="5"/>
  <c r="AM73" i="5"/>
  <c r="AM72" i="5"/>
  <c r="AM71" i="5"/>
  <c r="AM70" i="5"/>
  <c r="AM69" i="5"/>
  <c r="AM68" i="5"/>
  <c r="AM67" i="5"/>
  <c r="AM66" i="5"/>
  <c r="AM65" i="5"/>
  <c r="AM64" i="5"/>
  <c r="AM63" i="5"/>
  <c r="AM62" i="5"/>
  <c r="AM61" i="5"/>
  <c r="AM82" i="5" s="1"/>
  <c r="AM60" i="5"/>
  <c r="AM59" i="5"/>
  <c r="AL88" i="3"/>
  <c r="AK88" i="3"/>
  <c r="AL64" i="3"/>
  <c r="AN58" i="5" s="1"/>
  <c r="AK64" i="3"/>
  <c r="AM58" i="5" s="1"/>
  <c r="AJ64" i="3"/>
  <c r="AL58" i="5" s="1"/>
  <c r="AI64" i="3"/>
  <c r="AK58" i="5" s="1"/>
  <c r="AH64" i="3"/>
  <c r="AJ58" i="5" s="1"/>
  <c r="AG64" i="3"/>
  <c r="AI58" i="5" s="1"/>
  <c r="J87" i="3"/>
  <c r="J86" i="3"/>
  <c r="J85" i="3"/>
  <c r="J84" i="3"/>
  <c r="J83" i="3"/>
  <c r="J82" i="3"/>
  <c r="J81" i="3"/>
  <c r="J80" i="3"/>
  <c r="J79" i="3"/>
  <c r="J78" i="3"/>
  <c r="J77" i="3"/>
  <c r="J76" i="3"/>
  <c r="J75" i="3"/>
  <c r="J74" i="3"/>
  <c r="J73" i="3"/>
  <c r="J72" i="3"/>
  <c r="J71" i="3"/>
  <c r="J70" i="3"/>
  <c r="J69" i="3"/>
  <c r="J68" i="3"/>
  <c r="J67" i="3"/>
  <c r="J66" i="3"/>
  <c r="J65" i="3"/>
  <c r="B116" i="3"/>
  <c r="B115" i="3"/>
  <c r="B114" i="3"/>
  <c r="B113" i="3"/>
  <c r="B112" i="3"/>
  <c r="B111" i="3"/>
  <c r="B110" i="3"/>
  <c r="B109" i="3"/>
  <c r="B108" i="3"/>
  <c r="B107" i="3"/>
  <c r="B106" i="3"/>
  <c r="B105" i="3"/>
  <c r="B104" i="3"/>
  <c r="B103" i="3"/>
  <c r="B102" i="3"/>
  <c r="B101" i="3"/>
  <c r="B100" i="3"/>
  <c r="B99" i="3"/>
  <c r="B98" i="3"/>
  <c r="B97" i="3"/>
  <c r="B96" i="3"/>
  <c r="B95" i="3"/>
  <c r="B94" i="3"/>
  <c r="B225" i="7"/>
  <c r="B224" i="7"/>
  <c r="B223" i="7"/>
  <c r="B222" i="7"/>
  <c r="B221" i="7"/>
  <c r="B220" i="7"/>
  <c r="B219" i="7"/>
  <c r="B218" i="7"/>
  <c r="B217" i="7"/>
  <c r="B216" i="7"/>
  <c r="B215" i="7"/>
  <c r="B214" i="7"/>
  <c r="B213" i="7"/>
  <c r="B212" i="7"/>
  <c r="B211" i="7"/>
  <c r="B210" i="7"/>
  <c r="B209" i="7"/>
  <c r="B208" i="7"/>
  <c r="B207" i="7"/>
  <c r="B206" i="7"/>
  <c r="B205" i="7"/>
  <c r="B204" i="7"/>
  <c r="B203" i="7"/>
  <c r="B197" i="7"/>
  <c r="B196" i="7"/>
  <c r="B195" i="7"/>
  <c r="B194" i="7"/>
  <c r="B193" i="7"/>
  <c r="B192" i="7"/>
  <c r="B191" i="7"/>
  <c r="B190" i="7"/>
  <c r="B189" i="7"/>
  <c r="B188" i="7"/>
  <c r="B187" i="7"/>
  <c r="B186" i="7"/>
  <c r="B185" i="7"/>
  <c r="B184" i="7"/>
  <c r="B183" i="7"/>
  <c r="B182" i="7"/>
  <c r="B181" i="7"/>
  <c r="B180" i="7"/>
  <c r="B179" i="7"/>
  <c r="B178" i="7"/>
  <c r="B177" i="7"/>
  <c r="B176" i="7"/>
  <c r="B175" i="7"/>
  <c r="B169" i="7"/>
  <c r="B168" i="7"/>
  <c r="B167" i="7"/>
  <c r="B166" i="7"/>
  <c r="B165" i="7"/>
  <c r="B164" i="7"/>
  <c r="B163" i="7"/>
  <c r="B162" i="7"/>
  <c r="B161" i="7"/>
  <c r="B160" i="7"/>
  <c r="B159" i="7"/>
  <c r="B158" i="7"/>
  <c r="B157" i="7"/>
  <c r="B156" i="7"/>
  <c r="B155" i="7"/>
  <c r="B154" i="7"/>
  <c r="B153" i="7"/>
  <c r="B152" i="7"/>
  <c r="B151" i="7"/>
  <c r="B150" i="7"/>
  <c r="B149" i="7"/>
  <c r="B148" i="7"/>
  <c r="B147" i="7"/>
  <c r="B141" i="7"/>
  <c r="B140" i="7"/>
  <c r="B139" i="7"/>
  <c r="B138" i="7"/>
  <c r="B137" i="7"/>
  <c r="B136" i="7"/>
  <c r="B135" i="7"/>
  <c r="B134" i="7"/>
  <c r="B133" i="7"/>
  <c r="B132" i="7"/>
  <c r="B131" i="7"/>
  <c r="B130" i="7"/>
  <c r="B129" i="7"/>
  <c r="B128" i="7"/>
  <c r="B127" i="7"/>
  <c r="B126" i="7"/>
  <c r="B125" i="7"/>
  <c r="B124" i="7"/>
  <c r="B123" i="7"/>
  <c r="B122" i="7"/>
  <c r="B121" i="7"/>
  <c r="B120" i="7"/>
  <c r="B119" i="7"/>
  <c r="B113" i="7"/>
  <c r="B112" i="7"/>
  <c r="B111" i="7"/>
  <c r="B110" i="7"/>
  <c r="B109" i="7"/>
  <c r="B108" i="7"/>
  <c r="B107" i="7"/>
  <c r="B106" i="7"/>
  <c r="B105" i="7"/>
  <c r="B104" i="7"/>
  <c r="B103" i="7"/>
  <c r="B102" i="7"/>
  <c r="B101" i="7"/>
  <c r="B100" i="7"/>
  <c r="B99" i="7"/>
  <c r="B98" i="7"/>
  <c r="B97" i="7"/>
  <c r="B96" i="7"/>
  <c r="B95" i="7"/>
  <c r="B94" i="7"/>
  <c r="B93" i="7"/>
  <c r="B92" i="7"/>
  <c r="B91" i="7"/>
  <c r="B85" i="7"/>
  <c r="B84" i="7"/>
  <c r="B83" i="7"/>
  <c r="B82" i="7"/>
  <c r="B81" i="7"/>
  <c r="B80" i="7"/>
  <c r="B79" i="7"/>
  <c r="B78" i="7"/>
  <c r="B77" i="7"/>
  <c r="B76" i="7"/>
  <c r="B75" i="7"/>
  <c r="B74" i="7"/>
  <c r="B73" i="7"/>
  <c r="B72" i="7"/>
  <c r="B71" i="7"/>
  <c r="B70" i="7"/>
  <c r="B69" i="7"/>
  <c r="B68" i="7"/>
  <c r="B67" i="7"/>
  <c r="B66" i="7"/>
  <c r="B65" i="7"/>
  <c r="B64" i="7"/>
  <c r="B63" i="7"/>
  <c r="B57" i="7"/>
  <c r="B56" i="7"/>
  <c r="B55" i="7"/>
  <c r="B54" i="7"/>
  <c r="B53" i="7"/>
  <c r="B52" i="7"/>
  <c r="B51" i="7"/>
  <c r="B50" i="7"/>
  <c r="B49" i="7"/>
  <c r="B48" i="7"/>
  <c r="B47" i="7"/>
  <c r="B46" i="7"/>
  <c r="B45" i="7"/>
  <c r="B44" i="7"/>
  <c r="B43" i="7"/>
  <c r="B42" i="7"/>
  <c r="B41" i="7"/>
  <c r="B40" i="7"/>
  <c r="B39" i="7"/>
  <c r="B38" i="7"/>
  <c r="B37" i="7"/>
  <c r="B36" i="7"/>
  <c r="B35" i="7"/>
  <c r="B79" i="3"/>
  <c r="B76" i="3"/>
  <c r="B75" i="3"/>
  <c r="B72" i="3"/>
  <c r="B71" i="3"/>
  <c r="B69" i="3"/>
  <c r="B68" i="3"/>
  <c r="B81" i="3"/>
  <c r="B80" i="3"/>
  <c r="B73" i="3"/>
  <c r="B87" i="3"/>
  <c r="B86" i="3"/>
  <c r="B85" i="3"/>
  <c r="B84" i="3"/>
  <c r="B83" i="3"/>
  <c r="B82" i="3"/>
  <c r="B78" i="3"/>
  <c r="B77" i="3"/>
  <c r="B74" i="3"/>
  <c r="B70" i="3"/>
  <c r="B67" i="3"/>
  <c r="B66" i="3"/>
  <c r="B65" i="3"/>
  <c r="B52" i="3"/>
  <c r="B79" i="5"/>
  <c r="B51" i="3"/>
  <c r="B78" i="5"/>
  <c r="B50" i="3"/>
  <c r="B77" i="5"/>
  <c r="B49" i="3"/>
  <c r="AC64" i="3"/>
  <c r="AE58" i="5" s="1"/>
  <c r="B48" i="3"/>
  <c r="B75" i="5"/>
  <c r="B47" i="3"/>
  <c r="AA64" i="3"/>
  <c r="AC58" i="5" s="1"/>
  <c r="B46" i="3"/>
  <c r="Z64" i="3"/>
  <c r="AB58" i="5" s="1"/>
  <c r="B45" i="3"/>
  <c r="B72" i="5"/>
  <c r="B44" i="3"/>
  <c r="X64" i="3"/>
  <c r="Z58" i="5" s="1"/>
  <c r="B43" i="3"/>
  <c r="B70" i="5"/>
  <c r="B42" i="3"/>
  <c r="B69" i="5"/>
  <c r="B41" i="3"/>
  <c r="U64" i="3"/>
  <c r="W58" i="5" s="1"/>
  <c r="B40" i="3"/>
  <c r="B67" i="5"/>
  <c r="B39" i="3"/>
  <c r="S64" i="3"/>
  <c r="U58" i="5" s="1"/>
  <c r="B38" i="3"/>
  <c r="R64" i="3"/>
  <c r="T58" i="5" s="1"/>
  <c r="B37" i="3"/>
  <c r="B64" i="5"/>
  <c r="B36" i="3"/>
  <c r="P64" i="3"/>
  <c r="R58" i="5" s="1"/>
  <c r="B35" i="3"/>
  <c r="B62" i="5"/>
  <c r="B34" i="3"/>
  <c r="B61" i="5"/>
  <c r="B33" i="3"/>
  <c r="M64" i="3"/>
  <c r="O58" i="5" s="1"/>
  <c r="B57" i="3"/>
  <c r="B56" i="3"/>
  <c r="B55" i="3"/>
  <c r="B54" i="3"/>
  <c r="B53" i="3"/>
  <c r="B63" i="5"/>
  <c r="L64" i="3"/>
  <c r="N58" i="5" s="1"/>
  <c r="AF64" i="3"/>
  <c r="AH58" i="5" s="1"/>
  <c r="B60" i="5"/>
  <c r="B66" i="5"/>
  <c r="Q64" i="3"/>
  <c r="S58" i="5" s="1"/>
  <c r="B68" i="5"/>
  <c r="T64" i="3"/>
  <c r="V58" i="5" s="1"/>
  <c r="B71" i="5"/>
  <c r="B74" i="5"/>
  <c r="Y64" i="3"/>
  <c r="AA58" i="5" s="1"/>
  <c r="B76" i="5"/>
  <c r="AB64" i="3"/>
  <c r="AD58" i="5" s="1"/>
  <c r="N64" i="3"/>
  <c r="P58" i="5" s="1"/>
  <c r="V64" i="3"/>
  <c r="X58" i="5" s="1"/>
  <c r="AD64" i="3"/>
  <c r="AF58" i="5" s="1"/>
  <c r="B65" i="5"/>
  <c r="B73" i="5"/>
  <c r="O64" i="3"/>
  <c r="Q58" i="5" s="1"/>
  <c r="AE64" i="3"/>
  <c r="AG58" i="5" s="1"/>
  <c r="W64" i="3"/>
  <c r="Y58" i="5" s="1"/>
  <c r="A27" i="8"/>
  <c r="C27" i="8"/>
  <c r="G27" i="8"/>
  <c r="F27" i="8"/>
  <c r="E27" i="8"/>
  <c r="D27" i="8"/>
  <c r="G26" i="8"/>
  <c r="F26" i="8"/>
  <c r="E26" i="8"/>
  <c r="D26" i="8"/>
  <c r="C26" i="8"/>
  <c r="G25" i="8"/>
  <c r="F25" i="8"/>
  <c r="E25" i="8"/>
  <c r="D25" i="8"/>
  <c r="C25" i="8"/>
  <c r="G24" i="8"/>
  <c r="F24" i="8"/>
  <c r="E24" i="8"/>
  <c r="D24" i="8"/>
  <c r="C24" i="8"/>
  <c r="G23" i="8"/>
  <c r="F23" i="8"/>
  <c r="E23" i="8"/>
  <c r="D23" i="8"/>
  <c r="C23" i="8"/>
  <c r="G22" i="8"/>
  <c r="F22" i="8"/>
  <c r="E22" i="8"/>
  <c r="D22" i="8"/>
  <c r="C22" i="8"/>
  <c r="G85" i="7"/>
  <c r="F85" i="7"/>
  <c r="E85" i="7"/>
  <c r="D85" i="7"/>
  <c r="C85" i="7"/>
  <c r="G84" i="7"/>
  <c r="F84" i="7"/>
  <c r="E84" i="7"/>
  <c r="D84" i="7"/>
  <c r="C84" i="7"/>
  <c r="G83" i="7"/>
  <c r="F83" i="7"/>
  <c r="E83" i="7"/>
  <c r="D83" i="7"/>
  <c r="C83" i="7"/>
  <c r="G82" i="7"/>
  <c r="F82" i="7"/>
  <c r="E82" i="7"/>
  <c r="D82" i="7"/>
  <c r="C82" i="7"/>
  <c r="G81" i="7"/>
  <c r="F81" i="7"/>
  <c r="E81" i="7"/>
  <c r="D81" i="7"/>
  <c r="C81" i="7"/>
  <c r="G80" i="7"/>
  <c r="F80" i="7"/>
  <c r="E80" i="7"/>
  <c r="D80" i="7"/>
  <c r="C80" i="7"/>
  <c r="G79" i="7"/>
  <c r="F79" i="7"/>
  <c r="E79" i="7"/>
  <c r="D79" i="7"/>
  <c r="C79" i="7"/>
  <c r="G78" i="7"/>
  <c r="F78" i="7"/>
  <c r="E78" i="7"/>
  <c r="D78" i="7"/>
  <c r="C78" i="7"/>
  <c r="G77" i="7"/>
  <c r="F77" i="7"/>
  <c r="E77" i="7"/>
  <c r="D77" i="7"/>
  <c r="C77" i="7"/>
  <c r="G76" i="7"/>
  <c r="F76" i="7"/>
  <c r="E76" i="7"/>
  <c r="D76" i="7"/>
  <c r="C76" i="7"/>
  <c r="G75" i="7"/>
  <c r="F75" i="7"/>
  <c r="E75" i="7"/>
  <c r="D75" i="7"/>
  <c r="C75" i="7"/>
  <c r="G74" i="7"/>
  <c r="F74" i="7"/>
  <c r="E74" i="7"/>
  <c r="D74" i="7"/>
  <c r="C74" i="7"/>
  <c r="G73" i="7"/>
  <c r="F73" i="7"/>
  <c r="E73" i="7"/>
  <c r="D73" i="7"/>
  <c r="C73" i="7"/>
  <c r="G72" i="7"/>
  <c r="F72" i="7"/>
  <c r="E72" i="7"/>
  <c r="D72" i="7"/>
  <c r="C72" i="7"/>
  <c r="G71" i="7"/>
  <c r="F71" i="7"/>
  <c r="E71" i="7"/>
  <c r="D71" i="7"/>
  <c r="C71" i="7"/>
  <c r="G70" i="7"/>
  <c r="F70" i="7"/>
  <c r="E70" i="7"/>
  <c r="D70" i="7"/>
  <c r="C70" i="7"/>
  <c r="G69" i="7"/>
  <c r="F69" i="7"/>
  <c r="E69" i="7"/>
  <c r="D69" i="7"/>
  <c r="C69" i="7"/>
  <c r="G68" i="7"/>
  <c r="F68" i="7"/>
  <c r="E68" i="7"/>
  <c r="D68" i="7"/>
  <c r="C68" i="7"/>
  <c r="G67" i="7"/>
  <c r="F67" i="7"/>
  <c r="E67" i="7"/>
  <c r="D67" i="7"/>
  <c r="C67" i="7"/>
  <c r="G66" i="7"/>
  <c r="F66" i="7"/>
  <c r="E66" i="7"/>
  <c r="D66" i="7"/>
  <c r="C66" i="7"/>
  <c r="G65" i="7"/>
  <c r="F65" i="7"/>
  <c r="E65" i="7"/>
  <c r="D65" i="7"/>
  <c r="C65" i="7"/>
  <c r="G64" i="7"/>
  <c r="F64" i="7"/>
  <c r="E64" i="7"/>
  <c r="D64" i="7"/>
  <c r="C64" i="7"/>
  <c r="G63" i="7"/>
  <c r="F63" i="7"/>
  <c r="E63" i="7"/>
  <c r="D63" i="7"/>
  <c r="C63" i="7"/>
  <c r="G57" i="7"/>
  <c r="F57" i="7"/>
  <c r="E57" i="7"/>
  <c r="D57" i="7"/>
  <c r="C57" i="7"/>
  <c r="G56" i="7"/>
  <c r="F56" i="7"/>
  <c r="E56" i="7"/>
  <c r="D56" i="7"/>
  <c r="C56" i="7"/>
  <c r="G55" i="7"/>
  <c r="F55" i="7"/>
  <c r="E55" i="7"/>
  <c r="D55" i="7"/>
  <c r="C55" i="7"/>
  <c r="G54" i="7"/>
  <c r="F54" i="7"/>
  <c r="E54" i="7"/>
  <c r="D54" i="7"/>
  <c r="C54" i="7"/>
  <c r="G53" i="7"/>
  <c r="F53" i="7"/>
  <c r="E53" i="7"/>
  <c r="D53" i="7"/>
  <c r="C53" i="7"/>
  <c r="G52" i="7"/>
  <c r="F52" i="7"/>
  <c r="E52" i="7"/>
  <c r="D52" i="7"/>
  <c r="C52" i="7"/>
  <c r="G51" i="7"/>
  <c r="F51" i="7"/>
  <c r="E51" i="7"/>
  <c r="D51" i="7"/>
  <c r="C51" i="7"/>
  <c r="G50" i="7"/>
  <c r="F50" i="7"/>
  <c r="E50" i="7"/>
  <c r="D50" i="7"/>
  <c r="C50" i="7"/>
  <c r="G49" i="7"/>
  <c r="F49" i="7"/>
  <c r="E49" i="7"/>
  <c r="D49" i="7"/>
  <c r="C49" i="7"/>
  <c r="G48" i="7"/>
  <c r="F48" i="7"/>
  <c r="E48" i="7"/>
  <c r="D48" i="7"/>
  <c r="C48" i="7"/>
  <c r="G47" i="7"/>
  <c r="F47" i="7"/>
  <c r="E47" i="7"/>
  <c r="D47" i="7"/>
  <c r="C47" i="7"/>
  <c r="G46" i="7"/>
  <c r="F46" i="7"/>
  <c r="E46" i="7"/>
  <c r="D46" i="7"/>
  <c r="C46" i="7"/>
  <c r="G45" i="7"/>
  <c r="F45" i="7"/>
  <c r="E45" i="7"/>
  <c r="D45" i="7"/>
  <c r="C45" i="7"/>
  <c r="G44" i="7"/>
  <c r="F44" i="7"/>
  <c r="E44" i="7"/>
  <c r="D44" i="7"/>
  <c r="C44" i="7"/>
  <c r="G43" i="7"/>
  <c r="F43" i="7"/>
  <c r="E43" i="7"/>
  <c r="D43" i="7"/>
  <c r="C43" i="7"/>
  <c r="G42" i="7"/>
  <c r="F42" i="7"/>
  <c r="E42" i="7"/>
  <c r="D42" i="7"/>
  <c r="C42" i="7"/>
  <c r="G41" i="7"/>
  <c r="F41" i="7"/>
  <c r="E41" i="7"/>
  <c r="D41" i="7"/>
  <c r="C41" i="7"/>
  <c r="G40" i="7"/>
  <c r="F40" i="7"/>
  <c r="E40" i="7"/>
  <c r="D40" i="7"/>
  <c r="C40" i="7"/>
  <c r="G39" i="7"/>
  <c r="F39" i="7"/>
  <c r="E39" i="7"/>
  <c r="D39" i="7"/>
  <c r="C39" i="7"/>
  <c r="G38" i="7"/>
  <c r="F38" i="7"/>
  <c r="E38" i="7"/>
  <c r="D38" i="7"/>
  <c r="C38" i="7"/>
  <c r="G37" i="7"/>
  <c r="F37" i="7"/>
  <c r="E37" i="7"/>
  <c r="D37" i="7"/>
  <c r="C37" i="7"/>
  <c r="G36" i="7"/>
  <c r="F36" i="7"/>
  <c r="E36" i="7"/>
  <c r="D36" i="7"/>
  <c r="C36" i="7"/>
  <c r="G35" i="7"/>
  <c r="F35" i="7"/>
  <c r="E35" i="7"/>
  <c r="D35" i="7"/>
  <c r="C35" i="7"/>
  <c r="C62" i="7"/>
  <c r="C28" i="7"/>
  <c r="C27" i="7"/>
  <c r="C26" i="7"/>
  <c r="C25" i="7"/>
  <c r="C24" i="7"/>
  <c r="C23" i="7"/>
  <c r="C22" i="7"/>
  <c r="C21" i="7"/>
  <c r="C20" i="7"/>
  <c r="C19" i="7"/>
  <c r="C18" i="7"/>
  <c r="C17" i="7"/>
  <c r="C16" i="7"/>
  <c r="C15" i="7"/>
  <c r="C14" i="7"/>
  <c r="C13" i="7"/>
  <c r="C12" i="7"/>
  <c r="C11" i="7"/>
  <c r="C10" i="7"/>
  <c r="C9" i="7"/>
  <c r="C8" i="7"/>
  <c r="C7" i="7"/>
  <c r="C6" i="7"/>
  <c r="A1" i="18"/>
  <c r="A1" i="2"/>
  <c r="A1" i="3"/>
  <c r="A1" i="7"/>
  <c r="A1" i="8"/>
  <c r="A1" i="9"/>
  <c r="A1" i="5"/>
  <c r="A1" i="6"/>
  <c r="FM43" i="10" a="1"/>
  <c r="FM43" i="10"/>
  <c r="FL43" i="10" a="1"/>
  <c r="FL43" i="10"/>
  <c r="FK43" i="10" a="1"/>
  <c r="FK43" i="10"/>
  <c r="FJ43" i="10" a="1"/>
  <c r="FJ43" i="10"/>
  <c r="FI43" i="10" a="1"/>
  <c r="FI43" i="10"/>
  <c r="FH43" i="10" a="1"/>
  <c r="FH43" i="10"/>
  <c r="FG43" i="10" a="1"/>
  <c r="FG43" i="10"/>
  <c r="FF43" i="10" a="1"/>
  <c r="FF43" i="10"/>
  <c r="FE43" i="10" a="1"/>
  <c r="FE43" i="10"/>
  <c r="FD43" i="10" a="1"/>
  <c r="FD43" i="10"/>
  <c r="FC43" i="10" a="1"/>
  <c r="FC43" i="10"/>
  <c r="FB43" i="10" a="1"/>
  <c r="FB43" i="10"/>
  <c r="EV43" i="10" a="1"/>
  <c r="EV43" i="10"/>
  <c r="EU43" i="10" a="1"/>
  <c r="EU43" i="10"/>
  <c r="ET43" i="10" a="1"/>
  <c r="ET43" i="10"/>
  <c r="ES43" i="10" a="1"/>
  <c r="ES43" i="10"/>
  <c r="ER43" i="10" a="1"/>
  <c r="ER43" i="10"/>
  <c r="EQ43" i="10" a="1"/>
  <c r="EQ43" i="10"/>
  <c r="EP43" i="10" a="1"/>
  <c r="EP43" i="10"/>
  <c r="EO43" i="10" a="1"/>
  <c r="EO43" i="10"/>
  <c r="EN43" i="10" a="1"/>
  <c r="EN43" i="10"/>
  <c r="EM43" i="10" a="1"/>
  <c r="EM43" i="10"/>
  <c r="EL43" i="10" a="1"/>
  <c r="EL43" i="10"/>
  <c r="EK43" i="10" a="1"/>
  <c r="EK43" i="10"/>
  <c r="EE43" i="10" a="1"/>
  <c r="EE43" i="10"/>
  <c r="ED43" i="10" a="1"/>
  <c r="ED43" i="10"/>
  <c r="EC43" i="10" a="1"/>
  <c r="EC43" i="10"/>
  <c r="EB43" i="10" a="1"/>
  <c r="EB43" i="10"/>
  <c r="EA43" i="10" a="1"/>
  <c r="EA43" i="10"/>
  <c r="DZ43" i="10" a="1"/>
  <c r="DZ43" i="10"/>
  <c r="DY43" i="10" a="1"/>
  <c r="DY43" i="10"/>
  <c r="DX43" i="10" a="1"/>
  <c r="DX43" i="10"/>
  <c r="DW43" i="10" a="1"/>
  <c r="DW43" i="10"/>
  <c r="DV43" i="10" a="1"/>
  <c r="DV43" i="10"/>
  <c r="DU43" i="10" a="1"/>
  <c r="DU43" i="10"/>
  <c r="DT43" i="10" a="1"/>
  <c r="DT43" i="10"/>
  <c r="DN43" i="10" a="1"/>
  <c r="DN43" i="10"/>
  <c r="DM43" i="10" a="1"/>
  <c r="DM43" i="10"/>
  <c r="DL43" i="10" a="1"/>
  <c r="DL43" i="10"/>
  <c r="DK43" i="10" a="1"/>
  <c r="DK43" i="10"/>
  <c r="DJ43" i="10" a="1"/>
  <c r="DJ43" i="10"/>
  <c r="DI43" i="10" a="1"/>
  <c r="DI43" i="10"/>
  <c r="DH43" i="10" a="1"/>
  <c r="DH43" i="10"/>
  <c r="DG43" i="10" a="1"/>
  <c r="DG43" i="10"/>
  <c r="DF43" i="10" a="1"/>
  <c r="DF43" i="10"/>
  <c r="DE43" i="10" a="1"/>
  <c r="DE43" i="10"/>
  <c r="DD43" i="10" a="1"/>
  <c r="DD43" i="10"/>
  <c r="DC43" i="10" a="1"/>
  <c r="DC43" i="10"/>
  <c r="CW43" i="10" a="1"/>
  <c r="CW43" i="10"/>
  <c r="CV43" i="10" a="1"/>
  <c r="CV43" i="10"/>
  <c r="CU43" i="10" a="1"/>
  <c r="CU43" i="10"/>
  <c r="CT43" i="10" a="1"/>
  <c r="CT43" i="10"/>
  <c r="CS43" i="10" a="1"/>
  <c r="CS43" i="10"/>
  <c r="CR43" i="10" a="1"/>
  <c r="CR43" i="10"/>
  <c r="CQ43" i="10" a="1"/>
  <c r="CQ43" i="10"/>
  <c r="CP43" i="10" a="1"/>
  <c r="CP43" i="10"/>
  <c r="CO43" i="10" a="1"/>
  <c r="CO43" i="10"/>
  <c r="CN43" i="10" a="1"/>
  <c r="CN43" i="10"/>
  <c r="CM43" i="10" a="1"/>
  <c r="CM43" i="10"/>
  <c r="CL43" i="10" a="1"/>
  <c r="CL43" i="10"/>
  <c r="CF43" i="10" a="1"/>
  <c r="CF43" i="10"/>
  <c r="CE43" i="10" a="1"/>
  <c r="CE43" i="10"/>
  <c r="CD43" i="10" a="1"/>
  <c r="CD43" i="10"/>
  <c r="CC43" i="10" a="1"/>
  <c r="CC43" i="10"/>
  <c r="CB43" i="10" a="1"/>
  <c r="CB43" i="10"/>
  <c r="CA43" i="10" a="1"/>
  <c r="CA43" i="10"/>
  <c r="BZ43" i="10" a="1"/>
  <c r="BZ43" i="10"/>
  <c r="BY43" i="10" a="1"/>
  <c r="BY43" i="10"/>
  <c r="BX43" i="10" a="1"/>
  <c r="BX43" i="10"/>
  <c r="BW43" i="10" a="1"/>
  <c r="BW43" i="10"/>
  <c r="BV43" i="10" a="1"/>
  <c r="BV43" i="10"/>
  <c r="BU43" i="10" a="1"/>
  <c r="BU43" i="10"/>
  <c r="BO43" i="10" a="1"/>
  <c r="BO43" i="10"/>
  <c r="BN43" i="10" a="1"/>
  <c r="BN43" i="10"/>
  <c r="BM43" i="10" a="1"/>
  <c r="BM43" i="10"/>
  <c r="BL43" i="10" a="1"/>
  <c r="BL43" i="10"/>
  <c r="BK43" i="10" a="1"/>
  <c r="BK43" i="10"/>
  <c r="BJ43" i="10" a="1"/>
  <c r="BJ43" i="10"/>
  <c r="BI43" i="10" a="1"/>
  <c r="BI43" i="10"/>
  <c r="BH43" i="10" a="1"/>
  <c r="BH43" i="10"/>
  <c r="BG43" i="10" a="1"/>
  <c r="BG43" i="10"/>
  <c r="BF43" i="10" a="1"/>
  <c r="BF43" i="10"/>
  <c r="BE43" i="10" a="1"/>
  <c r="BE43" i="10"/>
  <c r="BD43" i="10" a="1"/>
  <c r="BD43" i="10"/>
  <c r="AX43" i="10" a="1"/>
  <c r="AX43" i="10"/>
  <c r="AW43" i="10" a="1"/>
  <c r="AW43" i="10"/>
  <c r="AV43" i="10" a="1"/>
  <c r="AV43" i="10"/>
  <c r="AU43" i="10" a="1"/>
  <c r="AU43" i="10"/>
  <c r="AT43" i="10" a="1"/>
  <c r="AT43" i="10"/>
  <c r="AS43" i="10" a="1"/>
  <c r="AS43" i="10"/>
  <c r="AR43" i="10" a="1"/>
  <c r="AR43" i="10"/>
  <c r="AQ43" i="10" a="1"/>
  <c r="AQ43" i="10"/>
  <c r="AP43" i="10" a="1"/>
  <c r="AP43" i="10"/>
  <c r="AO43" i="10" a="1"/>
  <c r="AO43" i="10"/>
  <c r="AN43" i="10" a="1"/>
  <c r="AN43" i="10"/>
  <c r="AM43" i="10" a="1"/>
  <c r="AM43" i="10"/>
  <c r="AG43" i="10" a="1"/>
  <c r="AG43" i="10"/>
  <c r="AF43" i="10" a="1"/>
  <c r="AF43" i="10"/>
  <c r="AE43" i="10" a="1"/>
  <c r="AE43" i="10"/>
  <c r="AD43" i="10" a="1"/>
  <c r="AD43" i="10"/>
  <c r="AC43" i="10" a="1"/>
  <c r="AC43" i="10"/>
  <c r="AB43" i="10" a="1"/>
  <c r="AB43" i="10"/>
  <c r="AA43" i="10" a="1"/>
  <c r="AA43" i="10"/>
  <c r="Z43" i="10" a="1"/>
  <c r="Z43" i="10"/>
  <c r="Y43" i="10" a="1"/>
  <c r="Y43" i="10"/>
  <c r="X43" i="10" a="1"/>
  <c r="X43" i="10"/>
  <c r="W43" i="10" a="1"/>
  <c r="W43" i="10"/>
  <c r="V43" i="10" a="1"/>
  <c r="V43" i="10"/>
  <c r="P43" i="10" a="1"/>
  <c r="P43" i="10"/>
  <c r="O43" i="10" a="1"/>
  <c r="O43" i="10"/>
  <c r="N43" i="10" a="1"/>
  <c r="N43" i="10"/>
  <c r="M43" i="10" a="1"/>
  <c r="M43" i="10"/>
  <c r="L43" i="10" a="1"/>
  <c r="L43" i="10"/>
  <c r="K43" i="10" a="1"/>
  <c r="K43" i="10"/>
  <c r="J43" i="10" a="1"/>
  <c r="J43" i="10"/>
  <c r="I43" i="10" a="1"/>
  <c r="I43" i="10"/>
  <c r="H43" i="10" a="1"/>
  <c r="H43" i="10"/>
  <c r="G43" i="10" a="1"/>
  <c r="G43" i="10"/>
  <c r="F43" i="10" a="1"/>
  <c r="F43" i="10"/>
  <c r="E43" i="10" a="1"/>
  <c r="E43" i="10"/>
  <c r="F42" i="10"/>
  <c r="G42" i="10"/>
  <c r="H42" i="10"/>
  <c r="I42" i="10"/>
  <c r="J42" i="10"/>
  <c r="K42" i="10"/>
  <c r="L42" i="10"/>
  <c r="M42" i="10"/>
  <c r="N42" i="10"/>
  <c r="O42" i="10"/>
  <c r="P42" i="10"/>
  <c r="V42" i="10"/>
  <c r="W42" i="10"/>
  <c r="X42" i="10"/>
  <c r="Y42" i="10"/>
  <c r="Z42" i="10"/>
  <c r="AA42" i="10"/>
  <c r="AB42" i="10"/>
  <c r="AC42" i="10"/>
  <c r="AD42" i="10"/>
  <c r="AE42" i="10"/>
  <c r="AF42" i="10"/>
  <c r="AG42" i="10"/>
  <c r="AM42" i="10"/>
  <c r="AN42" i="10"/>
  <c r="AO42" i="10"/>
  <c r="AP42" i="10"/>
  <c r="AQ42" i="10"/>
  <c r="AR42" i="10"/>
  <c r="AS42" i="10"/>
  <c r="AT42" i="10"/>
  <c r="AU42" i="10"/>
  <c r="AV42" i="10"/>
  <c r="AW42" i="10"/>
  <c r="AX42" i="10"/>
  <c r="BD42" i="10"/>
  <c r="BE42" i="10"/>
  <c r="BF42" i="10"/>
  <c r="BG42" i="10"/>
  <c r="BH42" i="10"/>
  <c r="BI42" i="10"/>
  <c r="BJ42" i="10"/>
  <c r="BK42" i="10"/>
  <c r="BL42" i="10"/>
  <c r="BM42" i="10"/>
  <c r="BN42" i="10"/>
  <c r="BO42" i="10"/>
  <c r="BU42" i="10"/>
  <c r="BV42" i="10"/>
  <c r="BW42" i="10"/>
  <c r="BX42" i="10"/>
  <c r="BY42" i="10"/>
  <c r="BZ42" i="10"/>
  <c r="CA42" i="10"/>
  <c r="CB42" i="10"/>
  <c r="CC42" i="10"/>
  <c r="CD42" i="10"/>
  <c r="CE42" i="10"/>
  <c r="CF42" i="10"/>
  <c r="CL42" i="10"/>
  <c r="CM42" i="10"/>
  <c r="CN42" i="10"/>
  <c r="CO42" i="10"/>
  <c r="CP42" i="10"/>
  <c r="CQ42" i="10"/>
  <c r="CR42" i="10"/>
  <c r="CS42" i="10"/>
  <c r="CT42" i="10"/>
  <c r="CU42" i="10"/>
  <c r="CV42" i="10"/>
  <c r="CW42" i="10"/>
  <c r="DC42" i="10"/>
  <c r="DD42" i="10"/>
  <c r="DE42" i="10"/>
  <c r="DF42" i="10"/>
  <c r="DG42" i="10"/>
  <c r="DH42" i="10"/>
  <c r="DI42" i="10"/>
  <c r="DJ42" i="10"/>
  <c r="DK42" i="10"/>
  <c r="DL42" i="10"/>
  <c r="DM42" i="10"/>
  <c r="DN42" i="10"/>
  <c r="DT42" i="10"/>
  <c r="DU42" i="10"/>
  <c r="DV42" i="10"/>
  <c r="DW42" i="10"/>
  <c r="DX42" i="10"/>
  <c r="DY42" i="10"/>
  <c r="DZ42" i="10"/>
  <c r="EA42" i="10"/>
  <c r="EB42" i="10"/>
  <c r="EC42" i="10"/>
  <c r="ED42" i="10"/>
  <c r="EE42" i="10"/>
  <c r="EK42" i="10"/>
  <c r="EL42" i="10"/>
  <c r="EM42" i="10"/>
  <c r="EN42" i="10"/>
  <c r="EO42" i="10"/>
  <c r="EP42" i="10"/>
  <c r="EQ42" i="10"/>
  <c r="ER42" i="10"/>
  <c r="ES42" i="10"/>
  <c r="ET42" i="10"/>
  <c r="EU42" i="10"/>
  <c r="EV42" i="10"/>
  <c r="FB42" i="10"/>
  <c r="FC42" i="10"/>
  <c r="FD42" i="10"/>
  <c r="FE42" i="10"/>
  <c r="FF42" i="10"/>
  <c r="FG42" i="10"/>
  <c r="FH42" i="10"/>
  <c r="FI42" i="10"/>
  <c r="FJ42" i="10"/>
  <c r="FK42" i="10"/>
  <c r="FL42" i="10"/>
  <c r="FM42" i="10"/>
  <c r="E42" i="10"/>
  <c r="FM40" i="10"/>
  <c r="FL40" i="10"/>
  <c r="FK40" i="10"/>
  <c r="FJ40" i="10"/>
  <c r="FI40" i="10"/>
  <c r="FH40" i="10"/>
  <c r="FG40" i="10"/>
  <c r="FF40" i="10"/>
  <c r="FE40" i="10"/>
  <c r="FD40" i="10"/>
  <c r="FC40" i="10"/>
  <c r="FB40" i="10"/>
  <c r="EV40" i="10"/>
  <c r="EU40" i="10"/>
  <c r="ET40" i="10"/>
  <c r="ES40" i="10"/>
  <c r="ER40" i="10"/>
  <c r="EQ40" i="10"/>
  <c r="EP40" i="10"/>
  <c r="EO40" i="10"/>
  <c r="EN40" i="10"/>
  <c r="EM40" i="10"/>
  <c r="EL40" i="10"/>
  <c r="EK40" i="10"/>
  <c r="EE40" i="10"/>
  <c r="ED40" i="10"/>
  <c r="EC40" i="10"/>
  <c r="EB40" i="10"/>
  <c r="EA40" i="10"/>
  <c r="DZ40" i="10"/>
  <c r="DY40" i="10"/>
  <c r="DX40" i="10"/>
  <c r="DW40" i="10"/>
  <c r="DV40" i="10"/>
  <c r="DU40" i="10"/>
  <c r="DT40" i="10"/>
  <c r="DN40" i="10"/>
  <c r="DM40" i="10"/>
  <c r="DL40" i="10"/>
  <c r="DK40" i="10"/>
  <c r="DJ40" i="10"/>
  <c r="DI40" i="10"/>
  <c r="DH40" i="10"/>
  <c r="DG40" i="10"/>
  <c r="DF40" i="10"/>
  <c r="DE40" i="10"/>
  <c r="DD40" i="10"/>
  <c r="DC40" i="10"/>
  <c r="CW40" i="10"/>
  <c r="CV40" i="10"/>
  <c r="CU40" i="10"/>
  <c r="CT40" i="10"/>
  <c r="CS40" i="10"/>
  <c r="CR40" i="10"/>
  <c r="CQ40" i="10"/>
  <c r="CP40" i="10"/>
  <c r="CO40" i="10"/>
  <c r="CN40" i="10"/>
  <c r="CM40" i="10"/>
  <c r="CL40" i="10"/>
  <c r="CF40" i="10"/>
  <c r="CE40" i="10"/>
  <c r="CD40" i="10"/>
  <c r="CC40" i="10"/>
  <c r="CB40" i="10"/>
  <c r="CA40" i="10"/>
  <c r="BZ40" i="10"/>
  <c r="BY40" i="10"/>
  <c r="BX40" i="10"/>
  <c r="BW40" i="10"/>
  <c r="BV40" i="10"/>
  <c r="BU40" i="10"/>
  <c r="BO40" i="10"/>
  <c r="BN40" i="10"/>
  <c r="BM40" i="10"/>
  <c r="BL40" i="10"/>
  <c r="BK40" i="10"/>
  <c r="BJ40" i="10"/>
  <c r="BI40" i="10"/>
  <c r="BH40" i="10"/>
  <c r="BG40" i="10"/>
  <c r="BF40" i="10"/>
  <c r="BE40" i="10"/>
  <c r="BD40" i="10"/>
  <c r="AX40" i="10"/>
  <c r="AW40" i="10"/>
  <c r="AV40" i="10"/>
  <c r="AU40" i="10"/>
  <c r="AT40" i="10"/>
  <c r="AS40" i="10"/>
  <c r="AR40" i="10"/>
  <c r="AQ40" i="10"/>
  <c r="AP40" i="10"/>
  <c r="AO40" i="10"/>
  <c r="AN40" i="10"/>
  <c r="AM40" i="10"/>
  <c r="AG40" i="10"/>
  <c r="AF40" i="10"/>
  <c r="AE40" i="10"/>
  <c r="AD40" i="10"/>
  <c r="AC40" i="10"/>
  <c r="AB40" i="10"/>
  <c r="AA40" i="10"/>
  <c r="Z40" i="10"/>
  <c r="Y40" i="10"/>
  <c r="X40" i="10"/>
  <c r="W40" i="10"/>
  <c r="V40" i="10"/>
  <c r="P40" i="10"/>
  <c r="O40" i="10"/>
  <c r="N40" i="10"/>
  <c r="M40" i="10"/>
  <c r="L40" i="10"/>
  <c r="K40" i="10"/>
  <c r="J40" i="10"/>
  <c r="I40" i="10"/>
  <c r="H40" i="10"/>
  <c r="G40" i="10"/>
  <c r="F40" i="10"/>
  <c r="E40" i="10"/>
  <c r="BJ29" i="10"/>
  <c r="EO25" i="10"/>
  <c r="FF21" i="10"/>
  <c r="DM21" i="10"/>
  <c r="BU19" i="10"/>
  <c r="DV18" i="10"/>
  <c r="EF17" i="10"/>
  <c r="AC17" i="10"/>
  <c r="EN15" i="10"/>
  <c r="CS15" i="10"/>
  <c r="BM15" i="10"/>
  <c r="P15" i="10"/>
  <c r="H15" i="10"/>
  <c r="EP14" i="10"/>
  <c r="DC14" i="10"/>
  <c r="CL14" i="10"/>
  <c r="BF14" i="10"/>
  <c r="K14" i="10"/>
  <c r="ES13" i="10"/>
  <c r="CV13" i="10"/>
  <c r="CN13" i="10"/>
  <c r="BH13" i="10"/>
  <c r="FH11" i="10"/>
  <c r="EF11" i="10"/>
  <c r="CW11" i="10"/>
  <c r="CM11" i="10"/>
  <c r="CC11" i="10"/>
  <c r="BU11" i="10"/>
  <c r="BL11" i="10"/>
  <c r="AT11" i="10"/>
  <c r="AS11" i="10"/>
  <c r="AF11" i="10"/>
  <c r="M11" i="10"/>
  <c r="H11" i="10"/>
  <c r="FD10" i="10"/>
  <c r="FC10" i="10"/>
  <c r="EM10" i="10"/>
  <c r="DX10" i="10"/>
  <c r="DU10" i="10"/>
  <c r="DL10" i="10"/>
  <c r="DC10" i="10"/>
  <c r="CV10" i="10"/>
  <c r="CN10" i="10"/>
  <c r="BY10" i="10"/>
  <c r="BX10" i="10"/>
  <c r="BL10" i="10"/>
  <c r="AV10" i="10"/>
  <c r="AQ10" i="10"/>
  <c r="AB10" i="10"/>
  <c r="AA10" i="10"/>
  <c r="M10" i="10"/>
  <c r="FN9" i="10"/>
  <c r="FK9" i="10"/>
  <c r="FB9" i="10"/>
  <c r="ES9" i="10"/>
  <c r="EL9" i="10"/>
  <c r="ED9" i="10"/>
  <c r="DO9" i="10"/>
  <c r="DN9" i="10"/>
  <c r="CP9" i="10"/>
  <c r="CL9" i="10"/>
  <c r="AP9" i="10"/>
  <c r="AM9" i="10"/>
  <c r="AD9" i="10"/>
  <c r="N9" i="10"/>
  <c r="F9" i="10"/>
  <c r="FM7" i="10"/>
  <c r="EW7" i="10"/>
  <c r="DV7" i="10"/>
  <c r="DJ7" i="10"/>
  <c r="CT7" i="10"/>
  <c r="CN7" i="10"/>
  <c r="CE7" i="10"/>
  <c r="CD7" i="10"/>
  <c r="BW7" i="10"/>
  <c r="BO7" i="10"/>
  <c r="BL7" i="10"/>
  <c r="BE7" i="10"/>
  <c r="BD7" i="10"/>
  <c r="AT7" i="10"/>
  <c r="AS7" i="10"/>
  <c r="AO7" i="10"/>
  <c r="AD7" i="10"/>
  <c r="Y7" i="10"/>
  <c r="X7" i="10"/>
  <c r="M7" i="10"/>
  <c r="L7" i="10"/>
  <c r="H7" i="10"/>
  <c r="FP4" i="10"/>
  <c r="FO4" i="10"/>
  <c r="FN4" i="10"/>
  <c r="FO3" i="10"/>
  <c r="FP3" i="10"/>
  <c r="EW4" i="10"/>
  <c r="EX3" i="10"/>
  <c r="EY3" i="10"/>
  <c r="EY4" i="10"/>
  <c r="EF4" i="10"/>
  <c r="DT5" i="11"/>
  <c r="DS5" i="11"/>
  <c r="DR5" i="11"/>
  <c r="DQ5" i="11"/>
  <c r="DP5" i="11"/>
  <c r="DO5" i="11"/>
  <c r="DN5" i="11"/>
  <c r="DM5" i="11"/>
  <c r="DL5" i="11"/>
  <c r="DK5" i="11"/>
  <c r="DJ5" i="11"/>
  <c r="DI5" i="11"/>
  <c r="DH5" i="11"/>
  <c r="DG5" i="11"/>
  <c r="DF5" i="11"/>
  <c r="DE5" i="11"/>
  <c r="DD5" i="11"/>
  <c r="DC5" i="11"/>
  <c r="DB5" i="11"/>
  <c r="DA5" i="11"/>
  <c r="CZ5" i="11"/>
  <c r="CY5" i="11"/>
  <c r="CX5" i="11"/>
  <c r="CW5" i="11"/>
  <c r="CV5" i="11"/>
  <c r="CU5" i="11"/>
  <c r="CT5" i="11"/>
  <c r="CS5" i="11"/>
  <c r="CR5" i="11"/>
  <c r="CQ5" i="11"/>
  <c r="CP5" i="11"/>
  <c r="CO5" i="11"/>
  <c r="CN5" i="11"/>
  <c r="CM5" i="11"/>
  <c r="CL5" i="11"/>
  <c r="CK5" i="11"/>
  <c r="CJ5" i="11"/>
  <c r="CI5" i="11"/>
  <c r="CH5" i="11"/>
  <c r="CG5" i="11"/>
  <c r="CF5" i="11"/>
  <c r="CE5" i="11"/>
  <c r="CD5" i="11"/>
  <c r="CC5" i="11"/>
  <c r="EG3" i="10"/>
  <c r="EH3" i="10"/>
  <c r="EH4" i="10"/>
  <c r="DO4" i="10"/>
  <c r="DP3" i="10"/>
  <c r="DQ3" i="10"/>
  <c r="DQ4" i="10"/>
  <c r="CX4" i="10"/>
  <c r="CY3" i="10"/>
  <c r="CZ3" i="10"/>
  <c r="CZ4" i="10"/>
  <c r="CZ15" i="10"/>
  <c r="A39" i="10"/>
  <c r="D43" i="2"/>
  <c r="A38" i="10"/>
  <c r="D42" i="2"/>
  <c r="A37" i="10"/>
  <c r="D41" i="2"/>
  <c r="A36" i="10"/>
  <c r="D40" i="2"/>
  <c r="A35" i="10"/>
  <c r="D39" i="2"/>
  <c r="A34" i="10"/>
  <c r="D38" i="2"/>
  <c r="A33" i="10"/>
  <c r="D37" i="2"/>
  <c r="A32" i="10"/>
  <c r="D36" i="2"/>
  <c r="A31" i="10"/>
  <c r="D35" i="2"/>
  <c r="A30" i="10"/>
  <c r="D34" i="2"/>
  <c r="A29" i="10"/>
  <c r="D33" i="2"/>
  <c r="A28" i="10"/>
  <c r="A27" i="10"/>
  <c r="A26" i="10"/>
  <c r="A25" i="10"/>
  <c r="A24" i="10"/>
  <c r="A23" i="10"/>
  <c r="A22" i="10"/>
  <c r="A21" i="10"/>
  <c r="A20" i="10"/>
  <c r="A19" i="10"/>
  <c r="A18" i="10"/>
  <c r="A17" i="10"/>
  <c r="A16" i="10"/>
  <c r="A15" i="10"/>
  <c r="A14" i="10"/>
  <c r="A13" i="10"/>
  <c r="A12" i="10"/>
  <c r="A11" i="10"/>
  <c r="A10" i="10"/>
  <c r="A9" i="10"/>
  <c r="A8" i="10"/>
  <c r="A7" i="10"/>
  <c r="C39" i="10"/>
  <c r="C43" i="2"/>
  <c r="B39" i="10"/>
  <c r="C38" i="10"/>
  <c r="C42" i="2"/>
  <c r="B38" i="10"/>
  <c r="C37" i="10"/>
  <c r="C41" i="2"/>
  <c r="B37" i="10"/>
  <c r="C36" i="10"/>
  <c r="C40" i="2"/>
  <c r="B36" i="10"/>
  <c r="C35" i="10"/>
  <c r="C39" i="2"/>
  <c r="B35" i="10"/>
  <c r="C34" i="10"/>
  <c r="C38" i="2"/>
  <c r="B34" i="10"/>
  <c r="C33" i="10"/>
  <c r="C37" i="2"/>
  <c r="B33" i="10"/>
  <c r="C32" i="10"/>
  <c r="C36" i="2"/>
  <c r="B32" i="10"/>
  <c r="C31" i="10"/>
  <c r="C35" i="2"/>
  <c r="B31" i="10"/>
  <c r="C30" i="10"/>
  <c r="C34" i="2"/>
  <c r="B30" i="10"/>
  <c r="C29" i="10"/>
  <c r="C33" i="2"/>
  <c r="B29" i="10"/>
  <c r="C28" i="10"/>
  <c r="B28" i="10"/>
  <c r="C27" i="10"/>
  <c r="B27" i="10"/>
  <c r="C26" i="10"/>
  <c r="B26" i="10"/>
  <c r="FM26" i="10"/>
  <c r="C25" i="10"/>
  <c r="B25" i="10"/>
  <c r="C24" i="10"/>
  <c r="B24" i="10"/>
  <c r="C23" i="10"/>
  <c r="B23" i="10"/>
  <c r="C22" i="10"/>
  <c r="B22" i="10"/>
  <c r="C21" i="10"/>
  <c r="B21" i="10"/>
  <c r="CR21" i="10"/>
  <c r="C20" i="10"/>
  <c r="B20" i="10"/>
  <c r="DO20" i="10"/>
  <c r="C19" i="10"/>
  <c r="B19" i="10"/>
  <c r="C18" i="10"/>
  <c r="B18" i="10"/>
  <c r="CE18" i="10"/>
  <c r="C17" i="10"/>
  <c r="B17" i="10"/>
  <c r="C16" i="10"/>
  <c r="B16" i="10"/>
  <c r="C15" i="10"/>
  <c r="B15" i="10"/>
  <c r="C14" i="10"/>
  <c r="B14" i="10"/>
  <c r="C13" i="10"/>
  <c r="B13" i="10"/>
  <c r="FH13" i="10"/>
  <c r="C12" i="10"/>
  <c r="B12" i="10"/>
  <c r="DV12" i="10"/>
  <c r="C11" i="10"/>
  <c r="B11" i="10"/>
  <c r="C10" i="10"/>
  <c r="B10" i="10"/>
  <c r="FI10" i="10"/>
  <c r="C9" i="10"/>
  <c r="B9" i="10"/>
  <c r="FJ9" i="10"/>
  <c r="C8" i="10"/>
  <c r="B8" i="10"/>
  <c r="C7" i="10"/>
  <c r="B7" i="10"/>
  <c r="A1" i="15"/>
  <c r="A1" i="14"/>
  <c r="A1" i="13"/>
  <c r="C49" i="2"/>
  <c r="B34" i="2"/>
  <c r="FO8" i="10"/>
  <c r="FG8" i="10"/>
  <c r="EY8" i="10"/>
  <c r="EQ8" i="10"/>
  <c r="EA8" i="10"/>
  <c r="DK8" i="10"/>
  <c r="DC8" i="10"/>
  <c r="CU8" i="10"/>
  <c r="CM8" i="10"/>
  <c r="CE8" i="10"/>
  <c r="BW8" i="10"/>
  <c r="BO8" i="10"/>
  <c r="BG8" i="10"/>
  <c r="AQ8" i="10"/>
  <c r="AA8" i="10"/>
  <c r="K8" i="10"/>
  <c r="FN8" i="10"/>
  <c r="FF8" i="10"/>
  <c r="EP8" i="10"/>
  <c r="EH8" i="10"/>
  <c r="DZ8" i="10"/>
  <c r="DJ8" i="10"/>
  <c r="CT8" i="10"/>
  <c r="CL8" i="10"/>
  <c r="CD8" i="10"/>
  <c r="BV8" i="10"/>
  <c r="BN8" i="10"/>
  <c r="BF8" i="10"/>
  <c r="AX8" i="10"/>
  <c r="AP8" i="10"/>
  <c r="Z8" i="10"/>
  <c r="J8" i="10"/>
  <c r="FJ8" i="10"/>
  <c r="FB8" i="10"/>
  <c r="ET8" i="10"/>
  <c r="EL8" i="10"/>
  <c r="ED8" i="10"/>
  <c r="DV8" i="10"/>
  <c r="DN8" i="10"/>
  <c r="DF8" i="10"/>
  <c r="CX8" i="10"/>
  <c r="CP8" i="10"/>
  <c r="BZ8" i="10"/>
  <c r="BJ8" i="10"/>
  <c r="AT8" i="10"/>
  <c r="AD8" i="10"/>
  <c r="V8" i="10"/>
  <c r="N8" i="10"/>
  <c r="F8" i="10"/>
  <c r="FI8" i="10"/>
  <c r="ES8" i="10"/>
  <c r="EK8" i="10"/>
  <c r="EC8" i="10"/>
  <c r="DU8" i="10"/>
  <c r="DM8" i="10"/>
  <c r="DE8" i="10"/>
  <c r="CW8" i="10"/>
  <c r="CO8" i="10"/>
  <c r="BY8" i="10"/>
  <c r="BI8" i="10"/>
  <c r="AS8" i="10"/>
  <c r="AC8" i="10"/>
  <c r="M8" i="10"/>
  <c r="E8" i="10"/>
  <c r="FP8" i="10"/>
  <c r="DT8" i="10"/>
  <c r="DD8" i="10"/>
  <c r="CN8" i="10"/>
  <c r="BX8" i="10"/>
  <c r="BH8" i="10"/>
  <c r="AR8" i="10"/>
  <c r="AB8" i="10"/>
  <c r="FY8" i="10" s="1"/>
  <c r="L8" i="10"/>
  <c r="FM8" i="10"/>
  <c r="EW8" i="10"/>
  <c r="DQ8" i="10"/>
  <c r="BU8" i="10"/>
  <c r="BE8" i="10"/>
  <c r="AO8" i="10"/>
  <c r="Y8" i="10"/>
  <c r="I8" i="10"/>
  <c r="FK8" i="10"/>
  <c r="EU8" i="10"/>
  <c r="EE8" i="10"/>
  <c r="DO8" i="10"/>
  <c r="AM8" i="10"/>
  <c r="W8" i="10"/>
  <c r="G8" i="10"/>
  <c r="FJ16" i="10"/>
  <c r="FB16" i="10"/>
  <c r="ET16" i="10"/>
  <c r="EL16" i="10"/>
  <c r="ED16" i="10"/>
  <c r="DV16" i="10"/>
  <c r="DN16" i="10"/>
  <c r="DF16" i="10"/>
  <c r="CX16" i="10"/>
  <c r="CP16" i="10"/>
  <c r="FI16" i="10"/>
  <c r="ES16" i="10"/>
  <c r="EK16" i="10"/>
  <c r="EC16" i="10"/>
  <c r="FP16" i="10"/>
  <c r="FH16" i="10"/>
  <c r="EZ16" i="10"/>
  <c r="ER16" i="10"/>
  <c r="FM16" i="10"/>
  <c r="FE16" i="10"/>
  <c r="EW16" i="10"/>
  <c r="EO16" i="10"/>
  <c r="FD16" i="10"/>
  <c r="EN16" i="10"/>
  <c r="DZ16" i="10"/>
  <c r="DQ16" i="10"/>
  <c r="DH16" i="10"/>
  <c r="CO16" i="10"/>
  <c r="BY16" i="10"/>
  <c r="BI16" i="10"/>
  <c r="AS16" i="10"/>
  <c r="AC16" i="10"/>
  <c r="M16" i="10"/>
  <c r="E16" i="10"/>
  <c r="FC16" i="10"/>
  <c r="EM16" i="10"/>
  <c r="DY16" i="10"/>
  <c r="DG16" i="10"/>
  <c r="CW16" i="10"/>
  <c r="CN16" i="10"/>
  <c r="CF16" i="10"/>
  <c r="BX16" i="10"/>
  <c r="BH16" i="10"/>
  <c r="AR16" i="10"/>
  <c r="AB16" i="10"/>
  <c r="L16" i="10"/>
  <c r="FO16" i="10"/>
  <c r="EY16" i="10"/>
  <c r="DX16" i="10"/>
  <c r="DO16" i="10"/>
  <c r="DE16" i="10"/>
  <c r="CV16" i="10"/>
  <c r="CM16" i="10"/>
  <c r="CE16" i="10"/>
  <c r="BW16" i="10"/>
  <c r="BO16" i="10"/>
  <c r="BG16" i="10"/>
  <c r="AQ16" i="10"/>
  <c r="AA16" i="10"/>
  <c r="FX16" i="10" s="1"/>
  <c r="K16" i="10"/>
  <c r="FK16" i="10"/>
  <c r="EU16" i="10"/>
  <c r="EE16" i="10"/>
  <c r="DT16" i="10"/>
  <c r="DK16" i="10"/>
  <c r="CS16" i="10"/>
  <c r="CB16" i="10"/>
  <c r="BL16" i="10"/>
  <c r="BD16" i="10"/>
  <c r="AV16" i="10"/>
  <c r="AN16" i="10"/>
  <c r="AF16" i="10"/>
  <c r="X16" i="10"/>
  <c r="P16" i="10"/>
  <c r="H16" i="10"/>
  <c r="DW16" i="10"/>
  <c r="DD16" i="10"/>
  <c r="CL16" i="10"/>
  <c r="BV16" i="10"/>
  <c r="BF16" i="10"/>
  <c r="AP16" i="10"/>
  <c r="Z16" i="10"/>
  <c r="FW16" i="10" s="1"/>
  <c r="J16" i="10"/>
  <c r="EV16" i="10"/>
  <c r="DU16" i="10"/>
  <c r="DC16" i="10"/>
  <c r="BU16" i="10"/>
  <c r="BE16" i="10"/>
  <c r="AO16" i="10"/>
  <c r="Y16" i="10"/>
  <c r="I16" i="10"/>
  <c r="FL16" i="10"/>
  <c r="EF16" i="10"/>
  <c r="DL16" i="10"/>
  <c r="CT16" i="10"/>
  <c r="CC16" i="10"/>
  <c r="BM16" i="10"/>
  <c r="AW16" i="10"/>
  <c r="AG16" i="10"/>
  <c r="FG16" i="10"/>
  <c r="EB16" i="10"/>
  <c r="DJ16" i="10"/>
  <c r="CR16" i="10"/>
  <c r="CA16" i="10"/>
  <c r="BK16" i="10"/>
  <c r="AU16" i="10"/>
  <c r="AE16" i="10"/>
  <c r="GB16" i="10" s="1"/>
  <c r="O16" i="10"/>
  <c r="V16" i="10"/>
  <c r="FN16" i="10"/>
  <c r="DM16" i="10"/>
  <c r="CD16" i="10"/>
  <c r="AX16" i="10"/>
  <c r="FF16" i="10"/>
  <c r="DI16" i="10"/>
  <c r="BZ16" i="10"/>
  <c r="AT16" i="10"/>
  <c r="N16" i="10"/>
  <c r="EQ16" i="10"/>
  <c r="AM16" i="10"/>
  <c r="G16" i="10"/>
  <c r="EH16" i="10"/>
  <c r="CU16" i="10"/>
  <c r="BN16" i="10"/>
  <c r="FI28" i="10"/>
  <c r="ES28" i="10"/>
  <c r="EK28" i="10"/>
  <c r="EC28" i="10"/>
  <c r="DU28" i="10"/>
  <c r="DM28" i="10"/>
  <c r="DE28" i="10"/>
  <c r="CW28" i="10"/>
  <c r="CO28" i="10"/>
  <c r="FP28" i="10"/>
  <c r="FG28" i="10"/>
  <c r="EX28" i="10"/>
  <c r="EO28" i="10"/>
  <c r="EF28" i="10"/>
  <c r="DW28" i="10"/>
  <c r="DN28" i="10"/>
  <c r="DD28" i="10"/>
  <c r="CU28" i="10"/>
  <c r="CL28" i="10"/>
  <c r="CC28" i="10"/>
  <c r="BU28" i="10"/>
  <c r="BM28" i="10"/>
  <c r="BE28" i="10"/>
  <c r="AW28" i="10"/>
  <c r="AO28" i="10"/>
  <c r="AG28" i="10"/>
  <c r="Y28" i="10"/>
  <c r="I28" i="10"/>
  <c r="FO28" i="10"/>
  <c r="FF28" i="10"/>
  <c r="EW28" i="10"/>
  <c r="EN28" i="10"/>
  <c r="EE28" i="10"/>
  <c r="DV28" i="10"/>
  <c r="DL28" i="10"/>
  <c r="DC28" i="10"/>
  <c r="CT28" i="10"/>
  <c r="CB28" i="10"/>
  <c r="BL28" i="10"/>
  <c r="BD28" i="10"/>
  <c r="AV28" i="10"/>
  <c r="AN28" i="10"/>
  <c r="AF28" i="10"/>
  <c r="X28" i="10"/>
  <c r="P28" i="10"/>
  <c r="H28" i="10"/>
  <c r="FN28" i="10"/>
  <c r="FE28" i="10"/>
  <c r="FK28" i="10"/>
  <c r="FB28" i="10"/>
  <c r="ER28" i="10"/>
  <c r="DZ28" i="10"/>
  <c r="DQ28" i="10"/>
  <c r="DH28" i="10"/>
  <c r="CP28" i="10"/>
  <c r="CF28" i="10"/>
  <c r="BX28" i="10"/>
  <c r="BH28" i="10"/>
  <c r="AR28" i="10"/>
  <c r="AB28" i="10"/>
  <c r="L28" i="10"/>
  <c r="FJ28" i="10"/>
  <c r="ET28" i="10"/>
  <c r="ED28" i="10"/>
  <c r="CM28" i="10"/>
  <c r="BY28" i="10"/>
  <c r="BK28" i="10"/>
  <c r="Z28" i="10"/>
  <c r="M28" i="10"/>
  <c r="FH28" i="10"/>
  <c r="EQ28" i="10"/>
  <c r="EB28" i="10"/>
  <c r="DO28" i="10"/>
  <c r="CZ28" i="10"/>
  <c r="BW28" i="10"/>
  <c r="BJ28" i="10"/>
  <c r="AX28" i="10"/>
  <c r="W28" i="10"/>
  <c r="FT28" i="10" s="1"/>
  <c r="K28" i="10"/>
  <c r="FD28" i="10"/>
  <c r="EP28" i="10"/>
  <c r="EA28" i="10"/>
  <c r="DK28" i="10"/>
  <c r="CX28" i="10"/>
  <c r="BV28" i="10"/>
  <c r="BI28" i="10"/>
  <c r="AU28" i="10"/>
  <c r="V28" i="10"/>
  <c r="J28" i="10"/>
  <c r="EY28" i="10"/>
  <c r="DT28" i="10"/>
  <c r="DG28" i="10"/>
  <c r="CR28" i="10"/>
  <c r="CD28" i="10"/>
  <c r="AQ28" i="10"/>
  <c r="AD28" i="10"/>
  <c r="GA28" i="10" s="1"/>
  <c r="E28" i="10"/>
  <c r="FM28" i="10"/>
  <c r="EV28" i="10"/>
  <c r="EH28" i="10"/>
  <c r="DF28" i="10"/>
  <c r="CQ28" i="10"/>
  <c r="CA28" i="10"/>
  <c r="BO28" i="10"/>
  <c r="AP28" i="10"/>
  <c r="AC28" i="10"/>
  <c r="O28" i="10"/>
  <c r="EU28" i="10"/>
  <c r="DI28" i="10"/>
  <c r="AM28" i="10"/>
  <c r="F28" i="10"/>
  <c r="EM28" i="10"/>
  <c r="EL28" i="10"/>
  <c r="CV28" i="10"/>
  <c r="BN28" i="10"/>
  <c r="AE28" i="10"/>
  <c r="GB28" i="10" s="1"/>
  <c r="FL28" i="10"/>
  <c r="DX28" i="10"/>
  <c r="FC28" i="10"/>
  <c r="CE28" i="10"/>
  <c r="AT28" i="10"/>
  <c r="N28" i="10"/>
  <c r="CN28" i="10"/>
  <c r="BZ28" i="10"/>
  <c r="BG28" i="10"/>
  <c r="BF28" i="10"/>
  <c r="DY28" i="10"/>
  <c r="AA28" i="10"/>
  <c r="FX28" i="10" s="1"/>
  <c r="DJ28" i="10"/>
  <c r="G28" i="10"/>
  <c r="CS28" i="10"/>
  <c r="AS28" i="10"/>
  <c r="FP43" i="10" a="1"/>
  <c r="FP43" i="10"/>
  <c r="FP40" i="10"/>
  <c r="FP42" i="10"/>
  <c r="AV8" i="10"/>
  <c r="DW8" i="10"/>
  <c r="ER8" i="10"/>
  <c r="FI7" i="10"/>
  <c r="ES7" i="10"/>
  <c r="EK7" i="10"/>
  <c r="EC7" i="10"/>
  <c r="DU7" i="10"/>
  <c r="DM7" i="10"/>
  <c r="DE7" i="10"/>
  <c r="CW7" i="10"/>
  <c r="FP7" i="10"/>
  <c r="FH7" i="10"/>
  <c r="EZ7" i="10"/>
  <c r="ER7" i="10"/>
  <c r="EB7" i="10"/>
  <c r="DT7" i="10"/>
  <c r="DL7" i="10"/>
  <c r="DD7" i="10"/>
  <c r="CV7" i="10"/>
  <c r="FL7" i="10"/>
  <c r="FD7" i="10"/>
  <c r="EV7" i="10"/>
  <c r="EN7" i="10"/>
  <c r="EF7" i="10"/>
  <c r="DX7" i="10"/>
  <c r="DH7" i="10"/>
  <c r="CZ7" i="10"/>
  <c r="CR7" i="10"/>
  <c r="FK7" i="10"/>
  <c r="FC7" i="10"/>
  <c r="EU7" i="10"/>
  <c r="EM7" i="10"/>
  <c r="EE7" i="10"/>
  <c r="DW7" i="10"/>
  <c r="DO7" i="10"/>
  <c r="DG7" i="10"/>
  <c r="CQ7" i="10"/>
  <c r="CA7" i="10"/>
  <c r="FJ7" i="10"/>
  <c r="ET7" i="10"/>
  <c r="ED7" i="10"/>
  <c r="DN7" i="10"/>
  <c r="CX7" i="10"/>
  <c r="CL7" i="10"/>
  <c r="CB7" i="10"/>
  <c r="BK7" i="10"/>
  <c r="AU7" i="10"/>
  <c r="AM7" i="10"/>
  <c r="AE7" i="10"/>
  <c r="W7" i="10"/>
  <c r="N7" i="10"/>
  <c r="F7" i="10"/>
  <c r="FG7" i="10"/>
  <c r="EQ7" i="10"/>
  <c r="EA7" i="10"/>
  <c r="DK7" i="10"/>
  <c r="CU7" i="10"/>
  <c r="BZ7" i="10"/>
  <c r="BJ7" i="10"/>
  <c r="FE7" i="10"/>
  <c r="EO7" i="10"/>
  <c r="DY7" i="10"/>
  <c r="DI7" i="10"/>
  <c r="CS7" i="10"/>
  <c r="BX7" i="10"/>
  <c r="BH7" i="10"/>
  <c r="AR7" i="10"/>
  <c r="AB7" i="10"/>
  <c r="K7" i="10"/>
  <c r="FK11" i="10"/>
  <c r="FC11" i="10"/>
  <c r="EU11" i="10"/>
  <c r="EM11" i="10"/>
  <c r="EE11" i="10"/>
  <c r="DW11" i="10"/>
  <c r="DO11" i="10"/>
  <c r="DG11" i="10"/>
  <c r="CQ11" i="10"/>
  <c r="CA11" i="10"/>
  <c r="BK11" i="10"/>
  <c r="AU11" i="10"/>
  <c r="AM11" i="10"/>
  <c r="AE11" i="10"/>
  <c r="W11" i="10"/>
  <c r="O11" i="10"/>
  <c r="G11" i="10"/>
  <c r="FJ11" i="10"/>
  <c r="FB11" i="10"/>
  <c r="ET11" i="10"/>
  <c r="EL11" i="10"/>
  <c r="FI11" i="10"/>
  <c r="ES11" i="10"/>
  <c r="EK11" i="10"/>
  <c r="FN11" i="10"/>
  <c r="FF11" i="10"/>
  <c r="EP11" i="10"/>
  <c r="FP11" i="10"/>
  <c r="EA11" i="10"/>
  <c r="DI11" i="10"/>
  <c r="CZ11" i="10"/>
  <c r="CP11" i="10"/>
  <c r="BX11" i="10"/>
  <c r="BO11" i="10"/>
  <c r="BF11" i="10"/>
  <c r="AW11" i="10"/>
  <c r="AN11" i="10"/>
  <c r="AD11" i="10"/>
  <c r="L11" i="10"/>
  <c r="FO11" i="10"/>
  <c r="EY11" i="10"/>
  <c r="DZ11" i="10"/>
  <c r="DQ11" i="10"/>
  <c r="DH11" i="10"/>
  <c r="CX11" i="10"/>
  <c r="CO11" i="10"/>
  <c r="CF11" i="10"/>
  <c r="BW11" i="10"/>
  <c r="BN11" i="10"/>
  <c r="BE11" i="10"/>
  <c r="AV11" i="10"/>
  <c r="AC11" i="10"/>
  <c r="FZ11" i="10" s="1"/>
  <c r="K11" i="10"/>
  <c r="FG11" i="10"/>
  <c r="EQ11" i="10"/>
  <c r="ED11" i="10"/>
  <c r="DU11" i="10"/>
  <c r="DL11" i="10"/>
  <c r="DC11" i="10"/>
  <c r="CT11" i="10"/>
  <c r="CB11" i="10"/>
  <c r="BI11" i="10"/>
  <c r="AQ11" i="10"/>
  <c r="Y11" i="10"/>
  <c r="P11" i="10"/>
  <c r="F11" i="10"/>
  <c r="FE11" i="10"/>
  <c r="EO11" i="10"/>
  <c r="EC11" i="10"/>
  <c r="DT11" i="10"/>
  <c r="DK11" i="10"/>
  <c r="CS11" i="10"/>
  <c r="BZ11" i="10"/>
  <c r="BH11" i="10"/>
  <c r="AP11" i="10"/>
  <c r="AG11" i="10"/>
  <c r="X11" i="10"/>
  <c r="N11" i="10"/>
  <c r="E11" i="10"/>
  <c r="FD11" i="10"/>
  <c r="EB11" i="10"/>
  <c r="DJ11" i="10"/>
  <c r="CR11" i="10"/>
  <c r="BY11" i="10"/>
  <c r="BG11" i="10"/>
  <c r="AO11" i="10"/>
  <c r="V11" i="10"/>
  <c r="EW11" i="10"/>
  <c r="DY11" i="10"/>
  <c r="DF11" i="10"/>
  <c r="CN11" i="10"/>
  <c r="BV11" i="10"/>
  <c r="BD11" i="10"/>
  <c r="ER11" i="10"/>
  <c r="DV11" i="10"/>
  <c r="DD11" i="10"/>
  <c r="CL11" i="10"/>
  <c r="FK15" i="10"/>
  <c r="FC15" i="10"/>
  <c r="EU15" i="10"/>
  <c r="EM15" i="10"/>
  <c r="EE15" i="10"/>
  <c r="DW15" i="10"/>
  <c r="DO15" i="10"/>
  <c r="DG15" i="10"/>
  <c r="CQ15" i="10"/>
  <c r="CA15" i="10"/>
  <c r="BK15" i="10"/>
  <c r="AU15" i="10"/>
  <c r="AM15" i="10"/>
  <c r="AE15" i="10"/>
  <c r="W15" i="10"/>
  <c r="O15" i="10"/>
  <c r="G15" i="10"/>
  <c r="FJ15" i="10"/>
  <c r="FB15" i="10"/>
  <c r="ET15" i="10"/>
  <c r="EL15" i="10"/>
  <c r="ED15" i="10"/>
  <c r="DV15" i="10"/>
  <c r="DN15" i="10"/>
  <c r="DF15" i="10"/>
  <c r="CX15" i="10"/>
  <c r="CP15" i="10"/>
  <c r="BZ15" i="10"/>
  <c r="BJ15" i="10"/>
  <c r="AT15" i="10"/>
  <c r="AD15" i="10"/>
  <c r="V15" i="10"/>
  <c r="N15" i="10"/>
  <c r="F15" i="10"/>
  <c r="FI15" i="10"/>
  <c r="ES15" i="10"/>
  <c r="EK15" i="10"/>
  <c r="EC15" i="10"/>
  <c r="DU15" i="10"/>
  <c r="DM15" i="10"/>
  <c r="DE15" i="10"/>
  <c r="CW15" i="10"/>
  <c r="CO15" i="10"/>
  <c r="BY15" i="10"/>
  <c r="BI15" i="10"/>
  <c r="AS15" i="10"/>
  <c r="AC15" i="10"/>
  <c r="M15" i="10"/>
  <c r="E15" i="10"/>
  <c r="FN15" i="10"/>
  <c r="FF15" i="10"/>
  <c r="EP15" i="10"/>
  <c r="EH15" i="10"/>
  <c r="DZ15" i="10"/>
  <c r="DJ15" i="10"/>
  <c r="CT15" i="10"/>
  <c r="CL15" i="10"/>
  <c r="CD15" i="10"/>
  <c r="BV15" i="10"/>
  <c r="BN15" i="10"/>
  <c r="BF15" i="10"/>
  <c r="AX15" i="10"/>
  <c r="AP15" i="10"/>
  <c r="Z15" i="10"/>
  <c r="J15" i="10"/>
  <c r="FH15" i="10"/>
  <c r="ER15" i="10"/>
  <c r="EB15" i="10"/>
  <c r="DL15" i="10"/>
  <c r="CV15" i="10"/>
  <c r="CF15" i="10"/>
  <c r="FG15" i="10"/>
  <c r="EQ15" i="10"/>
  <c r="EA15" i="10"/>
  <c r="DK15" i="10"/>
  <c r="CU15" i="10"/>
  <c r="CE15" i="10"/>
  <c r="BO15" i="10"/>
  <c r="FO15" i="10"/>
  <c r="EY15" i="10"/>
  <c r="DC15" i="10"/>
  <c r="CM15" i="10"/>
  <c r="BW15" i="10"/>
  <c r="BG15" i="10"/>
  <c r="AQ15" i="10"/>
  <c r="AA15" i="10"/>
  <c r="K15" i="10"/>
  <c r="FM15" i="10"/>
  <c r="EW15" i="10"/>
  <c r="DQ15" i="10"/>
  <c r="BU15" i="10"/>
  <c r="BE15" i="10"/>
  <c r="AO15" i="10"/>
  <c r="Y15" i="10"/>
  <c r="I15" i="10"/>
  <c r="FD15" i="10"/>
  <c r="DX15" i="10"/>
  <c r="CR15" i="10"/>
  <c r="BL15" i="10"/>
  <c r="AF15" i="10"/>
  <c r="DT15" i="10"/>
  <c r="CN15" i="10"/>
  <c r="BH15" i="10"/>
  <c r="AB15" i="10"/>
  <c r="FY15" i="10" s="1"/>
  <c r="EV15" i="10"/>
  <c r="BD15" i="10"/>
  <c r="X15" i="10"/>
  <c r="EO15" i="10"/>
  <c r="DI15" i="10"/>
  <c r="CC15" i="10"/>
  <c r="AW15" i="10"/>
  <c r="FP15" i="10"/>
  <c r="DD15" i="10"/>
  <c r="BX15" i="10"/>
  <c r="AR15" i="10"/>
  <c r="L15" i="10"/>
  <c r="FL19" i="10"/>
  <c r="FD19" i="10"/>
  <c r="EV19" i="10"/>
  <c r="EN19" i="10"/>
  <c r="EF19" i="10"/>
  <c r="DX19" i="10"/>
  <c r="DH19" i="10"/>
  <c r="CZ19" i="10"/>
  <c r="CR19" i="10"/>
  <c r="CB19" i="10"/>
  <c r="BL19" i="10"/>
  <c r="BD19" i="10"/>
  <c r="AV19" i="10"/>
  <c r="AN19" i="10"/>
  <c r="AF19" i="10"/>
  <c r="X19" i="10"/>
  <c r="P19" i="10"/>
  <c r="H19" i="10"/>
  <c r="FK19" i="10"/>
  <c r="FC19" i="10"/>
  <c r="EU19" i="10"/>
  <c r="EM19" i="10"/>
  <c r="EE19" i="10"/>
  <c r="DW19" i="10"/>
  <c r="DO19" i="10"/>
  <c r="DG19" i="10"/>
  <c r="CQ19" i="10"/>
  <c r="CA19" i="10"/>
  <c r="BK19" i="10"/>
  <c r="AU19" i="10"/>
  <c r="AM19" i="10"/>
  <c r="AE19" i="10"/>
  <c r="W19" i="10"/>
  <c r="O19" i="10"/>
  <c r="G19" i="10"/>
  <c r="FJ19" i="10"/>
  <c r="FB19" i="10"/>
  <c r="ET19" i="10"/>
  <c r="EL19" i="10"/>
  <c r="ED19" i="10"/>
  <c r="DV19" i="10"/>
  <c r="DN19" i="10"/>
  <c r="DF19" i="10"/>
  <c r="CX19" i="10"/>
  <c r="CP19" i="10"/>
  <c r="BZ19" i="10"/>
  <c r="BJ19" i="10"/>
  <c r="AT19" i="10"/>
  <c r="AD19" i="10"/>
  <c r="V19" i="10"/>
  <c r="N19" i="10"/>
  <c r="F19" i="10"/>
  <c r="FO19" i="10"/>
  <c r="FG19" i="10"/>
  <c r="EY19" i="10"/>
  <c r="EQ19" i="10"/>
  <c r="EA19" i="10"/>
  <c r="DK19" i="10"/>
  <c r="DC19" i="10"/>
  <c r="CU19" i="10"/>
  <c r="CM19" i="10"/>
  <c r="CE19" i="10"/>
  <c r="BW19" i="10"/>
  <c r="BO19" i="10"/>
  <c r="BG19" i="10"/>
  <c r="AQ19" i="10"/>
  <c r="AA19" i="10"/>
  <c r="K19" i="10"/>
  <c r="FN19" i="10"/>
  <c r="FF19" i="10"/>
  <c r="EP19" i="10"/>
  <c r="EH19" i="10"/>
  <c r="DZ19" i="10"/>
  <c r="DJ19" i="10"/>
  <c r="CT19" i="10"/>
  <c r="CL19" i="10"/>
  <c r="CD19" i="10"/>
  <c r="BV19" i="10"/>
  <c r="BN19" i="10"/>
  <c r="BF19" i="10"/>
  <c r="AX19" i="10"/>
  <c r="AP19" i="10"/>
  <c r="Z19" i="10"/>
  <c r="J19" i="10"/>
  <c r="EC19" i="10"/>
  <c r="DI19" i="10"/>
  <c r="CN19" i="10"/>
  <c r="AW19" i="10"/>
  <c r="AB19" i="10"/>
  <c r="FY19" i="10" s="1"/>
  <c r="E19" i="10"/>
  <c r="EW19" i="10"/>
  <c r="EB19" i="10"/>
  <c r="DE19" i="10"/>
  <c r="AS19" i="10"/>
  <c r="Y19" i="10"/>
  <c r="FV19" i="10" s="1"/>
  <c r="FP19" i="10"/>
  <c r="ES19" i="10"/>
  <c r="DY19" i="10"/>
  <c r="DD19" i="10"/>
  <c r="BM19" i="10"/>
  <c r="AR19" i="10"/>
  <c r="FH19" i="10"/>
  <c r="EK19" i="10"/>
  <c r="DQ19" i="10"/>
  <c r="CV19" i="10"/>
  <c r="BY19" i="10"/>
  <c r="BE19" i="10"/>
  <c r="M19" i="10"/>
  <c r="ER19" i="10"/>
  <c r="BI19" i="10"/>
  <c r="EO19" i="10"/>
  <c r="CW19" i="10"/>
  <c r="BH19" i="10"/>
  <c r="CS19" i="10"/>
  <c r="L19" i="10"/>
  <c r="FI19" i="10"/>
  <c r="DT19" i="10"/>
  <c r="CC19" i="10"/>
  <c r="FE19" i="10"/>
  <c r="DM19" i="10"/>
  <c r="BX19" i="10"/>
  <c r="AG19" i="10"/>
  <c r="GD19" i="10" s="1"/>
  <c r="DU19" i="10"/>
  <c r="I19" i="10"/>
  <c r="DL19" i="10"/>
  <c r="CO19" i="10"/>
  <c r="CF19" i="10"/>
  <c r="FM19" i="10"/>
  <c r="FP23" i="10"/>
  <c r="FH23" i="10"/>
  <c r="ER23" i="10"/>
  <c r="EB23" i="10"/>
  <c r="DT23" i="10"/>
  <c r="DL23" i="10"/>
  <c r="DD23" i="10"/>
  <c r="CV23" i="10"/>
  <c r="CN23" i="10"/>
  <c r="CF23" i="10"/>
  <c r="BX23" i="10"/>
  <c r="BH23" i="10"/>
  <c r="AR23" i="10"/>
  <c r="AB23" i="10"/>
  <c r="L23" i="10"/>
  <c r="FO23" i="10"/>
  <c r="FG23" i="10"/>
  <c r="EY23" i="10"/>
  <c r="EQ23" i="10"/>
  <c r="EA23" i="10"/>
  <c r="DK23" i="10"/>
  <c r="DC23" i="10"/>
  <c r="CU23" i="10"/>
  <c r="CM23" i="10"/>
  <c r="CE23" i="10"/>
  <c r="BW23" i="10"/>
  <c r="BO23" i="10"/>
  <c r="BG23" i="10"/>
  <c r="AQ23" i="10"/>
  <c r="AA23" i="10"/>
  <c r="K23" i="10"/>
  <c r="FN23" i="10"/>
  <c r="FF23" i="10"/>
  <c r="EP23" i="10"/>
  <c r="EH23" i="10"/>
  <c r="DZ23" i="10"/>
  <c r="DJ23" i="10"/>
  <c r="CT23" i="10"/>
  <c r="CL23" i="10"/>
  <c r="CD23" i="10"/>
  <c r="BV23" i="10"/>
  <c r="BN23" i="10"/>
  <c r="BF23" i="10"/>
  <c r="AX23" i="10"/>
  <c r="AP23" i="10"/>
  <c r="Z23" i="10"/>
  <c r="J23" i="10"/>
  <c r="FK23" i="10"/>
  <c r="FC23" i="10"/>
  <c r="EU23" i="10"/>
  <c r="EM23" i="10"/>
  <c r="EE23" i="10"/>
  <c r="DW23" i="10"/>
  <c r="DO23" i="10"/>
  <c r="DG23" i="10"/>
  <c r="CQ23" i="10"/>
  <c r="CA23" i="10"/>
  <c r="BK23" i="10"/>
  <c r="AU23" i="10"/>
  <c r="AM23" i="10"/>
  <c r="AE23" i="10"/>
  <c r="W23" i="10"/>
  <c r="O23" i="10"/>
  <c r="G23" i="10"/>
  <c r="FJ23" i="10"/>
  <c r="FB23" i="10"/>
  <c r="ET23" i="10"/>
  <c r="EL23" i="10"/>
  <c r="ED23" i="10"/>
  <c r="DV23" i="10"/>
  <c r="DN23" i="10"/>
  <c r="DF23" i="10"/>
  <c r="CX23" i="10"/>
  <c r="CP23" i="10"/>
  <c r="BZ23" i="10"/>
  <c r="BJ23" i="10"/>
  <c r="AT23" i="10"/>
  <c r="AD23" i="10"/>
  <c r="V23" i="10"/>
  <c r="N23" i="10"/>
  <c r="F23" i="10"/>
  <c r="FE23" i="10"/>
  <c r="EK23" i="10"/>
  <c r="CS23" i="10"/>
  <c r="BY23" i="10"/>
  <c r="BD23" i="10"/>
  <c r="AG23" i="10"/>
  <c r="GD23" i="10" s="1"/>
  <c r="M23" i="10"/>
  <c r="FD23" i="10"/>
  <c r="DM23" i="10"/>
  <c r="CR23" i="10"/>
  <c r="BU23" i="10"/>
  <c r="AF23" i="10"/>
  <c r="GC23" i="10" s="1"/>
  <c r="I23" i="10"/>
  <c r="EF23" i="10"/>
  <c r="DI23" i="10"/>
  <c r="CO23" i="10"/>
  <c r="AW23" i="10"/>
  <c r="AC23" i="10"/>
  <c r="FZ23" i="10" s="1"/>
  <c r="H23" i="10"/>
  <c r="FM23" i="10"/>
  <c r="ES23" i="10"/>
  <c r="DX23" i="10"/>
  <c r="BL23" i="10"/>
  <c r="AO23" i="10"/>
  <c r="FL23" i="10"/>
  <c r="EO23" i="10"/>
  <c r="DU23" i="10"/>
  <c r="CZ23" i="10"/>
  <c r="CC23" i="10"/>
  <c r="BI23" i="10"/>
  <c r="AN23" i="10"/>
  <c r="DY23" i="10"/>
  <c r="P23" i="10"/>
  <c r="DQ23" i="10"/>
  <c r="BM23" i="10"/>
  <c r="E23" i="10"/>
  <c r="DH23" i="10"/>
  <c r="BE23" i="10"/>
  <c r="FI23" i="10"/>
  <c r="DE23" i="10"/>
  <c r="AV23" i="10"/>
  <c r="EV23" i="10"/>
  <c r="CW23" i="10"/>
  <c r="CB23" i="10"/>
  <c r="EW23" i="10"/>
  <c r="X23" i="10"/>
  <c r="EN23" i="10"/>
  <c r="Y23" i="10"/>
  <c r="FV23" i="10" s="1"/>
  <c r="FO27" i="10"/>
  <c r="FG27" i="10"/>
  <c r="EY27" i="10"/>
  <c r="EQ27" i="10"/>
  <c r="EI27" i="10"/>
  <c r="EA27" i="10"/>
  <c r="DK27" i="10"/>
  <c r="DC27" i="10"/>
  <c r="CU27" i="10"/>
  <c r="CM27" i="10"/>
  <c r="CE27" i="10"/>
  <c r="BW27" i="10"/>
  <c r="BO27" i="10"/>
  <c r="BG27" i="10"/>
  <c r="AQ27" i="10"/>
  <c r="AA27" i="10"/>
  <c r="K27" i="10"/>
  <c r="FN27" i="10"/>
  <c r="FF27" i="10"/>
  <c r="EP27" i="10"/>
  <c r="EH27" i="10"/>
  <c r="DZ27" i="10"/>
  <c r="DJ27" i="10"/>
  <c r="CT27" i="10"/>
  <c r="CL27" i="10"/>
  <c r="CD27" i="10"/>
  <c r="BV27" i="10"/>
  <c r="BN27" i="10"/>
  <c r="BF27" i="10"/>
  <c r="AX27" i="10"/>
  <c r="AP27" i="10"/>
  <c r="Z27" i="10"/>
  <c r="J27" i="10"/>
  <c r="FJ27" i="10"/>
  <c r="FB27" i="10"/>
  <c r="ET27" i="10"/>
  <c r="EL27" i="10"/>
  <c r="ED27" i="10"/>
  <c r="DV27" i="10"/>
  <c r="DN27" i="10"/>
  <c r="DF27" i="10"/>
  <c r="CX27" i="10"/>
  <c r="CP27" i="10"/>
  <c r="BZ27" i="10"/>
  <c r="BJ27" i="10"/>
  <c r="AT27" i="10"/>
  <c r="FM27" i="10"/>
  <c r="EN27" i="10"/>
  <c r="EB27" i="10"/>
  <c r="DO27" i="10"/>
  <c r="CO27" i="10"/>
  <c r="CB27" i="10"/>
  <c r="AO27" i="10"/>
  <c r="AD27" i="10"/>
  <c r="H27" i="10"/>
  <c r="FL27" i="10"/>
  <c r="EZ27" i="10"/>
  <c r="EM27" i="10"/>
  <c r="DY27" i="10"/>
  <c r="DM27" i="10"/>
  <c r="CZ27" i="10"/>
  <c r="CN27" i="10"/>
  <c r="CA27" i="10"/>
  <c r="BM27" i="10"/>
  <c r="AN27" i="10"/>
  <c r="AC27" i="10"/>
  <c r="G27" i="10"/>
  <c r="FK27" i="10"/>
  <c r="EW27" i="10"/>
  <c r="EK27" i="10"/>
  <c r="DX27" i="10"/>
  <c r="DL27" i="10"/>
  <c r="BY27" i="10"/>
  <c r="BL27" i="10"/>
  <c r="AM27" i="10"/>
  <c r="AB27" i="10"/>
  <c r="P27" i="10"/>
  <c r="F27" i="10"/>
  <c r="FE27" i="10"/>
  <c r="ES27" i="10"/>
  <c r="EF27" i="10"/>
  <c r="DT27" i="10"/>
  <c r="DG27" i="10"/>
  <c r="CS27" i="10"/>
  <c r="BH27" i="10"/>
  <c r="AU27" i="10"/>
  <c r="AG27" i="10"/>
  <c r="GD27" i="10" s="1"/>
  <c r="W27" i="10"/>
  <c r="M27" i="10"/>
  <c r="FD27" i="10"/>
  <c r="ER27" i="10"/>
  <c r="EE27" i="10"/>
  <c r="DQ27" i="10"/>
  <c r="DE27" i="10"/>
  <c r="CR27" i="10"/>
  <c r="CF27" i="10"/>
  <c r="BE27" i="10"/>
  <c r="AS27" i="10"/>
  <c r="AF27" i="10"/>
  <c r="V27" i="10"/>
  <c r="FS27" i="10" s="1"/>
  <c r="L27" i="10"/>
  <c r="DD27" i="10"/>
  <c r="BU27" i="10"/>
  <c r="I27" i="10"/>
  <c r="FP27" i="10"/>
  <c r="CW27" i="10"/>
  <c r="E27" i="10"/>
  <c r="FI27" i="10"/>
  <c r="EC27" i="10"/>
  <c r="CV27" i="10"/>
  <c r="BK27" i="10"/>
  <c r="AE27" i="10"/>
  <c r="GB27" i="10" s="1"/>
  <c r="EV27" i="10"/>
  <c r="AW27" i="10"/>
  <c r="EU27" i="10"/>
  <c r="DI27" i="10"/>
  <c r="CC27" i="10"/>
  <c r="AV27" i="10"/>
  <c r="O27" i="10"/>
  <c r="FH27" i="10"/>
  <c r="BX27" i="10"/>
  <c r="FC27" i="10"/>
  <c r="BI27" i="10"/>
  <c r="EO27" i="10"/>
  <c r="BD27" i="10"/>
  <c r="DW27" i="10"/>
  <c r="AR27" i="10"/>
  <c r="DH27" i="10"/>
  <c r="X27" i="10"/>
  <c r="FU27" i="10" s="1"/>
  <c r="CQ27" i="10"/>
  <c r="Y27" i="10"/>
  <c r="DU27" i="10"/>
  <c r="N27" i="10"/>
  <c r="B35" i="2"/>
  <c r="FK31" i="10"/>
  <c r="FC31" i="10"/>
  <c r="EU31" i="10"/>
  <c r="EM31" i="10"/>
  <c r="EE31" i="10"/>
  <c r="DW31" i="10"/>
  <c r="DO31" i="10"/>
  <c r="DG31" i="10"/>
  <c r="CQ31" i="10"/>
  <c r="CA31" i="10"/>
  <c r="BK31" i="10"/>
  <c r="AU31" i="10"/>
  <c r="AM31" i="10"/>
  <c r="AE31" i="10"/>
  <c r="W31" i="10"/>
  <c r="O31" i="10"/>
  <c r="G31" i="10"/>
  <c r="FJ31" i="10"/>
  <c r="FB31" i="10"/>
  <c r="ET31" i="10"/>
  <c r="EL31" i="10"/>
  <c r="ED31" i="10"/>
  <c r="DV31" i="10"/>
  <c r="DN31" i="10"/>
  <c r="DF31" i="10"/>
  <c r="CX31" i="10"/>
  <c r="CP31" i="10"/>
  <c r="BZ31" i="10"/>
  <c r="BJ31" i="10"/>
  <c r="AT31" i="10"/>
  <c r="AD31" i="10"/>
  <c r="V31" i="10"/>
  <c r="N31" i="10"/>
  <c r="F31" i="10"/>
  <c r="FN31" i="10"/>
  <c r="FF31" i="10"/>
  <c r="EP31" i="10"/>
  <c r="EH31" i="10"/>
  <c r="DZ31" i="10"/>
  <c r="DJ31" i="10"/>
  <c r="CT31" i="10"/>
  <c r="CL31" i="10"/>
  <c r="CD31" i="10"/>
  <c r="BV31" i="10"/>
  <c r="BN31" i="10"/>
  <c r="BF31" i="10"/>
  <c r="AX31" i="10"/>
  <c r="AP31" i="10"/>
  <c r="Z31" i="10"/>
  <c r="J31" i="10"/>
  <c r="FM31" i="10"/>
  <c r="FE31" i="10"/>
  <c r="EW31" i="10"/>
  <c r="EO31" i="10"/>
  <c r="DY31" i="10"/>
  <c r="DQ31" i="10"/>
  <c r="DI31" i="10"/>
  <c r="CS31" i="10"/>
  <c r="CC31" i="10"/>
  <c r="BU31" i="10"/>
  <c r="BM31" i="10"/>
  <c r="BE31" i="10"/>
  <c r="AW31" i="10"/>
  <c r="AO31" i="10"/>
  <c r="AG31" i="10"/>
  <c r="Y31" i="10"/>
  <c r="I31" i="10"/>
  <c r="FP31" i="10"/>
  <c r="DT31" i="10"/>
  <c r="DD31" i="10"/>
  <c r="CN31" i="10"/>
  <c r="BX31" i="10"/>
  <c r="BH31" i="10"/>
  <c r="AR31" i="10"/>
  <c r="AB31" i="10"/>
  <c r="L31" i="10"/>
  <c r="FO31" i="10"/>
  <c r="EY31" i="10"/>
  <c r="DC31" i="10"/>
  <c r="CM31" i="10"/>
  <c r="BW31" i="10"/>
  <c r="BG31" i="10"/>
  <c r="AQ31" i="10"/>
  <c r="AA31" i="10"/>
  <c r="K31" i="10"/>
  <c r="FL31" i="10"/>
  <c r="EV31" i="10"/>
  <c r="EF31" i="10"/>
  <c r="CZ31" i="10"/>
  <c r="BD31" i="10"/>
  <c r="AN31" i="10"/>
  <c r="X31" i="10"/>
  <c r="H31" i="10"/>
  <c r="FI31" i="10"/>
  <c r="ES31" i="10"/>
  <c r="EC31" i="10"/>
  <c r="DM31" i="10"/>
  <c r="CW31" i="10"/>
  <c r="FG31" i="10"/>
  <c r="EQ31" i="10"/>
  <c r="EA31" i="10"/>
  <c r="DK31" i="10"/>
  <c r="CU31" i="10"/>
  <c r="CE31" i="10"/>
  <c r="BO31" i="10"/>
  <c r="EB31" i="10"/>
  <c r="CO31" i="10"/>
  <c r="AV31" i="10"/>
  <c r="P31" i="10"/>
  <c r="DX31" i="10"/>
  <c r="CF31" i="10"/>
  <c r="AS31" i="10"/>
  <c r="M31" i="10"/>
  <c r="FH31" i="10"/>
  <c r="DU31" i="10"/>
  <c r="CB31" i="10"/>
  <c r="E31" i="10"/>
  <c r="ER31" i="10"/>
  <c r="DE31" i="10"/>
  <c r="BL31" i="10"/>
  <c r="AC31" i="10"/>
  <c r="FZ31" i="10" s="1"/>
  <c r="EN31" i="10"/>
  <c r="CV31" i="10"/>
  <c r="BI31" i="10"/>
  <c r="EK31" i="10"/>
  <c r="AF31" i="10"/>
  <c r="GC31" i="10" s="1"/>
  <c r="DL31" i="10"/>
  <c r="BY31" i="10"/>
  <c r="FD31" i="10"/>
  <c r="CR31" i="10"/>
  <c r="DH31" i="10"/>
  <c r="B39" i="2"/>
  <c r="FP35" i="10"/>
  <c r="FH35" i="10"/>
  <c r="ER35" i="10"/>
  <c r="EB35" i="10"/>
  <c r="DT35" i="10"/>
  <c r="DL35" i="10"/>
  <c r="DD35" i="10"/>
  <c r="CV35" i="10"/>
  <c r="CN35" i="10"/>
  <c r="CF35" i="10"/>
  <c r="BX35" i="10"/>
  <c r="FO35" i="10"/>
  <c r="FG35" i="10"/>
  <c r="EY35" i="10"/>
  <c r="EQ35" i="10"/>
  <c r="EA35" i="10"/>
  <c r="DK35" i="10"/>
  <c r="DC35" i="10"/>
  <c r="CU35" i="10"/>
  <c r="CM35" i="10"/>
  <c r="CE35" i="10"/>
  <c r="BW35" i="10"/>
  <c r="BO35" i="10"/>
  <c r="BG35" i="10"/>
  <c r="AQ35" i="10"/>
  <c r="AA35" i="10"/>
  <c r="K35" i="10"/>
  <c r="FL35" i="10"/>
  <c r="FB35" i="10"/>
  <c r="EP35" i="10"/>
  <c r="EF35" i="10"/>
  <c r="DV35" i="10"/>
  <c r="DJ35" i="10"/>
  <c r="CZ35" i="10"/>
  <c r="CP35" i="10"/>
  <c r="CD35" i="10"/>
  <c r="BJ35" i="10"/>
  <c r="AR35" i="10"/>
  <c r="Y35" i="10"/>
  <c r="P35" i="10"/>
  <c r="G35" i="10"/>
  <c r="FE35" i="10"/>
  <c r="EU35" i="10"/>
  <c r="EK35" i="10"/>
  <c r="DY35" i="10"/>
  <c r="DO35" i="10"/>
  <c r="DE35" i="10"/>
  <c r="CS35" i="10"/>
  <c r="BY35" i="10"/>
  <c r="BM35" i="10"/>
  <c r="BD35" i="10"/>
  <c r="AU35" i="10"/>
  <c r="AC35" i="10"/>
  <c r="J35" i="10"/>
  <c r="FN35" i="10"/>
  <c r="FD35" i="10"/>
  <c r="ET35" i="10"/>
  <c r="EH35" i="10"/>
  <c r="DX35" i="10"/>
  <c r="DN35" i="10"/>
  <c r="CR35" i="10"/>
  <c r="BV35" i="10"/>
  <c r="BL35" i="10"/>
  <c r="AT35" i="10"/>
  <c r="AB35" i="10"/>
  <c r="I35" i="10"/>
  <c r="FK35" i="10"/>
  <c r="EV35" i="10"/>
  <c r="ED35" i="10"/>
  <c r="DM35" i="10"/>
  <c r="CW35" i="10"/>
  <c r="CC35" i="10"/>
  <c r="BN35" i="10"/>
  <c r="AX35" i="10"/>
  <c r="V35" i="10"/>
  <c r="F35" i="10"/>
  <c r="FJ35" i="10"/>
  <c r="ES35" i="10"/>
  <c r="EC35" i="10"/>
  <c r="DI35" i="10"/>
  <c r="CT35" i="10"/>
  <c r="CB35" i="10"/>
  <c r="BK35" i="10"/>
  <c r="AW35" i="10"/>
  <c r="AG35" i="10"/>
  <c r="E35" i="10"/>
  <c r="FI35" i="10"/>
  <c r="EO35" i="10"/>
  <c r="DZ35" i="10"/>
  <c r="DH35" i="10"/>
  <c r="CQ35" i="10"/>
  <c r="CA35" i="10"/>
  <c r="BI35" i="10"/>
  <c r="AV35" i="10"/>
  <c r="AF35" i="10"/>
  <c r="EL35" i="10"/>
  <c r="BE35" i="10"/>
  <c r="AO35" i="10"/>
  <c r="Z35" i="10"/>
  <c r="M35" i="10"/>
  <c r="DQ35" i="10"/>
  <c r="AN35" i="10"/>
  <c r="X35" i="10"/>
  <c r="FU35" i="10" s="1"/>
  <c r="L35" i="10"/>
  <c r="EN35" i="10"/>
  <c r="CX35" i="10"/>
  <c r="BF35" i="10"/>
  <c r="O35" i="10"/>
  <c r="EM35" i="10"/>
  <c r="CO35" i="10"/>
  <c r="N35" i="10"/>
  <c r="EE35" i="10"/>
  <c r="CL35" i="10"/>
  <c r="AS35" i="10"/>
  <c r="H35" i="10"/>
  <c r="DW35" i="10"/>
  <c r="AP35" i="10"/>
  <c r="FF35" i="10"/>
  <c r="BU35" i="10"/>
  <c r="AE35" i="10"/>
  <c r="GB35" i="10" s="1"/>
  <c r="EW35" i="10"/>
  <c r="AD35" i="10"/>
  <c r="GA35" i="10" s="1"/>
  <c r="DU35" i="10"/>
  <c r="W35" i="10"/>
  <c r="FT35" i="10" s="1"/>
  <c r="DG35" i="10"/>
  <c r="FM35" i="10"/>
  <c r="BH35" i="10"/>
  <c r="FC35" i="10"/>
  <c r="DF35" i="10"/>
  <c r="BZ35" i="10"/>
  <c r="AM35" i="10"/>
  <c r="FJ39" i="10"/>
  <c r="FB39" i="10"/>
  <c r="ET39" i="10"/>
  <c r="EL39" i="10"/>
  <c r="ED39" i="10"/>
  <c r="DV39" i="10"/>
  <c r="DN39" i="10"/>
  <c r="DF39" i="10"/>
  <c r="CX39" i="10"/>
  <c r="CP39" i="10"/>
  <c r="BZ39" i="10"/>
  <c r="BJ39" i="10"/>
  <c r="AT39" i="10"/>
  <c r="FL39" i="10"/>
  <c r="FC39" i="10"/>
  <c r="ES39" i="10"/>
  <c r="EA39" i="10"/>
  <c r="DI39" i="10"/>
  <c r="CZ39" i="10"/>
  <c r="CQ39" i="10"/>
  <c r="BX39" i="10"/>
  <c r="BO39" i="10"/>
  <c r="BF39" i="10"/>
  <c r="AW39" i="10"/>
  <c r="AN39" i="10"/>
  <c r="AF39" i="10"/>
  <c r="X39" i="10"/>
  <c r="P39" i="10"/>
  <c r="H39" i="10"/>
  <c r="FN39" i="10"/>
  <c r="FE39" i="10"/>
  <c r="EV39" i="10"/>
  <c r="EM39" i="10"/>
  <c r="EC39" i="10"/>
  <c r="DT39" i="10"/>
  <c r="DK39" i="10"/>
  <c r="CS39" i="10"/>
  <c r="CA39" i="10"/>
  <c r="BH39" i="10"/>
  <c r="AP39" i="10"/>
  <c r="Z39" i="10"/>
  <c r="J39" i="10"/>
  <c r="FM39" i="10"/>
  <c r="EO39" i="10"/>
  <c r="EB39" i="10"/>
  <c r="DD39" i="10"/>
  <c r="CR39" i="10"/>
  <c r="CE39" i="10"/>
  <c r="BG39" i="10"/>
  <c r="AU39" i="10"/>
  <c r="Y39" i="10"/>
  <c r="N39" i="10"/>
  <c r="FK39" i="10"/>
  <c r="EY39" i="10"/>
  <c r="EN39" i="10"/>
  <c r="DZ39" i="10"/>
  <c r="DO39" i="10"/>
  <c r="DC39" i="10"/>
  <c r="CO39" i="10"/>
  <c r="CD39" i="10"/>
  <c r="BE39" i="10"/>
  <c r="AS39" i="10"/>
  <c r="W39" i="10"/>
  <c r="FT39" i="10" s="1"/>
  <c r="M39" i="10"/>
  <c r="FI39" i="10"/>
  <c r="EU39" i="10"/>
  <c r="EF39" i="10"/>
  <c r="DM39" i="10"/>
  <c r="CW39" i="10"/>
  <c r="V39" i="10"/>
  <c r="I39" i="10"/>
  <c r="DU39" i="10"/>
  <c r="DE39" i="10"/>
  <c r="CM39" i="10"/>
  <c r="BW39" i="10"/>
  <c r="BI39" i="10"/>
  <c r="AQ39" i="10"/>
  <c r="AC39" i="10"/>
  <c r="FZ39" i="10" s="1"/>
  <c r="O39" i="10"/>
  <c r="FP39" i="10"/>
  <c r="EH39" i="10"/>
  <c r="CL39" i="10"/>
  <c r="BV39" i="10"/>
  <c r="BD39" i="10"/>
  <c r="AO39" i="10"/>
  <c r="AB39" i="10"/>
  <c r="FY39" i="10" s="1"/>
  <c r="L39" i="10"/>
  <c r="EW39" i="10"/>
  <c r="DX39" i="10"/>
  <c r="CV39" i="10"/>
  <c r="BY39" i="10"/>
  <c r="AX39" i="10"/>
  <c r="AA39" i="10"/>
  <c r="E39" i="10"/>
  <c r="ER39" i="10"/>
  <c r="DW39" i="10"/>
  <c r="CU39" i="10"/>
  <c r="BU39" i="10"/>
  <c r="AV39" i="10"/>
  <c r="EQ39" i="10"/>
  <c r="DQ39" i="10"/>
  <c r="CT39" i="10"/>
  <c r="BN39" i="10"/>
  <c r="AR39" i="10"/>
  <c r="FG39" i="10"/>
  <c r="DH39" i="10"/>
  <c r="CF39" i="10"/>
  <c r="BK39" i="10"/>
  <c r="AG39" i="10"/>
  <c r="K39" i="10"/>
  <c r="FF39" i="10"/>
  <c r="EE39" i="10"/>
  <c r="DG39" i="10"/>
  <c r="CC39" i="10"/>
  <c r="AE39" i="10"/>
  <c r="G39" i="10"/>
  <c r="DL39" i="10"/>
  <c r="DJ39" i="10"/>
  <c r="AM39" i="10"/>
  <c r="FO39" i="10"/>
  <c r="FH39" i="10"/>
  <c r="CN39" i="10"/>
  <c r="AD39" i="10"/>
  <c r="GA39" i="10" s="1"/>
  <c r="EP39" i="10"/>
  <c r="CB39" i="10"/>
  <c r="F39" i="10"/>
  <c r="FD39" i="10"/>
  <c r="BM39" i="10"/>
  <c r="EK39" i="10"/>
  <c r="DY39" i="10"/>
  <c r="BL39" i="10"/>
  <c r="FN43" i="10" a="1"/>
  <c r="FN43" i="10"/>
  <c r="FN42" i="10"/>
  <c r="FN40" i="10"/>
  <c r="I7" i="10"/>
  <c r="AF7" i="10"/>
  <c r="AP7" i="10"/>
  <c r="BM7" i="10"/>
  <c r="BY7" i="10"/>
  <c r="CO7" i="10"/>
  <c r="DQ7" i="10"/>
  <c r="EL7" i="10"/>
  <c r="FN7" i="10"/>
  <c r="X8" i="10"/>
  <c r="FU8" i="10" s="1"/>
  <c r="AW8" i="10"/>
  <c r="CA8" i="10"/>
  <c r="CV8" i="10"/>
  <c r="DX8" i="10"/>
  <c r="EV8" i="10"/>
  <c r="G9" i="10"/>
  <c r="BF9" i="10"/>
  <c r="DF9" i="10"/>
  <c r="EE9" i="10"/>
  <c r="FI9" i="10"/>
  <c r="P10" i="10"/>
  <c r="AR10" i="10"/>
  <c r="CO10" i="10"/>
  <c r="EQ10" i="10"/>
  <c r="I11" i="10"/>
  <c r="BM11" i="10"/>
  <c r="CU11" i="10"/>
  <c r="FL11" i="10"/>
  <c r="AT12" i="10"/>
  <c r="CQ12" i="10"/>
  <c r="FC12" i="10"/>
  <c r="BW14" i="10"/>
  <c r="FE15" i="10"/>
  <c r="AN17" i="10"/>
  <c r="AC19" i="10"/>
  <c r="FZ19" i="10" s="1"/>
  <c r="FK20" i="10"/>
  <c r="CS8" i="10"/>
  <c r="CP12" i="10"/>
  <c r="EL12" i="10"/>
  <c r="BJ16" i="10"/>
  <c r="FO43" i="10" a="1"/>
  <c r="FO43" i="10"/>
  <c r="FO42" i="10"/>
  <c r="FO40" i="10"/>
  <c r="J7" i="10"/>
  <c r="V7" i="10"/>
  <c r="FS7" i="10" s="1"/>
  <c r="AG7" i="10"/>
  <c r="AQ7" i="10"/>
  <c r="BN7" i="10"/>
  <c r="CC7" i="10"/>
  <c r="CP7" i="10"/>
  <c r="EP7" i="10"/>
  <c r="FO7" i="10"/>
  <c r="AE8" i="10"/>
  <c r="CB8" i="10"/>
  <c r="CZ8" i="10"/>
  <c r="DY8" i="10"/>
  <c r="FC8" i="10"/>
  <c r="J9" i="10"/>
  <c r="BJ9" i="10"/>
  <c r="DM9" i="10"/>
  <c r="EH9" i="10"/>
  <c r="AS10" i="10"/>
  <c r="BW10" i="10"/>
  <c r="CR10" i="10"/>
  <c r="DT10" i="10"/>
  <c r="EU10" i="10"/>
  <c r="J11" i="10"/>
  <c r="AR11" i="10"/>
  <c r="CV11" i="10"/>
  <c r="DX11" i="10"/>
  <c r="FM11" i="10"/>
  <c r="BF12" i="10"/>
  <c r="CX12" i="10"/>
  <c r="FJ12" i="10"/>
  <c r="CG13" i="10"/>
  <c r="CD14" i="10"/>
  <c r="FO14" i="10"/>
  <c r="CB15" i="10"/>
  <c r="FL15" i="10"/>
  <c r="AO19" i="10"/>
  <c r="F12" i="10"/>
  <c r="DF12" i="10"/>
  <c r="H8" i="10"/>
  <c r="H44" i="10" s="1"/>
  <c r="BK8" i="10"/>
  <c r="CF8" i="10"/>
  <c r="DH8" i="10"/>
  <c r="EF8" i="10"/>
  <c r="FE8" i="10"/>
  <c r="N12" i="10"/>
  <c r="BK12" i="10"/>
  <c r="W16" i="10"/>
  <c r="FT16" i="10" s="1"/>
  <c r="CZ16" i="10"/>
  <c r="FM9" i="10"/>
  <c r="FE9" i="10"/>
  <c r="EW9" i="10"/>
  <c r="EO9" i="10"/>
  <c r="DY9" i="10"/>
  <c r="DQ9" i="10"/>
  <c r="DI9" i="10"/>
  <c r="CS9" i="10"/>
  <c r="CC9" i="10"/>
  <c r="BU9" i="10"/>
  <c r="BM9" i="10"/>
  <c r="BE9" i="10"/>
  <c r="AW9" i="10"/>
  <c r="AO9" i="10"/>
  <c r="AG9" i="10"/>
  <c r="Y9" i="10"/>
  <c r="I9" i="10"/>
  <c r="FL9" i="10"/>
  <c r="FD9" i="10"/>
  <c r="EV9" i="10"/>
  <c r="EN9" i="10"/>
  <c r="EF9" i="10"/>
  <c r="DX9" i="10"/>
  <c r="DH9" i="10"/>
  <c r="CZ9" i="10"/>
  <c r="CR9" i="10"/>
  <c r="CB9" i="10"/>
  <c r="BL9" i="10"/>
  <c r="BD9" i="10"/>
  <c r="AV9" i="10"/>
  <c r="AN9" i="10"/>
  <c r="AF9" i="10"/>
  <c r="X9" i="10"/>
  <c r="P9" i="10"/>
  <c r="H9" i="10"/>
  <c r="FP9" i="10"/>
  <c r="FH9" i="10"/>
  <c r="ER9" i="10"/>
  <c r="EB9" i="10"/>
  <c r="DT9" i="10"/>
  <c r="DL9" i="10"/>
  <c r="DD9" i="10"/>
  <c r="CV9" i="10"/>
  <c r="CN9" i="10"/>
  <c r="CF9" i="10"/>
  <c r="BX9" i="10"/>
  <c r="BH9" i="10"/>
  <c r="AR9" i="10"/>
  <c r="AB9" i="10"/>
  <c r="L9" i="10"/>
  <c r="FO9" i="10"/>
  <c r="FG9" i="10"/>
  <c r="EY9" i="10"/>
  <c r="EQ9" i="10"/>
  <c r="EA9" i="10"/>
  <c r="DK9" i="10"/>
  <c r="DC9" i="10"/>
  <c r="CU9" i="10"/>
  <c r="CM9" i="10"/>
  <c r="CE9" i="10"/>
  <c r="BW9" i="10"/>
  <c r="BO9" i="10"/>
  <c r="BG9" i="10"/>
  <c r="AQ9" i="10"/>
  <c r="AA9" i="10"/>
  <c r="K9" i="10"/>
  <c r="FF9" i="10"/>
  <c r="EP9" i="10"/>
  <c r="DZ9" i="10"/>
  <c r="DJ9" i="10"/>
  <c r="CT9" i="10"/>
  <c r="CD9" i="10"/>
  <c r="BN9" i="10"/>
  <c r="AX9" i="10"/>
  <c r="FC9" i="10"/>
  <c r="EM9" i="10"/>
  <c r="DW9" i="10"/>
  <c r="DG9" i="10"/>
  <c r="CQ9" i="10"/>
  <c r="CA9" i="10"/>
  <c r="BK9" i="10"/>
  <c r="AU9" i="10"/>
  <c r="AE9" i="10"/>
  <c r="O9" i="10"/>
  <c r="EK9" i="10"/>
  <c r="DU9" i="10"/>
  <c r="DE9" i="10"/>
  <c r="CO9" i="10"/>
  <c r="BY9" i="10"/>
  <c r="BI9" i="10"/>
  <c r="AS9" i="10"/>
  <c r="AC9" i="10"/>
  <c r="M9" i="10"/>
  <c r="M44" i="10" s="1"/>
  <c r="FO13" i="10"/>
  <c r="FG13" i="10"/>
  <c r="EY13" i="10"/>
  <c r="EQ13" i="10"/>
  <c r="EA13" i="10"/>
  <c r="DK13" i="10"/>
  <c r="DC13" i="10"/>
  <c r="CU13" i="10"/>
  <c r="CM13" i="10"/>
  <c r="CE13" i="10"/>
  <c r="BW13" i="10"/>
  <c r="BO13" i="10"/>
  <c r="BG13" i="10"/>
  <c r="AQ13" i="10"/>
  <c r="AA13" i="10"/>
  <c r="K13" i="10"/>
  <c r="FN13" i="10"/>
  <c r="FF13" i="10"/>
  <c r="EX13" i="10"/>
  <c r="EP13" i="10"/>
  <c r="EH13" i="10"/>
  <c r="DZ13" i="10"/>
  <c r="DJ13" i="10"/>
  <c r="CT13" i="10"/>
  <c r="CL13" i="10"/>
  <c r="CD13" i="10"/>
  <c r="BV13" i="10"/>
  <c r="BN13" i="10"/>
  <c r="BF13" i="10"/>
  <c r="AX13" i="10"/>
  <c r="AP13" i="10"/>
  <c r="Z13" i="10"/>
  <c r="J13" i="10"/>
  <c r="FM13" i="10"/>
  <c r="FE13" i="10"/>
  <c r="EW13" i="10"/>
  <c r="EO13" i="10"/>
  <c r="DY13" i="10"/>
  <c r="DQ13" i="10"/>
  <c r="DI13" i="10"/>
  <c r="CS13" i="10"/>
  <c r="CC13" i="10"/>
  <c r="BU13" i="10"/>
  <c r="BM13" i="10"/>
  <c r="BE13" i="10"/>
  <c r="AW13" i="10"/>
  <c r="AO13" i="10"/>
  <c r="AG13" i="10"/>
  <c r="Y13" i="10"/>
  <c r="I13" i="10"/>
  <c r="FJ13" i="10"/>
  <c r="FB13" i="10"/>
  <c r="ET13" i="10"/>
  <c r="EL13" i="10"/>
  <c r="ED13" i="10"/>
  <c r="DV13" i="10"/>
  <c r="DN13" i="10"/>
  <c r="DF13" i="10"/>
  <c r="CX13" i="10"/>
  <c r="CP13" i="10"/>
  <c r="BZ13" i="10"/>
  <c r="BJ13" i="10"/>
  <c r="AT13" i="10"/>
  <c r="AD13" i="10"/>
  <c r="V13" i="10"/>
  <c r="N13" i="10"/>
  <c r="F13" i="10"/>
  <c r="FL13" i="10"/>
  <c r="EV13" i="10"/>
  <c r="EF13" i="10"/>
  <c r="CZ13" i="10"/>
  <c r="BD13" i="10"/>
  <c r="AN13" i="10"/>
  <c r="X13" i="10"/>
  <c r="H13" i="10"/>
  <c r="FK13" i="10"/>
  <c r="EU13" i="10"/>
  <c r="EE13" i="10"/>
  <c r="DO13" i="10"/>
  <c r="AM13" i="10"/>
  <c r="W13" i="10"/>
  <c r="FT13" i="10" s="1"/>
  <c r="G13" i="10"/>
  <c r="FC13" i="10"/>
  <c r="EM13" i="10"/>
  <c r="DW13" i="10"/>
  <c r="DG13" i="10"/>
  <c r="CQ13" i="10"/>
  <c r="CA13" i="10"/>
  <c r="BK13" i="10"/>
  <c r="AU13" i="10"/>
  <c r="AE13" i="10"/>
  <c r="O13" i="10"/>
  <c r="EK13" i="10"/>
  <c r="DU13" i="10"/>
  <c r="DE13" i="10"/>
  <c r="CO13" i="10"/>
  <c r="BY13" i="10"/>
  <c r="BI13" i="10"/>
  <c r="AS13" i="10"/>
  <c r="AC13" i="10"/>
  <c r="FZ13" i="10" s="1"/>
  <c r="M13" i="10"/>
  <c r="ER13" i="10"/>
  <c r="DL13" i="10"/>
  <c r="CF13" i="10"/>
  <c r="EN13" i="10"/>
  <c r="DH13" i="10"/>
  <c r="CB13" i="10"/>
  <c r="AV13" i="10"/>
  <c r="P13" i="10"/>
  <c r="FP13" i="10"/>
  <c r="DD13" i="10"/>
  <c r="BX13" i="10"/>
  <c r="AR13" i="10"/>
  <c r="L13" i="10"/>
  <c r="FI13" i="10"/>
  <c r="EC13" i="10"/>
  <c r="CW13" i="10"/>
  <c r="E13" i="10"/>
  <c r="FD13" i="10"/>
  <c r="DX13" i="10"/>
  <c r="CR13" i="10"/>
  <c r="BL13" i="10"/>
  <c r="AF13" i="10"/>
  <c r="GC13" i="10" s="1"/>
  <c r="FP17" i="10"/>
  <c r="FH17" i="10"/>
  <c r="ER17" i="10"/>
  <c r="EB17" i="10"/>
  <c r="DT17" i="10"/>
  <c r="DL17" i="10"/>
  <c r="DD17" i="10"/>
  <c r="CV17" i="10"/>
  <c r="CN17" i="10"/>
  <c r="CF17" i="10"/>
  <c r="BX17" i="10"/>
  <c r="BH17" i="10"/>
  <c r="AR17" i="10"/>
  <c r="AB17" i="10"/>
  <c r="L17" i="10"/>
  <c r="FO17" i="10"/>
  <c r="FG17" i="10"/>
  <c r="EY17" i="10"/>
  <c r="EQ17" i="10"/>
  <c r="EA17" i="10"/>
  <c r="DK17" i="10"/>
  <c r="DC17" i="10"/>
  <c r="CU17" i="10"/>
  <c r="CM17" i="10"/>
  <c r="CE17" i="10"/>
  <c r="BW17" i="10"/>
  <c r="BO17" i="10"/>
  <c r="BG17" i="10"/>
  <c r="AQ17" i="10"/>
  <c r="AA17" i="10"/>
  <c r="K17" i="10"/>
  <c r="FN17" i="10"/>
  <c r="FF17" i="10"/>
  <c r="EX17" i="10"/>
  <c r="EP17" i="10"/>
  <c r="EH17" i="10"/>
  <c r="DZ17" i="10"/>
  <c r="DJ17" i="10"/>
  <c r="CT17" i="10"/>
  <c r="CL17" i="10"/>
  <c r="CD17" i="10"/>
  <c r="BV17" i="10"/>
  <c r="BN17" i="10"/>
  <c r="BF17" i="10"/>
  <c r="AX17" i="10"/>
  <c r="AP17" i="10"/>
  <c r="Z17" i="10"/>
  <c r="J17" i="10"/>
  <c r="FK17" i="10"/>
  <c r="FC17" i="10"/>
  <c r="EU17" i="10"/>
  <c r="EM17" i="10"/>
  <c r="EE17" i="10"/>
  <c r="DW17" i="10"/>
  <c r="DO17" i="10"/>
  <c r="DG17" i="10"/>
  <c r="CQ17" i="10"/>
  <c r="CA17" i="10"/>
  <c r="BK17" i="10"/>
  <c r="AU17" i="10"/>
  <c r="AM17" i="10"/>
  <c r="AE17" i="10"/>
  <c r="W17" i="10"/>
  <c r="O17" i="10"/>
  <c r="G17" i="10"/>
  <c r="FJ17" i="10"/>
  <c r="FB17" i="10"/>
  <c r="ET17" i="10"/>
  <c r="EL17" i="10"/>
  <c r="ED17" i="10"/>
  <c r="DV17" i="10"/>
  <c r="DN17" i="10"/>
  <c r="DF17" i="10"/>
  <c r="CX17" i="10"/>
  <c r="CP17" i="10"/>
  <c r="BZ17" i="10"/>
  <c r="BJ17" i="10"/>
  <c r="AT17" i="10"/>
  <c r="AD17" i="10"/>
  <c r="V17" i="10"/>
  <c r="N17" i="10"/>
  <c r="EW17" i="10"/>
  <c r="EC17" i="10"/>
  <c r="DH17" i="10"/>
  <c r="AV17" i="10"/>
  <c r="Y17" i="10"/>
  <c r="F17" i="10"/>
  <c r="EV17" i="10"/>
  <c r="DY17" i="10"/>
  <c r="DE17" i="10"/>
  <c r="BM17" i="10"/>
  <c r="AS17" i="10"/>
  <c r="X17" i="10"/>
  <c r="E17" i="10"/>
  <c r="FM17" i="10"/>
  <c r="ES17" i="10"/>
  <c r="DX17" i="10"/>
  <c r="BL17" i="10"/>
  <c r="AO17" i="10"/>
  <c r="FE17" i="10"/>
  <c r="EK17" i="10"/>
  <c r="CS17" i="10"/>
  <c r="BY17" i="10"/>
  <c r="BD17" i="10"/>
  <c r="AG17" i="10"/>
  <c r="GD17" i="10" s="1"/>
  <c r="M17" i="10"/>
  <c r="EO17" i="10"/>
  <c r="CZ17" i="10"/>
  <c r="BI17" i="10"/>
  <c r="EN17" i="10"/>
  <c r="CW17" i="10"/>
  <c r="BE17" i="10"/>
  <c r="P17" i="10"/>
  <c r="CR17" i="10"/>
  <c r="I17" i="10"/>
  <c r="FI17" i="10"/>
  <c r="DQ17" i="10"/>
  <c r="CB17" i="10"/>
  <c r="FD17" i="10"/>
  <c r="DM17" i="10"/>
  <c r="BU17" i="10"/>
  <c r="AF17" i="10"/>
  <c r="DU17" i="10"/>
  <c r="H17" i="10"/>
  <c r="DI17" i="10"/>
  <c r="CO17" i="10"/>
  <c r="CC17" i="10"/>
  <c r="FL17" i="10"/>
  <c r="AW17" i="10"/>
  <c r="FL21" i="10"/>
  <c r="FD21" i="10"/>
  <c r="EV21" i="10"/>
  <c r="EN21" i="10"/>
  <c r="FK21" i="10"/>
  <c r="FC21" i="10"/>
  <c r="EU21" i="10"/>
  <c r="EM21" i="10"/>
  <c r="EE21" i="10"/>
  <c r="DW21" i="10"/>
  <c r="DO21" i="10"/>
  <c r="FJ21" i="10"/>
  <c r="FB21" i="10"/>
  <c r="ET21" i="10"/>
  <c r="EL21" i="10"/>
  <c r="ED21" i="10"/>
  <c r="FO21" i="10"/>
  <c r="FG21" i="10"/>
  <c r="EY21" i="10"/>
  <c r="EQ21" i="10"/>
  <c r="EA21" i="10"/>
  <c r="FM21" i="10"/>
  <c r="EW21" i="10"/>
  <c r="DU21" i="10"/>
  <c r="DL21" i="10"/>
  <c r="DD21" i="10"/>
  <c r="CV21" i="10"/>
  <c r="CN21" i="10"/>
  <c r="CF21" i="10"/>
  <c r="BX21" i="10"/>
  <c r="BH21" i="10"/>
  <c r="AR21" i="10"/>
  <c r="AB21" i="10"/>
  <c r="L21" i="10"/>
  <c r="FI21" i="10"/>
  <c r="ES21" i="10"/>
  <c r="EF21" i="10"/>
  <c r="DT21" i="10"/>
  <c r="DK21" i="10"/>
  <c r="DC21" i="10"/>
  <c r="CU21" i="10"/>
  <c r="CM21" i="10"/>
  <c r="CE21" i="10"/>
  <c r="BW21" i="10"/>
  <c r="BO21" i="10"/>
  <c r="BG21" i="10"/>
  <c r="AQ21" i="10"/>
  <c r="AA21" i="10"/>
  <c r="K21" i="10"/>
  <c r="FH21" i="10"/>
  <c r="ER21" i="10"/>
  <c r="EC21" i="10"/>
  <c r="DJ21" i="10"/>
  <c r="CT21" i="10"/>
  <c r="CL21" i="10"/>
  <c r="CD21" i="10"/>
  <c r="BV21" i="10"/>
  <c r="BN21" i="10"/>
  <c r="BF21" i="10"/>
  <c r="AX21" i="10"/>
  <c r="AP21" i="10"/>
  <c r="Z21" i="10"/>
  <c r="J21" i="10"/>
  <c r="EK21" i="10"/>
  <c r="DY21" i="10"/>
  <c r="DG21" i="10"/>
  <c r="CQ21" i="10"/>
  <c r="CA21" i="10"/>
  <c r="BK21" i="10"/>
  <c r="AU21" i="10"/>
  <c r="AM21" i="10"/>
  <c r="AE21" i="10"/>
  <c r="W21" i="10"/>
  <c r="O21" i="10"/>
  <c r="G21" i="10"/>
  <c r="FP21" i="10"/>
  <c r="DX21" i="10"/>
  <c r="DN21" i="10"/>
  <c r="DF21" i="10"/>
  <c r="CX21" i="10"/>
  <c r="CP21" i="10"/>
  <c r="BZ21" i="10"/>
  <c r="BJ21" i="10"/>
  <c r="AT21" i="10"/>
  <c r="AD21" i="10"/>
  <c r="V21" i="10"/>
  <c r="N21" i="10"/>
  <c r="F21" i="10"/>
  <c r="EO21" i="10"/>
  <c r="DI21" i="10"/>
  <c r="CO21" i="10"/>
  <c r="AW21" i="10"/>
  <c r="AC21" i="10"/>
  <c r="FZ21" i="10" s="1"/>
  <c r="H21" i="10"/>
  <c r="EH21" i="10"/>
  <c r="DH21" i="10"/>
  <c r="AV21" i="10"/>
  <c r="Y21" i="10"/>
  <c r="FV21" i="10" s="1"/>
  <c r="E21" i="10"/>
  <c r="EB21" i="10"/>
  <c r="DE21" i="10"/>
  <c r="BM21" i="10"/>
  <c r="AS21" i="10"/>
  <c r="X21" i="10"/>
  <c r="FN21" i="10"/>
  <c r="DZ21" i="10"/>
  <c r="BL21" i="10"/>
  <c r="AO21" i="10"/>
  <c r="FE21" i="10"/>
  <c r="CW21" i="10"/>
  <c r="CB21" i="10"/>
  <c r="BE21" i="10"/>
  <c r="P21" i="10"/>
  <c r="CC21" i="10"/>
  <c r="AF21" i="10"/>
  <c r="GC21" i="10" s="1"/>
  <c r="EP21" i="10"/>
  <c r="BY21" i="10"/>
  <c r="DV21" i="10"/>
  <c r="BU21" i="10"/>
  <c r="M21" i="10"/>
  <c r="CZ21" i="10"/>
  <c r="CS21" i="10"/>
  <c r="AN21" i="10"/>
  <c r="BI21" i="10"/>
  <c r="BD21" i="10"/>
  <c r="AG21" i="10"/>
  <c r="GD21" i="10" s="1"/>
  <c r="I21" i="10"/>
  <c r="DQ21" i="10"/>
  <c r="FL25" i="10"/>
  <c r="FD25" i="10"/>
  <c r="EV25" i="10"/>
  <c r="EN25" i="10"/>
  <c r="EF25" i="10"/>
  <c r="DX25" i="10"/>
  <c r="DH25" i="10"/>
  <c r="CZ25" i="10"/>
  <c r="CR25" i="10"/>
  <c r="CB25" i="10"/>
  <c r="BL25" i="10"/>
  <c r="BD25" i="10"/>
  <c r="AV25" i="10"/>
  <c r="AN25" i="10"/>
  <c r="AF25" i="10"/>
  <c r="X25" i="10"/>
  <c r="P25" i="10"/>
  <c r="H25" i="10"/>
  <c r="FK25" i="10"/>
  <c r="FC25" i="10"/>
  <c r="EU25" i="10"/>
  <c r="EM25" i="10"/>
  <c r="EE25" i="10"/>
  <c r="DW25" i="10"/>
  <c r="DO25" i="10"/>
  <c r="DG25" i="10"/>
  <c r="CY25" i="10"/>
  <c r="CQ25" i="10"/>
  <c r="CA25" i="10"/>
  <c r="BK25" i="10"/>
  <c r="AU25" i="10"/>
  <c r="AM25" i="10"/>
  <c r="AE25" i="10"/>
  <c r="W25" i="10"/>
  <c r="O25" i="10"/>
  <c r="G25" i="10"/>
  <c r="FJ25" i="10"/>
  <c r="FB25" i="10"/>
  <c r="ET25" i="10"/>
  <c r="EL25" i="10"/>
  <c r="ED25" i="10"/>
  <c r="DV25" i="10"/>
  <c r="DN25" i="10"/>
  <c r="DF25" i="10"/>
  <c r="CX25" i="10"/>
  <c r="CP25" i="10"/>
  <c r="BZ25" i="10"/>
  <c r="BJ25" i="10"/>
  <c r="AT25" i="10"/>
  <c r="AD25" i="10"/>
  <c r="V25" i="10"/>
  <c r="N25" i="10"/>
  <c r="F25" i="10"/>
  <c r="FO25" i="10"/>
  <c r="FG25" i="10"/>
  <c r="EY25" i="10"/>
  <c r="EQ25" i="10"/>
  <c r="EA25" i="10"/>
  <c r="DK25" i="10"/>
  <c r="DC25" i="10"/>
  <c r="CU25" i="10"/>
  <c r="CM25" i="10"/>
  <c r="CE25" i="10"/>
  <c r="BW25" i="10"/>
  <c r="BO25" i="10"/>
  <c r="BG25" i="10"/>
  <c r="AQ25" i="10"/>
  <c r="AA25" i="10"/>
  <c r="K25" i="10"/>
  <c r="FN25" i="10"/>
  <c r="FF25" i="10"/>
  <c r="EP25" i="10"/>
  <c r="EH25" i="10"/>
  <c r="DZ25" i="10"/>
  <c r="DJ25" i="10"/>
  <c r="CT25" i="10"/>
  <c r="CL25" i="10"/>
  <c r="CD25" i="10"/>
  <c r="BV25" i="10"/>
  <c r="BN25" i="10"/>
  <c r="BF25" i="10"/>
  <c r="AX25" i="10"/>
  <c r="AP25" i="10"/>
  <c r="Z25" i="10"/>
  <c r="J25" i="10"/>
  <c r="FH25" i="10"/>
  <c r="EK25" i="10"/>
  <c r="DQ25" i="10"/>
  <c r="CV25" i="10"/>
  <c r="BY25" i="10"/>
  <c r="BE25" i="10"/>
  <c r="M25" i="10"/>
  <c r="FE25" i="10"/>
  <c r="DM25" i="10"/>
  <c r="CS25" i="10"/>
  <c r="BX25" i="10"/>
  <c r="AG25" i="10"/>
  <c r="GD25" i="10" s="1"/>
  <c r="L25" i="10"/>
  <c r="DL25" i="10"/>
  <c r="CO25" i="10"/>
  <c r="BU25" i="10"/>
  <c r="AC25" i="10"/>
  <c r="FZ25" i="10" s="1"/>
  <c r="I25" i="10"/>
  <c r="FP25" i="10"/>
  <c r="ES25" i="10"/>
  <c r="DY25" i="10"/>
  <c r="DD25" i="10"/>
  <c r="BM25" i="10"/>
  <c r="AR25" i="10"/>
  <c r="FM25" i="10"/>
  <c r="ER25" i="10"/>
  <c r="DU25" i="10"/>
  <c r="CF25" i="10"/>
  <c r="BI25" i="10"/>
  <c r="AO25" i="10"/>
  <c r="EB25" i="10"/>
  <c r="DT25" i="10"/>
  <c r="E25" i="10"/>
  <c r="DI25" i="10"/>
  <c r="BH25" i="10"/>
  <c r="FI25" i="10"/>
  <c r="DE25" i="10"/>
  <c r="AW25" i="10"/>
  <c r="EW25" i="10"/>
  <c r="CN25" i="10"/>
  <c r="CC25" i="10"/>
  <c r="AS25" i="10"/>
  <c r="AB25" i="10"/>
  <c r="FY25" i="10" s="1"/>
  <c r="EC25" i="10"/>
  <c r="CW25" i="10"/>
  <c r="Y25" i="10"/>
  <c r="FV25" i="10" s="1"/>
  <c r="B33" i="2"/>
  <c r="FO29" i="10"/>
  <c r="FG29" i="10"/>
  <c r="EY29" i="10"/>
  <c r="EQ29" i="10"/>
  <c r="EA29" i="10"/>
  <c r="DK29" i="10"/>
  <c r="DC29" i="10"/>
  <c r="CU29" i="10"/>
  <c r="CM29" i="10"/>
  <c r="CE29" i="10"/>
  <c r="BW29" i="10"/>
  <c r="BO29" i="10"/>
  <c r="BG29" i="10"/>
  <c r="AQ29" i="10"/>
  <c r="AA29" i="10"/>
  <c r="K29" i="10"/>
  <c r="FI29" i="10"/>
  <c r="ES29" i="10"/>
  <c r="EK29" i="10"/>
  <c r="EC29" i="10"/>
  <c r="DU29" i="10"/>
  <c r="DM29" i="10"/>
  <c r="DE29" i="10"/>
  <c r="CW29" i="10"/>
  <c r="CO29" i="10"/>
  <c r="BY29" i="10"/>
  <c r="BI29" i="10"/>
  <c r="FJ29" i="10"/>
  <c r="EX29" i="10"/>
  <c r="EN29" i="10"/>
  <c r="ED29" i="10"/>
  <c r="DH29" i="10"/>
  <c r="CX29" i="10"/>
  <c r="CL29" i="10"/>
  <c r="CB29" i="10"/>
  <c r="BF29" i="10"/>
  <c r="AV29" i="10"/>
  <c r="AM29" i="10"/>
  <c r="AD29" i="10"/>
  <c r="L29" i="10"/>
  <c r="FH29" i="10"/>
  <c r="EW29" i="10"/>
  <c r="EM29" i="10"/>
  <c r="EB29" i="10"/>
  <c r="DQ29" i="10"/>
  <c r="DG29" i="10"/>
  <c r="CV29" i="10"/>
  <c r="CA29" i="10"/>
  <c r="BE29" i="10"/>
  <c r="AU29" i="10"/>
  <c r="AC29" i="10"/>
  <c r="J29" i="10"/>
  <c r="FF29" i="10"/>
  <c r="EV29" i="10"/>
  <c r="EL29" i="10"/>
  <c r="DZ29" i="10"/>
  <c r="DF29" i="10"/>
  <c r="CT29" i="10"/>
  <c r="BZ29" i="10"/>
  <c r="BN29" i="10"/>
  <c r="BD29" i="10"/>
  <c r="AT29" i="10"/>
  <c r="AB29" i="10"/>
  <c r="I29" i="10"/>
  <c r="FM29" i="10"/>
  <c r="FC29" i="10"/>
  <c r="ER29" i="10"/>
  <c r="DW29" i="10"/>
  <c r="DL29" i="10"/>
  <c r="CQ29" i="10"/>
  <c r="CF29" i="10"/>
  <c r="BU29" i="10"/>
  <c r="BK29" i="10"/>
  <c r="AP29" i="10"/>
  <c r="AG29" i="10"/>
  <c r="X29" i="10"/>
  <c r="FU29" i="10" s="1"/>
  <c r="O29" i="10"/>
  <c r="F29" i="10"/>
  <c r="FB29" i="10"/>
  <c r="EF29" i="10"/>
  <c r="DJ29" i="10"/>
  <c r="CP29" i="10"/>
  <c r="AX29" i="10"/>
  <c r="AF29" i="10"/>
  <c r="GC29" i="10" s="1"/>
  <c r="N29" i="10"/>
  <c r="EE29" i="10"/>
  <c r="DI29" i="10"/>
  <c r="CN29" i="10"/>
  <c r="AW29" i="10"/>
  <c r="AE29" i="10"/>
  <c r="M29" i="10"/>
  <c r="FP29" i="10"/>
  <c r="EU29" i="10"/>
  <c r="DY29" i="10"/>
  <c r="DD29" i="10"/>
  <c r="BM29" i="10"/>
  <c r="AS29" i="10"/>
  <c r="Z29" i="10"/>
  <c r="H29" i="10"/>
  <c r="FK29" i="10"/>
  <c r="EO29" i="10"/>
  <c r="DT29" i="10"/>
  <c r="CC29" i="10"/>
  <c r="BH29" i="10"/>
  <c r="AN29" i="10"/>
  <c r="V29" i="10"/>
  <c r="FS29" i="10" s="1"/>
  <c r="FE29" i="10"/>
  <c r="DO29" i="10"/>
  <c r="CS29" i="10"/>
  <c r="BX29" i="10"/>
  <c r="EH29" i="10"/>
  <c r="CD29" i="10"/>
  <c r="Y29" i="10"/>
  <c r="DX29" i="10"/>
  <c r="BV29" i="10"/>
  <c r="W29" i="10"/>
  <c r="FT29" i="10" s="1"/>
  <c r="DV29" i="10"/>
  <c r="BL29" i="10"/>
  <c r="P29" i="10"/>
  <c r="FD29" i="10"/>
  <c r="CZ29" i="10"/>
  <c r="AR29" i="10"/>
  <c r="ET29" i="10"/>
  <c r="CR29" i="10"/>
  <c r="AO29" i="10"/>
  <c r="FN29" i="10"/>
  <c r="FL29" i="10"/>
  <c r="G29" i="10"/>
  <c r="EP29" i="10"/>
  <c r="E29" i="10"/>
  <c r="DN29" i="10"/>
  <c r="B37" i="2"/>
  <c r="FK33" i="10"/>
  <c r="FC33" i="10"/>
  <c r="EU33" i="10"/>
  <c r="EM33" i="10"/>
  <c r="EE33" i="10"/>
  <c r="DW33" i="10"/>
  <c r="DO33" i="10"/>
  <c r="DG33" i="10"/>
  <c r="CQ33" i="10"/>
  <c r="CA33" i="10"/>
  <c r="BK33" i="10"/>
  <c r="AU33" i="10"/>
  <c r="FH33" i="10"/>
  <c r="EY33" i="10"/>
  <c r="EP33" i="10"/>
  <c r="DX33" i="10"/>
  <c r="DN33" i="10"/>
  <c r="DE33" i="10"/>
  <c r="CV33" i="10"/>
  <c r="CM33" i="10"/>
  <c r="CD33" i="10"/>
  <c r="BU33" i="10"/>
  <c r="BL33" i="10"/>
  <c r="AS33" i="10"/>
  <c r="AC33" i="10"/>
  <c r="M33" i="10"/>
  <c r="E33" i="10"/>
  <c r="FJ33" i="10"/>
  <c r="EO33" i="10"/>
  <c r="ED33" i="10"/>
  <c r="DT33" i="10"/>
  <c r="DJ33" i="10"/>
  <c r="CZ33" i="10"/>
  <c r="CO33" i="10"/>
  <c r="CE33" i="10"/>
  <c r="BI33" i="10"/>
  <c r="AO33" i="10"/>
  <c r="AF33" i="10"/>
  <c r="W33" i="10"/>
  <c r="N33" i="10"/>
  <c r="FI33" i="10"/>
  <c r="EN33" i="10"/>
  <c r="EC33" i="10"/>
  <c r="DI33" i="10"/>
  <c r="CX33" i="10"/>
  <c r="CN33" i="10"/>
  <c r="CC33" i="10"/>
  <c r="BH33" i="10"/>
  <c r="AX33" i="10"/>
  <c r="AN33" i="10"/>
  <c r="AE33" i="10"/>
  <c r="V33" i="10"/>
  <c r="L33" i="10"/>
  <c r="FG33" i="10"/>
  <c r="EW33" i="10"/>
  <c r="EL33" i="10"/>
  <c r="EB33" i="10"/>
  <c r="FN33" i="10"/>
  <c r="FD33" i="10"/>
  <c r="ES33" i="10"/>
  <c r="EI33" i="10"/>
  <c r="DY33" i="10"/>
  <c r="DM33" i="10"/>
  <c r="DC33" i="10"/>
  <c r="CS33" i="10"/>
  <c r="BX33" i="10"/>
  <c r="BN33" i="10"/>
  <c r="BD33" i="10"/>
  <c r="AR33" i="10"/>
  <c r="Z33" i="10"/>
  <c r="FW33" i="10" s="1"/>
  <c r="H33" i="10"/>
  <c r="FM33" i="10"/>
  <c r="FB33" i="10"/>
  <c r="ER33" i="10"/>
  <c r="EH33" i="10"/>
  <c r="DV33" i="10"/>
  <c r="DL33" i="10"/>
  <c r="CR33" i="10"/>
  <c r="BW33" i="10"/>
  <c r="BM33" i="10"/>
  <c r="AQ33" i="10"/>
  <c r="Y33" i="10"/>
  <c r="P33" i="10"/>
  <c r="G33" i="10"/>
  <c r="FF33" i="10"/>
  <c r="EF33" i="10"/>
  <c r="DF33" i="10"/>
  <c r="AV33" i="10"/>
  <c r="AB33" i="10"/>
  <c r="J33" i="10"/>
  <c r="FE33" i="10"/>
  <c r="EA33" i="10"/>
  <c r="DD33" i="10"/>
  <c r="BO33" i="10"/>
  <c r="AT33" i="10"/>
  <c r="AA33" i="10"/>
  <c r="FX33" i="10" s="1"/>
  <c r="I33" i="10"/>
  <c r="DZ33" i="10"/>
  <c r="CF33" i="10"/>
  <c r="BJ33" i="10"/>
  <c r="AP33" i="10"/>
  <c r="X33" i="10"/>
  <c r="F33" i="10"/>
  <c r="EV33" i="10"/>
  <c r="DU33" i="10"/>
  <c r="CW33" i="10"/>
  <c r="CB33" i="10"/>
  <c r="BG33" i="10"/>
  <c r="AM33" i="10"/>
  <c r="FP33" i="10"/>
  <c r="EQ33" i="10"/>
  <c r="CT33" i="10"/>
  <c r="BY33" i="10"/>
  <c r="BE33" i="10"/>
  <c r="DK33" i="10"/>
  <c r="BF33" i="10"/>
  <c r="K33" i="10"/>
  <c r="DH33" i="10"/>
  <c r="FO33" i="10"/>
  <c r="CU33" i="10"/>
  <c r="AW33" i="10"/>
  <c r="EK33" i="10"/>
  <c r="BZ33" i="10"/>
  <c r="AD33" i="10"/>
  <c r="GA33" i="10" s="1"/>
  <c r="BV33" i="10"/>
  <c r="AG33" i="10"/>
  <c r="GD33" i="10" s="1"/>
  <c r="FL33" i="10"/>
  <c r="O33" i="10"/>
  <c r="CP33" i="10"/>
  <c r="CL33" i="10"/>
  <c r="ET33" i="10"/>
  <c r="DQ33" i="10"/>
  <c r="B41" i="2"/>
  <c r="FJ37" i="10"/>
  <c r="FB37" i="10"/>
  <c r="ET37" i="10"/>
  <c r="EL37" i="10"/>
  <c r="ED37" i="10"/>
  <c r="DV37" i="10"/>
  <c r="DN37" i="10"/>
  <c r="DF37" i="10"/>
  <c r="CX37" i="10"/>
  <c r="CP37" i="10"/>
  <c r="BZ37" i="10"/>
  <c r="BJ37" i="10"/>
  <c r="AT37" i="10"/>
  <c r="AD37" i="10"/>
  <c r="V37" i="10"/>
  <c r="N37" i="10"/>
  <c r="F37" i="10"/>
  <c r="FM37" i="10"/>
  <c r="FD37" i="10"/>
  <c r="EU37" i="10"/>
  <c r="EK37" i="10"/>
  <c r="EB37" i="10"/>
  <c r="DJ37" i="10"/>
  <c r="CR37" i="10"/>
  <c r="BY37" i="10"/>
  <c r="BG37" i="10"/>
  <c r="AX37" i="10"/>
  <c r="AO37" i="10"/>
  <c r="AF37" i="10"/>
  <c r="W37" i="10"/>
  <c r="M37" i="10"/>
  <c r="FL37" i="10"/>
  <c r="FC37" i="10"/>
  <c r="ES37" i="10"/>
  <c r="EA37" i="10"/>
  <c r="DI37" i="10"/>
  <c r="CZ37" i="10"/>
  <c r="CQ37" i="10"/>
  <c r="CG37" i="10"/>
  <c r="BX37" i="10"/>
  <c r="BO37" i="10"/>
  <c r="BF37" i="10"/>
  <c r="AW37" i="10"/>
  <c r="AN37" i="10"/>
  <c r="AE37" i="10"/>
  <c r="L37" i="10"/>
  <c r="FO37" i="10"/>
  <c r="EP37" i="10"/>
  <c r="EE37" i="10"/>
  <c r="DQ37" i="10"/>
  <c r="DE37" i="10"/>
  <c r="CT37" i="10"/>
  <c r="CF37" i="10"/>
  <c r="BU37" i="10"/>
  <c r="BI37" i="10"/>
  <c r="AV37" i="10"/>
  <c r="Y37" i="10"/>
  <c r="FV37" i="10" s="1"/>
  <c r="K37" i="10"/>
  <c r="FG37" i="10"/>
  <c r="EV37" i="10"/>
  <c r="EH37" i="10"/>
  <c r="DW37" i="10"/>
  <c r="DK37" i="10"/>
  <c r="CW37" i="10"/>
  <c r="CL37" i="10"/>
  <c r="CA37" i="10"/>
  <c r="BM37" i="10"/>
  <c r="AP37" i="10"/>
  <c r="AB37" i="10"/>
  <c r="E37" i="10"/>
  <c r="FF37" i="10"/>
  <c r="ER37" i="10"/>
  <c r="DU37" i="10"/>
  <c r="DH37" i="10"/>
  <c r="CV37" i="10"/>
  <c r="BW37" i="10"/>
  <c r="BL37" i="10"/>
  <c r="AM37" i="10"/>
  <c r="AA37" i="10"/>
  <c r="P37" i="10"/>
  <c r="FK37" i="10"/>
  <c r="EQ37" i="10"/>
  <c r="DY37" i="10"/>
  <c r="DD37" i="10"/>
  <c r="CM37" i="10"/>
  <c r="AG37" i="10"/>
  <c r="GD37" i="10" s="1"/>
  <c r="J37" i="10"/>
  <c r="FI37" i="10"/>
  <c r="EO37" i="10"/>
  <c r="DX37" i="10"/>
  <c r="DC37" i="10"/>
  <c r="AU37" i="10"/>
  <c r="AC37" i="10"/>
  <c r="I37" i="10"/>
  <c r="FH37" i="10"/>
  <c r="EN37" i="10"/>
  <c r="DT37" i="10"/>
  <c r="CE37" i="10"/>
  <c r="BN37" i="10"/>
  <c r="AS37" i="10"/>
  <c r="Z37" i="10"/>
  <c r="H37" i="10"/>
  <c r="EY37" i="10"/>
  <c r="EF37" i="10"/>
  <c r="DM37" i="10"/>
  <c r="CS37" i="10"/>
  <c r="CB37" i="10"/>
  <c r="BE37" i="10"/>
  <c r="FP37" i="10"/>
  <c r="EC37" i="10"/>
  <c r="DL37" i="10"/>
  <c r="CO37" i="10"/>
  <c r="BV37" i="10"/>
  <c r="BD37" i="10"/>
  <c r="CY37" i="10"/>
  <c r="EW37" i="10"/>
  <c r="CU37" i="10"/>
  <c r="AR37" i="10"/>
  <c r="EM37" i="10"/>
  <c r="CN37" i="10"/>
  <c r="AQ37" i="10"/>
  <c r="CD37" i="10"/>
  <c r="BK37" i="10"/>
  <c r="BH37" i="10"/>
  <c r="FN37" i="10"/>
  <c r="X37" i="10"/>
  <c r="FU37" i="10" s="1"/>
  <c r="DO37" i="10"/>
  <c r="DG37" i="10"/>
  <c r="FE37" i="10"/>
  <c r="DZ37" i="10"/>
  <c r="CC37" i="10"/>
  <c r="O37" i="10"/>
  <c r="G37" i="10"/>
  <c r="O7" i="10"/>
  <c r="Z7" i="10"/>
  <c r="FW7" i="10" s="1"/>
  <c r="AV7" i="10"/>
  <c r="BF7" i="10"/>
  <c r="CF7" i="10"/>
  <c r="DZ7" i="10"/>
  <c r="EY7" i="10"/>
  <c r="O8" i="10"/>
  <c r="BL8" i="10"/>
  <c r="DI8" i="10"/>
  <c r="EM8" i="10"/>
  <c r="FH8" i="10"/>
  <c r="V9" i="10"/>
  <c r="FS9" i="10" s="1"/>
  <c r="AT9" i="10"/>
  <c r="CW9" i="10"/>
  <c r="ET9" i="10"/>
  <c r="AC10" i="10"/>
  <c r="BG10" i="10"/>
  <c r="CB10" i="10"/>
  <c r="DD10" i="10"/>
  <c r="EC10" i="10"/>
  <c r="FF10" i="10"/>
  <c r="Z11" i="10"/>
  <c r="FW11" i="10" s="1"/>
  <c r="AX11" i="10"/>
  <c r="CD11" i="10"/>
  <c r="DE11" i="10"/>
  <c r="EH11" i="10"/>
  <c r="Z12" i="10"/>
  <c r="AB13" i="10"/>
  <c r="FY13" i="10" s="1"/>
  <c r="DM13" i="10"/>
  <c r="Z14" i="10"/>
  <c r="DJ14" i="10"/>
  <c r="AG15" i="10"/>
  <c r="GD15" i="10" s="1"/>
  <c r="DH15" i="10"/>
  <c r="AD16" i="10"/>
  <c r="GA16" i="10" s="1"/>
  <c r="G18" i="10"/>
  <c r="AS23" i="10"/>
  <c r="FI12" i="10"/>
  <c r="ES12" i="10"/>
  <c r="EK12" i="10"/>
  <c r="EC12" i="10"/>
  <c r="DU12" i="10"/>
  <c r="DM12" i="10"/>
  <c r="DE12" i="10"/>
  <c r="CW12" i="10"/>
  <c r="CO12" i="10"/>
  <c r="BY12" i="10"/>
  <c r="BI12" i="10"/>
  <c r="AS12" i="10"/>
  <c r="AC12" i="10"/>
  <c r="FZ12" i="10" s="1"/>
  <c r="M12" i="10"/>
  <c r="E12" i="10"/>
  <c r="FP12" i="10"/>
  <c r="FH12" i="10"/>
  <c r="ER12" i="10"/>
  <c r="EB12" i="10"/>
  <c r="DT12" i="10"/>
  <c r="DL12" i="10"/>
  <c r="DD12" i="10"/>
  <c r="CV12" i="10"/>
  <c r="CN12" i="10"/>
  <c r="CF12" i="10"/>
  <c r="BX12" i="10"/>
  <c r="BH12" i="10"/>
  <c r="AR12" i="10"/>
  <c r="AB12" i="10"/>
  <c r="L12" i="10"/>
  <c r="FO12" i="10"/>
  <c r="FG12" i="10"/>
  <c r="EY12" i="10"/>
  <c r="EQ12" i="10"/>
  <c r="EI12" i="10"/>
  <c r="EA12" i="10"/>
  <c r="DK12" i="10"/>
  <c r="DC12" i="10"/>
  <c r="CU12" i="10"/>
  <c r="CM12" i="10"/>
  <c r="CE12" i="10"/>
  <c r="BW12" i="10"/>
  <c r="BO12" i="10"/>
  <c r="BG12" i="10"/>
  <c r="AQ12" i="10"/>
  <c r="AA12" i="10"/>
  <c r="K12" i="10"/>
  <c r="FL12" i="10"/>
  <c r="FD12" i="10"/>
  <c r="EV12" i="10"/>
  <c r="EN12" i="10"/>
  <c r="EF12" i="10"/>
  <c r="DX12" i="10"/>
  <c r="DH12" i="10"/>
  <c r="CZ12" i="10"/>
  <c r="CR12" i="10"/>
  <c r="CB12" i="10"/>
  <c r="BL12" i="10"/>
  <c r="BD12" i="10"/>
  <c r="AV12" i="10"/>
  <c r="AN12" i="10"/>
  <c r="AF12" i="10"/>
  <c r="X12" i="10"/>
  <c r="P12" i="10"/>
  <c r="H12" i="10"/>
  <c r="FF12" i="10"/>
  <c r="EP12" i="10"/>
  <c r="DZ12" i="10"/>
  <c r="DJ12" i="10"/>
  <c r="CT12" i="10"/>
  <c r="CD12" i="10"/>
  <c r="BN12" i="10"/>
  <c r="AX12" i="10"/>
  <c r="FE12" i="10"/>
  <c r="EO12" i="10"/>
  <c r="DY12" i="10"/>
  <c r="DI12" i="10"/>
  <c r="CS12" i="10"/>
  <c r="CC12" i="10"/>
  <c r="BM12" i="10"/>
  <c r="AW12" i="10"/>
  <c r="AG12" i="10"/>
  <c r="GD12" i="10" s="1"/>
  <c r="FM12" i="10"/>
  <c r="EW12" i="10"/>
  <c r="DQ12" i="10"/>
  <c r="BU12" i="10"/>
  <c r="BE12" i="10"/>
  <c r="AO12" i="10"/>
  <c r="Y12" i="10"/>
  <c r="I12" i="10"/>
  <c r="FK12" i="10"/>
  <c r="EU12" i="10"/>
  <c r="EE12" i="10"/>
  <c r="DO12" i="10"/>
  <c r="AM12" i="10"/>
  <c r="W12" i="10"/>
  <c r="FT12" i="10" s="1"/>
  <c r="G12" i="10"/>
  <c r="FB12" i="10"/>
  <c r="ET12" i="10"/>
  <c r="DN12" i="10"/>
  <c r="V12" i="10"/>
  <c r="FS12" i="10" s="1"/>
  <c r="EM12" i="10"/>
  <c r="DG12" i="10"/>
  <c r="CA12" i="10"/>
  <c r="AU12" i="10"/>
  <c r="O12" i="10"/>
  <c r="FN12" i="10"/>
  <c r="EH12" i="10"/>
  <c r="BV12" i="10"/>
  <c r="AP12" i="10"/>
  <c r="J12" i="10"/>
  <c r="FJ20" i="10"/>
  <c r="FB20" i="10"/>
  <c r="ET20" i="10"/>
  <c r="EL20" i="10"/>
  <c r="ED20" i="10"/>
  <c r="DV20" i="10"/>
  <c r="DN20" i="10"/>
  <c r="DF20" i="10"/>
  <c r="CX20" i="10"/>
  <c r="CP20" i="10"/>
  <c r="BZ20" i="10"/>
  <c r="BJ20" i="10"/>
  <c r="AT20" i="10"/>
  <c r="AD20" i="10"/>
  <c r="V20" i="10"/>
  <c r="N20" i="10"/>
  <c r="F20" i="10"/>
  <c r="FI20" i="10"/>
  <c r="ES20" i="10"/>
  <c r="EK20" i="10"/>
  <c r="EC20" i="10"/>
  <c r="DU20" i="10"/>
  <c r="DM20" i="10"/>
  <c r="DE20" i="10"/>
  <c r="CW20" i="10"/>
  <c r="CO20" i="10"/>
  <c r="BY20" i="10"/>
  <c r="BI20" i="10"/>
  <c r="AS20" i="10"/>
  <c r="AC20" i="10"/>
  <c r="M20" i="10"/>
  <c r="E20" i="10"/>
  <c r="FP20" i="10"/>
  <c r="FH20" i="10"/>
  <c r="ER20" i="10"/>
  <c r="EB20" i="10"/>
  <c r="DT20" i="10"/>
  <c r="DL20" i="10"/>
  <c r="DD20" i="10"/>
  <c r="CV20" i="10"/>
  <c r="CN20" i="10"/>
  <c r="CF20" i="10"/>
  <c r="BX20" i="10"/>
  <c r="BH20" i="10"/>
  <c r="AR20" i="10"/>
  <c r="AB20" i="10"/>
  <c r="L20" i="10"/>
  <c r="FM20" i="10"/>
  <c r="FE20" i="10"/>
  <c r="EW20" i="10"/>
  <c r="EO20" i="10"/>
  <c r="DY20" i="10"/>
  <c r="DQ20" i="10"/>
  <c r="DI20" i="10"/>
  <c r="CS20" i="10"/>
  <c r="CC20" i="10"/>
  <c r="BU20" i="10"/>
  <c r="BM20" i="10"/>
  <c r="BE20" i="10"/>
  <c r="AW20" i="10"/>
  <c r="AO20" i="10"/>
  <c r="AG20" i="10"/>
  <c r="GD20" i="10" s="1"/>
  <c r="Y20" i="10"/>
  <c r="I20" i="10"/>
  <c r="FL20" i="10"/>
  <c r="FD20" i="10"/>
  <c r="EV20" i="10"/>
  <c r="EN20" i="10"/>
  <c r="EF20" i="10"/>
  <c r="DX20" i="10"/>
  <c r="DH20" i="10"/>
  <c r="CZ20" i="10"/>
  <c r="CR20" i="10"/>
  <c r="CB20" i="10"/>
  <c r="BL20" i="10"/>
  <c r="BD20" i="10"/>
  <c r="AV20" i="10"/>
  <c r="AN20" i="10"/>
  <c r="AF20" i="10"/>
  <c r="X20" i="10"/>
  <c r="P20" i="10"/>
  <c r="H20" i="10"/>
  <c r="EY20" i="10"/>
  <c r="EE20" i="10"/>
  <c r="DJ20" i="10"/>
  <c r="CM20" i="10"/>
  <c r="AX20" i="10"/>
  <c r="AA20" i="10"/>
  <c r="FX20" i="10" s="1"/>
  <c r="G20" i="10"/>
  <c r="EA20" i="10"/>
  <c r="DG20" i="10"/>
  <c r="CL20" i="10"/>
  <c r="BO20" i="10"/>
  <c r="AU20" i="10"/>
  <c r="Z20" i="10"/>
  <c r="FO20" i="10"/>
  <c r="EU20" i="10"/>
  <c r="DZ20" i="10"/>
  <c r="DC20" i="10"/>
  <c r="BN20" i="10"/>
  <c r="AQ20" i="10"/>
  <c r="W20" i="10"/>
  <c r="FT20" i="10" s="1"/>
  <c r="FN20" i="10"/>
  <c r="EQ20" i="10"/>
  <c r="DW20" i="10"/>
  <c r="CE20" i="10"/>
  <c r="BK20" i="10"/>
  <c r="AP20" i="10"/>
  <c r="FG20" i="10"/>
  <c r="EM20" i="10"/>
  <c r="CU20" i="10"/>
  <c r="CA20" i="10"/>
  <c r="BF20" i="10"/>
  <c r="O20" i="10"/>
  <c r="CD20" i="10"/>
  <c r="AE20" i="10"/>
  <c r="GB20" i="10" s="1"/>
  <c r="EH20" i="10"/>
  <c r="BW20" i="10"/>
  <c r="BV20" i="10"/>
  <c r="K20" i="10"/>
  <c r="FF20" i="10"/>
  <c r="FC20" i="10"/>
  <c r="CT20" i="10"/>
  <c r="AM20" i="10"/>
  <c r="CQ20" i="10"/>
  <c r="BG20" i="10"/>
  <c r="EP20" i="10"/>
  <c r="FK32" i="10"/>
  <c r="FI32" i="10"/>
  <c r="ES32" i="10"/>
  <c r="EK32" i="10"/>
  <c r="EC32" i="10"/>
  <c r="DU32" i="10"/>
  <c r="DM32" i="10"/>
  <c r="DE32" i="10"/>
  <c r="CW32" i="10"/>
  <c r="CO32" i="10"/>
  <c r="BY32" i="10"/>
  <c r="BI32" i="10"/>
  <c r="AS32" i="10"/>
  <c r="AC32" i="10"/>
  <c r="M32" i="10"/>
  <c r="E32" i="10"/>
  <c r="FH32" i="10"/>
  <c r="ER32" i="10"/>
  <c r="EB32" i="10"/>
  <c r="DT32" i="10"/>
  <c r="DL32" i="10"/>
  <c r="DD32" i="10"/>
  <c r="CV32" i="10"/>
  <c r="CN32" i="10"/>
  <c r="CF32" i="10"/>
  <c r="BX32" i="10"/>
  <c r="BH32" i="10"/>
  <c r="AR32" i="10"/>
  <c r="AB32" i="10"/>
  <c r="L32" i="10"/>
  <c r="FM32" i="10"/>
  <c r="FD32" i="10"/>
  <c r="EV32" i="10"/>
  <c r="EN32" i="10"/>
  <c r="EF32" i="10"/>
  <c r="DX32" i="10"/>
  <c r="DH32" i="10"/>
  <c r="CZ32" i="10"/>
  <c r="CR32" i="10"/>
  <c r="CB32" i="10"/>
  <c r="BL32" i="10"/>
  <c r="BD32" i="10"/>
  <c r="AV32" i="10"/>
  <c r="AN32" i="10"/>
  <c r="AF32" i="10"/>
  <c r="X32" i="10"/>
  <c r="P32" i="10"/>
  <c r="H32" i="10"/>
  <c r="FL32" i="10"/>
  <c r="FC32" i="10"/>
  <c r="EU32" i="10"/>
  <c r="EM32" i="10"/>
  <c r="EE32" i="10"/>
  <c r="DW32" i="10"/>
  <c r="DO32" i="10"/>
  <c r="DG32" i="10"/>
  <c r="CQ32" i="10"/>
  <c r="CA32" i="10"/>
  <c r="BK32" i="10"/>
  <c r="AU32" i="10"/>
  <c r="AM32" i="10"/>
  <c r="AE32" i="10"/>
  <c r="W32" i="10"/>
  <c r="O32" i="10"/>
  <c r="G32" i="10"/>
  <c r="FF32" i="10"/>
  <c r="EP32" i="10"/>
  <c r="DZ32" i="10"/>
  <c r="DJ32" i="10"/>
  <c r="CT32" i="10"/>
  <c r="CD32" i="10"/>
  <c r="BN32" i="10"/>
  <c r="AX32" i="10"/>
  <c r="FE32" i="10"/>
  <c r="EO32" i="10"/>
  <c r="DY32" i="10"/>
  <c r="DI32" i="10"/>
  <c r="CS32" i="10"/>
  <c r="CC32" i="10"/>
  <c r="BM32" i="10"/>
  <c r="AW32" i="10"/>
  <c r="AG32" i="10"/>
  <c r="FB32" i="10"/>
  <c r="EL32" i="10"/>
  <c r="DV32" i="10"/>
  <c r="DF32" i="10"/>
  <c r="CP32" i="10"/>
  <c r="BZ32" i="10"/>
  <c r="BJ32" i="10"/>
  <c r="AT32" i="10"/>
  <c r="AD32" i="10"/>
  <c r="GA32" i="10" s="1"/>
  <c r="N32" i="10"/>
  <c r="FP32" i="10"/>
  <c r="EY32" i="10"/>
  <c r="DC32" i="10"/>
  <c r="CM32" i="10"/>
  <c r="BW32" i="10"/>
  <c r="BG32" i="10"/>
  <c r="AQ32" i="10"/>
  <c r="AA32" i="10"/>
  <c r="FX32" i="10" s="1"/>
  <c r="K32" i="10"/>
  <c r="FN32" i="10"/>
  <c r="EW32" i="10"/>
  <c r="DQ32" i="10"/>
  <c r="BU32" i="10"/>
  <c r="BE32" i="10"/>
  <c r="AO32" i="10"/>
  <c r="Y32" i="10"/>
  <c r="I32" i="10"/>
  <c r="ED32" i="10"/>
  <c r="CL32" i="10"/>
  <c r="F32" i="10"/>
  <c r="FO32" i="10"/>
  <c r="EA32" i="10"/>
  <c r="AP32" i="10"/>
  <c r="FJ32" i="10"/>
  <c r="CE32" i="10"/>
  <c r="ET32" i="10"/>
  <c r="BO32" i="10"/>
  <c r="V32" i="10"/>
  <c r="FS32" i="10" s="1"/>
  <c r="EQ32" i="10"/>
  <c r="CX32" i="10"/>
  <c r="BF32" i="10"/>
  <c r="CU32" i="10"/>
  <c r="BV32" i="10"/>
  <c r="EH32" i="10"/>
  <c r="Z32" i="10"/>
  <c r="FW32" i="10" s="1"/>
  <c r="DN32" i="10"/>
  <c r="J32" i="10"/>
  <c r="DK32" i="10"/>
  <c r="FG32" i="10"/>
  <c r="FL36" i="10"/>
  <c r="FD36" i="10"/>
  <c r="EV36" i="10"/>
  <c r="EN36" i="10"/>
  <c r="EF36" i="10"/>
  <c r="DX36" i="10"/>
  <c r="DP36" i="10"/>
  <c r="DH36" i="10"/>
  <c r="CZ36" i="10"/>
  <c r="CR36" i="10"/>
  <c r="CB36" i="10"/>
  <c r="FI36" i="10"/>
  <c r="EZ36" i="10"/>
  <c r="EQ36" i="10"/>
  <c r="EH36" i="10"/>
  <c r="DY36" i="10"/>
  <c r="DO36" i="10"/>
  <c r="DF36" i="10"/>
  <c r="CW36" i="10"/>
  <c r="CN36" i="10"/>
  <c r="CE36" i="10"/>
  <c r="BV36" i="10"/>
  <c r="BN36" i="10"/>
  <c r="BF36" i="10"/>
  <c r="AX36" i="10"/>
  <c r="AP36" i="10"/>
  <c r="Z36" i="10"/>
  <c r="J36" i="10"/>
  <c r="FH36" i="10"/>
  <c r="EY36" i="10"/>
  <c r="EP36" i="10"/>
  <c r="DW36" i="10"/>
  <c r="DN36" i="10"/>
  <c r="DE36" i="10"/>
  <c r="CV36" i="10"/>
  <c r="CM36" i="10"/>
  <c r="CD36" i="10"/>
  <c r="BU36" i="10"/>
  <c r="BM36" i="10"/>
  <c r="BE36" i="10"/>
  <c r="AW36" i="10"/>
  <c r="AO36" i="10"/>
  <c r="AG36" i="10"/>
  <c r="GD36" i="10" s="1"/>
  <c r="Y36" i="10"/>
  <c r="I36" i="10"/>
  <c r="FN36" i="10"/>
  <c r="FB36" i="10"/>
  <c r="EO36" i="10"/>
  <c r="EC36" i="10"/>
  <c r="DD36" i="10"/>
  <c r="CS36" i="10"/>
  <c r="BJ36" i="10"/>
  <c r="AN36" i="10"/>
  <c r="AD36" i="10"/>
  <c r="H36" i="10"/>
  <c r="FF36" i="10"/>
  <c r="ET36" i="10"/>
  <c r="DU36" i="10"/>
  <c r="DJ36" i="10"/>
  <c r="CX36" i="10"/>
  <c r="BY36" i="10"/>
  <c r="BO36" i="10"/>
  <c r="AS36" i="10"/>
  <c r="W36" i="10"/>
  <c r="M36" i="10"/>
  <c r="FP36" i="10"/>
  <c r="FE36" i="10"/>
  <c r="ES36" i="10"/>
  <c r="EE36" i="10"/>
  <c r="DT36" i="10"/>
  <c r="DI36" i="10"/>
  <c r="CU36" i="10"/>
  <c r="BX36" i="10"/>
  <c r="BL36" i="10"/>
  <c r="AR36" i="10"/>
  <c r="AF36" i="10"/>
  <c r="V36" i="10"/>
  <c r="L36" i="10"/>
  <c r="FG36" i="10"/>
  <c r="EL36" i="10"/>
  <c r="CF36" i="10"/>
  <c r="AV36" i="10"/>
  <c r="AE36" i="10"/>
  <c r="O36" i="10"/>
  <c r="FC36" i="10"/>
  <c r="EK36" i="10"/>
  <c r="DQ36" i="10"/>
  <c r="CC36" i="10"/>
  <c r="BK36" i="10"/>
  <c r="AU36" i="10"/>
  <c r="AC36" i="10"/>
  <c r="N36" i="10"/>
  <c r="DM36" i="10"/>
  <c r="CT36" i="10"/>
  <c r="CA36" i="10"/>
  <c r="BI36" i="10"/>
  <c r="AT36" i="10"/>
  <c r="AB36" i="10"/>
  <c r="K36" i="10"/>
  <c r="FM36" i="10"/>
  <c r="EU36" i="10"/>
  <c r="EA36" i="10"/>
  <c r="DG36" i="10"/>
  <c r="CO36" i="10"/>
  <c r="BD36" i="10"/>
  <c r="E36" i="10"/>
  <c r="FK36" i="10"/>
  <c r="ER36" i="10"/>
  <c r="DZ36" i="10"/>
  <c r="DC36" i="10"/>
  <c r="CL36" i="10"/>
  <c r="FO36" i="10"/>
  <c r="DL36" i="10"/>
  <c r="X36" i="10"/>
  <c r="FJ36" i="10"/>
  <c r="DK36" i="10"/>
  <c r="BH36" i="10"/>
  <c r="P36" i="10"/>
  <c r="BG36" i="10"/>
  <c r="G36" i="10"/>
  <c r="EW36" i="10"/>
  <c r="CQ36" i="10"/>
  <c r="F36" i="10"/>
  <c r="ED36" i="10"/>
  <c r="AM36" i="10"/>
  <c r="CP36" i="10"/>
  <c r="BZ36" i="10"/>
  <c r="BW36" i="10"/>
  <c r="EM36" i="10"/>
  <c r="AA36" i="10"/>
  <c r="FX36" i="10" s="1"/>
  <c r="EB36" i="10"/>
  <c r="DV36" i="10"/>
  <c r="AQ36" i="10"/>
  <c r="BD8" i="10"/>
  <c r="BJ12" i="10"/>
  <c r="F16" i="10"/>
  <c r="CQ16" i="10"/>
  <c r="CZ43" i="10" a="1"/>
  <c r="CZ43" i="10"/>
  <c r="CZ42" i="10"/>
  <c r="CZ40" i="10"/>
  <c r="AG8" i="10"/>
  <c r="GD8" i="10" s="1"/>
  <c r="DQ43" i="10" a="1"/>
  <c r="DQ43" i="10"/>
  <c r="DQ42" i="10"/>
  <c r="DQ40" i="10"/>
  <c r="EY43" i="10" a="1"/>
  <c r="EY43" i="10"/>
  <c r="EY42" i="10"/>
  <c r="EY40" i="10"/>
  <c r="E7" i="10"/>
  <c r="P7" i="10"/>
  <c r="AA7" i="10"/>
  <c r="AW7" i="10"/>
  <c r="BG7" i="10"/>
  <c r="BU7" i="10"/>
  <c r="DC7" i="10"/>
  <c r="FB7" i="10"/>
  <c r="P8" i="10"/>
  <c r="AN8" i="10"/>
  <c r="BM8" i="10"/>
  <c r="CQ8" i="10"/>
  <c r="DL8" i="10"/>
  <c r="EN8" i="10"/>
  <c r="FL8" i="10"/>
  <c r="W9" i="10"/>
  <c r="FT9" i="10" s="1"/>
  <c r="BV9" i="10"/>
  <c r="CX9" i="10"/>
  <c r="DV9" i="10"/>
  <c r="EU9" i="10"/>
  <c r="K10" i="10"/>
  <c r="AF10" i="10"/>
  <c r="BH10" i="10"/>
  <c r="CF10" i="10"/>
  <c r="DE10" i="10"/>
  <c r="EK10" i="10"/>
  <c r="AA11" i="10"/>
  <c r="FX11" i="10" s="1"/>
  <c r="CE11" i="10"/>
  <c r="DM11" i="10"/>
  <c r="EN11" i="10"/>
  <c r="AD12" i="10"/>
  <c r="GA12" i="10" s="1"/>
  <c r="BZ12" i="10"/>
  <c r="DW12" i="10"/>
  <c r="DT13" i="10"/>
  <c r="AQ14" i="10"/>
  <c r="AN15" i="10"/>
  <c r="DY15" i="10"/>
  <c r="EA16" i="10"/>
  <c r="J20" i="10"/>
  <c r="EC23" i="10"/>
  <c r="FN24" i="10"/>
  <c r="FF24" i="10"/>
  <c r="EP24" i="10"/>
  <c r="EH24" i="10"/>
  <c r="DZ24" i="10"/>
  <c r="DJ24" i="10"/>
  <c r="CT24" i="10"/>
  <c r="CL24" i="10"/>
  <c r="CD24" i="10"/>
  <c r="BV24" i="10"/>
  <c r="BN24" i="10"/>
  <c r="BF24" i="10"/>
  <c r="AX24" i="10"/>
  <c r="AP24" i="10"/>
  <c r="Z24" i="10"/>
  <c r="J24" i="10"/>
  <c r="FM24" i="10"/>
  <c r="FE24" i="10"/>
  <c r="EW24" i="10"/>
  <c r="EO24" i="10"/>
  <c r="DY24" i="10"/>
  <c r="DQ24" i="10"/>
  <c r="DI24" i="10"/>
  <c r="CS24" i="10"/>
  <c r="CC24" i="10"/>
  <c r="BU24" i="10"/>
  <c r="BM24" i="10"/>
  <c r="BE24" i="10"/>
  <c r="AW24" i="10"/>
  <c r="AO24" i="10"/>
  <c r="AG24" i="10"/>
  <c r="Y24" i="10"/>
  <c r="I24" i="10"/>
  <c r="FL24" i="10"/>
  <c r="FD24" i="10"/>
  <c r="EV24" i="10"/>
  <c r="EN24" i="10"/>
  <c r="EF24" i="10"/>
  <c r="DX24" i="10"/>
  <c r="DH24" i="10"/>
  <c r="CZ24" i="10"/>
  <c r="CR24" i="10"/>
  <c r="CB24" i="10"/>
  <c r="BL24" i="10"/>
  <c r="BD24" i="10"/>
  <c r="AV24" i="10"/>
  <c r="AN24" i="10"/>
  <c r="AF24" i="10"/>
  <c r="X24" i="10"/>
  <c r="P24" i="10"/>
  <c r="H24" i="10"/>
  <c r="FI24" i="10"/>
  <c r="ES24" i="10"/>
  <c r="EK24" i="10"/>
  <c r="EC24" i="10"/>
  <c r="DU24" i="10"/>
  <c r="DM24" i="10"/>
  <c r="DE24" i="10"/>
  <c r="CW24" i="10"/>
  <c r="CO24" i="10"/>
  <c r="BY24" i="10"/>
  <c r="BI24" i="10"/>
  <c r="AS24" i="10"/>
  <c r="AC24" i="10"/>
  <c r="M24" i="10"/>
  <c r="E24" i="10"/>
  <c r="FP24" i="10"/>
  <c r="FH24" i="10"/>
  <c r="ER24" i="10"/>
  <c r="EB24" i="10"/>
  <c r="DT24" i="10"/>
  <c r="DL24" i="10"/>
  <c r="DD24" i="10"/>
  <c r="CV24" i="10"/>
  <c r="CN24" i="10"/>
  <c r="CF24" i="10"/>
  <c r="BX24" i="10"/>
  <c r="BH24" i="10"/>
  <c r="AR24" i="10"/>
  <c r="AB24" i="10"/>
  <c r="L24" i="10"/>
  <c r="FG24" i="10"/>
  <c r="EL24" i="10"/>
  <c r="DO24" i="10"/>
  <c r="CU24" i="10"/>
  <c r="BZ24" i="10"/>
  <c r="N24" i="10"/>
  <c r="FC24" i="10"/>
  <c r="EI24" i="10"/>
  <c r="DN24" i="10"/>
  <c r="CQ24" i="10"/>
  <c r="BW24" i="10"/>
  <c r="AE24" i="10"/>
  <c r="GB24" i="10" s="1"/>
  <c r="K24" i="10"/>
  <c r="FB24" i="10"/>
  <c r="EE24" i="10"/>
  <c r="DK24" i="10"/>
  <c r="CP24" i="10"/>
  <c r="AD24" i="10"/>
  <c r="G24" i="10"/>
  <c r="FO24" i="10"/>
  <c r="ET24" i="10"/>
  <c r="DW24" i="10"/>
  <c r="DC24" i="10"/>
  <c r="BK24" i="10"/>
  <c r="AQ24" i="10"/>
  <c r="V24" i="10"/>
  <c r="FK24" i="10"/>
  <c r="EQ24" i="10"/>
  <c r="DV24" i="10"/>
  <c r="CY24" i="10"/>
  <c r="CE24" i="10"/>
  <c r="BJ24" i="10"/>
  <c r="AM24" i="10"/>
  <c r="EA24" i="10"/>
  <c r="O24" i="10"/>
  <c r="BO24" i="10"/>
  <c r="F24" i="10"/>
  <c r="DG24" i="10"/>
  <c r="BG24" i="10"/>
  <c r="FJ24" i="10"/>
  <c r="DF24" i="10"/>
  <c r="AU24" i="10"/>
  <c r="EU24" i="10"/>
  <c r="CM24" i="10"/>
  <c r="CA24" i="10"/>
  <c r="AT24" i="10"/>
  <c r="EM24" i="10"/>
  <c r="ED24" i="10"/>
  <c r="EY24" i="10"/>
  <c r="CX24" i="10"/>
  <c r="W24" i="10"/>
  <c r="FT24" i="10" s="1"/>
  <c r="AF8" i="10"/>
  <c r="GC8" i="10" s="1"/>
  <c r="CC8" i="10"/>
  <c r="DG8" i="10"/>
  <c r="EB8" i="10"/>
  <c r="FD8" i="10"/>
  <c r="FM10" i="10"/>
  <c r="FE10" i="10"/>
  <c r="EW10" i="10"/>
  <c r="EW44" i="10" s="1"/>
  <c r="EO10" i="10"/>
  <c r="DY10" i="10"/>
  <c r="FH10" i="10"/>
  <c r="EY10" i="10"/>
  <c r="EP10" i="10"/>
  <c r="EF10" i="10"/>
  <c r="DW10" i="10"/>
  <c r="DO10" i="10"/>
  <c r="DG10" i="10"/>
  <c r="CY10" i="10"/>
  <c r="CQ10" i="10"/>
  <c r="CA10" i="10"/>
  <c r="BK10" i="10"/>
  <c r="AU10" i="10"/>
  <c r="AM10" i="10"/>
  <c r="AE10" i="10"/>
  <c r="W10" i="10"/>
  <c r="O10" i="10"/>
  <c r="G10" i="10"/>
  <c r="FP10" i="10"/>
  <c r="FG10" i="10"/>
  <c r="EN10" i="10"/>
  <c r="EE10" i="10"/>
  <c r="DV10" i="10"/>
  <c r="DN10" i="10"/>
  <c r="DF10" i="10"/>
  <c r="CX10" i="10"/>
  <c r="CP10" i="10"/>
  <c r="BZ10" i="10"/>
  <c r="BJ10" i="10"/>
  <c r="AT10" i="10"/>
  <c r="AD10" i="10"/>
  <c r="GA10" i="10" s="1"/>
  <c r="V10" i="10"/>
  <c r="N10" i="10"/>
  <c r="F10" i="10"/>
  <c r="FK10" i="10"/>
  <c r="FB10" i="10"/>
  <c r="ES10" i="10"/>
  <c r="EA10" i="10"/>
  <c r="DJ10" i="10"/>
  <c r="DJ44" i="10" s="1"/>
  <c r="CT10" i="10"/>
  <c r="CT44" i="10" s="1"/>
  <c r="CL10" i="10"/>
  <c r="CD10" i="10"/>
  <c r="BV10" i="10"/>
  <c r="BN10" i="10"/>
  <c r="BF10" i="10"/>
  <c r="AX10" i="10"/>
  <c r="AP10" i="10"/>
  <c r="Z10" i="10"/>
  <c r="FW10" i="10" s="1"/>
  <c r="J10" i="10"/>
  <c r="FJ10" i="10"/>
  <c r="ER10" i="10"/>
  <c r="EI10" i="10"/>
  <c r="DZ10" i="10"/>
  <c r="DQ10" i="10"/>
  <c r="DI10" i="10"/>
  <c r="CS10" i="10"/>
  <c r="CC10" i="10"/>
  <c r="BU10" i="10"/>
  <c r="BM10" i="10"/>
  <c r="BE10" i="10"/>
  <c r="AW10" i="10"/>
  <c r="AO10" i="10"/>
  <c r="AG10" i="10"/>
  <c r="Y10" i="10"/>
  <c r="I10" i="10"/>
  <c r="EH10" i="10"/>
  <c r="CZ10" i="10"/>
  <c r="BD10" i="10"/>
  <c r="AN10" i="10"/>
  <c r="X10" i="10"/>
  <c r="H10" i="10"/>
  <c r="FO10" i="10"/>
  <c r="EV10" i="10"/>
  <c r="ED10" i="10"/>
  <c r="DM10" i="10"/>
  <c r="CW10" i="10"/>
  <c r="E10" i="10"/>
  <c r="FL10" i="10"/>
  <c r="ET10" i="10"/>
  <c r="EB10" i="10"/>
  <c r="DK10" i="10"/>
  <c r="CU10" i="10"/>
  <c r="CE10" i="10"/>
  <c r="CE44" i="10" s="1"/>
  <c r="BO10" i="10"/>
  <c r="FM14" i="10"/>
  <c r="FE14" i="10"/>
  <c r="EW14" i="10"/>
  <c r="EO14" i="10"/>
  <c r="DY14" i="10"/>
  <c r="DQ14" i="10"/>
  <c r="DI14" i="10"/>
  <c r="CS14" i="10"/>
  <c r="CC14" i="10"/>
  <c r="BU14" i="10"/>
  <c r="BM14" i="10"/>
  <c r="BE14" i="10"/>
  <c r="AW14" i="10"/>
  <c r="AO14" i="10"/>
  <c r="AG14" i="10"/>
  <c r="Y14" i="10"/>
  <c r="I14" i="10"/>
  <c r="FL14" i="10"/>
  <c r="FD14" i="10"/>
  <c r="EV14" i="10"/>
  <c r="EN14" i="10"/>
  <c r="EF14" i="10"/>
  <c r="DX14" i="10"/>
  <c r="DH14" i="10"/>
  <c r="CZ14" i="10"/>
  <c r="CR14" i="10"/>
  <c r="CB14" i="10"/>
  <c r="BL14" i="10"/>
  <c r="BD14" i="10"/>
  <c r="AV14" i="10"/>
  <c r="AN14" i="10"/>
  <c r="AF14" i="10"/>
  <c r="X14" i="10"/>
  <c r="P14" i="10"/>
  <c r="H14" i="10"/>
  <c r="FK14" i="10"/>
  <c r="FC14" i="10"/>
  <c r="EU14" i="10"/>
  <c r="EM14" i="10"/>
  <c r="EE14" i="10"/>
  <c r="DW14" i="10"/>
  <c r="DO14" i="10"/>
  <c r="DG14" i="10"/>
  <c r="CY14" i="10"/>
  <c r="CQ14" i="10"/>
  <c r="CA14" i="10"/>
  <c r="BK14" i="10"/>
  <c r="AU14" i="10"/>
  <c r="AM14" i="10"/>
  <c r="AE14" i="10"/>
  <c r="GB14" i="10" s="1"/>
  <c r="W14" i="10"/>
  <c r="O14" i="10"/>
  <c r="G14" i="10"/>
  <c r="FP14" i="10"/>
  <c r="FH14" i="10"/>
  <c r="ER14" i="10"/>
  <c r="EB14" i="10"/>
  <c r="DT14" i="10"/>
  <c r="DL14" i="10"/>
  <c r="DD14" i="10"/>
  <c r="CV14" i="10"/>
  <c r="CN14" i="10"/>
  <c r="CF14" i="10"/>
  <c r="BX14" i="10"/>
  <c r="BH14" i="10"/>
  <c r="AR14" i="10"/>
  <c r="AB14" i="10"/>
  <c r="L14" i="10"/>
  <c r="FB14" i="10"/>
  <c r="EL14" i="10"/>
  <c r="DV14" i="10"/>
  <c r="DF14" i="10"/>
  <c r="CP14" i="10"/>
  <c r="BZ14" i="10"/>
  <c r="BJ14" i="10"/>
  <c r="AT14" i="10"/>
  <c r="AD14" i="10"/>
  <c r="N14" i="10"/>
  <c r="EK14" i="10"/>
  <c r="DU14" i="10"/>
  <c r="DE14" i="10"/>
  <c r="CO14" i="10"/>
  <c r="BY14" i="10"/>
  <c r="BI14" i="10"/>
  <c r="AS14" i="10"/>
  <c r="AC14" i="10"/>
  <c r="M14" i="10"/>
  <c r="FI14" i="10"/>
  <c r="ES14" i="10"/>
  <c r="EC14" i="10"/>
  <c r="DM14" i="10"/>
  <c r="CW14" i="10"/>
  <c r="CG14" i="10"/>
  <c r="E14" i="10"/>
  <c r="FG14" i="10"/>
  <c r="EQ14" i="10"/>
  <c r="EA14" i="10"/>
  <c r="DK14" i="10"/>
  <c r="CU14" i="10"/>
  <c r="CE14" i="10"/>
  <c r="BO14" i="10"/>
  <c r="FN14" i="10"/>
  <c r="EH14" i="10"/>
  <c r="BV14" i="10"/>
  <c r="AP14" i="10"/>
  <c r="J14" i="10"/>
  <c r="FJ14" i="10"/>
  <c r="ED14" i="10"/>
  <c r="CX14" i="10"/>
  <c r="F14" i="10"/>
  <c r="FF14" i="10"/>
  <c r="DZ14" i="10"/>
  <c r="CT14" i="10"/>
  <c r="BN14" i="10"/>
  <c r="EY14" i="10"/>
  <c r="CM14" i="10"/>
  <c r="BG14" i="10"/>
  <c r="AA14" i="10"/>
  <c r="FX14" i="10" s="1"/>
  <c r="ET14" i="10"/>
  <c r="DN14" i="10"/>
  <c r="V14" i="10"/>
  <c r="FS14" i="10" s="1"/>
  <c r="FN18" i="10"/>
  <c r="FF18" i="10"/>
  <c r="EP18" i="10"/>
  <c r="EH18" i="10"/>
  <c r="DZ18" i="10"/>
  <c r="DJ18" i="10"/>
  <c r="CT18" i="10"/>
  <c r="CL18" i="10"/>
  <c r="CD18" i="10"/>
  <c r="BV18" i="10"/>
  <c r="BN18" i="10"/>
  <c r="BF18" i="10"/>
  <c r="AX18" i="10"/>
  <c r="AP18" i="10"/>
  <c r="Z18" i="10"/>
  <c r="J18" i="10"/>
  <c r="FM18" i="10"/>
  <c r="FE18" i="10"/>
  <c r="EW18" i="10"/>
  <c r="EO18" i="10"/>
  <c r="DY18" i="10"/>
  <c r="DQ18" i="10"/>
  <c r="DI18" i="10"/>
  <c r="CS18" i="10"/>
  <c r="CC18" i="10"/>
  <c r="BU18" i="10"/>
  <c r="BM18" i="10"/>
  <c r="BE18" i="10"/>
  <c r="AW18" i="10"/>
  <c r="AO18" i="10"/>
  <c r="AG18" i="10"/>
  <c r="Y18" i="10"/>
  <c r="I18" i="10"/>
  <c r="FL18" i="10"/>
  <c r="FD18" i="10"/>
  <c r="EV18" i="10"/>
  <c r="EN18" i="10"/>
  <c r="EF18" i="10"/>
  <c r="DX18" i="10"/>
  <c r="DP18" i="10"/>
  <c r="DH18" i="10"/>
  <c r="CZ18" i="10"/>
  <c r="CR18" i="10"/>
  <c r="CB18" i="10"/>
  <c r="BL18" i="10"/>
  <c r="BD18" i="10"/>
  <c r="AV18" i="10"/>
  <c r="AN18" i="10"/>
  <c r="AF18" i="10"/>
  <c r="GC18" i="10" s="1"/>
  <c r="X18" i="10"/>
  <c r="X44" i="10" s="1"/>
  <c r="P18" i="10"/>
  <c r="H18" i="10"/>
  <c r="FI18" i="10"/>
  <c r="ES18" i="10"/>
  <c r="EK18" i="10"/>
  <c r="EC18" i="10"/>
  <c r="DU18" i="10"/>
  <c r="DM18" i="10"/>
  <c r="DE18" i="10"/>
  <c r="CW18" i="10"/>
  <c r="CO18" i="10"/>
  <c r="BY18" i="10"/>
  <c r="BI18" i="10"/>
  <c r="AS18" i="10"/>
  <c r="AC18" i="10"/>
  <c r="M18" i="10"/>
  <c r="E18" i="10"/>
  <c r="FP18" i="10"/>
  <c r="FH18" i="10"/>
  <c r="ER18" i="10"/>
  <c r="EB18" i="10"/>
  <c r="DT18" i="10"/>
  <c r="DL18" i="10"/>
  <c r="DD18" i="10"/>
  <c r="CV18" i="10"/>
  <c r="CN18" i="10"/>
  <c r="CF18" i="10"/>
  <c r="BX18" i="10"/>
  <c r="BH18" i="10"/>
  <c r="AR18" i="10"/>
  <c r="AB18" i="10"/>
  <c r="L18" i="10"/>
  <c r="EY18" i="10"/>
  <c r="ED18" i="10"/>
  <c r="DG18" i="10"/>
  <c r="CM18" i="10"/>
  <c r="AU18" i="10"/>
  <c r="AA18" i="10"/>
  <c r="F18" i="10"/>
  <c r="EU18" i="10"/>
  <c r="EA18" i="10"/>
  <c r="DF18" i="10"/>
  <c r="BO18" i="10"/>
  <c r="AT18" i="10"/>
  <c r="W18" i="10"/>
  <c r="FT18" i="10" s="1"/>
  <c r="FO18" i="10"/>
  <c r="ET18" i="10"/>
  <c r="DW18" i="10"/>
  <c r="DC18" i="10"/>
  <c r="BK18" i="10"/>
  <c r="AQ18" i="10"/>
  <c r="V18" i="10"/>
  <c r="FS18" i="10" s="1"/>
  <c r="FG18" i="10"/>
  <c r="EL18" i="10"/>
  <c r="DO18" i="10"/>
  <c r="CU18" i="10"/>
  <c r="BZ18" i="10"/>
  <c r="N18" i="10"/>
  <c r="EQ18" i="10"/>
  <c r="BJ18" i="10"/>
  <c r="EM18" i="10"/>
  <c r="CX18" i="10"/>
  <c r="BG18" i="10"/>
  <c r="O18" i="10"/>
  <c r="CQ18" i="10"/>
  <c r="K18" i="10"/>
  <c r="FJ18" i="10"/>
  <c r="CA18" i="10"/>
  <c r="FC18" i="10"/>
  <c r="DN18" i="10"/>
  <c r="BW18" i="10"/>
  <c r="AE18" i="10"/>
  <c r="GB18" i="10" s="1"/>
  <c r="FK18" i="10"/>
  <c r="FB18" i="10"/>
  <c r="AM18" i="10"/>
  <c r="EE18" i="10"/>
  <c r="AD18" i="10"/>
  <c r="GA18" i="10" s="1"/>
  <c r="DK18" i="10"/>
  <c r="FJ22" i="10"/>
  <c r="FB22" i="10"/>
  <c r="ET22" i="10"/>
  <c r="EL22" i="10"/>
  <c r="ED22" i="10"/>
  <c r="DV22" i="10"/>
  <c r="DN22" i="10"/>
  <c r="DF22" i="10"/>
  <c r="CX22" i="10"/>
  <c r="CP22" i="10"/>
  <c r="BZ22" i="10"/>
  <c r="BJ22" i="10"/>
  <c r="AT22" i="10"/>
  <c r="AD22" i="10"/>
  <c r="V22" i="10"/>
  <c r="N22" i="10"/>
  <c r="F22" i="10"/>
  <c r="FI22" i="10"/>
  <c r="ES22" i="10"/>
  <c r="EK22" i="10"/>
  <c r="EC22" i="10"/>
  <c r="DU22" i="10"/>
  <c r="DM22" i="10"/>
  <c r="DE22" i="10"/>
  <c r="CW22" i="10"/>
  <c r="CO22" i="10"/>
  <c r="BY22" i="10"/>
  <c r="BI22" i="10"/>
  <c r="AS22" i="10"/>
  <c r="AC22" i="10"/>
  <c r="M22" i="10"/>
  <c r="E22" i="10"/>
  <c r="FP22" i="10"/>
  <c r="FH22" i="10"/>
  <c r="EZ22" i="10"/>
  <c r="ER22" i="10"/>
  <c r="EB22" i="10"/>
  <c r="DT22" i="10"/>
  <c r="DL22" i="10"/>
  <c r="DD22" i="10"/>
  <c r="CV22" i="10"/>
  <c r="CN22" i="10"/>
  <c r="CF22" i="10"/>
  <c r="BX22" i="10"/>
  <c r="BH22" i="10"/>
  <c r="AR22" i="10"/>
  <c r="AB22" i="10"/>
  <c r="L22" i="10"/>
  <c r="FM22" i="10"/>
  <c r="FE22" i="10"/>
  <c r="EW22" i="10"/>
  <c r="EO22" i="10"/>
  <c r="DY22" i="10"/>
  <c r="DQ22" i="10"/>
  <c r="DI22" i="10"/>
  <c r="CS22" i="10"/>
  <c r="CC22" i="10"/>
  <c r="BU22" i="10"/>
  <c r="BM22" i="10"/>
  <c r="BE22" i="10"/>
  <c r="BE44" i="10" s="1"/>
  <c r="AW22" i="10"/>
  <c r="AO22" i="10"/>
  <c r="AG22" i="10"/>
  <c r="Y22" i="10"/>
  <c r="I22" i="10"/>
  <c r="FL22" i="10"/>
  <c r="FD22" i="10"/>
  <c r="EV22" i="10"/>
  <c r="EN22" i="10"/>
  <c r="EF22" i="10"/>
  <c r="DX22" i="10"/>
  <c r="DH22" i="10"/>
  <c r="CZ22" i="10"/>
  <c r="CR22" i="10"/>
  <c r="CB22" i="10"/>
  <c r="BL22" i="10"/>
  <c r="BD22" i="10"/>
  <c r="AV22" i="10"/>
  <c r="AN22" i="10"/>
  <c r="AF22" i="10"/>
  <c r="X22" i="10"/>
  <c r="FF22" i="10"/>
  <c r="EI22" i="10"/>
  <c r="DO22" i="10"/>
  <c r="CT22" i="10"/>
  <c r="BW22" i="10"/>
  <c r="O22" i="10"/>
  <c r="FC22" i="10"/>
  <c r="EH22" i="10"/>
  <c r="DK22" i="10"/>
  <c r="CQ22" i="10"/>
  <c r="BV22" i="10"/>
  <c r="AE22" i="10"/>
  <c r="GB22" i="10" s="1"/>
  <c r="K22" i="10"/>
  <c r="EY22" i="10"/>
  <c r="EE22" i="10"/>
  <c r="DJ22" i="10"/>
  <c r="CM22" i="10"/>
  <c r="AX22" i="10"/>
  <c r="AA22" i="10"/>
  <c r="FX22" i="10" s="1"/>
  <c r="J22" i="10"/>
  <c r="FN22" i="10"/>
  <c r="EQ22" i="10"/>
  <c r="DW22" i="10"/>
  <c r="CE22" i="10"/>
  <c r="BK22" i="10"/>
  <c r="AP22" i="10"/>
  <c r="FK22" i="10"/>
  <c r="EP22" i="10"/>
  <c r="CD22" i="10"/>
  <c r="BG22" i="10"/>
  <c r="AM22" i="10"/>
  <c r="DZ22" i="10"/>
  <c r="BO22" i="10"/>
  <c r="P22" i="10"/>
  <c r="BN22" i="10"/>
  <c r="H22" i="10"/>
  <c r="FO22" i="10"/>
  <c r="DG22" i="10"/>
  <c r="BF22" i="10"/>
  <c r="G22" i="10"/>
  <c r="FG22" i="10"/>
  <c r="DC22" i="10"/>
  <c r="AU22" i="10"/>
  <c r="EU22" i="10"/>
  <c r="CL22" i="10"/>
  <c r="EA22" i="10"/>
  <c r="CU22" i="10"/>
  <c r="Z22" i="10"/>
  <c r="W22" i="10"/>
  <c r="FT22" i="10" s="1"/>
  <c r="EM22" i="10"/>
  <c r="CA22" i="10"/>
  <c r="AQ22" i="10"/>
  <c r="FI26" i="10"/>
  <c r="ES26" i="10"/>
  <c r="EK26" i="10"/>
  <c r="EC26" i="10"/>
  <c r="DU26" i="10"/>
  <c r="DM26" i="10"/>
  <c r="DE26" i="10"/>
  <c r="CW26" i="10"/>
  <c r="CO26" i="10"/>
  <c r="BY26" i="10"/>
  <c r="BI26" i="10"/>
  <c r="AS26" i="10"/>
  <c r="FP26" i="10"/>
  <c r="FH26" i="10"/>
  <c r="EZ26" i="10"/>
  <c r="ER26" i="10"/>
  <c r="EB26" i="10"/>
  <c r="DT26" i="10"/>
  <c r="DL26" i="10"/>
  <c r="DD26" i="10"/>
  <c r="CV26" i="10"/>
  <c r="CN26" i="10"/>
  <c r="CF26" i="10"/>
  <c r="BX26" i="10"/>
  <c r="BH26" i="10"/>
  <c r="AR26" i="10"/>
  <c r="FL26" i="10"/>
  <c r="FB26" i="10"/>
  <c r="EP26" i="10"/>
  <c r="EF26" i="10"/>
  <c r="DV26" i="10"/>
  <c r="DJ26" i="10"/>
  <c r="CZ26" i="10"/>
  <c r="CP26" i="10"/>
  <c r="CD26" i="10"/>
  <c r="BJ26" i="10"/>
  <c r="AX26" i="10"/>
  <c r="AN26" i="10"/>
  <c r="AD26" i="10"/>
  <c r="V26" i="10"/>
  <c r="N26" i="10"/>
  <c r="F26" i="10"/>
  <c r="FK26" i="10"/>
  <c r="EY26" i="10"/>
  <c r="EO26" i="10"/>
  <c r="EE26" i="10"/>
  <c r="DI26" i="10"/>
  <c r="CM26" i="10"/>
  <c r="CC26" i="10"/>
  <c r="BG26" i="10"/>
  <c r="AW26" i="10"/>
  <c r="AM26" i="10"/>
  <c r="AC26" i="10"/>
  <c r="M26" i="10"/>
  <c r="E26" i="10"/>
  <c r="FJ26" i="10"/>
  <c r="EN26" i="10"/>
  <c r="ED26" i="10"/>
  <c r="DH26" i="10"/>
  <c r="CX26" i="10"/>
  <c r="CL26" i="10"/>
  <c r="CB26" i="10"/>
  <c r="BF26" i="10"/>
  <c r="AV26" i="10"/>
  <c r="AB26" i="10"/>
  <c r="L26" i="10"/>
  <c r="FO26" i="10"/>
  <c r="FE26" i="10"/>
  <c r="EU26" i="10"/>
  <c r="DY26" i="10"/>
  <c r="DO26" i="10"/>
  <c r="DC26" i="10"/>
  <c r="CS26" i="10"/>
  <c r="BW26" i="10"/>
  <c r="BM26" i="10"/>
  <c r="AQ26" i="10"/>
  <c r="AG26" i="10"/>
  <c r="Y26" i="10"/>
  <c r="I26" i="10"/>
  <c r="FN26" i="10"/>
  <c r="FD26" i="10"/>
  <c r="ET26" i="10"/>
  <c r="EH26" i="10"/>
  <c r="DX26" i="10"/>
  <c r="DN26" i="10"/>
  <c r="CR26" i="10"/>
  <c r="BV26" i="10"/>
  <c r="BL26" i="10"/>
  <c r="AP26" i="10"/>
  <c r="AF26" i="10"/>
  <c r="X26" i="10"/>
  <c r="P26" i="10"/>
  <c r="H26" i="10"/>
  <c r="EV26" i="10"/>
  <c r="DQ26" i="10"/>
  <c r="CQ26" i="10"/>
  <c r="BN26" i="10"/>
  <c r="O26" i="10"/>
  <c r="EQ26" i="10"/>
  <c r="BK26" i="10"/>
  <c r="K26" i="10"/>
  <c r="EM26" i="10"/>
  <c r="DK26" i="10"/>
  <c r="BE26" i="10"/>
  <c r="AE26" i="10"/>
  <c r="GB26" i="10" s="1"/>
  <c r="J26" i="10"/>
  <c r="FF26" i="10"/>
  <c r="EA26" i="10"/>
  <c r="BZ26" i="10"/>
  <c r="AU26" i="10"/>
  <c r="W26" i="10"/>
  <c r="FT26" i="10" s="1"/>
  <c r="FC26" i="10"/>
  <c r="DZ26" i="10"/>
  <c r="CU26" i="10"/>
  <c r="BU26" i="10"/>
  <c r="AT26" i="10"/>
  <c r="FG26" i="10"/>
  <c r="CE26" i="10"/>
  <c r="EW26" i="10"/>
  <c r="CA26" i="10"/>
  <c r="G26" i="10"/>
  <c r="EL26" i="10"/>
  <c r="BO26" i="10"/>
  <c r="BD26" i="10"/>
  <c r="DG26" i="10"/>
  <c r="AO26" i="10"/>
  <c r="AA26" i="10"/>
  <c r="FX26" i="10" s="1"/>
  <c r="Z26" i="10"/>
  <c r="FW26" i="10" s="1"/>
  <c r="DW26" i="10"/>
  <c r="DF26" i="10"/>
  <c r="CT26" i="10"/>
  <c r="FM30" i="10"/>
  <c r="FE30" i="10"/>
  <c r="EW30" i="10"/>
  <c r="EO30" i="10"/>
  <c r="EG30" i="10"/>
  <c r="DY30" i="10"/>
  <c r="DQ30" i="10"/>
  <c r="DI30" i="10"/>
  <c r="CS30" i="10"/>
  <c r="CC30" i="10"/>
  <c r="BU30" i="10"/>
  <c r="BM30" i="10"/>
  <c r="BE30" i="10"/>
  <c r="AW30" i="10"/>
  <c r="AO30" i="10"/>
  <c r="AG30" i="10"/>
  <c r="Y30" i="10"/>
  <c r="I30" i="10"/>
  <c r="FP30" i="10"/>
  <c r="FH30" i="10"/>
  <c r="FO30" i="10"/>
  <c r="FG30" i="10"/>
  <c r="EY30" i="10"/>
  <c r="EQ30" i="10"/>
  <c r="EI30" i="10"/>
  <c r="EA30" i="10"/>
  <c r="DK30" i="10"/>
  <c r="DC30" i="10"/>
  <c r="CU30" i="10"/>
  <c r="CM30" i="10"/>
  <c r="CE30" i="10"/>
  <c r="BW30" i="10"/>
  <c r="BO30" i="10"/>
  <c r="BG30" i="10"/>
  <c r="AQ30" i="10"/>
  <c r="AA30" i="10"/>
  <c r="K30" i="10"/>
  <c r="FK30" i="10"/>
  <c r="EN30" i="10"/>
  <c r="ED30" i="10"/>
  <c r="DT30" i="10"/>
  <c r="DH30" i="10"/>
  <c r="CX30" i="10"/>
  <c r="CN30" i="10"/>
  <c r="CB30" i="10"/>
  <c r="BH30" i="10"/>
  <c r="AV30" i="10"/>
  <c r="AB30" i="10"/>
  <c r="P30" i="10"/>
  <c r="F30" i="10"/>
  <c r="FJ30" i="10"/>
  <c r="EM30" i="10"/>
  <c r="EC30" i="10"/>
  <c r="DG30" i="10"/>
  <c r="CW30" i="10"/>
  <c r="CL30" i="10"/>
  <c r="CA30" i="10"/>
  <c r="BF30" i="10"/>
  <c r="AU30" i="10"/>
  <c r="Z30" i="10"/>
  <c r="O30" i="10"/>
  <c r="E30" i="10"/>
  <c r="FI30" i="10"/>
  <c r="EV30" i="10"/>
  <c r="EL30" i="10"/>
  <c r="EB30" i="10"/>
  <c r="DF30" i="10"/>
  <c r="CV30" i="10"/>
  <c r="BZ30" i="10"/>
  <c r="BD30" i="10"/>
  <c r="AT30" i="10"/>
  <c r="X30" i="10"/>
  <c r="N30" i="10"/>
  <c r="FC30" i="10"/>
  <c r="ES30" i="10"/>
  <c r="EH30" i="10"/>
  <c r="DW30" i="10"/>
  <c r="DM30" i="10"/>
  <c r="CQ30" i="10"/>
  <c r="CG30" i="10"/>
  <c r="BV30" i="10"/>
  <c r="BK30" i="10"/>
  <c r="AP30" i="10"/>
  <c r="AE30" i="10"/>
  <c r="GB30" i="10" s="1"/>
  <c r="J30" i="10"/>
  <c r="FB30" i="10"/>
  <c r="EF30" i="10"/>
  <c r="DL30" i="10"/>
  <c r="CP30" i="10"/>
  <c r="AD30" i="10"/>
  <c r="H30" i="10"/>
  <c r="EE30" i="10"/>
  <c r="DJ30" i="10"/>
  <c r="CO30" i="10"/>
  <c r="AX30" i="10"/>
  <c r="AC30" i="10"/>
  <c r="FZ30" i="10" s="1"/>
  <c r="G30" i="10"/>
  <c r="EU30" i="10"/>
  <c r="DZ30" i="10"/>
  <c r="DE30" i="10"/>
  <c r="BN30" i="10"/>
  <c r="AS30" i="10"/>
  <c r="W30" i="10"/>
  <c r="FT30" i="10" s="1"/>
  <c r="FL30" i="10"/>
  <c r="EP30" i="10"/>
  <c r="DU30" i="10"/>
  <c r="CD30" i="10"/>
  <c r="BI30" i="10"/>
  <c r="AM30" i="10"/>
  <c r="FF30" i="10"/>
  <c r="EK30" i="10"/>
  <c r="DO30" i="10"/>
  <c r="CT30" i="10"/>
  <c r="BY30" i="10"/>
  <c r="M30" i="10"/>
  <c r="CF30" i="10"/>
  <c r="V30" i="10"/>
  <c r="FS30" i="10" s="1"/>
  <c r="DX30" i="10"/>
  <c r="BX30" i="10"/>
  <c r="DV30" i="10"/>
  <c r="BL30" i="10"/>
  <c r="L30" i="10"/>
  <c r="FD30" i="10"/>
  <c r="CZ30" i="10"/>
  <c r="AR30" i="10"/>
  <c r="ET30" i="10"/>
  <c r="CR30" i="10"/>
  <c r="AN30" i="10"/>
  <c r="FN30" i="10"/>
  <c r="ER30" i="10"/>
  <c r="DN30" i="10"/>
  <c r="DD30" i="10"/>
  <c r="BJ30" i="10"/>
  <c r="AF30" i="10"/>
  <c r="GC30" i="10" s="1"/>
  <c r="B38" i="2"/>
  <c r="FI34" i="10"/>
  <c r="ES34" i="10"/>
  <c r="EK34" i="10"/>
  <c r="EC34" i="10"/>
  <c r="DU34" i="10"/>
  <c r="DM34" i="10"/>
  <c r="DE34" i="10"/>
  <c r="CW34" i="10"/>
  <c r="CO34" i="10"/>
  <c r="BY34" i="10"/>
  <c r="BI34" i="10"/>
  <c r="AS34" i="10"/>
  <c r="AC34" i="10"/>
  <c r="M34" i="10"/>
  <c r="E34" i="10"/>
  <c r="FL34" i="10"/>
  <c r="FC34" i="10"/>
  <c r="ET34" i="10"/>
  <c r="EA34" i="10"/>
  <c r="DI34" i="10"/>
  <c r="CZ34" i="10"/>
  <c r="CQ34" i="10"/>
  <c r="BX34" i="10"/>
  <c r="BO34" i="10"/>
  <c r="BF34" i="10"/>
  <c r="AW34" i="10"/>
  <c r="AN34" i="10"/>
  <c r="AE34" i="10"/>
  <c r="V34" i="10"/>
  <c r="L34" i="10"/>
  <c r="FO34" i="10"/>
  <c r="FF34" i="10"/>
  <c r="EW34" i="10"/>
  <c r="EN34" i="10"/>
  <c r="EE34" i="10"/>
  <c r="DV34" i="10"/>
  <c r="DL34" i="10"/>
  <c r="DC34" i="10"/>
  <c r="CT34" i="10"/>
  <c r="CB34" i="10"/>
  <c r="BJ34" i="10"/>
  <c r="AQ34" i="10"/>
  <c r="FN34" i="10"/>
  <c r="FE34" i="10"/>
  <c r="FG34" i="10"/>
  <c r="ER34" i="10"/>
  <c r="DT34" i="10"/>
  <c r="DH34" i="10"/>
  <c r="CV34" i="10"/>
  <c r="BW34" i="10"/>
  <c r="BL34" i="10"/>
  <c r="AM34" i="10"/>
  <c r="AA34" i="10"/>
  <c r="G34" i="10"/>
  <c r="FD34" i="10"/>
  <c r="EQ34" i="10"/>
  <c r="EF34" i="10"/>
  <c r="DG34" i="10"/>
  <c r="CU34" i="10"/>
  <c r="BV34" i="10"/>
  <c r="BK34" i="10"/>
  <c r="AX34" i="10"/>
  <c r="Z34" i="10"/>
  <c r="P34" i="10"/>
  <c r="F34" i="10"/>
  <c r="FB34" i="10"/>
  <c r="EP34" i="10"/>
  <c r="ED34" i="10"/>
  <c r="DQ34" i="10"/>
  <c r="DF34" i="10"/>
  <c r="CS34" i="10"/>
  <c r="CF34" i="10"/>
  <c r="BU34" i="10"/>
  <c r="BH34" i="10"/>
  <c r="AV34" i="10"/>
  <c r="Y34" i="10"/>
  <c r="O34" i="10"/>
  <c r="FK34" i="10"/>
  <c r="EX34" i="10"/>
  <c r="EL34" i="10"/>
  <c r="DY34" i="10"/>
  <c r="DN34" i="10"/>
  <c r="CN34" i="10"/>
  <c r="CC34" i="10"/>
  <c r="BD34" i="10"/>
  <c r="AR34" i="10"/>
  <c r="AF34" i="10"/>
  <c r="J34" i="10"/>
  <c r="FJ34" i="10"/>
  <c r="EV34" i="10"/>
  <c r="DX34" i="10"/>
  <c r="DK34" i="10"/>
  <c r="CM34" i="10"/>
  <c r="CA34" i="10"/>
  <c r="BN34" i="10"/>
  <c r="AP34" i="10"/>
  <c r="AD34" i="10"/>
  <c r="I34" i="10"/>
  <c r="EU34" i="10"/>
  <c r="DO34" i="10"/>
  <c r="CE34" i="10"/>
  <c r="W34" i="10"/>
  <c r="EO34" i="10"/>
  <c r="DJ34" i="10"/>
  <c r="CD34" i="10"/>
  <c r="AU34" i="10"/>
  <c r="EM34" i="10"/>
  <c r="DD34" i="10"/>
  <c r="BZ34" i="10"/>
  <c r="AT34" i="10"/>
  <c r="N34" i="10"/>
  <c r="FP34" i="10"/>
  <c r="EH34" i="10"/>
  <c r="AO34" i="10"/>
  <c r="K34" i="10"/>
  <c r="FH34" i="10"/>
  <c r="DZ34" i="10"/>
  <c r="CR34" i="10"/>
  <c r="BM34" i="10"/>
  <c r="AG34" i="10"/>
  <c r="GD34" i="10" s="1"/>
  <c r="CX34" i="10"/>
  <c r="X34" i="10"/>
  <c r="CP34" i="10"/>
  <c r="H34" i="10"/>
  <c r="FM34" i="10"/>
  <c r="CL34" i="10"/>
  <c r="EB34" i="10"/>
  <c r="BE34" i="10"/>
  <c r="DW34" i="10"/>
  <c r="BG34" i="10"/>
  <c r="AB34" i="10"/>
  <c r="FY34" i="10" s="1"/>
  <c r="EY34" i="10"/>
  <c r="EZ34" i="10"/>
  <c r="B42" i="2"/>
  <c r="FN38" i="10"/>
  <c r="FF38" i="10"/>
  <c r="EX38" i="10"/>
  <c r="EP38" i="10"/>
  <c r="EH38" i="10"/>
  <c r="DZ38" i="10"/>
  <c r="DJ38" i="10"/>
  <c r="CT38" i="10"/>
  <c r="CL38" i="10"/>
  <c r="CD38" i="10"/>
  <c r="BV38" i="10"/>
  <c r="BN38" i="10"/>
  <c r="BF38" i="10"/>
  <c r="AX38" i="10"/>
  <c r="AP38" i="10"/>
  <c r="FP38" i="10"/>
  <c r="FH38" i="10"/>
  <c r="EZ38" i="10"/>
  <c r="ER38" i="10"/>
  <c r="EB38" i="10"/>
  <c r="DT38" i="10"/>
  <c r="DL38" i="10"/>
  <c r="DD38" i="10"/>
  <c r="CV38" i="10"/>
  <c r="CN38" i="10"/>
  <c r="CF38" i="10"/>
  <c r="BX38" i="10"/>
  <c r="BH38" i="10"/>
  <c r="AR38" i="10"/>
  <c r="AB38" i="10"/>
  <c r="L38" i="10"/>
  <c r="FG38" i="10"/>
  <c r="EV38" i="10"/>
  <c r="EL38" i="10"/>
  <c r="EA38" i="10"/>
  <c r="DF38" i="10"/>
  <c r="CU38" i="10"/>
  <c r="BZ38" i="10"/>
  <c r="BO38" i="10"/>
  <c r="BD38" i="10"/>
  <c r="AT38" i="10"/>
  <c r="Z38" i="10"/>
  <c r="H38" i="10"/>
  <c r="FE38" i="10"/>
  <c r="EU38" i="10"/>
  <c r="EK38" i="10"/>
  <c r="DY38" i="10"/>
  <c r="DO38" i="10"/>
  <c r="DE38" i="10"/>
  <c r="CS38" i="10"/>
  <c r="BY38" i="10"/>
  <c r="BM38" i="10"/>
  <c r="AS38" i="10"/>
  <c r="Y38" i="10"/>
  <c r="P38" i="10"/>
  <c r="G38" i="10"/>
  <c r="FJ38" i="10"/>
  <c r="ET38" i="10"/>
  <c r="EF38" i="10"/>
  <c r="DC38" i="10"/>
  <c r="CP38" i="10"/>
  <c r="CB38" i="10"/>
  <c r="BL38" i="10"/>
  <c r="X38" i="10"/>
  <c r="M38" i="10"/>
  <c r="FM38" i="10"/>
  <c r="EM38" i="10"/>
  <c r="DW38" i="10"/>
  <c r="DI38" i="10"/>
  <c r="CW38" i="10"/>
  <c r="CG38" i="10"/>
  <c r="BE38" i="10"/>
  <c r="AO38" i="10"/>
  <c r="AD38" i="10"/>
  <c r="E38" i="10"/>
  <c r="FL38" i="10"/>
  <c r="EY38" i="10"/>
  <c r="DV38" i="10"/>
  <c r="DH38" i="10"/>
  <c r="CR38" i="10"/>
  <c r="CE38" i="10"/>
  <c r="AN38" i="10"/>
  <c r="AC38" i="10"/>
  <c r="O38" i="10"/>
  <c r="ES38" i="10"/>
  <c r="DX38" i="10"/>
  <c r="CZ38" i="10"/>
  <c r="CC38" i="10"/>
  <c r="BI38" i="10"/>
  <c r="FO38" i="10"/>
  <c r="EQ38" i="10"/>
  <c r="DU38" i="10"/>
  <c r="CY38" i="10"/>
  <c r="CA38" i="10"/>
  <c r="BG38" i="10"/>
  <c r="AG38" i="10"/>
  <c r="GD38" i="10" s="1"/>
  <c r="N38" i="10"/>
  <c r="FK38" i="10"/>
  <c r="EO38" i="10"/>
  <c r="DQ38" i="10"/>
  <c r="CX38" i="10"/>
  <c r="BW38" i="10"/>
  <c r="AF38" i="10"/>
  <c r="K38" i="10"/>
  <c r="FC38" i="10"/>
  <c r="EE38" i="10"/>
  <c r="DK38" i="10"/>
  <c r="CM38" i="10"/>
  <c r="AU38" i="10"/>
  <c r="W38" i="10"/>
  <c r="FT38" i="10" s="1"/>
  <c r="F38" i="10"/>
  <c r="FB38" i="10"/>
  <c r="ED38" i="10"/>
  <c r="DG38" i="10"/>
  <c r="BK38" i="10"/>
  <c r="AQ38" i="10"/>
  <c r="V38" i="10"/>
  <c r="FS38" i="10" s="1"/>
  <c r="FD38" i="10"/>
  <c r="CQ38" i="10"/>
  <c r="AM38" i="10"/>
  <c r="EW38" i="10"/>
  <c r="CO38" i="10"/>
  <c r="AE38" i="10"/>
  <c r="EN38" i="10"/>
  <c r="AA38" i="10"/>
  <c r="FX38" i="10" s="1"/>
  <c r="BU38" i="10"/>
  <c r="DN38" i="10"/>
  <c r="BJ38" i="10"/>
  <c r="I38" i="10"/>
  <c r="AV38" i="10"/>
  <c r="J38" i="10"/>
  <c r="FI38" i="10"/>
  <c r="EC38" i="10"/>
  <c r="DM38" i="10"/>
  <c r="AW38" i="10"/>
  <c r="DO42" i="10"/>
  <c r="DO40" i="10"/>
  <c r="DO43" i="10" a="1"/>
  <c r="DO43" i="10"/>
  <c r="EW43" i="10" a="1"/>
  <c r="EW43" i="10"/>
  <c r="EW42" i="10"/>
  <c r="EW40" i="10"/>
  <c r="G7" i="10"/>
  <c r="AC7" i="10"/>
  <c r="FZ7" i="10" s="1"/>
  <c r="AN7" i="10"/>
  <c r="AX7" i="10"/>
  <c r="BI7" i="10"/>
  <c r="BV7" i="10"/>
  <c r="CM7" i="10"/>
  <c r="CM44" i="10" s="1"/>
  <c r="DF7" i="10"/>
  <c r="EH7" i="10"/>
  <c r="FF7" i="10"/>
  <c r="AU8" i="10"/>
  <c r="CR8" i="10"/>
  <c r="DP8" i="10"/>
  <c r="EO8" i="10"/>
  <c r="E9" i="10"/>
  <c r="Z9" i="10"/>
  <c r="FW9" i="10" s="1"/>
  <c r="BZ9" i="10"/>
  <c r="CY9" i="10"/>
  <c r="EC9" i="10"/>
  <c r="EX9" i="10"/>
  <c r="L10" i="10"/>
  <c r="BI10" i="10"/>
  <c r="CM10" i="10"/>
  <c r="DH10" i="10"/>
  <c r="EL10" i="10"/>
  <c r="FN10" i="10"/>
  <c r="AB11" i="10"/>
  <c r="BJ11" i="10"/>
  <c r="DN11" i="10"/>
  <c r="EV11" i="10"/>
  <c r="AE12" i="10"/>
  <c r="GB12" i="10" s="1"/>
  <c r="CL12" i="10"/>
  <c r="ED12" i="10"/>
  <c r="EB13" i="10"/>
  <c r="AX14" i="10"/>
  <c r="EI14" i="10"/>
  <c r="AV15" i="10"/>
  <c r="EF15" i="10"/>
  <c r="EP16" i="10"/>
  <c r="CP18" i="10"/>
  <c r="DK20" i="10"/>
  <c r="AA24" i="10"/>
  <c r="FX24" i="10" s="1"/>
  <c r="CX43" i="10" a="1"/>
  <c r="CX43" i="10"/>
  <c r="CX40" i="10"/>
  <c r="CX42" i="10"/>
  <c r="EF43" i="10" a="1"/>
  <c r="EF43" i="10"/>
  <c r="EF40" i="10"/>
  <c r="EF42" i="10"/>
  <c r="EH42" i="10"/>
  <c r="EH40" i="10"/>
  <c r="EH43" i="10" a="1"/>
  <c r="EH43" i="10"/>
  <c r="FQ3" i="10"/>
  <c r="FQ4" i="10"/>
  <c r="FQ32" i="10"/>
  <c r="EX4" i="10"/>
  <c r="EX36" i="10"/>
  <c r="EZ3" i="10"/>
  <c r="EZ4" i="10"/>
  <c r="EG4" i="10"/>
  <c r="CY4" i="10"/>
  <c r="CY22" i="10"/>
  <c r="DP4" i="10"/>
  <c r="DP33" i="10"/>
  <c r="EI3" i="10"/>
  <c r="EI4" i="10"/>
  <c r="EI17" i="10"/>
  <c r="DR3" i="10"/>
  <c r="DR4" i="10"/>
  <c r="DR21" i="10"/>
  <c r="DA3" i="10"/>
  <c r="DA4" i="10"/>
  <c r="B40" i="2"/>
  <c r="B43" i="2"/>
  <c r="B36" i="2"/>
  <c r="CG4" i="10"/>
  <c r="CG27" i="10"/>
  <c r="BR3" i="11"/>
  <c r="BG3" i="11"/>
  <c r="DA43" i="10" a="1"/>
  <c r="DA43" i="10"/>
  <c r="DA42" i="10"/>
  <c r="DA40" i="10"/>
  <c r="DA7" i="10"/>
  <c r="DA11" i="10"/>
  <c r="DA16" i="10"/>
  <c r="DA23" i="10"/>
  <c r="DA39" i="10"/>
  <c r="DA17" i="10"/>
  <c r="DA33" i="10"/>
  <c r="DA8" i="10"/>
  <c r="DA19" i="10"/>
  <c r="DA21" i="10"/>
  <c r="DA35" i="10"/>
  <c r="DA13" i="10"/>
  <c r="DA37" i="10"/>
  <c r="DA20" i="10"/>
  <c r="DA32" i="10"/>
  <c r="DA36" i="10"/>
  <c r="DA24" i="10"/>
  <c r="DA27" i="10"/>
  <c r="DA28" i="10"/>
  <c r="DA15" i="10"/>
  <c r="DA9" i="10"/>
  <c r="DA12" i="10"/>
  <c r="FQ38" i="10"/>
  <c r="ER44" i="10"/>
  <c r="EG43" i="10" a="1"/>
  <c r="EG43" i="10"/>
  <c r="EG42" i="10"/>
  <c r="EG40" i="10"/>
  <c r="EG19" i="10"/>
  <c r="EG11" i="10"/>
  <c r="EG32" i="10"/>
  <c r="EG7" i="10"/>
  <c r="EG9" i="10"/>
  <c r="EG21" i="10"/>
  <c r="EG29" i="10"/>
  <c r="EG27" i="10"/>
  <c r="EG31" i="10"/>
  <c r="EG25" i="10"/>
  <c r="EG15" i="10"/>
  <c r="EG35" i="10"/>
  <c r="EG39" i="10"/>
  <c r="EG12" i="10"/>
  <c r="EG28" i="10"/>
  <c r="EG16" i="10"/>
  <c r="EG17" i="10"/>
  <c r="FF44" i="10"/>
  <c r="AC44" i="10"/>
  <c r="EI37" i="10"/>
  <c r="EG33" i="10"/>
  <c r="BW44" i="10"/>
  <c r="DR27" i="10"/>
  <c r="DP23" i="10"/>
  <c r="ED44" i="10"/>
  <c r="CG8" i="10"/>
  <c r="EZ40" i="10"/>
  <c r="EZ42" i="10"/>
  <c r="EZ43" i="10" a="1"/>
  <c r="EZ43" i="10"/>
  <c r="EZ25" i="10"/>
  <c r="EZ28" i="10"/>
  <c r="EZ19" i="10"/>
  <c r="EZ13" i="10"/>
  <c r="EZ12" i="10"/>
  <c r="EZ32" i="10"/>
  <c r="EZ11" i="10"/>
  <c r="EZ15" i="10"/>
  <c r="EZ9" i="10"/>
  <c r="EZ21" i="10"/>
  <c r="EZ8" i="10"/>
  <c r="EZ35" i="10"/>
  <c r="EZ39" i="10"/>
  <c r="EZ31" i="10"/>
  <c r="EZ23" i="10"/>
  <c r="EZ17" i="10"/>
  <c r="EZ37" i="10"/>
  <c r="EZ24" i="10"/>
  <c r="EH44" i="10"/>
  <c r="EI34" i="10"/>
  <c r="EG34" i="10"/>
  <c r="EG26" i="10"/>
  <c r="DP26" i="10"/>
  <c r="EX26" i="10"/>
  <c r="DA22" i="10"/>
  <c r="CG22" i="10"/>
  <c r="EZ18" i="10"/>
  <c r="FQ18" i="10"/>
  <c r="EZ14" i="10"/>
  <c r="EZ10" i="10"/>
  <c r="EZ44" i="10" s="1"/>
  <c r="EX24" i="10"/>
  <c r="BG44" i="10"/>
  <c r="EZ20" i="10"/>
  <c r="BL44" i="10"/>
  <c r="EG37" i="10"/>
  <c r="EZ33" i="10"/>
  <c r="EI13" i="10"/>
  <c r="FM44" i="10"/>
  <c r="EG23" i="10"/>
  <c r="DP15" i="10"/>
  <c r="EA44" i="10"/>
  <c r="AU44" i="10"/>
  <c r="ET44" i="10"/>
  <c r="DR8" i="10"/>
  <c r="FQ40" i="10"/>
  <c r="FQ43" i="10" a="1"/>
  <c r="FQ43" i="10"/>
  <c r="FQ42" i="10"/>
  <c r="FQ28" i="10"/>
  <c r="FQ19" i="10"/>
  <c r="FQ12" i="10"/>
  <c r="FQ36" i="10"/>
  <c r="FQ39" i="10"/>
  <c r="FQ7" i="10"/>
  <c r="FQ31" i="10"/>
  <c r="FQ33" i="10"/>
  <c r="FQ23" i="10"/>
  <c r="FQ37" i="10"/>
  <c r="FQ8" i="10"/>
  <c r="FQ35" i="10"/>
  <c r="FQ9" i="10"/>
  <c r="FQ13" i="10"/>
  <c r="FQ21" i="10"/>
  <c r="FQ29" i="10"/>
  <c r="FQ24" i="10"/>
  <c r="FQ11" i="10"/>
  <c r="EC44" i="10"/>
  <c r="DR38" i="10"/>
  <c r="FQ26" i="10"/>
  <c r="EI29" i="10"/>
  <c r="AQ44" i="10"/>
  <c r="FQ27" i="10"/>
  <c r="Y44" i="10"/>
  <c r="AT44" i="10"/>
  <c r="EX42" i="10"/>
  <c r="EX40" i="10"/>
  <c r="EX43" i="10" a="1"/>
  <c r="EX43" i="10"/>
  <c r="EX7" i="10"/>
  <c r="EX12" i="10"/>
  <c r="EX27" i="10"/>
  <c r="EX35" i="10"/>
  <c r="EX14" i="10"/>
  <c r="EX32" i="10"/>
  <c r="EX8" i="10"/>
  <c r="EX31" i="10"/>
  <c r="EX16" i="10"/>
  <c r="EX19" i="10"/>
  <c r="EX39" i="10"/>
  <c r="EX21" i="10"/>
  <c r="EX37" i="10"/>
  <c r="DF44" i="10"/>
  <c r="G44" i="10"/>
  <c r="DR34" i="10"/>
  <c r="CG34" i="10"/>
  <c r="CY30" i="10"/>
  <c r="EX30" i="10"/>
  <c r="EZ30" i="10"/>
  <c r="DR18" i="10"/>
  <c r="DA14" i="10"/>
  <c r="CG10" i="10"/>
  <c r="EG24" i="10"/>
  <c r="DV44" i="10"/>
  <c r="CY36" i="10"/>
  <c r="EX33" i="10"/>
  <c r="EX25" i="10"/>
  <c r="EX15" i="10"/>
  <c r="EQ44" i="10"/>
  <c r="FQ14" i="10"/>
  <c r="DA25" i="10"/>
  <c r="DA31" i="10"/>
  <c r="EO44" i="10"/>
  <c r="FQ16" i="10"/>
  <c r="DR42" i="10"/>
  <c r="DR40" i="10"/>
  <c r="DR43" i="10" a="1"/>
  <c r="DR43" i="10"/>
  <c r="DR36" i="10"/>
  <c r="DR14" i="10"/>
  <c r="DR16" i="10"/>
  <c r="DR28" i="10"/>
  <c r="DR19" i="10"/>
  <c r="DR35" i="10"/>
  <c r="DR39" i="10"/>
  <c r="DR7" i="10"/>
  <c r="DR29" i="10"/>
  <c r="DR12" i="10"/>
  <c r="DR25" i="10"/>
  <c r="DR37" i="10"/>
  <c r="DR32" i="10"/>
  <c r="DR15" i="10"/>
  <c r="DR23" i="10"/>
  <c r="DR13" i="10"/>
  <c r="DR17" i="10"/>
  <c r="DR33" i="10"/>
  <c r="DR11" i="10"/>
  <c r="DR9" i="10"/>
  <c r="DR20" i="10"/>
  <c r="BV44" i="10"/>
  <c r="DA34" i="10"/>
  <c r="DA26" i="10"/>
  <c r="FQ10" i="10"/>
  <c r="FQ25" i="10"/>
  <c r="CD44" i="10"/>
  <c r="FE44" i="10"/>
  <c r="EK44" i="10"/>
  <c r="FQ34" i="10"/>
  <c r="CY26" i="10"/>
  <c r="CG26" i="10"/>
  <c r="EX22" i="10"/>
  <c r="EG22" i="10"/>
  <c r="CY18" i="10"/>
  <c r="DR10" i="10"/>
  <c r="EX10" i="10"/>
  <c r="CG24" i="10"/>
  <c r="DP24" i="10"/>
  <c r="DR24" i="10"/>
  <c r="FB44" i="10"/>
  <c r="E44" i="10"/>
  <c r="EX20" i="10"/>
  <c r="EG20" i="10"/>
  <c r="FQ20" i="10"/>
  <c r="EZ29" i="10"/>
  <c r="CY13" i="10"/>
  <c r="CO44" i="10"/>
  <c r="FQ15" i="10"/>
  <c r="EX11" i="10"/>
  <c r="CR44" i="10"/>
  <c r="FL44" i="10"/>
  <c r="EG8" i="10"/>
  <c r="CN44" i="10"/>
  <c r="AS44" i="10"/>
  <c r="AA44" i="10"/>
  <c r="FQ30" i="10"/>
  <c r="FQ22" i="10"/>
  <c r="FD44" i="10"/>
  <c r="EI43" i="10" a="1"/>
  <c r="EI43" i="10"/>
  <c r="EI42" i="10"/>
  <c r="EI40" i="10"/>
  <c r="EI7" i="10"/>
  <c r="EI8" i="10"/>
  <c r="EI15" i="10"/>
  <c r="EI31" i="10"/>
  <c r="EI9" i="10"/>
  <c r="EI28" i="10"/>
  <c r="EI19" i="10"/>
  <c r="EI16" i="10"/>
  <c r="EI11" i="10"/>
  <c r="EI35" i="10"/>
  <c r="EI39" i="10"/>
  <c r="EI25" i="10"/>
  <c r="EI20" i="10"/>
  <c r="EI23" i="10"/>
  <c r="EI21" i="10"/>
  <c r="EI32" i="10"/>
  <c r="EI36" i="10"/>
  <c r="AX44" i="10"/>
  <c r="EG38" i="10"/>
  <c r="DP34" i="10"/>
  <c r="CY34" i="10"/>
  <c r="DR26" i="10"/>
  <c r="DR22" i="10"/>
  <c r="DP22" i="10"/>
  <c r="EI18" i="10"/>
  <c r="CG18" i="10"/>
  <c r="EX18" i="10"/>
  <c r="EG14" i="10"/>
  <c r="AD44" i="10"/>
  <c r="EG10" i="10"/>
  <c r="DC44" i="10"/>
  <c r="BD44" i="10"/>
  <c r="CF44" i="10"/>
  <c r="DA29" i="10"/>
  <c r="CC44" i="10"/>
  <c r="BY44" i="10"/>
  <c r="DR31" i="10"/>
  <c r="BH44" i="10"/>
  <c r="DO44" i="10"/>
  <c r="CZ44" i="10"/>
  <c r="DA18" i="10"/>
  <c r="EG13" i="10"/>
  <c r="BI44" i="10"/>
  <c r="DA38" i="10"/>
  <c r="DP43" i="10" a="1"/>
  <c r="DP43" i="10"/>
  <c r="DP40" i="10"/>
  <c r="DP42" i="10"/>
  <c r="DP11" i="10"/>
  <c r="DP9" i="10"/>
  <c r="DP13" i="10"/>
  <c r="DP21" i="10"/>
  <c r="DP37" i="10"/>
  <c r="DP32" i="10"/>
  <c r="DP29" i="10"/>
  <c r="DP16" i="10"/>
  <c r="DP28" i="10"/>
  <c r="DP7" i="10"/>
  <c r="DP19" i="10"/>
  <c r="DP31" i="10"/>
  <c r="DP35" i="10"/>
  <c r="DP27" i="10"/>
  <c r="DP25" i="10"/>
  <c r="DP20" i="10"/>
  <c r="CG43" i="10" a="1"/>
  <c r="CG43" i="10"/>
  <c r="CG42" i="10"/>
  <c r="CG40" i="10"/>
  <c r="CG9" i="10"/>
  <c r="CG11" i="10"/>
  <c r="CG29" i="10"/>
  <c r="CG23" i="10"/>
  <c r="CG31" i="10"/>
  <c r="CG35" i="10"/>
  <c r="CG17" i="10"/>
  <c r="CG15" i="10"/>
  <c r="CG21" i="10"/>
  <c r="CG20" i="10"/>
  <c r="CG28" i="10"/>
  <c r="CG7" i="10"/>
  <c r="CG12" i="10"/>
  <c r="CG32" i="10"/>
  <c r="CG36" i="10"/>
  <c r="CG19" i="10"/>
  <c r="CG16" i="10"/>
  <c r="CG39" i="10"/>
  <c r="CG25" i="10"/>
  <c r="CG33" i="10"/>
  <c r="CY42" i="10"/>
  <c r="CY40" i="10"/>
  <c r="CY43" i="10" a="1"/>
  <c r="CY43" i="10"/>
  <c r="CY27" i="10"/>
  <c r="CY12" i="10"/>
  <c r="CY32" i="10"/>
  <c r="CY7" i="10"/>
  <c r="CY23" i="10"/>
  <c r="CY17" i="10"/>
  <c r="CY33" i="10"/>
  <c r="CY16" i="10"/>
  <c r="CY19" i="10"/>
  <c r="CY21" i="10"/>
  <c r="CY29" i="10"/>
  <c r="CY8" i="10"/>
  <c r="CY15" i="10"/>
  <c r="CY28" i="10"/>
  <c r="CY11" i="10"/>
  <c r="CY35" i="10"/>
  <c r="CY39" i="10"/>
  <c r="CY20" i="10"/>
  <c r="AN44" i="10"/>
  <c r="EI38" i="10"/>
  <c r="DP38" i="10"/>
  <c r="DP30" i="10"/>
  <c r="DR30" i="10"/>
  <c r="DA30" i="10"/>
  <c r="EI26" i="10"/>
  <c r="EG18" i="10"/>
  <c r="DP14" i="10"/>
  <c r="DP10" i="10"/>
  <c r="AO44" i="10"/>
  <c r="DA10" i="10"/>
  <c r="EG36" i="10"/>
  <c r="DP12" i="10"/>
  <c r="BF44" i="10"/>
  <c r="DP17" i="10"/>
  <c r="FQ17" i="10"/>
  <c r="BO44" i="10"/>
  <c r="BN44" i="10"/>
  <c r="DP39" i="10"/>
  <c r="CY31" i="10"/>
  <c r="EX23" i="10"/>
  <c r="DW44" i="10"/>
  <c r="BU44" i="10"/>
  <c r="BM44" i="10"/>
  <c r="BJ44" i="10"/>
  <c r="FG44" i="10"/>
  <c r="BK44" i="10"/>
  <c r="FJ44" i="10"/>
  <c r="EE44" i="10"/>
  <c r="DH44" i="10"/>
  <c r="CV44" i="10"/>
  <c r="FH44" i="10"/>
  <c r="ES44" i="10"/>
  <c r="K44" i="10"/>
  <c r="BX44" i="10"/>
  <c r="F44" i="10"/>
  <c r="CA44" i="10"/>
  <c r="EM44" i="10"/>
  <c r="DD44" i="10"/>
  <c r="FP44" i="10"/>
  <c r="AW44" i="10"/>
  <c r="AV44" i="10"/>
  <c r="FO44" i="10"/>
  <c r="AG44" i="10"/>
  <c r="AP44" i="10"/>
  <c r="BZ44" i="10"/>
  <c r="N44" i="10"/>
  <c r="CB44" i="10"/>
  <c r="EU44" i="10"/>
  <c r="DX44" i="10"/>
  <c r="DL44" i="10"/>
  <c r="CW44" i="10"/>
  <c r="FI44" i="10"/>
  <c r="EP44" i="10"/>
  <c r="V44" i="10"/>
  <c r="FN44" i="10"/>
  <c r="AF44" i="10"/>
  <c r="AB44" i="10"/>
  <c r="CS44" i="10"/>
  <c r="W44" i="10"/>
  <c r="CL44" i="10"/>
  <c r="CQ44" i="10"/>
  <c r="FC44" i="10"/>
  <c r="EF44" i="10"/>
  <c r="DT44" i="10"/>
  <c r="DE44" i="10"/>
  <c r="EY44" i="10"/>
  <c r="Z44" i="10"/>
  <c r="J44" i="10"/>
  <c r="EL44" i="10"/>
  <c r="DI44" i="10"/>
  <c r="CU44" i="10"/>
  <c r="AE44" i="10"/>
  <c r="CX44" i="10"/>
  <c r="FK44" i="10"/>
  <c r="EN44" i="10"/>
  <c r="EB44" i="10"/>
  <c r="DM44" i="10"/>
  <c r="P44" i="10"/>
  <c r="DZ44" i="10"/>
  <c r="O44" i="10"/>
  <c r="CP44" i="10"/>
  <c r="DQ44" i="10"/>
  <c r="I44" i="10"/>
  <c r="AR44" i="10"/>
  <c r="DY44" i="10"/>
  <c r="DK44" i="10"/>
  <c r="AM44" i="10"/>
  <c r="DN44" i="10"/>
  <c r="DG44" i="10"/>
  <c r="EV44" i="10"/>
  <c r="DU44" i="10"/>
  <c r="FR3" i="10"/>
  <c r="FR4" i="10"/>
  <c r="FA3" i="10"/>
  <c r="FA4" i="10"/>
  <c r="EJ3" i="10"/>
  <c r="EJ4" i="10"/>
  <c r="DS3" i="10"/>
  <c r="DS4" i="10"/>
  <c r="DB3" i="10"/>
  <c r="DB4" i="10"/>
  <c r="BS5" i="11"/>
  <c r="BT5" i="11"/>
  <c r="BU5" i="11"/>
  <c r="BV5" i="11"/>
  <c r="BW5" i="11"/>
  <c r="BX5" i="11"/>
  <c r="BY5" i="11"/>
  <c r="BZ5" i="11"/>
  <c r="CA5" i="11"/>
  <c r="CB5" i="11"/>
  <c r="BR5" i="11"/>
  <c r="BH5" i="11"/>
  <c r="BI5" i="11"/>
  <c r="BJ5" i="11"/>
  <c r="BK5" i="11"/>
  <c r="BL5" i="11"/>
  <c r="BM5" i="11"/>
  <c r="BN5" i="11"/>
  <c r="BO5" i="11"/>
  <c r="BP5" i="11"/>
  <c r="BQ5" i="11"/>
  <c r="BG5" i="11"/>
  <c r="AW5" i="11"/>
  <c r="AX5" i="11"/>
  <c r="AY5" i="11"/>
  <c r="AZ5" i="11"/>
  <c r="BA5" i="11"/>
  <c r="BB5" i="11"/>
  <c r="BC5" i="11"/>
  <c r="BD5" i="11"/>
  <c r="BE5" i="11"/>
  <c r="BF5" i="11"/>
  <c r="AV5" i="11"/>
  <c r="AL5" i="11"/>
  <c r="AM5" i="11"/>
  <c r="AN5" i="11"/>
  <c r="AO5" i="11"/>
  <c r="AP5" i="11"/>
  <c r="AQ5" i="11"/>
  <c r="AR5" i="11"/>
  <c r="AS5" i="11"/>
  <c r="AT5" i="11"/>
  <c r="AU5" i="11"/>
  <c r="AK5" i="11"/>
  <c r="AA5" i="11"/>
  <c r="AB5" i="11"/>
  <c r="AC5" i="11"/>
  <c r="AD5" i="11"/>
  <c r="AE5" i="11"/>
  <c r="AF5" i="11"/>
  <c r="AG5" i="11"/>
  <c r="AH5" i="11"/>
  <c r="AI5" i="11"/>
  <c r="AJ5" i="11"/>
  <c r="Z5" i="11"/>
  <c r="P5" i="11"/>
  <c r="Q5" i="11"/>
  <c r="R5" i="11"/>
  <c r="S5" i="11"/>
  <c r="T5" i="11"/>
  <c r="U5" i="11"/>
  <c r="V5" i="11"/>
  <c r="W5" i="11"/>
  <c r="X5" i="11"/>
  <c r="Y5" i="11"/>
  <c r="O5" i="11"/>
  <c r="E5" i="11"/>
  <c r="F5" i="11"/>
  <c r="G5" i="11"/>
  <c r="H5" i="11"/>
  <c r="I5" i="11"/>
  <c r="J5" i="11"/>
  <c r="K5" i="11"/>
  <c r="L5" i="11"/>
  <c r="M5" i="11"/>
  <c r="N5" i="11"/>
  <c r="D5" i="11"/>
  <c r="BQ3" i="10"/>
  <c r="BR3" i="10"/>
  <c r="BP4" i="10"/>
  <c r="CH3" i="10"/>
  <c r="AY4" i="10"/>
  <c r="AH4" i="10"/>
  <c r="AZ3" i="10"/>
  <c r="BA3" i="10"/>
  <c r="AI3" i="10"/>
  <c r="AJ3" i="10"/>
  <c r="K201" i="11"/>
  <c r="L201" i="11"/>
  <c r="M201" i="11"/>
  <c r="N201" i="11"/>
  <c r="O201" i="11"/>
  <c r="P201" i="11"/>
  <c r="Q201" i="11"/>
  <c r="R201" i="11"/>
  <c r="S201" i="11"/>
  <c r="T201" i="11"/>
  <c r="U201" i="11"/>
  <c r="V201" i="11"/>
  <c r="W201" i="11"/>
  <c r="X201" i="11"/>
  <c r="Y201" i="11"/>
  <c r="Z201" i="11"/>
  <c r="AA201" i="11"/>
  <c r="AB201" i="11"/>
  <c r="AC201" i="11"/>
  <c r="AD201" i="11"/>
  <c r="AE201" i="11"/>
  <c r="AF201" i="11"/>
  <c r="AG201" i="11"/>
  <c r="AH201" i="11"/>
  <c r="AI201" i="11"/>
  <c r="AJ201" i="11"/>
  <c r="AK201" i="11"/>
  <c r="AL201" i="11"/>
  <c r="AM201" i="11"/>
  <c r="AN201" i="11"/>
  <c r="AO201" i="11"/>
  <c r="AP201" i="11"/>
  <c r="AQ201" i="11"/>
  <c r="AR201" i="11"/>
  <c r="AS201" i="11"/>
  <c r="AT201" i="11"/>
  <c r="AU201" i="11"/>
  <c r="AV201" i="11"/>
  <c r="AW201" i="11"/>
  <c r="AX201" i="11"/>
  <c r="AY201" i="11"/>
  <c r="AZ201" i="11"/>
  <c r="BA201" i="11"/>
  <c r="BB201" i="11"/>
  <c r="BC201" i="11"/>
  <c r="BD201" i="11"/>
  <c r="BE201" i="11"/>
  <c r="BF201" i="11"/>
  <c r="BG201" i="11"/>
  <c r="BH201" i="11"/>
  <c r="BI201" i="11"/>
  <c r="BJ201" i="11"/>
  <c r="BK201" i="11"/>
  <c r="BL201" i="11"/>
  <c r="BM201" i="11"/>
  <c r="BN201" i="11"/>
  <c r="BO201" i="11"/>
  <c r="BP201" i="11"/>
  <c r="BQ201" i="11"/>
  <c r="BR201" i="11"/>
  <c r="BS201" i="11"/>
  <c r="BT201" i="11"/>
  <c r="BU201" i="11"/>
  <c r="BV201" i="11"/>
  <c r="BW201" i="11"/>
  <c r="BX201" i="11"/>
  <c r="BY201" i="11"/>
  <c r="BZ201" i="11"/>
  <c r="CA201" i="11"/>
  <c r="CB201" i="11"/>
  <c r="CC201" i="11"/>
  <c r="CD201" i="11"/>
  <c r="CE201" i="11"/>
  <c r="CF201" i="11"/>
  <c r="CG201" i="11"/>
  <c r="CH201" i="11"/>
  <c r="CI201" i="11"/>
  <c r="CJ201" i="11"/>
  <c r="CK201" i="11"/>
  <c r="CL201" i="11"/>
  <c r="CM201" i="11"/>
  <c r="CN201" i="11"/>
  <c r="CO201" i="11"/>
  <c r="CP201" i="11"/>
  <c r="CQ201" i="11"/>
  <c r="CR201" i="11"/>
  <c r="CS201" i="11"/>
  <c r="CT201" i="11"/>
  <c r="CU201" i="11"/>
  <c r="CV201" i="11"/>
  <c r="CW201" i="11"/>
  <c r="CX201" i="11"/>
  <c r="CY201" i="11"/>
  <c r="CZ201" i="11"/>
  <c r="DA201" i="11"/>
  <c r="DB201" i="11"/>
  <c r="DC201" i="11"/>
  <c r="DD201" i="11"/>
  <c r="DE201" i="11"/>
  <c r="DF201" i="11"/>
  <c r="DG201" i="11"/>
  <c r="DH201" i="11"/>
  <c r="DI201" i="11"/>
  <c r="DJ201" i="11"/>
  <c r="DK201" i="11"/>
  <c r="DL201" i="11"/>
  <c r="DM201" i="11"/>
  <c r="DN201" i="11"/>
  <c r="DO201" i="11"/>
  <c r="DP201" i="11"/>
  <c r="DQ201" i="11"/>
  <c r="DR201" i="11"/>
  <c r="DS201" i="11"/>
  <c r="DT201" i="11"/>
  <c r="J201" i="11"/>
  <c r="R3" i="10"/>
  <c r="S3" i="10"/>
  <c r="Q4" i="10"/>
  <c r="F3" i="11"/>
  <c r="B2" i="11"/>
  <c r="B1" i="11"/>
  <c r="C31" i="2"/>
  <c r="C29" i="2"/>
  <c r="C26" i="2"/>
  <c r="C21" i="2"/>
  <c r="C19" i="2"/>
  <c r="C17" i="2"/>
  <c r="C14" i="2"/>
  <c r="C11" i="2"/>
  <c r="C86" i="7"/>
  <c r="F6" i="10"/>
  <c r="V6" i="10"/>
  <c r="AM6" i="10"/>
  <c r="BD6" i="10"/>
  <c r="BU6" i="10"/>
  <c r="CL6" i="10"/>
  <c r="GJ7" i="10"/>
  <c r="GJ8" i="10"/>
  <c r="GJ9" i="10"/>
  <c r="GJ10" i="10"/>
  <c r="GJ11" i="10"/>
  <c r="GJ12" i="10"/>
  <c r="GJ13" i="10"/>
  <c r="GJ14" i="10"/>
  <c r="GJ15" i="10"/>
  <c r="GJ16" i="10"/>
  <c r="GJ17" i="10"/>
  <c r="GJ18" i="10"/>
  <c r="GJ19" i="10"/>
  <c r="GJ20" i="10"/>
  <c r="GJ21" i="10"/>
  <c r="GJ22" i="10"/>
  <c r="GJ23" i="10"/>
  <c r="GJ24" i="10"/>
  <c r="GJ25" i="10"/>
  <c r="GJ26" i="10"/>
  <c r="GJ27" i="10"/>
  <c r="GJ28" i="10"/>
  <c r="GJ29" i="10"/>
  <c r="GJ30" i="10"/>
  <c r="GJ31" i="10"/>
  <c r="GJ32" i="10"/>
  <c r="GJ33" i="10"/>
  <c r="GJ34" i="10"/>
  <c r="GJ35" i="10"/>
  <c r="GJ36" i="10"/>
  <c r="GJ37" i="10"/>
  <c r="GJ38" i="10"/>
  <c r="GJ39" i="10"/>
  <c r="GJ42" i="10"/>
  <c r="GJ43" i="10"/>
  <c r="G5" i="9"/>
  <c r="N5" i="9"/>
  <c r="F5" i="9"/>
  <c r="M5" i="9"/>
  <c r="E5" i="9"/>
  <c r="L5" i="9"/>
  <c r="D5" i="9"/>
  <c r="K5" i="9"/>
  <c r="C5" i="9"/>
  <c r="J5" i="9"/>
  <c r="G21" i="8"/>
  <c r="F21" i="8"/>
  <c r="E21" i="8"/>
  <c r="D21" i="8"/>
  <c r="C21" i="8"/>
  <c r="G15" i="8"/>
  <c r="F15" i="8"/>
  <c r="E15" i="8"/>
  <c r="D15" i="8"/>
  <c r="C15" i="8"/>
  <c r="G5" i="8"/>
  <c r="F5" i="8"/>
  <c r="E5" i="8"/>
  <c r="D5" i="8"/>
  <c r="C5" i="8"/>
  <c r="G202" i="7"/>
  <c r="F202" i="7"/>
  <c r="E202" i="7"/>
  <c r="D202" i="7"/>
  <c r="C202" i="7"/>
  <c r="G174" i="7"/>
  <c r="F174" i="7"/>
  <c r="E174" i="7"/>
  <c r="D174" i="7"/>
  <c r="C174" i="7"/>
  <c r="G146" i="7"/>
  <c r="F146" i="7"/>
  <c r="E146" i="7"/>
  <c r="D146" i="7"/>
  <c r="C146" i="7"/>
  <c r="G118" i="7"/>
  <c r="F118" i="7"/>
  <c r="E118" i="7"/>
  <c r="D118" i="7"/>
  <c r="C118" i="7"/>
  <c r="G90" i="7"/>
  <c r="F90" i="7"/>
  <c r="E90" i="7"/>
  <c r="D90" i="7"/>
  <c r="C90" i="7"/>
  <c r="G62" i="7"/>
  <c r="F62" i="7"/>
  <c r="E62" i="7"/>
  <c r="D62" i="7"/>
  <c r="G56" i="3"/>
  <c r="E56" i="3"/>
  <c r="G58" i="3"/>
  <c r="E58" i="3"/>
  <c r="G115" i="3"/>
  <c r="E115" i="3"/>
  <c r="G114" i="3"/>
  <c r="E114" i="3"/>
  <c r="G87" i="3"/>
  <c r="G86" i="3"/>
  <c r="G85" i="3"/>
  <c r="M79" i="5"/>
  <c r="M80" i="5"/>
  <c r="C110" i="7"/>
  <c r="C166" i="7"/>
  <c r="C108" i="7"/>
  <c r="D108" i="7"/>
  <c r="E108" i="7"/>
  <c r="C112" i="7"/>
  <c r="C168" i="7"/>
  <c r="K86" i="3"/>
  <c r="C111" i="7"/>
  <c r="C167" i="7"/>
  <c r="K85" i="3"/>
  <c r="D112" i="7"/>
  <c r="E112" i="7"/>
  <c r="C13" i="2"/>
  <c r="C18" i="2"/>
  <c r="C25" i="2"/>
  <c r="C27" i="2"/>
  <c r="C28" i="2"/>
  <c r="C30" i="2"/>
  <c r="C32" i="2"/>
  <c r="B12" i="2"/>
  <c r="B14" i="2"/>
  <c r="B15" i="2"/>
  <c r="B17" i="2"/>
  <c r="B19" i="2"/>
  <c r="B20" i="2"/>
  <c r="B21" i="2"/>
  <c r="B22" i="2"/>
  <c r="B23" i="2"/>
  <c r="B24" i="2"/>
  <c r="B26" i="2"/>
  <c r="B27" i="2"/>
  <c r="B29" i="2"/>
  <c r="B31" i="2"/>
  <c r="B32" i="2"/>
  <c r="B11" i="2"/>
  <c r="D12" i="2"/>
  <c r="D13" i="2"/>
  <c r="D14" i="2"/>
  <c r="D15" i="2"/>
  <c r="D16" i="2"/>
  <c r="D17" i="2"/>
  <c r="D18" i="2"/>
  <c r="D19" i="2"/>
  <c r="D20" i="2"/>
  <c r="D21" i="2"/>
  <c r="D22" i="2"/>
  <c r="D23" i="2"/>
  <c r="D24" i="2"/>
  <c r="D25" i="2"/>
  <c r="D26" i="2"/>
  <c r="D27" i="2"/>
  <c r="D28" i="2"/>
  <c r="D29" i="2"/>
  <c r="D30" i="2"/>
  <c r="D31" i="2"/>
  <c r="D32" i="2"/>
  <c r="C15" i="2"/>
  <c r="C12" i="2"/>
  <c r="C16" i="2"/>
  <c r="C20" i="2"/>
  <c r="C22" i="2"/>
  <c r="C23" i="2"/>
  <c r="C24" i="2"/>
  <c r="K66" i="3"/>
  <c r="K67" i="3"/>
  <c r="K68" i="3"/>
  <c r="K69" i="3"/>
  <c r="K70" i="3"/>
  <c r="K71" i="3"/>
  <c r="K72" i="3"/>
  <c r="K73" i="3"/>
  <c r="K74" i="3"/>
  <c r="K75" i="3"/>
  <c r="K76" i="3"/>
  <c r="K77" i="3"/>
  <c r="K78" i="3"/>
  <c r="K79" i="3"/>
  <c r="K80" i="3"/>
  <c r="K81" i="3"/>
  <c r="K82" i="3"/>
  <c r="K83" i="3"/>
  <c r="K84" i="3"/>
  <c r="K87" i="3"/>
  <c r="K65" i="3"/>
  <c r="G10" i="2"/>
  <c r="D11" i="2"/>
  <c r="F10" i="2"/>
  <c r="E10" i="2"/>
  <c r="L44" i="10"/>
  <c r="C8" i="5"/>
  <c r="C48" i="5" s="1"/>
  <c r="B54" i="5"/>
  <c r="M82" i="5"/>
  <c r="M81" i="5"/>
  <c r="M78" i="5"/>
  <c r="M77" i="5"/>
  <c r="M76" i="5"/>
  <c r="M75" i="5"/>
  <c r="M74" i="5"/>
  <c r="M73" i="5"/>
  <c r="M72" i="5"/>
  <c r="M71" i="5"/>
  <c r="M70" i="5"/>
  <c r="M69" i="5"/>
  <c r="M68" i="5"/>
  <c r="M67" i="5"/>
  <c r="M66" i="5"/>
  <c r="M65" i="5"/>
  <c r="M64" i="5"/>
  <c r="M63" i="5"/>
  <c r="M62" i="5"/>
  <c r="M61" i="5"/>
  <c r="M60" i="5"/>
  <c r="M59" i="5"/>
  <c r="AJ88" i="3"/>
  <c r="L88" i="3"/>
  <c r="A204" i="7"/>
  <c r="A205" i="7"/>
  <c r="A206" i="7"/>
  <c r="A207" i="7"/>
  <c r="A208" i="7"/>
  <c r="A209" i="7"/>
  <c r="A210" i="7"/>
  <c r="A211" i="7"/>
  <c r="A212" i="7"/>
  <c r="A213" i="7"/>
  <c r="A214" i="7"/>
  <c r="A215" i="7"/>
  <c r="A216" i="7"/>
  <c r="A217" i="7"/>
  <c r="A218" i="7"/>
  <c r="A219" i="7"/>
  <c r="A220" i="7"/>
  <c r="A221" i="7"/>
  <c r="A222" i="7"/>
  <c r="A223" i="7"/>
  <c r="A224" i="7"/>
  <c r="A225" i="7"/>
  <c r="A176" i="7"/>
  <c r="A177" i="7"/>
  <c r="A178" i="7"/>
  <c r="A179" i="7"/>
  <c r="A180" i="7"/>
  <c r="A181" i="7"/>
  <c r="A182" i="7"/>
  <c r="A183" i="7"/>
  <c r="A184" i="7"/>
  <c r="A185" i="7"/>
  <c r="A186" i="7"/>
  <c r="A187" i="7"/>
  <c r="A188" i="7"/>
  <c r="A189" i="7"/>
  <c r="A190" i="7"/>
  <c r="A191" i="7"/>
  <c r="A192" i="7"/>
  <c r="A193" i="7"/>
  <c r="A194" i="7"/>
  <c r="A195" i="7"/>
  <c r="A196" i="7"/>
  <c r="A197" i="7"/>
  <c r="A148" i="7"/>
  <c r="A149" i="7"/>
  <c r="A150" i="7"/>
  <c r="A151" i="7"/>
  <c r="A152" i="7"/>
  <c r="A153" i="7"/>
  <c r="A154" i="7"/>
  <c r="A155" i="7"/>
  <c r="A156" i="7"/>
  <c r="A157" i="7"/>
  <c r="A158" i="7"/>
  <c r="A159" i="7"/>
  <c r="A160" i="7"/>
  <c r="A161" i="7"/>
  <c r="A162" i="7"/>
  <c r="A163" i="7"/>
  <c r="A164" i="7"/>
  <c r="A165" i="7"/>
  <c r="A166" i="7"/>
  <c r="A167" i="7"/>
  <c r="A168" i="7"/>
  <c r="A169" i="7"/>
  <c r="A120" i="7"/>
  <c r="A121" i="7"/>
  <c r="A122" i="7"/>
  <c r="A123" i="7"/>
  <c r="A124" i="7"/>
  <c r="A125" i="7"/>
  <c r="A126" i="7"/>
  <c r="A127" i="7"/>
  <c r="A128" i="7"/>
  <c r="A129" i="7"/>
  <c r="A130" i="7"/>
  <c r="A131" i="7"/>
  <c r="A132" i="7"/>
  <c r="A133" i="7"/>
  <c r="A134" i="7"/>
  <c r="A135" i="7"/>
  <c r="A136" i="7"/>
  <c r="A137" i="7"/>
  <c r="A138" i="7"/>
  <c r="A139" i="7"/>
  <c r="A140" i="7"/>
  <c r="A141" i="7"/>
  <c r="A23" i="8"/>
  <c r="A24" i="8"/>
  <c r="A25" i="8"/>
  <c r="A26" i="8"/>
  <c r="C64" i="3"/>
  <c r="C31" i="3"/>
  <c r="C56" i="3" s="1"/>
  <c r="E83" i="5" s="1"/>
  <c r="A7" i="9"/>
  <c r="A8" i="9"/>
  <c r="A9" i="9"/>
  <c r="A10" i="9"/>
  <c r="A11" i="9"/>
  <c r="A12" i="9"/>
  <c r="A13" i="9"/>
  <c r="A14" i="9"/>
  <c r="A15" i="9"/>
  <c r="A16" i="9"/>
  <c r="A17" i="9"/>
  <c r="A18" i="9"/>
  <c r="A19" i="9"/>
  <c r="A20" i="9"/>
  <c r="A21" i="9"/>
  <c r="A22" i="9"/>
  <c r="A23" i="9"/>
  <c r="A24" i="9"/>
  <c r="A25" i="9"/>
  <c r="A26" i="9"/>
  <c r="C17" i="8"/>
  <c r="C194" i="7"/>
  <c r="G11" i="8"/>
  <c r="F11" i="8"/>
  <c r="E11" i="8"/>
  <c r="D11" i="8"/>
  <c r="C16" i="3"/>
  <c r="C21" i="3" s="1"/>
  <c r="C188" i="7"/>
  <c r="C180" i="7"/>
  <c r="C183" i="7"/>
  <c r="C179" i="7"/>
  <c r="C186" i="7"/>
  <c r="C178" i="7"/>
  <c r="C185" i="7"/>
  <c r="D17" i="8"/>
  <c r="D195" i="7"/>
  <c r="C176" i="7"/>
  <c r="C184" i="7"/>
  <c r="C192" i="7"/>
  <c r="C177" i="7"/>
  <c r="C193" i="7"/>
  <c r="C181" i="7"/>
  <c r="C189" i="7"/>
  <c r="D197" i="7"/>
  <c r="D196" i="7"/>
  <c r="C11" i="8"/>
  <c r="E17" i="8"/>
  <c r="E194" i="7"/>
  <c r="D182" i="7"/>
  <c r="D178" i="7"/>
  <c r="D181" i="7"/>
  <c r="D184" i="7"/>
  <c r="D176" i="7"/>
  <c r="D183" i="7"/>
  <c r="D175" i="7"/>
  <c r="D187" i="7"/>
  <c r="D179" i="7"/>
  <c r="D188" i="7"/>
  <c r="F17" i="8"/>
  <c r="F187" i="7"/>
  <c r="E190" i="7"/>
  <c r="E53" i="3"/>
  <c r="G53" i="3"/>
  <c r="E54" i="3"/>
  <c r="G54" i="3"/>
  <c r="E55" i="3"/>
  <c r="G55" i="3"/>
  <c r="F179" i="7"/>
  <c r="F185" i="7"/>
  <c r="C113" i="7"/>
  <c r="C109" i="7"/>
  <c r="C165" i="7"/>
  <c r="C107" i="7"/>
  <c r="C163" i="7"/>
  <c r="C106" i="7"/>
  <c r="C162" i="7"/>
  <c r="C105" i="7"/>
  <c r="C161" i="7"/>
  <c r="C104" i="7"/>
  <c r="D104" i="7"/>
  <c r="C103" i="7"/>
  <c r="C159" i="7"/>
  <c r="C102" i="7"/>
  <c r="C158" i="7"/>
  <c r="C101" i="7"/>
  <c r="C157" i="7"/>
  <c r="C100" i="7"/>
  <c r="D100" i="7"/>
  <c r="D156" i="7"/>
  <c r="C99" i="7"/>
  <c r="C155" i="7"/>
  <c r="C211" i="7"/>
  <c r="C98" i="7"/>
  <c r="C154" i="7"/>
  <c r="C97" i="7"/>
  <c r="C153" i="7"/>
  <c r="C209" i="7"/>
  <c r="C96" i="7"/>
  <c r="C152" i="7"/>
  <c r="C95" i="7"/>
  <c r="D95" i="7"/>
  <c r="C94" i="7"/>
  <c r="C150" i="7"/>
  <c r="C206" i="7"/>
  <c r="C93" i="7"/>
  <c r="C149" i="7"/>
  <c r="C92" i="7"/>
  <c r="D92" i="7"/>
  <c r="C91" i="7"/>
  <c r="C147" i="7"/>
  <c r="G86" i="7"/>
  <c r="F86" i="7"/>
  <c r="E86" i="7"/>
  <c r="D86" i="7"/>
  <c r="G58" i="7"/>
  <c r="F58" i="7"/>
  <c r="E58" i="7"/>
  <c r="D58" i="7"/>
  <c r="C58" i="7"/>
  <c r="C29" i="7"/>
  <c r="C169" i="7"/>
  <c r="D99" i="7"/>
  <c r="D155" i="7"/>
  <c r="D211" i="7"/>
  <c r="D101" i="7"/>
  <c r="D157" i="7"/>
  <c r="D113" i="7"/>
  <c r="D169" i="7"/>
  <c r="D225" i="7"/>
  <c r="D96" i="7"/>
  <c r="D152" i="7"/>
  <c r="D107" i="7"/>
  <c r="D163" i="7"/>
  <c r="G116" i="3"/>
  <c r="E116" i="3"/>
  <c r="G113" i="3"/>
  <c r="E113" i="3"/>
  <c r="G112" i="3"/>
  <c r="E112" i="3"/>
  <c r="G111" i="3"/>
  <c r="E111" i="3"/>
  <c r="G110" i="3"/>
  <c r="E110" i="3"/>
  <c r="G109" i="3"/>
  <c r="E109" i="3"/>
  <c r="G108" i="3"/>
  <c r="E108" i="3"/>
  <c r="G107" i="3"/>
  <c r="E107" i="3"/>
  <c r="G106" i="3"/>
  <c r="E106" i="3"/>
  <c r="G105" i="3"/>
  <c r="E105" i="3"/>
  <c r="G104" i="3"/>
  <c r="E104" i="3"/>
  <c r="G103" i="3"/>
  <c r="E103" i="3"/>
  <c r="G102" i="3"/>
  <c r="E102" i="3"/>
  <c r="G101" i="3"/>
  <c r="E101" i="3"/>
  <c r="G100" i="3"/>
  <c r="E100" i="3"/>
  <c r="G99" i="3"/>
  <c r="E99" i="3"/>
  <c r="G98" i="3"/>
  <c r="E98" i="3"/>
  <c r="G97" i="3"/>
  <c r="E97" i="3"/>
  <c r="G96" i="3"/>
  <c r="E96" i="3"/>
  <c r="G95" i="3"/>
  <c r="E95" i="3"/>
  <c r="G94" i="3"/>
  <c r="E94" i="3"/>
  <c r="AI88" i="3"/>
  <c r="AH88" i="3"/>
  <c r="AG88" i="3"/>
  <c r="AF88" i="3"/>
  <c r="AE88" i="3"/>
  <c r="AD88" i="3"/>
  <c r="AC88" i="3"/>
  <c r="AB88" i="3"/>
  <c r="AA88" i="3"/>
  <c r="Z88" i="3"/>
  <c r="Y88" i="3"/>
  <c r="X88" i="3"/>
  <c r="W88" i="3"/>
  <c r="V88" i="3"/>
  <c r="U88" i="3"/>
  <c r="T88" i="3"/>
  <c r="S88" i="3"/>
  <c r="R88" i="3"/>
  <c r="Q88" i="3"/>
  <c r="P88" i="3"/>
  <c r="O88" i="3"/>
  <c r="N88" i="3"/>
  <c r="M88" i="3"/>
  <c r="G84" i="3"/>
  <c r="G83" i="3"/>
  <c r="G82" i="3"/>
  <c r="G81" i="3"/>
  <c r="G80" i="3"/>
  <c r="G79" i="3"/>
  <c r="G78" i="3"/>
  <c r="G77" i="3"/>
  <c r="G76" i="3"/>
  <c r="G75" i="3"/>
  <c r="G74" i="3"/>
  <c r="G73" i="3"/>
  <c r="G72" i="3"/>
  <c r="G71" i="3"/>
  <c r="G70" i="3"/>
  <c r="G69" i="3"/>
  <c r="G68" i="3"/>
  <c r="G67" i="3"/>
  <c r="G66" i="3"/>
  <c r="G65" i="3"/>
  <c r="G52" i="3"/>
  <c r="E52" i="3"/>
  <c r="G51" i="3"/>
  <c r="E51" i="3"/>
  <c r="G50" i="3"/>
  <c r="E50" i="3"/>
  <c r="G49" i="3"/>
  <c r="E49" i="3"/>
  <c r="G48" i="3"/>
  <c r="E48" i="3"/>
  <c r="G47" i="3"/>
  <c r="E47" i="3"/>
  <c r="G46" i="3"/>
  <c r="E46" i="3"/>
  <c r="G45" i="3"/>
  <c r="E45" i="3"/>
  <c r="G44" i="3"/>
  <c r="E44" i="3"/>
  <c r="G43" i="3"/>
  <c r="E43" i="3"/>
  <c r="G42" i="3"/>
  <c r="E42" i="3"/>
  <c r="G41" i="3"/>
  <c r="E41" i="3"/>
  <c r="G40" i="3"/>
  <c r="E40" i="3"/>
  <c r="G39" i="3"/>
  <c r="E39" i="3"/>
  <c r="G38" i="3"/>
  <c r="E38" i="3"/>
  <c r="G37" i="3"/>
  <c r="E37" i="3"/>
  <c r="G36" i="3"/>
  <c r="E36" i="3"/>
  <c r="G35" i="3"/>
  <c r="E35" i="3"/>
  <c r="G34" i="3"/>
  <c r="E34" i="3"/>
  <c r="G33" i="3"/>
  <c r="E33" i="3"/>
  <c r="G32" i="3"/>
  <c r="E32" i="3"/>
  <c r="C18" i="3"/>
  <c r="BP40" i="10"/>
  <c r="BP42" i="10"/>
  <c r="BP43" i="10" a="1"/>
  <c r="BP43" i="10"/>
  <c r="BP15" i="10"/>
  <c r="BP23" i="10"/>
  <c r="BP11" i="10"/>
  <c r="BP17" i="10"/>
  <c r="BP16" i="10"/>
  <c r="BP28" i="10"/>
  <c r="BP21" i="10"/>
  <c r="BP10" i="10"/>
  <c r="BP33" i="10"/>
  <c r="BP20" i="10"/>
  <c r="BP31" i="10"/>
  <c r="BP12" i="10"/>
  <c r="BP32" i="10"/>
  <c r="BP39" i="10"/>
  <c r="BP7" i="10"/>
  <c r="BP19" i="10"/>
  <c r="BP25" i="10"/>
  <c r="BP36" i="10"/>
  <c r="BP24" i="10"/>
  <c r="BP14" i="10"/>
  <c r="BP18" i="10"/>
  <c r="BP8" i="10"/>
  <c r="BP38" i="10"/>
  <c r="BP29" i="10"/>
  <c r="BP13" i="10"/>
  <c r="BP37" i="10"/>
  <c r="BP30" i="10"/>
  <c r="BP27" i="10"/>
  <c r="BP9" i="10"/>
  <c r="BP35" i="10"/>
  <c r="BP22" i="10"/>
  <c r="BP26" i="10"/>
  <c r="BP34" i="10"/>
  <c r="DS43" i="10" a="1"/>
  <c r="DS43" i="10"/>
  <c r="DS42" i="10"/>
  <c r="DS40" i="10"/>
  <c r="DS7" i="10"/>
  <c r="DS37" i="10"/>
  <c r="DS15" i="10"/>
  <c r="DS27" i="10"/>
  <c r="DS31" i="10"/>
  <c r="DS12" i="10"/>
  <c r="DS20" i="10"/>
  <c r="DS8" i="10"/>
  <c r="DS11" i="10"/>
  <c r="DS9" i="10"/>
  <c r="DS33" i="10"/>
  <c r="DS36" i="10"/>
  <c r="DS19" i="10"/>
  <c r="DS10" i="10"/>
  <c r="DS28" i="10"/>
  <c r="DS35" i="10"/>
  <c r="DS25" i="10"/>
  <c r="DS13" i="10"/>
  <c r="DS22" i="10"/>
  <c r="DS26" i="10"/>
  <c r="DS38" i="10"/>
  <c r="DS16" i="10"/>
  <c r="DS23" i="10"/>
  <c r="DS29" i="10"/>
  <c r="DS32" i="10"/>
  <c r="DS21" i="10"/>
  <c r="DS30" i="10"/>
  <c r="DS34" i="10"/>
  <c r="DS24" i="10"/>
  <c r="DS17" i="10"/>
  <c r="DS39" i="10"/>
  <c r="DS14" i="10"/>
  <c r="DS18" i="10"/>
  <c r="CG44" i="10"/>
  <c r="DB42" i="10"/>
  <c r="DB40" i="10"/>
  <c r="DB43" i="10" a="1"/>
  <c r="DB43" i="10"/>
  <c r="DB9" i="10"/>
  <c r="DB44" i="10" s="1"/>
  <c r="DB16" i="10"/>
  <c r="DB11" i="10"/>
  <c r="DB27" i="10"/>
  <c r="DB21" i="10"/>
  <c r="DB29" i="10"/>
  <c r="DB8" i="10"/>
  <c r="DB31" i="10"/>
  <c r="DB19" i="10"/>
  <c r="DB33" i="10"/>
  <c r="DB28" i="10"/>
  <c r="DB35" i="10"/>
  <c r="DB15" i="10"/>
  <c r="DB23" i="10"/>
  <c r="DB13" i="10"/>
  <c r="DB17" i="10"/>
  <c r="DB12" i="10"/>
  <c r="DB20" i="10"/>
  <c r="DB10" i="10"/>
  <c r="DB22" i="10"/>
  <c r="DB30" i="10"/>
  <c r="DB25" i="10"/>
  <c r="DB7" i="10"/>
  <c r="DB34" i="10"/>
  <c r="DB24" i="10"/>
  <c r="DB26" i="10"/>
  <c r="DB39" i="10"/>
  <c r="DB32" i="10"/>
  <c r="DB38" i="10"/>
  <c r="DB18" i="10"/>
  <c r="DB14" i="10"/>
  <c r="DB36" i="10"/>
  <c r="DB37" i="10"/>
  <c r="DR44" i="10"/>
  <c r="EJ40" i="10"/>
  <c r="EJ42" i="10"/>
  <c r="EJ43" i="10" a="1"/>
  <c r="EJ43" i="10"/>
  <c r="EJ16" i="10"/>
  <c r="EJ7" i="10"/>
  <c r="EJ19" i="10"/>
  <c r="EJ33" i="10"/>
  <c r="EJ37" i="10"/>
  <c r="EJ15" i="10"/>
  <c r="EJ29" i="10"/>
  <c r="EJ20" i="10"/>
  <c r="EJ11" i="10"/>
  <c r="EJ21" i="10"/>
  <c r="EJ25" i="10"/>
  <c r="EJ12" i="10"/>
  <c r="EJ32" i="10"/>
  <c r="EJ9" i="10"/>
  <c r="EJ13" i="10"/>
  <c r="EJ36" i="10"/>
  <c r="EJ8" i="10"/>
  <c r="EJ27" i="10"/>
  <c r="EJ31" i="10"/>
  <c r="EJ35" i="10"/>
  <c r="EJ39" i="10"/>
  <c r="EJ10" i="10"/>
  <c r="EJ14" i="10"/>
  <c r="EJ18" i="10"/>
  <c r="EJ34" i="10"/>
  <c r="EJ28" i="10"/>
  <c r="EJ30" i="10"/>
  <c r="EJ38" i="10"/>
  <c r="EJ22" i="10"/>
  <c r="EJ26" i="10"/>
  <c r="EJ17" i="10"/>
  <c r="EJ24" i="10"/>
  <c r="EJ23" i="10"/>
  <c r="CY44" i="10"/>
  <c r="FA40" i="10"/>
  <c r="FA43" i="10" a="1"/>
  <c r="FA43" i="10"/>
  <c r="FA42" i="10"/>
  <c r="FA17" i="10"/>
  <c r="FA16" i="10"/>
  <c r="FA27" i="10"/>
  <c r="FA37" i="10"/>
  <c r="FA11" i="10"/>
  <c r="FA15" i="10"/>
  <c r="FA25" i="10"/>
  <c r="FA20" i="10"/>
  <c r="FA28" i="10"/>
  <c r="FA39" i="10"/>
  <c r="FA12" i="10"/>
  <c r="FA32" i="10"/>
  <c r="FA36" i="10"/>
  <c r="FA7" i="10"/>
  <c r="FA31" i="10"/>
  <c r="FA23" i="10"/>
  <c r="FA35" i="10"/>
  <c r="FA9" i="10"/>
  <c r="FA18" i="10"/>
  <c r="FA21" i="10"/>
  <c r="FA33" i="10"/>
  <c r="FA24" i="10"/>
  <c r="FA26" i="10"/>
  <c r="FA38" i="10"/>
  <c r="FA13" i="10"/>
  <c r="FA10" i="10"/>
  <c r="FA30" i="10"/>
  <c r="FA34" i="10"/>
  <c r="FA19" i="10"/>
  <c r="FA14" i="10"/>
  <c r="FA22" i="10"/>
  <c r="FA8" i="10"/>
  <c r="FA29" i="10"/>
  <c r="EX44" i="10"/>
  <c r="DA44" i="10"/>
  <c r="FR43" i="10" a="1"/>
  <c r="FR43" i="10"/>
  <c r="FR40" i="10"/>
  <c r="FR42" i="10"/>
  <c r="FR7" i="10"/>
  <c r="FR19" i="10"/>
  <c r="FR32" i="10"/>
  <c r="FR15" i="10"/>
  <c r="FR35" i="10"/>
  <c r="FR25" i="10"/>
  <c r="FR20" i="10"/>
  <c r="FR11" i="10"/>
  <c r="FR16" i="10"/>
  <c r="FR31" i="10"/>
  <c r="FR39" i="10"/>
  <c r="FR21" i="10"/>
  <c r="FR28" i="10"/>
  <c r="FR27" i="10"/>
  <c r="FR29" i="10"/>
  <c r="FR37" i="10"/>
  <c r="FR34" i="10"/>
  <c r="FR36" i="10"/>
  <c r="FR14" i="10"/>
  <c r="FR18" i="10"/>
  <c r="FR38" i="10"/>
  <c r="FR8" i="10"/>
  <c r="FR23" i="10"/>
  <c r="FR13" i="10"/>
  <c r="FR24" i="10"/>
  <c r="FR26" i="10"/>
  <c r="FR33" i="10"/>
  <c r="FR12" i="10"/>
  <c r="FR10" i="10"/>
  <c r="FR22" i="10"/>
  <c r="FR17" i="10"/>
  <c r="FR9" i="10"/>
  <c r="FR30" i="10"/>
  <c r="AH42" i="10"/>
  <c r="AH43" i="10" a="1"/>
  <c r="AH43" i="10"/>
  <c r="AH40" i="10"/>
  <c r="AH7" i="10"/>
  <c r="AH29" i="10"/>
  <c r="AH37" i="10"/>
  <c r="AH27" i="10"/>
  <c r="AH35" i="10"/>
  <c r="AH9" i="10"/>
  <c r="AH21" i="10"/>
  <c r="AH8" i="10"/>
  <c r="AH31" i="10"/>
  <c r="AH33" i="10"/>
  <c r="GE33" i="10" s="1"/>
  <c r="AH19" i="10"/>
  <c r="AH25" i="10"/>
  <c r="AH12" i="10"/>
  <c r="AH20" i="10"/>
  <c r="GE20" i="10" s="1"/>
  <c r="AH32" i="10"/>
  <c r="AH17" i="10"/>
  <c r="AH18" i="10"/>
  <c r="GE18" i="10" s="1"/>
  <c r="AH30" i="10"/>
  <c r="AH28" i="10"/>
  <c r="AH36" i="10"/>
  <c r="AH26" i="10"/>
  <c r="AH34" i="10"/>
  <c r="AH38" i="10"/>
  <c r="AH16" i="10"/>
  <c r="AH13" i="10"/>
  <c r="AH11" i="10"/>
  <c r="GE11" i="10" s="1"/>
  <c r="AH15" i="10"/>
  <c r="AH39" i="10"/>
  <c r="AH22" i="10"/>
  <c r="GE22" i="10" s="1"/>
  <c r="AH23" i="10"/>
  <c r="AH24" i="10"/>
  <c r="GE24" i="10" s="1"/>
  <c r="AH10" i="10"/>
  <c r="AH14" i="10"/>
  <c r="DP44" i="10"/>
  <c r="EI44" i="10"/>
  <c r="FQ44" i="10"/>
  <c r="EG44" i="10"/>
  <c r="Q42" i="10"/>
  <c r="Q40" i="10"/>
  <c r="Q9" i="10"/>
  <c r="Q44" i="10" s="1"/>
  <c r="Q17" i="10"/>
  <c r="Q12" i="10"/>
  <c r="Q32" i="10"/>
  <c r="Q27" i="10"/>
  <c r="Q31" i="10"/>
  <c r="Q37" i="10"/>
  <c r="Q21" i="10"/>
  <c r="Q11" i="10"/>
  <c r="Q25" i="10"/>
  <c r="Q33" i="10"/>
  <c r="Q23" i="10"/>
  <c r="Q13" i="10"/>
  <c r="Q20" i="10"/>
  <c r="Q14" i="10"/>
  <c r="Q34" i="10"/>
  <c r="Q8" i="10"/>
  <c r="Q38" i="10"/>
  <c r="Q16" i="10"/>
  <c r="Q22" i="10"/>
  <c r="Q30" i="10"/>
  <c r="Q19" i="10"/>
  <c r="Q24" i="10"/>
  <c r="Q10" i="10"/>
  <c r="Q26" i="10"/>
  <c r="Q15" i="10"/>
  <c r="Q29" i="10"/>
  <c r="Q18" i="10"/>
  <c r="Q28" i="10"/>
  <c r="Q35" i="10"/>
  <c r="Q7" i="10"/>
  <c r="AY43" i="10" a="1"/>
  <c r="AY43" i="10"/>
  <c r="AY42" i="10"/>
  <c r="AY40" i="10"/>
  <c r="AY7" i="10"/>
  <c r="AY28" i="10"/>
  <c r="AY33" i="10"/>
  <c r="AY27" i="10"/>
  <c r="AY12" i="10"/>
  <c r="AY8" i="10"/>
  <c r="AY15" i="10"/>
  <c r="AY31" i="10"/>
  <c r="AY9" i="10"/>
  <c r="AY32" i="10"/>
  <c r="AY39" i="10"/>
  <c r="AY16" i="10"/>
  <c r="AY19" i="10"/>
  <c r="AY21" i="10"/>
  <c r="AY24" i="10"/>
  <c r="AY13" i="10"/>
  <c r="AY14" i="10"/>
  <c r="AY22" i="10"/>
  <c r="AY35" i="10"/>
  <c r="AY23" i="10"/>
  <c r="AY29" i="10"/>
  <c r="AY44" i="10" s="1"/>
  <c r="AY10" i="10"/>
  <c r="AY26" i="10"/>
  <c r="AY17" i="10"/>
  <c r="AY37" i="10"/>
  <c r="AY20" i="10"/>
  <c r="AY34" i="10"/>
  <c r="AY38" i="10"/>
  <c r="AY25" i="10"/>
  <c r="AY18" i="10"/>
  <c r="AY11" i="10"/>
  <c r="AY30" i="10"/>
  <c r="AY36" i="10"/>
  <c r="C208" i="7"/>
  <c r="C215" i="7"/>
  <c r="C217" i="7"/>
  <c r="C182" i="7"/>
  <c r="C197" i="7"/>
  <c r="C175" i="7"/>
  <c r="D212" i="7"/>
  <c r="C213" i="7"/>
  <c r="C75" i="3"/>
  <c r="I69" i="5" s="1"/>
  <c r="C187" i="7"/>
  <c r="F189" i="7"/>
  <c r="F191" i="7"/>
  <c r="F196" i="7"/>
  <c r="E183" i="7"/>
  <c r="E177" i="7"/>
  <c r="E195" i="7"/>
  <c r="D180" i="7"/>
  <c r="D208" i="7"/>
  <c r="D193" i="7"/>
  <c r="D194" i="7"/>
  <c r="C221" i="7"/>
  <c r="F186" i="7"/>
  <c r="F176" i="7"/>
  <c r="F194" i="7"/>
  <c r="E179" i="7"/>
  <c r="E181" i="7"/>
  <c r="E197" i="7"/>
  <c r="C53" i="3"/>
  <c r="E80" i="5" s="1"/>
  <c r="C58" i="3"/>
  <c r="E85" i="5" s="1"/>
  <c r="F182" i="7"/>
  <c r="F180" i="7"/>
  <c r="F195" i="7"/>
  <c r="E175" i="7"/>
  <c r="E187" i="7"/>
  <c r="E185" i="7"/>
  <c r="C196" i="7"/>
  <c r="F178" i="7"/>
  <c r="F190" i="7"/>
  <c r="F184" i="7"/>
  <c r="F197" i="7"/>
  <c r="E191" i="7"/>
  <c r="E176" i="7"/>
  <c r="E189" i="7"/>
  <c r="D192" i="7"/>
  <c r="D186" i="7"/>
  <c r="C195" i="7"/>
  <c r="C198" i="7"/>
  <c r="F177" i="7"/>
  <c r="F175" i="7"/>
  <c r="F188" i="7"/>
  <c r="E182" i="7"/>
  <c r="E180" i="7"/>
  <c r="E193" i="7"/>
  <c r="D177" i="7"/>
  <c r="D190" i="7"/>
  <c r="C191" i="7"/>
  <c r="C219" i="7"/>
  <c r="C81" i="3"/>
  <c r="I75" i="5" s="1"/>
  <c r="F192" i="7"/>
  <c r="E184" i="7"/>
  <c r="F193" i="7"/>
  <c r="F183" i="7"/>
  <c r="G17" i="8"/>
  <c r="E178" i="7"/>
  <c r="E188" i="7"/>
  <c r="E196" i="7"/>
  <c r="D185" i="7"/>
  <c r="D213" i="7"/>
  <c r="C210" i="7"/>
  <c r="C72" i="3"/>
  <c r="I66" i="5" s="1"/>
  <c r="C218" i="7"/>
  <c r="C80" i="3"/>
  <c r="I74" i="5" s="1"/>
  <c r="F181" i="7"/>
  <c r="E186" i="7"/>
  <c r="E192" i="7"/>
  <c r="D191" i="7"/>
  <c r="D219" i="7"/>
  <c r="D189" i="7"/>
  <c r="C190" i="7"/>
  <c r="C205" i="7"/>
  <c r="C214" i="7"/>
  <c r="C76" i="3"/>
  <c r="I70" i="5" s="1"/>
  <c r="C225" i="7"/>
  <c r="C156" i="7"/>
  <c r="C212" i="7"/>
  <c r="C74" i="3"/>
  <c r="I68" i="5" s="1"/>
  <c r="C164" i="7"/>
  <c r="C220" i="7"/>
  <c r="C82" i="3"/>
  <c r="I76" i="5"/>
  <c r="D103" i="7"/>
  <c r="E103" i="7"/>
  <c r="C160" i="7"/>
  <c r="C216" i="7"/>
  <c r="D106" i="7"/>
  <c r="E106" i="7"/>
  <c r="E100" i="7"/>
  <c r="E156" i="7"/>
  <c r="E212" i="7"/>
  <c r="D111" i="7"/>
  <c r="E111" i="7"/>
  <c r="E167" i="7"/>
  <c r="E223" i="7"/>
  <c r="N63" i="5"/>
  <c r="C93" i="3"/>
  <c r="C83" i="3"/>
  <c r="I77" i="5" s="1"/>
  <c r="C68" i="3"/>
  <c r="I62" i="5" s="1"/>
  <c r="C77" i="3"/>
  <c r="I71" i="5" s="1"/>
  <c r="C71" i="3"/>
  <c r="I65" i="5" s="1"/>
  <c r="C79" i="3"/>
  <c r="I73" i="5" s="1"/>
  <c r="C20" i="3"/>
  <c r="C87" i="3"/>
  <c r="I81" i="5" s="1"/>
  <c r="C73" i="3"/>
  <c r="I67" i="5" s="1"/>
  <c r="C67" i="3"/>
  <c r="I61" i="5" s="1"/>
  <c r="C17" i="3"/>
  <c r="C19" i="3"/>
  <c r="C78" i="3"/>
  <c r="I72" i="5" s="1"/>
  <c r="C70" i="3"/>
  <c r="I64" i="5" s="1"/>
  <c r="C223" i="7"/>
  <c r="C85" i="3"/>
  <c r="C224" i="7"/>
  <c r="C86" i="3"/>
  <c r="C222" i="7"/>
  <c r="C84" i="3"/>
  <c r="I78" i="5"/>
  <c r="D159" i="7"/>
  <c r="D215" i="7"/>
  <c r="D164" i="7"/>
  <c r="D220" i="7"/>
  <c r="F108" i="7"/>
  <c r="G108" i="7"/>
  <c r="G164" i="7"/>
  <c r="E164" i="7"/>
  <c r="E220" i="7"/>
  <c r="F112" i="7"/>
  <c r="G112" i="7"/>
  <c r="G168" i="7"/>
  <c r="E168" i="7"/>
  <c r="E224" i="7"/>
  <c r="E107" i="7"/>
  <c r="F107" i="7"/>
  <c r="E113" i="7"/>
  <c r="E99" i="7"/>
  <c r="F99" i="7"/>
  <c r="F155" i="7"/>
  <c r="F211" i="7"/>
  <c r="D168" i="7"/>
  <c r="D224" i="7"/>
  <c r="D105" i="7"/>
  <c r="D97" i="7"/>
  <c r="D94" i="7"/>
  <c r="E94" i="7"/>
  <c r="F94" i="7"/>
  <c r="D160" i="7"/>
  <c r="D216" i="7"/>
  <c r="E104" i="7"/>
  <c r="D109" i="7"/>
  <c r="E109" i="7"/>
  <c r="F109" i="7"/>
  <c r="E101" i="7"/>
  <c r="F101" i="7"/>
  <c r="G101" i="7"/>
  <c r="G157" i="7"/>
  <c r="D93" i="7"/>
  <c r="D149" i="7"/>
  <c r="D205" i="7"/>
  <c r="D102" i="7"/>
  <c r="C151" i="7"/>
  <c r="C207" i="7"/>
  <c r="C69" i="3"/>
  <c r="I63" i="5" s="1"/>
  <c r="T73" i="5"/>
  <c r="P59" i="5"/>
  <c r="Z75" i="5"/>
  <c r="AD80" i="5"/>
  <c r="Y59" i="5"/>
  <c r="AF59" i="5"/>
  <c r="AJ79" i="5"/>
  <c r="AK72" i="5"/>
  <c r="AI81" i="5"/>
  <c r="E95" i="7"/>
  <c r="D151" i="7"/>
  <c r="D207" i="7"/>
  <c r="G107" i="7"/>
  <c r="G163" i="7"/>
  <c r="F163" i="7"/>
  <c r="F219" i="7"/>
  <c r="E92" i="7"/>
  <c r="D148" i="7"/>
  <c r="D204" i="7"/>
  <c r="E162" i="7"/>
  <c r="E218" i="7"/>
  <c r="F106" i="7"/>
  <c r="F103" i="7"/>
  <c r="E159" i="7"/>
  <c r="E215" i="7"/>
  <c r="D162" i="7"/>
  <c r="E96" i="7"/>
  <c r="C148" i="7"/>
  <c r="C204" i="7"/>
  <c r="C66" i="3"/>
  <c r="I60" i="5" s="1"/>
  <c r="AG59" i="5"/>
  <c r="AB65" i="5"/>
  <c r="AH75" i="5"/>
  <c r="O60" i="5"/>
  <c r="AH67" i="5"/>
  <c r="AL81" i="5"/>
  <c r="D98" i="7"/>
  <c r="Q60" i="5"/>
  <c r="Q68" i="5"/>
  <c r="E163" i="7"/>
  <c r="E219" i="7"/>
  <c r="AA60" i="5"/>
  <c r="W70" i="5"/>
  <c r="D110" i="7"/>
  <c r="Q59" i="5"/>
  <c r="AC60" i="5"/>
  <c r="AE70" i="5"/>
  <c r="X59" i="5"/>
  <c r="AE62" i="5"/>
  <c r="T65" i="5"/>
  <c r="C114" i="7"/>
  <c r="C132" i="7"/>
  <c r="R59" i="5"/>
  <c r="Z59" i="5"/>
  <c r="AH59" i="5"/>
  <c r="R60" i="5"/>
  <c r="AG60" i="5"/>
  <c r="V63" i="5"/>
  <c r="AJ65" i="5"/>
  <c r="Y68" i="5"/>
  <c r="N71" i="5"/>
  <c r="AB73" i="5"/>
  <c r="Q76" i="5"/>
  <c r="AJ80" i="5"/>
  <c r="K88" i="3"/>
  <c r="S59" i="5"/>
  <c r="AA59" i="5"/>
  <c r="AI59" i="5"/>
  <c r="S60" i="5"/>
  <c r="P61" i="5"/>
  <c r="AD63" i="5"/>
  <c r="S66" i="5"/>
  <c r="AG68" i="5"/>
  <c r="V71" i="5"/>
  <c r="AJ73" i="5"/>
  <c r="Y76" i="5"/>
  <c r="X79" i="5"/>
  <c r="T59" i="5"/>
  <c r="AB59" i="5"/>
  <c r="AJ59" i="5"/>
  <c r="T60" i="5"/>
  <c r="X61" i="5"/>
  <c r="AL63" i="5"/>
  <c r="AA66" i="5"/>
  <c r="P69" i="5"/>
  <c r="AD71" i="5"/>
  <c r="S74" i="5"/>
  <c r="AG76" i="5"/>
  <c r="U79" i="5"/>
  <c r="U59" i="5"/>
  <c r="AC59" i="5"/>
  <c r="AK59" i="5"/>
  <c r="U60" i="5"/>
  <c r="AF61" i="5"/>
  <c r="U64" i="5"/>
  <c r="AI66" i="5"/>
  <c r="X69" i="5"/>
  <c r="AL71" i="5"/>
  <c r="AA74" i="5"/>
  <c r="P77" i="5"/>
  <c r="V78" i="5"/>
  <c r="AB79" i="5"/>
  <c r="N59" i="5"/>
  <c r="V59" i="5"/>
  <c r="AD59" i="5"/>
  <c r="AL59" i="5"/>
  <c r="V60" i="5"/>
  <c r="O62" i="5"/>
  <c r="AC64" i="5"/>
  <c r="R67" i="5"/>
  <c r="AF69" i="5"/>
  <c r="U72" i="5"/>
  <c r="AI74" i="5"/>
  <c r="X77" i="5"/>
  <c r="Y78" i="5"/>
  <c r="AJ81" i="5"/>
  <c r="O59" i="5"/>
  <c r="W59" i="5"/>
  <c r="AE59" i="5"/>
  <c r="N60" i="5"/>
  <c r="Y60" i="5"/>
  <c r="W62" i="5"/>
  <c r="AK64" i="5"/>
  <c r="Z67" i="5"/>
  <c r="O70" i="5"/>
  <c r="AC72" i="5"/>
  <c r="R75" i="5"/>
  <c r="AF77" i="5"/>
  <c r="AA78" i="5"/>
  <c r="AD81" i="5"/>
  <c r="C140" i="7"/>
  <c r="C141" i="7"/>
  <c r="C123" i="7"/>
  <c r="C203" i="7"/>
  <c r="D91" i="7"/>
  <c r="P60" i="5"/>
  <c r="X60" i="5"/>
  <c r="AF60" i="5"/>
  <c r="O61" i="5"/>
  <c r="W61" i="5"/>
  <c r="AE61" i="5"/>
  <c r="N62" i="5"/>
  <c r="V62" i="5"/>
  <c r="AD62" i="5"/>
  <c r="AL62" i="5"/>
  <c r="U63" i="5"/>
  <c r="AC63" i="5"/>
  <c r="AK63" i="5"/>
  <c r="T64" i="5"/>
  <c r="AB64" i="5"/>
  <c r="AJ64" i="5"/>
  <c r="S65" i="5"/>
  <c r="AA65" i="5"/>
  <c r="AI65" i="5"/>
  <c r="R66" i="5"/>
  <c r="Z66" i="5"/>
  <c r="AH66" i="5"/>
  <c r="Q67" i="5"/>
  <c r="Y67" i="5"/>
  <c r="AG67" i="5"/>
  <c r="P68" i="5"/>
  <c r="X68" i="5"/>
  <c r="AF68" i="5"/>
  <c r="O69" i="5"/>
  <c r="W69" i="5"/>
  <c r="AE69" i="5"/>
  <c r="N70" i="5"/>
  <c r="V70" i="5"/>
  <c r="AD70" i="5"/>
  <c r="AL70" i="5"/>
  <c r="U71" i="5"/>
  <c r="AC71" i="5"/>
  <c r="AK71" i="5"/>
  <c r="T72" i="5"/>
  <c r="AB72" i="5"/>
  <c r="AJ72" i="5"/>
  <c r="S73" i="5"/>
  <c r="AA73" i="5"/>
  <c r="AI73" i="5"/>
  <c r="R74" i="5"/>
  <c r="Z74" i="5"/>
  <c r="AH74" i="5"/>
  <c r="Q75" i="5"/>
  <c r="Y75" i="5"/>
  <c r="AG75" i="5"/>
  <c r="P76" i="5"/>
  <c r="X76" i="5"/>
  <c r="AF76" i="5"/>
  <c r="O77" i="5"/>
  <c r="W77" i="5"/>
  <c r="AE77" i="5"/>
  <c r="N78" i="5"/>
  <c r="AK78" i="5"/>
  <c r="Q78" i="5"/>
  <c r="AC78" i="5"/>
  <c r="AI80" i="5"/>
  <c r="AG79" i="5"/>
  <c r="O79" i="5"/>
  <c r="W79" i="5"/>
  <c r="AD79" i="5"/>
  <c r="Z80" i="5"/>
  <c r="AK81" i="5"/>
  <c r="AE81" i="5"/>
  <c r="O81" i="5"/>
  <c r="Z81" i="5"/>
  <c r="Z60" i="5"/>
  <c r="AH60" i="5"/>
  <c r="Q61" i="5"/>
  <c r="Y61" i="5"/>
  <c r="AG61" i="5"/>
  <c r="P62" i="5"/>
  <c r="X62" i="5"/>
  <c r="AF62" i="5"/>
  <c r="O63" i="5"/>
  <c r="W63" i="5"/>
  <c r="AE63" i="5"/>
  <c r="N64" i="5"/>
  <c r="V64" i="5"/>
  <c r="AD64" i="5"/>
  <c r="AL64" i="5"/>
  <c r="U65" i="5"/>
  <c r="AC65" i="5"/>
  <c r="AK65" i="5"/>
  <c r="T66" i="5"/>
  <c r="AB66" i="5"/>
  <c r="AJ66" i="5"/>
  <c r="S67" i="5"/>
  <c r="AA67" i="5"/>
  <c r="AI67" i="5"/>
  <c r="R68" i="5"/>
  <c r="Z68" i="5"/>
  <c r="AH68" i="5"/>
  <c r="Q69" i="5"/>
  <c r="Y69" i="5"/>
  <c r="AG69" i="5"/>
  <c r="P70" i="5"/>
  <c r="X70" i="5"/>
  <c r="AF70" i="5"/>
  <c r="O71" i="5"/>
  <c r="W71" i="5"/>
  <c r="AE71" i="5"/>
  <c r="N72" i="5"/>
  <c r="V72" i="5"/>
  <c r="AD72" i="5"/>
  <c r="AL72" i="5"/>
  <c r="U73" i="5"/>
  <c r="AC73" i="5"/>
  <c r="AK73" i="5"/>
  <c r="T74" i="5"/>
  <c r="AB74" i="5"/>
  <c r="AJ74" i="5"/>
  <c r="S75" i="5"/>
  <c r="AA75" i="5"/>
  <c r="AI75" i="5"/>
  <c r="R76" i="5"/>
  <c r="Z76" i="5"/>
  <c r="AH76" i="5"/>
  <c r="Q77" i="5"/>
  <c r="Y77" i="5"/>
  <c r="AG77" i="5"/>
  <c r="T78" i="5"/>
  <c r="AI78" i="5"/>
  <c r="O78" i="5"/>
  <c r="AE79" i="5"/>
  <c r="AC80" i="5"/>
  <c r="AA80" i="5"/>
  <c r="AG80" i="5"/>
  <c r="N80" i="5"/>
  <c r="AL79" i="5"/>
  <c r="X81" i="5"/>
  <c r="N81" i="5"/>
  <c r="AH81" i="5"/>
  <c r="AI60" i="5"/>
  <c r="R61" i="5"/>
  <c r="Z61" i="5"/>
  <c r="AH61" i="5"/>
  <c r="Q62" i="5"/>
  <c r="Y62" i="5"/>
  <c r="Y82" i="5" s="1"/>
  <c r="AG62" i="5"/>
  <c r="P63" i="5"/>
  <c r="X63" i="5"/>
  <c r="AF63" i="5"/>
  <c r="O64" i="5"/>
  <c r="W64" i="5"/>
  <c r="AE64" i="5"/>
  <c r="N65" i="5"/>
  <c r="V65" i="5"/>
  <c r="AD65" i="5"/>
  <c r="AL65" i="5"/>
  <c r="U66" i="5"/>
  <c r="AC66" i="5"/>
  <c r="AK66" i="5"/>
  <c r="T67" i="5"/>
  <c r="AB67" i="5"/>
  <c r="AJ67" i="5"/>
  <c r="S68" i="5"/>
  <c r="AA68" i="5"/>
  <c r="AI68" i="5"/>
  <c r="R69" i="5"/>
  <c r="Z69" i="5"/>
  <c r="AH69" i="5"/>
  <c r="Q70" i="5"/>
  <c r="Y70" i="5"/>
  <c r="AG70" i="5"/>
  <c r="P71" i="5"/>
  <c r="X71" i="5"/>
  <c r="AF71" i="5"/>
  <c r="O72" i="5"/>
  <c r="W72" i="5"/>
  <c r="AE72" i="5"/>
  <c r="N73" i="5"/>
  <c r="V73" i="5"/>
  <c r="AD73" i="5"/>
  <c r="AL73" i="5"/>
  <c r="U74" i="5"/>
  <c r="AC74" i="5"/>
  <c r="AK74" i="5"/>
  <c r="T75" i="5"/>
  <c r="AB75" i="5"/>
  <c r="AJ75" i="5"/>
  <c r="S76" i="5"/>
  <c r="AA76" i="5"/>
  <c r="AI76" i="5"/>
  <c r="R77" i="5"/>
  <c r="Z77" i="5"/>
  <c r="AH77" i="5"/>
  <c r="AF78" i="5"/>
  <c r="AG78" i="5"/>
  <c r="S78" i="5"/>
  <c r="T79" i="5"/>
  <c r="AH79" i="5"/>
  <c r="R79" i="5"/>
  <c r="AF80" i="5"/>
  <c r="Q80" i="5"/>
  <c r="W80" i="5"/>
  <c r="AF81" i="5"/>
  <c r="U81" i="5"/>
  <c r="AG81" i="5"/>
  <c r="AB60" i="5"/>
  <c r="AJ60" i="5"/>
  <c r="S61" i="5"/>
  <c r="AA61" i="5"/>
  <c r="AI61" i="5"/>
  <c r="R62" i="5"/>
  <c r="Z62" i="5"/>
  <c r="AH62" i="5"/>
  <c r="Q63" i="5"/>
  <c r="Y63" i="5"/>
  <c r="AG63" i="5"/>
  <c r="P64" i="5"/>
  <c r="X64" i="5"/>
  <c r="AF64" i="5"/>
  <c r="O65" i="5"/>
  <c r="W65" i="5"/>
  <c r="AE65" i="5"/>
  <c r="N66" i="5"/>
  <c r="V66" i="5"/>
  <c r="AD66" i="5"/>
  <c r="AL66" i="5"/>
  <c r="U67" i="5"/>
  <c r="AC67" i="5"/>
  <c r="AK67" i="5"/>
  <c r="T68" i="5"/>
  <c r="AB68" i="5"/>
  <c r="AJ68" i="5"/>
  <c r="S69" i="5"/>
  <c r="AA69" i="5"/>
  <c r="AI69" i="5"/>
  <c r="R70" i="5"/>
  <c r="Z70" i="5"/>
  <c r="AH70" i="5"/>
  <c r="Q71" i="5"/>
  <c r="Y71" i="5"/>
  <c r="AG71" i="5"/>
  <c r="P72" i="5"/>
  <c r="X72" i="5"/>
  <c r="AF72" i="5"/>
  <c r="O73" i="5"/>
  <c r="W73" i="5"/>
  <c r="AE73" i="5"/>
  <c r="N74" i="5"/>
  <c r="V74" i="5"/>
  <c r="AD74" i="5"/>
  <c r="AL74" i="5"/>
  <c r="U75" i="5"/>
  <c r="AC75" i="5"/>
  <c r="AK75" i="5"/>
  <c r="T76" i="5"/>
  <c r="AB76" i="5"/>
  <c r="AJ76" i="5"/>
  <c r="S77" i="5"/>
  <c r="AA77" i="5"/>
  <c r="AI77" i="5"/>
  <c r="AD78" i="5"/>
  <c r="AB78" i="5"/>
  <c r="AL78" i="5"/>
  <c r="U80" i="5"/>
  <c r="AA79" i="5"/>
  <c r="AK79" i="5"/>
  <c r="AF79" i="5"/>
  <c r="AL80" i="5"/>
  <c r="S80" i="5"/>
  <c r="W81" i="5"/>
  <c r="Q81" i="5"/>
  <c r="S81" i="5"/>
  <c r="AK60" i="5"/>
  <c r="T61" i="5"/>
  <c r="AB61" i="5"/>
  <c r="AJ61" i="5"/>
  <c r="S62" i="5"/>
  <c r="AA62" i="5"/>
  <c r="AI62" i="5"/>
  <c r="R63" i="5"/>
  <c r="Z63" i="5"/>
  <c r="AH63" i="5"/>
  <c r="Q64" i="5"/>
  <c r="Y64" i="5"/>
  <c r="AG64" i="5"/>
  <c r="P65" i="5"/>
  <c r="X65" i="5"/>
  <c r="AF65" i="5"/>
  <c r="O66" i="5"/>
  <c r="W66" i="5"/>
  <c r="AE66" i="5"/>
  <c r="N67" i="5"/>
  <c r="V67" i="5"/>
  <c r="AD67" i="5"/>
  <c r="AL67" i="5"/>
  <c r="U68" i="5"/>
  <c r="AC68" i="5"/>
  <c r="AK68" i="5"/>
  <c r="T69" i="5"/>
  <c r="AB69" i="5"/>
  <c r="AJ69" i="5"/>
  <c r="S70" i="5"/>
  <c r="AA70" i="5"/>
  <c r="AI70" i="5"/>
  <c r="R71" i="5"/>
  <c r="Z71" i="5"/>
  <c r="AH71" i="5"/>
  <c r="Q72" i="5"/>
  <c r="Y72" i="5"/>
  <c r="AG72" i="5"/>
  <c r="P73" i="5"/>
  <c r="X73" i="5"/>
  <c r="AF73" i="5"/>
  <c r="O74" i="5"/>
  <c r="W74" i="5"/>
  <c r="AE74" i="5"/>
  <c r="N75" i="5"/>
  <c r="V75" i="5"/>
  <c r="AD75" i="5"/>
  <c r="AL75" i="5"/>
  <c r="U76" i="5"/>
  <c r="AC76" i="5"/>
  <c r="AK76" i="5"/>
  <c r="T77" i="5"/>
  <c r="AB77" i="5"/>
  <c r="AJ77" i="5"/>
  <c r="R78" i="5"/>
  <c r="P78" i="5"/>
  <c r="Z78" i="5"/>
  <c r="R80" i="5"/>
  <c r="AK80" i="5"/>
  <c r="AH80" i="5"/>
  <c r="V79" i="5"/>
  <c r="Q79" i="5"/>
  <c r="Y79" i="5"/>
  <c r="T81" i="5"/>
  <c r="P81" i="5"/>
  <c r="R81" i="5"/>
  <c r="AD60" i="5"/>
  <c r="AL60" i="5"/>
  <c r="U61" i="5"/>
  <c r="AC61" i="5"/>
  <c r="AK61" i="5"/>
  <c r="T62" i="5"/>
  <c r="AB62" i="5"/>
  <c r="AJ62" i="5"/>
  <c r="S63" i="5"/>
  <c r="AA63" i="5"/>
  <c r="AI63" i="5"/>
  <c r="R64" i="5"/>
  <c r="Z64" i="5"/>
  <c r="AH64" i="5"/>
  <c r="Q65" i="5"/>
  <c r="Y65" i="5"/>
  <c r="AG65" i="5"/>
  <c r="P66" i="5"/>
  <c r="X66" i="5"/>
  <c r="AF66" i="5"/>
  <c r="O67" i="5"/>
  <c r="W67" i="5"/>
  <c r="AE67" i="5"/>
  <c r="N68" i="5"/>
  <c r="V68" i="5"/>
  <c r="AD68" i="5"/>
  <c r="AL68" i="5"/>
  <c r="U69" i="5"/>
  <c r="AC69" i="5"/>
  <c r="AK69" i="5"/>
  <c r="T70" i="5"/>
  <c r="AB70" i="5"/>
  <c r="AJ70" i="5"/>
  <c r="S71" i="5"/>
  <c r="AA71" i="5"/>
  <c r="AI71" i="5"/>
  <c r="R72" i="5"/>
  <c r="Z72" i="5"/>
  <c r="AH72" i="5"/>
  <c r="Q73" i="5"/>
  <c r="Y73" i="5"/>
  <c r="AG73" i="5"/>
  <c r="P74" i="5"/>
  <c r="X74" i="5"/>
  <c r="AF74" i="5"/>
  <c r="O75" i="5"/>
  <c r="W75" i="5"/>
  <c r="AE75" i="5"/>
  <c r="N76" i="5"/>
  <c r="V76" i="5"/>
  <c r="AD76" i="5"/>
  <c r="AL76" i="5"/>
  <c r="U77" i="5"/>
  <c r="AC77" i="5"/>
  <c r="AK77" i="5"/>
  <c r="X78" i="5"/>
  <c r="U78" i="5"/>
  <c r="AJ78" i="5"/>
  <c r="Y80" i="5"/>
  <c r="AI79" i="5"/>
  <c r="AB80" i="5"/>
  <c r="V80" i="5"/>
  <c r="AE80" i="5"/>
  <c r="AC79" i="5"/>
  <c r="P79" i="5"/>
  <c r="Y81" i="5"/>
  <c r="AB81" i="5"/>
  <c r="AC81" i="5"/>
  <c r="W60" i="5"/>
  <c r="AE60" i="5"/>
  <c r="N61" i="5"/>
  <c r="V61" i="5"/>
  <c r="AD61" i="5"/>
  <c r="AL61" i="5"/>
  <c r="U62" i="5"/>
  <c r="AC62" i="5"/>
  <c r="AK62" i="5"/>
  <c r="T63" i="5"/>
  <c r="AB63" i="5"/>
  <c r="AJ63" i="5"/>
  <c r="S64" i="5"/>
  <c r="AA64" i="5"/>
  <c r="AI64" i="5"/>
  <c r="R65" i="5"/>
  <c r="Z65" i="5"/>
  <c r="AH65" i="5"/>
  <c r="Q66" i="5"/>
  <c r="Y66" i="5"/>
  <c r="AG66" i="5"/>
  <c r="P67" i="5"/>
  <c r="X67" i="5"/>
  <c r="AF67" i="5"/>
  <c r="O68" i="5"/>
  <c r="W68" i="5"/>
  <c r="AE68" i="5"/>
  <c r="N69" i="5"/>
  <c r="V69" i="5"/>
  <c r="AD69" i="5"/>
  <c r="AL69" i="5"/>
  <c r="U70" i="5"/>
  <c r="AC70" i="5"/>
  <c r="AK70" i="5"/>
  <c r="T71" i="5"/>
  <c r="AB71" i="5"/>
  <c r="AJ71" i="5"/>
  <c r="S72" i="5"/>
  <c r="AA72" i="5"/>
  <c r="AI72" i="5"/>
  <c r="R73" i="5"/>
  <c r="Z73" i="5"/>
  <c r="AH73" i="5"/>
  <c r="Q74" i="5"/>
  <c r="Y74" i="5"/>
  <c r="AG74" i="5"/>
  <c r="P75" i="5"/>
  <c r="X75" i="5"/>
  <c r="AF75" i="5"/>
  <c r="O76" i="5"/>
  <c r="W76" i="5"/>
  <c r="AE76" i="5"/>
  <c r="N77" i="5"/>
  <c r="V77" i="5"/>
  <c r="AD77" i="5"/>
  <c r="AL77" i="5"/>
  <c r="W78" i="5"/>
  <c r="AE78" i="5"/>
  <c r="AH78" i="5"/>
  <c r="X80" i="5"/>
  <c r="N79" i="5"/>
  <c r="S79" i="5"/>
  <c r="O80" i="5"/>
  <c r="P80" i="5"/>
  <c r="T80" i="5"/>
  <c r="Z79" i="5"/>
  <c r="V81" i="5"/>
  <c r="AA81" i="5"/>
  <c r="BQ4" i="10"/>
  <c r="AI4" i="10"/>
  <c r="FS6" i="10"/>
  <c r="DC6" i="10"/>
  <c r="DT6" i="10"/>
  <c r="EK6" i="10"/>
  <c r="FB6" i="10"/>
  <c r="G6" i="10"/>
  <c r="X6" i="10"/>
  <c r="AO6" i="10"/>
  <c r="BF6" i="10"/>
  <c r="BW6" i="10"/>
  <c r="CN6" i="10"/>
  <c r="W6" i="10"/>
  <c r="AN6" i="10"/>
  <c r="BE6" i="10"/>
  <c r="BV6" i="10"/>
  <c r="CM6" i="10"/>
  <c r="AZ4" i="10"/>
  <c r="CH4" i="10"/>
  <c r="T3" i="10"/>
  <c r="S4" i="10"/>
  <c r="AJ4" i="10"/>
  <c r="AK3" i="10"/>
  <c r="BA4" i="10"/>
  <c r="BB3" i="10"/>
  <c r="BR4" i="10"/>
  <c r="BS3" i="10"/>
  <c r="B25" i="2"/>
  <c r="CI3" i="10"/>
  <c r="CJ3" i="10"/>
  <c r="B13" i="2"/>
  <c r="R4" i="10"/>
  <c r="B30" i="2"/>
  <c r="B18" i="2"/>
  <c r="B28" i="2"/>
  <c r="B16" i="2"/>
  <c r="CH43" i="10" a="1"/>
  <c r="CH43" i="10"/>
  <c r="CH42" i="10"/>
  <c r="CH40" i="10"/>
  <c r="CH27" i="10"/>
  <c r="CH21" i="10"/>
  <c r="CH37" i="10"/>
  <c r="CH8" i="10"/>
  <c r="CH16" i="10"/>
  <c r="CH23" i="10"/>
  <c r="CH13" i="10"/>
  <c r="CH17" i="10"/>
  <c r="CH19" i="10"/>
  <c r="CH12" i="10"/>
  <c r="CH15" i="10"/>
  <c r="CH9" i="10"/>
  <c r="CH28" i="10"/>
  <c r="CH33" i="10"/>
  <c r="CH7" i="10"/>
  <c r="CH24" i="10"/>
  <c r="CH22" i="10"/>
  <c r="CH30" i="10"/>
  <c r="CH39" i="10"/>
  <c r="CH25" i="10"/>
  <c r="CH20" i="10"/>
  <c r="CH34" i="10"/>
  <c r="CH10" i="10"/>
  <c r="CH35" i="10"/>
  <c r="CH29" i="10"/>
  <c r="CH31" i="10"/>
  <c r="CH14" i="10"/>
  <c r="CH18" i="10"/>
  <c r="CH32" i="10"/>
  <c r="CH26" i="10"/>
  <c r="CH11" i="10"/>
  <c r="CH36" i="10"/>
  <c r="CH38" i="10"/>
  <c r="F49" i="2"/>
  <c r="BQ43" i="10" a="1"/>
  <c r="BQ43" i="10"/>
  <c r="BQ42" i="10"/>
  <c r="BQ40" i="10"/>
  <c r="BQ7" i="10"/>
  <c r="BQ9" i="10"/>
  <c r="BQ17" i="10"/>
  <c r="BQ36" i="10"/>
  <c r="BQ8" i="10"/>
  <c r="BQ31" i="10"/>
  <c r="BQ39" i="10"/>
  <c r="BQ25" i="10"/>
  <c r="BQ29" i="10"/>
  <c r="BQ33" i="10"/>
  <c r="BQ24" i="10"/>
  <c r="BQ13" i="10"/>
  <c r="BQ28" i="10"/>
  <c r="BQ11" i="10"/>
  <c r="BQ15" i="10"/>
  <c r="BQ19" i="10"/>
  <c r="BQ27" i="10"/>
  <c r="BQ35" i="10"/>
  <c r="BQ21" i="10"/>
  <c r="BQ12" i="10"/>
  <c r="BQ32" i="10"/>
  <c r="BQ16" i="10"/>
  <c r="BQ22" i="10"/>
  <c r="BQ18" i="10"/>
  <c r="BQ37" i="10"/>
  <c r="BQ20" i="10"/>
  <c r="BQ14" i="10"/>
  <c r="BQ30" i="10"/>
  <c r="BQ38" i="10"/>
  <c r="BQ23" i="10"/>
  <c r="BQ34" i="10"/>
  <c r="BQ10" i="10"/>
  <c r="BQ26" i="10"/>
  <c r="BR43" i="10" a="1"/>
  <c r="BR43" i="10"/>
  <c r="BR42" i="10"/>
  <c r="BR40" i="10"/>
  <c r="BR9" i="10"/>
  <c r="BR31" i="10"/>
  <c r="BR39" i="10"/>
  <c r="BR27" i="10"/>
  <c r="BR21" i="10"/>
  <c r="BR37" i="10"/>
  <c r="BR36" i="10"/>
  <c r="BR8" i="10"/>
  <c r="BR11" i="10"/>
  <c r="BR7" i="10"/>
  <c r="BR23" i="10"/>
  <c r="BR28" i="10"/>
  <c r="BR19" i="10"/>
  <c r="BR16" i="10"/>
  <c r="BR35" i="10"/>
  <c r="BR12" i="10"/>
  <c r="BR20" i="10"/>
  <c r="BR10" i="10"/>
  <c r="BR25" i="10"/>
  <c r="BR17" i="10"/>
  <c r="BR22" i="10"/>
  <c r="BR15" i="10"/>
  <c r="BR29" i="10"/>
  <c r="BR34" i="10"/>
  <c r="BR33" i="10"/>
  <c r="BR24" i="10"/>
  <c r="BR14" i="10"/>
  <c r="BR18" i="10"/>
  <c r="BR30" i="10"/>
  <c r="BR38" i="10"/>
  <c r="BR13" i="10"/>
  <c r="BR32" i="10"/>
  <c r="BR26" i="10"/>
  <c r="AZ40" i="10"/>
  <c r="AZ42" i="10"/>
  <c r="AZ43" i="10" a="1"/>
  <c r="AZ43" i="10"/>
  <c r="AZ10" i="10"/>
  <c r="AZ15" i="10"/>
  <c r="AZ39" i="10"/>
  <c r="AZ29" i="10"/>
  <c r="AZ33" i="10"/>
  <c r="AZ19" i="10"/>
  <c r="AZ23" i="10"/>
  <c r="AZ35" i="10"/>
  <c r="AZ17" i="10"/>
  <c r="AZ24" i="10"/>
  <c r="AZ16" i="10"/>
  <c r="AZ28" i="10"/>
  <c r="AZ13" i="10"/>
  <c r="AZ21" i="10"/>
  <c r="AZ27" i="10"/>
  <c r="AZ11" i="10"/>
  <c r="AZ8" i="10"/>
  <c r="AZ37" i="10"/>
  <c r="AZ12" i="10"/>
  <c r="AZ32" i="10"/>
  <c r="AZ25" i="10"/>
  <c r="AZ22" i="10"/>
  <c r="AZ26" i="10"/>
  <c r="AZ30" i="10"/>
  <c r="AZ31" i="10"/>
  <c r="AZ9" i="10"/>
  <c r="AZ20" i="10"/>
  <c r="AZ7" i="10"/>
  <c r="AZ14" i="10"/>
  <c r="AZ18" i="10"/>
  <c r="AZ38" i="10"/>
  <c r="AZ34" i="10"/>
  <c r="AZ36" i="10"/>
  <c r="BA43" i="10" a="1"/>
  <c r="BA43" i="10"/>
  <c r="BA42" i="10"/>
  <c r="BA40" i="10"/>
  <c r="BA33" i="10"/>
  <c r="BA16" i="10"/>
  <c r="BA11" i="10"/>
  <c r="BA19" i="10"/>
  <c r="BA23" i="10"/>
  <c r="BA9" i="10"/>
  <c r="BA8" i="10"/>
  <c r="BA31" i="10"/>
  <c r="BA36" i="10"/>
  <c r="BA7" i="10"/>
  <c r="BA39" i="10"/>
  <c r="BA28" i="10"/>
  <c r="BA37" i="10"/>
  <c r="BA32" i="10"/>
  <c r="BA34" i="10"/>
  <c r="BA35" i="10"/>
  <c r="BA21" i="10"/>
  <c r="BA25" i="10"/>
  <c r="BA29" i="10"/>
  <c r="BA12" i="10"/>
  <c r="BA22" i="10"/>
  <c r="BA13" i="10"/>
  <c r="BA24" i="10"/>
  <c r="BA18" i="10"/>
  <c r="BA10" i="10"/>
  <c r="BA27" i="10"/>
  <c r="BA15" i="10"/>
  <c r="BA17" i="10"/>
  <c r="BA14" i="10"/>
  <c r="BA26" i="10"/>
  <c r="BA30" i="10"/>
  <c r="BA38" i="10"/>
  <c r="BA20" i="10"/>
  <c r="EJ44" i="10"/>
  <c r="R42" i="10"/>
  <c r="R40" i="10"/>
  <c r="R43" i="10" a="1"/>
  <c r="R43" i="10"/>
  <c r="R14" i="10"/>
  <c r="R11" i="10"/>
  <c r="R28" i="10"/>
  <c r="R15" i="10"/>
  <c r="R23" i="10"/>
  <c r="R39" i="10"/>
  <c r="R13" i="10"/>
  <c r="R17" i="10"/>
  <c r="R20" i="10"/>
  <c r="R16" i="10"/>
  <c r="R9" i="10"/>
  <c r="R27" i="10"/>
  <c r="R21" i="10"/>
  <c r="R8" i="10"/>
  <c r="R31" i="10"/>
  <c r="R35" i="10"/>
  <c r="R26" i="10"/>
  <c r="R19" i="10"/>
  <c r="R30" i="10"/>
  <c r="R36" i="10"/>
  <c r="R38" i="10"/>
  <c r="R29" i="10"/>
  <c r="R18" i="10"/>
  <c r="R25" i="10"/>
  <c r="R33" i="10"/>
  <c r="R22" i="10"/>
  <c r="R10" i="10"/>
  <c r="R34" i="10"/>
  <c r="R37" i="10"/>
  <c r="R12" i="10"/>
  <c r="R7" i="10"/>
  <c r="R24" i="10"/>
  <c r="R32" i="10"/>
  <c r="FA44" i="10"/>
  <c r="FR44" i="10"/>
  <c r="BP44" i="10"/>
  <c r="AJ40" i="10"/>
  <c r="AJ42" i="10"/>
  <c r="AJ43" i="10" a="1"/>
  <c r="AJ43" i="10"/>
  <c r="AJ9" i="10"/>
  <c r="AJ7" i="10"/>
  <c r="GG7" i="10" s="1"/>
  <c r="AJ36" i="10"/>
  <c r="AJ15" i="10"/>
  <c r="GG15" i="10" s="1"/>
  <c r="AJ37" i="10"/>
  <c r="AJ33" i="10"/>
  <c r="GG33" i="10" s="1"/>
  <c r="AJ8" i="10"/>
  <c r="GG8" i="10" s="1"/>
  <c r="AJ23" i="10"/>
  <c r="GG23" i="10" s="1"/>
  <c r="AJ16" i="10"/>
  <c r="GG16" i="10" s="1"/>
  <c r="AJ28" i="10"/>
  <c r="GG28" i="10" s="1"/>
  <c r="AJ27" i="10"/>
  <c r="GG27" i="10" s="1"/>
  <c r="AJ31" i="10"/>
  <c r="GG31" i="10" s="1"/>
  <c r="AJ39" i="10"/>
  <c r="AJ21" i="10"/>
  <c r="GG21" i="10" s="1"/>
  <c r="AJ13" i="10"/>
  <c r="GG13" i="10" s="1"/>
  <c r="AJ30" i="10"/>
  <c r="GG30" i="10" s="1"/>
  <c r="AJ19" i="10"/>
  <c r="GG19" i="10" s="1"/>
  <c r="AJ32" i="10"/>
  <c r="GG32" i="10" s="1"/>
  <c r="AJ25" i="10"/>
  <c r="GG25" i="10" s="1"/>
  <c r="AJ35" i="10"/>
  <c r="AJ20" i="10"/>
  <c r="GG20" i="10" s="1"/>
  <c r="AJ17" i="10"/>
  <c r="AJ22" i="10"/>
  <c r="GG22" i="10" s="1"/>
  <c r="AJ26" i="10"/>
  <c r="AJ24" i="10"/>
  <c r="GG24" i="10" s="1"/>
  <c r="AJ34" i="10"/>
  <c r="GG34" i="10" s="1"/>
  <c r="AJ12" i="10"/>
  <c r="GG12" i="10" s="1"/>
  <c r="AJ14" i="10"/>
  <c r="AJ18" i="10"/>
  <c r="GG18" i="10" s="1"/>
  <c r="AJ11" i="10"/>
  <c r="GG11" i="10" s="1"/>
  <c r="AJ10" i="10"/>
  <c r="AJ38" i="10"/>
  <c r="GG38" i="10" s="1"/>
  <c r="AJ29" i="10"/>
  <c r="GG29" i="10" s="1"/>
  <c r="DS44" i="10"/>
  <c r="S43" i="10" a="1"/>
  <c r="S43" i="10"/>
  <c r="S42" i="10"/>
  <c r="S40" i="10"/>
  <c r="S7" i="10"/>
  <c r="S16" i="10"/>
  <c r="S19" i="10"/>
  <c r="S21" i="10"/>
  <c r="S35" i="10"/>
  <c r="S25" i="10"/>
  <c r="S33" i="10"/>
  <c r="S20" i="10"/>
  <c r="S11" i="10"/>
  <c r="S23" i="10"/>
  <c r="S13" i="10"/>
  <c r="S17" i="10"/>
  <c r="S29" i="10"/>
  <c r="S37" i="10"/>
  <c r="S15" i="10"/>
  <c r="S31" i="10"/>
  <c r="S39" i="10"/>
  <c r="S36" i="10"/>
  <c r="S27" i="10"/>
  <c r="S12" i="10"/>
  <c r="S34" i="10"/>
  <c r="S38" i="10"/>
  <c r="S28" i="10"/>
  <c r="S24" i="10"/>
  <c r="S14" i="10"/>
  <c r="S30" i="10"/>
  <c r="S32" i="10"/>
  <c r="S9" i="10"/>
  <c r="S44" i="10" s="1"/>
  <c r="S10" i="10"/>
  <c r="S18" i="10"/>
  <c r="S22" i="10"/>
  <c r="S26" i="10"/>
  <c r="S8" i="10"/>
  <c r="AI43" i="10" a="1"/>
  <c r="AI43" i="10"/>
  <c r="AI42" i="10"/>
  <c r="AI40" i="10"/>
  <c r="AI7" i="10"/>
  <c r="GF7" i="10" s="1"/>
  <c r="AI35" i="10"/>
  <c r="GF35" i="10" s="1"/>
  <c r="AI25" i="10"/>
  <c r="GF25" i="10" s="1"/>
  <c r="AI23" i="10"/>
  <c r="GF23" i="10" s="1"/>
  <c r="AI13" i="10"/>
  <c r="GF13" i="10" s="1"/>
  <c r="AI17" i="10"/>
  <c r="GF17" i="10" s="1"/>
  <c r="AI29" i="10"/>
  <c r="GF29" i="10" s="1"/>
  <c r="AI33" i="10"/>
  <c r="GF33" i="10" s="1"/>
  <c r="AI20" i="10"/>
  <c r="GF20" i="10" s="1"/>
  <c r="AI28" i="10"/>
  <c r="GF28" i="10" s="1"/>
  <c r="AI11" i="10"/>
  <c r="GF11" i="10" s="1"/>
  <c r="AI39" i="10"/>
  <c r="GF39" i="10" s="1"/>
  <c r="AI37" i="10"/>
  <c r="GF37" i="10" s="1"/>
  <c r="AI15" i="10"/>
  <c r="GF15" i="10" s="1"/>
  <c r="AI27" i="10"/>
  <c r="GF27" i="10" s="1"/>
  <c r="AI31" i="10"/>
  <c r="GF31" i="10" s="1"/>
  <c r="AI8" i="10"/>
  <c r="GF8" i="10" s="1"/>
  <c r="AI9" i="10"/>
  <c r="GF9" i="10" s="1"/>
  <c r="AI30" i="10"/>
  <c r="GF30" i="10" s="1"/>
  <c r="AI38" i="10"/>
  <c r="GF38" i="10" s="1"/>
  <c r="AI24" i="10"/>
  <c r="GF24" i="10" s="1"/>
  <c r="AI10" i="10"/>
  <c r="GF10" i="10" s="1"/>
  <c r="AI36" i="10"/>
  <c r="GF36" i="10" s="1"/>
  <c r="AI14" i="10"/>
  <c r="GF14" i="10" s="1"/>
  <c r="AI26" i="10"/>
  <c r="GF26" i="10" s="1"/>
  <c r="AI32" i="10"/>
  <c r="GF32" i="10" s="1"/>
  <c r="AI22" i="10"/>
  <c r="GF22" i="10" s="1"/>
  <c r="AI34" i="10"/>
  <c r="GF34" i="10" s="1"/>
  <c r="AI18" i="10"/>
  <c r="GF18" i="10" s="1"/>
  <c r="AI12" i="10"/>
  <c r="GF12" i="10" s="1"/>
  <c r="AI16" i="10"/>
  <c r="GF16" i="10" s="1"/>
  <c r="AI19" i="10"/>
  <c r="GF19" i="10" s="1"/>
  <c r="AI21" i="10"/>
  <c r="AH44" i="10"/>
  <c r="E198" i="7"/>
  <c r="D218" i="7"/>
  <c r="C170" i="7"/>
  <c r="G186" i="7"/>
  <c r="G184" i="7"/>
  <c r="G182" i="7"/>
  <c r="G176" i="7"/>
  <c r="G178" i="7"/>
  <c r="G187" i="7"/>
  <c r="G193" i="7"/>
  <c r="G180" i="7"/>
  <c r="G197" i="7"/>
  <c r="G183" i="7"/>
  <c r="G185" i="7"/>
  <c r="G181" i="7"/>
  <c r="G196" i="7"/>
  <c r="G224" i="7"/>
  <c r="G179" i="7"/>
  <c r="G177" i="7"/>
  <c r="G191" i="7"/>
  <c r="G219" i="7"/>
  <c r="G188" i="7"/>
  <c r="G195" i="7"/>
  <c r="G175" i="7"/>
  <c r="G189" i="7"/>
  <c r="G194" i="7"/>
  <c r="G190" i="7"/>
  <c r="G192" i="7"/>
  <c r="G220" i="7"/>
  <c r="G213" i="7"/>
  <c r="F198" i="7"/>
  <c r="D198" i="7"/>
  <c r="I79" i="5"/>
  <c r="D165" i="7"/>
  <c r="D221" i="7"/>
  <c r="F168" i="7"/>
  <c r="F224" i="7"/>
  <c r="C131" i="7"/>
  <c r="C122" i="7"/>
  <c r="C119" i="7"/>
  <c r="C121" i="7"/>
  <c r="C139" i="7"/>
  <c r="C130" i="7"/>
  <c r="C129" i="7"/>
  <c r="C120" i="7"/>
  <c r="C138" i="7"/>
  <c r="C137" i="7"/>
  <c r="C128" i="7"/>
  <c r="C127" i="7"/>
  <c r="C126" i="7"/>
  <c r="C136" i="7"/>
  <c r="C135" i="7"/>
  <c r="C134" i="7"/>
  <c r="C125" i="7"/>
  <c r="C124" i="7"/>
  <c r="C142" i="7"/>
  <c r="C133" i="7"/>
  <c r="F100" i="7"/>
  <c r="F156" i="7"/>
  <c r="F212" i="7"/>
  <c r="F157" i="7"/>
  <c r="F213" i="7"/>
  <c r="F111" i="7"/>
  <c r="E157" i="7"/>
  <c r="E213" i="7"/>
  <c r="D167" i="7"/>
  <c r="D223" i="7"/>
  <c r="F164" i="7"/>
  <c r="F220" i="7"/>
  <c r="E150" i="7"/>
  <c r="E206" i="7"/>
  <c r="G94" i="7"/>
  <c r="G150" i="7"/>
  <c r="G206" i="7"/>
  <c r="F150" i="7"/>
  <c r="F206" i="7"/>
  <c r="E93" i="7"/>
  <c r="F93" i="7"/>
  <c r="D150" i="7"/>
  <c r="D206" i="7"/>
  <c r="G99" i="7"/>
  <c r="G155" i="7"/>
  <c r="G211" i="7"/>
  <c r="F113" i="7"/>
  <c r="E169" i="7"/>
  <c r="E225" i="7"/>
  <c r="E165" i="7"/>
  <c r="E221" i="7"/>
  <c r="E97" i="7"/>
  <c r="D153" i="7"/>
  <c r="D209" i="7"/>
  <c r="E155" i="7"/>
  <c r="E211" i="7"/>
  <c r="D161" i="7"/>
  <c r="D217" i="7"/>
  <c r="E105" i="7"/>
  <c r="E160" i="7"/>
  <c r="E216" i="7"/>
  <c r="F104" i="7"/>
  <c r="E102" i="7"/>
  <c r="D158" i="7"/>
  <c r="D214" i="7"/>
  <c r="F96" i="7"/>
  <c r="E152" i="7"/>
  <c r="E208" i="7"/>
  <c r="G109" i="7"/>
  <c r="G165" i="7"/>
  <c r="G221" i="7"/>
  <c r="F165" i="7"/>
  <c r="F221" i="7"/>
  <c r="G106" i="7"/>
  <c r="G162" i="7"/>
  <c r="G218" i="7"/>
  <c r="F162" i="7"/>
  <c r="F218" i="7"/>
  <c r="F167" i="7"/>
  <c r="F223" i="7"/>
  <c r="G111" i="7"/>
  <c r="G167" i="7"/>
  <c r="G223" i="7"/>
  <c r="D154" i="7"/>
  <c r="D210" i="7"/>
  <c r="E98" i="7"/>
  <c r="F95" i="7"/>
  <c r="E151" i="7"/>
  <c r="E207" i="7"/>
  <c r="E110" i="7"/>
  <c r="D166" i="7"/>
  <c r="D222" i="7"/>
  <c r="G103" i="7"/>
  <c r="G159" i="7"/>
  <c r="G215" i="7"/>
  <c r="F159" i="7"/>
  <c r="F215" i="7"/>
  <c r="F92" i="7"/>
  <c r="E148" i="7"/>
  <c r="E204" i="7"/>
  <c r="E91" i="7"/>
  <c r="D147" i="7"/>
  <c r="D114" i="7"/>
  <c r="D119" i="7"/>
  <c r="C226" i="7"/>
  <c r="C65" i="3"/>
  <c r="H6" i="10"/>
  <c r="Y6" i="10"/>
  <c r="AP6" i="10"/>
  <c r="BG6" i="10"/>
  <c r="BX6" i="10"/>
  <c r="CO6" i="10"/>
  <c r="FT6" i="10"/>
  <c r="DD6" i="10"/>
  <c r="DU6" i="10"/>
  <c r="EL6" i="10"/>
  <c r="FC6" i="10"/>
  <c r="FU6" i="10"/>
  <c r="DE6" i="10"/>
  <c r="DV6" i="10"/>
  <c r="EM6" i="10"/>
  <c r="FD6" i="10"/>
  <c r="CI4" i="10"/>
  <c r="BB4" i="10"/>
  <c r="BC3" i="10"/>
  <c r="BC4" i="10"/>
  <c r="AL3" i="10"/>
  <c r="AL4" i="10"/>
  <c r="AK4" i="10"/>
  <c r="U3" i="10"/>
  <c r="U4" i="10"/>
  <c r="T4" i="10"/>
  <c r="BS4" i="10"/>
  <c r="BT3" i="10"/>
  <c r="BT4" i="10"/>
  <c r="CJ4" i="10"/>
  <c r="CK3" i="10"/>
  <c r="U42" i="10"/>
  <c r="U40" i="10"/>
  <c r="U13" i="10"/>
  <c r="U9" i="10"/>
  <c r="U27" i="10"/>
  <c r="U25" i="10"/>
  <c r="U7" i="10"/>
  <c r="U15" i="10"/>
  <c r="U20" i="10"/>
  <c r="U31" i="10"/>
  <c r="U35" i="10"/>
  <c r="U29" i="10"/>
  <c r="U33" i="10"/>
  <c r="U12" i="10"/>
  <c r="U32" i="10"/>
  <c r="U23" i="10"/>
  <c r="U16" i="10"/>
  <c r="U21" i="10"/>
  <c r="U37" i="10"/>
  <c r="U14" i="10"/>
  <c r="U24" i="10"/>
  <c r="U10" i="10"/>
  <c r="U18" i="10"/>
  <c r="U30" i="10"/>
  <c r="U19" i="10"/>
  <c r="U26" i="10"/>
  <c r="U8" i="10"/>
  <c r="U28" i="10"/>
  <c r="U17" i="10"/>
  <c r="U34" i="10"/>
  <c r="U11" i="10"/>
  <c r="U22" i="10"/>
  <c r="AK43" i="10" a="1"/>
  <c r="AK43" i="10"/>
  <c r="AK42" i="10"/>
  <c r="AK40" i="10"/>
  <c r="AK15" i="10"/>
  <c r="AK20" i="10"/>
  <c r="AK33" i="10"/>
  <c r="AK12" i="10"/>
  <c r="AK32" i="10"/>
  <c r="AK11" i="10"/>
  <c r="AK31" i="10"/>
  <c r="AK9" i="10"/>
  <c r="AK29" i="10"/>
  <c r="AK37" i="10"/>
  <c r="AK7" i="10"/>
  <c r="AK16" i="10"/>
  <c r="AK23" i="10"/>
  <c r="AK35" i="10"/>
  <c r="AK21" i="10"/>
  <c r="AK8" i="10"/>
  <c r="AK19" i="10"/>
  <c r="AK10" i="10"/>
  <c r="AK26" i="10"/>
  <c r="AK30" i="10"/>
  <c r="AK25" i="10"/>
  <c r="AK28" i="10"/>
  <c r="AK34" i="10"/>
  <c r="AK17" i="10"/>
  <c r="AK13" i="10"/>
  <c r="AK27" i="10"/>
  <c r="AK24" i="10"/>
  <c r="AK18" i="10"/>
  <c r="AK22" i="10"/>
  <c r="AK39" i="10"/>
  <c r="AK36" i="10"/>
  <c r="AK14" i="10"/>
  <c r="AK38" i="10"/>
  <c r="AZ44" i="10"/>
  <c r="CH44" i="10"/>
  <c r="AL43" i="10" a="1"/>
  <c r="AL43" i="10"/>
  <c r="AL42" i="10"/>
  <c r="AL40" i="10"/>
  <c r="AL23" i="10"/>
  <c r="AL13" i="10"/>
  <c r="AL17" i="10"/>
  <c r="AL19" i="10"/>
  <c r="AL29" i="10"/>
  <c r="AL28" i="10"/>
  <c r="GI28" i="10" s="1"/>
  <c r="AL15" i="10"/>
  <c r="AL35" i="10"/>
  <c r="AL12" i="10"/>
  <c r="GI12" i="10" s="1"/>
  <c r="AL25" i="10"/>
  <c r="AL20" i="10"/>
  <c r="GI20" i="10" s="1"/>
  <c r="AL36" i="10"/>
  <c r="AL7" i="10"/>
  <c r="AL16" i="10"/>
  <c r="AL9" i="10"/>
  <c r="AL33" i="10"/>
  <c r="AL31" i="10"/>
  <c r="AL8" i="10"/>
  <c r="GI8" i="10" s="1"/>
  <c r="AL27" i="10"/>
  <c r="AL10" i="10"/>
  <c r="AL18" i="10"/>
  <c r="AL30" i="10"/>
  <c r="AL39" i="10"/>
  <c r="AL21" i="10"/>
  <c r="AL26" i="10"/>
  <c r="AL32" i="10"/>
  <c r="AL24" i="10"/>
  <c r="AL11" i="10"/>
  <c r="GI11" i="10" s="1"/>
  <c r="AL14" i="10"/>
  <c r="AL22" i="10"/>
  <c r="AL38" i="10"/>
  <c r="AL37" i="10"/>
  <c r="AL34" i="10"/>
  <c r="BC42" i="10"/>
  <c r="BC40" i="10"/>
  <c r="BC43" i="10" a="1"/>
  <c r="BC43" i="10"/>
  <c r="BC9" i="10"/>
  <c r="BC23" i="10"/>
  <c r="BC27" i="10"/>
  <c r="BC17" i="10"/>
  <c r="BC33" i="10"/>
  <c r="BC19" i="10"/>
  <c r="BC35" i="10"/>
  <c r="BC21" i="10"/>
  <c r="BC15" i="10"/>
  <c r="BC25" i="10"/>
  <c r="BC11" i="10"/>
  <c r="BC12" i="10"/>
  <c r="BC31" i="10"/>
  <c r="BC28" i="10"/>
  <c r="BC39" i="10"/>
  <c r="BC29" i="10"/>
  <c r="BC24" i="10"/>
  <c r="BC37" i="10"/>
  <c r="BC26" i="10"/>
  <c r="BC16" i="10"/>
  <c r="BC20" i="10"/>
  <c r="BC10" i="10"/>
  <c r="BC22" i="10"/>
  <c r="BC36" i="10"/>
  <c r="BC13" i="10"/>
  <c r="BC7" i="10"/>
  <c r="BC32" i="10"/>
  <c r="BC14" i="10"/>
  <c r="BC34" i="10"/>
  <c r="BC38" i="10"/>
  <c r="BC8" i="10"/>
  <c r="BC18" i="10"/>
  <c r="BC30" i="10"/>
  <c r="BT43" i="10" a="1"/>
  <c r="BT43" i="10"/>
  <c r="BT40" i="10"/>
  <c r="BT42" i="10"/>
  <c r="BT11" i="10"/>
  <c r="BT27" i="10"/>
  <c r="BT23" i="10"/>
  <c r="BT17" i="10"/>
  <c r="BT19" i="10"/>
  <c r="BT39" i="10"/>
  <c r="BT37" i="10"/>
  <c r="BT28" i="10"/>
  <c r="BT15" i="10"/>
  <c r="BT13" i="10"/>
  <c r="BT25" i="10"/>
  <c r="BT29" i="10"/>
  <c r="BT20" i="10"/>
  <c r="BT16" i="10"/>
  <c r="BT8" i="10"/>
  <c r="BT35" i="10"/>
  <c r="BT7" i="10"/>
  <c r="BT32" i="10"/>
  <c r="BT38" i="10"/>
  <c r="BT21" i="10"/>
  <c r="BT9" i="10"/>
  <c r="BT10" i="10"/>
  <c r="BT26" i="10"/>
  <c r="BT34" i="10"/>
  <c r="BT12" i="10"/>
  <c r="BT36" i="10"/>
  <c r="BT18" i="10"/>
  <c r="BT22" i="10"/>
  <c r="BT31" i="10"/>
  <c r="BT33" i="10"/>
  <c r="BT14" i="10"/>
  <c r="BT24" i="10"/>
  <c r="BT30" i="10"/>
  <c r="AJ44" i="10"/>
  <c r="CJ43" i="10" a="1"/>
  <c r="CJ43" i="10"/>
  <c r="CJ40" i="10"/>
  <c r="CJ42" i="10"/>
  <c r="CJ7" i="10"/>
  <c r="CJ15" i="10"/>
  <c r="CJ19" i="10"/>
  <c r="CJ39" i="10"/>
  <c r="CJ17" i="10"/>
  <c r="CJ27" i="10"/>
  <c r="CJ25" i="10"/>
  <c r="CJ33" i="10"/>
  <c r="CJ20" i="10"/>
  <c r="CJ16" i="10"/>
  <c r="CJ28" i="10"/>
  <c r="CJ11" i="10"/>
  <c r="CJ13" i="10"/>
  <c r="CJ12" i="10"/>
  <c r="CJ36" i="10"/>
  <c r="CJ24" i="10"/>
  <c r="CJ21" i="10"/>
  <c r="CJ23" i="10"/>
  <c r="CJ29" i="10"/>
  <c r="CJ8" i="10"/>
  <c r="CJ32" i="10"/>
  <c r="CJ9" i="10"/>
  <c r="CJ30" i="10"/>
  <c r="CJ38" i="10"/>
  <c r="CJ10" i="10"/>
  <c r="CJ34" i="10"/>
  <c r="CJ18" i="10"/>
  <c r="CJ31" i="10"/>
  <c r="CJ22" i="10"/>
  <c r="CJ37" i="10"/>
  <c r="CJ26" i="10"/>
  <c r="CJ35" i="10"/>
  <c r="CJ14" i="10"/>
  <c r="R44" i="10"/>
  <c r="CI42" i="10"/>
  <c r="CI40" i="10"/>
  <c r="CI43" i="10" a="1"/>
  <c r="CI43" i="10"/>
  <c r="CI31" i="10"/>
  <c r="CI36" i="10"/>
  <c r="CI12" i="10"/>
  <c r="CI32" i="10"/>
  <c r="CI7" i="10"/>
  <c r="CI39" i="10"/>
  <c r="CI29" i="10"/>
  <c r="CI23" i="10"/>
  <c r="CI8" i="10"/>
  <c r="CI19" i="10"/>
  <c r="CI35" i="10"/>
  <c r="CI9" i="10"/>
  <c r="CI13" i="10"/>
  <c r="CI21" i="10"/>
  <c r="CI16" i="10"/>
  <c r="CI22" i="10"/>
  <c r="CI34" i="10"/>
  <c r="CI14" i="10"/>
  <c r="CI27" i="10"/>
  <c r="CI28" i="10"/>
  <c r="CI38" i="10"/>
  <c r="CI37" i="10"/>
  <c r="CI24" i="10"/>
  <c r="CI17" i="10"/>
  <c r="CI20" i="10"/>
  <c r="CI10" i="10"/>
  <c r="CI18" i="10"/>
  <c r="CI26" i="10"/>
  <c r="CI25" i="10"/>
  <c r="CI30" i="10"/>
  <c r="CI11" i="10"/>
  <c r="CI15" i="10"/>
  <c r="CI33" i="10"/>
  <c r="AI44" i="10"/>
  <c r="BS42" i="10"/>
  <c r="BS40" i="10"/>
  <c r="BS43" i="10" a="1"/>
  <c r="BS43" i="10"/>
  <c r="BS28" i="10"/>
  <c r="BS15" i="10"/>
  <c r="BS39" i="10"/>
  <c r="BS25" i="10"/>
  <c r="BS20" i="10"/>
  <c r="BS36" i="10"/>
  <c r="BS16" i="10"/>
  <c r="BS11" i="10"/>
  <c r="BS31" i="10"/>
  <c r="BS12" i="10"/>
  <c r="BS29" i="10"/>
  <c r="BS9" i="10"/>
  <c r="BS7" i="10"/>
  <c r="BS44" i="10" s="1"/>
  <c r="BS35" i="10"/>
  <c r="BS38" i="10"/>
  <c r="BS32" i="10"/>
  <c r="BS14" i="10"/>
  <c r="BS33" i="10"/>
  <c r="BS24" i="10"/>
  <c r="BS13" i="10"/>
  <c r="BS23" i="10"/>
  <c r="BS22" i="10"/>
  <c r="BS8" i="10"/>
  <c r="BS18" i="10"/>
  <c r="BS26" i="10"/>
  <c r="BS34" i="10"/>
  <c r="BS19" i="10"/>
  <c r="BS27" i="10"/>
  <c r="BS17" i="10"/>
  <c r="BS21" i="10"/>
  <c r="BS10" i="10"/>
  <c r="BS30" i="10"/>
  <c r="BS37" i="10"/>
  <c r="BQ44" i="10"/>
  <c r="BB43" i="10" a="1"/>
  <c r="BB43" i="10"/>
  <c r="BB42" i="10"/>
  <c r="BB40" i="10"/>
  <c r="BB30" i="10"/>
  <c r="BB15" i="10"/>
  <c r="BB35" i="10"/>
  <c r="BB25" i="10"/>
  <c r="BB20" i="10"/>
  <c r="BB28" i="10"/>
  <c r="BB31" i="10"/>
  <c r="BB39" i="10"/>
  <c r="BB16" i="10"/>
  <c r="BB36" i="10"/>
  <c r="BB27" i="10"/>
  <c r="BB8" i="10"/>
  <c r="BB7" i="10"/>
  <c r="BB32" i="10"/>
  <c r="BB24" i="10"/>
  <c r="BB13" i="10"/>
  <c r="BB33" i="10"/>
  <c r="BB9" i="10"/>
  <c r="BB19" i="10"/>
  <c r="BB26" i="10"/>
  <c r="BB12" i="10"/>
  <c r="BB18" i="10"/>
  <c r="BB29" i="10"/>
  <c r="BB17" i="10"/>
  <c r="BB37" i="10"/>
  <c r="BB14" i="10"/>
  <c r="BB34" i="10"/>
  <c r="BB11" i="10"/>
  <c r="BB10" i="10"/>
  <c r="BB38" i="10"/>
  <c r="BB23" i="10"/>
  <c r="BB21" i="10"/>
  <c r="BB44" i="10" s="1"/>
  <c r="BB22" i="10"/>
  <c r="T40" i="10"/>
  <c r="T42" i="10"/>
  <c r="T43" i="10" a="1"/>
  <c r="T43" i="10"/>
  <c r="T11" i="10"/>
  <c r="T10" i="10"/>
  <c r="T25" i="10"/>
  <c r="T20" i="10"/>
  <c r="T31" i="10"/>
  <c r="T39" i="10"/>
  <c r="T12" i="10"/>
  <c r="T32" i="10"/>
  <c r="T36" i="10"/>
  <c r="T9" i="10"/>
  <c r="T44" i="10" s="1"/>
  <c r="T7" i="10"/>
  <c r="T15" i="10"/>
  <c r="T19" i="10"/>
  <c r="T27" i="10"/>
  <c r="T29" i="10"/>
  <c r="T37" i="10"/>
  <c r="T35" i="10"/>
  <c r="T21" i="10"/>
  <c r="T16" i="10"/>
  <c r="T28" i="10"/>
  <c r="T38" i="10"/>
  <c r="T22" i="10"/>
  <c r="T23" i="10"/>
  <c r="T34" i="10"/>
  <c r="T26" i="10"/>
  <c r="T17" i="10"/>
  <c r="T24" i="10"/>
  <c r="T14" i="10"/>
  <c r="T18" i="10"/>
  <c r="T8" i="10"/>
  <c r="T33" i="10"/>
  <c r="T13" i="10"/>
  <c r="T30" i="10"/>
  <c r="BA44" i="10"/>
  <c r="BR44" i="10"/>
  <c r="G198" i="7"/>
  <c r="G100" i="7"/>
  <c r="G156" i="7"/>
  <c r="G212" i="7"/>
  <c r="E149" i="7"/>
  <c r="E205" i="7"/>
  <c r="E161" i="7"/>
  <c r="E217" i="7"/>
  <c r="F105" i="7"/>
  <c r="F97" i="7"/>
  <c r="E153" i="7"/>
  <c r="E209" i="7"/>
  <c r="F169" i="7"/>
  <c r="F225" i="7"/>
  <c r="G113" i="7"/>
  <c r="G169" i="7"/>
  <c r="G225" i="7"/>
  <c r="F102" i="7"/>
  <c r="E158" i="7"/>
  <c r="E214" i="7"/>
  <c r="F160" i="7"/>
  <c r="F216" i="7"/>
  <c r="G104" i="7"/>
  <c r="G160" i="7"/>
  <c r="G216" i="7"/>
  <c r="G92" i="7"/>
  <c r="G148" i="7"/>
  <c r="G204" i="7"/>
  <c r="F148" i="7"/>
  <c r="F204" i="7"/>
  <c r="G95" i="7"/>
  <c r="G151" i="7"/>
  <c r="G207" i="7"/>
  <c r="F151" i="7"/>
  <c r="F207" i="7"/>
  <c r="E154" i="7"/>
  <c r="E210" i="7"/>
  <c r="F98" i="7"/>
  <c r="G93" i="7"/>
  <c r="G149" i="7"/>
  <c r="G205" i="7"/>
  <c r="F149" i="7"/>
  <c r="F205" i="7"/>
  <c r="F110" i="7"/>
  <c r="E166" i="7"/>
  <c r="E222" i="7"/>
  <c r="F152" i="7"/>
  <c r="F208" i="7"/>
  <c r="G96" i="7"/>
  <c r="G152" i="7"/>
  <c r="G208" i="7"/>
  <c r="F91" i="7"/>
  <c r="E147" i="7"/>
  <c r="E114" i="7"/>
  <c r="E119" i="7"/>
  <c r="D135" i="7"/>
  <c r="D127" i="7"/>
  <c r="D138" i="7"/>
  <c r="D130" i="7"/>
  <c r="D122" i="7"/>
  <c r="D141" i="7"/>
  <c r="D133" i="7"/>
  <c r="D125" i="7"/>
  <c r="D136" i="7"/>
  <c r="D128" i="7"/>
  <c r="D120" i="7"/>
  <c r="D139" i="7"/>
  <c r="D131" i="7"/>
  <c r="D123" i="7"/>
  <c r="D142" i="7"/>
  <c r="D134" i="7"/>
  <c r="D126" i="7"/>
  <c r="D137" i="7"/>
  <c r="D129" i="7"/>
  <c r="D121" i="7"/>
  <c r="D140" i="7"/>
  <c r="D132" i="7"/>
  <c r="D124" i="7"/>
  <c r="D170" i="7"/>
  <c r="D203" i="7"/>
  <c r="D226" i="7"/>
  <c r="I6" i="10"/>
  <c r="Z6" i="10"/>
  <c r="AQ6" i="10"/>
  <c r="BH6" i="10"/>
  <c r="BY6" i="10"/>
  <c r="CP6" i="10"/>
  <c r="FW6" i="10"/>
  <c r="FV6" i="10"/>
  <c r="DF6" i="10"/>
  <c r="DW6" i="10"/>
  <c r="EN6" i="10"/>
  <c r="FE6" i="10"/>
  <c r="CK4" i="10"/>
  <c r="J6" i="10"/>
  <c r="AA6" i="10"/>
  <c r="AR6" i="10"/>
  <c r="BI6" i="10"/>
  <c r="BZ6" i="10"/>
  <c r="CQ6" i="10"/>
  <c r="CK43" i="10" a="1"/>
  <c r="CK43" i="10"/>
  <c r="CK42" i="10"/>
  <c r="CK40" i="10"/>
  <c r="CK31" i="10"/>
  <c r="CK39" i="10"/>
  <c r="CK16" i="10"/>
  <c r="CK28" i="10"/>
  <c r="CK11" i="10"/>
  <c r="CK27" i="10"/>
  <c r="CK33" i="10"/>
  <c r="CK36" i="10"/>
  <c r="CK8" i="10"/>
  <c r="CK7" i="10"/>
  <c r="CK44" i="10" s="1"/>
  <c r="CK23" i="10"/>
  <c r="CK37" i="10"/>
  <c r="CK35" i="10"/>
  <c r="CK32" i="10"/>
  <c r="CK19" i="10"/>
  <c r="CK25" i="10"/>
  <c r="CK24" i="10"/>
  <c r="CK13" i="10"/>
  <c r="CK29" i="10"/>
  <c r="CK22" i="10"/>
  <c r="CK34" i="10"/>
  <c r="CK38" i="10"/>
  <c r="CK10" i="10"/>
  <c r="CK30" i="10"/>
  <c r="CK12" i="10"/>
  <c r="CK17" i="10"/>
  <c r="CK21" i="10"/>
  <c r="CK14" i="10"/>
  <c r="CK15" i="10"/>
  <c r="CK9" i="10"/>
  <c r="CK18" i="10"/>
  <c r="CK20" i="10"/>
  <c r="CK26" i="10"/>
  <c r="U44" i="10"/>
  <c r="CI44" i="10"/>
  <c r="CJ44" i="10"/>
  <c r="BT44" i="10"/>
  <c r="AL44" i="10"/>
  <c r="AK44" i="10"/>
  <c r="BC44" i="10"/>
  <c r="F153" i="7"/>
  <c r="F209" i="7"/>
  <c r="G97" i="7"/>
  <c r="G153" i="7"/>
  <c r="G209" i="7"/>
  <c r="F161" i="7"/>
  <c r="F217" i="7"/>
  <c r="G105" i="7"/>
  <c r="G161" i="7"/>
  <c r="G217" i="7"/>
  <c r="F158" i="7"/>
  <c r="F214" i="7"/>
  <c r="G102" i="7"/>
  <c r="G158" i="7"/>
  <c r="G214" i="7"/>
  <c r="F154" i="7"/>
  <c r="F210" i="7"/>
  <c r="G98" i="7"/>
  <c r="G154" i="7"/>
  <c r="G210" i="7"/>
  <c r="G110" i="7"/>
  <c r="G166" i="7"/>
  <c r="G222" i="7"/>
  <c r="F166" i="7"/>
  <c r="F222" i="7"/>
  <c r="E138" i="7"/>
  <c r="E130" i="7"/>
  <c r="E122" i="7"/>
  <c r="E141" i="7"/>
  <c r="E133" i="7"/>
  <c r="E125" i="7"/>
  <c r="E136" i="7"/>
  <c r="E128" i="7"/>
  <c r="E120" i="7"/>
  <c r="E139" i="7"/>
  <c r="E131" i="7"/>
  <c r="E123" i="7"/>
  <c r="E142" i="7"/>
  <c r="E134" i="7"/>
  <c r="E126" i="7"/>
  <c r="E137" i="7"/>
  <c r="E129" i="7"/>
  <c r="E121" i="7"/>
  <c r="E140" i="7"/>
  <c r="E132" i="7"/>
  <c r="E124" i="7"/>
  <c r="E135" i="7"/>
  <c r="E127" i="7"/>
  <c r="E203" i="7"/>
  <c r="E226" i="7"/>
  <c r="E170" i="7"/>
  <c r="F147" i="7"/>
  <c r="G91" i="7"/>
  <c r="F114" i="7"/>
  <c r="DG6" i="10"/>
  <c r="DX6" i="10"/>
  <c r="EO6" i="10"/>
  <c r="FF6" i="10"/>
  <c r="FX6" i="10"/>
  <c r="DH6" i="10"/>
  <c r="DY6" i="10"/>
  <c r="EP6" i="10"/>
  <c r="FG6" i="10"/>
  <c r="K6" i="10"/>
  <c r="AB6" i="10"/>
  <c r="AS6" i="10"/>
  <c r="BJ6" i="10"/>
  <c r="CA6" i="10"/>
  <c r="CR6" i="10"/>
  <c r="F141" i="7"/>
  <c r="F133" i="7"/>
  <c r="F125" i="7"/>
  <c r="F136" i="7"/>
  <c r="F128" i="7"/>
  <c r="F120" i="7"/>
  <c r="F139" i="7"/>
  <c r="F131" i="7"/>
  <c r="F123" i="7"/>
  <c r="F142" i="7"/>
  <c r="F134" i="7"/>
  <c r="F126" i="7"/>
  <c r="F137" i="7"/>
  <c r="F129" i="7"/>
  <c r="F121" i="7"/>
  <c r="F140" i="7"/>
  <c r="F132" i="7"/>
  <c r="F124" i="7"/>
  <c r="F135" i="7"/>
  <c r="F127" i="7"/>
  <c r="F138" i="7"/>
  <c r="F130" i="7"/>
  <c r="F122" i="7"/>
  <c r="G147" i="7"/>
  <c r="G114" i="7"/>
  <c r="G119" i="7"/>
  <c r="F170" i="7"/>
  <c r="F203" i="7"/>
  <c r="F226" i="7"/>
  <c r="F119" i="7"/>
  <c r="FY6" i="10"/>
  <c r="DI6" i="10"/>
  <c r="DZ6" i="10"/>
  <c r="EQ6" i="10"/>
  <c r="FH6" i="10"/>
  <c r="L6" i="10"/>
  <c r="AC6" i="10"/>
  <c r="AT6" i="10"/>
  <c r="BK6" i="10"/>
  <c r="CB6" i="10"/>
  <c r="CS6" i="10"/>
  <c r="G203" i="7"/>
  <c r="G226" i="7"/>
  <c r="G170" i="7"/>
  <c r="G136" i="7"/>
  <c r="G128" i="7"/>
  <c r="G120" i="7"/>
  <c r="G139" i="7"/>
  <c r="G131" i="7"/>
  <c r="G123" i="7"/>
  <c r="G142" i="7"/>
  <c r="G134" i="7"/>
  <c r="G126" i="7"/>
  <c r="G137" i="7"/>
  <c r="G129" i="7"/>
  <c r="G121" i="7"/>
  <c r="G140" i="7"/>
  <c r="G132" i="7"/>
  <c r="G124" i="7"/>
  <c r="G135" i="7"/>
  <c r="G127" i="7"/>
  <c r="G138" i="7"/>
  <c r="G130" i="7"/>
  <c r="G122" i="7"/>
  <c r="G141" i="7"/>
  <c r="G133" i="7"/>
  <c r="G125" i="7"/>
  <c r="FZ6" i="10"/>
  <c r="DJ6" i="10"/>
  <c r="EA6" i="10"/>
  <c r="ER6" i="10"/>
  <c r="FI6" i="10"/>
  <c r="M6" i="10"/>
  <c r="AD6" i="10"/>
  <c r="AU6" i="10"/>
  <c r="BL6" i="10"/>
  <c r="CC6" i="10"/>
  <c r="CT6" i="10"/>
  <c r="GA6" i="10"/>
  <c r="DK6" i="10"/>
  <c r="EB6" i="10"/>
  <c r="ES6" i="10"/>
  <c r="FJ6" i="10"/>
  <c r="N6" i="10"/>
  <c r="AE6" i="10"/>
  <c r="AV6" i="10"/>
  <c r="BM6" i="10"/>
  <c r="CD6" i="10"/>
  <c r="CU6" i="10"/>
  <c r="GB6" i="10"/>
  <c r="DL6" i="10"/>
  <c r="EC6" i="10"/>
  <c r="ET6" i="10"/>
  <c r="FK6" i="10"/>
  <c r="O6" i="10"/>
  <c r="AF6" i="10"/>
  <c r="AW6" i="10"/>
  <c r="BN6" i="10"/>
  <c r="CE6" i="10"/>
  <c r="CV6" i="10"/>
  <c r="GC6" i="10"/>
  <c r="DM6" i="10"/>
  <c r="ED6" i="10"/>
  <c r="EU6" i="10"/>
  <c r="FL6" i="10"/>
  <c r="P6" i="10"/>
  <c r="AG6" i="10"/>
  <c r="AX6" i="10"/>
  <c r="BO6" i="10"/>
  <c r="CF6" i="10"/>
  <c r="CW6" i="10"/>
  <c r="GD6" i="10"/>
  <c r="DN6" i="10"/>
  <c r="EE6" i="10"/>
  <c r="EV6" i="10"/>
  <c r="FM6" i="10"/>
  <c r="Q6" i="10"/>
  <c r="AH6" i="10"/>
  <c r="AY6" i="10"/>
  <c r="BP6" i="10"/>
  <c r="CG6" i="10"/>
  <c r="CX6" i="10"/>
  <c r="GE6" i="10"/>
  <c r="DO6" i="10"/>
  <c r="EF6" i="10"/>
  <c r="EW6" i="10"/>
  <c r="FN6" i="10"/>
  <c r="R6" i="10"/>
  <c r="AI6" i="10"/>
  <c r="AZ6" i="10"/>
  <c r="BQ6" i="10"/>
  <c r="CH6" i="10"/>
  <c r="CY6" i="10"/>
  <c r="GF6" i="10"/>
  <c r="DP6" i="10"/>
  <c r="EG6" i="10"/>
  <c r="EX6" i="10"/>
  <c r="FO6" i="10"/>
  <c r="S6" i="10"/>
  <c r="AJ6" i="10"/>
  <c r="BA6" i="10"/>
  <c r="BR6" i="10"/>
  <c r="CI6" i="10"/>
  <c r="CZ6" i="10"/>
  <c r="GG6" i="10"/>
  <c r="DQ6" i="10"/>
  <c r="EH6" i="10"/>
  <c r="EY6" i="10"/>
  <c r="FP6" i="10"/>
  <c r="T6" i="10"/>
  <c r="AK6" i="10"/>
  <c r="BB6" i="10"/>
  <c r="BS6" i="10"/>
  <c r="CJ6" i="10"/>
  <c r="DA6" i="10"/>
  <c r="GH6" i="10"/>
  <c r="DR6" i="10"/>
  <c r="EI6" i="10"/>
  <c r="EZ6" i="10"/>
  <c r="FQ6" i="10"/>
  <c r="U6" i="10"/>
  <c r="AL6" i="10"/>
  <c r="BC6" i="10"/>
  <c r="BT6" i="10"/>
  <c r="CK6" i="10"/>
  <c r="DB6" i="10"/>
  <c r="GI6" i="10"/>
  <c r="DS6" i="10"/>
  <c r="EJ6" i="10"/>
  <c r="FA6" i="10"/>
  <c r="FR6" i="10"/>
  <c r="E35" i="2"/>
  <c r="E38" i="2"/>
  <c r="E39" i="2"/>
  <c r="E37" i="2"/>
  <c r="E33" i="2"/>
  <c r="E42" i="2"/>
  <c r="E41" i="2"/>
  <c r="E36" i="2"/>
  <c r="E34" i="2"/>
  <c r="E12" i="2"/>
  <c r="E19" i="2"/>
  <c r="E18" i="2"/>
  <c r="E17" i="2"/>
  <c r="E25" i="2"/>
  <c r="E32" i="2"/>
  <c r="E31" i="2"/>
  <c r="E24" i="2"/>
  <c r="E28" i="2"/>
  <c r="E16" i="2"/>
  <c r="E27" i="2"/>
  <c r="E13" i="2"/>
  <c r="E30" i="2"/>
  <c r="E26" i="2"/>
  <c r="E15" i="2"/>
  <c r="E20" i="2"/>
  <c r="E29" i="2"/>
  <c r="E11" i="2"/>
  <c r="E21" i="2"/>
  <c r="E14" i="2"/>
  <c r="E23" i="2"/>
  <c r="E22" i="2"/>
  <c r="G36" i="2"/>
  <c r="G39" i="2"/>
  <c r="G43" i="2"/>
  <c r="G34" i="2"/>
  <c r="G37" i="2"/>
  <c r="G38" i="2"/>
  <c r="G42" i="2"/>
  <c r="G41" i="2"/>
  <c r="G40" i="2"/>
  <c r="G33" i="2"/>
  <c r="G35" i="2"/>
  <c r="G30" i="2"/>
  <c r="G14" i="2"/>
  <c r="G12" i="2"/>
  <c r="G29" i="2"/>
  <c r="G17" i="2"/>
  <c r="G18" i="2"/>
  <c r="G26" i="2"/>
  <c r="G27" i="2"/>
  <c r="G13" i="2"/>
  <c r="G32" i="2"/>
  <c r="G11" i="2"/>
  <c r="G16" i="2"/>
  <c r="G31" i="2"/>
  <c r="G28" i="2"/>
  <c r="G19" i="2"/>
  <c r="G25" i="2"/>
  <c r="G20" i="2"/>
  <c r="G22" i="2"/>
  <c r="G21" i="2"/>
  <c r="G24" i="2"/>
  <c r="G23" i="2"/>
  <c r="G15" i="2"/>
  <c r="F37" i="2"/>
  <c r="F24" i="2"/>
  <c r="F28" i="2"/>
  <c r="F22" i="2"/>
  <c r="F15" i="2"/>
  <c r="F26" i="2"/>
  <c r="GI24" i="10" l="1"/>
  <c r="GI9" i="10"/>
  <c r="GI17" i="10"/>
  <c r="GH14" i="10"/>
  <c r="GH30" i="10"/>
  <c r="GH9" i="10"/>
  <c r="GG36" i="10"/>
  <c r="GE38" i="10"/>
  <c r="F42" i="2" s="1"/>
  <c r="GE19" i="10"/>
  <c r="F23" i="2" s="1"/>
  <c r="GD22" i="10"/>
  <c r="GD10" i="10"/>
  <c r="FT10" i="10"/>
  <c r="FZ20" i="10"/>
  <c r="FW25" i="10"/>
  <c r="FU21" i="10"/>
  <c r="FW13" i="10"/>
  <c r="GB39" i="10"/>
  <c r="FV31" i="10"/>
  <c r="FW27" i="10"/>
  <c r="GA19" i="10"/>
  <c r="FY28" i="10"/>
  <c r="GI32" i="10"/>
  <c r="GI16" i="10"/>
  <c r="GI13" i="10"/>
  <c r="GH36" i="10"/>
  <c r="GH26" i="10"/>
  <c r="GH31" i="10"/>
  <c r="GE34" i="10"/>
  <c r="F38" i="2" s="1"/>
  <c r="FS22" i="10"/>
  <c r="GB10" i="10"/>
  <c r="FU24" i="10"/>
  <c r="GB36" i="10"/>
  <c r="GD32" i="10"/>
  <c r="FU32" i="10"/>
  <c r="GB13" i="10"/>
  <c r="FX9" i="10"/>
  <c r="FY35" i="10"/>
  <c r="FZ35" i="10"/>
  <c r="GD31" i="10"/>
  <c r="FS15" i="10"/>
  <c r="GD16" i="10"/>
  <c r="FV8" i="10"/>
  <c r="GC11" i="10"/>
  <c r="FZ17" i="10"/>
  <c r="GI26" i="10"/>
  <c r="GI7" i="10"/>
  <c r="GI23" i="10"/>
  <c r="GH39" i="10"/>
  <c r="GH10" i="10"/>
  <c r="GH11" i="10"/>
  <c r="GG39" i="10"/>
  <c r="GG9" i="10"/>
  <c r="GE14" i="10"/>
  <c r="F18" i="2" s="1"/>
  <c r="GE26" i="10"/>
  <c r="F30" i="2" s="1"/>
  <c r="GE31" i="10"/>
  <c r="F35" i="2" s="1"/>
  <c r="GA22" i="10"/>
  <c r="GC24" i="10"/>
  <c r="GC32" i="10"/>
  <c r="FZ37" i="10"/>
  <c r="FY37" i="10"/>
  <c r="GB37" i="10"/>
  <c r="FV33" i="10"/>
  <c r="FT25" i="10"/>
  <c r="FT17" i="10"/>
  <c r="FV9" i="10"/>
  <c r="GC7" i="10"/>
  <c r="FW39" i="10"/>
  <c r="FZ27" i="10"/>
  <c r="GA27" i="10"/>
  <c r="FW19" i="10"/>
  <c r="GA15" i="10"/>
  <c r="FZ28" i="10"/>
  <c r="FW8" i="10"/>
  <c r="GI21" i="10"/>
  <c r="GI36" i="10"/>
  <c r="GH22" i="10"/>
  <c r="GH19" i="10"/>
  <c r="GH32" i="10"/>
  <c r="GF21" i="10"/>
  <c r="GF44" i="10" s="1"/>
  <c r="GG26" i="10"/>
  <c r="GE10" i="10"/>
  <c r="F14" i="2" s="1"/>
  <c r="GE36" i="10"/>
  <c r="F40" i="2" s="1"/>
  <c r="GE8" i="10"/>
  <c r="F12" i="2" s="1"/>
  <c r="GC38" i="10"/>
  <c r="FU30" i="10"/>
  <c r="FW30" i="10"/>
  <c r="FY30" i="10"/>
  <c r="FX30" i="10"/>
  <c r="FY18" i="10"/>
  <c r="FS24" i="10"/>
  <c r="FX7" i="10"/>
  <c r="FV20" i="10"/>
  <c r="FS20" i="10"/>
  <c r="FW14" i="10"/>
  <c r="GB25" i="10"/>
  <c r="GC17" i="10"/>
  <c r="FV17" i="10"/>
  <c r="GB17" i="10"/>
  <c r="FY17" i="10"/>
  <c r="FS13" i="10"/>
  <c r="GD9" i="10"/>
  <c r="FW35" i="10"/>
  <c r="FS35" i="10"/>
  <c r="FV35" i="10"/>
  <c r="FY31" i="10"/>
  <c r="FT31" i="10"/>
  <c r="FT23" i="10"/>
  <c r="FY23" i="10"/>
  <c r="FS16" i="10"/>
  <c r="FU16" i="10"/>
  <c r="GI39" i="10"/>
  <c r="GH18" i="10"/>
  <c r="GH8" i="10"/>
  <c r="GH12" i="10"/>
  <c r="GE28" i="10"/>
  <c r="F32" i="2" s="1"/>
  <c r="GE21" i="10"/>
  <c r="F25" i="2" s="1"/>
  <c r="FV38" i="10"/>
  <c r="FW38" i="10"/>
  <c r="FY38" i="10"/>
  <c r="FV18" i="10"/>
  <c r="FV36" i="10"/>
  <c r="GA20" i="10"/>
  <c r="FV12" i="10"/>
  <c r="FY12" i="10"/>
  <c r="FX37" i="10"/>
  <c r="FX25" i="10"/>
  <c r="GA13" i="10"/>
  <c r="FV39" i="10"/>
  <c r="FU39" i="10"/>
  <c r="FX35" i="10"/>
  <c r="GB31" i="10"/>
  <c r="FT27" i="10"/>
  <c r="FY27" i="10"/>
  <c r="FX27" i="10"/>
  <c r="GB23" i="10"/>
  <c r="FT19" i="10"/>
  <c r="FW28" i="10"/>
  <c r="FU28" i="10"/>
  <c r="GC16" i="10"/>
  <c r="GI30" i="10"/>
  <c r="GI25" i="10"/>
  <c r="GH24" i="10"/>
  <c r="GH21" i="10"/>
  <c r="GH33" i="10"/>
  <c r="GG17" i="10"/>
  <c r="GE23" i="10"/>
  <c r="F27" i="2" s="1"/>
  <c r="GE30" i="10"/>
  <c r="F34" i="2" s="1"/>
  <c r="GE9" i="10"/>
  <c r="F13" i="2" s="1"/>
  <c r="FY22" i="10"/>
  <c r="GD18" i="10"/>
  <c r="FU14" i="10"/>
  <c r="FU10" i="10"/>
  <c r="FZ36" i="10"/>
  <c r="FZ10" i="10"/>
  <c r="FT37" i="10"/>
  <c r="FY9" i="10"/>
  <c r="GD7" i="10"/>
  <c r="GC39" i="10"/>
  <c r="GD35" i="10"/>
  <c r="FW31" i="10"/>
  <c r="GC27" i="10"/>
  <c r="GB19" i="10"/>
  <c r="GC15" i="10"/>
  <c r="FW15" i="10"/>
  <c r="FU11" i="10"/>
  <c r="FT7" i="10"/>
  <c r="GC28" i="10"/>
  <c r="GA9" i="10"/>
  <c r="GI34" i="10"/>
  <c r="GI18" i="10"/>
  <c r="GH27" i="10"/>
  <c r="GH35" i="10"/>
  <c r="GH20" i="10"/>
  <c r="GE35" i="10"/>
  <c r="F39" i="2" s="1"/>
  <c r="FU38" i="10"/>
  <c r="FT34" i="10"/>
  <c r="FW22" i="10"/>
  <c r="FU22" i="10"/>
  <c r="FY14" i="10"/>
  <c r="GC14" i="10"/>
  <c r="FY24" i="10"/>
  <c r="FV24" i="10"/>
  <c r="FU36" i="10"/>
  <c r="GA36" i="10"/>
  <c r="FY32" i="10"/>
  <c r="FU12" i="10"/>
  <c r="FW12" i="10"/>
  <c r="FW37" i="10"/>
  <c r="GC37" i="10"/>
  <c r="FU33" i="10"/>
  <c r="GB29" i="10"/>
  <c r="FS21" i="10"/>
  <c r="FW21" i="10"/>
  <c r="FW17" i="10"/>
  <c r="FU13" i="10"/>
  <c r="FX13" i="10"/>
  <c r="GD39" i="10"/>
  <c r="FX31" i="10"/>
  <c r="FX19" i="10"/>
  <c r="FT15" i="10"/>
  <c r="GD11" i="10"/>
  <c r="FV11" i="10"/>
  <c r="GB7" i="10"/>
  <c r="FT8" i="10"/>
  <c r="FX8" i="10"/>
  <c r="GI37" i="10"/>
  <c r="GI10" i="10"/>
  <c r="GI35" i="10"/>
  <c r="GH13" i="10"/>
  <c r="GH23" i="10"/>
  <c r="GH15" i="10"/>
  <c r="GG35" i="10"/>
  <c r="GE39" i="10"/>
  <c r="F43" i="2" s="1"/>
  <c r="GE17" i="10"/>
  <c r="F21" i="2" s="1"/>
  <c r="GE27" i="10"/>
  <c r="F31" i="2" s="1"/>
  <c r="FY11" i="10"/>
  <c r="GB38" i="10"/>
  <c r="FX34" i="10"/>
  <c r="FS34" i="10"/>
  <c r="FU26" i="10"/>
  <c r="GC22" i="10"/>
  <c r="FZ18" i="10"/>
  <c r="GD24" i="10"/>
  <c r="FS36" i="10"/>
  <c r="FW20" i="10"/>
  <c r="GC12" i="10"/>
  <c r="FY33" i="10"/>
  <c r="FV29" i="10"/>
  <c r="GA21" i="10"/>
  <c r="FT21" i="10"/>
  <c r="FV13" i="10"/>
  <c r="GB9" i="10"/>
  <c r="GC35" i="10"/>
  <c r="FW23" i="10"/>
  <c r="FX15" i="10"/>
  <c r="GB15" i="10"/>
  <c r="FS11" i="10"/>
  <c r="FT11" i="10"/>
  <c r="FY16" i="10"/>
  <c r="FZ8" i="10"/>
  <c r="FX10" i="10"/>
  <c r="GI38" i="10"/>
  <c r="GI27" i="10"/>
  <c r="GI15" i="10"/>
  <c r="GH17" i="10"/>
  <c r="GH16" i="10"/>
  <c r="GG10" i="10"/>
  <c r="GE15" i="10"/>
  <c r="F19" i="2" s="1"/>
  <c r="GE32" i="10"/>
  <c r="F36" i="2" s="1"/>
  <c r="GE37" i="10"/>
  <c r="F41" i="2" s="1"/>
  <c r="GA38" i="10"/>
  <c r="FV34" i="10"/>
  <c r="GB34" i="10"/>
  <c r="GC26" i="10"/>
  <c r="FV26" i="10"/>
  <c r="FX18" i="10"/>
  <c r="GA14" i="10"/>
  <c r="FS10" i="10"/>
  <c r="GC10" i="10"/>
  <c r="GC36" i="10"/>
  <c r="FT36" i="10"/>
  <c r="FT32" i="10"/>
  <c r="FY20" i="10"/>
  <c r="FS37" i="10"/>
  <c r="FS33" i="10"/>
  <c r="FU25" i="10"/>
  <c r="GB21" i="10"/>
  <c r="FX21" i="10"/>
  <c r="FU17" i="10"/>
  <c r="GD13" i="10"/>
  <c r="GA11" i="10"/>
  <c r="GB11" i="10"/>
  <c r="FS28" i="10"/>
  <c r="FU7" i="10"/>
  <c r="FY10" i="10"/>
  <c r="GI22" i="10"/>
  <c r="GH34" i="10"/>
  <c r="GH7" i="10"/>
  <c r="GE29" i="10"/>
  <c r="F33" i="2" s="1"/>
  <c r="GC34" i="10"/>
  <c r="FW34" i="10"/>
  <c r="GA30" i="10"/>
  <c r="GD26" i="10"/>
  <c r="FY26" i="10"/>
  <c r="FZ26" i="10"/>
  <c r="FW18" i="10"/>
  <c r="FW36" i="10"/>
  <c r="GB32" i="10"/>
  <c r="FZ32" i="10"/>
  <c r="GA37" i="10"/>
  <c r="GB33" i="10"/>
  <c r="FT33" i="10"/>
  <c r="GD29" i="10"/>
  <c r="FY29" i="10"/>
  <c r="FZ29" i="10"/>
  <c r="GA29" i="10"/>
  <c r="FX29" i="10"/>
  <c r="FS25" i="10"/>
  <c r="GC25" i="10"/>
  <c r="FS17" i="10"/>
  <c r="FU9" i="10"/>
  <c r="FS39" i="10"/>
  <c r="FV27" i="10"/>
  <c r="FU19" i="10"/>
  <c r="FV28" i="10"/>
  <c r="FZ16" i="10"/>
  <c r="FV7" i="10"/>
  <c r="GI14" i="10"/>
  <c r="GI31" i="10"/>
  <c r="GI29" i="10"/>
  <c r="GH28" i="10"/>
  <c r="GH37" i="10"/>
  <c r="GG37" i="10"/>
  <c r="GE13" i="10"/>
  <c r="F17" i="2" s="1"/>
  <c r="GE12" i="10"/>
  <c r="F16" i="2" s="1"/>
  <c r="GE7" i="10"/>
  <c r="FU34" i="10"/>
  <c r="FV30" i="10"/>
  <c r="FS26" i="10"/>
  <c r="FZ22" i="10"/>
  <c r="FU18" i="10"/>
  <c r="FT14" i="10"/>
  <c r="FV14" i="10"/>
  <c r="FZ24" i="10"/>
  <c r="FY36" i="10"/>
  <c r="FU20" i="10"/>
  <c r="GC33" i="10"/>
  <c r="FW29" i="10"/>
  <c r="GA25" i="10"/>
  <c r="GA17" i="10"/>
  <c r="FZ9" i="10"/>
  <c r="GC9" i="10"/>
  <c r="GB8" i="10"/>
  <c r="FX39" i="10"/>
  <c r="FU31" i="10"/>
  <c r="FS31" i="10"/>
  <c r="FU23" i="10"/>
  <c r="FS23" i="10"/>
  <c r="GC19" i="10"/>
  <c r="FU15" i="10"/>
  <c r="FZ15" i="10"/>
  <c r="GD28" i="10"/>
  <c r="FV16" i="10"/>
  <c r="FS8" i="10"/>
  <c r="GA7" i="10"/>
  <c r="GI33" i="10"/>
  <c r="GI19" i="10"/>
  <c r="GH38" i="10"/>
  <c r="GH25" i="10"/>
  <c r="GH29" i="10"/>
  <c r="GG14" i="10"/>
  <c r="GE16" i="10"/>
  <c r="F20" i="2" s="1"/>
  <c r="GE25" i="10"/>
  <c r="F29" i="2" s="1"/>
  <c r="FZ38" i="10"/>
  <c r="GA34" i="10"/>
  <c r="FZ34" i="10"/>
  <c r="GD30" i="10"/>
  <c r="GA26" i="10"/>
  <c r="FV22" i="10"/>
  <c r="FZ14" i="10"/>
  <c r="GD14" i="10"/>
  <c r="FV10" i="10"/>
  <c r="GA24" i="10"/>
  <c r="FW24" i="10"/>
  <c r="FV32" i="10"/>
  <c r="GC20" i="10"/>
  <c r="FX12" i="10"/>
  <c r="FZ33" i="10"/>
  <c r="FY21" i="10"/>
  <c r="FX17" i="10"/>
  <c r="GA31" i="10"/>
  <c r="GA23" i="10"/>
  <c r="FX23" i="10"/>
  <c r="FS19" i="10"/>
  <c r="FV15" i="10"/>
  <c r="FY7" i="10"/>
  <c r="GA8" i="10"/>
  <c r="C88" i="3"/>
  <c r="C89" i="3" s="1"/>
  <c r="C40" i="5"/>
  <c r="C31" i="5"/>
  <c r="C16" i="6"/>
  <c r="C24" i="5"/>
  <c r="C15" i="5"/>
  <c r="I59" i="5"/>
  <c r="C96" i="3"/>
  <c r="J61" i="5" s="1"/>
  <c r="C8" i="6"/>
  <c r="C80" i="5"/>
  <c r="D80" i="5"/>
  <c r="AI56" i="5" s="1"/>
  <c r="C83" i="5"/>
  <c r="D83" i="5"/>
  <c r="AL56" i="5" s="1"/>
  <c r="D85" i="5"/>
  <c r="AN56" i="5" s="1"/>
  <c r="C85" i="5"/>
  <c r="C94" i="3"/>
  <c r="C115" i="3"/>
  <c r="C110" i="3"/>
  <c r="J75" i="5" s="1"/>
  <c r="C54" i="3"/>
  <c r="E81" i="5" s="1"/>
  <c r="C104" i="3"/>
  <c r="J69" i="5" s="1"/>
  <c r="C55" i="3"/>
  <c r="E82" i="5" s="1"/>
  <c r="G46" i="2"/>
  <c r="E46" i="2"/>
  <c r="I80" i="5"/>
  <c r="C57" i="3"/>
  <c r="E84" i="5" s="1"/>
  <c r="F26" i="9"/>
  <c r="F18" i="9"/>
  <c r="F10" i="9"/>
  <c r="F21" i="9"/>
  <c r="F13" i="9"/>
  <c r="F24" i="9"/>
  <c r="F16" i="9"/>
  <c r="F8" i="9"/>
  <c r="F11" i="9"/>
  <c r="F22" i="9"/>
  <c r="F14" i="9"/>
  <c r="F6" i="9"/>
  <c r="F19" i="9"/>
  <c r="F25" i="9"/>
  <c r="F17" i="9"/>
  <c r="F9" i="9"/>
  <c r="F20" i="9"/>
  <c r="F12" i="9"/>
  <c r="F23" i="9"/>
  <c r="F15" i="9"/>
  <c r="F7" i="9"/>
  <c r="J59" i="5"/>
  <c r="G21" i="9"/>
  <c r="G13" i="9"/>
  <c r="G22" i="9"/>
  <c r="G24" i="9"/>
  <c r="G16" i="9"/>
  <c r="G8" i="9"/>
  <c r="G19" i="9"/>
  <c r="G11" i="9"/>
  <c r="G14" i="9"/>
  <c r="G6" i="9"/>
  <c r="G25" i="9"/>
  <c r="G17" i="9"/>
  <c r="G9" i="9"/>
  <c r="G20" i="9"/>
  <c r="G12" i="9"/>
  <c r="G23" i="9"/>
  <c r="G15" i="9"/>
  <c r="G7" i="9"/>
  <c r="G26" i="9"/>
  <c r="G18" i="9"/>
  <c r="G10" i="9"/>
  <c r="C25" i="9"/>
  <c r="C51" i="3" s="1"/>
  <c r="E78" i="5" s="1"/>
  <c r="C17" i="9"/>
  <c r="C43" i="3" s="1"/>
  <c r="E70" i="5" s="1"/>
  <c r="C70" i="5" s="1"/>
  <c r="C9" i="9"/>
  <c r="C35" i="3" s="1"/>
  <c r="E62" i="5" s="1"/>
  <c r="C62" i="5" s="1"/>
  <c r="C20" i="9"/>
  <c r="C46" i="3" s="1"/>
  <c r="E73" i="5" s="1"/>
  <c r="C12" i="9"/>
  <c r="C38" i="3" s="1"/>
  <c r="E65" i="5" s="1"/>
  <c r="C23" i="9"/>
  <c r="C49" i="3" s="1"/>
  <c r="E76" i="5" s="1"/>
  <c r="C15" i="9"/>
  <c r="C41" i="3" s="1"/>
  <c r="E68" i="5" s="1"/>
  <c r="C7" i="9"/>
  <c r="C33" i="3" s="1"/>
  <c r="E60" i="5" s="1"/>
  <c r="C60" i="5" s="1"/>
  <c r="C26" i="9"/>
  <c r="C52" i="3" s="1"/>
  <c r="E79" i="5" s="1"/>
  <c r="C10" i="9"/>
  <c r="C36" i="3" s="1"/>
  <c r="E63" i="5" s="1"/>
  <c r="D63" i="5" s="1"/>
  <c r="R56" i="5" s="1"/>
  <c r="C21" i="9"/>
  <c r="C47" i="3" s="1"/>
  <c r="E74" i="5" s="1"/>
  <c r="C74" i="5" s="1"/>
  <c r="C13" i="9"/>
  <c r="C39" i="3" s="1"/>
  <c r="E66" i="5" s="1"/>
  <c r="C24" i="9"/>
  <c r="C50" i="3" s="1"/>
  <c r="E77" i="5" s="1"/>
  <c r="D77" i="5" s="1"/>
  <c r="AF56" i="5" s="1"/>
  <c r="C16" i="9"/>
  <c r="C42" i="3" s="1"/>
  <c r="E69" i="5" s="1"/>
  <c r="C8" i="9"/>
  <c r="C34" i="3" s="1"/>
  <c r="E61" i="5" s="1"/>
  <c r="C19" i="9"/>
  <c r="C45" i="3" s="1"/>
  <c r="E72" i="5" s="1"/>
  <c r="C72" i="5" s="1"/>
  <c r="C11" i="9"/>
  <c r="C37" i="3" s="1"/>
  <c r="E64" i="5" s="1"/>
  <c r="C64" i="5" s="1"/>
  <c r="C22" i="9"/>
  <c r="C48" i="3" s="1"/>
  <c r="E75" i="5" s="1"/>
  <c r="D75" i="5" s="1"/>
  <c r="AD56" i="5" s="1"/>
  <c r="C14" i="9"/>
  <c r="C40" i="3" s="1"/>
  <c r="E67" i="5" s="1"/>
  <c r="C6" i="9"/>
  <c r="C18" i="9"/>
  <c r="C44" i="3" s="1"/>
  <c r="E71" i="5" s="1"/>
  <c r="D71" i="5" s="1"/>
  <c r="Z56" i="5" s="1"/>
  <c r="E23" i="9"/>
  <c r="E15" i="9"/>
  <c r="E7" i="9"/>
  <c r="E26" i="9"/>
  <c r="E18" i="9"/>
  <c r="E10" i="9"/>
  <c r="E16" i="9"/>
  <c r="E21" i="9"/>
  <c r="E13" i="9"/>
  <c r="E8" i="9"/>
  <c r="E19" i="9"/>
  <c r="E11" i="9"/>
  <c r="E22" i="9"/>
  <c r="E14" i="9"/>
  <c r="E6" i="9"/>
  <c r="E24" i="9"/>
  <c r="E25" i="9"/>
  <c r="E17" i="9"/>
  <c r="E9" i="9"/>
  <c r="E20" i="9"/>
  <c r="E12" i="9"/>
  <c r="C103" i="3"/>
  <c r="J68" i="5" s="1"/>
  <c r="C116" i="3"/>
  <c r="D9" i="9"/>
  <c r="D17" i="9"/>
  <c r="D25" i="9"/>
  <c r="C22" i="3"/>
  <c r="C109" i="3"/>
  <c r="J74" i="5" s="1"/>
  <c r="C95" i="3"/>
  <c r="J60" i="5" s="1"/>
  <c r="C114" i="3"/>
  <c r="D6" i="9"/>
  <c r="D14" i="9"/>
  <c r="D22" i="9"/>
  <c r="C101" i="3"/>
  <c r="J66" i="5" s="1"/>
  <c r="C97" i="3"/>
  <c r="J62" i="5" s="1"/>
  <c r="D11" i="9"/>
  <c r="D19" i="9"/>
  <c r="C99" i="3"/>
  <c r="J64" i="5" s="1"/>
  <c r="C112" i="3"/>
  <c r="J77" i="5" s="1"/>
  <c r="D8" i="9"/>
  <c r="D16" i="9"/>
  <c r="D24" i="9"/>
  <c r="D13" i="9"/>
  <c r="C102" i="3"/>
  <c r="J67" i="5" s="1"/>
  <c r="C106" i="3"/>
  <c r="J71" i="5" s="1"/>
  <c r="D10" i="9"/>
  <c r="D18" i="9"/>
  <c r="D26" i="9"/>
  <c r="C100" i="3"/>
  <c r="J65" i="5" s="1"/>
  <c r="C113" i="3"/>
  <c r="J78" i="5" s="1"/>
  <c r="C98" i="3"/>
  <c r="J63" i="5" s="1"/>
  <c r="C107" i="3"/>
  <c r="J72" i="5" s="1"/>
  <c r="D7" i="9"/>
  <c r="D15" i="9"/>
  <c r="D23" i="9"/>
  <c r="C108" i="3"/>
  <c r="J73" i="5" s="1"/>
  <c r="C111" i="3"/>
  <c r="J76" i="5" s="1"/>
  <c r="C105" i="3"/>
  <c r="J70" i="5" s="1"/>
  <c r="D12" i="9"/>
  <c r="T82" i="5"/>
  <c r="V82" i="5"/>
  <c r="S82" i="5"/>
  <c r="AF82" i="5"/>
  <c r="U82" i="5"/>
  <c r="R82" i="5"/>
  <c r="O82" i="5"/>
  <c r="AK82" i="5"/>
  <c r="AJ82" i="5"/>
  <c r="AD82" i="5"/>
  <c r="AA82" i="5"/>
  <c r="Z82" i="5"/>
  <c r="W82" i="5"/>
  <c r="AL82" i="5"/>
  <c r="AI82" i="5"/>
  <c r="AH82" i="5"/>
  <c r="X82" i="5"/>
  <c r="AC82" i="5"/>
  <c r="AG82" i="5"/>
  <c r="AE82" i="5"/>
  <c r="AB82" i="5"/>
  <c r="P82" i="5"/>
  <c r="Q82" i="5"/>
  <c r="N82" i="5"/>
  <c r="C43" i="5"/>
  <c r="C51" i="5"/>
  <c r="GH44" i="10" l="1"/>
  <c r="FZ44" i="10"/>
  <c r="GB44" i="10"/>
  <c r="FT44" i="10"/>
  <c r="GI44" i="10"/>
  <c r="FS44" i="10"/>
  <c r="FU44" i="10"/>
  <c r="GA44" i="10"/>
  <c r="FV44" i="10"/>
  <c r="FX44" i="10"/>
  <c r="GC44" i="10"/>
  <c r="F11" i="2"/>
  <c r="F46" i="2" s="1"/>
  <c r="GE44" i="10"/>
  <c r="GG44" i="10"/>
  <c r="FY44" i="10"/>
  <c r="GD44" i="10"/>
  <c r="FW44" i="10"/>
  <c r="I82" i="5"/>
  <c r="D62" i="5"/>
  <c r="Q56" i="5" s="1"/>
  <c r="D72" i="5"/>
  <c r="AA56" i="5" s="1"/>
  <c r="D64" i="5"/>
  <c r="S56" i="5" s="1"/>
  <c r="C71" i="5"/>
  <c r="C84" i="5"/>
  <c r="D84" i="5"/>
  <c r="AM56" i="5" s="1"/>
  <c r="C77" i="5"/>
  <c r="D82" i="5"/>
  <c r="AK56" i="5" s="1"/>
  <c r="C82" i="5"/>
  <c r="D81" i="5"/>
  <c r="AJ56" i="5" s="1"/>
  <c r="C81" i="5"/>
  <c r="D74" i="5"/>
  <c r="AC56" i="5" s="1"/>
  <c r="C79" i="5"/>
  <c r="D79" i="5"/>
  <c r="AH56" i="5" s="1"/>
  <c r="D78" i="5"/>
  <c r="AG56" i="5" s="1"/>
  <c r="C78" i="5"/>
  <c r="C42" i="5"/>
  <c r="C50" i="5"/>
  <c r="C63" i="5"/>
  <c r="D70" i="5"/>
  <c r="Y56" i="5" s="1"/>
  <c r="D61" i="5"/>
  <c r="P56" i="5" s="1"/>
  <c r="C61" i="5"/>
  <c r="C68" i="5"/>
  <c r="D68" i="5"/>
  <c r="W56" i="5" s="1"/>
  <c r="C69" i="5"/>
  <c r="D69" i="5"/>
  <c r="X56" i="5" s="1"/>
  <c r="C76" i="5"/>
  <c r="D76" i="5"/>
  <c r="AE56" i="5" s="1"/>
  <c r="F27" i="9"/>
  <c r="D60" i="5"/>
  <c r="O56" i="5" s="1"/>
  <c r="D27" i="9"/>
  <c r="J79" i="5"/>
  <c r="J81" i="5"/>
  <c r="C65" i="5"/>
  <c r="D65" i="5"/>
  <c r="T56" i="5" s="1"/>
  <c r="G27" i="9"/>
  <c r="E27" i="9"/>
  <c r="C32" i="3"/>
  <c r="C27" i="9"/>
  <c r="D66" i="5"/>
  <c r="U56" i="5" s="1"/>
  <c r="C66" i="5"/>
  <c r="D73" i="5"/>
  <c r="AB56" i="5" s="1"/>
  <c r="C73" i="5"/>
  <c r="C75" i="5"/>
  <c r="C67" i="5"/>
  <c r="D67" i="5"/>
  <c r="V56" i="5" s="1"/>
  <c r="C117" i="3"/>
  <c r="E59" i="5" l="1"/>
  <c r="C41" i="5" a="1"/>
  <c r="C41" i="5" s="1"/>
  <c r="C44" i="5" s="1"/>
  <c r="C16" i="5" s="1"/>
  <c r="C59" i="3"/>
  <c r="C60" i="3" s="1"/>
  <c r="C49" i="5" a="1"/>
  <c r="C49" i="5" s="1"/>
  <c r="C52" i="5" s="1"/>
  <c r="C17" i="5" s="1"/>
  <c r="J80" i="5"/>
  <c r="J82" i="5" s="1"/>
  <c r="C118" i="3"/>
  <c r="E86" i="5" l="1"/>
  <c r="D59" i="5"/>
  <c r="C59" i="5"/>
  <c r="C86" i="5" s="1"/>
  <c r="C25" i="5" s="1"/>
  <c r="C18" i="5"/>
  <c r="N56" i="5" l="1"/>
  <c r="D86" i="5"/>
  <c r="H61" i="5" l="1"/>
  <c r="K61" i="5" s="1"/>
  <c r="H74" i="5"/>
  <c r="K74" i="5" s="1"/>
  <c r="H68" i="5"/>
  <c r="K68" i="5" s="1"/>
  <c r="H71" i="5"/>
  <c r="K71" i="5" s="1"/>
  <c r="H78" i="5"/>
  <c r="K78" i="5" s="1"/>
  <c r="H80" i="5"/>
  <c r="K80" i="5" s="1"/>
  <c r="H67" i="5"/>
  <c r="K67" i="5" s="1"/>
  <c r="H76" i="5"/>
  <c r="K76" i="5" s="1"/>
  <c r="H73" i="5"/>
  <c r="K73" i="5" s="1"/>
  <c r="H63" i="5"/>
  <c r="K63" i="5" s="1"/>
  <c r="H75" i="5"/>
  <c r="K75" i="5" s="1"/>
  <c r="H72" i="5"/>
  <c r="K72" i="5" s="1"/>
  <c r="H79" i="5"/>
  <c r="K79" i="5" s="1"/>
  <c r="H69" i="5"/>
  <c r="K69" i="5" s="1"/>
  <c r="H64" i="5"/>
  <c r="K64" i="5" s="1"/>
  <c r="H77" i="5"/>
  <c r="K77" i="5" s="1"/>
  <c r="H62" i="5"/>
  <c r="K62" i="5" s="1"/>
  <c r="H66" i="5"/>
  <c r="K66" i="5" s="1"/>
  <c r="H59" i="5"/>
  <c r="H70" i="5"/>
  <c r="K70" i="5" s="1"/>
  <c r="H65" i="5"/>
  <c r="K65" i="5" s="1"/>
  <c r="H81" i="5"/>
  <c r="K81" i="5" s="1"/>
  <c r="H60" i="5"/>
  <c r="K60" i="5" s="1"/>
  <c r="K59" i="5" l="1"/>
  <c r="H82" i="5"/>
  <c r="K82" i="5" s="1"/>
  <c r="C33" i="5" l="1"/>
  <c r="C34" i="5" s="1"/>
  <c r="C10" i="5" s="1"/>
  <c r="C26" i="5"/>
  <c r="C27" i="5" s="1"/>
  <c r="C9" i="5" s="1"/>
  <c r="C9" i="6" l="1"/>
  <c r="C10" i="6"/>
  <c r="C11" i="6"/>
  <c r="C12" i="6"/>
  <c r="C11" i="5"/>
  <c r="C20" i="6" l="1"/>
  <c r="C19" i="6"/>
  <c r="C18" i="6"/>
  <c r="C1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68" authorId="0" shapeId="0" xr:uid="{CC6DFDAB-23D5-48D1-9843-3ABB0FD46CDD}">
      <text>
        <r>
          <rPr>
            <b/>
            <sz val="9"/>
            <color indexed="81"/>
            <rFont val="Tahoma"/>
            <family val="2"/>
          </rPr>
          <t>Author:</t>
        </r>
        <r>
          <rPr>
            <sz val="9"/>
            <color indexed="81"/>
            <rFont val="Tahoma"/>
            <family val="2"/>
          </rPr>
          <t xml:space="preserve">
Distribution Substations are  customer related.</t>
        </r>
      </text>
    </comment>
    <comment ref="F69" authorId="0" shapeId="0" xr:uid="{2468E927-8EB0-4B83-A3F6-6FF4F4B918D2}">
      <text>
        <r>
          <rPr>
            <b/>
            <sz val="9"/>
            <color indexed="81"/>
            <rFont val="Tahoma"/>
            <family val="2"/>
          </rPr>
          <t>Author:</t>
        </r>
        <r>
          <rPr>
            <sz val="9"/>
            <color indexed="81"/>
            <rFont val="Tahoma"/>
            <family val="2"/>
          </rPr>
          <t xml:space="preserve">
Distribution Substations are  customer related.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<sst xmlns="http://schemas.openxmlformats.org/spreadsheetml/2006/main" count="5462" uniqueCount="541">
  <si>
    <t>Ausgrid’s 2024-29 Regulatory Proposal</t>
  </si>
  <si>
    <t>PTRM quantaties for the purposes of allocating costs</t>
  </si>
  <si>
    <t>Allocators</t>
  </si>
  <si>
    <t>Customer numbers</t>
  </si>
  <si>
    <t xml:space="preserve">Source: </t>
  </si>
  <si>
    <t>Volume forecast tab</t>
  </si>
  <si>
    <t>Code</t>
  </si>
  <si>
    <t>Name</t>
  </si>
  <si>
    <t>Voltage level</t>
  </si>
  <si>
    <t>Note: customer numbers for EA960 excluded to avoid double counting with EA959</t>
  </si>
  <si>
    <t>Note: customer numbers for EA963 excluded to avoid double counting with EA962</t>
  </si>
  <si>
    <t>Total</t>
  </si>
  <si>
    <t>TCRNPS</t>
  </si>
  <si>
    <t>T</t>
  </si>
  <si>
    <t>Building block costs to be recovered from customers</t>
  </si>
  <si>
    <t>Select year</t>
  </si>
  <si>
    <t>2024-25</t>
  </si>
  <si>
    <t>Scalable</t>
  </si>
  <si>
    <t>Non Scalable</t>
  </si>
  <si>
    <t>Proportion of scalable costs required</t>
  </si>
  <si>
    <t>%</t>
  </si>
  <si>
    <t>LV</t>
  </si>
  <si>
    <t>HV</t>
  </si>
  <si>
    <t>ST</t>
  </si>
  <si>
    <t>Unmetered</t>
  </si>
  <si>
    <t>Building block costs</t>
  </si>
  <si>
    <t>Building block costs by year (000s)</t>
  </si>
  <si>
    <t>Return on Capital</t>
  </si>
  <si>
    <t>Return of Capital (regulatory depreciation)</t>
  </si>
  <si>
    <t>Operating Expenditure</t>
  </si>
  <si>
    <t>Revenue Adjustments</t>
  </si>
  <si>
    <t>Net Tax Allowance</t>
  </si>
  <si>
    <t>Opex (000's)</t>
  </si>
  <si>
    <t>Source:</t>
  </si>
  <si>
    <t>Cost</t>
  </si>
  <si>
    <t>Avoidable costs (%)</t>
  </si>
  <si>
    <t>Indirect costs (%)</t>
  </si>
  <si>
    <t>Customer related (%)</t>
  </si>
  <si>
    <t>Asset related (%)</t>
  </si>
  <si>
    <t>Debt raising costs</t>
  </si>
  <si>
    <t>Return of costs (000's)</t>
  </si>
  <si>
    <t>Matching beween opex and assets</t>
  </si>
  <si>
    <t>Allocator</t>
  </si>
  <si>
    <t>Replacement cost</t>
  </si>
  <si>
    <t>Return on capex (000's)</t>
  </si>
  <si>
    <t>Opening RAB ($m, 30 June 2024)</t>
  </si>
  <si>
    <t>RAB</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</si>
  <si>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</si>
  <si>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</si>
  <si>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</si>
  <si>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</si>
  <si>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</si>
  <si>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</si>
  <si>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</si>
  <si>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</si>
  <si>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</si>
  <si>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</si>
  <si>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</si>
  <si>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</si>
  <si>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</si>
  <si>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</si>
  <si>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</si>
  <si>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</si>
  <si>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</si>
  <si>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</si>
  <si>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</si>
  <si>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 (system)</t>
  </si>
  <si>
    <t>Buildings (non-system)</t>
  </si>
  <si>
    <t>In-house software</t>
  </si>
  <si>
    <t>Equity raising costs</t>
  </si>
  <si>
    <t>Capital expenditure ($m, 30 June 2024)</t>
  </si>
  <si>
    <t>Including (1/2 real WACC)</t>
  </si>
  <si>
    <t>Asset categories</t>
  </si>
  <si>
    <t>2025-26</t>
  </si>
  <si>
    <t>2026-27</t>
  </si>
  <si>
    <t>2027-28</t>
  </si>
  <si>
    <t>2028-29</t>
  </si>
  <si>
    <t>Depreciation ($m, 30 June 2024)</t>
  </si>
  <si>
    <t>ORAB ($m, 30 June 2024)</t>
  </si>
  <si>
    <t>ORAB Split ($m, 30 June 2024)</t>
  </si>
  <si>
    <t>Indexation Split ($m, nominal)</t>
  </si>
  <si>
    <t>Depreciation Split ($m, nominal)</t>
  </si>
  <si>
    <t>Regulatory depreciation Split ($m, nominal)</t>
  </si>
  <si>
    <t>Building Block Components ($m, Nominal)</t>
  </si>
  <si>
    <t>PLACEHOLDER VALUE</t>
  </si>
  <si>
    <t>Annual Revenue Requirement (unsmoothed)</t>
  </si>
  <si>
    <t xml:space="preserve">Forecast inflation </t>
  </si>
  <si>
    <t>Inflation index</t>
  </si>
  <si>
    <t>Other PTRM components ($m, 30 June 2024)</t>
  </si>
  <si>
    <t>EBSS</t>
  </si>
  <si>
    <t>CESS</t>
  </si>
  <si>
    <t>Control period carryover</t>
  </si>
  <si>
    <t>Shared asset decrements</t>
  </si>
  <si>
    <t>DMIA</t>
  </si>
  <si>
    <t>Oper data ($m, 30 June 2024)</t>
  </si>
  <si>
    <t>Placeholder apportionment of total opex</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</si>
  <si>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</si>
  <si>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</si>
  <si>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</si>
  <si>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</si>
  <si>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</si>
  <si>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</si>
  <si>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</si>
  <si>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</si>
  <si>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</si>
  <si>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</si>
  <si>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</si>
  <si>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</si>
  <si>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</si>
  <si>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</si>
  <si>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</si>
  <si>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</si>
  <si>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</si>
  <si>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Other</t>
  </si>
  <si>
    <t>Property Management</t>
  </si>
  <si>
    <t>Training &amp; Development</t>
  </si>
  <si>
    <t>Emergency Recoverable Works</t>
  </si>
  <si>
    <t>Opex plus revenue adjustments (real)</t>
  </si>
  <si>
    <t>Other PTRM cost components (real)</t>
  </si>
  <si>
    <t>Target opex (real)</t>
  </si>
  <si>
    <t>Long term forecast by tariff - ready for Pricing</t>
  </si>
  <si>
    <t>STEP 1 ENTER THE ADDITIONAL ROWS TO THE TARIFF LINES</t>
  </si>
  <si>
    <t>NAC</t>
  </si>
  <si>
    <t>Peak or Non-TOU or Block 1</t>
  </si>
  <si>
    <t>Shoulder or Block 2</t>
  </si>
  <si>
    <t>Off-Peak or Block 3</t>
  </si>
  <si>
    <t>kW/kVA (Note - unit is sum of 12 months monthly)</t>
  </si>
  <si>
    <t>High Season Demand - Sum of all customers' maximum demand multiplied by # of days, kW*days - 243 days</t>
  </si>
  <si>
    <t>Low Season Demand - Sum of all customers' maximum demand multiplied by # of days, kW*days - 122</t>
  </si>
  <si>
    <t>Load reward MWh</t>
  </si>
  <si>
    <t>Export charge MWh</t>
  </si>
  <si>
    <t>Export reward MWh</t>
  </si>
  <si>
    <t>Total Energy</t>
  </si>
  <si>
    <t>Tariff code</t>
  </si>
  <si>
    <t>Tariff Name / Customer</t>
  </si>
  <si>
    <t>Status</t>
  </si>
  <si>
    <t>2012-13</t>
  </si>
  <si>
    <t>Active</t>
  </si>
  <si>
    <t>Exports excluded from calculation of total energy for EA959 and EA960</t>
  </si>
  <si>
    <t>Exports excluded from calculation of total energy for EA962 and EA963</t>
  </si>
  <si>
    <t>Transmission Connected</t>
  </si>
  <si>
    <t>EA501</t>
  </si>
  <si>
    <t>Transmission connected</t>
  </si>
  <si>
    <t>ICTTransmission</t>
  </si>
  <si>
    <t>T TCRNPs</t>
  </si>
  <si>
    <t>Calculation of customer related costs, energy related costs and indirect costs</t>
  </si>
  <si>
    <t>Final results</t>
  </si>
  <si>
    <t>Avoidable costs</t>
  </si>
  <si>
    <t>Customer related costs</t>
  </si>
  <si>
    <t>Energy related costs</t>
  </si>
  <si>
    <t>Stand alone costs</t>
  </si>
  <si>
    <t>O&amp;M related</t>
  </si>
  <si>
    <t>Asset related</t>
  </si>
  <si>
    <t>Indirect costs</t>
  </si>
  <si>
    <t>Opex</t>
  </si>
  <si>
    <t>Return on</t>
  </si>
  <si>
    <t>Return of</t>
  </si>
  <si>
    <t>Asset related costs</t>
  </si>
  <si>
    <t>Asset values</t>
  </si>
  <si>
    <t>Total costs</t>
  </si>
  <si>
    <t>Return of capex</t>
  </si>
  <si>
    <t>Return on capex</t>
  </si>
  <si>
    <t>Calculation of avoidable costs and standalone costs</t>
  </si>
  <si>
    <t>Results summary</t>
  </si>
  <si>
    <t>Avoidable costs (per cent of revenue)</t>
  </si>
  <si>
    <t>Standalone costs (per cent of revenue)</t>
  </si>
  <si>
    <t>Input</t>
  </si>
  <si>
    <t>Calculation</t>
  </si>
  <si>
    <t>Closed</t>
  </si>
  <si>
    <t>days period</t>
  </si>
  <si>
    <t>Output</t>
  </si>
  <si>
    <t>Check Cell</t>
  </si>
  <si>
    <t>Merged tariff line</t>
  </si>
  <si>
    <t>Peak or Block 1</t>
  </si>
  <si>
    <t>Offpeak or Block 3</t>
  </si>
  <si>
    <t>Capacity kW/kVA (Note - unit is sum of 12 months monthly)</t>
  </si>
  <si>
    <t>Tariff name</t>
  </si>
  <si>
    <t>2019</t>
  </si>
  <si>
    <t>2020</t>
  </si>
  <si>
    <t>2021</t>
  </si>
  <si>
    <t>2022</t>
  </si>
  <si>
    <t>2023</t>
  </si>
  <si>
    <t>2024</t>
  </si>
  <si>
    <t>2025</t>
  </si>
  <si>
    <t>2026</t>
  </si>
  <si>
    <t>2027</t>
  </si>
  <si>
    <t>2028</t>
  </si>
  <si>
    <t>2029</t>
  </si>
  <si>
    <t>Low Voltage</t>
  </si>
  <si>
    <t>EA010</t>
  </si>
  <si>
    <t>Residential Non ToU Closed</t>
  </si>
  <si>
    <t>EA011</t>
  </si>
  <si>
    <t>Residential Transitional ToU</t>
  </si>
  <si>
    <t>EA025</t>
  </si>
  <si>
    <t>LV Energy40 ToU (System)</t>
  </si>
  <si>
    <t>EA111</t>
  </si>
  <si>
    <t>Residential Transitional ToU w/Demand</t>
  </si>
  <si>
    <t>EA115</t>
  </si>
  <si>
    <t>Residential ToU w/Demand</t>
  </si>
  <si>
    <t>EA116</t>
  </si>
  <si>
    <t>Residential Demand</t>
  </si>
  <si>
    <t>EA030</t>
  </si>
  <si>
    <t>Controlled Load 1</t>
  </si>
  <si>
    <t>EA040</t>
  </si>
  <si>
    <t>Controlled Load 2</t>
  </si>
  <si>
    <t>EA050</t>
  </si>
  <si>
    <t>Small Business Non ToU Closed</t>
  </si>
  <si>
    <t>EA051</t>
  </si>
  <si>
    <t>Small Business Transitional ToU</t>
  </si>
  <si>
    <t>EA225</t>
  </si>
  <si>
    <t>Small Business ToU</t>
  </si>
  <si>
    <t>EA251</t>
  </si>
  <si>
    <t>Small Business Transitional ToU w/Demand</t>
  </si>
  <si>
    <t>EA255</t>
  </si>
  <si>
    <t>Small Business ToU w/Demand</t>
  </si>
  <si>
    <t>EA256</t>
  </si>
  <si>
    <t>Business Demand</t>
  </si>
  <si>
    <t>EA302</t>
  </si>
  <si>
    <t>LV 40-160 MWh (System)</t>
  </si>
  <si>
    <t>EA305</t>
  </si>
  <si>
    <t>LV 160-750 MWh (System)</t>
  </si>
  <si>
    <t>EA310</t>
  </si>
  <si>
    <t>LV &gt; 750 MWh (System)</t>
  </si>
  <si>
    <t>EA316</t>
  </si>
  <si>
    <t>Transitional 40-160 MWh Closed</t>
  </si>
  <si>
    <t>EA317</t>
  </si>
  <si>
    <t>Transitional 160-750 MWh Closed</t>
  </si>
  <si>
    <t>EA325</t>
  </si>
  <si>
    <t>LV Connection (Standby Tariff)</t>
  </si>
  <si>
    <t>High Voltage</t>
  </si>
  <si>
    <t>EA360</t>
  </si>
  <si>
    <t>HV Connection (Standby Tariff)</t>
  </si>
  <si>
    <t>EA370</t>
  </si>
  <si>
    <t>HV kVA Dem ToU (System)</t>
  </si>
  <si>
    <t>EA380</t>
  </si>
  <si>
    <t>HV kVA Dem ToU (Substation)</t>
  </si>
  <si>
    <t>Sub-transmission</t>
  </si>
  <si>
    <t>EA390</t>
  </si>
  <si>
    <t>ST kVA Dem ToU</t>
  </si>
  <si>
    <t>EA391</t>
  </si>
  <si>
    <t>ST kVA Dem ToU (substation)</t>
  </si>
  <si>
    <t>EA401</t>
  </si>
  <si>
    <t>Public lighting</t>
  </si>
  <si>
    <t>EA402</t>
  </si>
  <si>
    <t>Constant unmetered</t>
  </si>
  <si>
    <t>EA403</t>
  </si>
  <si>
    <t>EnergyLight</t>
  </si>
  <si>
    <t>EA959</t>
  </si>
  <si>
    <t>Two-way residential (load) trial</t>
  </si>
  <si>
    <t>EA960</t>
  </si>
  <si>
    <t>Two-way residential (generation) trial</t>
  </si>
  <si>
    <t>EA961</t>
  </si>
  <si>
    <t>Flexible Load (EV) trial</t>
  </si>
  <si>
    <t>EA962</t>
  </si>
  <si>
    <t>Community battery (load) trial</t>
  </si>
  <si>
    <t>EA963</t>
  </si>
  <si>
    <t>Community battery (generation) trial</t>
  </si>
  <si>
    <t>ICTSub-transmission</t>
  </si>
  <si>
    <t>ICTHigh Voltage</t>
  </si>
  <si>
    <t>Aus Elec - PTRM input - DNSP PTRM - version 5</t>
  </si>
  <si>
    <t>Input cells are in blue</t>
  </si>
  <si>
    <t>Opening Regulatory Asset Base and Opening Tax Asset Base for 2024-25 ($m Nominal)</t>
  </si>
  <si>
    <t>Asset Class Name</t>
  </si>
  <si>
    <t>Opening Asset Value</t>
  </si>
  <si>
    <t>Assets Under Construction</t>
  </si>
  <si>
    <t>Remaining Life</t>
  </si>
  <si>
    <t>Standard Life</t>
  </si>
  <si>
    <t>Opening Tax Value</t>
  </si>
  <si>
    <t>Tax Remaining Life</t>
  </si>
  <si>
    <t>Tax Standard Life</t>
  </si>
  <si>
    <t>Base Regulatory Year</t>
  </si>
  <si>
    <t>Length of Regulatory Control Period (Year)</t>
  </si>
  <si>
    <t>Asset Class 1</t>
  </si>
  <si>
    <t>Asset Class 2</t>
  </si>
  <si>
    <t>Asset Class 3</t>
  </si>
  <si>
    <t>Asset Class 4</t>
  </si>
  <si>
    <t>Asset Class 5</t>
  </si>
  <si>
    <t>Asset Class 6</t>
  </si>
  <si>
    <t>Asset Class 7</t>
  </si>
  <si>
    <t>Asset Class 8</t>
  </si>
  <si>
    <t>n/a</t>
  </si>
  <si>
    <t>Asset Class 9</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</si>
  <si>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</si>
  <si>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</si>
  <si>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</si>
  <si>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</si>
  <si>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</si>
  <si>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</si>
  <si>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</si>
  <si>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</si>
  <si>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</si>
  <si>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</si>
  <si>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</si>
  <si>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</si>
  <si>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</si>
  <si>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</si>
  <si>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</si>
  <si>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</si>
  <si>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</si>
  <si>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</si>
  <si>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</si>
  <si>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</si>
  <si>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</si>
  <si>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</si>
  <si>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</si>
  <si>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</si>
  <si>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</si>
  <si>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</si>
  <si>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</si>
  <si>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</si>
  <si>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</si>
  <si>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</si>
  <si>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</si>
  <si>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</si>
  <si>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</si>
  <si>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</si>
  <si>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</si>
  <si>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</si>
  <si>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</si>
  <si>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</si>
  <si>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</si>
  <si>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</si>
  <si>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in-house software</t>
  </si>
  <si>
    <t>Asset Class 50</t>
  </si>
  <si>
    <t>Forecast Capital Expenditure – As Incurred ($m Real 2023-24)</t>
  </si>
  <si>
    <t>Year</t>
  </si>
  <si>
    <t>2029-30</t>
  </si>
  <si>
    <t>2030-31</t>
  </si>
  <si>
    <t>2031-32</t>
  </si>
  <si>
    <t>2032-33</t>
  </si>
  <si>
    <t>2033-34</t>
  </si>
  <si>
    <t>Forecast Immediate Expensing of Capital Expenditure - As Incurred ($m Real 2023-24)</t>
  </si>
  <si>
    <t>Forecast Asset Disposal – As Incurred ($m Real 2023-24)</t>
  </si>
  <si>
    <t>Forecast Capital Contributions – As Incurred ($m Real 2023-24)</t>
  </si>
  <si>
    <t>Forecast Net Capital Expenditure – As Incurred ($m Real 2023-24)</t>
  </si>
  <si>
    <t>Forecast Operating Expenditure ($m Real 2023-24)</t>
  </si>
  <si>
    <t>Controllable opex</t>
  </si>
  <si>
    <t>Corporate</t>
  </si>
  <si>
    <t>Revenue Adjustments ($m Real 2023-24)</t>
  </si>
  <si>
    <t>Tax income?</t>
  </si>
  <si>
    <t>Tax Expense?</t>
  </si>
  <si>
    <t>EBSS increments as per NER 6.4.3(a)(5) &amp; 6.5.8</t>
  </si>
  <si>
    <t>Yes</t>
  </si>
  <si>
    <t/>
  </si>
  <si>
    <t>CESS increments as per NER 6.4.3(a)(5) &amp; 6.5.8A</t>
  </si>
  <si>
    <t>Control period carryover as per NER 6.4.3(a)(6) &amp; 6.4.3(b)(6)</t>
  </si>
  <si>
    <t>No</t>
  </si>
  <si>
    <t>Shared asset decrements as per NER 6.4.3(a)(6A) &amp; 6.4.4</t>
  </si>
  <si>
    <t>Demand management innovation allowance as per NER 6.6.3A</t>
  </si>
  <si>
    <t>Total Adjustments Included as Tax Income</t>
  </si>
  <si>
    <t>Total Adjustments Included as Non-tax Income</t>
  </si>
  <si>
    <t>Total Adjustments Included as Tax Expense</t>
  </si>
  <si>
    <t>Total Adjustments Included as Non-tax Expense</t>
  </si>
  <si>
    <t>Total Adjustments</t>
  </si>
  <si>
    <t>Tax</t>
  </si>
  <si>
    <t>Expected Corporate Tax Rate</t>
  </si>
  <si>
    <t>2023-24</t>
  </si>
  <si>
    <t xml:space="preserve">Tax Loss Carried Forward From Previous Period </t>
  </si>
  <si>
    <t xml:space="preserve">Diminishing Value Multiplier </t>
  </si>
  <si>
    <t>Expected Inflation</t>
  </si>
  <si>
    <t>Interim Calculation</t>
  </si>
  <si>
    <t>Inflation Rate</t>
  </si>
  <si>
    <t>f</t>
  </si>
  <si>
    <t>Clause 6.4.2(b)(1) of the NER requires the AER to specify in the PTRM a methodology that is likely to result in the best estimate of expected inflation. 
The AER uses an approach that calculates the geometric average of expected inflation over the regulatory control period. The expected inflation for each regulatory year are determined using: inflation forecasts for the regulatory year from the latest available RBA’s Statement on Monetary Policy, if such a forecast is available; a linear glide-path from the latest RBA forecast to the mid-point of the RBA’s target inflation band in the fifth year from the start of the regulatory period; and the mid-point of the RBA’s target inflation band beyond that, where relevant.
Further detail of the method and calculation is set out in the individual input cells and in the PTRM handbook.</t>
  </si>
  <si>
    <t>Cost of Capital</t>
  </si>
  <si>
    <t>2024-29</t>
  </si>
  <si>
    <t>Return on Equity</t>
  </si>
  <si>
    <t>Re</t>
  </si>
  <si>
    <t>Value of Imputation Credits (gamma)</t>
  </si>
  <si>
    <t>γ</t>
  </si>
  <si>
    <t>Proportion of Debt Funding</t>
  </si>
  <si>
    <t>D/V</t>
  </si>
  <si>
    <t>Trailing Average Portfolio Return on Debt</t>
  </si>
  <si>
    <t>The trailing average portfolio return on debt must be entered up to the year of update (i.e. year 1 at the final decision, year 2 in the first annual update etc.). Future years can be left blank.</t>
  </si>
  <si>
    <t>Debt and Equity Raising Costs – Transaction Costs (per cent)</t>
  </si>
  <si>
    <t>Value</t>
  </si>
  <si>
    <t>Imputation Credit Payout Ratio</t>
  </si>
  <si>
    <t>ICPR</t>
  </si>
  <si>
    <t>Subsequent Equity Raising Costs</t>
  </si>
  <si>
    <t>SEO</t>
  </si>
  <si>
    <t>Dividend Reinvestment Plan Costs</t>
  </si>
  <si>
    <t>DRPC</t>
  </si>
  <si>
    <t>Dividend Reinvestment Plan Take Up</t>
  </si>
  <si>
    <t>DRPT</t>
  </si>
  <si>
    <t>Debt Raising Costs</t>
  </si>
  <si>
    <t>DRC</t>
  </si>
  <si>
    <t>Price/Revenue Constraint for 2023-24 ($ Nominal)</t>
  </si>
  <si>
    <t>Maximum Allowed Revenue</t>
  </si>
  <si>
    <t>$m Nominal</t>
  </si>
  <si>
    <t>Revenue Yield</t>
  </si>
  <si>
    <t>$/MWh</t>
  </si>
  <si>
    <t>Straight-line Depreciation Option for Opening RAB</t>
  </si>
  <si>
    <t>Weighted Average Remaining Life Depreciation</t>
  </si>
  <si>
    <t>Year-by-Year Tracking Depreciation</t>
  </si>
  <si>
    <t>YBY Tracking</t>
  </si>
  <si>
    <t>Year-by-Year Tracking Depreciation on Opening RAB ($m Real 2023-24)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</si>
  <si>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</si>
  <si>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</si>
  <si>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</si>
  <si>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</si>
  <si>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</si>
  <si>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</si>
  <si>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</si>
  <si>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</si>
  <si>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</si>
  <si>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</si>
  <si>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</si>
  <si>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</si>
  <si>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</si>
  <si>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</si>
  <si>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</si>
  <si>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</si>
  <si>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</si>
  <si>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</si>
  <si>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</si>
  <si>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</si>
  <si>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</si>
  <si>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</si>
  <si>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</si>
  <si>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</si>
  <si>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</si>
  <si>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</si>
  <si>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</si>
  <si>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</si>
  <si>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</si>
  <si>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</si>
  <si>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</si>
  <si>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</si>
  <si>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</si>
  <si>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</si>
  <si>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</si>
  <si>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</si>
  <si>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</si>
  <si>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</si>
  <si>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</si>
  <si>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</si>
  <si>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</si>
  <si>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</si>
  <si>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</si>
  <si>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</si>
  <si>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</si>
  <si>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Straight-line Depreciation Option for Opening TAB</t>
  </si>
  <si>
    <t>Year-by-Year Tracking Depreciation on Opening TAB ($m Nominal)</t>
  </si>
  <si>
    <t>Energy Delivered Forecast (MWh)</t>
  </si>
  <si>
    <t>Energy</t>
  </si>
  <si>
    <t>Base Year Prices per Tariff Component for 2023-24</t>
  </si>
  <si>
    <t>Standing Charge ($ per customer per year)</t>
  </si>
  <si>
    <t>Non TOU Energy (c/kWh)</t>
  </si>
  <si>
    <t>Peak Energy (c/KWh) BLK 1</t>
  </si>
  <si>
    <t>Peak Energy (c/KWh) BLK 2</t>
  </si>
  <si>
    <t>Off Peak Energy (c/kWh) BLK 1</t>
  </si>
  <si>
    <t>Off Peak Energy (c/kWh) BLK 2</t>
  </si>
  <si>
    <t>Peak Demand ($/kVa) BLK 1</t>
  </si>
  <si>
    <t>Peak Demand ($/kVa) BLK 2</t>
  </si>
  <si>
    <t>Off Peak Demand ($/kVa) BLK 1</t>
  </si>
  <si>
    <t>Off Peak Demand ($/kVa) BLK 2</t>
  </si>
  <si>
    <t>Residential A</t>
  </si>
  <si>
    <t>Residential B</t>
  </si>
  <si>
    <t>Residential C</t>
  </si>
  <si>
    <t>Small Business A</t>
  </si>
  <si>
    <t>Small Business B</t>
  </si>
  <si>
    <t>Small Business C</t>
  </si>
  <si>
    <t>Large Business A</t>
  </si>
  <si>
    <t>Large Business B</t>
  </si>
  <si>
    <t>Large Business C</t>
  </si>
  <si>
    <t>Forecast Sales Quantities (Years 1-5, including final year of previous regulatory control period)</t>
  </si>
  <si>
    <t>Tariff Quantities</t>
  </si>
  <si>
    <t>Customer Numbers</t>
  </si>
  <si>
    <t>Non TOU Energy (kWh)</t>
  </si>
  <si>
    <t>Peak Energy (KWh) BLK 1</t>
  </si>
  <si>
    <t>Peak Energy (KWh) BLK 2</t>
  </si>
  <si>
    <t>Off Peak Energy (KWh) BLK 1</t>
  </si>
  <si>
    <t>Off Peak Energy (KWh) BLK 2</t>
  </si>
  <si>
    <t>Peak Demand (kVa) BLK 1</t>
  </si>
  <si>
    <t>Peak Demand (kVa) BLK 2</t>
  </si>
  <si>
    <t>Off Peak Demand (kVa) BLK 1</t>
  </si>
  <si>
    <t>Off Peak Demand (kVa) BLK 2</t>
  </si>
  <si>
    <t>Forecast Sales Quantities (Years 6-10)</t>
  </si>
  <si>
    <t>If the regulatory control period is longer than 5 years, expand this section to input forecast sales quantities for years 6 through to 10.</t>
  </si>
  <si>
    <t>Caution - there appears to be data entered below for years 6 to 10, when the regulatory control period is only 5 years.</t>
  </si>
  <si>
    <t>Note that year 5 quantities are transferred from the table above as a reference point</t>
  </si>
  <si>
    <t>Customer Numbers [years 6-10]</t>
  </si>
  <si>
    <t>Non TOU Energy (kWh) [years 6-10]</t>
  </si>
  <si>
    <t>Peak Energy (KWh) BLK 1 [years 6-10]</t>
  </si>
  <si>
    <t>Peak Energy (KWh) BLK 2 [years 6-10]</t>
  </si>
  <si>
    <t>Off Peak Energy (KWh) BLK 1 [years 6-10]</t>
  </si>
  <si>
    <t>Off Peak Energy (KWh) BLK 2 [years 6-10]</t>
  </si>
  <si>
    <t>Peak Demand (kVa) BLK 1 [years 6-10]</t>
  </si>
  <si>
    <t>Peak Demand (kVa) BLK 2 [years 6-10]</t>
  </si>
  <si>
    <t>Off Peak Demand (kVa) BLK 1 [years 6-10]</t>
  </si>
  <si>
    <t>Off Peak Demand (kVa) BLK 2 [years 6-10]</t>
  </si>
  <si>
    <t>Aus Elec - Asset Roll Forward - DNSP PTRM - version 5</t>
  </si>
  <si>
    <t>Inflation Assumption (CPI % increase)</t>
  </si>
  <si>
    <t>Cumulative Inflation Index (CPI end period)</t>
  </si>
  <si>
    <t>Opening Regulatory Asset Base (RAB)</t>
  </si>
  <si>
    <t>Real Net Capital Expenditure (capex)</t>
  </si>
  <si>
    <t>Nominal Net Capex</t>
  </si>
  <si>
    <t>Asset Values ($m Real 2023-24)</t>
  </si>
  <si>
    <t>Real Straight-line Depreciation</t>
  </si>
  <si>
    <t>Initial Asset Base</t>
  </si>
  <si>
    <t>Capex in year</t>
  </si>
  <si>
    <t>Real Residual RAB (end period)</t>
  </si>
  <si>
    <t>Real Residual RAB (start period)</t>
  </si>
  <si>
    <t>Asset Values ($m Nominal)</t>
  </si>
  <si>
    <t>Inflation on Opening RAB</t>
  </si>
  <si>
    <t>Nominal Straight-line Depreciation</t>
  </si>
  <si>
    <t>Nominal Regulatory Depreciation</t>
  </si>
  <si>
    <t>Nominal Residual RAB (end period)</t>
  </si>
  <si>
    <t>Inflated Nominal Residual RAB (start period)</t>
  </si>
  <si>
    <t>Tax Values ($m Nominal)</t>
  </si>
  <si>
    <t>Tax Depreciation</t>
  </si>
  <si>
    <t>Residual Tax Value (end period)</t>
  </si>
  <si>
    <t>Summary of Asset Roll Forward ($m Nominal)</t>
  </si>
  <si>
    <t>RAB roll forward</t>
  </si>
  <si>
    <t>Opening RAB</t>
  </si>
  <si>
    <t>Net Capex</t>
  </si>
  <si>
    <t>Straight-line Depreciation</t>
  </si>
  <si>
    <t>Closing RAB</t>
  </si>
  <si>
    <t>Check</t>
  </si>
  <si>
    <t>ok</t>
  </si>
  <si>
    <t>TAB roll forward</t>
  </si>
  <si>
    <t>Opening TAB</t>
  </si>
  <si>
    <t>Net Capex (without cap cons)</t>
  </si>
  <si>
    <t>Capital Contributions</t>
  </si>
  <si>
    <t>Closing TAB</t>
  </si>
  <si>
    <t>Aus Elec - X Factor Calculations - DNSP PTRM - version 5</t>
  </si>
  <si>
    <t>Discount Rates</t>
  </si>
  <si>
    <t>Nominal Vanilla WACC (varying)</t>
  </si>
  <si>
    <t>Cumulative Discount Rate</t>
  </si>
  <si>
    <t>Inflation Assumption (CPI % increase) (constant)</t>
  </si>
  <si>
    <t>Instructions and Warnings</t>
  </si>
  <si>
    <t>The buttons below each row of X factors will smooth total revenue, while also iteratively updating equity raising costs.</t>
  </si>
  <si>
    <t>If you do not intend to update equity raising costs, use this drop down menu:</t>
  </si>
  <si>
    <t>update ERC when smoothing (default)</t>
  </si>
  <si>
    <t>The "Default Smooth" option will set year 1 smoothed revenue equal to year 1 unsmoothed revenue, and then determine the constant X factor for all remaining years so that total NPV(smoothed) = NPV (unsmoothed)</t>
  </si>
  <si>
    <t>Hence, it should only be used at the start of the regulatory control period - adjust the X factor for individual years when updating the return on debt within a period</t>
  </si>
  <si>
    <t>Select year of update for annual return on debt</t>
  </si>
  <si>
    <t xml:space="preserve"> This option affects which cautions are displayed (shown in this section, the sections below and on the input page) and the import into DMS.</t>
  </si>
  <si>
    <t>Cautions</t>
  </si>
  <si>
    <t>This section is blank because no cautions are active.</t>
  </si>
  <si>
    <t>Attachment 8.10: Stand alone and avoidable cost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</si>
</sst>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_ ;\-#,##0.00\ "/>
    <numFmt numFmtId="166" formatCode="0.0%"/>
    <numFmt numFmtId="167" formatCode="_-* #,##0.00_-;\-* #,##0.00_-;_-* &quot;-&quot;_-;_-@_-"/>
    <numFmt numFmtId="168" formatCode="#,##0.00_ ;[Red]\-#,##0.00\ "/>
    <numFmt numFmtId="169" formatCode="_-* #,##0.0_-;\-* #,##0.0_-;_-* &quot;-&quot;??_-;_-@_-"/>
    <numFmt numFmtId="170" formatCode="_-* #,##0.0000_-;\-* #,##0.0000_-;_-* &quot;-&quot;??_-;_-@_-"/>
    <numFmt numFmtId="171" formatCode="#,##0.0000_ ;\-#,##0.0000\ "/>
    <numFmt numFmtId="172" formatCode="#,##0_ ;\-#,##0\ "/>
    <numFmt numFmtId="173" formatCode="_(&quot;$&quot;* #,##0.00_);_(&quot;$&quot;* \(#,##0.00\);_(&quot;$&quot;* &quot;-&quot;??_);_(@_)"/>
    <numFmt numFmtId="174" formatCode="_(* #,##0.00_);_(* \(#,##0.00\);_(* &quot;-&quot;??_);_(@_)"/>
    <numFmt numFmtId="175" formatCode="0.0"/>
    <numFmt numFmtId="176" formatCode="_-* #,##0.000_-;\-* #,##0.000_-;_-* &quot;-&quot;??_-;_-@_-"/>
    <numFmt numFmtId="177" formatCode="0.0000"/>
    <numFmt numFmtId="178" formatCode="0.0000000000000000"/>
    <numFmt numFmtId="179" formatCode="[$-C09]d\ mmmm\ yyyy;@"/>
  </numFmts>
  <fonts count="68" x14ac:knownFonts="1">
    <font>
      <sz val="11"/>
      <color theme="1"/>
      <name val="Calibri"/>
      <family val="2"/>
      <scheme val="minor"/>
    </font>
    <font>
      <sz val="11"/>
      <color theme="1"/>
      <name val="Calibri"/>
      <family val="2"/>
      <scheme val="minor"/>
    </font>
    <font>
      <sz val="12"/>
      <color theme="1"/>
      <name val="Arial"/>
      <family val="2"/>
    </font>
    <font>
      <b/>
      <sz val="14"/>
      <color theme="1"/>
      <name val="Arial"/>
      <family val="2"/>
    </font>
    <font>
      <sz val="11"/>
      <color theme="1"/>
      <name val="Arial"/>
      <family val="2"/>
    </font>
    <font>
      <b/>
      <sz val="16"/>
      <color theme="1"/>
      <name val="Calibri"/>
      <family val="2"/>
      <scheme val="minor"/>
    </font>
    <font>
      <b/>
      <sz val="16"/>
      <color theme="1"/>
      <name val="Arial"/>
      <family val="2"/>
    </font>
    <font>
      <b/>
      <sz val="12"/>
      <color theme="1"/>
      <name val="Arial"/>
      <family val="2"/>
    </font>
    <font>
      <sz val="12"/>
      <color theme="0"/>
      <name val="Arial"/>
      <family val="2"/>
    </font>
    <font>
      <i/>
      <sz val="11"/>
      <color theme="1"/>
      <name val="Arial"/>
      <family val="2"/>
    </font>
    <font>
      <sz val="10"/>
      <color theme="1"/>
      <name val="Arial"/>
      <family val="2"/>
    </font>
    <font>
      <sz val="10"/>
      <name val="Arial"/>
      <family val="2"/>
    </font>
    <font>
      <b/>
      <i/>
      <sz val="10"/>
      <color theme="0"/>
      <name val="Arial"/>
      <family val="2"/>
    </font>
    <font>
      <sz val="10"/>
      <color theme="0" tint="-0.249977111117893"/>
      <name val="Arial"/>
      <family val="2"/>
    </font>
    <font>
      <i/>
      <sz val="10"/>
      <color theme="0" tint="-0.249977111117893"/>
      <name val="Arial"/>
      <family val="2"/>
    </font>
    <font>
      <b/>
      <sz val="10"/>
      <color theme="0"/>
      <name val="Arial"/>
      <family val="2"/>
    </font>
    <font>
      <b/>
      <sz val="10"/>
      <name val="Arial"/>
      <family val="2"/>
    </font>
    <font>
      <b/>
      <sz val="10"/>
      <color theme="1"/>
      <name val="Arial"/>
      <family val="2"/>
    </font>
    <font>
      <b/>
      <sz val="11"/>
      <color theme="1"/>
      <name val="Calibri"/>
      <family val="2"/>
      <scheme val="minor"/>
    </font>
    <font>
      <sz val="11"/>
      <color rgb="FF3F3F76"/>
      <name val="Calibri"/>
      <family val="2"/>
      <scheme val="minor"/>
    </font>
    <font>
      <b/>
      <sz val="16"/>
      <color indexed="9"/>
      <name val="Arial"/>
      <family val="2"/>
    </font>
    <font>
      <sz val="11"/>
      <name val="Calibri"/>
      <family val="2"/>
      <scheme val="minor"/>
    </font>
    <font>
      <b/>
      <sz val="12"/>
      <color theme="0"/>
      <name val="Calibri"/>
      <family val="2"/>
      <scheme val="minor"/>
    </font>
    <font>
      <sz val="11"/>
      <color rgb="FF7030A0"/>
      <name val="Calibri"/>
      <family val="2"/>
      <scheme val="minor"/>
    </font>
    <font>
      <sz val="11"/>
      <color rgb="FF006100"/>
      <name val="Calibri"/>
      <family val="2"/>
      <scheme val="minor"/>
    </font>
    <font>
      <sz val="11"/>
      <color rgb="FFFA7D00"/>
      <name val="Calibri"/>
      <family val="2"/>
      <scheme val="minor"/>
    </font>
    <font>
      <b/>
      <sz val="11"/>
      <color theme="0"/>
      <name val="Calibri"/>
      <family val="2"/>
      <scheme val="minor"/>
    </font>
    <font>
      <sz val="10"/>
      <color rgb="FF7030A0"/>
      <name val="Arial"/>
      <family val="2"/>
    </font>
    <font>
      <b/>
      <sz val="18"/>
      <color theme="0"/>
      <name val="Calibri"/>
      <family val="2"/>
    </font>
    <font>
      <b/>
      <sz val="16"/>
      <name val="Calibri"/>
      <family val="2"/>
    </font>
    <font>
      <sz val="11"/>
      <color theme="1" tint="0.14996795556505021"/>
      <name val="Calibri"/>
      <family val="2"/>
      <scheme val="minor"/>
    </font>
    <font>
      <b/>
      <sz val="11"/>
      <color theme="0"/>
      <name val="Calibri"/>
      <family val="2"/>
    </font>
    <font>
      <b/>
      <sz val="11"/>
      <name val="Calibri"/>
      <family val="2"/>
      <scheme val="minor"/>
    </font>
    <font>
      <sz val="12"/>
      <color rgb="FF7030A0"/>
      <name val="Arial"/>
      <family val="2"/>
    </font>
    <font>
      <sz val="12"/>
      <color rgb="FFFF0000"/>
      <name val="Arial"/>
      <family val="2"/>
    </font>
    <font>
      <b/>
      <sz val="12"/>
      <name val="Arial"/>
      <family val="2"/>
    </font>
    <font>
      <sz val="12"/>
      <name val="Arial"/>
      <family val="2"/>
    </font>
    <font>
      <b/>
      <sz val="14"/>
      <name val="Arial"/>
      <family val="2"/>
    </font>
    <font>
      <sz val="11"/>
      <name val="Arial"/>
      <family val="2"/>
    </font>
    <font>
      <b/>
      <sz val="16"/>
      <name val="Arial"/>
      <family val="2"/>
    </font>
    <font>
      <sz val="8"/>
      <name val="Calibri"/>
      <family val="2"/>
      <scheme val="minor"/>
    </font>
    <font>
      <i/>
      <sz val="10"/>
      <color rgb="FF7030A0"/>
      <name val="Arial"/>
      <family val="2"/>
    </font>
    <font>
      <u/>
      <sz val="11"/>
      <color theme="10"/>
      <name val="Calibri"/>
      <family val="2"/>
      <scheme val="minor"/>
    </font>
    <font>
      <sz val="36"/>
      <color rgb="FFFF0000"/>
      <name val="Calibri"/>
      <family val="2"/>
      <scheme val="minor"/>
    </font>
    <font>
      <sz val="10"/>
      <color rgb="FF0070C0"/>
      <name val="Arial"/>
      <family val="2"/>
    </font>
    <font>
      <b/>
      <sz val="10"/>
      <color rgb="FF0070C0"/>
      <name val="Arial"/>
      <family val="2"/>
    </font>
    <font>
      <sz val="10"/>
      <color theme="5"/>
      <name val="Arial"/>
      <family val="2"/>
    </font>
    <font>
      <sz val="11"/>
      <color rgb="FF7030A0"/>
      <name val="Arial"/>
      <family val="2"/>
    </font>
    <font>
      <b/>
      <sz val="12"/>
      <color theme="0"/>
      <name val="Arial"/>
      <family val="2"/>
    </font>
    <font>
      <b/>
      <sz val="16"/>
      <color theme="0"/>
      <name val="Calibri"/>
      <family val="2"/>
      <scheme val="minor"/>
    </font>
    <font>
      <i/>
      <sz val="12"/>
      <color theme="1"/>
      <name val="Arial"/>
      <family val="2"/>
    </font>
    <font>
      <b/>
      <sz val="9"/>
      <color indexed="81"/>
      <name val="Tahoma"/>
      <family val="2"/>
    </font>
    <font>
      <sz val="9"/>
      <color indexed="81"/>
      <name val="Tahoma"/>
      <family val="2"/>
    </font>
    <font>
      <sz val="10"/>
      <color indexed="9"/>
      <name val="Arial"/>
      <family val="2"/>
    </font>
    <font>
      <i/>
      <sz val="8"/>
      <name val="Arial"/>
      <family val="2"/>
    </font>
    <font>
      <i/>
      <sz val="10"/>
      <name val="Arial"/>
      <family val="2"/>
    </font>
    <font>
      <sz val="10"/>
      <color rgb="FFFF0000"/>
      <name val="Arial"/>
      <family val="2"/>
    </font>
    <font>
      <b/>
      <sz val="10"/>
      <color indexed="9"/>
      <name val="Arial"/>
      <family val="2"/>
    </font>
    <font>
      <b/>
      <sz val="7"/>
      <name val="Arial"/>
      <family val="2"/>
    </font>
    <font>
      <b/>
      <sz val="8"/>
      <name val="Arial"/>
      <family val="2"/>
    </font>
    <font>
      <i/>
      <sz val="8"/>
      <color rgb="FFFF0000"/>
      <name val="Arial"/>
      <family val="2"/>
    </font>
    <font>
      <sz val="9"/>
      <color rgb="FFFF0000"/>
      <name val="Arial"/>
      <family val="2"/>
    </font>
    <font>
      <u/>
      <sz val="10"/>
      <name val="Arial"/>
      <family val="2"/>
    </font>
    <font>
      <sz val="10"/>
      <color rgb="FF00B050"/>
      <name val="Arial"/>
      <family val="2"/>
    </font>
    <font>
      <sz val="10"/>
      <color theme="0"/>
      <name val="Arial"/>
      <family val="2"/>
    </font>
    <font>
      <sz val="9"/>
      <color theme="1"/>
      <name val="Arial"/>
      <family val="2"/>
    </font>
    <font>
      <b/>
      <sz val="20"/>
      <color rgb="FF002060"/>
      <name val="Arial"/>
      <family val="2"/>
    </font>
    <font>
      <sz val="14"/>
      <color rgb="FF0070C0"/>
      <name val="Arial"/>
      <family val="2"/>
    </font>
  </fonts>
  <fills count="45">
    <fill>
      <patternFill patternType="none"/>
    </fill>
    <fill>
      <patternFill patternType="gray125"/>
    </fill>
    <fill>
      <patternFill patternType="solid">
        <fgColor rgb="FF66CCFF"/>
        <bgColor indexed="64"/>
      </patternFill>
    </fill>
    <fill>
      <patternFill patternType="solid">
        <fgColor rgb="FF00D5D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FFFF"/>
        <bgColor indexed="64"/>
      </patternFill>
    </fill>
    <fill>
      <patternFill patternType="solid">
        <fgColor theme="0"/>
        <bgColor indexed="64"/>
      </patternFill>
    </fill>
    <fill>
      <patternFill patternType="solid">
        <fgColor theme="3"/>
        <bgColor indexed="64"/>
      </patternFill>
    </fill>
    <fill>
      <patternFill patternType="solid">
        <fgColor theme="4"/>
        <bgColor indexed="64"/>
      </patternFill>
    </fill>
    <fill>
      <patternFill patternType="solid">
        <fgColor rgb="FFB4C6E7"/>
        <bgColor indexed="64"/>
      </patternFill>
    </fill>
    <fill>
      <patternFill patternType="solid">
        <fgColor rgb="FFFFCC99"/>
      </patternFill>
    </fill>
    <fill>
      <patternFill patternType="solid">
        <fgColor theme="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8"/>
      </patternFill>
    </fill>
    <fill>
      <patternFill patternType="solid">
        <fgColor theme="9"/>
      </patternFill>
    </fill>
    <fill>
      <patternFill patternType="solid">
        <fgColor theme="3"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9ECCA6"/>
        <bgColor indexed="64"/>
      </patternFill>
    </fill>
    <fill>
      <patternFill patternType="solid">
        <fgColor rgb="FFF6C1D1"/>
        <bgColor indexed="64"/>
      </patternFill>
    </fill>
    <fill>
      <patternFill patternType="solid">
        <fgColor rgb="FF9EC0DB"/>
        <bgColor indexed="64"/>
      </patternFill>
    </fill>
    <fill>
      <patternFill patternType="solid">
        <fgColor rgb="FFE0D4A4"/>
        <bgColor indexed="64"/>
      </patternFill>
    </fill>
    <fill>
      <patternFill patternType="solid">
        <fgColor rgb="FF696A6D"/>
        <bgColor indexed="64"/>
      </patternFill>
    </fill>
    <fill>
      <patternFill patternType="solid">
        <fgColor rgb="FF008698"/>
        <bgColor indexed="64"/>
      </patternFill>
    </fill>
    <fill>
      <patternFill patternType="solid">
        <fgColor theme="5" tint="0.79998168889431442"/>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7"/>
        <bgColor indexed="64"/>
      </patternFill>
    </fill>
    <fill>
      <patternFill patternType="solid">
        <fgColor theme="0" tint="-0.24994659260841701"/>
        <bgColor indexed="64"/>
      </patternFill>
    </fill>
    <fill>
      <patternFill patternType="solid">
        <fgColor indexed="26"/>
        <bgColor indexed="64"/>
      </patternFill>
    </fill>
    <fill>
      <patternFill patternType="solid">
        <fgColor rgb="FFFCE4D6"/>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dashed">
        <color auto="1"/>
      </top>
      <bottom/>
      <diagonal/>
    </border>
    <border>
      <left/>
      <right style="thin">
        <color indexed="64"/>
      </right>
      <top style="dashed">
        <color auto="1"/>
      </top>
      <bottom/>
      <diagonal/>
    </border>
    <border>
      <left style="thin">
        <color indexed="64"/>
      </left>
      <right/>
      <top style="dashed">
        <color auto="1"/>
      </top>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left>
      <right style="medium">
        <color theme="0"/>
      </right>
      <top style="medium">
        <color theme="0"/>
      </top>
      <bottom style="medium">
        <color theme="0"/>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rgb="FF7F7F7F"/>
      </left>
      <right style="thin">
        <color rgb="FF7F7F7F"/>
      </right>
      <top style="thin">
        <color rgb="FF7F7F7F"/>
      </top>
      <bottom/>
      <diagonal/>
    </border>
    <border>
      <left style="thin">
        <color rgb="FF3F3F3F"/>
      </left>
      <right/>
      <top style="thin">
        <color rgb="FF3F3F3F"/>
      </top>
      <bottom style="thin">
        <color rgb="FF3F3F3F"/>
      </bottom>
      <diagonal/>
    </border>
    <border>
      <left style="thick">
        <color theme="0"/>
      </left>
      <right/>
      <top/>
      <bottom/>
      <diagonal/>
    </border>
    <border>
      <left/>
      <right style="thick">
        <color theme="0"/>
      </right>
      <top/>
      <bottom/>
      <diagonal/>
    </border>
    <border>
      <left/>
      <right/>
      <top/>
      <bottom style="thin">
        <color indexed="23"/>
      </bottom>
      <diagonal/>
    </border>
    <border>
      <left/>
      <right style="thin">
        <color indexed="23"/>
      </right>
      <top/>
      <bottom/>
      <diagonal/>
    </border>
    <border>
      <left style="thin">
        <color indexed="23"/>
      </left>
      <right/>
      <top/>
      <bottom/>
      <diagonal/>
    </border>
    <border>
      <left/>
      <right style="thin">
        <color indexed="23"/>
      </right>
      <top/>
      <bottom style="thin">
        <color indexed="23"/>
      </bottom>
      <diagonal/>
    </border>
    <border>
      <left style="thin">
        <color indexed="23"/>
      </left>
      <right/>
      <top/>
      <bottom style="thin">
        <color indexed="23"/>
      </bottom>
      <diagonal/>
    </border>
    <border>
      <left style="thin">
        <color theme="0" tint="-0.499984740745262"/>
      </left>
      <right/>
      <top/>
      <bottom/>
      <diagonal/>
    </border>
    <border>
      <left/>
      <right style="thin">
        <color rgb="FF808080"/>
      </right>
      <top/>
      <bottom/>
      <diagonal/>
    </border>
    <border>
      <left style="thin">
        <color indexed="64"/>
      </left>
      <right/>
      <top style="thin">
        <color indexed="64"/>
      </top>
      <bottom style="thin">
        <color indexed="64"/>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indexed="64"/>
      </left>
      <right style="thin">
        <color indexed="64"/>
      </right>
      <top/>
      <bottom/>
      <diagonal/>
    </border>
    <border>
      <left style="thin">
        <color indexed="55"/>
      </left>
      <right/>
      <top/>
      <bottom/>
      <diagonal/>
    </border>
    <border>
      <left/>
      <right style="dashed">
        <color indexed="64"/>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499984740745262"/>
      </left>
      <right/>
      <top style="thin">
        <color theme="0" tint="-0.499984740745262"/>
      </top>
      <bottom/>
      <diagonal/>
    </border>
    <border>
      <left/>
      <right/>
      <top style="thin">
        <color theme="0" tint="-0.499984740745262"/>
      </top>
      <bottom style="double">
        <color theme="0" tint="-0.499984740745262"/>
      </bottom>
      <diagonal/>
    </border>
    <border>
      <left style="thin">
        <color indexed="64"/>
      </left>
      <right style="thin">
        <color indexed="64"/>
      </right>
      <top style="thin">
        <color indexed="64"/>
      </top>
      <bottom/>
      <diagonal/>
    </border>
    <border>
      <left/>
      <right/>
      <top style="thin">
        <color indexed="64"/>
      </top>
      <bottom/>
      <diagonal/>
    </border>
    <border>
      <left style="thin">
        <color indexed="23"/>
      </left>
      <right/>
      <top style="thin">
        <color indexed="23"/>
      </top>
      <bottom/>
      <diagonal/>
    </border>
    <border>
      <left/>
      <right/>
      <top style="thin">
        <color indexed="23"/>
      </top>
      <bottom/>
      <diagonal/>
    </border>
    <border>
      <left/>
      <right/>
      <top style="thin">
        <color auto="1"/>
      </top>
      <bottom style="thin">
        <color indexed="23"/>
      </bottom>
      <diagonal/>
    </border>
    <border>
      <left/>
      <right style="thin">
        <color indexed="23"/>
      </right>
      <top style="thin">
        <color indexed="23"/>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diagonal/>
    </border>
    <border>
      <left style="thin">
        <color indexed="55"/>
      </left>
      <right/>
      <top style="thin">
        <color indexed="55"/>
      </top>
      <bottom/>
      <diagonal/>
    </border>
    <border>
      <left/>
      <right/>
      <top style="thin">
        <color indexed="55"/>
      </top>
      <bottom/>
      <diagonal/>
    </border>
  </borders>
  <cellStyleXfs count="48">
    <xf numFmtId="0" fontId="0" fillId="0" borderId="0"/>
    <xf numFmtId="9" fontId="1" fillId="0" borderId="0" applyFont="0" applyFill="0" applyBorder="0" applyAlignment="0" applyProtection="0"/>
    <xf numFmtId="0" fontId="2" fillId="0" borderId="0"/>
    <xf numFmtId="0" fontId="5" fillId="2" borderId="0"/>
    <xf numFmtId="0" fontId="7" fillId="4" borderId="0"/>
    <xf numFmtId="0" fontId="2" fillId="5" borderId="0"/>
    <xf numFmtId="41" fontId="2" fillId="6" borderId="0"/>
    <xf numFmtId="3" fontId="2" fillId="7" borderId="0"/>
    <xf numFmtId="41" fontId="2" fillId="8" borderId="0"/>
    <xf numFmtId="0" fontId="7" fillId="3" borderId="0"/>
    <xf numFmtId="43" fontId="1" fillId="0" borderId="0" applyFont="0" applyFill="0" applyBorder="0" applyAlignment="0" applyProtection="0"/>
    <xf numFmtId="0" fontId="11" fillId="0" borderId="0"/>
    <xf numFmtId="0" fontId="19" fillId="13" borderId="14" applyNumberFormat="0" applyAlignment="0" applyProtection="0"/>
    <xf numFmtId="0" fontId="11" fillId="0" borderId="0"/>
    <xf numFmtId="0" fontId="20" fillId="15" borderId="0">
      <alignment horizontal="left" vertical="center"/>
      <protection locked="0"/>
    </xf>
    <xf numFmtId="0" fontId="11" fillId="0" borderId="0"/>
    <xf numFmtId="0" fontId="22" fillId="14" borderId="0">
      <alignment vertical="center"/>
      <protection locked="0"/>
    </xf>
    <xf numFmtId="0" fontId="28" fillId="10" borderId="0">
      <alignment vertical="center"/>
    </xf>
    <xf numFmtId="0" fontId="29" fillId="16" borderId="0"/>
    <xf numFmtId="0" fontId="1" fillId="9" borderId="0"/>
    <xf numFmtId="0" fontId="30" fillId="13" borderId="15" applyNumberFormat="0"/>
    <xf numFmtId="0" fontId="25" fillId="18" borderId="14" applyNumberFormat="0"/>
    <xf numFmtId="0" fontId="1" fillId="19" borderId="15" applyNumberFormat="0" applyAlignment="0"/>
    <xf numFmtId="0" fontId="30" fillId="18" borderId="15" applyNumberFormat="0"/>
    <xf numFmtId="0" fontId="24" fillId="17" borderId="15" applyNumberFormat="0"/>
    <xf numFmtId="0" fontId="1" fillId="23" borderId="15" applyNumberFormat="0"/>
    <xf numFmtId="0" fontId="31" fillId="10" borderId="0"/>
    <xf numFmtId="0" fontId="26" fillId="20" borderId="16" applyNumberFormat="0">
      <alignment horizontal="center" vertical="center"/>
    </xf>
    <xf numFmtId="0" fontId="26" fillId="21" borderId="16" applyNumberFormat="0">
      <alignment horizontal="center" vertical="center"/>
    </xf>
    <xf numFmtId="0" fontId="26" fillId="22" borderId="16" applyNumberFormat="0">
      <alignment horizontal="center" vertical="center"/>
    </xf>
    <xf numFmtId="0" fontId="26" fillId="24" borderId="16" applyNumberFormat="0">
      <alignment horizontal="center" vertical="center"/>
    </xf>
    <xf numFmtId="0" fontId="26" fillId="25" borderId="16" applyNumberFormat="0">
      <alignment horizontal="center" vertical="center"/>
    </xf>
    <xf numFmtId="0" fontId="26" fillId="26" borderId="16" applyNumberFormat="0">
      <alignment horizontal="center" vertical="center"/>
    </xf>
    <xf numFmtId="0" fontId="32" fillId="27" borderId="15" applyNumberFormat="0">
      <alignment horizontal="center" vertical="center"/>
    </xf>
    <xf numFmtId="0" fontId="21" fillId="9" borderId="15"/>
    <xf numFmtId="0" fontId="18" fillId="27" borderId="17" applyNumberFormat="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42" fillId="9" borderId="0" applyNumberFormat="0" applyFill="0" applyBorder="0" applyAlignment="0" applyProtection="0"/>
    <xf numFmtId="0" fontId="1" fillId="9" borderId="0"/>
    <xf numFmtId="44" fontId="1" fillId="0" borderId="0" applyFont="0" applyFill="0" applyBorder="0" applyAlignment="0" applyProtection="0"/>
    <xf numFmtId="2" fontId="2" fillId="30" borderId="0"/>
    <xf numFmtId="2" fontId="2" fillId="31" borderId="0"/>
    <xf numFmtId="2" fontId="2" fillId="32" borderId="0"/>
    <xf numFmtId="2" fontId="2" fillId="33" borderId="0"/>
    <xf numFmtId="0" fontId="48" fillId="34" borderId="0"/>
    <xf numFmtId="0" fontId="49" fillId="35" borderId="0"/>
  </cellStyleXfs>
  <cellXfs count="552">
    <xf numFmtId="0" fontId="0" fillId="0" borderId="0" xfId="0"/>
    <xf numFmtId="0" fontId="3" fillId="0" borderId="1" xfId="2" applyFont="1" applyBorder="1"/>
    <xf numFmtId="0" fontId="4" fillId="0" borderId="0" xfId="2" applyFont="1"/>
    <xf numFmtId="0" fontId="2" fillId="0" borderId="0" xfId="2"/>
    <xf numFmtId="0" fontId="2" fillId="0" borderId="1" xfId="2" applyBorder="1" applyAlignment="1">
      <alignment wrapText="1"/>
    </xf>
    <xf numFmtId="0" fontId="2" fillId="0" borderId="0" xfId="2" applyAlignment="1">
      <alignment wrapText="1"/>
    </xf>
    <xf numFmtId="0" fontId="6" fillId="2" borderId="0" xfId="3" applyFont="1"/>
    <xf numFmtId="0" fontId="7" fillId="3" borderId="0" xfId="2" applyFont="1" applyFill="1"/>
    <xf numFmtId="0" fontId="4" fillId="0" borderId="1" xfId="2" applyFont="1" applyBorder="1"/>
    <xf numFmtId="0" fontId="4" fillId="0" borderId="2" xfId="2" applyFont="1" applyBorder="1"/>
    <xf numFmtId="0" fontId="7" fillId="4" borderId="0" xfId="4"/>
    <xf numFmtId="0" fontId="7" fillId="4" borderId="0" xfId="4" quotePrefix="1"/>
    <xf numFmtId="0" fontId="7" fillId="4" borderId="0" xfId="4" applyAlignment="1">
      <alignment wrapText="1"/>
    </xf>
    <xf numFmtId="0" fontId="2" fillId="5" borderId="0" xfId="5"/>
    <xf numFmtId="41" fontId="2" fillId="6" borderId="0" xfId="6"/>
    <xf numFmtId="41" fontId="2" fillId="8" borderId="0" xfId="8"/>
    <xf numFmtId="9" fontId="2" fillId="7" borderId="0" xfId="7" applyNumberFormat="1"/>
    <xf numFmtId="0" fontId="7" fillId="3" borderId="0" xfId="9"/>
    <xf numFmtId="8" fontId="4" fillId="0" borderId="0" xfId="2" applyNumberFormat="1" applyFont="1"/>
    <xf numFmtId="9" fontId="2" fillId="8" borderId="0" xfId="1" applyFont="1" applyFill="1"/>
    <xf numFmtId="9" fontId="2" fillId="8" borderId="0" xfId="8" applyNumberFormat="1"/>
    <xf numFmtId="3" fontId="2" fillId="7" borderId="0" xfId="7"/>
    <xf numFmtId="10" fontId="2" fillId="6" borderId="0" xfId="1" applyNumberFormat="1" applyFont="1" applyFill="1"/>
    <xf numFmtId="0" fontId="8" fillId="0" borderId="0" xfId="2" applyFont="1"/>
    <xf numFmtId="0" fontId="7" fillId="4" borderId="0" xfId="4" applyAlignment="1">
      <alignment horizontal="center"/>
    </xf>
    <xf numFmtId="0" fontId="7" fillId="4" borderId="0" xfId="4" quotePrefix="1" applyAlignment="1">
      <alignment horizontal="right"/>
    </xf>
    <xf numFmtId="0" fontId="5" fillId="2" borderId="0" xfId="3"/>
    <xf numFmtId="0" fontId="3" fillId="9" borderId="0" xfId="5" applyFont="1" applyFill="1"/>
    <xf numFmtId="0" fontId="0" fillId="9" borderId="0" xfId="0" applyFill="1"/>
    <xf numFmtId="0" fontId="7" fillId="4" borderId="0" xfId="4" quotePrefix="1" applyAlignment="1">
      <alignment horizontal="left"/>
    </xf>
    <xf numFmtId="41" fontId="7" fillId="8" borderId="0" xfId="8" applyFont="1"/>
    <xf numFmtId="4" fontId="2" fillId="6" borderId="0" xfId="6" applyNumberFormat="1"/>
    <xf numFmtId="165" fontId="7" fillId="8" borderId="0" xfId="8" applyNumberFormat="1" applyFont="1"/>
    <xf numFmtId="0" fontId="7" fillId="8" borderId="0" xfId="5" applyFont="1" applyFill="1"/>
    <xf numFmtId="0" fontId="7" fillId="4" borderId="0" xfId="4" applyAlignment="1">
      <alignment horizontal="center" wrapText="1"/>
    </xf>
    <xf numFmtId="0" fontId="7" fillId="4" borderId="0" xfId="4" applyAlignment="1">
      <alignment horizontal="center" vertical="top" wrapText="1"/>
    </xf>
    <xf numFmtId="167" fontId="2" fillId="8" borderId="0" xfId="8" applyNumberFormat="1"/>
    <xf numFmtId="0" fontId="3" fillId="5" borderId="1" xfId="2" applyFont="1" applyFill="1" applyBorder="1" applyAlignment="1">
      <alignment horizontal="right" vertical="center"/>
    </xf>
    <xf numFmtId="0" fontId="3" fillId="6" borderId="1" xfId="2" applyFont="1" applyFill="1" applyBorder="1" applyAlignment="1">
      <alignment horizontal="center" vertical="center"/>
    </xf>
    <xf numFmtId="41" fontId="2" fillId="8" borderId="4" xfId="8" applyBorder="1"/>
    <xf numFmtId="0" fontId="9" fillId="0" borderId="0" xfId="2" applyFont="1" applyAlignment="1">
      <alignment horizontal="right"/>
    </xf>
    <xf numFmtId="41" fontId="2" fillId="9" borderId="0" xfId="6" applyFill="1"/>
    <xf numFmtId="165" fontId="2" fillId="8" borderId="0" xfId="6" applyNumberFormat="1" applyFill="1"/>
    <xf numFmtId="0" fontId="7" fillId="4" borderId="0" xfId="4" applyAlignment="1">
      <alignment horizontal="right"/>
    </xf>
    <xf numFmtId="0" fontId="7" fillId="4" borderId="0" xfId="4" applyAlignment="1">
      <alignment horizontal="right" vertical="center"/>
    </xf>
    <xf numFmtId="0" fontId="2" fillId="5" borderId="5" xfId="5" applyBorder="1"/>
    <xf numFmtId="9" fontId="2" fillId="8" borderId="5" xfId="1" applyFont="1" applyFill="1" applyBorder="1"/>
    <xf numFmtId="168" fontId="2" fillId="8" borderId="0" xfId="8" applyNumberFormat="1"/>
    <xf numFmtId="0" fontId="7" fillId="5" borderId="5" xfId="5" applyFont="1" applyBorder="1"/>
    <xf numFmtId="168" fontId="7" fillId="8" borderId="5" xfId="8" applyNumberFormat="1" applyFont="1" applyBorder="1"/>
    <xf numFmtId="167" fontId="2" fillId="8" borderId="1" xfId="8" applyNumberFormat="1" applyBorder="1"/>
    <xf numFmtId="0" fontId="10" fillId="0" borderId="0" xfId="0" applyFont="1" applyAlignment="1">
      <alignment horizontal="left"/>
    </xf>
    <xf numFmtId="0" fontId="10" fillId="0" borderId="0" xfId="0" applyFont="1"/>
    <xf numFmtId="0" fontId="12" fillId="10" borderId="0" xfId="11" applyFont="1" applyFill="1"/>
    <xf numFmtId="169" fontId="12" fillId="10" borderId="0" xfId="10" applyNumberFormat="1" applyFont="1" applyFill="1"/>
    <xf numFmtId="164" fontId="12" fillId="10" borderId="0" xfId="10" applyNumberFormat="1" applyFont="1" applyFill="1"/>
    <xf numFmtId="0" fontId="12" fillId="10" borderId="6" xfId="11" applyFont="1" applyFill="1" applyBorder="1"/>
    <xf numFmtId="0" fontId="12" fillId="11" borderId="0" xfId="11" applyFont="1" applyFill="1"/>
    <xf numFmtId="169" fontId="12" fillId="11" borderId="0" xfId="10" applyNumberFormat="1" applyFont="1" applyFill="1"/>
    <xf numFmtId="164" fontId="12" fillId="11" borderId="0" xfId="10" applyNumberFormat="1" applyFont="1" applyFill="1"/>
    <xf numFmtId="0" fontId="12" fillId="11" borderId="6" xfId="11" applyFont="1" applyFill="1" applyBorder="1"/>
    <xf numFmtId="0" fontId="13" fillId="0" borderId="0" xfId="0" applyFont="1"/>
    <xf numFmtId="0" fontId="14" fillId="0" borderId="0" xfId="0" applyFont="1"/>
    <xf numFmtId="0" fontId="14" fillId="0" borderId="6" xfId="0" applyFont="1" applyBorder="1"/>
    <xf numFmtId="0" fontId="13" fillId="0" borderId="6" xfId="0" applyFont="1" applyBorder="1"/>
    <xf numFmtId="0" fontId="10" fillId="0" borderId="7" xfId="0" applyFont="1" applyBorder="1"/>
    <xf numFmtId="0" fontId="15" fillId="10" borderId="0" xfId="0" applyFont="1" applyFill="1"/>
    <xf numFmtId="0" fontId="15" fillId="10" borderId="0" xfId="0" applyFont="1" applyFill="1" applyAlignment="1">
      <alignment horizontal="center"/>
    </xf>
    <xf numFmtId="0" fontId="15" fillId="10" borderId="7" xfId="0" applyFont="1" applyFill="1" applyBorder="1" applyAlignment="1">
      <alignment horizontal="center"/>
    </xf>
    <xf numFmtId="0" fontId="15" fillId="10" borderId="6" xfId="0" applyFont="1" applyFill="1" applyBorder="1" applyAlignment="1">
      <alignment horizontal="center"/>
    </xf>
    <xf numFmtId="3" fontId="10" fillId="0" borderId="0" xfId="0" applyNumberFormat="1" applyFont="1"/>
    <xf numFmtId="0" fontId="10" fillId="0" borderId="11" xfId="0" applyFont="1" applyBorder="1" applyAlignment="1">
      <alignment horizontal="left"/>
    </xf>
    <xf numFmtId="0" fontId="10" fillId="0" borderId="11" xfId="0" applyFont="1" applyBorder="1"/>
    <xf numFmtId="0" fontId="10" fillId="0" borderId="12" xfId="0" applyFont="1" applyBorder="1"/>
    <xf numFmtId="3" fontId="10" fillId="0" borderId="11" xfId="0" applyNumberFormat="1" applyFont="1" applyBorder="1"/>
    <xf numFmtId="3" fontId="10" fillId="0" borderId="13" xfId="0" applyNumberFormat="1" applyFont="1" applyBorder="1"/>
    <xf numFmtId="0" fontId="10" fillId="0" borderId="6" xfId="0" applyFont="1" applyBorder="1"/>
    <xf numFmtId="0" fontId="10" fillId="4" borderId="0" xfId="0" applyFont="1" applyFill="1"/>
    <xf numFmtId="0" fontId="10" fillId="12" borderId="0" xfId="0" applyFont="1" applyFill="1"/>
    <xf numFmtId="0" fontId="10" fillId="12" borderId="7" xfId="0" applyFont="1" applyFill="1" applyBorder="1"/>
    <xf numFmtId="0" fontId="17" fillId="12" borderId="8" xfId="0" applyFont="1" applyFill="1" applyBorder="1" applyAlignment="1">
      <alignment horizontal="center"/>
    </xf>
    <xf numFmtId="0" fontId="17" fillId="12" borderId="10" xfId="0" applyFont="1" applyFill="1" applyBorder="1" applyAlignment="1">
      <alignment horizontal="center"/>
    </xf>
    <xf numFmtId="3" fontId="10" fillId="8" borderId="0" xfId="0" applyNumberFormat="1" applyFont="1" applyFill="1"/>
    <xf numFmtId="3" fontId="10" fillId="8" borderId="6" xfId="0" applyNumberFormat="1" applyFont="1" applyFill="1" applyBorder="1"/>
    <xf numFmtId="0" fontId="16" fillId="0" borderId="0" xfId="0" applyFont="1"/>
    <xf numFmtId="43" fontId="4" fillId="0" borderId="0" xfId="2" applyNumberFormat="1" applyFont="1"/>
    <xf numFmtId="41" fontId="19" fillId="13" borderId="14" xfId="12" applyNumberFormat="1"/>
    <xf numFmtId="4" fontId="2" fillId="0" borderId="0" xfId="2" applyNumberFormat="1"/>
    <xf numFmtId="0" fontId="27" fillId="0" borderId="0" xfId="0" applyFont="1"/>
    <xf numFmtId="3" fontId="2" fillId="5" borderId="0" xfId="5" applyNumberFormat="1"/>
    <xf numFmtId="0" fontId="2" fillId="5" borderId="0" xfId="5" applyAlignment="1">
      <alignment horizontal="left"/>
    </xf>
    <xf numFmtId="0" fontId="23" fillId="9" borderId="0" xfId="0" applyFont="1" applyFill="1"/>
    <xf numFmtId="10" fontId="23" fillId="9" borderId="0" xfId="0" applyNumberFormat="1" applyFont="1" applyFill="1"/>
    <xf numFmtId="0" fontId="33" fillId="5" borderId="0" xfId="5" applyFont="1"/>
    <xf numFmtId="0" fontId="36" fillId="5" borderId="0" xfId="5" applyFont="1"/>
    <xf numFmtId="168" fontId="2" fillId="0" borderId="0" xfId="2" applyNumberFormat="1"/>
    <xf numFmtId="171" fontId="7" fillId="8" borderId="0" xfId="8" applyNumberFormat="1" applyFont="1"/>
    <xf numFmtId="170" fontId="2" fillId="0" borderId="0" xfId="2" applyNumberFormat="1"/>
    <xf numFmtId="167" fontId="34" fillId="0" borderId="0" xfId="2" applyNumberFormat="1" applyFont="1"/>
    <xf numFmtId="166" fontId="2" fillId="0" borderId="0" xfId="1" applyNumberFormat="1" applyFont="1"/>
    <xf numFmtId="4" fontId="36" fillId="6" borderId="0" xfId="6" applyNumberFormat="1" applyFont="1"/>
    <xf numFmtId="10" fontId="36" fillId="6" borderId="0" xfId="1" applyNumberFormat="1" applyFont="1" applyFill="1"/>
    <xf numFmtId="0" fontId="21" fillId="9" borderId="0" xfId="0" applyFont="1" applyFill="1"/>
    <xf numFmtId="0" fontId="37" fillId="9" borderId="0" xfId="5" applyFont="1" applyFill="1"/>
    <xf numFmtId="0" fontId="35" fillId="4" borderId="0" xfId="4" quotePrefix="1" applyFont="1" applyAlignment="1">
      <alignment horizontal="right"/>
    </xf>
    <xf numFmtId="41" fontId="35" fillId="8" borderId="0" xfId="8" applyFont="1"/>
    <xf numFmtId="0" fontId="36" fillId="9" borderId="0" xfId="5" applyFont="1" applyFill="1"/>
    <xf numFmtId="0" fontId="35" fillId="4" borderId="0" xfId="4" quotePrefix="1" applyFont="1" applyAlignment="1">
      <alignment horizontal="left"/>
    </xf>
    <xf numFmtId="0" fontId="35" fillId="4" borderId="0" xfId="4" quotePrefix="1" applyFont="1" applyAlignment="1">
      <alignment horizontal="right" wrapText="1"/>
    </xf>
    <xf numFmtId="165" fontId="35" fillId="8" borderId="0" xfId="8" applyNumberFormat="1" applyFont="1"/>
    <xf numFmtId="4" fontId="36" fillId="8" borderId="0" xfId="6" applyNumberFormat="1" applyFont="1" applyFill="1"/>
    <xf numFmtId="166" fontId="36" fillId="8" borderId="0" xfId="1" applyNumberFormat="1" applyFont="1" applyFill="1"/>
    <xf numFmtId="0" fontId="11" fillId="4" borderId="0" xfId="0" applyFont="1" applyFill="1"/>
    <xf numFmtId="0" fontId="16" fillId="12" borderId="8" xfId="0" applyFont="1" applyFill="1" applyBorder="1" applyAlignment="1">
      <alignment horizontal="center"/>
    </xf>
    <xf numFmtId="0" fontId="16" fillId="12" borderId="9" xfId="0" applyFont="1" applyFill="1" applyBorder="1" applyAlignment="1">
      <alignment horizontal="center"/>
    </xf>
    <xf numFmtId="0" fontId="16" fillId="12" borderId="10" xfId="0" applyFont="1" applyFill="1" applyBorder="1" applyAlignment="1">
      <alignment horizontal="center"/>
    </xf>
    <xf numFmtId="0" fontId="11" fillId="5" borderId="0" xfId="0" applyFont="1" applyFill="1"/>
    <xf numFmtId="3" fontId="11" fillId="5" borderId="0" xfId="0" applyNumberFormat="1" applyFont="1" applyFill="1" applyAlignment="1">
      <alignment horizontal="left"/>
    </xf>
    <xf numFmtId="0" fontId="11" fillId="5" borderId="7" xfId="0" applyFont="1" applyFill="1" applyBorder="1"/>
    <xf numFmtId="3" fontId="11" fillId="6" borderId="0" xfId="0" applyNumberFormat="1" applyFont="1" applyFill="1"/>
    <xf numFmtId="3" fontId="11" fillId="6" borderId="6" xfId="0" applyNumberFormat="1" applyFont="1" applyFill="1" applyBorder="1"/>
    <xf numFmtId="0" fontId="38" fillId="0" borderId="0" xfId="2" applyFont="1"/>
    <xf numFmtId="0" fontId="36" fillId="0" borderId="0" xfId="2" applyFont="1"/>
    <xf numFmtId="0" fontId="39" fillId="2" borderId="0" xfId="3" applyFont="1"/>
    <xf numFmtId="0" fontId="21" fillId="0" borderId="0" xfId="0" applyFont="1"/>
    <xf numFmtId="0" fontId="35" fillId="3" borderId="0" xfId="2" applyFont="1" applyFill="1"/>
    <xf numFmtId="0" fontId="38" fillId="0" borderId="3" xfId="2" applyFont="1" applyBorder="1"/>
    <xf numFmtId="0" fontId="35" fillId="4" borderId="0" xfId="4" quotePrefix="1" applyFont="1" applyAlignment="1">
      <alignment horizontal="center" wrapText="1"/>
    </xf>
    <xf numFmtId="41" fontId="36" fillId="8" borderId="0" xfId="8" applyFont="1"/>
    <xf numFmtId="0" fontId="15" fillId="12" borderId="6" xfId="0" applyFont="1" applyFill="1" applyBorder="1" applyAlignment="1">
      <alignment horizontal="centerContinuous"/>
    </xf>
    <xf numFmtId="0" fontId="15" fillId="12" borderId="0" xfId="0" applyFont="1" applyFill="1" applyAlignment="1">
      <alignment horizontal="centerContinuous"/>
    </xf>
    <xf numFmtId="0" fontId="16" fillId="12" borderId="6" xfId="0" applyFont="1" applyFill="1" applyBorder="1"/>
    <xf numFmtId="0" fontId="16" fillId="12" borderId="0" xfId="0" applyFont="1" applyFill="1"/>
    <xf numFmtId="0" fontId="16" fillId="12" borderId="0" xfId="0" applyFont="1" applyFill="1" applyAlignment="1">
      <alignment horizontal="centerContinuous"/>
    </xf>
    <xf numFmtId="0" fontId="12" fillId="10" borderId="7" xfId="11" applyFont="1" applyFill="1" applyBorder="1"/>
    <xf numFmtId="0" fontId="12" fillId="11" borderId="7" xfId="11" applyFont="1" applyFill="1" applyBorder="1"/>
    <xf numFmtId="0" fontId="14" fillId="0" borderId="7" xfId="0" applyFont="1" applyBorder="1"/>
    <xf numFmtId="0" fontId="15" fillId="12" borderId="7" xfId="0" applyFont="1" applyFill="1" applyBorder="1" applyAlignment="1">
      <alignment horizontal="centerContinuous"/>
    </xf>
    <xf numFmtId="3" fontId="11" fillId="6" borderId="7" xfId="0" applyNumberFormat="1" applyFont="1" applyFill="1" applyBorder="1"/>
    <xf numFmtId="3" fontId="10" fillId="0" borderId="12" xfId="0" applyNumberFormat="1" applyFont="1" applyBorder="1"/>
    <xf numFmtId="3" fontId="10" fillId="0" borderId="7" xfId="0" applyNumberFormat="1" applyFont="1" applyBorder="1"/>
    <xf numFmtId="0" fontId="15" fillId="12" borderId="6" xfId="0" applyFont="1" applyFill="1" applyBorder="1"/>
    <xf numFmtId="0" fontId="15" fillId="12" borderId="0" xfId="0" applyFont="1" applyFill="1"/>
    <xf numFmtId="0" fontId="41" fillId="0" borderId="0" xfId="0" applyFont="1"/>
    <xf numFmtId="0" fontId="31" fillId="10" borderId="0" xfId="26"/>
    <xf numFmtId="0" fontId="28" fillId="10" borderId="0" xfId="17">
      <alignment vertical="center"/>
    </xf>
    <xf numFmtId="0" fontId="29" fillId="16" borderId="0" xfId="18"/>
    <xf numFmtId="0" fontId="42" fillId="16" borderId="0" xfId="39" applyNumberFormat="1" applyFill="1"/>
    <xf numFmtId="0" fontId="1" fillId="9" borderId="0" xfId="40" applyAlignment="1">
      <alignment vertical="center"/>
    </xf>
    <xf numFmtId="0" fontId="30" fillId="13" borderId="15" xfId="20" applyNumberFormat="1" applyAlignment="1">
      <alignment vertical="center"/>
    </xf>
    <xf numFmtId="0" fontId="25" fillId="18" borderId="18" xfId="21" applyNumberFormat="1" applyBorder="1" applyAlignment="1">
      <alignment horizontal="center" vertical="center"/>
    </xf>
    <xf numFmtId="0" fontId="0" fillId="19" borderId="15" xfId="22" applyFont="1" applyAlignment="1">
      <alignment horizontal="right"/>
    </xf>
    <xf numFmtId="0" fontId="1" fillId="9" borderId="0" xfId="40" applyAlignment="1">
      <alignment horizontal="left" vertical="center"/>
    </xf>
    <xf numFmtId="0" fontId="43" fillId="9" borderId="0" xfId="40" applyFont="1" applyAlignment="1">
      <alignment vertical="center"/>
    </xf>
    <xf numFmtId="43" fontId="1" fillId="9" borderId="0" xfId="40" applyNumberFormat="1" applyAlignment="1">
      <alignment horizontal="right" vertical="center"/>
    </xf>
    <xf numFmtId="0" fontId="1" fillId="9" borderId="0" xfId="40" applyAlignment="1">
      <alignment horizontal="right" vertical="center"/>
    </xf>
    <xf numFmtId="0" fontId="30" fillId="18" borderId="15" xfId="23" applyNumberFormat="1" applyAlignment="1">
      <alignment horizontal="left" vertical="center"/>
    </xf>
    <xf numFmtId="0" fontId="24" fillId="17" borderId="19" xfId="24" applyNumberFormat="1" applyBorder="1" applyAlignment="1">
      <alignment horizontal="center"/>
    </xf>
    <xf numFmtId="0" fontId="0" fillId="23" borderId="15" xfId="25" applyFont="1" applyAlignment="1">
      <alignment horizontal="right" vertical="center"/>
    </xf>
    <xf numFmtId="0" fontId="0" fillId="9" borderId="0" xfId="40" applyFont="1" applyAlignment="1">
      <alignment horizontal="right" vertical="center"/>
    </xf>
    <xf numFmtId="0" fontId="1" fillId="9" borderId="0" xfId="40"/>
    <xf numFmtId="0" fontId="23" fillId="9" borderId="0" xfId="40" applyFont="1"/>
    <xf numFmtId="3" fontId="19" fillId="13" borderId="18" xfId="20" quotePrefix="1" applyNumberFormat="1" applyFont="1" applyBorder="1" applyAlignment="1">
      <alignment horizontal="left"/>
    </xf>
    <xf numFmtId="0" fontId="19" fillId="13" borderId="18" xfId="20" quotePrefix="1" applyNumberFormat="1" applyFont="1" applyBorder="1" applyAlignment="1">
      <alignment horizontal="left"/>
    </xf>
    <xf numFmtId="0" fontId="32" fillId="9" borderId="0" xfId="40" applyFont="1"/>
    <xf numFmtId="0" fontId="0" fillId="9" borderId="0" xfId="40" applyFont="1"/>
    <xf numFmtId="4" fontId="1" fillId="9" borderId="0" xfId="40" applyNumberFormat="1"/>
    <xf numFmtId="3" fontId="27" fillId="6" borderId="0" xfId="0" applyNumberFormat="1" applyFont="1" applyFill="1"/>
    <xf numFmtId="3" fontId="27" fillId="6" borderId="7" xfId="0" applyNumberFormat="1" applyFont="1" applyFill="1" applyBorder="1"/>
    <xf numFmtId="0" fontId="27" fillId="5" borderId="0" xfId="0" applyFont="1" applyFill="1"/>
    <xf numFmtId="3" fontId="27" fillId="5" borderId="0" xfId="0" applyNumberFormat="1" applyFont="1" applyFill="1" applyAlignment="1">
      <alignment horizontal="left"/>
    </xf>
    <xf numFmtId="0" fontId="27" fillId="5" borderId="7" xfId="0" applyFont="1" applyFill="1" applyBorder="1"/>
    <xf numFmtId="3" fontId="27" fillId="6" borderId="6" xfId="0" applyNumberFormat="1" applyFont="1" applyFill="1" applyBorder="1"/>
    <xf numFmtId="3" fontId="27" fillId="8" borderId="6" xfId="0" applyNumberFormat="1" applyFont="1" applyFill="1" applyBorder="1"/>
    <xf numFmtId="3" fontId="27" fillId="8" borderId="0" xfId="0" applyNumberFormat="1" applyFont="1" applyFill="1"/>
    <xf numFmtId="0" fontId="27" fillId="0" borderId="0" xfId="0" applyFont="1" applyAlignment="1">
      <alignment horizontal="left"/>
    </xf>
    <xf numFmtId="0" fontId="27" fillId="0" borderId="7" xfId="0" applyFont="1" applyBorder="1"/>
    <xf numFmtId="0" fontId="44" fillId="5" borderId="0" xfId="0" applyFont="1" applyFill="1"/>
    <xf numFmtId="3" fontId="44" fillId="5" borderId="0" xfId="0" applyNumberFormat="1" applyFont="1" applyFill="1" applyAlignment="1">
      <alignment horizontal="left"/>
    </xf>
    <xf numFmtId="0" fontId="44" fillId="5" borderId="7" xfId="0" applyFont="1" applyFill="1" applyBorder="1"/>
    <xf numFmtId="3" fontId="44" fillId="6" borderId="0" xfId="0" applyNumberFormat="1" applyFont="1" applyFill="1"/>
    <xf numFmtId="3" fontId="44" fillId="6" borderId="7" xfId="0" applyNumberFormat="1" applyFont="1" applyFill="1" applyBorder="1"/>
    <xf numFmtId="3" fontId="44" fillId="6" borderId="6" xfId="0" applyNumberFormat="1" applyFont="1" applyFill="1" applyBorder="1"/>
    <xf numFmtId="3" fontId="44" fillId="8" borderId="6" xfId="0" applyNumberFormat="1" applyFont="1" applyFill="1" applyBorder="1"/>
    <xf numFmtId="3" fontId="44" fillId="8" borderId="0" xfId="0" applyNumberFormat="1" applyFont="1" applyFill="1"/>
    <xf numFmtId="0" fontId="45" fillId="0" borderId="0" xfId="0" applyFont="1"/>
    <xf numFmtId="0" fontId="44" fillId="0" borderId="0" xfId="0" applyFont="1"/>
    <xf numFmtId="0" fontId="23" fillId="6" borderId="0" xfId="40" applyFont="1" applyFill="1"/>
    <xf numFmtId="3" fontId="46" fillId="6" borderId="0" xfId="0" applyNumberFormat="1" applyFont="1" applyFill="1"/>
    <xf numFmtId="0" fontId="47" fillId="0" borderId="2" xfId="2" applyFont="1" applyBorder="1"/>
    <xf numFmtId="43" fontId="10" fillId="0" borderId="0" xfId="0" applyNumberFormat="1" applyFont="1"/>
    <xf numFmtId="0" fontId="17" fillId="0" borderId="0" xfId="0" applyFont="1"/>
    <xf numFmtId="0" fontId="16" fillId="12" borderId="7" xfId="0" applyFont="1" applyFill="1" applyBorder="1" applyAlignment="1">
      <alignment horizontal="centerContinuous"/>
    </xf>
    <xf numFmtId="0" fontId="50" fillId="36" borderId="0" xfId="2" applyFont="1" applyFill="1"/>
    <xf numFmtId="0" fontId="36" fillId="36" borderId="0" xfId="2" applyFont="1" applyFill="1"/>
    <xf numFmtId="0" fontId="2" fillId="36" borderId="0" xfId="2" applyFill="1"/>
    <xf numFmtId="0" fontId="0" fillId="37" borderId="0" xfId="0" applyFill="1"/>
    <xf numFmtId="0" fontId="53" fillId="37" borderId="0" xfId="0" applyFont="1" applyFill="1" applyAlignment="1">
      <alignment horizontal="center" vertical="center"/>
    </xf>
    <xf numFmtId="0" fontId="0" fillId="9" borderId="0" xfId="0" applyFill="1" applyAlignment="1">
      <alignment horizontal="center" vertical="center"/>
    </xf>
    <xf numFmtId="10" fontId="11" fillId="9" borderId="0" xfId="36" applyNumberFormat="1" applyFill="1"/>
    <xf numFmtId="0" fontId="0" fillId="37" borderId="0" xfId="0" applyFill="1" applyAlignment="1">
      <alignment wrapText="1"/>
    </xf>
    <xf numFmtId="0" fontId="11" fillId="37" borderId="0" xfId="0" applyFont="1" applyFill="1"/>
    <xf numFmtId="0" fontId="11" fillId="37" borderId="8" xfId="0" applyFont="1" applyFill="1" applyBorder="1"/>
    <xf numFmtId="0" fontId="16" fillId="37" borderId="8" xfId="0" applyFont="1" applyFill="1" applyBorder="1"/>
    <xf numFmtId="0" fontId="11" fillId="9" borderId="0" xfId="0" applyFont="1" applyFill="1"/>
    <xf numFmtId="0" fontId="36" fillId="39" borderId="2" xfId="0" applyFont="1" applyFill="1" applyBorder="1"/>
    <xf numFmtId="0" fontId="35" fillId="39" borderId="2" xfId="0" applyFont="1" applyFill="1" applyBorder="1"/>
    <xf numFmtId="0" fontId="35" fillId="39" borderId="2" xfId="0" applyFont="1" applyFill="1" applyBorder="1" applyAlignment="1">
      <alignment horizontal="center"/>
    </xf>
    <xf numFmtId="10" fontId="35" fillId="39" borderId="2" xfId="36" applyNumberFormat="1" applyFont="1" applyFill="1" applyBorder="1" applyAlignment="1">
      <alignment horizontal="center"/>
    </xf>
    <xf numFmtId="0" fontId="36" fillId="37" borderId="0" xfId="0" applyFont="1" applyFill="1"/>
    <xf numFmtId="0" fontId="36" fillId="9" borderId="0" xfId="0" applyFont="1" applyFill="1"/>
    <xf numFmtId="0" fontId="0" fillId="40" borderId="2" xfId="0" applyFill="1" applyBorder="1"/>
    <xf numFmtId="0" fontId="16" fillId="40" borderId="2" xfId="0" applyFont="1" applyFill="1" applyBorder="1" applyAlignment="1">
      <alignment vertical="center"/>
    </xf>
    <xf numFmtId="0" fontId="0" fillId="40" borderId="2" xfId="0" applyFill="1" applyBorder="1" applyAlignment="1">
      <alignment wrapText="1"/>
    </xf>
    <xf numFmtId="173" fontId="16" fillId="40" borderId="2" xfId="0" applyNumberFormat="1" applyFont="1" applyFill="1" applyBorder="1" applyAlignment="1">
      <alignment horizontal="center" wrapText="1"/>
    </xf>
    <xf numFmtId="0" fontId="16" fillId="37" borderId="0" xfId="0" applyFont="1" applyFill="1" applyAlignment="1">
      <alignment vertical="center"/>
    </xf>
    <xf numFmtId="10" fontId="16" fillId="37" borderId="0" xfId="36" applyNumberFormat="1" applyFont="1" applyFill="1" applyAlignment="1">
      <alignment horizontal="center" wrapText="1"/>
    </xf>
    <xf numFmtId="0" fontId="16" fillId="37" borderId="0" xfId="0" applyFont="1" applyFill="1" applyAlignment="1">
      <alignment horizontal="center" wrapText="1"/>
    </xf>
    <xf numFmtId="43" fontId="11" fillId="38" borderId="0" xfId="10" applyFont="1" applyFill="1" applyBorder="1" applyAlignment="1">
      <alignment horizontal="center" vertical="center"/>
    </xf>
    <xf numFmtId="2" fontId="0" fillId="41" borderId="0" xfId="0" applyNumberFormat="1" applyFill="1"/>
    <xf numFmtId="175" fontId="0" fillId="41" borderId="0" xfId="0" applyNumberFormat="1" applyFill="1" applyAlignment="1">
      <alignment horizontal="right"/>
    </xf>
    <xf numFmtId="43" fontId="11" fillId="38" borderId="0" xfId="10" applyFont="1" applyFill="1" applyBorder="1" applyAlignment="1">
      <alignment horizontal="right" vertical="center"/>
    </xf>
    <xf numFmtId="0" fontId="11" fillId="37" borderId="0" xfId="10" applyNumberFormat="1" applyFont="1" applyFill="1" applyBorder="1" applyAlignment="1">
      <alignment horizontal="right" vertical="center"/>
    </xf>
    <xf numFmtId="2" fontId="0" fillId="8" borderId="0" xfId="0" applyNumberFormat="1" applyFill="1"/>
    <xf numFmtId="175" fontId="0" fillId="8" borderId="0" xfId="0" applyNumberFormat="1" applyFill="1" applyAlignment="1">
      <alignment horizontal="right"/>
    </xf>
    <xf numFmtId="43" fontId="11" fillId="8" borderId="0" xfId="10" applyFont="1" applyFill="1" applyBorder="1" applyAlignment="1">
      <alignment horizontal="right" vertical="center"/>
    </xf>
    <xf numFmtId="43" fontId="11" fillId="8" borderId="0" xfId="10" applyFont="1" applyFill="1" applyBorder="1" applyAlignment="1">
      <alignment horizontal="center" vertical="center"/>
    </xf>
    <xf numFmtId="43" fontId="11" fillId="8" borderId="22" xfId="10" applyFont="1" applyFill="1" applyBorder="1" applyAlignment="1">
      <alignment horizontal="center" vertical="center"/>
    </xf>
    <xf numFmtId="2" fontId="0" fillId="8" borderId="22" xfId="0" applyNumberFormat="1" applyFill="1" applyBorder="1"/>
    <xf numFmtId="175" fontId="0" fillId="8" borderId="22" xfId="0" applyNumberFormat="1" applyFill="1" applyBorder="1" applyAlignment="1">
      <alignment horizontal="right"/>
    </xf>
    <xf numFmtId="43" fontId="11" fillId="8" borderId="22" xfId="10" applyFont="1" applyFill="1" applyBorder="1" applyAlignment="1">
      <alignment horizontal="right" vertical="center"/>
    </xf>
    <xf numFmtId="0" fontId="11" fillId="9" borderId="24" xfId="0" applyFont="1" applyFill="1" applyBorder="1" applyAlignment="1">
      <alignment horizontal="left"/>
    </xf>
    <xf numFmtId="0" fontId="11" fillId="9" borderId="0" xfId="0" applyFont="1" applyFill="1" applyAlignment="1">
      <alignment horizontal="left"/>
    </xf>
    <xf numFmtId="175" fontId="11" fillId="41" borderId="0" xfId="0" applyNumberFormat="1" applyFont="1" applyFill="1" applyAlignment="1">
      <alignment horizontal="right"/>
    </xf>
    <xf numFmtId="0" fontId="11" fillId="0" borderId="0" xfId="0" applyFont="1"/>
    <xf numFmtId="2" fontId="0" fillId="37" borderId="0" xfId="0" applyNumberFormat="1" applyFill="1" applyAlignment="1">
      <alignment wrapText="1"/>
    </xf>
    <xf numFmtId="0" fontId="35" fillId="40" borderId="2" xfId="0" applyFont="1" applyFill="1" applyBorder="1" applyAlignment="1">
      <alignment vertical="center"/>
    </xf>
    <xf numFmtId="43" fontId="0" fillId="37" borderId="0" xfId="0" applyNumberFormat="1" applyFill="1" applyAlignment="1">
      <alignment wrapText="1"/>
    </xf>
    <xf numFmtId="2" fontId="0" fillId="37" borderId="0" xfId="0" applyNumberFormat="1" applyFill="1"/>
    <xf numFmtId="43" fontId="11" fillId="38" borderId="24" xfId="10" applyFont="1" applyFill="1" applyBorder="1" applyAlignment="1">
      <alignment horizontal="right" vertical="center"/>
    </xf>
    <xf numFmtId="174" fontId="11" fillId="38" borderId="0" xfId="10" applyNumberFormat="1" applyFont="1" applyFill="1" applyBorder="1" applyAlignment="1">
      <alignment horizontal="right" vertical="center"/>
    </xf>
    <xf numFmtId="43" fontId="11" fillId="8" borderId="24" xfId="10" applyFont="1" applyFill="1" applyBorder="1" applyAlignment="1">
      <alignment horizontal="right" vertical="center"/>
    </xf>
    <xf numFmtId="43" fontId="11" fillId="37" borderId="0" xfId="10" applyFont="1" applyFill="1" applyBorder="1" applyAlignment="1">
      <alignment horizontal="center" vertical="center"/>
    </xf>
    <xf numFmtId="173" fontId="54" fillId="0" borderId="0" xfId="0" applyNumberFormat="1" applyFont="1"/>
    <xf numFmtId="0" fontId="53" fillId="9" borderId="0" xfId="0" applyFont="1" applyFill="1" applyAlignment="1">
      <alignment horizontal="center" vertical="center"/>
    </xf>
    <xf numFmtId="173" fontId="55" fillId="37" borderId="0" xfId="0" applyNumberFormat="1" applyFont="1" applyFill="1" applyAlignment="1">
      <alignment wrapText="1"/>
    </xf>
    <xf numFmtId="0" fontId="16" fillId="9" borderId="0" xfId="0" applyFont="1" applyFill="1" applyAlignment="1">
      <alignment vertical="center"/>
    </xf>
    <xf numFmtId="174" fontId="11" fillId="38" borderId="24" xfId="10" applyNumberFormat="1" applyFont="1" applyFill="1" applyBorder="1" applyAlignment="1">
      <alignment horizontal="right" vertical="center"/>
    </xf>
    <xf numFmtId="0" fontId="0" fillId="9" borderId="0" xfId="0" applyFill="1" applyAlignment="1">
      <alignment wrapText="1"/>
    </xf>
    <xf numFmtId="0" fontId="56" fillId="37" borderId="0" xfId="0" applyFont="1" applyFill="1" applyAlignment="1">
      <alignment horizontal="center" vertical="center"/>
    </xf>
    <xf numFmtId="174" fontId="11" fillId="37" borderId="24" xfId="10" applyNumberFormat="1" applyFont="1" applyFill="1" applyBorder="1" applyAlignment="1">
      <alignment horizontal="right" vertical="center"/>
    </xf>
    <xf numFmtId="174" fontId="11" fillId="37" borderId="0" xfId="10" applyNumberFormat="1" applyFont="1" applyFill="1" applyBorder="1" applyAlignment="1">
      <alignment horizontal="right" vertical="center"/>
    </xf>
    <xf numFmtId="0" fontId="16" fillId="37" borderId="0" xfId="41" applyNumberFormat="1" applyFont="1" applyFill="1" applyBorder="1" applyAlignment="1">
      <alignment horizontal="right" vertical="center"/>
    </xf>
    <xf numFmtId="174" fontId="0" fillId="38" borderId="0" xfId="0" applyNumberFormat="1" applyFill="1" applyAlignment="1">
      <alignment horizontal="right"/>
    </xf>
    <xf numFmtId="174" fontId="11" fillId="38" borderId="0" xfId="36" applyNumberFormat="1" applyFill="1" applyBorder="1" applyAlignment="1">
      <alignment horizontal="right"/>
    </xf>
    <xf numFmtId="174" fontId="11" fillId="38" borderId="0" xfId="0" applyNumberFormat="1" applyFont="1" applyFill="1"/>
    <xf numFmtId="176" fontId="11" fillId="38" borderId="0" xfId="0" applyNumberFormat="1" applyFont="1" applyFill="1"/>
    <xf numFmtId="176" fontId="11" fillId="38" borderId="0" xfId="36" applyNumberFormat="1" applyFill="1" applyBorder="1" applyAlignment="1">
      <alignment horizontal="right"/>
    </xf>
    <xf numFmtId="174" fontId="11" fillId="37" borderId="0" xfId="0" applyNumberFormat="1" applyFont="1" applyFill="1"/>
    <xf numFmtId="0" fontId="11" fillId="37" borderId="0" xfId="0" applyFont="1" applyFill="1" applyAlignment="1">
      <alignment horizontal="left" vertical="center"/>
    </xf>
    <xf numFmtId="2" fontId="11" fillId="37" borderId="0" xfId="0" applyNumberFormat="1" applyFont="1" applyFill="1"/>
    <xf numFmtId="0" fontId="11" fillId="37" borderId="0" xfId="0" applyFont="1" applyFill="1" applyAlignment="1">
      <alignment wrapText="1"/>
    </xf>
    <xf numFmtId="0" fontId="16" fillId="37" borderId="0" xfId="0" applyFont="1" applyFill="1"/>
    <xf numFmtId="0" fontId="16" fillId="37" borderId="0" xfId="0" applyFont="1" applyFill="1" applyAlignment="1">
      <alignment wrapText="1"/>
    </xf>
    <xf numFmtId="0" fontId="56" fillId="37" borderId="0" xfId="0" applyFont="1" applyFill="1" applyAlignment="1">
      <alignment wrapText="1"/>
    </xf>
    <xf numFmtId="10" fontId="11" fillId="38" borderId="24" xfId="36" applyNumberFormat="1" applyFill="1" applyBorder="1" applyAlignment="1">
      <alignment vertical="center"/>
    </xf>
    <xf numFmtId="10" fontId="11" fillId="38" borderId="0" xfId="36" applyNumberFormat="1" applyFill="1" applyBorder="1" applyAlignment="1">
      <alignment vertical="center"/>
    </xf>
    <xf numFmtId="0" fontId="11" fillId="40" borderId="2" xfId="0" applyFont="1" applyFill="1" applyBorder="1"/>
    <xf numFmtId="0" fontId="11" fillId="40" borderId="2" xfId="0" applyFont="1" applyFill="1" applyBorder="1" applyAlignment="1">
      <alignment vertical="center" wrapText="1"/>
    </xf>
    <xf numFmtId="0" fontId="11" fillId="40" borderId="2" xfId="0" applyFont="1" applyFill="1" applyBorder="1" applyAlignment="1">
      <alignment wrapText="1"/>
    </xf>
    <xf numFmtId="174" fontId="16" fillId="37" borderId="0" xfId="0" applyNumberFormat="1" applyFont="1" applyFill="1" applyAlignment="1">
      <alignment horizontal="left" vertical="center"/>
    </xf>
    <xf numFmtId="174" fontId="0" fillId="9" borderId="0" xfId="0" applyNumberFormat="1" applyFill="1"/>
    <xf numFmtId="0" fontId="16" fillId="9" borderId="0" xfId="10" applyNumberFormat="1" applyFont="1" applyFill="1" applyBorder="1" applyAlignment="1">
      <alignment horizontal="right" vertical="center"/>
    </xf>
    <xf numFmtId="174" fontId="11" fillId="37" borderId="0" xfId="0" applyNumberFormat="1" applyFont="1" applyFill="1" applyAlignment="1">
      <alignment horizontal="left" vertical="center"/>
    </xf>
    <xf numFmtId="174" fontId="11" fillId="9" borderId="0" xfId="0" applyNumberFormat="1" applyFont="1" applyFill="1" applyAlignment="1">
      <alignment horizontal="center"/>
    </xf>
    <xf numFmtId="174" fontId="11" fillId="9" borderId="0" xfId="0" applyNumberFormat="1" applyFont="1" applyFill="1" applyAlignment="1">
      <alignment vertical="center"/>
    </xf>
    <xf numFmtId="9" fontId="11" fillId="9" borderId="0" xfId="36" applyFont="1" applyFill="1" applyBorder="1" applyAlignment="1">
      <alignment horizontal="center"/>
    </xf>
    <xf numFmtId="10" fontId="0" fillId="9" borderId="0" xfId="36" applyNumberFormat="1" applyFont="1" applyFill="1" applyBorder="1" applyAlignment="1">
      <alignment horizontal="right"/>
    </xf>
    <xf numFmtId="10" fontId="11" fillId="9" borderId="0" xfId="36" applyNumberFormat="1" applyFill="1" applyBorder="1" applyAlignment="1">
      <alignment horizontal="right"/>
    </xf>
    <xf numFmtId="10" fontId="0" fillId="9" borderId="0" xfId="0" applyNumberFormat="1" applyFill="1" applyAlignment="1">
      <alignment horizontal="right"/>
    </xf>
    <xf numFmtId="0" fontId="16" fillId="37" borderId="0" xfId="0" applyFont="1" applyFill="1" applyAlignment="1">
      <alignment horizontal="right" vertical="center"/>
    </xf>
    <xf numFmtId="10" fontId="56" fillId="9" borderId="0" xfId="36" applyNumberFormat="1" applyFont="1" applyFill="1" applyBorder="1" applyAlignment="1">
      <alignment horizontal="left"/>
    </xf>
    <xf numFmtId="0" fontId="11" fillId="9" borderId="0" xfId="0" applyFont="1" applyFill="1" applyAlignment="1">
      <alignment horizontal="center" vertical="center"/>
    </xf>
    <xf numFmtId="2" fontId="11" fillId="9" borderId="0" xfId="0" applyNumberFormat="1" applyFont="1" applyFill="1"/>
    <xf numFmtId="173" fontId="55" fillId="9" borderId="0" xfId="0" applyNumberFormat="1" applyFont="1" applyFill="1"/>
    <xf numFmtId="0" fontId="16" fillId="37" borderId="0" xfId="0" applyFont="1" applyFill="1" applyAlignment="1">
      <alignment horizontal="left" vertical="center"/>
    </xf>
    <xf numFmtId="0" fontId="11" fillId="37" borderId="0" xfId="0" applyFont="1" applyFill="1" applyAlignment="1">
      <alignment vertical="center"/>
    </xf>
    <xf numFmtId="0" fontId="11" fillId="9" borderId="23" xfId="0" applyFont="1" applyFill="1" applyBorder="1" applyAlignment="1">
      <alignment horizontal="center"/>
    </xf>
    <xf numFmtId="0" fontId="0" fillId="37" borderId="0" xfId="0" applyFill="1" applyAlignment="1">
      <alignment vertical="center" wrapText="1"/>
    </xf>
    <xf numFmtId="0" fontId="11" fillId="9" borderId="28" xfId="0" applyFont="1" applyFill="1" applyBorder="1" applyAlignment="1">
      <alignment horizontal="center"/>
    </xf>
    <xf numFmtId="177" fontId="0" fillId="9" borderId="0" xfId="36" applyNumberFormat="1" applyFont="1" applyFill="1" applyBorder="1" applyAlignment="1">
      <alignment horizontal="right" vertical="center"/>
    </xf>
    <xf numFmtId="177" fontId="11" fillId="9" borderId="0" xfId="36" applyNumberFormat="1" applyFill="1" applyBorder="1" applyAlignment="1">
      <alignment horizontal="right" vertical="center"/>
    </xf>
    <xf numFmtId="0" fontId="16" fillId="0" borderId="0" xfId="36" applyNumberFormat="1" applyFont="1" applyFill="1" applyBorder="1" applyAlignment="1">
      <alignment horizontal="right"/>
    </xf>
    <xf numFmtId="0" fontId="11" fillId="9" borderId="0" xfId="0" applyFont="1" applyFill="1" applyAlignment="1">
      <alignment horizontal="center"/>
    </xf>
    <xf numFmtId="10" fontId="11" fillId="9" borderId="0" xfId="36" applyNumberFormat="1" applyFill="1" applyBorder="1" applyAlignment="1">
      <alignment vertical="center"/>
    </xf>
    <xf numFmtId="10" fontId="16" fillId="0" borderId="0" xfId="36" applyNumberFormat="1" applyFont="1" applyFill="1" applyBorder="1" applyAlignment="1">
      <alignment horizontal="right"/>
    </xf>
    <xf numFmtId="10" fontId="11" fillId="37" borderId="0" xfId="36" applyNumberFormat="1" applyFill="1"/>
    <xf numFmtId="164" fontId="0" fillId="37" borderId="0" xfId="10" applyNumberFormat="1" applyFont="1" applyFill="1" applyBorder="1" applyAlignment="1">
      <alignment vertical="center" wrapText="1"/>
    </xf>
    <xf numFmtId="0" fontId="0" fillId="9" borderId="0" xfId="0" applyFill="1" applyAlignment="1">
      <alignment vertical="center" wrapText="1"/>
    </xf>
    <xf numFmtId="0" fontId="56" fillId="37" borderId="0" xfId="0" applyFont="1" applyFill="1" applyAlignment="1">
      <alignment vertical="center"/>
    </xf>
    <xf numFmtId="10" fontId="56" fillId="9" borderId="0" xfId="36" applyNumberFormat="1" applyFont="1" applyFill="1"/>
    <xf numFmtId="165" fontId="56" fillId="9" borderId="0" xfId="10" applyNumberFormat="1" applyFont="1" applyFill="1" applyBorder="1" applyAlignment="1">
      <alignment vertical="center"/>
    </xf>
    <xf numFmtId="174" fontId="0" fillId="9" borderId="0" xfId="0" applyNumberFormat="1" applyFill="1" applyAlignment="1">
      <alignment horizontal="center"/>
    </xf>
    <xf numFmtId="165" fontId="11" fillId="9" borderId="0" xfId="10" applyNumberFormat="1" applyFont="1" applyFill="1" applyBorder="1" applyAlignment="1">
      <alignment vertical="center"/>
    </xf>
    <xf numFmtId="10" fontId="16" fillId="37" borderId="0" xfId="36" applyNumberFormat="1" applyFont="1" applyFill="1" applyBorder="1" applyAlignment="1">
      <alignment horizontal="center"/>
    </xf>
    <xf numFmtId="174" fontId="11" fillId="37" borderId="23" xfId="0" applyNumberFormat="1" applyFont="1" applyFill="1" applyBorder="1" applyAlignment="1">
      <alignment horizontal="center" vertical="center"/>
    </xf>
    <xf numFmtId="174" fontId="11" fillId="37" borderId="0" xfId="0" applyNumberFormat="1" applyFont="1" applyFill="1" applyAlignment="1">
      <alignment vertical="center"/>
    </xf>
    <xf numFmtId="174" fontId="11" fillId="37" borderId="0" xfId="0" applyNumberFormat="1" applyFont="1" applyFill="1" applyAlignment="1">
      <alignment horizontal="center" vertical="center"/>
    </xf>
    <xf numFmtId="0" fontId="0" fillId="37" borderId="0" xfId="0" applyFill="1" applyAlignment="1">
      <alignment horizontal="center"/>
    </xf>
    <xf numFmtId="0" fontId="16" fillId="40" borderId="2" xfId="0" applyFont="1" applyFill="1" applyBorder="1"/>
    <xf numFmtId="0" fontId="0" fillId="40" borderId="2" xfId="0" applyFill="1" applyBorder="1" applyAlignment="1">
      <alignment vertical="center" wrapText="1"/>
    </xf>
    <xf numFmtId="0" fontId="35" fillId="37" borderId="0" xfId="0" applyFont="1" applyFill="1"/>
    <xf numFmtId="0" fontId="16" fillId="37" borderId="0" xfId="0" applyFont="1" applyFill="1" applyAlignment="1">
      <alignment horizontal="center"/>
    </xf>
    <xf numFmtId="0" fontId="11" fillId="37" borderId="0" xfId="0" applyFont="1" applyFill="1" applyAlignment="1">
      <alignment horizontal="left"/>
    </xf>
    <xf numFmtId="39" fontId="11" fillId="38" borderId="24" xfId="10" applyNumberFormat="1" applyFont="1" applyFill="1" applyBorder="1" applyAlignment="1">
      <alignment horizontal="right" vertical="center"/>
    </xf>
    <xf numFmtId="174" fontId="0" fillId="37" borderId="0" xfId="0" applyNumberFormat="1" applyFill="1" applyAlignment="1">
      <alignment vertical="center" wrapText="1"/>
    </xf>
    <xf numFmtId="0" fontId="11" fillId="9" borderId="0" xfId="0" applyFont="1" applyFill="1" applyAlignment="1">
      <alignment wrapText="1"/>
    </xf>
    <xf numFmtId="10" fontId="11" fillId="9" borderId="10" xfId="36" applyNumberFormat="1" applyFill="1" applyBorder="1"/>
    <xf numFmtId="0" fontId="0" fillId="9" borderId="8" xfId="0" applyFill="1" applyBorder="1" applyAlignment="1">
      <alignment horizontal="center"/>
    </xf>
    <xf numFmtId="0" fontId="35" fillId="9" borderId="9" xfId="0" applyFont="1" applyFill="1" applyBorder="1" applyAlignment="1">
      <alignment horizontal="left" vertical="center"/>
    </xf>
    <xf numFmtId="0" fontId="56" fillId="37" borderId="29" xfId="0" applyFont="1" applyFill="1" applyBorder="1"/>
    <xf numFmtId="0" fontId="16" fillId="9" borderId="2" xfId="0" applyFont="1" applyFill="1" applyBorder="1" applyAlignment="1">
      <alignment vertical="center"/>
    </xf>
    <xf numFmtId="0" fontId="35" fillId="9" borderId="3" xfId="0" applyFont="1" applyFill="1" applyBorder="1" applyAlignment="1">
      <alignment horizontal="left" vertical="center"/>
    </xf>
    <xf numFmtId="0" fontId="11" fillId="37" borderId="0" xfId="0" quotePrefix="1" applyFont="1" applyFill="1"/>
    <xf numFmtId="0" fontId="11" fillId="37" borderId="0" xfId="0" quotePrefix="1" applyFont="1" applyFill="1" applyAlignment="1">
      <alignment vertical="center" wrapText="1"/>
    </xf>
    <xf numFmtId="10" fontId="0" fillId="37" borderId="0" xfId="36" applyNumberFormat="1" applyFont="1" applyFill="1" applyBorder="1" applyAlignment="1">
      <alignment vertical="center" wrapText="1"/>
    </xf>
    <xf numFmtId="0" fontId="11" fillId="9" borderId="0" xfId="0" applyFont="1" applyFill="1" applyAlignment="1">
      <alignment horizontal="left" vertical="center"/>
    </xf>
    <xf numFmtId="0" fontId="35" fillId="40" borderId="2" xfId="0" applyFont="1" applyFill="1" applyBorder="1" applyAlignment="1">
      <alignment horizontal="left" vertical="center"/>
    </xf>
    <xf numFmtId="0" fontId="11" fillId="0" borderId="0" xfId="0" applyFont="1" applyAlignment="1">
      <alignment horizontal="left" vertical="center"/>
    </xf>
    <xf numFmtId="164" fontId="11" fillId="37" borderId="0" xfId="10" applyNumberFormat="1" applyFont="1" applyFill="1" applyBorder="1" applyAlignment="1">
      <alignment horizontal="right" vertical="center"/>
    </xf>
    <xf numFmtId="0" fontId="16" fillId="40" borderId="2" xfId="0" applyFont="1" applyFill="1" applyBorder="1" applyAlignment="1">
      <alignment horizontal="left" vertical="center"/>
    </xf>
    <xf numFmtId="0" fontId="36" fillId="40" borderId="2" xfId="0" applyFont="1" applyFill="1" applyBorder="1" applyAlignment="1">
      <alignment vertical="center" wrapText="1"/>
    </xf>
    <xf numFmtId="10" fontId="11" fillId="37" borderId="0" xfId="36" applyNumberFormat="1" applyFill="1" applyAlignment="1"/>
    <xf numFmtId="0" fontId="11" fillId="37" borderId="30" xfId="0" applyFont="1" applyFill="1" applyBorder="1" applyAlignment="1">
      <alignment horizontal="left"/>
    </xf>
    <xf numFmtId="0" fontId="16" fillId="37" borderId="15" xfId="0" applyFont="1" applyFill="1" applyBorder="1" applyAlignment="1">
      <alignment horizontal="center" vertical="center" wrapText="1"/>
    </xf>
    <xf numFmtId="0" fontId="16" fillId="37" borderId="31" xfId="0" applyFont="1" applyFill="1" applyBorder="1" applyAlignment="1">
      <alignment vertical="center"/>
    </xf>
    <xf numFmtId="0" fontId="16" fillId="37" borderId="15" xfId="0" applyFont="1" applyFill="1" applyBorder="1" applyAlignment="1">
      <alignment horizontal="center" vertical="center"/>
    </xf>
    <xf numFmtId="0" fontId="0" fillId="38" borderId="27" xfId="0" applyFill="1" applyBorder="1"/>
    <xf numFmtId="165" fontId="1" fillId="38" borderId="32" xfId="10" applyNumberFormat="1" applyFill="1" applyBorder="1" applyAlignment="1">
      <alignment vertical="center"/>
    </xf>
    <xf numFmtId="165" fontId="1" fillId="38" borderId="0" xfId="10" applyNumberFormat="1" applyFill="1" applyBorder="1" applyAlignment="1">
      <alignment vertical="center"/>
    </xf>
    <xf numFmtId="0" fontId="16" fillId="37" borderId="0" xfId="0" applyFont="1" applyFill="1" applyAlignment="1">
      <alignment horizontal="left"/>
    </xf>
    <xf numFmtId="0" fontId="16" fillId="37" borderId="34" xfId="0" applyFont="1" applyFill="1" applyBorder="1" applyAlignment="1">
      <alignment horizontal="center" vertical="center"/>
    </xf>
    <xf numFmtId="0" fontId="16" fillId="37" borderId="35" xfId="0" applyFont="1" applyFill="1" applyBorder="1" applyAlignment="1">
      <alignment horizontal="center" vertical="center"/>
    </xf>
    <xf numFmtId="172" fontId="1" fillId="38" borderId="36" xfId="10" applyNumberFormat="1" applyFill="1" applyBorder="1" applyAlignment="1">
      <alignment horizontal="right" vertical="center"/>
    </xf>
    <xf numFmtId="172" fontId="1" fillId="38" borderId="32" xfId="10" applyNumberFormat="1" applyFill="1" applyBorder="1" applyAlignment="1">
      <alignment vertical="center"/>
    </xf>
    <xf numFmtId="172" fontId="1" fillId="38" borderId="37" xfId="10" applyNumberFormat="1" applyFill="1" applyBorder="1" applyAlignment="1">
      <alignment vertical="center"/>
    </xf>
    <xf numFmtId="172" fontId="1" fillId="38" borderId="38" xfId="10" applyNumberFormat="1" applyFill="1" applyBorder="1" applyAlignment="1">
      <alignment vertical="center"/>
    </xf>
    <xf numFmtId="172" fontId="1" fillId="38" borderId="0" xfId="10" applyNumberFormat="1" applyFill="1" applyBorder="1" applyAlignment="1">
      <alignment vertical="center"/>
    </xf>
    <xf numFmtId="172" fontId="1" fillId="38" borderId="30" xfId="10" applyNumberFormat="1" applyFill="1" applyBorder="1" applyAlignment="1">
      <alignment vertical="center"/>
    </xf>
    <xf numFmtId="172" fontId="0" fillId="37" borderId="0" xfId="0" applyNumberFormat="1" applyFill="1" applyAlignment="1">
      <alignment vertical="center" wrapText="1"/>
    </xf>
    <xf numFmtId="172" fontId="1" fillId="9" borderId="38" xfId="10" applyNumberFormat="1" applyFill="1" applyBorder="1" applyAlignment="1">
      <alignment vertical="center"/>
    </xf>
    <xf numFmtId="172" fontId="1" fillId="9" borderId="0" xfId="10" applyNumberFormat="1" applyFill="1" applyBorder="1" applyAlignment="1">
      <alignment vertical="center"/>
    </xf>
    <xf numFmtId="172" fontId="1" fillId="9" borderId="30" xfId="10" applyNumberFormat="1" applyFill="1" applyBorder="1" applyAlignment="1">
      <alignment vertical="center"/>
    </xf>
    <xf numFmtId="0" fontId="16" fillId="9" borderId="15" xfId="0" applyFont="1" applyFill="1" applyBorder="1" applyAlignment="1">
      <alignment horizontal="center" vertical="center"/>
    </xf>
    <xf numFmtId="0" fontId="16" fillId="37" borderId="33" xfId="0" applyFont="1" applyFill="1" applyBorder="1" applyAlignment="1">
      <alignment horizontal="center" vertical="center"/>
    </xf>
    <xf numFmtId="172" fontId="1" fillId="9" borderId="36" xfId="10" applyNumberFormat="1" applyFill="1" applyBorder="1" applyAlignment="1">
      <alignment vertical="center"/>
    </xf>
    <xf numFmtId="0" fontId="11" fillId="37" borderId="0" xfId="0" applyFont="1" applyFill="1" applyAlignment="1">
      <alignment vertical="center" wrapText="1"/>
    </xf>
    <xf numFmtId="9" fontId="0" fillId="37" borderId="0" xfId="0" applyNumberFormat="1" applyFill="1" applyAlignment="1">
      <alignment vertical="center" wrapText="1"/>
    </xf>
    <xf numFmtId="0" fontId="0" fillId="0" borderId="0" xfId="0" applyAlignment="1">
      <alignment horizontal="center"/>
    </xf>
    <xf numFmtId="10" fontId="11" fillId="0" borderId="0" xfId="36" applyNumberFormat="1"/>
    <xf numFmtId="0" fontId="35" fillId="37" borderId="0" xfId="0" applyFont="1" applyFill="1" applyAlignment="1">
      <alignment horizontal="left"/>
    </xf>
    <xf numFmtId="0" fontId="11" fillId="37" borderId="23" xfId="0" applyFont="1" applyFill="1" applyBorder="1" applyAlignment="1">
      <alignment horizontal="left" vertical="center"/>
    </xf>
    <xf numFmtId="0" fontId="11" fillId="38" borderId="24" xfId="0" applyFont="1" applyFill="1" applyBorder="1" applyAlignment="1">
      <alignment horizontal="left"/>
    </xf>
    <xf numFmtId="0" fontId="0" fillId="38" borderId="0" xfId="0" applyFill="1" applyAlignment="1">
      <alignment horizontal="left"/>
    </xf>
    <xf numFmtId="0" fontId="0" fillId="38" borderId="24" xfId="0" applyFill="1" applyBorder="1" applyAlignment="1">
      <alignment horizontal="left"/>
    </xf>
    <xf numFmtId="0" fontId="11" fillId="8" borderId="24" xfId="0" applyFont="1" applyFill="1" applyBorder="1" applyAlignment="1">
      <alignment horizontal="left"/>
    </xf>
    <xf numFmtId="0" fontId="11" fillId="9" borderId="23" xfId="0" applyFont="1" applyFill="1" applyBorder="1" applyAlignment="1">
      <alignment horizontal="left" vertical="center"/>
    </xf>
    <xf numFmtId="0" fontId="11" fillId="9" borderId="22" xfId="0" applyFont="1" applyFill="1" applyBorder="1" applyAlignment="1">
      <alignment horizontal="left" vertical="center"/>
    </xf>
    <xf numFmtId="0" fontId="11" fillId="9" borderId="25" xfId="0" applyFont="1" applyFill="1" applyBorder="1" applyAlignment="1">
      <alignment horizontal="left" vertical="center"/>
    </xf>
    <xf numFmtId="0" fontId="11" fillId="8" borderId="26" xfId="0" applyFont="1" applyFill="1" applyBorder="1" applyAlignment="1">
      <alignment horizontal="left"/>
    </xf>
    <xf numFmtId="0" fontId="11" fillId="8" borderId="0" xfId="0" applyFont="1" applyFill="1" applyAlignment="1">
      <alignment horizontal="left"/>
    </xf>
    <xf numFmtId="0" fontId="11" fillId="38" borderId="0" xfId="0" applyFont="1" applyFill="1" applyAlignment="1">
      <alignment horizontal="left"/>
    </xf>
    <xf numFmtId="0" fontId="11" fillId="38" borderId="24" xfId="0" applyFont="1" applyFill="1" applyBorder="1" applyAlignment="1">
      <alignment horizontal="right"/>
    </xf>
    <xf numFmtId="0" fontId="11" fillId="37" borderId="27" xfId="0" applyFont="1" applyFill="1" applyBorder="1" applyAlignment="1">
      <alignment horizontal="left" vertical="center"/>
    </xf>
    <xf numFmtId="10" fontId="11" fillId="9" borderId="0" xfId="36" applyNumberFormat="1" applyFill="1" applyBorder="1" applyAlignment="1">
      <alignment vertical="center" wrapText="1"/>
    </xf>
    <xf numFmtId="0" fontId="16" fillId="0" borderId="33" xfId="0" applyFont="1" applyBorder="1" applyAlignment="1">
      <alignment horizontal="center"/>
    </xf>
    <xf numFmtId="0" fontId="16" fillId="0" borderId="34" xfId="0" applyFont="1" applyBorder="1" applyAlignment="1">
      <alignment horizontal="center"/>
    </xf>
    <xf numFmtId="0" fontId="16" fillId="0" borderId="35" xfId="0" applyFont="1" applyBorder="1" applyAlignment="1">
      <alignment horizontal="center"/>
    </xf>
    <xf numFmtId="0" fontId="11" fillId="8" borderId="22" xfId="0" applyFont="1" applyFill="1" applyBorder="1" applyAlignment="1">
      <alignment horizontal="left"/>
    </xf>
    <xf numFmtId="0" fontId="11" fillId="38" borderId="0" xfId="0" applyFont="1" applyFill="1" applyAlignment="1">
      <alignment horizontal="right"/>
    </xf>
    <xf numFmtId="0" fontId="57" fillId="9" borderId="0" xfId="0" applyFont="1" applyFill="1" applyAlignment="1">
      <alignment horizontal="center"/>
    </xf>
    <xf numFmtId="0" fontId="35" fillId="9" borderId="0" xfId="0" applyFont="1" applyFill="1" applyAlignment="1">
      <alignment horizontal="left"/>
    </xf>
    <xf numFmtId="0" fontId="16" fillId="9" borderId="0" xfId="0" applyFont="1" applyFill="1" applyAlignment="1">
      <alignment horizontal="center"/>
    </xf>
    <xf numFmtId="0" fontId="16" fillId="9" borderId="0" xfId="0" applyFont="1" applyFill="1" applyAlignment="1">
      <alignment horizontal="left"/>
    </xf>
    <xf numFmtId="0" fontId="35" fillId="42" borderId="2" xfId="0" applyFont="1" applyFill="1" applyBorder="1" applyAlignment="1" applyProtection="1">
      <alignment horizontal="left"/>
      <protection locked="0"/>
    </xf>
    <xf numFmtId="0" fontId="16" fillId="42" borderId="2" xfId="10" applyNumberFormat="1" applyFont="1" applyFill="1" applyBorder="1" applyAlignment="1" applyProtection="1">
      <alignment horizontal="right" wrapText="1"/>
      <protection locked="0"/>
    </xf>
    <xf numFmtId="10" fontId="0" fillId="9" borderId="0" xfId="36" applyNumberFormat="1" applyFont="1" applyFill="1" applyBorder="1"/>
    <xf numFmtId="9" fontId="0" fillId="9" borderId="0" xfId="36" applyFont="1" applyFill="1" applyBorder="1"/>
    <xf numFmtId="166" fontId="0" fillId="9" borderId="0" xfId="36" applyNumberFormat="1" applyFont="1" applyFill="1" applyBorder="1"/>
    <xf numFmtId="169" fontId="0" fillId="9" borderId="0" xfId="10" applyNumberFormat="1" applyFont="1" applyFill="1" applyBorder="1"/>
    <xf numFmtId="164" fontId="0" fillId="9" borderId="0" xfId="10" applyNumberFormat="1" applyFont="1" applyFill="1" applyBorder="1"/>
    <xf numFmtId="169" fontId="0" fillId="9" borderId="0" xfId="0" applyNumberFormat="1" applyFill="1"/>
    <xf numFmtId="175" fontId="0" fillId="9" borderId="0" xfId="0" applyNumberFormat="1" applyFill="1"/>
    <xf numFmtId="0" fontId="54" fillId="9" borderId="0" xfId="0" applyFont="1" applyFill="1" applyAlignment="1">
      <alignment horizontal="right"/>
    </xf>
    <xf numFmtId="0" fontId="16" fillId="9" borderId="0" xfId="0" applyFont="1" applyFill="1"/>
    <xf numFmtId="164" fontId="11" fillId="9" borderId="0" xfId="10" applyNumberFormat="1" applyFont="1" applyFill="1" applyBorder="1"/>
    <xf numFmtId="169" fontId="11" fillId="37" borderId="0" xfId="10" applyNumberFormat="1" applyFont="1" applyFill="1" applyBorder="1"/>
    <xf numFmtId="0" fontId="16" fillId="37" borderId="0" xfId="0" applyFont="1" applyFill="1" applyAlignment="1">
      <alignment horizontal="right"/>
    </xf>
    <xf numFmtId="0" fontId="0" fillId="37" borderId="8" xfId="0" applyFill="1" applyBorder="1"/>
    <xf numFmtId="0" fontId="16" fillId="37" borderId="8" xfId="0" applyFont="1" applyFill="1" applyBorder="1" applyAlignment="1">
      <alignment horizontal="right"/>
    </xf>
    <xf numFmtId="164" fontId="11" fillId="0" borderId="8" xfId="10" applyNumberFormat="1" applyFont="1" applyFill="1" applyBorder="1"/>
    <xf numFmtId="174" fontId="54" fillId="9" borderId="8" xfId="10" applyNumberFormat="1" applyFont="1" applyFill="1" applyBorder="1" applyAlignment="1">
      <alignment horizontal="right"/>
    </xf>
    <xf numFmtId="0" fontId="54" fillId="37" borderId="0" xfId="0" applyFont="1" applyFill="1" applyAlignment="1">
      <alignment horizontal="right"/>
    </xf>
    <xf numFmtId="0" fontId="54" fillId="37" borderId="0" xfId="0" applyFont="1" applyFill="1" applyAlignment="1">
      <alignment horizontal="center"/>
    </xf>
    <xf numFmtId="0" fontId="58" fillId="37" borderId="7" xfId="0" applyFont="1" applyFill="1" applyBorder="1" applyAlignment="1">
      <alignment horizontal="center" vertical="center" textRotation="255"/>
    </xf>
    <xf numFmtId="0" fontId="59" fillId="40" borderId="39" xfId="0" applyFont="1" applyFill="1" applyBorder="1" applyAlignment="1">
      <alignment horizontal="center"/>
    </xf>
    <xf numFmtId="43" fontId="54" fillId="37" borderId="0" xfId="10" applyFont="1" applyFill="1" applyAlignment="1">
      <alignment horizontal="left"/>
    </xf>
    <xf numFmtId="174" fontId="54" fillId="37" borderId="0" xfId="10" applyNumberFormat="1" applyFont="1" applyFill="1" applyAlignment="1">
      <alignment horizontal="right"/>
    </xf>
    <xf numFmtId="174" fontId="54" fillId="43" borderId="40" xfId="10" applyNumberFormat="1" applyFont="1" applyFill="1" applyBorder="1" applyAlignment="1">
      <alignment horizontal="right"/>
    </xf>
    <xf numFmtId="174" fontId="54" fillId="43" borderId="0" xfId="10" applyNumberFormat="1" applyFont="1" applyFill="1" applyAlignment="1">
      <alignment horizontal="right"/>
    </xf>
    <xf numFmtId="43" fontId="54" fillId="9" borderId="0" xfId="10" applyFont="1" applyFill="1" applyBorder="1" applyAlignment="1">
      <alignment horizontal="right"/>
    </xf>
    <xf numFmtId="0" fontId="59" fillId="40" borderId="4" xfId="0" applyFont="1" applyFill="1" applyBorder="1" applyAlignment="1">
      <alignment horizontal="center"/>
    </xf>
    <xf numFmtId="164" fontId="11" fillId="37" borderId="0" xfId="10" applyNumberFormat="1" applyFont="1" applyFill="1"/>
    <xf numFmtId="169" fontId="54" fillId="37" borderId="0" xfId="10" applyNumberFormat="1" applyFont="1" applyFill="1"/>
    <xf numFmtId="174" fontId="54" fillId="9" borderId="0" xfId="10" applyNumberFormat="1" applyFont="1" applyFill="1" applyBorder="1" applyAlignment="1">
      <alignment horizontal="right"/>
    </xf>
    <xf numFmtId="174" fontId="60" fillId="9" borderId="8" xfId="10" applyNumberFormat="1" applyFont="1" applyFill="1" applyBorder="1" applyAlignment="1">
      <alignment horizontal="right"/>
    </xf>
    <xf numFmtId="169" fontId="11" fillId="9" borderId="0" xfId="10" applyNumberFormat="1" applyFont="1" applyFill="1" applyBorder="1"/>
    <xf numFmtId="43" fontId="11" fillId="9" borderId="0" xfId="10" applyFont="1" applyFill="1" applyBorder="1"/>
    <xf numFmtId="164" fontId="11" fillId="37" borderId="0" xfId="10" applyNumberFormat="1" applyFont="1" applyFill="1" applyBorder="1"/>
    <xf numFmtId="169" fontId="11" fillId="37" borderId="0" xfId="10" applyNumberFormat="1" applyFont="1" applyFill="1"/>
    <xf numFmtId="175" fontId="11" fillId="37" borderId="0" xfId="10" applyNumberFormat="1" applyFont="1" applyFill="1"/>
    <xf numFmtId="43" fontId="11" fillId="37" borderId="0" xfId="10" applyFont="1" applyFill="1"/>
    <xf numFmtId="164" fontId="11" fillId="40" borderId="2" xfId="10" applyNumberFormat="1" applyFont="1" applyFill="1" applyBorder="1"/>
    <xf numFmtId="43" fontId="11" fillId="40" borderId="2" xfId="10" applyFont="1" applyFill="1" applyBorder="1"/>
    <xf numFmtId="43" fontId="11" fillId="37" borderId="0" xfId="10" applyFont="1" applyFill="1" applyBorder="1"/>
    <xf numFmtId="174" fontId="54" fillId="9" borderId="0" xfId="10" applyNumberFormat="1" applyFont="1" applyFill="1" applyAlignment="1">
      <alignment horizontal="right"/>
    </xf>
    <xf numFmtId="169" fontId="54" fillId="9" borderId="0" xfId="10" applyNumberFormat="1" applyFont="1" applyFill="1"/>
    <xf numFmtId="169" fontId="11" fillId="9" borderId="0" xfId="10" applyNumberFormat="1" applyFont="1" applyFill="1"/>
    <xf numFmtId="0" fontId="56" fillId="37" borderId="0" xfId="0" applyFont="1" applyFill="1"/>
    <xf numFmtId="0" fontId="56" fillId="37" borderId="0" xfId="0" applyFont="1" applyFill="1" applyAlignment="1">
      <alignment horizontal="right"/>
    </xf>
    <xf numFmtId="178" fontId="0" fillId="37" borderId="0" xfId="0" applyNumberFormat="1" applyFill="1"/>
    <xf numFmtId="43" fontId="54" fillId="37" borderId="0" xfId="10" applyFont="1" applyFill="1"/>
    <xf numFmtId="10" fontId="11" fillId="37" borderId="0" xfId="36" applyNumberFormat="1" applyFont="1" applyFill="1" applyBorder="1"/>
    <xf numFmtId="0" fontId="16" fillId="39" borderId="2" xfId="0" applyFont="1" applyFill="1" applyBorder="1" applyAlignment="1">
      <alignment horizontal="center"/>
    </xf>
    <xf numFmtId="0" fontId="35" fillId="39" borderId="2" xfId="0" applyFont="1" applyFill="1" applyBorder="1" applyAlignment="1">
      <alignment horizontal="left"/>
    </xf>
    <xf numFmtId="10" fontId="11" fillId="40" borderId="2" xfId="36" applyNumberFormat="1" applyFont="1" applyFill="1" applyBorder="1"/>
    <xf numFmtId="10" fontId="16" fillId="37" borderId="0" xfId="36" applyNumberFormat="1" applyFont="1" applyFill="1" applyBorder="1" applyAlignment="1">
      <alignment horizontal="right"/>
    </xf>
    <xf numFmtId="10" fontId="16" fillId="37" borderId="0" xfId="36" applyNumberFormat="1" applyFont="1" applyFill="1" applyBorder="1" applyAlignment="1">
      <alignment horizontal="left"/>
    </xf>
    <xf numFmtId="10" fontId="11" fillId="37" borderId="0" xfId="36" applyNumberFormat="1" applyFont="1" applyFill="1" applyBorder="1" applyAlignment="1">
      <alignment horizontal="right"/>
    </xf>
    <xf numFmtId="0" fontId="16" fillId="9" borderId="0" xfId="0" applyFont="1" applyFill="1" applyAlignment="1">
      <alignment horizontal="left" vertical="center"/>
    </xf>
    <xf numFmtId="43" fontId="55" fillId="37" borderId="41" xfId="10" applyFont="1" applyFill="1" applyBorder="1"/>
    <xf numFmtId="43" fontId="55" fillId="9" borderId="0" xfId="10" applyFont="1" applyFill="1" applyBorder="1"/>
    <xf numFmtId="10" fontId="16" fillId="9" borderId="0" xfId="36" applyNumberFormat="1" applyFont="1" applyFill="1" applyBorder="1" applyAlignment="1">
      <alignment horizontal="left"/>
    </xf>
    <xf numFmtId="10" fontId="11" fillId="9" borderId="0" xfId="36" applyNumberFormat="1" applyFont="1" applyFill="1" applyBorder="1"/>
    <xf numFmtId="173" fontId="55" fillId="37" borderId="0" xfId="0" applyNumberFormat="1" applyFont="1" applyFill="1"/>
    <xf numFmtId="10" fontId="11" fillId="38" borderId="42" xfId="36" applyNumberFormat="1" applyFont="1" applyFill="1" applyBorder="1" applyAlignment="1"/>
    <xf numFmtId="10" fontId="11" fillId="38" borderId="43" xfId="36" applyNumberFormat="1" applyFont="1" applyFill="1" applyBorder="1" applyAlignment="1"/>
    <xf numFmtId="173" fontId="61" fillId="37" borderId="0" xfId="0" applyNumberFormat="1" applyFont="1" applyFill="1" applyAlignment="1">
      <alignment horizontal="center" vertical="top"/>
    </xf>
    <xf numFmtId="0" fontId="11" fillId="38" borderId="44" xfId="36" applyNumberFormat="1" applyFont="1" applyFill="1" applyBorder="1" applyAlignment="1">
      <alignment horizontal="right" vertical="center"/>
    </xf>
    <xf numFmtId="10" fontId="62" fillId="37" borderId="0" xfId="36" applyNumberFormat="1" applyFont="1" applyFill="1" applyBorder="1"/>
    <xf numFmtId="10" fontId="63" fillId="37" borderId="0" xfId="36" applyNumberFormat="1" applyFont="1" applyFill="1" applyBorder="1"/>
    <xf numFmtId="10" fontId="64" fillId="37" borderId="0" xfId="36" applyNumberFormat="1" applyFont="1" applyFill="1" applyBorder="1"/>
    <xf numFmtId="10" fontId="56" fillId="37" borderId="0" xfId="36" applyNumberFormat="1" applyFont="1" applyFill="1" applyBorder="1"/>
    <xf numFmtId="174" fontId="11" fillId="37" borderId="0" xfId="41" applyNumberFormat="1" applyFont="1" applyFill="1" applyBorder="1"/>
    <xf numFmtId="44" fontId="55" fillId="37" borderId="0" xfId="41" applyFont="1" applyFill="1"/>
    <xf numFmtId="44" fontId="55" fillId="9" borderId="0" xfId="41" applyFont="1" applyFill="1"/>
    <xf numFmtId="174" fontId="11" fillId="9" borderId="0" xfId="41" applyNumberFormat="1" applyFont="1" applyFill="1" applyBorder="1"/>
    <xf numFmtId="174" fontId="11" fillId="37" borderId="45" xfId="41" applyNumberFormat="1" applyFont="1" applyFill="1" applyBorder="1"/>
    <xf numFmtId="10" fontId="2" fillId="8" borderId="0" xfId="1" applyNumberFormat="1" applyFont="1" applyFill="1"/>
    <xf numFmtId="167" fontId="7" fillId="8" borderId="0" xfId="8" applyNumberFormat="1" applyFont="1"/>
    <xf numFmtId="0" fontId="7" fillId="5" borderId="0" xfId="5" applyFont="1"/>
    <xf numFmtId="4" fontId="0" fillId="9" borderId="0" xfId="0" applyNumberFormat="1" applyFill="1"/>
    <xf numFmtId="4" fontId="35" fillId="8" borderId="0" xfId="6" applyNumberFormat="1" applyFont="1" applyFill="1"/>
    <xf numFmtId="1" fontId="2" fillId="7" borderId="0" xfId="7" applyNumberFormat="1"/>
    <xf numFmtId="0" fontId="7" fillId="4" borderId="0" xfId="4" applyAlignment="1">
      <alignment horizontal="right" wrapText="1"/>
    </xf>
    <xf numFmtId="41" fontId="2" fillId="0" borderId="0" xfId="2" applyNumberFormat="1"/>
    <xf numFmtId="0" fontId="55" fillId="44" borderId="0" xfId="0" applyFont="1" applyFill="1"/>
    <xf numFmtId="0" fontId="10" fillId="44" borderId="0" xfId="0" applyFont="1" applyFill="1"/>
    <xf numFmtId="0" fontId="67" fillId="0" borderId="0" xfId="0" applyFont="1"/>
    <xf numFmtId="0" fontId="4" fillId="0" borderId="46" xfId="2" applyFont="1" applyBorder="1"/>
    <xf numFmtId="0" fontId="2" fillId="5" borderId="47" xfId="5" applyBorder="1"/>
    <xf numFmtId="165" fontId="2" fillId="8" borderId="47" xfId="6" applyNumberFormat="1" applyFill="1" applyBorder="1"/>
    <xf numFmtId="9" fontId="2" fillId="7" borderId="47" xfId="7" applyNumberFormat="1" applyBorder="1"/>
    <xf numFmtId="9" fontId="2" fillId="8" borderId="47" xfId="1" applyFont="1" applyFill="1" applyBorder="1"/>
    <xf numFmtId="9" fontId="2" fillId="8" borderId="47" xfId="8" applyNumberFormat="1" applyBorder="1"/>
    <xf numFmtId="3" fontId="2" fillId="7" borderId="47" xfId="7" applyBorder="1"/>
    <xf numFmtId="0" fontId="7" fillId="4" borderId="46" xfId="4" applyBorder="1" applyAlignment="1">
      <alignment horizontal="center" vertical="top" wrapText="1"/>
    </xf>
    <xf numFmtId="0" fontId="11" fillId="38" borderId="48" xfId="0" applyFont="1" applyFill="1" applyBorder="1" applyAlignment="1">
      <alignment horizontal="left" vertical="center"/>
    </xf>
    <xf numFmtId="0" fontId="11" fillId="38" borderId="49" xfId="0" applyFont="1" applyFill="1" applyBorder="1" applyAlignment="1">
      <alignment horizontal="left" vertical="center"/>
    </xf>
    <xf numFmtId="0" fontId="16" fillId="37" borderId="50" xfId="0" applyFont="1" applyFill="1" applyBorder="1" applyAlignment="1">
      <alignment horizontal="center" wrapText="1"/>
    </xf>
    <xf numFmtId="0" fontId="0" fillId="38" borderId="48" xfId="0" applyFill="1" applyBorder="1" applyAlignment="1">
      <alignment horizontal="left"/>
    </xf>
    <xf numFmtId="0" fontId="0" fillId="38" borderId="49" xfId="0" applyFill="1" applyBorder="1" applyAlignment="1">
      <alignment horizontal="left"/>
    </xf>
    <xf numFmtId="43" fontId="11" fillId="38" borderId="49" xfId="10" applyFont="1" applyFill="1" applyBorder="1" applyAlignment="1">
      <alignment horizontal="center" vertical="center"/>
    </xf>
    <xf numFmtId="2" fontId="0" fillId="41" borderId="49" xfId="0" applyNumberFormat="1" applyFill="1" applyBorder="1"/>
    <xf numFmtId="175" fontId="0" fillId="41" borderId="49" xfId="0" applyNumberFormat="1" applyFill="1" applyBorder="1" applyAlignment="1">
      <alignment horizontal="right"/>
    </xf>
    <xf numFmtId="43" fontId="11" fillId="38" borderId="49" xfId="10" applyFont="1" applyFill="1" applyBorder="1" applyAlignment="1">
      <alignment horizontal="right" vertical="center"/>
    </xf>
    <xf numFmtId="0" fontId="11" fillId="38" borderId="49" xfId="10" applyNumberFormat="1" applyFont="1" applyFill="1" applyBorder="1" applyAlignment="1">
      <alignment horizontal="right" vertical="center"/>
    </xf>
    <xf numFmtId="1" fontId="11" fillId="38" borderId="49" xfId="10" applyNumberFormat="1" applyFont="1" applyFill="1" applyBorder="1" applyAlignment="1">
      <alignment horizontal="center" vertical="center"/>
    </xf>
    <xf numFmtId="0" fontId="11" fillId="9" borderId="49" xfId="0" applyFont="1" applyFill="1" applyBorder="1" applyAlignment="1">
      <alignment horizontal="left" vertical="center"/>
    </xf>
    <xf numFmtId="0" fontId="11" fillId="9" borderId="51" xfId="0" applyFont="1" applyFill="1" applyBorder="1" applyAlignment="1">
      <alignment horizontal="left" vertical="center"/>
    </xf>
    <xf numFmtId="0" fontId="11" fillId="8" borderId="48" xfId="0" applyFont="1" applyFill="1" applyBorder="1" applyAlignment="1">
      <alignment horizontal="left"/>
    </xf>
    <xf numFmtId="0" fontId="11" fillId="8" borderId="49" xfId="0" applyFont="1" applyFill="1" applyBorder="1" applyAlignment="1">
      <alignment horizontal="left"/>
    </xf>
    <xf numFmtId="0" fontId="16" fillId="37" borderId="50" xfId="0" quotePrefix="1" applyFont="1" applyFill="1" applyBorder="1" applyAlignment="1">
      <alignment horizontal="right" vertical="center"/>
    </xf>
    <xf numFmtId="43" fontId="11" fillId="38" borderId="48" xfId="10" applyFont="1" applyFill="1" applyBorder="1" applyAlignment="1">
      <alignment horizontal="right" vertical="center"/>
    </xf>
    <xf numFmtId="174" fontId="11" fillId="38" borderId="49" xfId="10" applyNumberFormat="1" applyFont="1" applyFill="1" applyBorder="1" applyAlignment="1">
      <alignment horizontal="right" vertical="center"/>
    </xf>
    <xf numFmtId="174" fontId="11" fillId="38" borderId="48" xfId="10" applyNumberFormat="1" applyFont="1" applyFill="1" applyBorder="1" applyAlignment="1">
      <alignment horizontal="right" vertical="center"/>
    </xf>
    <xf numFmtId="174" fontId="11" fillId="37" borderId="48" xfId="10" applyNumberFormat="1" applyFont="1" applyFill="1" applyBorder="1" applyAlignment="1">
      <alignment horizontal="right" vertical="center"/>
    </xf>
    <xf numFmtId="174" fontId="11" fillId="37" borderId="49" xfId="10" applyNumberFormat="1" applyFont="1" applyFill="1" applyBorder="1" applyAlignment="1">
      <alignment horizontal="right" vertical="center"/>
    </xf>
    <xf numFmtId="174" fontId="0" fillId="38" borderId="49" xfId="0" applyNumberFormat="1" applyFill="1" applyBorder="1" applyAlignment="1">
      <alignment horizontal="right"/>
    </xf>
    <xf numFmtId="174" fontId="11" fillId="38" borderId="49" xfId="36" applyNumberFormat="1" applyFill="1" applyBorder="1" applyAlignment="1">
      <alignment horizontal="right"/>
    </xf>
    <xf numFmtId="0" fontId="11" fillId="38" borderId="48" xfId="0" applyFont="1" applyFill="1" applyBorder="1" applyAlignment="1">
      <alignment horizontal="left"/>
    </xf>
    <xf numFmtId="0" fontId="11" fillId="38" borderId="49" xfId="0" applyFont="1" applyFill="1" applyBorder="1" applyAlignment="1">
      <alignment horizontal="left"/>
    </xf>
    <xf numFmtId="10" fontId="11" fillId="38" borderId="48" xfId="36" applyNumberFormat="1" applyFill="1" applyBorder="1" applyAlignment="1">
      <alignment vertical="center"/>
    </xf>
    <xf numFmtId="10" fontId="11" fillId="38" borderId="49" xfId="36" applyNumberFormat="1" applyFill="1" applyBorder="1" applyAlignment="1">
      <alignment vertical="center"/>
    </xf>
    <xf numFmtId="10" fontId="0" fillId="38" borderId="48" xfId="36" applyNumberFormat="1" applyFont="1" applyFill="1" applyBorder="1" applyAlignment="1">
      <alignment horizontal="right"/>
    </xf>
    <xf numFmtId="10" fontId="11" fillId="38" borderId="49" xfId="36" applyNumberFormat="1" applyFill="1" applyBorder="1" applyAlignment="1">
      <alignment horizontal="right"/>
    </xf>
    <xf numFmtId="164" fontId="11" fillId="38" borderId="48" xfId="10" applyNumberFormat="1" applyFont="1" applyFill="1" applyBorder="1" applyAlignment="1">
      <alignment horizontal="right" vertical="center"/>
    </xf>
    <xf numFmtId="10" fontId="0" fillId="8" borderId="48" xfId="36" applyNumberFormat="1" applyFont="1" applyFill="1" applyBorder="1" applyAlignment="1">
      <alignment horizontal="right"/>
    </xf>
    <xf numFmtId="10" fontId="11" fillId="8" borderId="49" xfId="36" applyNumberFormat="1" applyFill="1" applyBorder="1" applyAlignment="1">
      <alignment horizontal="right"/>
    </xf>
    <xf numFmtId="10" fontId="0" fillId="38" borderId="48" xfId="36" applyNumberFormat="1" applyFont="1" applyFill="1" applyBorder="1" applyAlignment="1">
      <alignment horizontal="right" vertical="center"/>
    </xf>
    <xf numFmtId="10" fontId="11" fillId="38" borderId="49" xfId="36" applyNumberFormat="1" applyFill="1" applyBorder="1" applyAlignment="1">
      <alignment horizontal="right" vertical="center"/>
    </xf>
    <xf numFmtId="10" fontId="11" fillId="9" borderId="49" xfId="36" applyNumberFormat="1" applyFill="1" applyBorder="1" applyAlignment="1">
      <alignment horizontal="right" vertical="center"/>
    </xf>
    <xf numFmtId="10" fontId="11" fillId="9" borderId="48" xfId="36" applyNumberFormat="1" applyFill="1" applyBorder="1" applyAlignment="1">
      <alignment vertical="center"/>
    </xf>
    <xf numFmtId="39" fontId="11" fillId="38" borderId="48" xfId="10" applyNumberFormat="1" applyFont="1" applyFill="1" applyBorder="1" applyAlignment="1">
      <alignment horizontal="right" vertical="center"/>
    </xf>
    <xf numFmtId="0" fontId="16" fillId="40" borderId="47" xfId="0" applyFont="1" applyFill="1" applyBorder="1" applyAlignment="1">
      <alignment vertical="center"/>
    </xf>
    <xf numFmtId="0" fontId="35" fillId="40" borderId="47" xfId="0" applyFont="1" applyFill="1" applyBorder="1" applyAlignment="1">
      <alignment horizontal="left" vertical="center"/>
    </xf>
    <xf numFmtId="0" fontId="11" fillId="9" borderId="52" xfId="0" applyFont="1" applyFill="1" applyBorder="1" applyAlignment="1">
      <alignment horizontal="left"/>
    </xf>
    <xf numFmtId="0" fontId="0" fillId="9" borderId="47" xfId="0" applyFill="1" applyBorder="1" applyAlignment="1">
      <alignment horizontal="center"/>
    </xf>
    <xf numFmtId="0" fontId="35" fillId="9" borderId="53" xfId="0" applyFont="1" applyFill="1" applyBorder="1" applyAlignment="1">
      <alignment horizontal="left" vertical="center"/>
    </xf>
    <xf numFmtId="10" fontId="0" fillId="8" borderId="48" xfId="36" applyNumberFormat="1" applyFont="1" applyFill="1" applyBorder="1" applyAlignment="1">
      <alignment vertical="center" wrapText="1"/>
    </xf>
    <xf numFmtId="0" fontId="16" fillId="37" borderId="47" xfId="0" applyFont="1" applyFill="1" applyBorder="1" applyAlignment="1">
      <alignment horizontal="center" vertical="center"/>
    </xf>
    <xf numFmtId="164" fontId="11" fillId="38" borderId="54" xfId="10" applyNumberFormat="1" applyFont="1" applyFill="1" applyBorder="1" applyAlignment="1">
      <alignment horizontal="right" vertical="center"/>
    </xf>
    <xf numFmtId="164" fontId="11" fillId="38" borderId="49" xfId="10" applyNumberFormat="1" applyFont="1" applyFill="1" applyBorder="1" applyAlignment="1">
      <alignment horizontal="right" vertical="center"/>
    </xf>
    <xf numFmtId="174" fontId="54" fillId="43" borderId="55" xfId="10" applyNumberFormat="1" applyFont="1" applyFill="1" applyBorder="1" applyAlignment="1">
      <alignment horizontal="right"/>
    </xf>
    <xf numFmtId="174" fontId="54" fillId="43" borderId="56" xfId="10" applyNumberFormat="1" applyFont="1" applyFill="1" applyBorder="1" applyAlignment="1">
      <alignment horizontal="right"/>
    </xf>
    <xf numFmtId="3" fontId="19" fillId="14" borderId="18" xfId="20" quotePrefix="1" applyNumberFormat="1" applyFont="1" applyFill="1" applyBorder="1" applyAlignment="1">
      <alignment horizontal="left"/>
    </xf>
    <xf numFmtId="179" fontId="65" fillId="0" borderId="0" xfId="0" applyNumberFormat="1" applyFont="1" applyAlignment="1">
      <alignment horizontal="left" vertical="center"/>
    </xf>
    <xf numFmtId="0" fontId="66" fillId="0" borderId="0" xfId="0" applyFont="1" applyAlignment="1">
      <alignment horizontal="left" vertical="top" wrapText="1"/>
    </xf>
    <xf numFmtId="0" fontId="26" fillId="20" borderId="20" xfId="27" applyBorder="1" applyAlignment="1">
      <alignment horizontal="center" vertical="center" wrapText="1"/>
    </xf>
    <xf numFmtId="0" fontId="26" fillId="20" borderId="0" xfId="27" applyBorder="1" applyAlignment="1">
      <alignment horizontal="center" vertical="center" wrapText="1"/>
    </xf>
    <xf numFmtId="0" fontId="1" fillId="9" borderId="0" xfId="40" applyAlignment="1">
      <alignment horizontal="center" vertical="center" wrapText="1"/>
    </xf>
    <xf numFmtId="0" fontId="1" fillId="9" borderId="21" xfId="40" applyBorder="1" applyAlignment="1">
      <alignment horizontal="center" vertical="center" wrapText="1"/>
    </xf>
    <xf numFmtId="0" fontId="26" fillId="21" borderId="20" xfId="28" applyBorder="1" applyAlignment="1">
      <alignment horizontal="center" vertical="center"/>
    </xf>
    <xf numFmtId="0" fontId="1" fillId="9" borderId="0" xfId="40" applyAlignment="1">
      <alignment horizontal="center" vertical="center"/>
    </xf>
    <xf numFmtId="0" fontId="26" fillId="28" borderId="20" xfId="28" applyFill="1" applyBorder="1" applyAlignment="1">
      <alignment horizontal="center" vertical="center"/>
    </xf>
    <xf numFmtId="0" fontId="1" fillId="28" borderId="0" xfId="40" applyFill="1" applyAlignment="1">
      <alignment horizontal="center" vertical="center"/>
    </xf>
    <xf numFmtId="0" fontId="32" fillId="16" borderId="20" xfId="28" applyFont="1" applyFill="1" applyBorder="1" applyAlignment="1">
      <alignment horizontal="center" vertical="center"/>
    </xf>
    <xf numFmtId="0" fontId="21" fillId="16" borderId="0" xfId="40" applyFont="1" applyFill="1" applyAlignment="1">
      <alignment horizontal="center" vertical="center"/>
    </xf>
    <xf numFmtId="0" fontId="32" fillId="29" borderId="20" xfId="28" applyFont="1" applyFill="1" applyBorder="1" applyAlignment="1">
      <alignment horizontal="center" vertical="center"/>
    </xf>
    <xf numFmtId="0" fontId="21" fillId="29" borderId="0" xfId="40" applyFont="1" applyFill="1" applyAlignment="1">
      <alignment horizontal="center" vertical="center"/>
    </xf>
    <xf numFmtId="0" fontId="26" fillId="26" borderId="20" xfId="32" applyBorder="1" applyAlignment="1">
      <alignment horizontal="center" vertical="center" wrapText="1"/>
    </xf>
    <xf numFmtId="0" fontId="26" fillId="26" borderId="0" xfId="32" applyBorder="1" applyAlignment="1">
      <alignment horizontal="center" vertical="center" wrapText="1"/>
    </xf>
    <xf numFmtId="0" fontId="26" fillId="20" borderId="20" xfId="27" applyBorder="1" applyAlignment="1">
      <alignment horizontal="center" vertical="center"/>
    </xf>
    <xf numFmtId="0" fontId="26" fillId="20" borderId="0" xfId="27" applyBorder="1" applyAlignment="1">
      <alignment horizontal="center" vertical="center"/>
    </xf>
    <xf numFmtId="0" fontId="1" fillId="9" borderId="21" xfId="40" applyBorder="1" applyAlignment="1">
      <alignment horizontal="center" vertical="center"/>
    </xf>
    <xf numFmtId="0" fontId="26" fillId="21" borderId="0" xfId="28" applyBorder="1" applyAlignment="1">
      <alignment horizontal="center" vertical="center"/>
    </xf>
    <xf numFmtId="0" fontId="26" fillId="22" borderId="20" xfId="29" applyBorder="1" applyAlignment="1">
      <alignment horizontal="center" vertical="center"/>
    </xf>
    <xf numFmtId="0" fontId="26" fillId="22" borderId="0" xfId="29" applyBorder="1" applyAlignment="1">
      <alignment horizontal="center" vertical="center"/>
    </xf>
    <xf numFmtId="0" fontId="26" fillId="24" borderId="20" xfId="30" applyBorder="1" applyAlignment="1">
      <alignment horizontal="center" vertical="center"/>
    </xf>
    <xf numFmtId="0" fontId="26" fillId="24" borderId="0" xfId="30" applyBorder="1" applyAlignment="1">
      <alignment horizontal="center" vertical="center"/>
    </xf>
    <xf numFmtId="0" fontId="26" fillId="25" borderId="20" xfId="31" applyBorder="1" applyAlignment="1">
      <alignment horizontal="center" vertical="center"/>
    </xf>
    <xf numFmtId="0" fontId="26" fillId="25" borderId="0" xfId="31" applyBorder="1" applyAlignment="1">
      <alignment horizontal="center" vertical="center"/>
    </xf>
  </cellXfs>
  <cellStyles count="48">
    <cellStyle name="40% - Accent3 2" xfId="25" xr:uid="{FE8D987A-368F-40F7-BA37-5EF4BB9F9757}"/>
    <cellStyle name="Accent1 2" xfId="27" xr:uid="{56356E27-8491-4D63-96F5-C985F3CC7CC5}"/>
    <cellStyle name="Accent2 2" xfId="28" xr:uid="{32B6D1FC-D720-4111-9B57-F0C778A8FE5D}"/>
    <cellStyle name="Accent3 2" xfId="29" xr:uid="{4548D884-2768-4D47-875F-F1535F7F85B4}"/>
    <cellStyle name="Accent4 2" xfId="30" xr:uid="{57AB04CE-DB3B-4A5B-8861-FF5F065912B4}"/>
    <cellStyle name="Accent5 2" xfId="31" xr:uid="{5FB2C815-3CA8-4810-B873-03ED40A61E44}"/>
    <cellStyle name="Accent6 2" xfId="32" xr:uid="{ADBF1367-57E5-4B66-B73A-6B1F89F77CAC}"/>
    <cellStyle name="Calculation 2" xfId="21" xr:uid="{4BC9F13D-2AB6-481A-B7BB-EEE31998270B}"/>
    <cellStyle name="Calculation Cell" xfId="8" xr:uid="{00000000-0005-0000-0000-000000000000}"/>
    <cellStyle name="Calculation Cell 2" xfId="44" xr:uid="{41A64214-A151-4351-B3BC-B733970251DC}"/>
    <cellStyle name="Comma" xfId="10" builtinId="3"/>
    <cellStyle name="Comma 2" xfId="37" xr:uid="{AE32BD43-F0A3-4EEB-B88A-43EF5750DEDC}"/>
    <cellStyle name="Currency" xfId="41" builtinId="4"/>
    <cellStyle name="Currency 2" xfId="38" xr:uid="{B37D6A94-54CA-4746-88D7-83F22B90049E}"/>
    <cellStyle name="Good 2" xfId="24" xr:uid="{51BD5110-79C4-4E65-B213-84C9C81E42C8}"/>
    <cellStyle name="Header 1" xfId="3" xr:uid="{00000000-0005-0000-0000-000002000000}"/>
    <cellStyle name="Header 1 2" xfId="47" xr:uid="{FBCF6886-79D5-48C7-B3C1-6F4E793497C4}"/>
    <cellStyle name="Header 2" xfId="9" xr:uid="{00000000-0005-0000-0000-000003000000}"/>
    <cellStyle name="Heading 1 2" xfId="18" xr:uid="{E57E3FAD-FA3D-43CF-B437-BE41B4E477AE}"/>
    <cellStyle name="Heading 2 2" xfId="26" xr:uid="{20FB8FAC-80A4-474F-9167-196C83B3AF1D}"/>
    <cellStyle name="Heading 3 2" xfId="33" xr:uid="{0B046097-0589-408B-B71A-8D47F010AB18}"/>
    <cellStyle name="Heading 4 2" xfId="34" xr:uid="{66BF120A-21E7-4471-BE0C-C3E2534B8C68}"/>
    <cellStyle name="Hyperlink" xfId="39" builtinId="8"/>
    <cellStyle name="Input" xfId="12" builtinId="20"/>
    <cellStyle name="Input 2" xfId="20" xr:uid="{463B573B-B70D-4043-900F-C08D38C1F255}"/>
    <cellStyle name="Input Cell" xfId="6" xr:uid="{00000000-0005-0000-0000-000004000000}"/>
    <cellStyle name="Input Cell 2" xfId="45" xr:uid="{48426599-D4FB-4B8D-B794-2BD027EB737E}"/>
    <cellStyle name="Normal" xfId="0" builtinId="0"/>
    <cellStyle name="Normal 10" xfId="13" xr:uid="{41F43113-632F-4A75-8E80-39FB3415CAEE}"/>
    <cellStyle name="Normal 2" xfId="2" xr:uid="{00000000-0005-0000-0000-000006000000}"/>
    <cellStyle name="Normal 3" xfId="19" xr:uid="{D444A501-D817-41B5-840E-3A7D460A06AD}"/>
    <cellStyle name="Normal 4" xfId="11" xr:uid="{00000000-0005-0000-0000-000007000000}"/>
    <cellStyle name="Normal 4 2" xfId="15" xr:uid="{0FD2419F-B1BC-46D3-A580-2642BC7B5429}"/>
    <cellStyle name="Normal 5" xfId="40" xr:uid="{855AE71E-92CB-4024-9366-7AC8C46612C5}"/>
    <cellStyle name="Note 2" xfId="22" xr:uid="{089998DC-A1CF-4C93-8E71-AC9DC4C296DA}"/>
    <cellStyle name="Output 2" xfId="23" xr:uid="{78D76E56-D45F-4944-8105-B7239157684E}"/>
    <cellStyle name="Output Cell" xfId="42" xr:uid="{40FBF58E-9650-4014-AB14-8DC283E38C35}"/>
    <cellStyle name="Parameter Cell" xfId="7" xr:uid="{00000000-0005-0000-0000-000008000000}"/>
    <cellStyle name="Parameter Cell 2" xfId="43" xr:uid="{86B65DD0-A0D6-43B0-849B-836B8B8FD0D7}"/>
    <cellStyle name="Percent" xfId="1" builtinId="5"/>
    <cellStyle name="Percent 2" xfId="36" xr:uid="{1216D302-A0A7-4201-8FC3-6E4553A3D8B1}"/>
    <cellStyle name="Table Header" xfId="4" xr:uid="{00000000-0005-0000-0000-00000A000000}"/>
    <cellStyle name="Table Header 2" xfId="46" xr:uid="{20707401-ED42-4DD5-B34F-587739BC73FB}"/>
    <cellStyle name="Table Row Name" xfId="5" xr:uid="{00000000-0005-0000-0000-00000B000000}"/>
    <cellStyle name="TableLvl2" xfId="14" xr:uid="{E7B0793F-675A-4AD2-828F-885AC165C8F0}"/>
    <cellStyle name="TableLvl3" xfId="16" xr:uid="{676E231F-6922-405B-844A-CA89DF08C5CF}"/>
    <cellStyle name="Title 2" xfId="17" xr:uid="{3460C36A-B36F-4308-B611-53626DA9B2BE}"/>
    <cellStyle name="Total 2" xfId="35" xr:uid="{41D45FA9-C2AB-4D79-86CE-B22B4C1F507E}"/>
  </cellStyles>
  <dxfs count="1">
    <dxf>
      <font>
        <color rgb="FF9C0006"/>
      </font>
      <fill>
        <patternFill>
          <bgColor rgb="FFFFC7CE"/>
        </patternFill>
      </fill>
    </dxf>
  </dxfs>
  <tableStyles count="0" defaultTableStyle="TableStyleMedium2" defaultPivotStyle="PivotStyleLight16"/>
  <colors>
    <mruColors>
      <color rgb="FFFCE4D6"/>
      <color rgb="FFCCFFFF"/>
      <color rgb="FFB4C6E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365124</xdr:colOff>
      <xdr:row>25</xdr:row>
      <xdr:rowOff>116542</xdr:rowOff>
    </xdr:to>
    <xdr:pic>
      <xdr:nvPicPr>
        <xdr:cNvPr id="2" name="Picture 1" descr="Two people in safety vests looking at a tablet&#10;&#10;Description automatically generated with medium confidence">
          <a:extLst>
            <a:ext uri="{FF2B5EF4-FFF2-40B4-BE49-F238E27FC236}">
              <a16:creationId xmlns:a16="http://schemas.microsoft.com/office/drawing/2014/main" id="{BC2E1806-1529-4CB0-9314-A01CC7D55C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09" r="17106"/>
        <a:stretch/>
      </xdr:blipFill>
      <xdr:spPr bwMode="auto">
        <a:xfrm>
          <a:off x="0" y="0"/>
          <a:ext cx="4933314" cy="464091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xdr:colOff>
      <xdr:row>38</xdr:row>
      <xdr:rowOff>125189</xdr:rowOff>
    </xdr:from>
    <xdr:to>
      <xdr:col>8</xdr:col>
      <xdr:colOff>377825</xdr:colOff>
      <xdr:row>39</xdr:row>
      <xdr:rowOff>10160</xdr:rowOff>
    </xdr:to>
    <xdr:pic>
      <xdr:nvPicPr>
        <xdr:cNvPr id="3" name="image2.png">
          <a:extLst>
            <a:ext uri="{FF2B5EF4-FFF2-40B4-BE49-F238E27FC236}">
              <a16:creationId xmlns:a16="http://schemas.microsoft.com/office/drawing/2014/main" id="{1F37CCB8-7CE0-4E08-A4E6-2DBFA05FA5B2}"/>
            </a:ext>
          </a:extLst>
        </xdr:cNvPr>
        <xdr:cNvPicPr>
          <a:picLocks noChangeAspect="1"/>
        </xdr:cNvPicPr>
      </xdr:nvPicPr>
      <xdr:blipFill>
        <a:blip xmlns:r="http://schemas.openxmlformats.org/officeDocument/2006/relationships" r:embed="rId2" cstate="print"/>
        <a:stretch>
          <a:fillRect/>
        </a:stretch>
      </xdr:blipFill>
      <xdr:spPr>
        <a:xfrm>
          <a:off x="11430" y="7042244"/>
          <a:ext cx="4938395" cy="62136"/>
        </a:xfrm>
        <a:prstGeom prst="rect">
          <a:avLst/>
        </a:prstGeom>
      </xdr:spPr>
    </xdr:pic>
    <xdr:clientData/>
  </xdr:twoCellAnchor>
  <xdr:twoCellAnchor>
    <xdr:from>
      <xdr:col>6</xdr:col>
      <xdr:colOff>231140</xdr:colOff>
      <xdr:row>36</xdr:row>
      <xdr:rowOff>26035</xdr:rowOff>
    </xdr:from>
    <xdr:to>
      <xdr:col>8</xdr:col>
      <xdr:colOff>199390</xdr:colOff>
      <xdr:row>37</xdr:row>
      <xdr:rowOff>173355</xdr:rowOff>
    </xdr:to>
    <xdr:grpSp>
      <xdr:nvGrpSpPr>
        <xdr:cNvPr id="4" name="Group 3">
          <a:extLst>
            <a:ext uri="{FF2B5EF4-FFF2-40B4-BE49-F238E27FC236}">
              <a16:creationId xmlns:a16="http://schemas.microsoft.com/office/drawing/2014/main" id="{EF0F680B-DDB0-42FF-B482-038F37F5B7FE}"/>
            </a:ext>
          </a:extLst>
        </xdr:cNvPr>
        <xdr:cNvGrpSpPr>
          <a:grpSpLocks/>
        </xdr:cNvGrpSpPr>
      </xdr:nvGrpSpPr>
      <xdr:grpSpPr bwMode="auto">
        <a:xfrm>
          <a:off x="3570493" y="6528622"/>
          <a:ext cx="1181660" cy="323439"/>
          <a:chOff x="8854" y="75"/>
          <a:chExt cx="1867" cy="513"/>
        </a:xfrm>
      </xdr:grpSpPr>
      <xdr:sp macro="" textlink="">
        <xdr:nvSpPr>
          <xdr:cNvPr id="5" name="AutoShape 22">
            <a:extLst>
              <a:ext uri="{FF2B5EF4-FFF2-40B4-BE49-F238E27FC236}">
                <a16:creationId xmlns:a16="http://schemas.microsoft.com/office/drawing/2014/main" id="{87087F9B-1DCE-3C46-55EC-6947C235D4F3}"/>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6" name="Picture 5">
            <a:extLst>
              <a:ext uri="{FF2B5EF4-FFF2-40B4-BE49-F238E27FC236}">
                <a16:creationId xmlns:a16="http://schemas.microsoft.com/office/drawing/2014/main" id="{604A1E68-CF9A-BFCE-BF74-303DDBE47E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7" name="TextBox 6">
          <a:extLst>
            <a:ext uri="{FF2B5EF4-FFF2-40B4-BE49-F238E27FC236}">
              <a16:creationId xmlns:a16="http://schemas.microsoft.com/office/drawing/2014/main" id="{36DFCE81-DE1B-4443-9EB7-AAF265D7B37B}"/>
            </a:ext>
          </a:extLst>
        </xdr:cNvPr>
        <xdr:cNvSpPr txBox="1"/>
      </xdr:nvSpPr>
      <xdr:spPr>
        <a:xfrm>
          <a:off x="212090" y="6568441"/>
          <a:ext cx="2261235" cy="38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41642</xdr:colOff>
      <xdr:row>32</xdr:row>
      <xdr:rowOff>140468</xdr:rowOff>
    </xdr:from>
    <xdr:to>
      <xdr:col>2</xdr:col>
      <xdr:colOff>301037</xdr:colOff>
      <xdr:row>33</xdr:row>
      <xdr:rowOff>9523</xdr:rowOff>
    </xdr:to>
    <xdr:sp macro="" textlink="">
      <xdr:nvSpPr>
        <xdr:cNvPr id="8" name="Rectangle 7">
          <a:extLst>
            <a:ext uri="{FF2B5EF4-FFF2-40B4-BE49-F238E27FC236}">
              <a16:creationId xmlns:a16="http://schemas.microsoft.com/office/drawing/2014/main" id="{2F287621-A59D-4023-A602-D88707EC4374}"/>
            </a:ext>
          </a:extLst>
        </xdr:cNvPr>
        <xdr:cNvSpPr/>
      </xdr:nvSpPr>
      <xdr:spPr>
        <a:xfrm flipH="1" flipV="1">
          <a:off x="346442" y="593166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oustonKemp\ID2\32C9152D-9D5D-47CF-9748-06E40A752942\0\24000-24999\24137\L\L\Essential%20LRMC%20Tariff%20and%20Compliance%20Model%20(6%20Oct%202015)%20(ID%202413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pliance Interface"/>
      <sheetName val="Allocation Interface"/>
      <sheetName val="Tariffs"/>
      <sheetName val="Other Sets"/>
      <sheetName val="Inputs =&gt;"/>
      <sheetName val="LRMC"/>
      <sheetName val="I0 Demand"/>
      <sheetName val="I1 Incremental Costs"/>
      <sheetName val="I2 Tariff timing"/>
      <sheetName val="I3 LRMC Probability"/>
      <sheetName val="Standalone&amp;Avoidable"/>
      <sheetName val="I4 Allocators"/>
      <sheetName val="I5 BBM costs"/>
      <sheetName val="DUOS"/>
      <sheetName val="I6 Usage"/>
      <sheetName val="I7 Tariffs"/>
      <sheetName val="I8 Current revenue"/>
      <sheetName val="Calculation =&gt;"/>
      <sheetName val="LRMC "/>
      <sheetName val="C1 LRMC"/>
      <sheetName val="C2 LRMC Surcharge"/>
      <sheetName val="Standalone&amp;Avoidable "/>
      <sheetName val="C3 Allocated costs"/>
      <sheetName val="C4 Revenue range"/>
      <sheetName val="DUOS "/>
      <sheetName val="C5 Residual Cost"/>
      <sheetName val="C6 Tariffs"/>
      <sheetName val="=&gt;Results"/>
      <sheetName val="R0 LRMC"/>
      <sheetName val="=&gt;Input data"/>
      <sheetName val="Growth capex"/>
      <sheetName val="Q (t)"/>
      <sheetName val="DUOS (t)"/>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C238-63C2-4F99-B687-BDBF434D6455}">
  <dimension ref="B27:H34"/>
  <sheetViews>
    <sheetView showGridLines="0" tabSelected="1" topLeftCell="A5" zoomScale="85" zoomScaleNormal="85" workbookViewId="0">
      <selection activeCell="M17" sqref="M17"/>
    </sheetView>
  </sheetViews>
  <sheetFormatPr defaultRowHeight="14.5" x14ac:dyDescent="0.35"/>
  <cols>
    <col min="1" max="1" width="4.453125" customWidth="1"/>
  </cols>
  <sheetData>
    <row r="27" spans="2:8" x14ac:dyDescent="0.35">
      <c r="B27" s="526">
        <v>44957</v>
      </c>
      <c r="C27" s="526"/>
    </row>
    <row r="30" spans="2:8" x14ac:dyDescent="0.35">
      <c r="B30" s="527" t="s">
        <v>540</v>
      </c>
      <c r="C30" s="527"/>
      <c r="D30" s="527"/>
      <c r="E30" s="527"/>
      <c r="F30" s="527"/>
      <c r="G30" s="527"/>
      <c r="H30" s="527"/>
    </row>
    <row r="31" spans="2:8" x14ac:dyDescent="0.35">
      <c r="B31" s="527"/>
      <c r="C31" s="527"/>
      <c r="D31" s="527"/>
      <c r="E31" s="527"/>
      <c r="F31" s="527"/>
      <c r="G31" s="527"/>
      <c r="H31" s="527"/>
    </row>
    <row r="32" spans="2:8" x14ac:dyDescent="0.35">
      <c r="B32" s="527"/>
      <c r="C32" s="527"/>
      <c r="D32" s="527"/>
      <c r="E32" s="527"/>
      <c r="F32" s="527"/>
      <c r="G32" s="527"/>
      <c r="H32" s="527"/>
    </row>
    <row r="33" spans="2:8" x14ac:dyDescent="0.35">
      <c r="B33" s="527"/>
      <c r="C33" s="527"/>
      <c r="D33" s="527"/>
      <c r="E33" s="527"/>
      <c r="F33" s="527"/>
      <c r="G33" s="527"/>
      <c r="H33" s="527"/>
    </row>
    <row r="34" spans="2:8" ht="17.5" x14ac:dyDescent="0.35">
      <c r="B34" s="468" t="s">
        <v>0</v>
      </c>
    </row>
  </sheetData>
  <sheetProtection selectLockedCells="1"/>
  <mergeCells count="2">
    <mergeCell ref="B27:C27"/>
    <mergeCell ref="B30:H33"/>
  </mergeCells>
  <pageMargins left="0.7" right="0.7" top="0.75" bottom="0.75" header="0.3" footer="0.3"/>
  <pageSetup paperSize="9" orientation="portrait" r:id="rId1"/>
  <headerFooter>
    <oddFooter>&amp;L&amp;1#&amp;"Calibri"&amp;8&amp;K000000For Official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CCFFFF"/>
  </sheetPr>
  <dimension ref="A1:AN116"/>
  <sheetViews>
    <sheetView showGridLines="0" topLeftCell="A59" zoomScale="55" zoomScaleNormal="55" workbookViewId="0"/>
  </sheetViews>
  <sheetFormatPr defaultColWidth="9.08984375" defaultRowHeight="15.5" x14ac:dyDescent="0.35"/>
  <cols>
    <col min="1" max="1" width="23.90625" style="2" customWidth="1"/>
    <col min="2" max="2" width="45" style="2" customWidth="1"/>
    <col min="3" max="3" width="56" style="2" bestFit="1" customWidth="1"/>
    <col min="4" max="4" width="18.54296875" style="2" customWidth="1"/>
    <col min="5" max="6" width="18.54296875" style="3" customWidth="1"/>
    <col min="7" max="7" width="35.90625" style="3" customWidth="1"/>
    <col min="8" max="9" width="15.08984375" style="3" bestFit="1" customWidth="1"/>
    <col min="10" max="10" width="12.453125" style="3" customWidth="1"/>
    <col min="11" max="11" width="15.08984375" style="3" bestFit="1" customWidth="1"/>
    <col min="12" max="12" width="10" style="3" customWidth="1"/>
    <col min="13" max="13" width="71" style="3" bestFit="1" customWidth="1"/>
    <col min="14" max="27" width="18.08984375" style="3" customWidth="1"/>
    <col min="28" max="40" width="18.08984375" style="2" customWidth="1"/>
    <col min="41" max="16384" width="9.08984375" style="2"/>
  </cols>
  <sheetData>
    <row r="1" spans="1:11" ht="18" x14ac:dyDescent="0.4">
      <c r="A1" s="1" t="str">
        <f ca="1">MID(CELL("filename",A2),FIND("]",CELL("filename",A2))+1,256)</f>
        <v>C1 Allocated costs</v>
      </c>
    </row>
    <row r="2" spans="1:11" ht="77.5" x14ac:dyDescent="0.35">
      <c r="A2" s="4" t="s">
        <v>145</v>
      </c>
      <c r="E2" s="2"/>
      <c r="F2" s="2"/>
      <c r="G2" s="2"/>
      <c r="H2" s="2"/>
      <c r="I2" s="2"/>
      <c r="J2" s="2"/>
      <c r="K2" s="2"/>
    </row>
    <row r="4" spans="1:11" ht="20" x14ac:dyDescent="0.4">
      <c r="B4" s="6" t="s">
        <v>146</v>
      </c>
      <c r="C4" s="6"/>
      <c r="D4" s="6"/>
      <c r="E4" s="6"/>
      <c r="F4" s="6"/>
      <c r="G4" s="6"/>
    </row>
    <row r="5" spans="1:11" x14ac:dyDescent="0.35">
      <c r="E5" s="2"/>
      <c r="F5" s="2"/>
      <c r="G5" s="2"/>
    </row>
    <row r="6" spans="1:11" x14ac:dyDescent="0.35">
      <c r="B6" s="17" t="s">
        <v>147</v>
      </c>
      <c r="C6" s="17"/>
      <c r="D6" s="17"/>
      <c r="E6" s="17"/>
      <c r="F6" s="17"/>
      <c r="G6" s="17"/>
    </row>
    <row r="8" spans="1:11" s="3" customFormat="1" x14ac:dyDescent="0.35">
      <c r="B8" s="10"/>
      <c r="C8" s="24" t="str">
        <f>'I2 BBM costs'!C2</f>
        <v>2024-25</v>
      </c>
    </row>
    <row r="9" spans="1:11" s="3" customFormat="1" x14ac:dyDescent="0.35">
      <c r="B9" s="13" t="s">
        <v>148</v>
      </c>
      <c r="C9" s="36">
        <f ca="1">C27</f>
        <v>117.01757591993348</v>
      </c>
    </row>
    <row r="10" spans="1:11" s="3" customFormat="1" x14ac:dyDescent="0.35">
      <c r="B10" s="13" t="s">
        <v>149</v>
      </c>
      <c r="C10" s="36">
        <f ca="1">C34</f>
        <v>154.84337343165788</v>
      </c>
    </row>
    <row r="11" spans="1:11" s="3" customFormat="1" x14ac:dyDescent="0.35">
      <c r="B11" s="13" t="s">
        <v>11</v>
      </c>
      <c r="C11" s="36">
        <f ca="1">SUM(C9:C10)</f>
        <v>271.86094935159133</v>
      </c>
    </row>
    <row r="12" spans="1:11" s="3" customFormat="1" x14ac:dyDescent="0.35"/>
    <row r="13" spans="1:11" s="3" customFormat="1" x14ac:dyDescent="0.35">
      <c r="B13" s="17" t="s">
        <v>150</v>
      </c>
      <c r="C13" s="17"/>
    </row>
    <row r="14" spans="1:11" s="3" customFormat="1" x14ac:dyDescent="0.35">
      <c r="B14" s="2"/>
    </row>
    <row r="15" spans="1:11" s="3" customFormat="1" x14ac:dyDescent="0.35">
      <c r="B15" s="10"/>
      <c r="C15" s="25" t="str">
        <f>C8</f>
        <v>2024-25</v>
      </c>
    </row>
    <row r="16" spans="1:11" s="3" customFormat="1" x14ac:dyDescent="0.35">
      <c r="B16" s="13" t="s">
        <v>17</v>
      </c>
      <c r="C16" s="36">
        <f>C44</f>
        <v>1118.1882095570372</v>
      </c>
    </row>
    <row r="17" spans="2:34" s="3" customFormat="1" x14ac:dyDescent="0.35">
      <c r="B17" s="13" t="s">
        <v>18</v>
      </c>
      <c r="C17" s="36">
        <f>C52</f>
        <v>110.8003481232054</v>
      </c>
    </row>
    <row r="18" spans="2:34" s="3" customFormat="1" x14ac:dyDescent="0.35">
      <c r="B18" s="13" t="s">
        <v>11</v>
      </c>
      <c r="C18" s="36">
        <f>SUM(C16:C17)</f>
        <v>1228.9885576802426</v>
      </c>
    </row>
    <row r="19" spans="2:34" s="3" customFormat="1" x14ac:dyDescent="0.35"/>
    <row r="20" spans="2:34" s="3" customFormat="1" ht="21" x14ac:dyDescent="0.5">
      <c r="B20" s="6" t="s">
        <v>147</v>
      </c>
      <c r="C20" s="26"/>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2:34" s="3" customFormat="1" x14ac:dyDescent="0.35"/>
    <row r="22" spans="2:34" x14ac:dyDescent="0.35">
      <c r="B22" s="17" t="s">
        <v>148</v>
      </c>
      <c r="C22" s="17"/>
      <c r="E22" s="2"/>
      <c r="F22" s="2"/>
      <c r="G22" s="2"/>
      <c r="H22" s="2"/>
      <c r="I22" s="2"/>
      <c r="J22" s="2"/>
      <c r="K22" s="2"/>
      <c r="L22" s="2"/>
      <c r="M22" s="2"/>
      <c r="N22" s="2"/>
      <c r="O22" s="2"/>
      <c r="P22" s="2"/>
      <c r="Q22" s="2"/>
      <c r="R22" s="2"/>
      <c r="S22" s="2"/>
      <c r="T22" s="2"/>
      <c r="U22" s="2"/>
      <c r="V22" s="2"/>
      <c r="W22" s="2"/>
      <c r="X22" s="2"/>
      <c r="Y22" s="2"/>
      <c r="Z22" s="2"/>
      <c r="AA22" s="2"/>
    </row>
    <row r="23" spans="2:34" ht="14" x14ac:dyDescent="0.3">
      <c r="E23" s="2"/>
      <c r="F23" s="2"/>
      <c r="G23" s="2"/>
      <c r="H23" s="2"/>
      <c r="I23" s="2"/>
      <c r="J23" s="2"/>
      <c r="K23" s="2"/>
      <c r="L23" s="2"/>
      <c r="M23" s="2"/>
      <c r="N23" s="2"/>
      <c r="O23" s="2"/>
      <c r="P23" s="2"/>
      <c r="Q23" s="2"/>
      <c r="R23" s="2"/>
      <c r="S23" s="2"/>
      <c r="T23" s="2"/>
      <c r="U23" s="2"/>
      <c r="V23" s="2"/>
      <c r="W23" s="2"/>
      <c r="X23" s="2"/>
      <c r="Y23" s="2"/>
      <c r="Z23" s="2"/>
      <c r="AA23" s="2"/>
    </row>
    <row r="24" spans="2:34" x14ac:dyDescent="0.35">
      <c r="B24" s="10"/>
      <c r="C24" s="25" t="str">
        <f>C8</f>
        <v>2024-25</v>
      </c>
      <c r="E24" s="2"/>
      <c r="F24" s="2"/>
      <c r="G24" s="2"/>
      <c r="H24" s="2"/>
      <c r="I24" s="2"/>
      <c r="J24" s="2"/>
      <c r="K24" s="2"/>
      <c r="L24" s="2"/>
      <c r="M24" s="2"/>
      <c r="N24" s="2"/>
      <c r="O24" s="2"/>
      <c r="P24" s="2"/>
      <c r="Q24" s="2"/>
      <c r="R24" s="2"/>
      <c r="S24" s="2"/>
      <c r="T24" s="2"/>
      <c r="U24" s="2"/>
      <c r="V24" s="2"/>
      <c r="W24" s="2"/>
      <c r="X24" s="2"/>
      <c r="Y24" s="2"/>
      <c r="Z24" s="2"/>
      <c r="AA24" s="2"/>
    </row>
    <row r="25" spans="2:34" x14ac:dyDescent="0.35">
      <c r="B25" s="13" t="s">
        <v>151</v>
      </c>
      <c r="C25" s="36">
        <f>C86</f>
        <v>45.997426641916064</v>
      </c>
      <c r="E25" s="2"/>
      <c r="F25" s="2"/>
      <c r="G25" s="2"/>
      <c r="H25" s="2"/>
      <c r="I25" s="2"/>
      <c r="J25" s="2"/>
      <c r="K25" s="2"/>
      <c r="L25" s="2"/>
      <c r="M25" s="2"/>
      <c r="N25" s="2"/>
      <c r="O25" s="2"/>
      <c r="P25" s="2"/>
      <c r="Q25" s="2"/>
      <c r="R25" s="2"/>
      <c r="S25" s="2"/>
      <c r="T25" s="2"/>
      <c r="U25" s="2"/>
      <c r="V25" s="2"/>
      <c r="W25" s="2"/>
      <c r="X25" s="2"/>
      <c r="Y25" s="2"/>
      <c r="Z25" s="2"/>
      <c r="AA25" s="2"/>
    </row>
    <row r="26" spans="2:34" x14ac:dyDescent="0.35">
      <c r="B26" s="13" t="s">
        <v>152</v>
      </c>
      <c r="C26" s="36">
        <f ca="1">SUMPRODUCT(K$59:K$81,'I2 BBM costs'!F65:F87)</f>
        <v>71.020149278017414</v>
      </c>
      <c r="E26" s="2"/>
      <c r="F26" s="2"/>
      <c r="G26" s="2"/>
      <c r="H26" s="2"/>
      <c r="I26" s="2"/>
      <c r="J26" s="2"/>
      <c r="K26" s="2"/>
      <c r="L26" s="2"/>
      <c r="M26" s="2"/>
      <c r="N26" s="2"/>
      <c r="O26" s="2"/>
      <c r="P26" s="2"/>
      <c r="Q26" s="2"/>
      <c r="R26" s="2"/>
      <c r="S26" s="2"/>
      <c r="T26" s="2"/>
      <c r="U26" s="2"/>
      <c r="V26" s="2"/>
      <c r="W26" s="2"/>
      <c r="X26" s="2"/>
      <c r="Y26" s="2"/>
      <c r="Z26" s="2"/>
      <c r="AA26" s="2"/>
    </row>
    <row r="27" spans="2:34" x14ac:dyDescent="0.35">
      <c r="B27" s="13" t="s">
        <v>11</v>
      </c>
      <c r="C27" s="36">
        <f ca="1">SUM(C25:C26)</f>
        <v>117.01757591993348</v>
      </c>
      <c r="E27" s="2"/>
      <c r="F27" s="2"/>
      <c r="G27" s="2"/>
      <c r="H27" s="2"/>
      <c r="I27" s="2"/>
      <c r="J27" s="2"/>
      <c r="K27" s="2"/>
      <c r="L27" s="2"/>
      <c r="M27" s="2"/>
      <c r="N27" s="2"/>
      <c r="O27" s="2"/>
      <c r="P27" s="2"/>
      <c r="Q27" s="2"/>
      <c r="R27" s="2"/>
      <c r="S27" s="2"/>
      <c r="T27" s="2"/>
      <c r="U27" s="2"/>
      <c r="V27" s="2"/>
      <c r="W27" s="2"/>
      <c r="X27" s="2"/>
      <c r="Y27" s="2"/>
      <c r="Z27" s="2"/>
      <c r="AA27" s="2"/>
    </row>
    <row r="28" spans="2:34" ht="14" x14ac:dyDescent="0.3">
      <c r="E28" s="2"/>
      <c r="F28" s="2"/>
      <c r="G28" s="2"/>
      <c r="H28" s="2"/>
      <c r="I28" s="2"/>
      <c r="J28" s="2"/>
      <c r="K28" s="2"/>
      <c r="L28" s="2"/>
      <c r="M28" s="2"/>
      <c r="N28" s="2"/>
      <c r="O28" s="2"/>
      <c r="P28" s="2"/>
      <c r="Q28" s="2"/>
      <c r="R28" s="2"/>
      <c r="S28" s="2"/>
      <c r="T28" s="2"/>
      <c r="U28" s="2"/>
      <c r="V28" s="2"/>
      <c r="W28" s="2"/>
      <c r="X28" s="2"/>
      <c r="Y28" s="2"/>
      <c r="Z28" s="2"/>
      <c r="AA28" s="2"/>
    </row>
    <row r="29" spans="2:34" x14ac:dyDescent="0.35">
      <c r="B29" s="17" t="s">
        <v>149</v>
      </c>
      <c r="C29" s="17"/>
      <c r="E29" s="2"/>
      <c r="F29" s="2"/>
      <c r="G29" s="2"/>
      <c r="H29" s="2"/>
      <c r="I29" s="2"/>
      <c r="J29" s="2"/>
      <c r="K29" s="2"/>
      <c r="L29" s="2"/>
      <c r="M29" s="2"/>
      <c r="N29" s="2"/>
      <c r="O29" s="2"/>
      <c r="P29" s="2"/>
      <c r="Q29" s="2"/>
      <c r="R29" s="2"/>
      <c r="S29" s="2"/>
      <c r="T29" s="2"/>
      <c r="U29" s="2"/>
      <c r="V29" s="2"/>
      <c r="W29" s="2"/>
      <c r="X29" s="2"/>
      <c r="Y29" s="2"/>
      <c r="Z29" s="2"/>
      <c r="AA29" s="2"/>
    </row>
    <row r="30" spans="2:34" ht="14" x14ac:dyDescent="0.3">
      <c r="E30" s="2"/>
      <c r="F30" s="2"/>
      <c r="G30" s="2"/>
      <c r="H30" s="2"/>
      <c r="I30" s="2"/>
      <c r="J30" s="2"/>
      <c r="K30" s="2"/>
      <c r="L30" s="2"/>
      <c r="M30" s="2"/>
      <c r="N30" s="2"/>
      <c r="O30" s="2"/>
      <c r="P30" s="2"/>
      <c r="Q30" s="2"/>
      <c r="R30" s="2"/>
      <c r="S30" s="2"/>
      <c r="T30" s="2"/>
      <c r="U30" s="2"/>
      <c r="V30" s="2"/>
      <c r="W30" s="2"/>
      <c r="X30" s="2"/>
      <c r="Y30" s="2"/>
      <c r="Z30" s="2"/>
      <c r="AA30" s="2"/>
    </row>
    <row r="31" spans="2:34" x14ac:dyDescent="0.35">
      <c r="B31" s="10"/>
      <c r="C31" s="25" t="str">
        <f>C8</f>
        <v>2024-25</v>
      </c>
      <c r="E31" s="2"/>
      <c r="F31" s="2"/>
      <c r="G31" s="2"/>
      <c r="H31" s="2"/>
      <c r="I31" s="2"/>
      <c r="J31" s="2"/>
      <c r="K31" s="2"/>
      <c r="L31" s="2"/>
      <c r="M31" s="2"/>
      <c r="N31" s="2"/>
      <c r="O31" s="2"/>
      <c r="P31" s="2"/>
      <c r="Q31" s="2"/>
      <c r="R31" s="2"/>
      <c r="S31" s="2"/>
      <c r="T31" s="2"/>
      <c r="U31" s="2"/>
      <c r="V31" s="2"/>
      <c r="W31" s="2"/>
      <c r="X31" s="2"/>
      <c r="Y31" s="2"/>
      <c r="Z31" s="2"/>
      <c r="AA31" s="2"/>
    </row>
    <row r="32" spans="2:34" x14ac:dyDescent="0.35">
      <c r="B32" s="13" t="s">
        <v>151</v>
      </c>
      <c r="C32" s="15"/>
      <c r="E32" s="2"/>
      <c r="F32" s="2"/>
      <c r="G32" s="2"/>
      <c r="H32" s="2"/>
      <c r="I32" s="2"/>
      <c r="J32" s="2"/>
      <c r="K32" s="2"/>
      <c r="L32" s="2"/>
      <c r="M32" s="2"/>
      <c r="N32" s="2"/>
      <c r="O32" s="2"/>
      <c r="P32" s="2"/>
      <c r="Q32" s="2"/>
      <c r="R32" s="2"/>
      <c r="S32" s="2"/>
      <c r="T32" s="2"/>
      <c r="U32" s="2"/>
      <c r="V32" s="2"/>
      <c r="W32" s="2"/>
      <c r="X32" s="2"/>
      <c r="Y32" s="2"/>
      <c r="Z32" s="2"/>
      <c r="AA32" s="2"/>
    </row>
    <row r="33" spans="2:34" x14ac:dyDescent="0.35">
      <c r="B33" s="13" t="s">
        <v>152</v>
      </c>
      <c r="C33" s="50">
        <f ca="1">SUMPRODUCT(K$59:K$81,'I2 BBM costs'!G65:G87)</f>
        <v>154.84337343165788</v>
      </c>
      <c r="E33" s="2"/>
      <c r="F33" s="2"/>
      <c r="G33" s="2"/>
      <c r="H33" s="2"/>
      <c r="I33" s="2"/>
      <c r="J33" s="2"/>
      <c r="K33" s="2"/>
      <c r="L33" s="2"/>
      <c r="M33" s="2"/>
      <c r="N33" s="2"/>
      <c r="O33" s="2"/>
      <c r="P33" s="2"/>
      <c r="Q33" s="2"/>
      <c r="R33" s="2"/>
      <c r="S33" s="2"/>
      <c r="T33" s="2"/>
      <c r="U33" s="2"/>
      <c r="V33" s="2"/>
      <c r="W33" s="2"/>
      <c r="X33" s="2"/>
      <c r="Y33" s="2"/>
      <c r="Z33" s="2"/>
      <c r="AA33" s="2"/>
    </row>
    <row r="34" spans="2:34" x14ac:dyDescent="0.35">
      <c r="B34" s="13" t="s">
        <v>11</v>
      </c>
      <c r="C34" s="36">
        <f ca="1">SUM(C32:C33)</f>
        <v>154.84337343165788</v>
      </c>
      <c r="E34" s="2"/>
      <c r="F34" s="2"/>
      <c r="G34" s="2"/>
      <c r="H34" s="2"/>
      <c r="I34" s="2"/>
      <c r="J34" s="2"/>
      <c r="K34" s="2"/>
      <c r="L34" s="2"/>
      <c r="M34" s="2"/>
      <c r="N34" s="2"/>
      <c r="O34" s="2"/>
      <c r="P34" s="2"/>
      <c r="Q34" s="2"/>
      <c r="R34" s="2"/>
      <c r="S34" s="2"/>
      <c r="T34" s="2"/>
      <c r="U34" s="2"/>
      <c r="V34" s="2"/>
      <c r="W34" s="2"/>
      <c r="X34" s="2"/>
      <c r="Y34" s="2"/>
      <c r="Z34" s="2"/>
      <c r="AA34" s="2"/>
    </row>
    <row r="35" spans="2:34" ht="14" x14ac:dyDescent="0.3">
      <c r="E35" s="2"/>
      <c r="F35" s="2"/>
      <c r="G35" s="2"/>
      <c r="H35" s="2"/>
      <c r="I35" s="2"/>
      <c r="J35" s="2"/>
      <c r="K35" s="2"/>
      <c r="L35" s="2"/>
      <c r="M35" s="2"/>
      <c r="N35" s="2"/>
      <c r="O35" s="2"/>
      <c r="P35" s="2"/>
      <c r="Q35" s="2"/>
      <c r="R35" s="2"/>
      <c r="S35" s="2"/>
      <c r="T35" s="2"/>
      <c r="U35" s="2"/>
      <c r="V35" s="2"/>
      <c r="W35" s="2"/>
      <c r="X35" s="2"/>
      <c r="Y35" s="2"/>
      <c r="Z35" s="2"/>
      <c r="AA35" s="2"/>
    </row>
    <row r="36" spans="2:34" s="3" customFormat="1" ht="21" x14ac:dyDescent="0.5">
      <c r="B36" s="6" t="s">
        <v>153</v>
      </c>
      <c r="C36" s="26"/>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2:34" s="3" customFormat="1" x14ac:dyDescent="0.35"/>
    <row r="38" spans="2:34" s="3" customFormat="1" x14ac:dyDescent="0.35">
      <c r="B38" s="17" t="s">
        <v>17</v>
      </c>
      <c r="C38" s="17"/>
    </row>
    <row r="39" spans="2:34" s="3" customFormat="1" x14ac:dyDescent="0.35"/>
    <row r="40" spans="2:34" s="3" customFormat="1" x14ac:dyDescent="0.35">
      <c r="B40" s="10"/>
      <c r="C40" s="25" t="str">
        <f>C8</f>
        <v>2024-25</v>
      </c>
    </row>
    <row r="41" spans="2:34" s="3" customFormat="1" x14ac:dyDescent="0.35">
      <c r="B41" s="13" t="s">
        <v>154</v>
      </c>
      <c r="C41" s="50" cm="1">
        <f t="array" ref="C41">SUMPRODUCT('I2 BBM costs'!C32:C58,'I2 BBM costs'!E32:E58,--('I2 BBM costs'!H32:H58=$B38))</f>
        <v>212.62988993886248</v>
      </c>
    </row>
    <row r="42" spans="2:34" s="3" customFormat="1" x14ac:dyDescent="0.35">
      <c r="B42" s="13" t="s">
        <v>155</v>
      </c>
      <c r="C42" s="50">
        <f>SUMPRODUCT('I2 BBM costs'!C94:C116,'I2 BBM costs'!E94:E116,--('I2 BBM costs'!H94:H116=$B38))</f>
        <v>905.39167650710181</v>
      </c>
    </row>
    <row r="43" spans="2:34" s="3" customFormat="1" x14ac:dyDescent="0.35">
      <c r="B43" s="13" t="s">
        <v>156</v>
      </c>
      <c r="C43" s="50">
        <f>SUMPRODUCT('I2 BBM costs'!C65:C87,'I2 BBM costs'!E65:E87,--('I2 BBM costs'!H65:H87=$B38))</f>
        <v>0.16664311107290597</v>
      </c>
    </row>
    <row r="44" spans="2:34" s="3" customFormat="1" x14ac:dyDescent="0.35">
      <c r="B44" s="13" t="s">
        <v>11</v>
      </c>
      <c r="C44" s="36">
        <f>SUM(C41:C43)</f>
        <v>1118.1882095570372</v>
      </c>
    </row>
    <row r="45" spans="2:34" s="3" customFormat="1" x14ac:dyDescent="0.35"/>
    <row r="46" spans="2:34" s="3" customFormat="1" x14ac:dyDescent="0.35">
      <c r="B46" s="17" t="s">
        <v>18</v>
      </c>
      <c r="C46" s="17"/>
    </row>
    <row r="47" spans="2:34" s="3" customFormat="1" x14ac:dyDescent="0.35"/>
    <row r="48" spans="2:34" s="3" customFormat="1" x14ac:dyDescent="0.35">
      <c r="B48" s="10"/>
      <c r="C48" s="25" t="str">
        <f>C8</f>
        <v>2024-25</v>
      </c>
    </row>
    <row r="49" spans="2:40" s="3" customFormat="1" x14ac:dyDescent="0.35">
      <c r="B49" s="13" t="s">
        <v>154</v>
      </c>
      <c r="C49" s="50" cm="1">
        <f t="array" ref="C49">SUMPRODUCT('I2 BBM costs'!C32:C58,'I2 BBM costs'!E32:E58,--('I2 BBM costs'!H32:H58=$B46))</f>
        <v>110.8003481232054</v>
      </c>
    </row>
    <row r="50" spans="2:40" s="3" customFormat="1" x14ac:dyDescent="0.35">
      <c r="B50" s="13" t="s">
        <v>155</v>
      </c>
      <c r="C50" s="50">
        <f>SUMPRODUCT('I2 BBM costs'!C94:C116,'I2 BBM costs'!E94:E116,--('I2 BBM costs'!H94:H116=$B46))</f>
        <v>0</v>
      </c>
    </row>
    <row r="51" spans="2:40" s="3" customFormat="1" x14ac:dyDescent="0.35">
      <c r="B51" s="13" t="s">
        <v>156</v>
      </c>
      <c r="C51" s="50">
        <f>SUMPRODUCT('I2 BBM costs'!C65:C87,'I2 BBM costs'!E65:E87,--('I2 BBM costs'!H65:H87=$B46))</f>
        <v>0</v>
      </c>
    </row>
    <row r="52" spans="2:40" s="3" customFormat="1" x14ac:dyDescent="0.35">
      <c r="B52" s="13" t="s">
        <v>11</v>
      </c>
      <c r="C52" s="36">
        <f>SUM(C49:C51)</f>
        <v>110.8003481232054</v>
      </c>
    </row>
    <row r="53" spans="2:40" s="3" customFormat="1" x14ac:dyDescent="0.35"/>
    <row r="54" spans="2:40" ht="21" x14ac:dyDescent="0.5">
      <c r="B54" s="6" t="str">
        <f>"Avoidable costs in "&amp;'I2 BBM costs'!C2&amp;" ($m, Nominal)"</f>
        <v>Avoidable costs in 2024-25 ($m, Nominal)</v>
      </c>
      <c r="C54" s="2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row>
    <row r="55" spans="2:40" x14ac:dyDescent="0.35">
      <c r="B55" s="3"/>
      <c r="C55" s="3"/>
      <c r="D55" s="3"/>
      <c r="AB55" s="3"/>
      <c r="AC55" s="3"/>
      <c r="AD55" s="3"/>
      <c r="AE55" s="3"/>
      <c r="AF55" s="3"/>
      <c r="AG55" s="3"/>
      <c r="AH55" s="3"/>
      <c r="AI55" s="3"/>
      <c r="AJ55" s="3"/>
      <c r="AK55" s="3"/>
      <c r="AL55" s="3"/>
      <c r="AM55" s="3"/>
      <c r="AN55" s="3"/>
    </row>
    <row r="56" spans="2:40" x14ac:dyDescent="0.35">
      <c r="B56" s="17" t="s">
        <v>154</v>
      </c>
      <c r="C56" s="17"/>
      <c r="D56" s="17"/>
      <c r="E56" s="17"/>
      <c r="G56" s="17" t="s">
        <v>157</v>
      </c>
      <c r="H56" s="17"/>
      <c r="I56" s="17"/>
      <c r="J56" s="17"/>
      <c r="K56" s="17"/>
      <c r="L56" s="2"/>
      <c r="M56" s="13" t="s">
        <v>158</v>
      </c>
      <c r="N56" s="36">
        <f ca="1">OFFSET($D$59,COUNTA(N$58:$N$58)-1,0)</f>
        <v>5.0349697413127057</v>
      </c>
      <c r="O56" s="36">
        <f ca="1">OFFSET($D$59,COUNTA($N$58:O$58)-1,0)</f>
        <v>0</v>
      </c>
      <c r="P56" s="36">
        <f ca="1">OFFSET($D$59,COUNTA($N$58:P$58)-1,0)</f>
        <v>0</v>
      </c>
      <c r="Q56" s="36">
        <f ca="1">OFFSET($D$59,COUNTA($N$58:Q$58)-1,0)</f>
        <v>0</v>
      </c>
      <c r="R56" s="36">
        <f ca="1">OFFSET($D$59,COUNTA($N$58:R$58)-1,0)</f>
        <v>0</v>
      </c>
      <c r="S56" s="36">
        <f ca="1">OFFSET($D$59,COUNTA($N$58:S$58)-1,0)</f>
        <v>9.3894385232336397</v>
      </c>
      <c r="T56" s="36">
        <f ca="1">OFFSET($D$59,COUNTA($N$58:T$58)-1,0)</f>
        <v>0</v>
      </c>
      <c r="U56" s="36">
        <f ca="1">OFFSET($D$59,COUNTA($N$58:U$58)-1,0)</f>
        <v>19.628999718308286</v>
      </c>
      <c r="V56" s="36">
        <f ca="1">OFFSET($D$59,COUNTA($N$58:V$58)-1,0)</f>
        <v>0</v>
      </c>
      <c r="W56" s="36">
        <f ca="1">OFFSET($D$59,COUNTA($N$58:W$58)-1,0)</f>
        <v>3.5303315314570738</v>
      </c>
      <c r="X56" s="36">
        <f ca="1">OFFSET($D$59,COUNTA($N$58:X$58)-1,0)</f>
        <v>0</v>
      </c>
      <c r="Y56" s="36">
        <f ca="1">OFFSET($D$59,COUNTA($N$58:Y$58)-1,0)</f>
        <v>14.531688306071011</v>
      </c>
      <c r="Z56" s="36">
        <f ca="1">OFFSET($D$59,COUNTA($N$58:Z$58)-1,0)</f>
        <v>21.349079429330143</v>
      </c>
      <c r="AA56" s="36">
        <f ca="1">OFFSET($D$59,COUNTA($N$58:AA$58)-1,0)</f>
        <v>0</v>
      </c>
      <c r="AB56" s="36">
        <f ca="1">OFFSET($D$59,COUNTA($N$58:AB$58)-1,0)</f>
        <v>1.3344468962010667</v>
      </c>
      <c r="AC56" s="36">
        <f ca="1">OFFSET($D$59,COUNTA($N$58:AC$58)-1,0)</f>
        <v>3.8322596496726078</v>
      </c>
      <c r="AD56" s="36">
        <f ca="1">OFFSET($D$59,COUNTA($N$58:AD$58)-1,0)</f>
        <v>10.515996760209463</v>
      </c>
      <c r="AE56" s="36">
        <f ca="1">OFFSET($D$59,COUNTA($N$58:AE$58)-1,0)</f>
        <v>0</v>
      </c>
      <c r="AF56" s="36">
        <f ca="1">OFFSET($D$59,COUNTA($N$58:AF$58)-1,0)</f>
        <v>57.569098526097498</v>
      </c>
      <c r="AG56" s="36">
        <f ca="1">OFFSET($D$59,COUNTA($N$58:AG$58)-1,0)</f>
        <v>10.633156009342073</v>
      </c>
      <c r="AH56" s="36">
        <f ca="1">OFFSET($D$59,COUNTA($N$58:AH$58)-1,0)</f>
        <v>4.9948026676035227</v>
      </c>
      <c r="AI56" s="36">
        <f ca="1">OFFSET($D$59,COUNTA($N$58:AI$58)-1,0)</f>
        <v>0</v>
      </c>
      <c r="AJ56" s="36">
        <f ca="1">OFFSET($D$59,COUNTA($N$58:AJ$58)-1,0)</f>
        <v>0</v>
      </c>
      <c r="AK56" s="36">
        <f ca="1">OFFSET($D$59,COUNTA($N$58:AK$58)-1,0)</f>
        <v>0</v>
      </c>
      <c r="AL56" s="36">
        <f ca="1">OFFSET($D$59,COUNTA($N$58:AL$58)-1,0)</f>
        <v>0</v>
      </c>
      <c r="AM56" s="36">
        <f ca="1">OFFSET($D$59,COUNTA($N$58:AM$58)-1,0)</f>
        <v>0</v>
      </c>
      <c r="AN56" s="36">
        <f ca="1">OFFSET($D$59,COUNTA($N$58:AN$58)-1,0)</f>
        <v>0</v>
      </c>
    </row>
    <row r="57" spans="2:40" x14ac:dyDescent="0.35">
      <c r="G57" s="2"/>
      <c r="H57" s="2"/>
      <c r="I57" s="2"/>
      <c r="J57" s="2"/>
      <c r="L57" s="2"/>
      <c r="M57" s="2"/>
      <c r="N57" s="2"/>
      <c r="O57" s="2"/>
      <c r="P57" s="2"/>
      <c r="Q57" s="2"/>
      <c r="R57" s="2"/>
      <c r="S57" s="2"/>
      <c r="T57" s="2"/>
      <c r="U57" s="2"/>
      <c r="V57" s="2"/>
      <c r="W57" s="2"/>
      <c r="X57" s="2"/>
      <c r="Y57" s="2"/>
      <c r="Z57" s="2"/>
      <c r="AA57" s="2"/>
    </row>
    <row r="58" spans="2:40" ht="62" x14ac:dyDescent="0.35">
      <c r="B58" s="10"/>
      <c r="C58" s="464" t="s">
        <v>148</v>
      </c>
      <c r="D58" s="34" t="s">
        <v>157</v>
      </c>
      <c r="E58" s="464" t="s">
        <v>159</v>
      </c>
      <c r="F58" s="2"/>
      <c r="G58" s="10"/>
      <c r="H58" s="10" t="s">
        <v>154</v>
      </c>
      <c r="I58" s="12" t="s">
        <v>160</v>
      </c>
      <c r="J58" s="12" t="s">
        <v>161</v>
      </c>
      <c r="K58" s="10" t="s">
        <v>11</v>
      </c>
      <c r="L58" s="2"/>
      <c r="M58" s="10"/>
      <c r="N58" s="34" t="str">
        <f ca="1">'I2 BBM costs'!L64</f>
        <v>Contact Centre</v>
      </c>
      <c r="O58" s="34" t="str">
        <f ca="1">'I2 BBM costs'!M64</f>
        <v>Customer Operations</v>
      </c>
      <c r="P58" s="34" t="str">
        <f ca="1">'I2 BBM costs'!N64</f>
        <v>Data Operations</v>
      </c>
      <c r="Q58" s="34" t="str">
        <f ca="1">'I2 BBM costs'!O64</f>
        <v>Engineering, Planning &amp; Project Management</v>
      </c>
      <c r="R58" s="34" t="str">
        <f ca="1">'I2 BBM costs'!P64</f>
        <v>Finance Function</v>
      </c>
      <c r="S58" s="34" t="str">
        <f ca="1">'I2 BBM costs'!Q64</f>
        <v>Information Communication &amp; Technology</v>
      </c>
      <c r="T58" s="34" t="str">
        <f ca="1">'I2 BBM costs'!R64</f>
        <v>Insurance</v>
      </c>
      <c r="U58" s="34" t="str">
        <f ca="1">'I2 BBM costs'!S64</f>
        <v>Management</v>
      </c>
      <c r="V58" s="34" t="str">
        <f ca="1">'I2 BBM costs'!T64</f>
        <v>Metering</v>
      </c>
      <c r="W58" s="34" t="str">
        <f ca="1">'I2 BBM costs'!U64</f>
        <v>System Control</v>
      </c>
      <c r="X58" s="34" t="str">
        <f ca="1">'I2 BBM costs'!V64</f>
        <v>Inspection</v>
      </c>
      <c r="Y58" s="34" t="str">
        <f ca="1">'I2 BBM costs'!W64</f>
        <v>Corrective</v>
      </c>
      <c r="Z58" s="34" t="str">
        <f ca="1">'I2 BBM costs'!X64</f>
        <v>Breakdown</v>
      </c>
      <c r="AA58" s="34" t="str">
        <f ca="1">'I2 BBM costs'!Y64</f>
        <v>Nature induced &amp; other</v>
      </c>
      <c r="AB58" s="34" t="str">
        <f ca="1">'I2 BBM costs'!Z64</f>
        <v>Other indirect system maintenance</v>
      </c>
      <c r="AC58" s="34" t="str">
        <f ca="1">'I2 BBM costs'!AA64</f>
        <v>Demand Management</v>
      </c>
      <c r="AD58" s="34" t="str">
        <f ca="1">'I2 BBM costs'!AB64</f>
        <v>Operational Technology</v>
      </c>
      <c r="AE58" s="34" t="str">
        <f ca="1">'I2 BBM costs'!AC64</f>
        <v>Other</v>
      </c>
      <c r="AF58" s="34" t="str">
        <f ca="1">'I2 BBM costs'!AD64</f>
        <v>Property Management</v>
      </c>
      <c r="AG58" s="34" t="str">
        <f ca="1">'I2 BBM costs'!AE64</f>
        <v>Training &amp; Development</v>
      </c>
      <c r="AH58" s="34" t="str">
        <f ca="1">'I2 BBM costs'!AF64</f>
        <v>Emergency Recoverable Works</v>
      </c>
      <c r="AI58" s="34" t="str">
        <f ca="1">'I2 BBM costs'!AG64</f>
        <v>EBSS</v>
      </c>
      <c r="AJ58" s="34" t="str">
        <f ca="1">'I2 BBM costs'!AH64</f>
        <v>CESS</v>
      </c>
      <c r="AK58" s="34" t="str">
        <f ca="1">'I2 BBM costs'!AI64</f>
        <v>Control period carryover</v>
      </c>
      <c r="AL58" s="34" t="str">
        <f ca="1">'I2 BBM costs'!AJ64</f>
        <v>Shared asset decrements</v>
      </c>
      <c r="AM58" s="34" t="str">
        <f ca="1">'I2 BBM costs'!AK64</f>
        <v>DMIA</v>
      </c>
      <c r="AN58" s="34" t="str">
        <f ca="1">'I2 BBM costs'!AL64</f>
        <v>Debt raising costs</v>
      </c>
    </row>
    <row r="59" spans="2:40" x14ac:dyDescent="0.35">
      <c r="B59" s="13" t="str">
        <f>'I2 BBM costs'!B32</f>
        <v>Contact Centre</v>
      </c>
      <c r="C59" s="47">
        <f>$E59*'I2 BBM costs'!F32</f>
        <v>0</v>
      </c>
      <c r="D59" s="47">
        <f>$E59*'I2 BBM costs'!G32</f>
        <v>5.0349697413127057</v>
      </c>
      <c r="E59" s="47">
        <f>'I2 BBM costs'!C32*'I2 BBM costs'!D32</f>
        <v>5.0349697413127057</v>
      </c>
      <c r="F59" s="2"/>
      <c r="G59" s="13" t="str">
        <f>'I3 PTRM asset data'!B6</f>
        <v>Sub-transmission lines and cables</v>
      </c>
      <c r="H59" s="47">
        <f t="shared" ref="H59:H78" ca="1" si="0">SUMPRODUCT(N$56:AL$56,N59:AL59)</f>
        <v>12.786823887433554</v>
      </c>
      <c r="I59" s="47">
        <f>'I2 BBM costs'!C65*'I2 BBM costs'!D65</f>
        <v>25.696955101531913</v>
      </c>
      <c r="J59" s="47">
        <f>'I2 BBM costs'!C94*'I2 BBM costs'!D94</f>
        <v>0</v>
      </c>
      <c r="K59" s="47">
        <f t="shared" ref="K59:K78" ca="1" si="1">H59+I59+J59</f>
        <v>38.483778988965469</v>
      </c>
      <c r="L59" s="2"/>
      <c r="M59" s="13" t="str">
        <f>G59</f>
        <v>Sub-transmission lines and cables</v>
      </c>
      <c r="N59" s="20">
        <f>IFERROR('I2 BBM costs'!$K65/SUMPRODUCT('I2 BBM costs'!L$65:L$87,'I2 BBM costs'!$K$65:$K$87)*'I2 BBM costs'!L65,0)</f>
        <v>0.12680369215401052</v>
      </c>
      <c r="O59" s="20">
        <f>IFERROR('I2 BBM costs'!$K65/SUMPRODUCT('I2 BBM costs'!M$65:M$87,'I2 BBM costs'!$K$65:$K$87)*'I2 BBM costs'!M65,0)</f>
        <v>0</v>
      </c>
      <c r="P59" s="20">
        <f>IFERROR('I2 BBM costs'!$K65/SUMPRODUCT('I2 BBM costs'!N$65:N$87,'I2 BBM costs'!$K$65:$K$87)*'I2 BBM costs'!N65,0)</f>
        <v>0</v>
      </c>
      <c r="Q59" s="20">
        <f>IFERROR('I2 BBM costs'!$K65/SUMPRODUCT('I2 BBM costs'!O$65:O$87,'I2 BBM costs'!$K$65:$K$87)*'I2 BBM costs'!O65,0)</f>
        <v>0.12680369215401052</v>
      </c>
      <c r="R59" s="20">
        <f>IFERROR('I2 BBM costs'!$K65/SUMPRODUCT('I2 BBM costs'!P$65:P$87,'I2 BBM costs'!$K$65:$K$87)*'I2 BBM costs'!P65,0)</f>
        <v>0.12726195212213126</v>
      </c>
      <c r="S59" s="20">
        <f>IFERROR('I2 BBM costs'!$K65/SUMPRODUCT('I2 BBM costs'!Q$65:Q$87,'I2 BBM costs'!$K$65:$K$87)*'I2 BBM costs'!Q65,0)</f>
        <v>0</v>
      </c>
      <c r="T59" s="20">
        <f>IFERROR('I2 BBM costs'!$K65/SUMPRODUCT('I2 BBM costs'!R$65:R$87,'I2 BBM costs'!$K$65:$K$87)*'I2 BBM costs'!R65,0)</f>
        <v>0.13029296305533228</v>
      </c>
      <c r="U59" s="20">
        <f>IFERROR('I2 BBM costs'!$K65/SUMPRODUCT('I2 BBM costs'!S$65:S$87,'I2 BBM costs'!$K$65:$K$87)*'I2 BBM costs'!S65,0)</f>
        <v>0.12680369215401052</v>
      </c>
      <c r="V59" s="20">
        <f>IFERROR('I2 BBM costs'!$K65/SUMPRODUCT('I2 BBM costs'!T$65:T$87,'I2 BBM costs'!$K$65:$K$87)*'I2 BBM costs'!T65,0)</f>
        <v>0</v>
      </c>
      <c r="W59" s="20">
        <f>IFERROR('I2 BBM costs'!$K65/SUMPRODUCT('I2 BBM costs'!U$65:U$87,'I2 BBM costs'!$K$65:$K$87)*'I2 BBM costs'!U65,0)</f>
        <v>0.1736742808064724</v>
      </c>
      <c r="X59" s="20">
        <f>IFERROR('I2 BBM costs'!$K65/SUMPRODUCT('I2 BBM costs'!V$65:V$87,'I2 BBM costs'!$K$65:$K$87)*'I2 BBM costs'!V65,0)</f>
        <v>0.21783348008571018</v>
      </c>
      <c r="Y59" s="20">
        <f>IFERROR('I2 BBM costs'!$K65/SUMPRODUCT('I2 BBM costs'!W$65:W$87,'I2 BBM costs'!$K$65:$K$87)*'I2 BBM costs'!W65,0)</f>
        <v>0.1396168569866589</v>
      </c>
      <c r="Z59" s="20">
        <f>IFERROR('I2 BBM costs'!$K65/SUMPRODUCT('I2 BBM costs'!X$65:X$87,'I2 BBM costs'!$K$65:$K$87)*'I2 BBM costs'!X65,0)</f>
        <v>0.1396168569866589</v>
      </c>
      <c r="AA59" s="20">
        <f>IFERROR('I2 BBM costs'!$K65/SUMPRODUCT('I2 BBM costs'!Y$65:Y$87,'I2 BBM costs'!$K$65:$K$87)*'I2 BBM costs'!Y65,0)</f>
        <v>0.30497350502300768</v>
      </c>
      <c r="AB59" s="20">
        <f>IFERROR('I2 BBM costs'!$K65/SUMPRODUCT('I2 BBM costs'!Z$65:Z$87,'I2 BBM costs'!$K$65:$K$87)*'I2 BBM costs'!Z65,0)</f>
        <v>0</v>
      </c>
      <c r="AC59" s="20">
        <f>IFERROR('I2 BBM costs'!$K65/SUMPRODUCT('I2 BBM costs'!AA$65:AA$87,'I2 BBM costs'!$K$65:$K$87)*'I2 BBM costs'!AA65,0)</f>
        <v>0.1396168569866589</v>
      </c>
      <c r="AD59" s="20">
        <f>IFERROR('I2 BBM costs'!$K65/SUMPRODUCT('I2 BBM costs'!AB$65:AB$87,'I2 BBM costs'!$K$65:$K$87)*'I2 BBM costs'!AB65,0)</f>
        <v>0.13899934745172587</v>
      </c>
      <c r="AE59" s="20">
        <f>IFERROR('I2 BBM costs'!$K65/SUMPRODUCT('I2 BBM costs'!AC$65:AC$87,'I2 BBM costs'!$K$65:$K$87)*'I2 BBM costs'!AC65,0)</f>
        <v>0.13959852227110742</v>
      </c>
      <c r="AF59" s="20">
        <f>IFERROR('I2 BBM costs'!$K65/SUMPRODUCT('I2 BBM costs'!AD$65:AD$87,'I2 BBM costs'!$K$65:$K$87)*'I2 BBM costs'!AD65,0)</f>
        <v>0</v>
      </c>
      <c r="AG59" s="20">
        <f>IFERROR('I2 BBM costs'!$K65/SUMPRODUCT('I2 BBM costs'!AE$65:AE$87,'I2 BBM costs'!$K$65:$K$87)*'I2 BBM costs'!AE65,0)</f>
        <v>0.12680369215401052</v>
      </c>
      <c r="AH59" s="20">
        <f>IFERROR('I2 BBM costs'!$K65/SUMPRODUCT('I2 BBM costs'!AF$65:AF$87,'I2 BBM costs'!$K$65:$K$87)*'I2 BBM costs'!AF65,0)</f>
        <v>0.13845702411714622</v>
      </c>
      <c r="AI59" s="20">
        <f>IFERROR('I2 BBM costs'!$K65/SUMPRODUCT('I2 BBM costs'!AG$65:AG$87,'I2 BBM costs'!$K$65:$K$87)*'I2 BBM costs'!AG65,0)</f>
        <v>0.12659173975708599</v>
      </c>
      <c r="AJ59" s="20">
        <f>IFERROR('I2 BBM costs'!$K65/SUMPRODUCT('I2 BBM costs'!AH$65:AH$87,'I2 BBM costs'!$K$65:$K$87)*'I2 BBM costs'!AH65,0)</f>
        <v>0.12659173975708599</v>
      </c>
      <c r="AK59" s="20">
        <f>IFERROR('I2 BBM costs'!$K65/SUMPRODUCT('I2 BBM costs'!AI$65:AI$87,'I2 BBM costs'!$K$65:$K$87)*'I2 BBM costs'!AI65,0)</f>
        <v>0.12659173975708599</v>
      </c>
      <c r="AL59" s="20">
        <f>IFERROR('I2 BBM costs'!$K65/SUMPRODUCT('I2 BBM costs'!AJ$65:AJ$87,'I2 BBM costs'!$K$65:$K$87)*'I2 BBM costs'!AJ65,0)</f>
        <v>0.12659173975708599</v>
      </c>
      <c r="AM59" s="20">
        <f>IFERROR('I2 BBM costs'!$K65/SUMPRODUCT('I2 BBM costs'!AK$65:AK$87,'I2 BBM costs'!$K$65:$K$87)*'I2 BBM costs'!AK65,0)</f>
        <v>0.12659173975708599</v>
      </c>
      <c r="AN59" s="20">
        <f>IFERROR('I2 BBM costs'!$K65/SUMPRODUCT('I2 BBM costs'!AL$65:AL$87,'I2 BBM costs'!$K$65:$K$87)*'I2 BBM costs'!AL65,0)</f>
        <v>0.12659173975708599</v>
      </c>
    </row>
    <row r="60" spans="2:40" x14ac:dyDescent="0.35">
      <c r="B60" s="13" t="str">
        <f>'I2 BBM costs'!B33</f>
        <v>Customer Operations</v>
      </c>
      <c r="C60" s="47">
        <f>$E60*'I2 BBM costs'!F33</f>
        <v>15.391562744326732</v>
      </c>
      <c r="D60" s="47">
        <f>$E60*'I2 BBM costs'!G33</f>
        <v>0</v>
      </c>
      <c r="E60" s="47">
        <f>'I2 BBM costs'!C33*'I2 BBM costs'!D33</f>
        <v>15.391562744326732</v>
      </c>
      <c r="F60" s="2"/>
      <c r="G60" s="13" t="str">
        <f>'I3 PTRM asset data'!B7</f>
        <v>Cable tunnel (dx)</v>
      </c>
      <c r="H60" s="47">
        <f t="shared" ca="1" si="0"/>
        <v>1.0114246909375986</v>
      </c>
      <c r="I60" s="47">
        <f>'I2 BBM costs'!C66*'I2 BBM costs'!D66</f>
        <v>-1.0439765301237083</v>
      </c>
      <c r="J60" s="47">
        <f>'I2 BBM costs'!C95*'I2 BBM costs'!D95</f>
        <v>0</v>
      </c>
      <c r="K60" s="47">
        <f t="shared" ca="1" si="1"/>
        <v>-3.255183918610971E-2</v>
      </c>
      <c r="L60" s="2"/>
      <c r="M60" s="13" t="str">
        <f t="shared" ref="M60:M78" si="2">G60</f>
        <v>Cable tunnel (dx)</v>
      </c>
      <c r="N60" s="20">
        <f>IFERROR('I2 BBM costs'!$K66/SUMPRODUCT('I2 BBM costs'!L$65:L$87,'I2 BBM costs'!$K$65:$K$87)*'I2 BBM costs'!L66,0)</f>
        <v>1.0535205094437547E-2</v>
      </c>
      <c r="O60" s="20">
        <f>IFERROR('I2 BBM costs'!$K66/SUMPRODUCT('I2 BBM costs'!M$65:M$87,'I2 BBM costs'!$K$65:$K$87)*'I2 BBM costs'!M66,0)</f>
        <v>0</v>
      </c>
      <c r="P60" s="20">
        <f>IFERROR('I2 BBM costs'!$K66/SUMPRODUCT('I2 BBM costs'!N$65:N$87,'I2 BBM costs'!$K$65:$K$87)*'I2 BBM costs'!N66,0)</f>
        <v>0</v>
      </c>
      <c r="Q60" s="20">
        <f>IFERROR('I2 BBM costs'!$K66/SUMPRODUCT('I2 BBM costs'!O$65:O$87,'I2 BBM costs'!$K$65:$K$87)*'I2 BBM costs'!O66,0)</f>
        <v>1.0535205094437547E-2</v>
      </c>
      <c r="R60" s="20">
        <f>IFERROR('I2 BBM costs'!$K66/SUMPRODUCT('I2 BBM costs'!P$65:P$87,'I2 BBM costs'!$K$65:$K$87)*'I2 BBM costs'!P66,0)</f>
        <v>1.0573278613186974E-2</v>
      </c>
      <c r="S60" s="20">
        <f>IFERROR('I2 BBM costs'!$K66/SUMPRODUCT('I2 BBM costs'!Q$65:Q$87,'I2 BBM costs'!$K$65:$K$87)*'I2 BBM costs'!Q66,0)</f>
        <v>0</v>
      </c>
      <c r="T60" s="20">
        <f>IFERROR('I2 BBM costs'!$K66/SUMPRODUCT('I2 BBM costs'!R$65:R$87,'I2 BBM costs'!$K$65:$K$87)*'I2 BBM costs'!R66,0)</f>
        <v>1.0825103471614372E-2</v>
      </c>
      <c r="U60" s="20">
        <f>IFERROR('I2 BBM costs'!$K66/SUMPRODUCT('I2 BBM costs'!S$65:S$87,'I2 BBM costs'!$K$65:$K$87)*'I2 BBM costs'!S66,0)</f>
        <v>1.0535205094437547E-2</v>
      </c>
      <c r="V60" s="20">
        <f>IFERROR('I2 BBM costs'!$K66/SUMPRODUCT('I2 BBM costs'!T$65:T$87,'I2 BBM costs'!$K$65:$K$87)*'I2 BBM costs'!T66,0)</f>
        <v>0</v>
      </c>
      <c r="W60" s="20">
        <f>IFERROR('I2 BBM costs'!$K66/SUMPRODUCT('I2 BBM costs'!U$65:U$87,'I2 BBM costs'!$K$65:$K$87)*'I2 BBM costs'!U66,0)</f>
        <v>0</v>
      </c>
      <c r="X60" s="20">
        <f>IFERROR('I2 BBM costs'!$K66/SUMPRODUCT('I2 BBM costs'!V$65:V$87,'I2 BBM costs'!$K$65:$K$87)*'I2 BBM costs'!V66,0)</f>
        <v>1.8098214256653648E-2</v>
      </c>
      <c r="Y60" s="20">
        <f>IFERROR('I2 BBM costs'!$K66/SUMPRODUCT('I2 BBM costs'!W$65:W$87,'I2 BBM costs'!$K$65:$K$87)*'I2 BBM costs'!W66,0)</f>
        <v>1.1599758634856799E-2</v>
      </c>
      <c r="Z60" s="20">
        <f>IFERROR('I2 BBM costs'!$K66/SUMPRODUCT('I2 BBM costs'!X$65:X$87,'I2 BBM costs'!$K$65:$K$87)*'I2 BBM costs'!X66,0)</f>
        <v>1.1599758634856799E-2</v>
      </c>
      <c r="AA60" s="20">
        <f>IFERROR('I2 BBM costs'!$K66/SUMPRODUCT('I2 BBM costs'!Y$65:Y$87,'I2 BBM costs'!$K$65:$K$87)*'I2 BBM costs'!Y66,0)</f>
        <v>2.5338051039432971E-2</v>
      </c>
      <c r="AB60" s="20">
        <f>IFERROR('I2 BBM costs'!$K66/SUMPRODUCT('I2 BBM costs'!Z$65:Z$87,'I2 BBM costs'!$K$65:$K$87)*'I2 BBM costs'!Z66,0)</f>
        <v>0</v>
      </c>
      <c r="AC60" s="20">
        <f>IFERROR('I2 BBM costs'!$K66/SUMPRODUCT('I2 BBM costs'!AA$65:AA$87,'I2 BBM costs'!$K$65:$K$87)*'I2 BBM costs'!AA66,0)</f>
        <v>1.1599758634856799E-2</v>
      </c>
      <c r="AD60" s="20">
        <f>IFERROR('I2 BBM costs'!$K66/SUMPRODUCT('I2 BBM costs'!AB$65:AB$87,'I2 BBM costs'!$K$65:$K$87)*'I2 BBM costs'!AB66,0)</f>
        <v>1.1548454217077002E-2</v>
      </c>
      <c r="AE60" s="20">
        <f>IFERROR('I2 BBM costs'!$K66/SUMPRODUCT('I2 BBM costs'!AC$65:AC$87,'I2 BBM costs'!$K$65:$K$87)*'I2 BBM costs'!AC66,0)</f>
        <v>1.1598235335452801E-2</v>
      </c>
      <c r="AF60" s="20">
        <f>IFERROR('I2 BBM costs'!$K66/SUMPRODUCT('I2 BBM costs'!AD$65:AD$87,'I2 BBM costs'!$K$65:$K$87)*'I2 BBM costs'!AD66,0)</f>
        <v>0</v>
      </c>
      <c r="AG60" s="20">
        <f>IFERROR('I2 BBM costs'!$K66/SUMPRODUCT('I2 BBM costs'!AE$65:AE$87,'I2 BBM costs'!$K$65:$K$87)*'I2 BBM costs'!AE66,0)</f>
        <v>1.0535205094437547E-2</v>
      </c>
      <c r="AH60" s="20">
        <f>IFERROR('I2 BBM costs'!$K66/SUMPRODUCT('I2 BBM costs'!AF$65:AF$87,'I2 BBM costs'!$K$65:$K$87)*'I2 BBM costs'!AF66,0)</f>
        <v>1.1503396478928838E-2</v>
      </c>
      <c r="AI60" s="20">
        <f>IFERROR('I2 BBM costs'!$K66/SUMPRODUCT('I2 BBM costs'!AG$65:AG$87,'I2 BBM costs'!$K$65:$K$87)*'I2 BBM costs'!AG66,0)</f>
        <v>1.0517595497004487E-2</v>
      </c>
      <c r="AJ60" s="20">
        <f>IFERROR('I2 BBM costs'!$K66/SUMPRODUCT('I2 BBM costs'!AH$65:AH$87,'I2 BBM costs'!$K$65:$K$87)*'I2 BBM costs'!AH66,0)</f>
        <v>1.0517595497004487E-2</v>
      </c>
      <c r="AK60" s="20">
        <f>IFERROR('I2 BBM costs'!$K66/SUMPRODUCT('I2 BBM costs'!AI$65:AI$87,'I2 BBM costs'!$K$65:$K$87)*'I2 BBM costs'!AI66,0)</f>
        <v>1.0517595497004487E-2</v>
      </c>
      <c r="AL60" s="20">
        <f>IFERROR('I2 BBM costs'!$K66/SUMPRODUCT('I2 BBM costs'!AJ$65:AJ$87,'I2 BBM costs'!$K$65:$K$87)*'I2 BBM costs'!AJ66,0)</f>
        <v>1.0517595497004487E-2</v>
      </c>
      <c r="AM60" s="20">
        <f>IFERROR('I2 BBM costs'!$K66/SUMPRODUCT('I2 BBM costs'!AK$65:AK$87,'I2 BBM costs'!$K$65:$K$87)*'I2 BBM costs'!AK66,0)</f>
        <v>1.0517595497004487E-2</v>
      </c>
      <c r="AN60" s="20">
        <f>IFERROR('I2 BBM costs'!$K66/SUMPRODUCT('I2 BBM costs'!AL$65:AL$87,'I2 BBM costs'!$K$65:$K$87)*'I2 BBM costs'!AL66,0)</f>
        <v>1.0517595497004487E-2</v>
      </c>
    </row>
    <row r="61" spans="2:40" x14ac:dyDescent="0.35">
      <c r="B61" s="13" t="str">
        <f>'I2 BBM costs'!B34</f>
        <v>Data Operations</v>
      </c>
      <c r="C61" s="47">
        <f>$E61*'I2 BBM costs'!F34</f>
        <v>7.0084180842426731</v>
      </c>
      <c r="D61" s="47">
        <f>$E61*'I2 BBM costs'!G34</f>
        <v>0</v>
      </c>
      <c r="E61" s="47">
        <f>'I2 BBM costs'!C34*'I2 BBM costs'!D34</f>
        <v>7.0084180842426731</v>
      </c>
      <c r="F61" s="2"/>
      <c r="G61" s="13" t="str">
        <f>'I3 PTRM asset data'!B8</f>
        <v>Distribution lines and cables</v>
      </c>
      <c r="H61" s="47">
        <f t="shared" ca="1" si="0"/>
        <v>28.078466001277626</v>
      </c>
      <c r="I61" s="47">
        <f>'I2 BBM costs'!C67*'I2 BBM costs'!D67</f>
        <v>4.7023217774884074</v>
      </c>
      <c r="J61" s="47">
        <f>'I2 BBM costs'!C96*'I2 BBM costs'!D96</f>
        <v>0</v>
      </c>
      <c r="K61" s="47">
        <f t="shared" ca="1" si="1"/>
        <v>32.780787778766033</v>
      </c>
      <c r="L61" s="2"/>
      <c r="M61" s="13" t="str">
        <f t="shared" si="2"/>
        <v>Distribution lines and cables</v>
      </c>
      <c r="N61" s="20">
        <f>IFERROR('I2 BBM costs'!$K67/SUMPRODUCT('I2 BBM costs'!L$65:L$87,'I2 BBM costs'!$K$65:$K$87)*'I2 BBM costs'!L67,0)</f>
        <v>0.27844703190773973</v>
      </c>
      <c r="O61" s="20">
        <f>IFERROR('I2 BBM costs'!$K67/SUMPRODUCT('I2 BBM costs'!M$65:M$87,'I2 BBM costs'!$K$65:$K$87)*'I2 BBM costs'!M67,0)</f>
        <v>0</v>
      </c>
      <c r="P61" s="20">
        <f>IFERROR('I2 BBM costs'!$K67/SUMPRODUCT('I2 BBM costs'!N$65:N$87,'I2 BBM costs'!$K$65:$K$87)*'I2 BBM costs'!N67,0)</f>
        <v>0</v>
      </c>
      <c r="Q61" s="20">
        <f>IFERROR('I2 BBM costs'!$K67/SUMPRODUCT('I2 BBM costs'!O$65:O$87,'I2 BBM costs'!$K$65:$K$87)*'I2 BBM costs'!O67,0)</f>
        <v>0.27844703190773973</v>
      </c>
      <c r="R61" s="20">
        <f>IFERROR('I2 BBM costs'!$K67/SUMPRODUCT('I2 BBM costs'!P$65:P$87,'I2 BBM costs'!$K$65:$K$87)*'I2 BBM costs'!P67,0)</f>
        <v>0.27945332065058148</v>
      </c>
      <c r="S61" s="20">
        <f>IFERROR('I2 BBM costs'!$K67/SUMPRODUCT('I2 BBM costs'!Q$65:Q$87,'I2 BBM costs'!$K$65:$K$87)*'I2 BBM costs'!Q67,0)</f>
        <v>0</v>
      </c>
      <c r="T61" s="20">
        <f>IFERROR('I2 BBM costs'!$K67/SUMPRODUCT('I2 BBM costs'!R$65:R$87,'I2 BBM costs'!$K$65:$K$87)*'I2 BBM costs'!R67,0)</f>
        <v>0.28610908897793164</v>
      </c>
      <c r="U61" s="20">
        <f>IFERROR('I2 BBM costs'!$K67/SUMPRODUCT('I2 BBM costs'!S$65:S$87,'I2 BBM costs'!$K$65:$K$87)*'I2 BBM costs'!S67,0)</f>
        <v>0.27844703190773973</v>
      </c>
      <c r="V61" s="20">
        <f>IFERROR('I2 BBM costs'!$K67/SUMPRODUCT('I2 BBM costs'!T$65:T$87,'I2 BBM costs'!$K$65:$K$87)*'I2 BBM costs'!T67,0)</f>
        <v>0</v>
      </c>
      <c r="W61" s="20">
        <f>IFERROR('I2 BBM costs'!$K67/SUMPRODUCT('I2 BBM costs'!U$65:U$87,'I2 BBM costs'!$K$65:$K$87)*'I2 BBM costs'!U67,0)</f>
        <v>0.38136971556426458</v>
      </c>
      <c r="X61" s="20">
        <f>IFERROR('I2 BBM costs'!$K67/SUMPRODUCT('I2 BBM costs'!V$65:V$87,'I2 BBM costs'!$K$65:$K$87)*'I2 BBM costs'!V67,0)</f>
        <v>0.47833848486312658</v>
      </c>
      <c r="Y61" s="20">
        <f>IFERROR('I2 BBM costs'!$K67/SUMPRODUCT('I2 BBM costs'!W$65:W$87,'I2 BBM costs'!$K$65:$K$87)*'I2 BBM costs'!W67,0)</f>
        <v>0.30658333974223306</v>
      </c>
      <c r="Z61" s="20">
        <f>IFERROR('I2 BBM costs'!$K67/SUMPRODUCT('I2 BBM costs'!X$65:X$87,'I2 BBM costs'!$K$65:$K$87)*'I2 BBM costs'!X67,0)</f>
        <v>0.30658333974223306</v>
      </c>
      <c r="AA61" s="20">
        <f>IFERROR('I2 BBM costs'!$K67/SUMPRODUCT('I2 BBM costs'!Y$65:Y$87,'I2 BBM costs'!$K$65:$K$87)*'I2 BBM costs'!Y67,0)</f>
        <v>0.66968844393755944</v>
      </c>
      <c r="AB61" s="20">
        <f>IFERROR('I2 BBM costs'!$K67/SUMPRODUCT('I2 BBM costs'!Z$65:Z$87,'I2 BBM costs'!$K$65:$K$87)*'I2 BBM costs'!Z67,0)</f>
        <v>0</v>
      </c>
      <c r="AC61" s="20">
        <f>IFERROR('I2 BBM costs'!$K67/SUMPRODUCT('I2 BBM costs'!AA$65:AA$87,'I2 BBM costs'!$K$65:$K$87)*'I2 BBM costs'!AA67,0)</f>
        <v>0.30658333974223306</v>
      </c>
      <c r="AD61" s="20">
        <f>IFERROR('I2 BBM costs'!$K67/SUMPRODUCT('I2 BBM costs'!AB$65:AB$87,'I2 BBM costs'!$K$65:$K$87)*'I2 BBM costs'!AB67,0)</f>
        <v>0.30522735637726922</v>
      </c>
      <c r="AE61" s="20">
        <f>IFERROR('I2 BBM costs'!$K67/SUMPRODUCT('I2 BBM costs'!AC$65:AC$87,'I2 BBM costs'!$K$65:$K$87)*'I2 BBM costs'!AC67,0)</f>
        <v>0.30654307871324044</v>
      </c>
      <c r="AF61" s="20">
        <f>IFERROR('I2 BBM costs'!$K67/SUMPRODUCT('I2 BBM costs'!AD$65:AD$87,'I2 BBM costs'!$K$65:$K$87)*'I2 BBM costs'!AD67,0)</f>
        <v>0</v>
      </c>
      <c r="AG61" s="20">
        <f>IFERROR('I2 BBM costs'!$K67/SUMPRODUCT('I2 BBM costs'!AE$65:AE$87,'I2 BBM costs'!$K$65:$K$87)*'I2 BBM costs'!AE67,0)</f>
        <v>0.27844703190773973</v>
      </c>
      <c r="AH61" s="20">
        <f>IFERROR('I2 BBM costs'!$K67/SUMPRODUCT('I2 BBM costs'!AF$65:AF$87,'I2 BBM costs'!$K$65:$K$87)*'I2 BBM costs'!AF67,0)</f>
        <v>0.30403647368069442</v>
      </c>
      <c r="AI61" s="20">
        <f>IFERROR('I2 BBM costs'!$K67/SUMPRODUCT('I2 BBM costs'!AG$65:AG$87,'I2 BBM costs'!$K$65:$K$87)*'I2 BBM costs'!AG67,0)</f>
        <v>0.27798160763793461</v>
      </c>
      <c r="AJ61" s="20">
        <f>IFERROR('I2 BBM costs'!$K67/SUMPRODUCT('I2 BBM costs'!AH$65:AH$87,'I2 BBM costs'!$K$65:$K$87)*'I2 BBM costs'!AH67,0)</f>
        <v>0.27798160763793461</v>
      </c>
      <c r="AK61" s="20">
        <f>IFERROR('I2 BBM costs'!$K67/SUMPRODUCT('I2 BBM costs'!AI$65:AI$87,'I2 BBM costs'!$K$65:$K$87)*'I2 BBM costs'!AI67,0)</f>
        <v>0.27798160763793461</v>
      </c>
      <c r="AL61" s="20">
        <f>IFERROR('I2 BBM costs'!$K67/SUMPRODUCT('I2 BBM costs'!AJ$65:AJ$87,'I2 BBM costs'!$K$65:$K$87)*'I2 BBM costs'!AJ67,0)</f>
        <v>0.27798160763793461</v>
      </c>
      <c r="AM61" s="20">
        <f>IFERROR('I2 BBM costs'!$K67/SUMPRODUCT('I2 BBM costs'!AK$65:AK$87,'I2 BBM costs'!$K$65:$K$87)*'I2 BBM costs'!AK67,0)</f>
        <v>0.27798160763793461</v>
      </c>
      <c r="AN61" s="20">
        <f>IFERROR('I2 BBM costs'!$K67/SUMPRODUCT('I2 BBM costs'!AL$65:AL$87,'I2 BBM costs'!$K$65:$K$87)*'I2 BBM costs'!AL67,0)</f>
        <v>0.27798160763793461</v>
      </c>
    </row>
    <row r="62" spans="2:40" x14ac:dyDescent="0.35">
      <c r="B62" s="13" t="str">
        <f>'I2 BBM costs'!B35</f>
        <v>Engineering, Planning &amp; Project Management</v>
      </c>
      <c r="C62" s="47">
        <f>$E62*'I2 BBM costs'!F35</f>
        <v>0</v>
      </c>
      <c r="D62" s="47">
        <f>$E62*'I2 BBM costs'!G35</f>
        <v>0</v>
      </c>
      <c r="E62" s="47">
        <f>'I2 BBM costs'!C35*'I2 BBM costs'!D35</f>
        <v>0</v>
      </c>
      <c r="F62" s="2"/>
      <c r="G62" s="13" t="str">
        <f>'I3 PTRM asset data'!B9</f>
        <v>Substations</v>
      </c>
      <c r="H62" s="47">
        <f t="shared" ca="1" si="0"/>
        <v>35.21622411314921</v>
      </c>
      <c r="I62" s="47">
        <f>'I2 BBM costs'!C68*'I2 BBM costs'!D68</f>
        <v>49.214467595066523</v>
      </c>
      <c r="J62" s="47">
        <f>'I2 BBM costs'!C97*'I2 BBM costs'!D97</f>
        <v>0</v>
      </c>
      <c r="K62" s="47">
        <f t="shared" ca="1" si="1"/>
        <v>84.430691708215733</v>
      </c>
      <c r="L62" s="2"/>
      <c r="M62" s="13" t="str">
        <f t="shared" si="2"/>
        <v>Substations</v>
      </c>
      <c r="N62" s="20">
        <f>IFERROR('I2 BBM costs'!$K68/SUMPRODUCT('I2 BBM costs'!L$65:L$87,'I2 BBM costs'!$K$65:$K$87)*'I2 BBM costs'!L68,0)</f>
        <v>0.2727900306017142</v>
      </c>
      <c r="O62" s="20">
        <f>IFERROR('I2 BBM costs'!$K68/SUMPRODUCT('I2 BBM costs'!M$65:M$87,'I2 BBM costs'!$K$65:$K$87)*'I2 BBM costs'!M68,0)</f>
        <v>0.60288174394018024</v>
      </c>
      <c r="P62" s="20">
        <f>IFERROR('I2 BBM costs'!$K68/SUMPRODUCT('I2 BBM costs'!N$65:N$87,'I2 BBM costs'!$K$65:$K$87)*'I2 BBM costs'!N68,0)</f>
        <v>0</v>
      </c>
      <c r="Q62" s="20">
        <f>IFERROR('I2 BBM costs'!$K68/SUMPRODUCT('I2 BBM costs'!O$65:O$87,'I2 BBM costs'!$K$65:$K$87)*'I2 BBM costs'!O68,0)</f>
        <v>0.2727900306017142</v>
      </c>
      <c r="R62" s="20">
        <f>IFERROR('I2 BBM costs'!$K68/SUMPRODUCT('I2 BBM costs'!P$65:P$87,'I2 BBM costs'!$K$65:$K$87)*'I2 BBM costs'!P68,0)</f>
        <v>0.27377587532440073</v>
      </c>
      <c r="S62" s="20">
        <f>IFERROR('I2 BBM costs'!$K68/SUMPRODUCT('I2 BBM costs'!Q$65:Q$87,'I2 BBM costs'!$K$65:$K$87)*'I2 BBM costs'!Q68,0)</f>
        <v>0.8209444482335797</v>
      </c>
      <c r="T62" s="20">
        <f>IFERROR('I2 BBM costs'!$K68/SUMPRODUCT('I2 BBM costs'!R$65:R$87,'I2 BBM costs'!$K$65:$K$87)*'I2 BBM costs'!R68,0)</f>
        <v>0.28029642335558735</v>
      </c>
      <c r="U62" s="20">
        <f>IFERROR('I2 BBM costs'!$K68/SUMPRODUCT('I2 BBM costs'!S$65:S$87,'I2 BBM costs'!$K$65:$K$87)*'I2 BBM costs'!S68,0)</f>
        <v>0.2727900306017142</v>
      </c>
      <c r="V62" s="20">
        <f>IFERROR('I2 BBM costs'!$K68/SUMPRODUCT('I2 BBM costs'!T$65:T$87,'I2 BBM costs'!$K$65:$K$87)*'I2 BBM costs'!T68,0)</f>
        <v>0</v>
      </c>
      <c r="W62" s="20">
        <f>IFERROR('I2 BBM costs'!$K68/SUMPRODUCT('I2 BBM costs'!U$65:U$87,'I2 BBM costs'!$K$65:$K$87)*'I2 BBM costs'!U68,0)</f>
        <v>0.37362171062327298</v>
      </c>
      <c r="X62" s="20">
        <f>IFERROR('I2 BBM costs'!$K68/SUMPRODUCT('I2 BBM costs'!V$65:V$87,'I2 BBM costs'!$K$65:$K$87)*'I2 BBM costs'!V68,0)</f>
        <v>0</v>
      </c>
      <c r="Y62" s="20">
        <f>IFERROR('I2 BBM costs'!$K68/SUMPRODUCT('I2 BBM costs'!W$65:W$87,'I2 BBM costs'!$K$65:$K$87)*'I2 BBM costs'!W68,0)</f>
        <v>0.3003547139908832</v>
      </c>
      <c r="Z62" s="20">
        <f>IFERROR('I2 BBM costs'!$K68/SUMPRODUCT('I2 BBM costs'!X$65:X$87,'I2 BBM costs'!$K$65:$K$87)*'I2 BBM costs'!X68,0)</f>
        <v>0.3003547139908832</v>
      </c>
      <c r="AA62" s="20">
        <f>IFERROR('I2 BBM costs'!$K68/SUMPRODUCT('I2 BBM costs'!Y$65:Y$87,'I2 BBM costs'!$K$65:$K$87)*'I2 BBM costs'!Y68,0)</f>
        <v>0</v>
      </c>
      <c r="AB62" s="20">
        <f>IFERROR('I2 BBM costs'!$K68/SUMPRODUCT('I2 BBM costs'!Z$65:Z$87,'I2 BBM costs'!$K$65:$K$87)*'I2 BBM costs'!Z68,0)</f>
        <v>0</v>
      </c>
      <c r="AC62" s="20">
        <f>IFERROR('I2 BBM costs'!$K68/SUMPRODUCT('I2 BBM costs'!AA$65:AA$87,'I2 BBM costs'!$K$65:$K$87)*'I2 BBM costs'!AA68,0)</f>
        <v>0.3003547139908832</v>
      </c>
      <c r="AD62" s="20">
        <f>IFERROR('I2 BBM costs'!$K68/SUMPRODUCT('I2 BBM costs'!AB$65:AB$87,'I2 BBM costs'!$K$65:$K$87)*'I2 BBM costs'!AB68,0)</f>
        <v>0.29902627913169444</v>
      </c>
      <c r="AE62" s="20">
        <f>IFERROR('I2 BBM costs'!$K68/SUMPRODUCT('I2 BBM costs'!AC$65:AC$87,'I2 BBM costs'!$K$65:$K$87)*'I2 BBM costs'!AC68,0)</f>
        <v>0.30031527091528026</v>
      </c>
      <c r="AF62" s="20">
        <f>IFERROR('I2 BBM costs'!$K68/SUMPRODUCT('I2 BBM costs'!AD$65:AD$87,'I2 BBM costs'!$K$65:$K$87)*'I2 BBM costs'!AD68,0)</f>
        <v>0</v>
      </c>
      <c r="AG62" s="20">
        <f>IFERROR('I2 BBM costs'!$K68/SUMPRODUCT('I2 BBM costs'!AE$65:AE$87,'I2 BBM costs'!$K$65:$K$87)*'I2 BBM costs'!AE68,0)</f>
        <v>0.2727900306017142</v>
      </c>
      <c r="AH62" s="20">
        <f>IFERROR('I2 BBM costs'!$K68/SUMPRODUCT('I2 BBM costs'!AF$65:AF$87,'I2 BBM costs'!$K$65:$K$87)*'I2 BBM costs'!AF68,0)</f>
        <v>0.29785959071337675</v>
      </c>
      <c r="AI62" s="20">
        <f>IFERROR('I2 BBM costs'!$K68/SUMPRODUCT('I2 BBM costs'!AG$65:AG$87,'I2 BBM costs'!$K$65:$K$87)*'I2 BBM costs'!AG68,0)</f>
        <v>0.27233406201072929</v>
      </c>
      <c r="AJ62" s="20">
        <f>IFERROR('I2 BBM costs'!$K68/SUMPRODUCT('I2 BBM costs'!AH$65:AH$87,'I2 BBM costs'!$K$65:$K$87)*'I2 BBM costs'!AH68,0)</f>
        <v>0.27233406201072929</v>
      </c>
      <c r="AK62" s="20">
        <f>IFERROR('I2 BBM costs'!$K68/SUMPRODUCT('I2 BBM costs'!AI$65:AI$87,'I2 BBM costs'!$K$65:$K$87)*'I2 BBM costs'!AI68,0)</f>
        <v>0.27233406201072929</v>
      </c>
      <c r="AL62" s="20">
        <f>IFERROR('I2 BBM costs'!$K68/SUMPRODUCT('I2 BBM costs'!AJ$65:AJ$87,'I2 BBM costs'!$K$65:$K$87)*'I2 BBM costs'!AJ68,0)</f>
        <v>0.27233406201072929</v>
      </c>
      <c r="AM62" s="20">
        <f>IFERROR('I2 BBM costs'!$K68/SUMPRODUCT('I2 BBM costs'!AK$65:AK$87,'I2 BBM costs'!$K$65:$K$87)*'I2 BBM costs'!AK68,0)</f>
        <v>0.27233406201072929</v>
      </c>
      <c r="AN62" s="20">
        <f>IFERROR('I2 BBM costs'!$K68/SUMPRODUCT('I2 BBM costs'!AL$65:AL$87,'I2 BBM costs'!$K$65:$K$87)*'I2 BBM costs'!AL68,0)</f>
        <v>0.27233406201072929</v>
      </c>
    </row>
    <row r="63" spans="2:40" x14ac:dyDescent="0.35">
      <c r="B63" s="13" t="str">
        <f>'I2 BBM costs'!B36</f>
        <v>Finance Function</v>
      </c>
      <c r="C63" s="47">
        <f>$E63*'I2 BBM costs'!F36</f>
        <v>0</v>
      </c>
      <c r="D63" s="47">
        <f>$E63*'I2 BBM costs'!G36</f>
        <v>0</v>
      </c>
      <c r="E63" s="47">
        <f>'I2 BBM costs'!C36*'I2 BBM costs'!D36</f>
        <v>0</v>
      </c>
      <c r="F63" s="2"/>
      <c r="G63" s="13" t="str">
        <f>'I3 PTRM asset data'!B10</f>
        <v>Transformers</v>
      </c>
      <c r="H63" s="47">
        <f t="shared" ca="1" si="0"/>
        <v>6.0795601852806742</v>
      </c>
      <c r="I63" s="47">
        <f>'I2 BBM costs'!C69*'I2 BBM costs'!D69</f>
        <v>13.785972237679054</v>
      </c>
      <c r="J63" s="47">
        <f>'I2 BBM costs'!C98*'I2 BBM costs'!D98</f>
        <v>0</v>
      </c>
      <c r="K63" s="47">
        <f t="shared" ca="1" si="1"/>
        <v>19.865532422959728</v>
      </c>
      <c r="L63" s="2"/>
      <c r="M63" s="13" t="str">
        <f t="shared" si="2"/>
        <v>Transformers</v>
      </c>
      <c r="N63" s="20">
        <f>IFERROR('I2 BBM costs'!$K69/SUMPRODUCT('I2 BBM costs'!L$65:L$87,'I2 BBM costs'!$K$65:$K$87)*'I2 BBM costs'!L69,0)</f>
        <v>4.7093163754839927E-2</v>
      </c>
      <c r="O63" s="20">
        <f>IFERROR('I2 BBM costs'!$K69/SUMPRODUCT('I2 BBM costs'!M$65:M$87,'I2 BBM costs'!$K$65:$K$87)*'I2 BBM costs'!M69,0)</f>
        <v>0</v>
      </c>
      <c r="P63" s="20">
        <f>IFERROR('I2 BBM costs'!$K69/SUMPRODUCT('I2 BBM costs'!N$65:N$87,'I2 BBM costs'!$K$65:$K$87)*'I2 BBM costs'!N69,0)</f>
        <v>0</v>
      </c>
      <c r="Q63" s="20">
        <f>IFERROR('I2 BBM costs'!$K69/SUMPRODUCT('I2 BBM costs'!O$65:O$87,'I2 BBM costs'!$K$65:$K$87)*'I2 BBM costs'!O69,0)</f>
        <v>4.7093163754839927E-2</v>
      </c>
      <c r="R63" s="20">
        <f>IFERROR('I2 BBM costs'!$K69/SUMPRODUCT('I2 BBM costs'!P$65:P$87,'I2 BBM costs'!$K$65:$K$87)*'I2 BBM costs'!P69,0)</f>
        <v>4.7263355263891464E-2</v>
      </c>
      <c r="S63" s="20">
        <f>IFERROR('I2 BBM costs'!$K69/SUMPRODUCT('I2 BBM costs'!Q$65:Q$87,'I2 BBM costs'!$K$65:$K$87)*'I2 BBM costs'!Q69,0)</f>
        <v>0.1417239158227791</v>
      </c>
      <c r="T63" s="20">
        <f>IFERROR('I2 BBM costs'!$K69/SUMPRODUCT('I2 BBM costs'!R$65:R$87,'I2 BBM costs'!$K$65:$K$87)*'I2 BBM costs'!R69,0)</f>
        <v>4.8389031431479539E-2</v>
      </c>
      <c r="U63" s="20">
        <f>IFERROR('I2 BBM costs'!$K69/SUMPRODUCT('I2 BBM costs'!S$65:S$87,'I2 BBM costs'!$K$65:$K$87)*'I2 BBM costs'!S69,0)</f>
        <v>4.7093163754839927E-2</v>
      </c>
      <c r="V63" s="20">
        <f>IFERROR('I2 BBM costs'!$K69/SUMPRODUCT('I2 BBM costs'!T$65:T$87,'I2 BBM costs'!$K$65:$K$87)*'I2 BBM costs'!T69,0)</f>
        <v>0</v>
      </c>
      <c r="W63" s="20">
        <f>IFERROR('I2 BBM costs'!$K69/SUMPRODUCT('I2 BBM costs'!U$65:U$87,'I2 BBM costs'!$K$65:$K$87)*'I2 BBM costs'!U69,0)</f>
        <v>6.4500261838508127E-2</v>
      </c>
      <c r="X63" s="20">
        <f>IFERROR('I2 BBM costs'!$K69/SUMPRODUCT('I2 BBM costs'!V$65:V$87,'I2 BBM costs'!$K$65:$K$87)*'I2 BBM costs'!V69,0)</f>
        <v>0</v>
      </c>
      <c r="Y63" s="20">
        <f>IFERROR('I2 BBM costs'!$K69/SUMPRODUCT('I2 BBM costs'!W$65:W$87,'I2 BBM costs'!$K$65:$K$87)*'I2 BBM costs'!W69,0)</f>
        <v>5.1851798613427369E-2</v>
      </c>
      <c r="Z63" s="20">
        <f>IFERROR('I2 BBM costs'!$K69/SUMPRODUCT('I2 BBM costs'!X$65:X$87,'I2 BBM costs'!$K$65:$K$87)*'I2 BBM costs'!X69,0)</f>
        <v>5.1851798613427369E-2</v>
      </c>
      <c r="AA63" s="20">
        <f>IFERROR('I2 BBM costs'!$K69/SUMPRODUCT('I2 BBM costs'!Y$65:Y$87,'I2 BBM costs'!$K$65:$K$87)*'I2 BBM costs'!Y69,0)</f>
        <v>0</v>
      </c>
      <c r="AB63" s="20">
        <f>IFERROR('I2 BBM costs'!$K69/SUMPRODUCT('I2 BBM costs'!Z$65:Z$87,'I2 BBM costs'!$K$65:$K$87)*'I2 BBM costs'!Z69,0)</f>
        <v>0</v>
      </c>
      <c r="AC63" s="20">
        <f>IFERROR('I2 BBM costs'!$K69/SUMPRODUCT('I2 BBM costs'!AA$65:AA$87,'I2 BBM costs'!$K$65:$K$87)*'I2 BBM costs'!AA69,0)</f>
        <v>5.1851798613427369E-2</v>
      </c>
      <c r="AD63" s="20">
        <f>IFERROR('I2 BBM costs'!$K69/SUMPRODUCT('I2 BBM costs'!AB$65:AB$87,'I2 BBM costs'!$K$65:$K$87)*'I2 BBM costs'!AB69,0)</f>
        <v>5.1622463984799555E-2</v>
      </c>
      <c r="AE63" s="20">
        <f>IFERROR('I2 BBM costs'!$K69/SUMPRODUCT('I2 BBM costs'!AC$65:AC$87,'I2 BBM costs'!$K$65:$K$87)*'I2 BBM costs'!AC69,0)</f>
        <v>5.1844989349854702E-2</v>
      </c>
      <c r="AF63" s="20">
        <f>IFERROR('I2 BBM costs'!$K69/SUMPRODUCT('I2 BBM costs'!AD$65:AD$87,'I2 BBM costs'!$K$65:$K$87)*'I2 BBM costs'!AD69,0)</f>
        <v>0</v>
      </c>
      <c r="AG63" s="20">
        <f>IFERROR('I2 BBM costs'!$K69/SUMPRODUCT('I2 BBM costs'!AE$65:AE$87,'I2 BBM costs'!$K$65:$K$87)*'I2 BBM costs'!AE69,0)</f>
        <v>4.7093163754839927E-2</v>
      </c>
      <c r="AH63" s="20">
        <f>IFERROR('I2 BBM costs'!$K69/SUMPRODUCT('I2 BBM costs'!AF$65:AF$87,'I2 BBM costs'!$K$65:$K$87)*'I2 BBM costs'!AF69,0)</f>
        <v>5.1421052486683154E-2</v>
      </c>
      <c r="AI63" s="20">
        <f>IFERROR('I2 BBM costs'!$K69/SUMPRODUCT('I2 BBM costs'!AG$65:AG$87,'I2 BBM costs'!$K$65:$K$87)*'I2 BBM costs'!AG69,0)</f>
        <v>4.7014447522157408E-2</v>
      </c>
      <c r="AJ63" s="20">
        <f>IFERROR('I2 BBM costs'!$K69/SUMPRODUCT('I2 BBM costs'!AH$65:AH$87,'I2 BBM costs'!$K$65:$K$87)*'I2 BBM costs'!AH69,0)</f>
        <v>4.7014447522157408E-2</v>
      </c>
      <c r="AK63" s="20">
        <f>IFERROR('I2 BBM costs'!$K69/SUMPRODUCT('I2 BBM costs'!AI$65:AI$87,'I2 BBM costs'!$K$65:$K$87)*'I2 BBM costs'!AI69,0)</f>
        <v>4.7014447522157408E-2</v>
      </c>
      <c r="AL63" s="20">
        <f>IFERROR('I2 BBM costs'!$K69/SUMPRODUCT('I2 BBM costs'!AJ$65:AJ$87,'I2 BBM costs'!$K$65:$K$87)*'I2 BBM costs'!AJ69,0)</f>
        <v>4.7014447522157408E-2</v>
      </c>
      <c r="AM63" s="20">
        <f>IFERROR('I2 BBM costs'!$K69/SUMPRODUCT('I2 BBM costs'!AK$65:AK$87,'I2 BBM costs'!$K$65:$K$87)*'I2 BBM costs'!AK69,0)</f>
        <v>4.7014447522157408E-2</v>
      </c>
      <c r="AN63" s="20">
        <f>IFERROR('I2 BBM costs'!$K69/SUMPRODUCT('I2 BBM costs'!AL$65:AL$87,'I2 BBM costs'!$K$65:$K$87)*'I2 BBM costs'!AL69,0)</f>
        <v>4.7014447522157408E-2</v>
      </c>
    </row>
    <row r="64" spans="2:40" x14ac:dyDescent="0.35">
      <c r="B64" s="13" t="str">
        <f>'I2 BBM costs'!B37</f>
        <v>Information Communication &amp; Technology</v>
      </c>
      <c r="C64" s="47">
        <f>$E64*'I2 BBM costs'!F37</f>
        <v>0</v>
      </c>
      <c r="D64" s="47">
        <f>$E64*'I2 BBM costs'!G37</f>
        <v>9.3894385232336397</v>
      </c>
      <c r="E64" s="47">
        <f>'I2 BBM costs'!C37*'I2 BBM costs'!D37</f>
        <v>9.3894385232336397</v>
      </c>
      <c r="F64" s="2"/>
      <c r="G64" s="13" t="str">
        <f>'I3 PTRM asset data'!B11</f>
        <v>Low Voltage Lines and Cables</v>
      </c>
      <c r="H64" s="47">
        <f t="shared" ca="1" si="0"/>
        <v>15.968105559502714</v>
      </c>
      <c r="I64" s="47">
        <f>'I2 BBM costs'!C70*'I2 BBM costs'!D70</f>
        <v>10.157748865732721</v>
      </c>
      <c r="J64" s="47">
        <f>'I2 BBM costs'!C99*'I2 BBM costs'!D99</f>
        <v>0</v>
      </c>
      <c r="K64" s="47">
        <f t="shared" ca="1" si="1"/>
        <v>26.125854425235435</v>
      </c>
      <c r="L64" s="2"/>
      <c r="M64" s="13" t="str">
        <f t="shared" si="2"/>
        <v>Low Voltage Lines and Cables</v>
      </c>
      <c r="N64" s="20">
        <f>IFERROR('I2 BBM costs'!$K70/SUMPRODUCT('I2 BBM costs'!L$65:L$87,'I2 BBM costs'!$K$65:$K$87)*'I2 BBM costs'!L70,0)</f>
        <v>0.16632703210264868</v>
      </c>
      <c r="O64" s="20">
        <f>IFERROR('I2 BBM costs'!$K70/SUMPRODUCT('I2 BBM costs'!M$65:M$87,'I2 BBM costs'!$K$65:$K$87)*'I2 BBM costs'!M70,0)</f>
        <v>0.3675923601652657</v>
      </c>
      <c r="P64" s="20">
        <f>IFERROR('I2 BBM costs'!$K70/SUMPRODUCT('I2 BBM costs'!N$65:N$87,'I2 BBM costs'!$K$65:$K$87)*'I2 BBM costs'!N70,0)</f>
        <v>0</v>
      </c>
      <c r="Q64" s="20">
        <f>IFERROR('I2 BBM costs'!$K70/SUMPRODUCT('I2 BBM costs'!O$65:O$87,'I2 BBM costs'!$K$65:$K$87)*'I2 BBM costs'!O70,0)</f>
        <v>0.16632703210264868</v>
      </c>
      <c r="R64" s="20">
        <f>IFERROR('I2 BBM costs'!$K70/SUMPRODUCT('I2 BBM costs'!P$65:P$87,'I2 BBM costs'!$K$65:$K$87)*'I2 BBM costs'!P70,0)</f>
        <v>0.16692812674850804</v>
      </c>
      <c r="S64" s="20">
        <f>IFERROR('I2 BBM costs'!$K70/SUMPRODUCT('I2 BBM costs'!Q$65:Q$87,'I2 BBM costs'!$K$65:$K$87)*'I2 BBM costs'!Q70,0)</f>
        <v>0</v>
      </c>
      <c r="T64" s="20">
        <f>IFERROR('I2 BBM costs'!$K70/SUMPRODUCT('I2 BBM costs'!R$65:R$87,'I2 BBM costs'!$K$65:$K$87)*'I2 BBM costs'!R70,0)</f>
        <v>0.17090387102082541</v>
      </c>
      <c r="U64" s="20">
        <f>IFERROR('I2 BBM costs'!$K70/SUMPRODUCT('I2 BBM costs'!S$65:S$87,'I2 BBM costs'!$K$65:$K$87)*'I2 BBM costs'!S70,0)</f>
        <v>0.16632703210264868</v>
      </c>
      <c r="V64" s="20">
        <f>IFERROR('I2 BBM costs'!$K70/SUMPRODUCT('I2 BBM costs'!T$65:T$87,'I2 BBM costs'!$K$65:$K$87)*'I2 BBM costs'!T70,0)</f>
        <v>0</v>
      </c>
      <c r="W64" s="20">
        <f>IFERROR('I2 BBM costs'!$K70/SUMPRODUCT('I2 BBM costs'!U$65:U$87,'I2 BBM costs'!$K$65:$K$87)*'I2 BBM costs'!U70,0)</f>
        <v>0</v>
      </c>
      <c r="X64" s="20">
        <f>IFERROR('I2 BBM costs'!$K70/SUMPRODUCT('I2 BBM costs'!V$65:V$87,'I2 BBM costs'!$K$65:$K$87)*'I2 BBM costs'!V70,0)</f>
        <v>0.28572982079450965</v>
      </c>
      <c r="Y64" s="20">
        <f>IFERROR('I2 BBM costs'!$K70/SUMPRODUCT('I2 BBM costs'!W$65:W$87,'I2 BBM costs'!$K$65:$K$87)*'I2 BBM costs'!W70,0)</f>
        <v>0.18313392188838137</v>
      </c>
      <c r="Z64" s="20">
        <f>IFERROR('I2 BBM costs'!$K70/SUMPRODUCT('I2 BBM costs'!X$65:X$87,'I2 BBM costs'!$K$65:$K$87)*'I2 BBM costs'!X70,0)</f>
        <v>0.18313392188838137</v>
      </c>
      <c r="AA64" s="20">
        <f>IFERROR('I2 BBM costs'!$K70/SUMPRODUCT('I2 BBM costs'!Y$65:Y$87,'I2 BBM costs'!$K$65:$K$87)*'I2 BBM costs'!Y70,0)</f>
        <v>0</v>
      </c>
      <c r="AB64" s="20">
        <f>IFERROR('I2 BBM costs'!$K70/SUMPRODUCT('I2 BBM costs'!Z$65:Z$87,'I2 BBM costs'!$K$65:$K$87)*'I2 BBM costs'!Z70,0)</f>
        <v>0</v>
      </c>
      <c r="AC64" s="20">
        <f>IFERROR('I2 BBM costs'!$K70/SUMPRODUCT('I2 BBM costs'!AA$65:AA$87,'I2 BBM costs'!$K$65:$K$87)*'I2 BBM costs'!AA70,0)</f>
        <v>0.18313392188838137</v>
      </c>
      <c r="AD64" s="20">
        <f>IFERROR('I2 BBM costs'!$K70/SUMPRODUCT('I2 BBM costs'!AB$65:AB$87,'I2 BBM costs'!$K$65:$K$87)*'I2 BBM costs'!AB70,0)</f>
        <v>0.18232394130740784</v>
      </c>
      <c r="AE64" s="20">
        <f>IFERROR('I2 BBM costs'!$K70/SUMPRODUCT('I2 BBM costs'!AC$65:AC$87,'I2 BBM costs'!$K$65:$K$87)*'I2 BBM costs'!AC70,0)</f>
        <v>0.18310987244021215</v>
      </c>
      <c r="AF64" s="20">
        <f>IFERROR('I2 BBM costs'!$K70/SUMPRODUCT('I2 BBM costs'!AD$65:AD$87,'I2 BBM costs'!$K$65:$K$87)*'I2 BBM costs'!AD70,0)</f>
        <v>0</v>
      </c>
      <c r="AG64" s="20">
        <f>IFERROR('I2 BBM costs'!$K70/SUMPRODUCT('I2 BBM costs'!AE$65:AE$87,'I2 BBM costs'!$K$65:$K$87)*'I2 BBM costs'!AE70,0)</f>
        <v>0.16632703210264868</v>
      </c>
      <c r="AH64" s="20">
        <f>IFERROR('I2 BBM costs'!$K70/SUMPRODUCT('I2 BBM costs'!AF$65:AF$87,'I2 BBM costs'!$K$65:$K$87)*'I2 BBM costs'!AF70,0)</f>
        <v>0.18161258165258728</v>
      </c>
      <c r="AI64" s="20">
        <f>IFERROR('I2 BBM costs'!$K70/SUMPRODUCT('I2 BBM costs'!AG$65:AG$87,'I2 BBM costs'!$K$65:$K$87)*'I2 BBM costs'!AG70,0)</f>
        <v>0.16604901643505529</v>
      </c>
      <c r="AJ64" s="20">
        <f>IFERROR('I2 BBM costs'!$K70/SUMPRODUCT('I2 BBM costs'!AH$65:AH$87,'I2 BBM costs'!$K$65:$K$87)*'I2 BBM costs'!AH70,0)</f>
        <v>0.16604901643505529</v>
      </c>
      <c r="AK64" s="20">
        <f>IFERROR('I2 BBM costs'!$K70/SUMPRODUCT('I2 BBM costs'!AI$65:AI$87,'I2 BBM costs'!$K$65:$K$87)*'I2 BBM costs'!AI70,0)</f>
        <v>0.16604901643505529</v>
      </c>
      <c r="AL64" s="20">
        <f>IFERROR('I2 BBM costs'!$K70/SUMPRODUCT('I2 BBM costs'!AJ$65:AJ$87,'I2 BBM costs'!$K$65:$K$87)*'I2 BBM costs'!AJ70,0)</f>
        <v>0.16604901643505529</v>
      </c>
      <c r="AM64" s="20">
        <f>IFERROR('I2 BBM costs'!$K70/SUMPRODUCT('I2 BBM costs'!AK$65:AK$87,'I2 BBM costs'!$K$65:$K$87)*'I2 BBM costs'!AK70,0)</f>
        <v>0.16604901643505529</v>
      </c>
      <c r="AN64" s="20">
        <f>IFERROR('I2 BBM costs'!$K70/SUMPRODUCT('I2 BBM costs'!AL$65:AL$87,'I2 BBM costs'!$K$65:$K$87)*'I2 BBM costs'!AL70,0)</f>
        <v>0.16604901643505529</v>
      </c>
    </row>
    <row r="65" spans="2:40" x14ac:dyDescent="0.35">
      <c r="B65" s="13" t="str">
        <f>'I2 BBM costs'!B38</f>
        <v>Insurance</v>
      </c>
      <c r="C65" s="47">
        <f>$E65*'I2 BBM costs'!F38</f>
        <v>0</v>
      </c>
      <c r="D65" s="47">
        <f>$E65*'I2 BBM costs'!G38</f>
        <v>0</v>
      </c>
      <c r="E65" s="47">
        <f>'I2 BBM costs'!C38*'I2 BBM costs'!D38</f>
        <v>0</v>
      </c>
      <c r="F65" s="2"/>
      <c r="G65" s="13" t="str">
        <f>'I3 PTRM asset data'!B12</f>
        <v>Customer Metering and Load Control</v>
      </c>
      <c r="H65" s="47">
        <f t="shared" ca="1" si="0"/>
        <v>9.6291052593438384E-2</v>
      </c>
      <c r="I65" s="47">
        <f>'I2 BBM costs'!C71*'I2 BBM costs'!D71</f>
        <v>2.9699457567275429</v>
      </c>
      <c r="J65" s="47">
        <f>'I2 BBM costs'!C100*'I2 BBM costs'!D100</f>
        <v>0</v>
      </c>
      <c r="K65" s="47">
        <f t="shared" ca="1" si="1"/>
        <v>3.0662368093209813</v>
      </c>
      <c r="L65" s="2"/>
      <c r="M65" s="13" t="str">
        <f t="shared" si="2"/>
        <v>Customer Metering and Load Control</v>
      </c>
      <c r="N65" s="20">
        <f>IFERROR('I2 BBM costs'!$K71/SUMPRODUCT('I2 BBM costs'!L$65:L$87,'I2 BBM costs'!$K$65:$K$87)*'I2 BBM costs'!L71,0)</f>
        <v>9.5489396723791743E-4</v>
      </c>
      <c r="O65" s="20">
        <f>IFERROR('I2 BBM costs'!$K71/SUMPRODUCT('I2 BBM costs'!M$65:M$87,'I2 BBM costs'!$K$65:$K$87)*'I2 BBM costs'!M71,0)</f>
        <v>2.1103708921345579E-3</v>
      </c>
      <c r="P65" s="20">
        <f>IFERROR('I2 BBM costs'!$K71/SUMPRODUCT('I2 BBM costs'!N$65:N$87,'I2 BBM costs'!$K$65:$K$87)*'I2 BBM costs'!N71,0)</f>
        <v>0</v>
      </c>
      <c r="Q65" s="20">
        <f>IFERROR('I2 BBM costs'!$K71/SUMPRODUCT('I2 BBM costs'!O$65:O$87,'I2 BBM costs'!$K$65:$K$87)*'I2 BBM costs'!O71,0)</f>
        <v>9.5489396723791743E-4</v>
      </c>
      <c r="R65" s="20">
        <f>IFERROR('I2 BBM costs'!$K71/SUMPRODUCT('I2 BBM costs'!P$65:P$87,'I2 BBM costs'!$K$65:$K$87)*'I2 BBM costs'!P71,0)</f>
        <v>9.5834488945912265E-4</v>
      </c>
      <c r="S65" s="20">
        <f>IFERROR('I2 BBM costs'!$K71/SUMPRODUCT('I2 BBM costs'!Q$65:Q$87,'I2 BBM costs'!$K$65:$K$87)*'I2 BBM costs'!Q71,0)</f>
        <v>0</v>
      </c>
      <c r="T65" s="20">
        <f>IFERROR('I2 BBM costs'!$K71/SUMPRODUCT('I2 BBM costs'!R$65:R$87,'I2 BBM costs'!$K$65:$K$87)*'I2 BBM costs'!R71,0)</f>
        <v>9.8116988773464995E-4</v>
      </c>
      <c r="U65" s="20">
        <f>IFERROR('I2 BBM costs'!$K71/SUMPRODUCT('I2 BBM costs'!S$65:S$87,'I2 BBM costs'!$K$65:$K$87)*'I2 BBM costs'!S71,0)</f>
        <v>9.5489396723791743E-4</v>
      </c>
      <c r="V65" s="20">
        <f>IFERROR('I2 BBM costs'!$K71/SUMPRODUCT('I2 BBM costs'!T$65:T$87,'I2 BBM costs'!$K$65:$K$87)*'I2 BBM costs'!T71,0)</f>
        <v>1.00000000214962</v>
      </c>
      <c r="W65" s="20">
        <f>IFERROR('I2 BBM costs'!$K71/SUMPRODUCT('I2 BBM costs'!U$65:U$87,'I2 BBM costs'!$K$65:$K$87)*'I2 BBM costs'!U71,0)</f>
        <v>1.3078524780261245E-3</v>
      </c>
      <c r="X65" s="20">
        <f>IFERROR('I2 BBM costs'!$K71/SUMPRODUCT('I2 BBM costs'!V$65:V$87,'I2 BBM costs'!$K$65:$K$87)*'I2 BBM costs'!V71,0)</f>
        <v>0</v>
      </c>
      <c r="Y65" s="20">
        <f>IFERROR('I2 BBM costs'!$K71/SUMPRODUCT('I2 BBM costs'!W$65:W$87,'I2 BBM costs'!$K$65:$K$87)*'I2 BBM costs'!W71,0)</f>
        <v>1.051383380062432E-3</v>
      </c>
      <c r="Z65" s="20">
        <f>IFERROR('I2 BBM costs'!$K71/SUMPRODUCT('I2 BBM costs'!X$65:X$87,'I2 BBM costs'!$K$65:$K$87)*'I2 BBM costs'!X71,0)</f>
        <v>1.051383380062432E-3</v>
      </c>
      <c r="AA65" s="20">
        <f>IFERROR('I2 BBM costs'!$K71/SUMPRODUCT('I2 BBM costs'!Y$65:Y$87,'I2 BBM costs'!$K$65:$K$87)*'I2 BBM costs'!Y71,0)</f>
        <v>0</v>
      </c>
      <c r="AB65" s="20">
        <f>IFERROR('I2 BBM costs'!$K71/SUMPRODUCT('I2 BBM costs'!Z$65:Z$87,'I2 BBM costs'!$K$65:$K$87)*'I2 BBM costs'!Z71,0)</f>
        <v>0</v>
      </c>
      <c r="AC65" s="20">
        <f>IFERROR('I2 BBM costs'!$K71/SUMPRODUCT('I2 BBM costs'!AA$65:AA$87,'I2 BBM costs'!$K$65:$K$87)*'I2 BBM costs'!AA71,0)</f>
        <v>1.051383380062432E-3</v>
      </c>
      <c r="AD65" s="20">
        <f>IFERROR('I2 BBM costs'!$K71/SUMPRODUCT('I2 BBM costs'!AB$65:AB$87,'I2 BBM costs'!$K$65:$K$87)*'I2 BBM costs'!AB71,0)</f>
        <v>1.0467332305312709E-3</v>
      </c>
      <c r="AE65" s="20">
        <f>IFERROR('I2 BBM costs'!$K71/SUMPRODUCT('I2 BBM costs'!AC$65:AC$87,'I2 BBM costs'!$K$65:$K$87)*'I2 BBM costs'!AC71,0)</f>
        <v>1.0512453106657626E-3</v>
      </c>
      <c r="AF65" s="20">
        <f>IFERROR('I2 BBM costs'!$K71/SUMPRODUCT('I2 BBM costs'!AD$65:AD$87,'I2 BBM costs'!$K$65:$K$87)*'I2 BBM costs'!AD71,0)</f>
        <v>0</v>
      </c>
      <c r="AG65" s="20">
        <f>IFERROR('I2 BBM costs'!$K71/SUMPRODUCT('I2 BBM costs'!AE$65:AE$87,'I2 BBM costs'!$K$65:$K$87)*'I2 BBM costs'!AE71,0)</f>
        <v>9.5489396723791743E-4</v>
      </c>
      <c r="AH65" s="20">
        <f>IFERROR('I2 BBM costs'!$K71/SUMPRODUCT('I2 BBM costs'!AF$65:AF$87,'I2 BBM costs'!$K$65:$K$87)*'I2 BBM costs'!AF71,0)</f>
        <v>1.042649269948692E-3</v>
      </c>
      <c r="AI65" s="20">
        <f>IFERROR('I2 BBM costs'!$K71/SUMPRODUCT('I2 BBM costs'!AG$65:AG$87,'I2 BBM costs'!$K$65:$K$87)*'I2 BBM costs'!AG71,0)</f>
        <v>9.5329786177973371E-4</v>
      </c>
      <c r="AJ65" s="20">
        <f>IFERROR('I2 BBM costs'!$K71/SUMPRODUCT('I2 BBM costs'!AH$65:AH$87,'I2 BBM costs'!$K$65:$K$87)*'I2 BBM costs'!AH71,0)</f>
        <v>9.5329786177973371E-4</v>
      </c>
      <c r="AK65" s="20">
        <f>IFERROR('I2 BBM costs'!$K71/SUMPRODUCT('I2 BBM costs'!AI$65:AI$87,'I2 BBM costs'!$K$65:$K$87)*'I2 BBM costs'!AI71,0)</f>
        <v>9.5329786177973371E-4</v>
      </c>
      <c r="AL65" s="20">
        <f>IFERROR('I2 BBM costs'!$K71/SUMPRODUCT('I2 BBM costs'!AJ$65:AJ$87,'I2 BBM costs'!$K$65:$K$87)*'I2 BBM costs'!AJ71,0)</f>
        <v>9.5329786177973371E-4</v>
      </c>
      <c r="AM65" s="20">
        <f>IFERROR('I2 BBM costs'!$K71/SUMPRODUCT('I2 BBM costs'!AK$65:AK$87,'I2 BBM costs'!$K$65:$K$87)*'I2 BBM costs'!AK71,0)</f>
        <v>9.5329786177973371E-4</v>
      </c>
      <c r="AN65" s="20">
        <f>IFERROR('I2 BBM costs'!$K71/SUMPRODUCT('I2 BBM costs'!AL$65:AL$87,'I2 BBM costs'!$K$65:$K$87)*'I2 BBM costs'!AL71,0)</f>
        <v>9.5329786177973371E-4</v>
      </c>
    </row>
    <row r="66" spans="2:40" x14ac:dyDescent="0.35">
      <c r="B66" s="13" t="str">
        <f>'I2 BBM costs'!B39</f>
        <v>Management</v>
      </c>
      <c r="C66" s="47">
        <f>$E66*'I2 BBM costs'!F39</f>
        <v>8.4124284507035512</v>
      </c>
      <c r="D66" s="47">
        <f>$E66*'I2 BBM costs'!G39</f>
        <v>19.628999718308286</v>
      </c>
      <c r="E66" s="47">
        <f>'I2 BBM costs'!C39*'I2 BBM costs'!D39</f>
        <v>28.041428169011837</v>
      </c>
      <c r="F66" s="2"/>
      <c r="G66" s="13" t="str">
        <f>'I3 PTRM asset data'!B13</f>
        <v>Customer Metering (digital)</v>
      </c>
      <c r="H66" s="47">
        <f t="shared" ca="1" si="0"/>
        <v>-1.970640537946174E-10</v>
      </c>
      <c r="I66" s="47">
        <f>'I2 BBM costs'!C72*'I2 BBM costs'!D72</f>
        <v>-3.1452315651130116E-8</v>
      </c>
      <c r="J66" s="47">
        <f>'I2 BBM costs'!C101*'I2 BBM costs'!D101</f>
        <v>0</v>
      </c>
      <c r="K66" s="47">
        <f t="shared" ca="1" si="1"/>
        <v>-3.1649379704924734E-8</v>
      </c>
      <c r="L66" s="2"/>
      <c r="M66" s="13" t="str">
        <f t="shared" si="2"/>
        <v>Customer Metering (digital)</v>
      </c>
      <c r="N66" s="20">
        <f>IFERROR('I2 BBM costs'!$K72/SUMPRODUCT('I2 BBM costs'!L$65:L$87,'I2 BBM costs'!$K$65:$K$87)*'I2 BBM costs'!L72,0)</f>
        <v>-2.0526592262079315E-12</v>
      </c>
      <c r="O66" s="20">
        <f>IFERROR('I2 BBM costs'!$K72/SUMPRODUCT('I2 BBM costs'!M$65:M$87,'I2 BBM costs'!$K$65:$K$87)*'I2 BBM costs'!M72,0)</f>
        <v>-4.536495601695798E-12</v>
      </c>
      <c r="P66" s="20">
        <f>IFERROR('I2 BBM costs'!$K72/SUMPRODUCT('I2 BBM costs'!N$65:N$87,'I2 BBM costs'!$K$65:$K$87)*'I2 BBM costs'!N72,0)</f>
        <v>0</v>
      </c>
      <c r="Q66" s="20">
        <f>IFERROR('I2 BBM costs'!$K72/SUMPRODUCT('I2 BBM costs'!O$65:O$87,'I2 BBM costs'!$K$65:$K$87)*'I2 BBM costs'!O72,0)</f>
        <v>-2.0526592262079315E-12</v>
      </c>
      <c r="R66" s="20">
        <f>IFERROR('I2 BBM costs'!$K72/SUMPRODUCT('I2 BBM costs'!P$65:P$87,'I2 BBM costs'!$K$65:$K$87)*'I2 BBM costs'!P72,0)</f>
        <v>-2.0600773978367381E-12</v>
      </c>
      <c r="S66" s="20">
        <f>IFERROR('I2 BBM costs'!$K72/SUMPRODUCT('I2 BBM costs'!Q$65:Q$87,'I2 BBM costs'!$K$65:$K$87)*'I2 BBM costs'!Q72,0)</f>
        <v>0</v>
      </c>
      <c r="T66" s="20">
        <f>IFERROR('I2 BBM costs'!$K72/SUMPRODUCT('I2 BBM costs'!R$65:R$87,'I2 BBM costs'!$K$65:$K$87)*'I2 BBM costs'!R72,0)</f>
        <v>-2.1091424719768159E-12</v>
      </c>
      <c r="U66" s="20">
        <f>IFERROR('I2 BBM costs'!$K72/SUMPRODUCT('I2 BBM costs'!S$65:S$87,'I2 BBM costs'!$K$65:$K$87)*'I2 BBM costs'!S72,0)</f>
        <v>-2.0526592262079315E-12</v>
      </c>
      <c r="V66" s="20">
        <f>IFERROR('I2 BBM costs'!$K72/SUMPRODUCT('I2 BBM costs'!T$65:T$87,'I2 BBM costs'!$K$65:$K$87)*'I2 BBM costs'!T72,0)</f>
        <v>-2.1496200636368006E-9</v>
      </c>
      <c r="W66" s="20">
        <f>IFERROR('I2 BBM costs'!$K72/SUMPRODUCT('I2 BBM costs'!U$65:U$87,'I2 BBM costs'!$K$65:$K$87)*'I2 BBM costs'!U72,0)</f>
        <v>0</v>
      </c>
      <c r="X66" s="20">
        <f>IFERROR('I2 BBM costs'!$K72/SUMPRODUCT('I2 BBM costs'!V$65:V$87,'I2 BBM costs'!$K$65:$K$87)*'I2 BBM costs'!V72,0)</f>
        <v>0</v>
      </c>
      <c r="Y66" s="20">
        <f>IFERROR('I2 BBM costs'!$K72/SUMPRODUCT('I2 BBM costs'!W$65:W$87,'I2 BBM costs'!$K$65:$K$87)*'I2 BBM costs'!W72,0)</f>
        <v>-2.2600748034981771E-12</v>
      </c>
      <c r="Z66" s="20">
        <f>IFERROR('I2 BBM costs'!$K72/SUMPRODUCT('I2 BBM costs'!X$65:X$87,'I2 BBM costs'!$K$65:$K$87)*'I2 BBM costs'!X72,0)</f>
        <v>-2.2600748034981771E-12</v>
      </c>
      <c r="AA66" s="20">
        <f>IFERROR('I2 BBM costs'!$K72/SUMPRODUCT('I2 BBM costs'!Y$65:Y$87,'I2 BBM costs'!$K$65:$K$87)*'I2 BBM costs'!Y72,0)</f>
        <v>0</v>
      </c>
      <c r="AB66" s="20">
        <f>IFERROR('I2 BBM costs'!$K72/SUMPRODUCT('I2 BBM costs'!Z$65:Z$87,'I2 BBM costs'!$K$65:$K$87)*'I2 BBM costs'!Z72,0)</f>
        <v>0</v>
      </c>
      <c r="AC66" s="20">
        <f>IFERROR('I2 BBM costs'!$K72/SUMPRODUCT('I2 BBM costs'!AA$65:AA$87,'I2 BBM costs'!$K$65:$K$87)*'I2 BBM costs'!AA72,0)</f>
        <v>-2.2600748034981771E-12</v>
      </c>
      <c r="AD66" s="20">
        <f>IFERROR('I2 BBM costs'!$K72/SUMPRODUCT('I2 BBM costs'!AB$65:AB$87,'I2 BBM costs'!$K$65:$K$87)*'I2 BBM costs'!AB72,0)</f>
        <v>-2.2500787487885703E-12</v>
      </c>
      <c r="AE66" s="20">
        <f>IFERROR('I2 BBM costs'!$K72/SUMPRODUCT('I2 BBM costs'!AC$65:AC$87,'I2 BBM costs'!$K$65:$K$87)*'I2 BBM costs'!AC72,0)</f>
        <v>-2.2597780067535605E-12</v>
      </c>
      <c r="AF66" s="20">
        <f>IFERROR('I2 BBM costs'!$K72/SUMPRODUCT('I2 BBM costs'!AD$65:AD$87,'I2 BBM costs'!$K$65:$K$87)*'I2 BBM costs'!AD72,0)</f>
        <v>0</v>
      </c>
      <c r="AG66" s="20">
        <f>IFERROR('I2 BBM costs'!$K72/SUMPRODUCT('I2 BBM costs'!AE$65:AE$87,'I2 BBM costs'!$K$65:$K$87)*'I2 BBM costs'!AE72,0)</f>
        <v>-2.0526592262079315E-12</v>
      </c>
      <c r="AH66" s="20">
        <f>IFERROR('I2 BBM costs'!$K72/SUMPRODUCT('I2 BBM costs'!AF$65:AF$87,'I2 BBM costs'!$K$65:$K$87)*'I2 BBM costs'!AF72,0)</f>
        <v>-2.241299785200028E-12</v>
      </c>
      <c r="AI66" s="20">
        <f>IFERROR('I2 BBM costs'!$K72/SUMPRODUCT('I2 BBM costs'!AG$65:AG$87,'I2 BBM costs'!$K$65:$K$87)*'I2 BBM costs'!AG72,0)</f>
        <v>-2.0492282058987149E-12</v>
      </c>
      <c r="AJ66" s="20">
        <f>IFERROR('I2 BBM costs'!$K72/SUMPRODUCT('I2 BBM costs'!AH$65:AH$87,'I2 BBM costs'!$K$65:$K$87)*'I2 BBM costs'!AH72,0)</f>
        <v>-2.0492282058987149E-12</v>
      </c>
      <c r="AK66" s="20">
        <f>IFERROR('I2 BBM costs'!$K72/SUMPRODUCT('I2 BBM costs'!AI$65:AI$87,'I2 BBM costs'!$K$65:$K$87)*'I2 BBM costs'!AI72,0)</f>
        <v>-2.0492282058987149E-12</v>
      </c>
      <c r="AL66" s="20">
        <f>IFERROR('I2 BBM costs'!$K72/SUMPRODUCT('I2 BBM costs'!AJ$65:AJ$87,'I2 BBM costs'!$K$65:$K$87)*'I2 BBM costs'!AJ72,0)</f>
        <v>-2.0492282058987149E-12</v>
      </c>
      <c r="AM66" s="20">
        <f>IFERROR('I2 BBM costs'!$K72/SUMPRODUCT('I2 BBM costs'!AK$65:AK$87,'I2 BBM costs'!$K$65:$K$87)*'I2 BBM costs'!AK72,0)</f>
        <v>-2.0492282058987149E-12</v>
      </c>
      <c r="AN66" s="20">
        <f>IFERROR('I2 BBM costs'!$K72/SUMPRODUCT('I2 BBM costs'!AL$65:AL$87,'I2 BBM costs'!$K$65:$K$87)*'I2 BBM costs'!AL72,0)</f>
        <v>-2.0492282058987149E-12</v>
      </c>
    </row>
    <row r="67" spans="2:40" x14ac:dyDescent="0.35">
      <c r="B67" s="13" t="str">
        <f>'I2 BBM costs'!B40</f>
        <v>Metering</v>
      </c>
      <c r="C67" s="47">
        <f>$E67*'I2 BBM costs'!F40</f>
        <v>1.063691236814807</v>
      </c>
      <c r="D67" s="47">
        <f>$E67*'I2 BBM costs'!G40</f>
        <v>0</v>
      </c>
      <c r="E67" s="47">
        <f>'I2 BBM costs'!C40*'I2 BBM costs'!D40</f>
        <v>1.063691236814807</v>
      </c>
      <c r="F67" s="2"/>
      <c r="G67" s="13" t="str">
        <f>'I3 PTRM asset data'!B14</f>
        <v>Communications (digital) - dx</v>
      </c>
      <c r="H67" s="47">
        <f t="shared" ca="1" si="0"/>
        <v>0.50644343147788085</v>
      </c>
      <c r="I67" s="47">
        <f>'I2 BBM costs'!C73*'I2 BBM costs'!D73</f>
        <v>13.949240779032442</v>
      </c>
      <c r="J67" s="47">
        <f>'I2 BBM costs'!C102*'I2 BBM costs'!D102</f>
        <v>0</v>
      </c>
      <c r="K67" s="47">
        <f t="shared" ca="1" si="1"/>
        <v>14.455684210510322</v>
      </c>
      <c r="L67" s="2"/>
      <c r="M67" s="13" t="str">
        <f t="shared" si="2"/>
        <v>Communications (digital) - dx</v>
      </c>
      <c r="N67" s="20">
        <f>IFERROR('I2 BBM costs'!$K73/SUMPRODUCT('I2 BBM costs'!L$65:L$87,'I2 BBM costs'!$K$65:$K$87)*'I2 BBM costs'!L73,0)</f>
        <v>5.2752176876403574E-3</v>
      </c>
      <c r="O67" s="20">
        <f>IFERROR('I2 BBM costs'!$K73/SUMPRODUCT('I2 BBM costs'!M$65:M$87,'I2 BBM costs'!$K$65:$K$87)*'I2 BBM costs'!M73,0)</f>
        <v>0</v>
      </c>
      <c r="P67" s="20">
        <f>IFERROR('I2 BBM costs'!$K73/SUMPRODUCT('I2 BBM costs'!N$65:N$87,'I2 BBM costs'!$K$65:$K$87)*'I2 BBM costs'!N73,0)</f>
        <v>0</v>
      </c>
      <c r="Q67" s="20">
        <f>IFERROR('I2 BBM costs'!$K73/SUMPRODUCT('I2 BBM costs'!O$65:O$87,'I2 BBM costs'!$K$65:$K$87)*'I2 BBM costs'!O73,0)</f>
        <v>5.2752176876403574E-3</v>
      </c>
      <c r="R67" s="20">
        <f>IFERROR('I2 BBM costs'!$K73/SUMPRODUCT('I2 BBM costs'!P$65:P$87,'I2 BBM costs'!$K$65:$K$87)*'I2 BBM costs'!P73,0)</f>
        <v>0</v>
      </c>
      <c r="S67" s="20">
        <f>IFERROR('I2 BBM costs'!$K73/SUMPRODUCT('I2 BBM costs'!Q$65:Q$87,'I2 BBM costs'!$K$65:$K$87)*'I2 BBM costs'!Q73,0)</f>
        <v>0</v>
      </c>
      <c r="T67" s="20">
        <f>IFERROR('I2 BBM costs'!$K73/SUMPRODUCT('I2 BBM costs'!R$65:R$87,'I2 BBM costs'!$K$65:$K$87)*'I2 BBM costs'!R73,0)</f>
        <v>5.4203764228707577E-3</v>
      </c>
      <c r="U67" s="20">
        <f>IFERROR('I2 BBM costs'!$K73/SUMPRODUCT('I2 BBM costs'!S$65:S$87,'I2 BBM costs'!$K$65:$K$87)*'I2 BBM costs'!S73,0)</f>
        <v>5.2752176876403574E-3</v>
      </c>
      <c r="V67" s="20">
        <f>IFERROR('I2 BBM costs'!$K73/SUMPRODUCT('I2 BBM costs'!T$65:T$87,'I2 BBM costs'!$K$65:$K$87)*'I2 BBM costs'!T73,0)</f>
        <v>0</v>
      </c>
      <c r="W67" s="20">
        <f>IFERROR('I2 BBM costs'!$K73/SUMPRODUCT('I2 BBM costs'!U$65:U$87,'I2 BBM costs'!$K$65:$K$87)*'I2 BBM costs'!U73,0)</f>
        <v>0</v>
      </c>
      <c r="X67" s="20">
        <f>IFERROR('I2 BBM costs'!$K73/SUMPRODUCT('I2 BBM costs'!V$65:V$87,'I2 BBM costs'!$K$65:$K$87)*'I2 BBM costs'!V73,0)</f>
        <v>0</v>
      </c>
      <c r="Y67" s="20">
        <f>IFERROR('I2 BBM costs'!$K73/SUMPRODUCT('I2 BBM costs'!W$65:W$87,'I2 BBM costs'!$K$65:$K$87)*'I2 BBM costs'!W73,0)</f>
        <v>5.8082639468750126E-3</v>
      </c>
      <c r="Z67" s="20">
        <f>IFERROR('I2 BBM costs'!$K73/SUMPRODUCT('I2 BBM costs'!X$65:X$87,'I2 BBM costs'!$K$65:$K$87)*'I2 BBM costs'!X73,0)</f>
        <v>5.8082639468750126E-3</v>
      </c>
      <c r="AA67" s="20">
        <f>IFERROR('I2 BBM costs'!$K73/SUMPRODUCT('I2 BBM costs'!Y$65:Y$87,'I2 BBM costs'!$K$65:$K$87)*'I2 BBM costs'!Y73,0)</f>
        <v>0</v>
      </c>
      <c r="AB67" s="20">
        <f>IFERROR('I2 BBM costs'!$K73/SUMPRODUCT('I2 BBM costs'!Z$65:Z$87,'I2 BBM costs'!$K$65:$K$87)*'I2 BBM costs'!Z73,0)</f>
        <v>0</v>
      </c>
      <c r="AC67" s="20">
        <f>IFERROR('I2 BBM costs'!$K73/SUMPRODUCT('I2 BBM costs'!AA$65:AA$87,'I2 BBM costs'!$K$65:$K$87)*'I2 BBM costs'!AA73,0)</f>
        <v>5.8082639468750126E-3</v>
      </c>
      <c r="AD67" s="20">
        <f>IFERROR('I2 BBM costs'!$K73/SUMPRODUCT('I2 BBM costs'!AB$65:AB$87,'I2 BBM costs'!$K$65:$K$87)*'I2 BBM costs'!AB73,0)</f>
        <v>5.7825746537193455E-3</v>
      </c>
      <c r="AE67" s="20">
        <f>IFERROR('I2 BBM costs'!$K73/SUMPRODUCT('I2 BBM costs'!AC$65:AC$87,'I2 BBM costs'!$K$65:$K$87)*'I2 BBM costs'!AC73,0)</f>
        <v>5.8075011960896676E-3</v>
      </c>
      <c r="AF67" s="20">
        <f>IFERROR('I2 BBM costs'!$K73/SUMPRODUCT('I2 BBM costs'!AD$65:AD$87,'I2 BBM costs'!$K$65:$K$87)*'I2 BBM costs'!AD73,0)</f>
        <v>0</v>
      </c>
      <c r="AG67" s="20">
        <f>IFERROR('I2 BBM costs'!$K73/SUMPRODUCT('I2 BBM costs'!AE$65:AE$87,'I2 BBM costs'!$K$65:$K$87)*'I2 BBM costs'!AE73,0)</f>
        <v>5.2752176876403574E-3</v>
      </c>
      <c r="AH67" s="20">
        <f>IFERROR('I2 BBM costs'!$K73/SUMPRODUCT('I2 BBM costs'!AF$65:AF$87,'I2 BBM costs'!$K$65:$K$87)*'I2 BBM costs'!AF73,0)</f>
        <v>5.7600132156539622E-3</v>
      </c>
      <c r="AI67" s="20">
        <f>IFERROR('I2 BBM costs'!$K73/SUMPRODUCT('I2 BBM costs'!AG$65:AG$87,'I2 BBM costs'!$K$65:$K$87)*'I2 BBM costs'!AG73,0)</f>
        <v>5.2664001602150826E-3</v>
      </c>
      <c r="AJ67" s="20">
        <f>IFERROR('I2 BBM costs'!$K73/SUMPRODUCT('I2 BBM costs'!AH$65:AH$87,'I2 BBM costs'!$K$65:$K$87)*'I2 BBM costs'!AH73,0)</f>
        <v>5.2664001602150826E-3</v>
      </c>
      <c r="AK67" s="20">
        <f>IFERROR('I2 BBM costs'!$K73/SUMPRODUCT('I2 BBM costs'!AI$65:AI$87,'I2 BBM costs'!$K$65:$K$87)*'I2 BBM costs'!AI73,0)</f>
        <v>5.2664001602150826E-3</v>
      </c>
      <c r="AL67" s="20">
        <f>IFERROR('I2 BBM costs'!$K73/SUMPRODUCT('I2 BBM costs'!AJ$65:AJ$87,'I2 BBM costs'!$K$65:$K$87)*'I2 BBM costs'!AJ73,0)</f>
        <v>5.2664001602150826E-3</v>
      </c>
      <c r="AM67" s="20">
        <f>IFERROR('I2 BBM costs'!$K73/SUMPRODUCT('I2 BBM costs'!AK$65:AK$87,'I2 BBM costs'!$K$65:$K$87)*'I2 BBM costs'!AK73,0)</f>
        <v>5.2664001602150826E-3</v>
      </c>
      <c r="AN67" s="20">
        <f>IFERROR('I2 BBM costs'!$K73/SUMPRODUCT('I2 BBM costs'!AL$65:AL$87,'I2 BBM costs'!$K$65:$K$87)*'I2 BBM costs'!AL73,0)</f>
        <v>5.2664001602150826E-3</v>
      </c>
    </row>
    <row r="68" spans="2:40" x14ac:dyDescent="0.35">
      <c r="B68" s="13" t="str">
        <f>'I2 BBM costs'!B41</f>
        <v>System Control</v>
      </c>
      <c r="C68" s="47">
        <f>$E68*'I2 BBM costs'!F41</f>
        <v>14.121326125828299</v>
      </c>
      <c r="D68" s="47">
        <f>$E68*'I2 BBM costs'!G41</f>
        <v>3.5303315314570738</v>
      </c>
      <c r="E68" s="47">
        <f>'I2 BBM costs'!C41*'I2 BBM costs'!D41</f>
        <v>17.651657657285373</v>
      </c>
      <c r="F68" s="2"/>
      <c r="G68" s="13" t="str">
        <f>'I3 PTRM asset data'!B15</f>
        <v>Total Communications</v>
      </c>
      <c r="H68" s="47">
        <f t="shared" ca="1" si="0"/>
        <v>-4.3594407680503576E-6</v>
      </c>
      <c r="I68" s="47">
        <f>'I2 BBM costs'!C74*'I2 BBM costs'!D74</f>
        <v>-5.1743077640029056E-4</v>
      </c>
      <c r="J68" s="47">
        <f>'I2 BBM costs'!C103*'I2 BBM costs'!D103</f>
        <v>0</v>
      </c>
      <c r="K68" s="47">
        <f t="shared" ca="1" si="1"/>
        <v>-5.2179021716834088E-4</v>
      </c>
      <c r="L68" s="2"/>
      <c r="M68" s="13" t="str">
        <f t="shared" si="2"/>
        <v>Total Communications</v>
      </c>
      <c r="N68" s="20">
        <f>IFERROR('I2 BBM costs'!$K74/SUMPRODUCT('I2 BBM costs'!L$65:L$87,'I2 BBM costs'!$K$65:$K$87)*'I2 BBM costs'!L74,0)</f>
        <v>-3.3768866778615932E-8</v>
      </c>
      <c r="O68" s="20">
        <f>IFERROR('I2 BBM costs'!$K74/SUMPRODUCT('I2 BBM costs'!M$65:M$87,'I2 BBM costs'!$K$65:$K$87)*'I2 BBM costs'!M74,0)</f>
        <v>0</v>
      </c>
      <c r="P68" s="20">
        <f>IFERROR('I2 BBM costs'!$K74/SUMPRODUCT('I2 BBM costs'!N$65:N$87,'I2 BBM costs'!$K$65:$K$87)*'I2 BBM costs'!N74,0)</f>
        <v>0</v>
      </c>
      <c r="Q68" s="20">
        <f>IFERROR('I2 BBM costs'!$K74/SUMPRODUCT('I2 BBM costs'!O$65:O$87,'I2 BBM costs'!$K$65:$K$87)*'I2 BBM costs'!O74,0)</f>
        <v>-3.3768866778615932E-8</v>
      </c>
      <c r="R68" s="20">
        <f>IFERROR('I2 BBM costs'!$K74/SUMPRODUCT('I2 BBM costs'!P$65:P$87,'I2 BBM costs'!$K$65:$K$87)*'I2 BBM costs'!P74,0)</f>
        <v>-3.3890905179474531E-8</v>
      </c>
      <c r="S68" s="20">
        <f>IFERROR('I2 BBM costs'!$K74/SUMPRODUCT('I2 BBM costs'!Q$65:Q$87,'I2 BBM costs'!$K$65:$K$87)*'I2 BBM costs'!Q74,0)</f>
        <v>-1.0162528170070856E-7</v>
      </c>
      <c r="T68" s="20">
        <f>IFERROR('I2 BBM costs'!$K74/SUMPRODUCT('I2 BBM costs'!R$65:R$87,'I2 BBM costs'!$K$65:$K$87)*'I2 BBM costs'!R74,0)</f>
        <v>-3.469808833533626E-8</v>
      </c>
      <c r="U68" s="20">
        <f>IFERROR('I2 BBM costs'!$K74/SUMPRODUCT('I2 BBM costs'!S$65:S$87,'I2 BBM costs'!$K$65:$K$87)*'I2 BBM costs'!S74,0)</f>
        <v>-3.3768866778615932E-8</v>
      </c>
      <c r="V68" s="20">
        <f>IFERROR('I2 BBM costs'!$K74/SUMPRODUCT('I2 BBM costs'!T$65:T$87,'I2 BBM costs'!$K$65:$K$87)*'I2 BBM costs'!T74,0)</f>
        <v>0</v>
      </c>
      <c r="W68" s="20">
        <f>IFERROR('I2 BBM costs'!$K74/SUMPRODUCT('I2 BBM costs'!U$65:U$87,'I2 BBM costs'!$K$65:$K$87)*'I2 BBM costs'!U74,0)</f>
        <v>-4.625089026826266E-8</v>
      </c>
      <c r="X68" s="20">
        <f>IFERROR('I2 BBM costs'!$K74/SUMPRODUCT('I2 BBM costs'!V$65:V$87,'I2 BBM costs'!$K$65:$K$87)*'I2 BBM costs'!V74,0)</f>
        <v>0</v>
      </c>
      <c r="Y68" s="20">
        <f>IFERROR('I2 BBM costs'!$K74/SUMPRODUCT('I2 BBM costs'!W$65:W$87,'I2 BBM costs'!$K$65:$K$87)*'I2 BBM costs'!W74,0)</f>
        <v>-3.7181118022220306E-8</v>
      </c>
      <c r="Z68" s="20">
        <f>IFERROR('I2 BBM costs'!$K74/SUMPRODUCT('I2 BBM costs'!X$65:X$87,'I2 BBM costs'!$K$65:$K$87)*'I2 BBM costs'!X74,0)</f>
        <v>-3.7181118022220306E-8</v>
      </c>
      <c r="AA68" s="20">
        <f>IFERROR('I2 BBM costs'!$K74/SUMPRODUCT('I2 BBM costs'!Y$65:Y$87,'I2 BBM costs'!$K$65:$K$87)*'I2 BBM costs'!Y74,0)</f>
        <v>0</v>
      </c>
      <c r="AB68" s="20">
        <f>IFERROR('I2 BBM costs'!$K74/SUMPRODUCT('I2 BBM costs'!Z$65:Z$87,'I2 BBM costs'!$K$65:$K$87)*'I2 BBM costs'!Z74,0)</f>
        <v>0</v>
      </c>
      <c r="AC68" s="20">
        <f>IFERROR('I2 BBM costs'!$K74/SUMPRODUCT('I2 BBM costs'!AA$65:AA$87,'I2 BBM costs'!$K$65:$K$87)*'I2 BBM costs'!AA74,0)</f>
        <v>-3.7181118022220306E-8</v>
      </c>
      <c r="AD68" s="20">
        <f>IFERROR('I2 BBM costs'!$K74/SUMPRODUCT('I2 BBM costs'!AB$65:AB$87,'I2 BBM costs'!$K$65:$K$87)*'I2 BBM costs'!AB74,0)</f>
        <v>-3.7016670151141357E-8</v>
      </c>
      <c r="AE68" s="20">
        <f>IFERROR('I2 BBM costs'!$K74/SUMPRODUCT('I2 BBM costs'!AC$65:AC$87,'I2 BBM costs'!$K$65:$K$87)*'I2 BBM costs'!AC74,0)</f>
        <v>-3.71762353365795E-8</v>
      </c>
      <c r="AF68" s="20">
        <f>IFERROR('I2 BBM costs'!$K74/SUMPRODUCT('I2 BBM costs'!AD$65:AD$87,'I2 BBM costs'!$K$65:$K$87)*'I2 BBM costs'!AD74,0)</f>
        <v>0</v>
      </c>
      <c r="AG68" s="20">
        <f>IFERROR('I2 BBM costs'!$K74/SUMPRODUCT('I2 BBM costs'!AE$65:AE$87,'I2 BBM costs'!$K$65:$K$87)*'I2 BBM costs'!AE74,0)</f>
        <v>-3.3768866778615932E-8</v>
      </c>
      <c r="AH68" s="20">
        <f>IFERROR('I2 BBM costs'!$K74/SUMPRODUCT('I2 BBM costs'!AF$65:AF$87,'I2 BBM costs'!$K$65:$K$87)*'I2 BBM costs'!AF74,0)</f>
        <v>-3.6872244983977356E-8</v>
      </c>
      <c r="AI68" s="20">
        <f>IFERROR('I2 BBM costs'!$K74/SUMPRODUCT('I2 BBM costs'!AG$65:AG$87,'I2 BBM costs'!$K$65:$K$87)*'I2 BBM costs'!AG74,0)</f>
        <v>-3.3712422111007512E-8</v>
      </c>
      <c r="AJ68" s="20">
        <f>IFERROR('I2 BBM costs'!$K74/SUMPRODUCT('I2 BBM costs'!AH$65:AH$87,'I2 BBM costs'!$K$65:$K$87)*'I2 BBM costs'!AH74,0)</f>
        <v>-3.3712422111007512E-8</v>
      </c>
      <c r="AK68" s="20">
        <f>IFERROR('I2 BBM costs'!$K74/SUMPRODUCT('I2 BBM costs'!AI$65:AI$87,'I2 BBM costs'!$K$65:$K$87)*'I2 BBM costs'!AI74,0)</f>
        <v>-3.3712422111007512E-8</v>
      </c>
      <c r="AL68" s="20">
        <f>IFERROR('I2 BBM costs'!$K74/SUMPRODUCT('I2 BBM costs'!AJ$65:AJ$87,'I2 BBM costs'!$K$65:$K$87)*'I2 BBM costs'!AJ74,0)</f>
        <v>-3.3712422111007512E-8</v>
      </c>
      <c r="AM68" s="20">
        <f>IFERROR('I2 BBM costs'!$K74/SUMPRODUCT('I2 BBM costs'!AK$65:AK$87,'I2 BBM costs'!$K$65:$K$87)*'I2 BBM costs'!AK74,0)</f>
        <v>-3.3712422111007512E-8</v>
      </c>
      <c r="AN68" s="20">
        <f>IFERROR('I2 BBM costs'!$K74/SUMPRODUCT('I2 BBM costs'!AL$65:AL$87,'I2 BBM costs'!$K$65:$K$87)*'I2 BBM costs'!AL74,0)</f>
        <v>-3.3712422111007512E-8</v>
      </c>
    </row>
    <row r="69" spans="2:40" x14ac:dyDescent="0.35">
      <c r="B69" s="13" t="str">
        <f>'I2 BBM costs'!B42</f>
        <v>Inspection</v>
      </c>
      <c r="C69" s="47">
        <f>$E69*'I2 BBM costs'!F42</f>
        <v>0</v>
      </c>
      <c r="D69" s="47">
        <f>$E69*'I2 BBM costs'!G42</f>
        <v>0</v>
      </c>
      <c r="E69" s="47">
        <f>'I2 BBM costs'!C42*'I2 BBM costs'!D42</f>
        <v>0</v>
      </c>
      <c r="F69" s="2"/>
      <c r="G69" s="13" t="str">
        <f>'I3 PTRM asset data'!B16</f>
        <v>System IT (dx)</v>
      </c>
      <c r="H69" s="47">
        <f t="shared" ca="1" si="0"/>
        <v>0.32245008449334833</v>
      </c>
      <c r="I69" s="47">
        <f>'I2 BBM costs'!C75*'I2 BBM costs'!D75</f>
        <v>4.8115391743980966</v>
      </c>
      <c r="J69" s="47">
        <f>'I2 BBM costs'!C104*'I2 BBM costs'!D104</f>
        <v>0</v>
      </c>
      <c r="K69" s="47">
        <f t="shared" ca="1" si="1"/>
        <v>5.1339892588914449</v>
      </c>
      <c r="L69" s="2"/>
      <c r="M69" s="13" t="str">
        <f t="shared" si="2"/>
        <v>System IT (dx)</v>
      </c>
      <c r="N69" s="20">
        <f>IFERROR('I2 BBM costs'!$K75/SUMPRODUCT('I2 BBM costs'!L$65:L$87,'I2 BBM costs'!$K$65:$K$87)*'I2 BBM costs'!L75,0)</f>
        <v>4.0348272804441527E-3</v>
      </c>
      <c r="O69" s="20">
        <f>IFERROR('I2 BBM costs'!$K75/SUMPRODUCT('I2 BBM costs'!M$65:M$87,'I2 BBM costs'!$K$65:$K$87)*'I2 BBM costs'!M75,0)</f>
        <v>8.9172016366066559E-3</v>
      </c>
      <c r="P69" s="20">
        <f>IFERROR('I2 BBM costs'!$K75/SUMPRODUCT('I2 BBM costs'!N$65:N$87,'I2 BBM costs'!$K$65:$K$87)*'I2 BBM costs'!N75,0)</f>
        <v>0.32526102032859705</v>
      </c>
      <c r="Q69" s="20">
        <f>IFERROR('I2 BBM costs'!$K75/SUMPRODUCT('I2 BBM costs'!O$65:O$87,'I2 BBM costs'!$K$65:$K$87)*'I2 BBM costs'!O75,0)</f>
        <v>4.0348272804441527E-3</v>
      </c>
      <c r="R69" s="20">
        <f>IFERROR('I2 BBM costs'!$K75/SUMPRODUCT('I2 BBM costs'!P$65:P$87,'I2 BBM costs'!$K$65:$K$87)*'I2 BBM costs'!P75,0)</f>
        <v>4.0494088733733502E-3</v>
      </c>
      <c r="S69" s="20">
        <f>IFERROR('I2 BBM costs'!$K75/SUMPRODUCT('I2 BBM costs'!Q$65:Q$87,'I2 BBM costs'!$K$65:$K$87)*'I2 BBM costs'!Q75,0)</f>
        <v>1.2142559052307263E-2</v>
      </c>
      <c r="T69" s="20">
        <f>IFERROR('I2 BBM costs'!$K75/SUMPRODUCT('I2 BBM costs'!R$65:R$87,'I2 BBM costs'!$K$65:$K$87)*'I2 BBM costs'!R75,0)</f>
        <v>4.1458540587844366E-3</v>
      </c>
      <c r="U69" s="20">
        <f>IFERROR('I2 BBM costs'!$K75/SUMPRODUCT('I2 BBM costs'!S$65:S$87,'I2 BBM costs'!$K$65:$K$87)*'I2 BBM costs'!S75,0)</f>
        <v>4.0348272804441527E-3</v>
      </c>
      <c r="V69" s="20">
        <f>IFERROR('I2 BBM costs'!$K75/SUMPRODUCT('I2 BBM costs'!T$65:T$87,'I2 BBM costs'!$K$65:$K$87)*'I2 BBM costs'!T75,0)</f>
        <v>0</v>
      </c>
      <c r="W69" s="20">
        <f>IFERROR('I2 BBM costs'!$K75/SUMPRODUCT('I2 BBM costs'!U$65:U$87,'I2 BBM costs'!$K$65:$K$87)*'I2 BBM costs'!U75,0)</f>
        <v>5.5262249403461878E-3</v>
      </c>
      <c r="X69" s="20">
        <f>IFERROR('I2 BBM costs'!$K75/SUMPRODUCT('I2 BBM costs'!V$65:V$87,'I2 BBM costs'!$K$65:$K$87)*'I2 BBM costs'!V75,0)</f>
        <v>0</v>
      </c>
      <c r="Y69" s="20">
        <f>IFERROR('I2 BBM costs'!$K75/SUMPRODUCT('I2 BBM costs'!W$65:W$87,'I2 BBM costs'!$K$65:$K$87)*'I2 BBM costs'!W75,0)</f>
        <v>0</v>
      </c>
      <c r="Z69" s="20">
        <f>IFERROR('I2 BBM costs'!$K75/SUMPRODUCT('I2 BBM costs'!X$65:X$87,'I2 BBM costs'!$K$65:$K$87)*'I2 BBM costs'!X75,0)</f>
        <v>0</v>
      </c>
      <c r="AA69" s="20">
        <f>IFERROR('I2 BBM costs'!$K75/SUMPRODUCT('I2 BBM costs'!Y$65:Y$87,'I2 BBM costs'!$K$65:$K$87)*'I2 BBM costs'!Y75,0)</f>
        <v>0</v>
      </c>
      <c r="AB69" s="20">
        <f>IFERROR('I2 BBM costs'!$K75/SUMPRODUCT('I2 BBM costs'!Z$65:Z$87,'I2 BBM costs'!$K$65:$K$87)*'I2 BBM costs'!Z75,0)</f>
        <v>0</v>
      </c>
      <c r="AC69" s="20">
        <f>IFERROR('I2 BBM costs'!$K75/SUMPRODUCT('I2 BBM costs'!AA$65:AA$87,'I2 BBM costs'!$K$65:$K$87)*'I2 BBM costs'!AA75,0)</f>
        <v>0</v>
      </c>
      <c r="AD69" s="20">
        <f>IFERROR('I2 BBM costs'!$K75/SUMPRODUCT('I2 BBM costs'!AB$65:AB$87,'I2 BBM costs'!$K$65:$K$87)*'I2 BBM costs'!AB75,0)</f>
        <v>4.4228866646957559E-3</v>
      </c>
      <c r="AE69" s="20">
        <f>IFERROR('I2 BBM costs'!$K75/SUMPRODUCT('I2 BBM costs'!AC$65:AC$87,'I2 BBM costs'!$K$65:$K$87)*'I2 BBM costs'!AC75,0)</f>
        <v>0</v>
      </c>
      <c r="AF69" s="20">
        <f>IFERROR('I2 BBM costs'!$K75/SUMPRODUCT('I2 BBM costs'!AD$65:AD$87,'I2 BBM costs'!$K$65:$K$87)*'I2 BBM costs'!AD75,0)</f>
        <v>0</v>
      </c>
      <c r="AG69" s="20">
        <f>IFERROR('I2 BBM costs'!$K75/SUMPRODUCT('I2 BBM costs'!AE$65:AE$87,'I2 BBM costs'!$K$65:$K$87)*'I2 BBM costs'!AE75,0)</f>
        <v>4.0348272804441527E-3</v>
      </c>
      <c r="AH69" s="20">
        <f>IFERROR('I2 BBM costs'!$K75/SUMPRODUCT('I2 BBM costs'!AF$65:AF$87,'I2 BBM costs'!$K$65:$K$87)*'I2 BBM costs'!AF75,0)</f>
        <v>0</v>
      </c>
      <c r="AI69" s="20">
        <f>IFERROR('I2 BBM costs'!$K75/SUMPRODUCT('I2 BBM costs'!AG$65:AG$87,'I2 BBM costs'!$K$65:$K$87)*'I2 BBM costs'!AG75,0)</f>
        <v>4.0280830658338401E-3</v>
      </c>
      <c r="AJ69" s="20">
        <f>IFERROR('I2 BBM costs'!$K75/SUMPRODUCT('I2 BBM costs'!AH$65:AH$87,'I2 BBM costs'!$K$65:$K$87)*'I2 BBM costs'!AH75,0)</f>
        <v>4.0280830658338401E-3</v>
      </c>
      <c r="AK69" s="20">
        <f>IFERROR('I2 BBM costs'!$K75/SUMPRODUCT('I2 BBM costs'!AI$65:AI$87,'I2 BBM costs'!$K$65:$K$87)*'I2 BBM costs'!AI75,0)</f>
        <v>4.0280830658338401E-3</v>
      </c>
      <c r="AL69" s="20">
        <f>IFERROR('I2 BBM costs'!$K75/SUMPRODUCT('I2 BBM costs'!AJ$65:AJ$87,'I2 BBM costs'!$K$65:$K$87)*'I2 BBM costs'!AJ75,0)</f>
        <v>4.0280830658338401E-3</v>
      </c>
      <c r="AM69" s="20">
        <f>IFERROR('I2 BBM costs'!$K75/SUMPRODUCT('I2 BBM costs'!AK$65:AK$87,'I2 BBM costs'!$K$65:$K$87)*'I2 BBM costs'!AK75,0)</f>
        <v>4.0280830658338401E-3</v>
      </c>
      <c r="AN69" s="20">
        <f>IFERROR('I2 BBM costs'!$K75/SUMPRODUCT('I2 BBM costs'!AL$65:AL$87,'I2 BBM costs'!$K$65:$K$87)*'I2 BBM costs'!AL75,0)</f>
        <v>4.0280830658338401E-3</v>
      </c>
    </row>
    <row r="70" spans="2:40" x14ac:dyDescent="0.35">
      <c r="B70" s="13" t="str">
        <f>'I2 BBM costs'!B43</f>
        <v>Corrective</v>
      </c>
      <c r="C70" s="47">
        <f>$E70*'I2 BBM costs'!F43</f>
        <v>0</v>
      </c>
      <c r="D70" s="47">
        <f>$E70*'I2 BBM costs'!G43</f>
        <v>14.531688306071011</v>
      </c>
      <c r="E70" s="47">
        <f>'I2 BBM costs'!C43*'I2 BBM costs'!D43</f>
        <v>14.531688306071011</v>
      </c>
      <c r="F70" s="2"/>
      <c r="G70" s="13" t="str">
        <f>'I3 PTRM asset data'!B17</f>
        <v>Ancillary substation equipment (dx)</v>
      </c>
      <c r="H70" s="47">
        <f t="shared" ca="1" si="0"/>
        <v>0.31003607841170389</v>
      </c>
      <c r="I70" s="47">
        <f>'I2 BBM costs'!C76*'I2 BBM costs'!D76</f>
        <v>10.521080928942251</v>
      </c>
      <c r="J70" s="47">
        <f>'I2 BBM costs'!C105*'I2 BBM costs'!D105</f>
        <v>0</v>
      </c>
      <c r="K70" s="47">
        <f t="shared" ca="1" si="1"/>
        <v>10.831117007353955</v>
      </c>
      <c r="L70" s="2"/>
      <c r="M70" s="13" t="str">
        <f t="shared" si="2"/>
        <v>Ancillary substation equipment (dx)</v>
      </c>
      <c r="N70" s="20">
        <f>IFERROR('I2 BBM costs'!$K76/SUMPRODUCT('I2 BBM costs'!L$65:L$87,'I2 BBM costs'!$K$65:$K$87)*'I2 BBM costs'!L76,0)</f>
        <v>7.608069328970876E-3</v>
      </c>
      <c r="O70" s="20">
        <f>IFERROR('I2 BBM costs'!$K76/SUMPRODUCT('I2 BBM costs'!M$65:M$87,'I2 BBM costs'!$K$65:$K$87)*'I2 BBM costs'!M76,0)</f>
        <v>0</v>
      </c>
      <c r="P70" s="20">
        <f>IFERROR('I2 BBM costs'!$K76/SUMPRODUCT('I2 BBM costs'!N$65:N$87,'I2 BBM costs'!$K$65:$K$87)*'I2 BBM costs'!N76,0)</f>
        <v>0</v>
      </c>
      <c r="Q70" s="20">
        <f>IFERROR('I2 BBM costs'!$K76/SUMPRODUCT('I2 BBM costs'!O$65:O$87,'I2 BBM costs'!$K$65:$K$87)*'I2 BBM costs'!O76,0)</f>
        <v>7.608069328970876E-3</v>
      </c>
      <c r="R70" s="20">
        <f>IFERROR('I2 BBM costs'!$K76/SUMPRODUCT('I2 BBM costs'!P$65:P$87,'I2 BBM costs'!$K$65:$K$87)*'I2 BBM costs'!P76,0)</f>
        <v>7.6355643770166385E-3</v>
      </c>
      <c r="S70" s="20">
        <f>IFERROR('I2 BBM costs'!$K76/SUMPRODUCT('I2 BBM costs'!Q$65:Q$87,'I2 BBM costs'!$K$65:$K$87)*'I2 BBM costs'!Q76,0)</f>
        <v>0</v>
      </c>
      <c r="T70" s="20">
        <f>IFERROR('I2 BBM costs'!$K76/SUMPRODUCT('I2 BBM costs'!R$65:R$87,'I2 BBM costs'!$K$65:$K$87)*'I2 BBM costs'!R76,0)</f>
        <v>7.8174213949389077E-3</v>
      </c>
      <c r="U70" s="20">
        <f>IFERROR('I2 BBM costs'!$K76/SUMPRODUCT('I2 BBM costs'!S$65:S$87,'I2 BBM costs'!$K$65:$K$87)*'I2 BBM costs'!S76,0)</f>
        <v>7.608069328970876E-3</v>
      </c>
      <c r="V70" s="20">
        <f>IFERROR('I2 BBM costs'!$K76/SUMPRODUCT('I2 BBM costs'!T$65:T$87,'I2 BBM costs'!$K$65:$K$87)*'I2 BBM costs'!T76,0)</f>
        <v>0</v>
      </c>
      <c r="W70" s="20">
        <f>IFERROR('I2 BBM costs'!$K76/SUMPRODUCT('I2 BBM costs'!U$65:U$87,'I2 BBM costs'!$K$65:$K$87)*'I2 BBM costs'!U76,0)</f>
        <v>0</v>
      </c>
      <c r="X70" s="20">
        <f>IFERROR('I2 BBM costs'!$K76/SUMPRODUCT('I2 BBM costs'!V$65:V$87,'I2 BBM costs'!$K$65:$K$87)*'I2 BBM costs'!V76,0)</f>
        <v>0</v>
      </c>
      <c r="Y70" s="20">
        <f>IFERROR('I2 BBM costs'!$K76/SUMPRODUCT('I2 BBM costs'!W$65:W$87,'I2 BBM costs'!$K$65:$K$87)*'I2 BBM costs'!W76,0)</f>
        <v>0</v>
      </c>
      <c r="Z70" s="20">
        <f>IFERROR('I2 BBM costs'!$K76/SUMPRODUCT('I2 BBM costs'!X$65:X$87,'I2 BBM costs'!$K$65:$K$87)*'I2 BBM costs'!X76,0)</f>
        <v>0</v>
      </c>
      <c r="AA70" s="20">
        <f>IFERROR('I2 BBM costs'!$K76/SUMPRODUCT('I2 BBM costs'!Y$65:Y$87,'I2 BBM costs'!$K$65:$K$87)*'I2 BBM costs'!Y76,0)</f>
        <v>0</v>
      </c>
      <c r="AB70" s="20">
        <f>IFERROR('I2 BBM costs'!$K76/SUMPRODUCT('I2 BBM costs'!Z$65:Z$87,'I2 BBM costs'!$K$65:$K$87)*'I2 BBM costs'!Z76,0)</f>
        <v>0</v>
      </c>
      <c r="AC70" s="20">
        <f>IFERROR('I2 BBM costs'!$K76/SUMPRODUCT('I2 BBM costs'!AA$65:AA$87,'I2 BBM costs'!$K$65:$K$87)*'I2 BBM costs'!AA76,0)</f>
        <v>0</v>
      </c>
      <c r="AD70" s="20">
        <f>IFERROR('I2 BBM costs'!$K76/SUMPRODUCT('I2 BBM costs'!AB$65:AB$87,'I2 BBM costs'!$K$65:$K$87)*'I2 BBM costs'!AB76,0)</f>
        <v>0</v>
      </c>
      <c r="AE70" s="20">
        <f>IFERROR('I2 BBM costs'!$K76/SUMPRODUCT('I2 BBM costs'!AC$65:AC$87,'I2 BBM costs'!$K$65:$K$87)*'I2 BBM costs'!AC76,0)</f>
        <v>0</v>
      </c>
      <c r="AF70" s="20">
        <f>IFERROR('I2 BBM costs'!$K76/SUMPRODUCT('I2 BBM costs'!AD$65:AD$87,'I2 BBM costs'!$K$65:$K$87)*'I2 BBM costs'!AD76,0)</f>
        <v>0</v>
      </c>
      <c r="AG70" s="20">
        <f>IFERROR('I2 BBM costs'!$K76/SUMPRODUCT('I2 BBM costs'!AE$65:AE$87,'I2 BBM costs'!$K$65:$K$87)*'I2 BBM costs'!AE76,0)</f>
        <v>7.608069328970876E-3</v>
      </c>
      <c r="AH70" s="20">
        <f>IFERROR('I2 BBM costs'!$K76/SUMPRODUCT('I2 BBM costs'!AF$65:AF$87,'I2 BBM costs'!$K$65:$K$87)*'I2 BBM costs'!AF76,0)</f>
        <v>8.3072552594670203E-3</v>
      </c>
      <c r="AI70" s="20">
        <f>IFERROR('I2 BBM costs'!$K76/SUMPRODUCT('I2 BBM costs'!AG$65:AG$87,'I2 BBM costs'!$K$65:$K$87)*'I2 BBM costs'!AG76,0)</f>
        <v>7.5953524395581855E-3</v>
      </c>
      <c r="AJ70" s="20">
        <f>IFERROR('I2 BBM costs'!$K76/SUMPRODUCT('I2 BBM costs'!AH$65:AH$87,'I2 BBM costs'!$K$65:$K$87)*'I2 BBM costs'!AH76,0)</f>
        <v>7.5953524395581855E-3</v>
      </c>
      <c r="AK70" s="20">
        <f>IFERROR('I2 BBM costs'!$K76/SUMPRODUCT('I2 BBM costs'!AI$65:AI$87,'I2 BBM costs'!$K$65:$K$87)*'I2 BBM costs'!AI76,0)</f>
        <v>7.5953524395581855E-3</v>
      </c>
      <c r="AL70" s="20">
        <f>IFERROR('I2 BBM costs'!$K76/SUMPRODUCT('I2 BBM costs'!AJ$65:AJ$87,'I2 BBM costs'!$K$65:$K$87)*'I2 BBM costs'!AJ76,0)</f>
        <v>7.5953524395581855E-3</v>
      </c>
      <c r="AM70" s="20">
        <f>IFERROR('I2 BBM costs'!$K76/SUMPRODUCT('I2 BBM costs'!AK$65:AK$87,'I2 BBM costs'!$K$65:$K$87)*'I2 BBM costs'!AK76,0)</f>
        <v>7.5953524395581855E-3</v>
      </c>
      <c r="AN70" s="20">
        <f>IFERROR('I2 BBM costs'!$K76/SUMPRODUCT('I2 BBM costs'!AL$65:AL$87,'I2 BBM costs'!$K$65:$K$87)*'I2 BBM costs'!AL76,0)</f>
        <v>7.5953524395581855E-3</v>
      </c>
    </row>
    <row r="71" spans="2:40" x14ac:dyDescent="0.35">
      <c r="B71" s="13" t="str">
        <f>'I2 BBM costs'!B44</f>
        <v>Breakdown</v>
      </c>
      <c r="C71" s="47">
        <f>$E71*'I2 BBM costs'!F44</f>
        <v>0</v>
      </c>
      <c r="D71" s="47">
        <f>$E71*'I2 BBM costs'!G44</f>
        <v>21.349079429330143</v>
      </c>
      <c r="E71" s="47">
        <f>'I2 BBM costs'!C44*'I2 BBM costs'!D44</f>
        <v>21.349079429330143</v>
      </c>
      <c r="F71" s="2"/>
      <c r="G71" s="13" t="str">
        <f>'I3 PTRM asset data'!B18</f>
        <v>Land and Easements</v>
      </c>
      <c r="H71" s="47">
        <f t="shared" ca="1" si="0"/>
        <v>35.088025344343713</v>
      </c>
      <c r="I71" s="47">
        <f>'I2 BBM costs'!C77*'I2 BBM costs'!D77</f>
        <v>-19.129703866582702</v>
      </c>
      <c r="J71" s="47">
        <f>'I2 BBM costs'!C106*'I2 BBM costs'!D106</f>
        <v>0</v>
      </c>
      <c r="K71" s="47">
        <f t="shared" ca="1" si="1"/>
        <v>15.958321477761011</v>
      </c>
      <c r="L71" s="2"/>
      <c r="M71" s="13" t="str">
        <f t="shared" si="2"/>
        <v>Land and Easements</v>
      </c>
      <c r="N71" s="20">
        <f>IFERROR('I2 BBM costs'!$K77/SUMPRODUCT('I2 BBM costs'!L$65:L$87,'I2 BBM costs'!$K$65:$K$87)*'I2 BBM costs'!L77,0)</f>
        <v>5.171400128312597E-2</v>
      </c>
      <c r="O71" s="20">
        <f>IFERROR('I2 BBM costs'!$K77/SUMPRODUCT('I2 BBM costs'!M$65:M$87,'I2 BBM costs'!$K$65:$K$87)*'I2 BBM costs'!M77,0)</f>
        <v>0</v>
      </c>
      <c r="P71" s="20">
        <f>IFERROR('I2 BBM costs'!$K77/SUMPRODUCT('I2 BBM costs'!N$65:N$87,'I2 BBM costs'!$K$65:$K$87)*'I2 BBM costs'!N77,0)</f>
        <v>0</v>
      </c>
      <c r="Q71" s="20">
        <f>IFERROR('I2 BBM costs'!$K77/SUMPRODUCT('I2 BBM costs'!O$65:O$87,'I2 BBM costs'!$K$65:$K$87)*'I2 BBM costs'!O77,0)</f>
        <v>5.171400128312597E-2</v>
      </c>
      <c r="R71" s="20">
        <f>IFERROR('I2 BBM costs'!$K77/SUMPRODUCT('I2 BBM costs'!P$65:P$87,'I2 BBM costs'!$K$65:$K$87)*'I2 BBM costs'!P77,0)</f>
        <v>5.1900892186512421E-2</v>
      </c>
      <c r="S71" s="20">
        <f>IFERROR('I2 BBM costs'!$K77/SUMPRODUCT('I2 BBM costs'!Q$65:Q$87,'I2 BBM costs'!$K$65:$K$87)*'I2 BBM costs'!Q77,0)</f>
        <v>0</v>
      </c>
      <c r="T71" s="20">
        <f>IFERROR('I2 BBM costs'!$K77/SUMPRODUCT('I2 BBM costs'!R$65:R$87,'I2 BBM costs'!$K$65:$K$87)*'I2 BBM costs'!R77,0)</f>
        <v>0</v>
      </c>
      <c r="U71" s="20">
        <f>IFERROR('I2 BBM costs'!$K77/SUMPRODUCT('I2 BBM costs'!S$65:S$87,'I2 BBM costs'!$K$65:$K$87)*'I2 BBM costs'!S77,0)</f>
        <v>5.171400128312597E-2</v>
      </c>
      <c r="V71" s="20">
        <f>IFERROR('I2 BBM costs'!$K77/SUMPRODUCT('I2 BBM costs'!T$65:T$87,'I2 BBM costs'!$K$65:$K$87)*'I2 BBM costs'!T77,0)</f>
        <v>0</v>
      </c>
      <c r="W71" s="20">
        <f>IFERROR('I2 BBM costs'!$K77/SUMPRODUCT('I2 BBM costs'!U$65:U$87,'I2 BBM costs'!$K$65:$K$87)*'I2 BBM costs'!U77,0)</f>
        <v>0</v>
      </c>
      <c r="X71" s="20">
        <f>IFERROR('I2 BBM costs'!$K77/SUMPRODUCT('I2 BBM costs'!V$65:V$87,'I2 BBM costs'!$K$65:$K$87)*'I2 BBM costs'!V77,0)</f>
        <v>0</v>
      </c>
      <c r="Y71" s="20">
        <f>IFERROR('I2 BBM costs'!$K77/SUMPRODUCT('I2 BBM costs'!W$65:W$87,'I2 BBM costs'!$K$65:$K$87)*'I2 BBM costs'!W77,0)</f>
        <v>0</v>
      </c>
      <c r="Z71" s="20">
        <f>IFERROR('I2 BBM costs'!$K77/SUMPRODUCT('I2 BBM costs'!X$65:X$87,'I2 BBM costs'!$K$65:$K$87)*'I2 BBM costs'!X77,0)</f>
        <v>0</v>
      </c>
      <c r="AA71" s="20">
        <f>IFERROR('I2 BBM costs'!$K77/SUMPRODUCT('I2 BBM costs'!Y$65:Y$87,'I2 BBM costs'!$K$65:$K$87)*'I2 BBM costs'!Y77,0)</f>
        <v>0</v>
      </c>
      <c r="AB71" s="20">
        <f>IFERROR('I2 BBM costs'!$K77/SUMPRODUCT('I2 BBM costs'!Z$65:Z$87,'I2 BBM costs'!$K$65:$K$87)*'I2 BBM costs'!Z77,0)</f>
        <v>0</v>
      </c>
      <c r="AC71" s="20">
        <f>IFERROR('I2 BBM costs'!$K77/SUMPRODUCT('I2 BBM costs'!AA$65:AA$87,'I2 BBM costs'!$K$65:$K$87)*'I2 BBM costs'!AA77,0)</f>
        <v>0</v>
      </c>
      <c r="AD71" s="20">
        <f>IFERROR('I2 BBM costs'!$K77/SUMPRODUCT('I2 BBM costs'!AB$65:AB$87,'I2 BBM costs'!$K$65:$K$87)*'I2 BBM costs'!AB77,0)</f>
        <v>0</v>
      </c>
      <c r="AE71" s="20">
        <f>IFERROR('I2 BBM costs'!$K77/SUMPRODUCT('I2 BBM costs'!AC$65:AC$87,'I2 BBM costs'!$K$65:$K$87)*'I2 BBM costs'!AC77,0)</f>
        <v>0</v>
      </c>
      <c r="AF71" s="20">
        <f>IFERROR('I2 BBM costs'!$K77/SUMPRODUCT('I2 BBM costs'!AD$65:AD$87,'I2 BBM costs'!$K$65:$K$87)*'I2 BBM costs'!AD77,0)</f>
        <v>0.57778687879700441</v>
      </c>
      <c r="AG71" s="20">
        <f>IFERROR('I2 BBM costs'!$K77/SUMPRODUCT('I2 BBM costs'!AE$65:AE$87,'I2 BBM costs'!$K$65:$K$87)*'I2 BBM costs'!AE77,0)</f>
        <v>5.171400128312597E-2</v>
      </c>
      <c r="AH71" s="20">
        <f>IFERROR('I2 BBM costs'!$K77/SUMPRODUCT('I2 BBM costs'!AF$65:AF$87,'I2 BBM costs'!$K$65:$K$87)*'I2 BBM costs'!AF77,0)</f>
        <v>0</v>
      </c>
      <c r="AI71" s="20">
        <f>IFERROR('I2 BBM costs'!$K77/SUMPRODUCT('I2 BBM costs'!AG$65:AG$87,'I2 BBM costs'!$K$65:$K$87)*'I2 BBM costs'!AG77,0)</f>
        <v>5.1627561319586068E-2</v>
      </c>
      <c r="AJ71" s="20">
        <f>IFERROR('I2 BBM costs'!$K77/SUMPRODUCT('I2 BBM costs'!AH$65:AH$87,'I2 BBM costs'!$K$65:$K$87)*'I2 BBM costs'!AH77,0)</f>
        <v>5.1627561319586068E-2</v>
      </c>
      <c r="AK71" s="20">
        <f>IFERROR('I2 BBM costs'!$K77/SUMPRODUCT('I2 BBM costs'!AI$65:AI$87,'I2 BBM costs'!$K$65:$K$87)*'I2 BBM costs'!AI77,0)</f>
        <v>5.1627561319586068E-2</v>
      </c>
      <c r="AL71" s="20">
        <f>IFERROR('I2 BBM costs'!$K77/SUMPRODUCT('I2 BBM costs'!AJ$65:AJ$87,'I2 BBM costs'!$K$65:$K$87)*'I2 BBM costs'!AJ77,0)</f>
        <v>5.1627561319586068E-2</v>
      </c>
      <c r="AM71" s="20">
        <f>IFERROR('I2 BBM costs'!$K77/SUMPRODUCT('I2 BBM costs'!AK$65:AK$87,'I2 BBM costs'!$K$65:$K$87)*'I2 BBM costs'!AK77,0)</f>
        <v>5.1627561319586068E-2</v>
      </c>
      <c r="AN71" s="20">
        <f>IFERROR('I2 BBM costs'!$K77/SUMPRODUCT('I2 BBM costs'!AL$65:AL$87,'I2 BBM costs'!$K$65:$K$87)*'I2 BBM costs'!AL77,0)</f>
        <v>5.1627561319586068E-2</v>
      </c>
    </row>
    <row r="72" spans="2:40" x14ac:dyDescent="0.35">
      <c r="B72" s="13" t="str">
        <f>'I2 BBM costs'!B45</f>
        <v>Nature induced &amp; other</v>
      </c>
      <c r="C72" s="47">
        <f>$E72*'I2 BBM costs'!F45</f>
        <v>0</v>
      </c>
      <c r="D72" s="47">
        <f>$E72*'I2 BBM costs'!G45</f>
        <v>0</v>
      </c>
      <c r="E72" s="47">
        <f>'I2 BBM costs'!C45*'I2 BBM costs'!D45</f>
        <v>0</v>
      </c>
      <c r="F72" s="2"/>
      <c r="G72" s="13" t="str">
        <f>'I3 PTRM asset data'!B19</f>
        <v>Emergency Spares (Major Plant, Excludes Inventory)</v>
      </c>
      <c r="H72" s="47">
        <f t="shared" ca="1" si="0"/>
        <v>0</v>
      </c>
      <c r="I72" s="47">
        <f>'I2 BBM costs'!C78*'I2 BBM costs'!D78</f>
        <v>0</v>
      </c>
      <c r="J72" s="47">
        <f>'I2 BBM costs'!C107*'I2 BBM costs'!D107</f>
        <v>0</v>
      </c>
      <c r="K72" s="47">
        <f t="shared" ca="1" si="1"/>
        <v>0</v>
      </c>
      <c r="L72" s="2"/>
      <c r="M72" s="13" t="str">
        <f t="shared" si="2"/>
        <v>Emergency Spares (Major Plant, Excludes Inventory)</v>
      </c>
      <c r="N72" s="20">
        <f>IFERROR('I2 BBM costs'!$K78/SUMPRODUCT('I2 BBM costs'!L$65:L$87,'I2 BBM costs'!$K$65:$K$87)*'I2 BBM costs'!L78,0)</f>
        <v>0</v>
      </c>
      <c r="O72" s="20">
        <f>IFERROR('I2 BBM costs'!$K78/SUMPRODUCT('I2 BBM costs'!M$65:M$87,'I2 BBM costs'!$K$65:$K$87)*'I2 BBM costs'!M78,0)</f>
        <v>0</v>
      </c>
      <c r="P72" s="20">
        <f>IFERROR('I2 BBM costs'!$K78/SUMPRODUCT('I2 BBM costs'!N$65:N$87,'I2 BBM costs'!$K$65:$K$87)*'I2 BBM costs'!N78,0)</f>
        <v>0</v>
      </c>
      <c r="Q72" s="20">
        <f>IFERROR('I2 BBM costs'!$K78/SUMPRODUCT('I2 BBM costs'!O$65:O$87,'I2 BBM costs'!$K$65:$K$87)*'I2 BBM costs'!O78,0)</f>
        <v>0</v>
      </c>
      <c r="R72" s="20">
        <f>IFERROR('I2 BBM costs'!$K78/SUMPRODUCT('I2 BBM costs'!P$65:P$87,'I2 BBM costs'!$K$65:$K$87)*'I2 BBM costs'!P78,0)</f>
        <v>0</v>
      </c>
      <c r="S72" s="20">
        <f>IFERROR('I2 BBM costs'!$K78/SUMPRODUCT('I2 BBM costs'!Q$65:Q$87,'I2 BBM costs'!$K$65:$K$87)*'I2 BBM costs'!Q78,0)</f>
        <v>0</v>
      </c>
      <c r="T72" s="20">
        <f>IFERROR('I2 BBM costs'!$K78/SUMPRODUCT('I2 BBM costs'!R$65:R$87,'I2 BBM costs'!$K$65:$K$87)*'I2 BBM costs'!R78,0)</f>
        <v>0</v>
      </c>
      <c r="U72" s="20">
        <f>IFERROR('I2 BBM costs'!$K78/SUMPRODUCT('I2 BBM costs'!S$65:S$87,'I2 BBM costs'!$K$65:$K$87)*'I2 BBM costs'!S78,0)</f>
        <v>0</v>
      </c>
      <c r="V72" s="20">
        <f>IFERROR('I2 BBM costs'!$K78/SUMPRODUCT('I2 BBM costs'!T$65:T$87,'I2 BBM costs'!$K$65:$K$87)*'I2 BBM costs'!T78,0)</f>
        <v>0</v>
      </c>
      <c r="W72" s="20">
        <f>IFERROR('I2 BBM costs'!$K78/SUMPRODUCT('I2 BBM costs'!U$65:U$87,'I2 BBM costs'!$K$65:$K$87)*'I2 BBM costs'!U78,0)</f>
        <v>0</v>
      </c>
      <c r="X72" s="20">
        <f>IFERROR('I2 BBM costs'!$K78/SUMPRODUCT('I2 BBM costs'!V$65:V$87,'I2 BBM costs'!$K$65:$K$87)*'I2 BBM costs'!V78,0)</f>
        <v>0</v>
      </c>
      <c r="Y72" s="20">
        <f>IFERROR('I2 BBM costs'!$K78/SUMPRODUCT('I2 BBM costs'!W$65:W$87,'I2 BBM costs'!$K$65:$K$87)*'I2 BBM costs'!W78,0)</f>
        <v>0</v>
      </c>
      <c r="Z72" s="20">
        <f>IFERROR('I2 BBM costs'!$K78/SUMPRODUCT('I2 BBM costs'!X$65:X$87,'I2 BBM costs'!$K$65:$K$87)*'I2 BBM costs'!X78,0)</f>
        <v>0</v>
      </c>
      <c r="AA72" s="20">
        <f>IFERROR('I2 BBM costs'!$K78/SUMPRODUCT('I2 BBM costs'!Y$65:Y$87,'I2 BBM costs'!$K$65:$K$87)*'I2 BBM costs'!Y78,0)</f>
        <v>0</v>
      </c>
      <c r="AB72" s="20">
        <f>IFERROR('I2 BBM costs'!$K78/SUMPRODUCT('I2 BBM costs'!Z$65:Z$87,'I2 BBM costs'!$K$65:$K$87)*'I2 BBM costs'!Z78,0)</f>
        <v>0</v>
      </c>
      <c r="AC72" s="20">
        <f>IFERROR('I2 BBM costs'!$K78/SUMPRODUCT('I2 BBM costs'!AA$65:AA$87,'I2 BBM costs'!$K$65:$K$87)*'I2 BBM costs'!AA78,0)</f>
        <v>0</v>
      </c>
      <c r="AD72" s="20">
        <f>IFERROR('I2 BBM costs'!$K78/SUMPRODUCT('I2 BBM costs'!AB$65:AB$87,'I2 BBM costs'!$K$65:$K$87)*'I2 BBM costs'!AB78,0)</f>
        <v>0</v>
      </c>
      <c r="AE72" s="20">
        <f>IFERROR('I2 BBM costs'!$K78/SUMPRODUCT('I2 BBM costs'!AC$65:AC$87,'I2 BBM costs'!$K$65:$K$87)*'I2 BBM costs'!AC78,0)</f>
        <v>0</v>
      </c>
      <c r="AF72" s="20">
        <f>IFERROR('I2 BBM costs'!$K78/SUMPRODUCT('I2 BBM costs'!AD$65:AD$87,'I2 BBM costs'!$K$65:$K$87)*'I2 BBM costs'!AD78,0)</f>
        <v>0</v>
      </c>
      <c r="AG72" s="20">
        <f>IFERROR('I2 BBM costs'!$K78/SUMPRODUCT('I2 BBM costs'!AE$65:AE$87,'I2 BBM costs'!$K$65:$K$87)*'I2 BBM costs'!AE78,0)</f>
        <v>0</v>
      </c>
      <c r="AH72" s="20">
        <f>IFERROR('I2 BBM costs'!$K78/SUMPRODUCT('I2 BBM costs'!AF$65:AF$87,'I2 BBM costs'!$K$65:$K$87)*'I2 BBM costs'!AF78,0)</f>
        <v>0</v>
      </c>
      <c r="AI72" s="20">
        <f>IFERROR('I2 BBM costs'!$K78/SUMPRODUCT('I2 BBM costs'!AG$65:AG$87,'I2 BBM costs'!$K$65:$K$87)*'I2 BBM costs'!AG78,0)</f>
        <v>0</v>
      </c>
      <c r="AJ72" s="20">
        <f>IFERROR('I2 BBM costs'!$K78/SUMPRODUCT('I2 BBM costs'!AH$65:AH$87,'I2 BBM costs'!$K$65:$K$87)*'I2 BBM costs'!AH78,0)</f>
        <v>0</v>
      </c>
      <c r="AK72" s="20">
        <f>IFERROR('I2 BBM costs'!$K78/SUMPRODUCT('I2 BBM costs'!AI$65:AI$87,'I2 BBM costs'!$K$65:$K$87)*'I2 BBM costs'!AI78,0)</f>
        <v>0</v>
      </c>
      <c r="AL72" s="20">
        <f>IFERROR('I2 BBM costs'!$K78/SUMPRODUCT('I2 BBM costs'!AJ$65:AJ$87,'I2 BBM costs'!$K$65:$K$87)*'I2 BBM costs'!AJ78,0)</f>
        <v>0</v>
      </c>
      <c r="AM72" s="20">
        <f>IFERROR('I2 BBM costs'!$K78/SUMPRODUCT('I2 BBM costs'!AK$65:AK$87,'I2 BBM costs'!$K$65:$K$87)*'I2 BBM costs'!AK78,0)</f>
        <v>0</v>
      </c>
      <c r="AN72" s="20">
        <f>IFERROR('I2 BBM costs'!$K78/SUMPRODUCT('I2 BBM costs'!AL$65:AL$87,'I2 BBM costs'!$K$65:$K$87)*'I2 BBM costs'!AL78,0)</f>
        <v>0</v>
      </c>
    </row>
    <row r="73" spans="2:40" x14ac:dyDescent="0.35">
      <c r="B73" s="13" t="str">
        <f>'I2 BBM costs'!B46</f>
        <v>Other indirect system maintenance</v>
      </c>
      <c r="C73" s="47">
        <f>$E73*'I2 BBM costs'!F46</f>
        <v>0</v>
      </c>
      <c r="D73" s="47">
        <f>$E73*'I2 BBM costs'!G46</f>
        <v>1.3344468962010667</v>
      </c>
      <c r="E73" s="47">
        <f>'I2 BBM costs'!C46*'I2 BBM costs'!D46</f>
        <v>1.3344468962010667</v>
      </c>
      <c r="F73" s="2"/>
      <c r="G73" s="13" t="str">
        <f>'I3 PTRM asset data'!B20</f>
        <v>Furniture, fittings, plant and equipment</v>
      </c>
      <c r="H73" s="47">
        <f t="shared" ca="1" si="0"/>
        <v>6.8909505758464315E-2</v>
      </c>
      <c r="I73" s="47">
        <f>'I2 BBM costs'!C79*'I2 BBM costs'!D79</f>
        <v>4.187348316544913</v>
      </c>
      <c r="J73" s="47">
        <f>'I2 BBM costs'!C108*'I2 BBM costs'!D108</f>
        <v>0</v>
      </c>
      <c r="K73" s="47">
        <f t="shared" ca="1" si="1"/>
        <v>4.2562578223033771</v>
      </c>
      <c r="L73" s="2"/>
      <c r="M73" s="13" t="str">
        <f t="shared" si="2"/>
        <v>Furniture, fittings, plant and equipment</v>
      </c>
      <c r="N73" s="20">
        <f>IFERROR('I2 BBM costs'!$K79/SUMPRODUCT('I2 BBM costs'!L$65:L$87,'I2 BBM costs'!$K$65:$K$87)*'I2 BBM costs'!L79,0)</f>
        <v>1.952269620908841E-3</v>
      </c>
      <c r="O73" s="20">
        <f>IFERROR('I2 BBM costs'!$K79/SUMPRODUCT('I2 BBM costs'!M$65:M$87,'I2 BBM costs'!$K$65:$K$87)*'I2 BBM costs'!M79,0)</f>
        <v>0</v>
      </c>
      <c r="P73" s="20">
        <f>IFERROR('I2 BBM costs'!$K79/SUMPRODUCT('I2 BBM costs'!N$65:N$87,'I2 BBM costs'!$K$65:$K$87)*'I2 BBM costs'!N79,0)</f>
        <v>0</v>
      </c>
      <c r="Q73" s="20">
        <f>IFERROR('I2 BBM costs'!$K79/SUMPRODUCT('I2 BBM costs'!O$65:O$87,'I2 BBM costs'!$K$65:$K$87)*'I2 BBM costs'!O79,0)</f>
        <v>1.952269620908841E-3</v>
      </c>
      <c r="R73" s="20">
        <f>IFERROR('I2 BBM costs'!$K79/SUMPRODUCT('I2 BBM costs'!P$65:P$87,'I2 BBM costs'!$K$65:$K$87)*'I2 BBM costs'!P79,0)</f>
        <v>1.9593249912931211E-3</v>
      </c>
      <c r="S73" s="20">
        <f>IFERROR('I2 BBM costs'!$K79/SUMPRODUCT('I2 BBM costs'!Q$65:Q$87,'I2 BBM costs'!$K$65:$K$87)*'I2 BBM costs'!Q79,0)</f>
        <v>0</v>
      </c>
      <c r="T73" s="20">
        <f>IFERROR('I2 BBM costs'!$K79/SUMPRODUCT('I2 BBM costs'!R$65:R$87,'I2 BBM costs'!$K$65:$K$87)*'I2 BBM costs'!R79,0)</f>
        <v>2.0059904350590951E-3</v>
      </c>
      <c r="U73" s="20">
        <f>IFERROR('I2 BBM costs'!$K79/SUMPRODUCT('I2 BBM costs'!S$65:S$87,'I2 BBM costs'!$K$65:$K$87)*'I2 BBM costs'!S79,0)</f>
        <v>1.952269620908841E-3</v>
      </c>
      <c r="V73" s="20">
        <f>IFERROR('I2 BBM costs'!$K79/SUMPRODUCT('I2 BBM costs'!T$65:T$87,'I2 BBM costs'!$K$65:$K$87)*'I2 BBM costs'!T79,0)</f>
        <v>0</v>
      </c>
      <c r="W73" s="20">
        <f>IFERROR('I2 BBM costs'!$K79/SUMPRODUCT('I2 BBM costs'!U$65:U$87,'I2 BBM costs'!$K$65:$K$87)*'I2 BBM costs'!U79,0)</f>
        <v>0</v>
      </c>
      <c r="X73" s="20">
        <f>IFERROR('I2 BBM costs'!$K79/SUMPRODUCT('I2 BBM costs'!V$65:V$87,'I2 BBM costs'!$K$65:$K$87)*'I2 BBM costs'!V79,0)</f>
        <v>0</v>
      </c>
      <c r="Y73" s="20">
        <f>IFERROR('I2 BBM costs'!$K79/SUMPRODUCT('I2 BBM costs'!W$65:W$87,'I2 BBM costs'!$K$65:$K$87)*'I2 BBM costs'!W79,0)</f>
        <v>0</v>
      </c>
      <c r="Z73" s="20">
        <f>IFERROR('I2 BBM costs'!$K79/SUMPRODUCT('I2 BBM costs'!X$65:X$87,'I2 BBM costs'!$K$65:$K$87)*'I2 BBM costs'!X79,0)</f>
        <v>0</v>
      </c>
      <c r="AA73" s="20">
        <f>IFERROR('I2 BBM costs'!$K79/SUMPRODUCT('I2 BBM costs'!Y$65:Y$87,'I2 BBM costs'!$K$65:$K$87)*'I2 BBM costs'!Y79,0)</f>
        <v>0</v>
      </c>
      <c r="AB73" s="20">
        <f>IFERROR('I2 BBM costs'!$K79/SUMPRODUCT('I2 BBM costs'!Z$65:Z$87,'I2 BBM costs'!$K$65:$K$87)*'I2 BBM costs'!Z79,0)</f>
        <v>0</v>
      </c>
      <c r="AC73" s="20">
        <f>IFERROR('I2 BBM costs'!$K79/SUMPRODUCT('I2 BBM costs'!AA$65:AA$87,'I2 BBM costs'!$K$65:$K$87)*'I2 BBM costs'!AA79,0)</f>
        <v>0</v>
      </c>
      <c r="AD73" s="20">
        <f>IFERROR('I2 BBM costs'!$K79/SUMPRODUCT('I2 BBM costs'!AB$65:AB$87,'I2 BBM costs'!$K$65:$K$87)*'I2 BBM costs'!AB79,0)</f>
        <v>0</v>
      </c>
      <c r="AE73" s="20">
        <f>IFERROR('I2 BBM costs'!$K79/SUMPRODUCT('I2 BBM costs'!AC$65:AC$87,'I2 BBM costs'!$K$65:$K$87)*'I2 BBM costs'!AC79,0)</f>
        <v>0</v>
      </c>
      <c r="AF73" s="20">
        <f>IFERROR('I2 BBM costs'!$K79/SUMPRODUCT('I2 BBM costs'!AD$65:AD$87,'I2 BBM costs'!$K$65:$K$87)*'I2 BBM costs'!AD79,0)</f>
        <v>0</v>
      </c>
      <c r="AG73" s="20">
        <f>IFERROR('I2 BBM costs'!$K79/SUMPRODUCT('I2 BBM costs'!AE$65:AE$87,'I2 BBM costs'!$K$65:$K$87)*'I2 BBM costs'!AE79,0)</f>
        <v>1.952269620908841E-3</v>
      </c>
      <c r="AH73" s="20">
        <f>IFERROR('I2 BBM costs'!$K79/SUMPRODUCT('I2 BBM costs'!AF$65:AF$87,'I2 BBM costs'!$K$65:$K$87)*'I2 BBM costs'!AF79,0)</f>
        <v>0</v>
      </c>
      <c r="AI73" s="20">
        <f>IFERROR('I2 BBM costs'!$K79/SUMPRODUCT('I2 BBM costs'!AG$65:AG$87,'I2 BBM costs'!$K$65:$K$87)*'I2 BBM costs'!AG79,0)</f>
        <v>1.9490064018450617E-3</v>
      </c>
      <c r="AJ73" s="20">
        <f>IFERROR('I2 BBM costs'!$K79/SUMPRODUCT('I2 BBM costs'!AH$65:AH$87,'I2 BBM costs'!$K$65:$K$87)*'I2 BBM costs'!AH79,0)</f>
        <v>1.9490064018450617E-3</v>
      </c>
      <c r="AK73" s="20">
        <f>IFERROR('I2 BBM costs'!$K79/SUMPRODUCT('I2 BBM costs'!AI$65:AI$87,'I2 BBM costs'!$K$65:$K$87)*'I2 BBM costs'!AI79,0)</f>
        <v>1.9490064018450617E-3</v>
      </c>
      <c r="AL73" s="20">
        <f>IFERROR('I2 BBM costs'!$K79/SUMPRODUCT('I2 BBM costs'!AJ$65:AJ$87,'I2 BBM costs'!$K$65:$K$87)*'I2 BBM costs'!AJ79,0)</f>
        <v>1.9490064018450617E-3</v>
      </c>
      <c r="AM73" s="20">
        <f>IFERROR('I2 BBM costs'!$K79/SUMPRODUCT('I2 BBM costs'!AK$65:AK$87,'I2 BBM costs'!$K$65:$K$87)*'I2 BBM costs'!AK79,0)</f>
        <v>1.9490064018450617E-3</v>
      </c>
      <c r="AN73" s="20">
        <f>IFERROR('I2 BBM costs'!$K79/SUMPRODUCT('I2 BBM costs'!AL$65:AL$87,'I2 BBM costs'!$K$65:$K$87)*'I2 BBM costs'!AL79,0)</f>
        <v>1.9490064018450617E-3</v>
      </c>
    </row>
    <row r="74" spans="2:40" x14ac:dyDescent="0.35">
      <c r="B74" s="13" t="str">
        <f>'I2 BBM costs'!B47</f>
        <v>Demand Management</v>
      </c>
      <c r="C74" s="47">
        <f>$E74*'I2 BBM costs'!F47</f>
        <v>0</v>
      </c>
      <c r="D74" s="47">
        <f>$E74*'I2 BBM costs'!G47</f>
        <v>3.8322596496726078</v>
      </c>
      <c r="E74" s="47">
        <f>'I2 BBM costs'!C47*'I2 BBM costs'!D47</f>
        <v>3.8322596496726078</v>
      </c>
      <c r="F74" s="2"/>
      <c r="G74" s="13" t="str">
        <f>'I3 PTRM asset data'!B21</f>
        <v>Land (non-system)</v>
      </c>
      <c r="H74" s="47">
        <f t="shared" ca="1" si="0"/>
        <v>-0.88009170408095505</v>
      </c>
      <c r="I74" s="47">
        <f>'I2 BBM costs'!C80*'I2 BBM costs'!D80</f>
        <v>-69.032050862071003</v>
      </c>
      <c r="J74" s="47">
        <f>'I2 BBM costs'!C109*'I2 BBM costs'!D109</f>
        <v>0</v>
      </c>
      <c r="K74" s="47">
        <f t="shared" ca="1" si="1"/>
        <v>-69.912142566151957</v>
      </c>
      <c r="L74" s="2"/>
      <c r="M74" s="13" t="str">
        <f t="shared" si="2"/>
        <v>Land (non-system)</v>
      </c>
      <c r="N74" s="20">
        <f>IFERROR('I2 BBM costs'!$K80/SUMPRODUCT('I2 BBM costs'!L$65:L$87,'I2 BBM costs'!$K$65:$K$87)*'I2 BBM costs'!L80,0)</f>
        <v>-2.4933806716210476E-2</v>
      </c>
      <c r="O74" s="20">
        <f>IFERROR('I2 BBM costs'!$K80/SUMPRODUCT('I2 BBM costs'!M$65:M$87,'I2 BBM costs'!$K$65:$K$87)*'I2 BBM costs'!M80,0)</f>
        <v>0</v>
      </c>
      <c r="P74" s="20">
        <f>IFERROR('I2 BBM costs'!$K80/SUMPRODUCT('I2 BBM costs'!N$65:N$87,'I2 BBM costs'!$K$65:$K$87)*'I2 BBM costs'!N80,0)</f>
        <v>0</v>
      </c>
      <c r="Q74" s="20">
        <f>IFERROR('I2 BBM costs'!$K80/SUMPRODUCT('I2 BBM costs'!O$65:O$87,'I2 BBM costs'!$K$65:$K$87)*'I2 BBM costs'!O80,0)</f>
        <v>-2.4933806716210476E-2</v>
      </c>
      <c r="R74" s="20">
        <f>IFERROR('I2 BBM costs'!$K80/SUMPRODUCT('I2 BBM costs'!P$65:P$87,'I2 BBM costs'!$K$65:$K$87)*'I2 BBM costs'!P80,0)</f>
        <v>-2.50239158074901E-2</v>
      </c>
      <c r="S74" s="20">
        <f>IFERROR('I2 BBM costs'!$K80/SUMPRODUCT('I2 BBM costs'!Q$65:Q$87,'I2 BBM costs'!$K$65:$K$87)*'I2 BBM costs'!Q80,0)</f>
        <v>0</v>
      </c>
      <c r="T74" s="20">
        <f>IFERROR('I2 BBM costs'!$K80/SUMPRODUCT('I2 BBM costs'!R$65:R$87,'I2 BBM costs'!$K$65:$K$87)*'I2 BBM costs'!R80,0)</f>
        <v>0</v>
      </c>
      <c r="U74" s="20">
        <f>IFERROR('I2 BBM costs'!$K80/SUMPRODUCT('I2 BBM costs'!S$65:S$87,'I2 BBM costs'!$K$65:$K$87)*'I2 BBM costs'!S80,0)</f>
        <v>-2.4933806716210476E-2</v>
      </c>
      <c r="V74" s="20">
        <f>IFERROR('I2 BBM costs'!$K80/SUMPRODUCT('I2 BBM costs'!T$65:T$87,'I2 BBM costs'!$K$65:$K$87)*'I2 BBM costs'!T80,0)</f>
        <v>0</v>
      </c>
      <c r="W74" s="20">
        <f>IFERROR('I2 BBM costs'!$K80/SUMPRODUCT('I2 BBM costs'!U$65:U$87,'I2 BBM costs'!$K$65:$K$87)*'I2 BBM costs'!U80,0)</f>
        <v>0</v>
      </c>
      <c r="X74" s="20">
        <f>IFERROR('I2 BBM costs'!$K80/SUMPRODUCT('I2 BBM costs'!V$65:V$87,'I2 BBM costs'!$K$65:$K$87)*'I2 BBM costs'!V80,0)</f>
        <v>0</v>
      </c>
      <c r="Y74" s="20">
        <f>IFERROR('I2 BBM costs'!$K80/SUMPRODUCT('I2 BBM costs'!W$65:W$87,'I2 BBM costs'!$K$65:$K$87)*'I2 BBM costs'!W80,0)</f>
        <v>0</v>
      </c>
      <c r="Z74" s="20">
        <f>IFERROR('I2 BBM costs'!$K80/SUMPRODUCT('I2 BBM costs'!X$65:X$87,'I2 BBM costs'!$K$65:$K$87)*'I2 BBM costs'!X80,0)</f>
        <v>0</v>
      </c>
      <c r="AA74" s="20">
        <f>IFERROR('I2 BBM costs'!$K80/SUMPRODUCT('I2 BBM costs'!Y$65:Y$87,'I2 BBM costs'!$K$65:$K$87)*'I2 BBM costs'!Y80,0)</f>
        <v>0</v>
      </c>
      <c r="AB74" s="20">
        <f>IFERROR('I2 BBM costs'!$K80/SUMPRODUCT('I2 BBM costs'!Z$65:Z$87,'I2 BBM costs'!$K$65:$K$87)*'I2 BBM costs'!Z80,0)</f>
        <v>0</v>
      </c>
      <c r="AC74" s="20">
        <f>IFERROR('I2 BBM costs'!$K80/SUMPRODUCT('I2 BBM costs'!AA$65:AA$87,'I2 BBM costs'!$K$65:$K$87)*'I2 BBM costs'!AA80,0)</f>
        <v>0</v>
      </c>
      <c r="AD74" s="20">
        <f>IFERROR('I2 BBM costs'!$K80/SUMPRODUCT('I2 BBM costs'!AB$65:AB$87,'I2 BBM costs'!$K$65:$K$87)*'I2 BBM costs'!AB80,0)</f>
        <v>0</v>
      </c>
      <c r="AE74" s="20">
        <f>IFERROR('I2 BBM costs'!$K80/SUMPRODUCT('I2 BBM costs'!AC$65:AC$87,'I2 BBM costs'!$K$65:$K$87)*'I2 BBM costs'!AC80,0)</f>
        <v>0</v>
      </c>
      <c r="AF74" s="20">
        <f>IFERROR('I2 BBM costs'!$K80/SUMPRODUCT('I2 BBM costs'!AD$65:AD$87,'I2 BBM costs'!$K$65:$K$87)*'I2 BBM costs'!AD80,0)</f>
        <v>0</v>
      </c>
      <c r="AG74" s="20">
        <f>IFERROR('I2 BBM costs'!$K80/SUMPRODUCT('I2 BBM costs'!AE$65:AE$87,'I2 BBM costs'!$K$65:$K$87)*'I2 BBM costs'!AE80,0)</f>
        <v>-2.4933806716210476E-2</v>
      </c>
      <c r="AH74" s="20">
        <f>IFERROR('I2 BBM costs'!$K80/SUMPRODUCT('I2 BBM costs'!AF$65:AF$87,'I2 BBM costs'!$K$65:$K$87)*'I2 BBM costs'!AF80,0)</f>
        <v>0</v>
      </c>
      <c r="AI74" s="20">
        <f>IFERROR('I2 BBM costs'!$K80/SUMPRODUCT('I2 BBM costs'!AG$65:AG$87,'I2 BBM costs'!$K$65:$K$87)*'I2 BBM costs'!AG80,0)</f>
        <v>-2.4892129853272323E-2</v>
      </c>
      <c r="AJ74" s="20">
        <f>IFERROR('I2 BBM costs'!$K80/SUMPRODUCT('I2 BBM costs'!AH$65:AH$87,'I2 BBM costs'!$K$65:$K$87)*'I2 BBM costs'!AH80,0)</f>
        <v>-2.4892129853272323E-2</v>
      </c>
      <c r="AK74" s="20">
        <f>IFERROR('I2 BBM costs'!$K80/SUMPRODUCT('I2 BBM costs'!AI$65:AI$87,'I2 BBM costs'!$K$65:$K$87)*'I2 BBM costs'!AI80,0)</f>
        <v>-2.4892129853272323E-2</v>
      </c>
      <c r="AL74" s="20">
        <f>IFERROR('I2 BBM costs'!$K80/SUMPRODUCT('I2 BBM costs'!AJ$65:AJ$87,'I2 BBM costs'!$K$65:$K$87)*'I2 BBM costs'!AJ80,0)</f>
        <v>-2.4892129853272323E-2</v>
      </c>
      <c r="AM74" s="20">
        <f>IFERROR('I2 BBM costs'!$K80/SUMPRODUCT('I2 BBM costs'!AK$65:AK$87,'I2 BBM costs'!$K$65:$K$87)*'I2 BBM costs'!AK80,0)</f>
        <v>-2.4892129853272323E-2</v>
      </c>
      <c r="AN74" s="20">
        <f>IFERROR('I2 BBM costs'!$K80/SUMPRODUCT('I2 BBM costs'!AL$65:AL$87,'I2 BBM costs'!$K$65:$K$87)*'I2 BBM costs'!AL80,0)</f>
        <v>-2.4892129853272323E-2</v>
      </c>
    </row>
    <row r="75" spans="2:40" x14ac:dyDescent="0.35">
      <c r="B75" s="13" t="str">
        <f>'I2 BBM costs'!B48</f>
        <v>Operational Technology</v>
      </c>
      <c r="C75" s="47">
        <f>$E75*'I2 BBM costs'!F48</f>
        <v>0</v>
      </c>
      <c r="D75" s="47">
        <f>$E75*'I2 BBM costs'!G48</f>
        <v>10.515996760209463</v>
      </c>
      <c r="E75" s="47">
        <f>'I2 BBM costs'!C48*'I2 BBM costs'!D48</f>
        <v>10.515996760209463</v>
      </c>
      <c r="F75" s="2"/>
      <c r="G75" s="13" t="str">
        <f>'I3 PTRM asset data'!B22</f>
        <v>Other non system assets</v>
      </c>
      <c r="H75" s="47">
        <f t="shared" ca="1" si="0"/>
        <v>1.3386573289628685</v>
      </c>
      <c r="I75" s="47">
        <f>'I2 BBM costs'!C81*'I2 BBM costs'!D81</f>
        <v>3.2288670194787046E-2</v>
      </c>
      <c r="J75" s="47">
        <f>'I2 BBM costs'!C110*'I2 BBM costs'!D110</f>
        <v>0</v>
      </c>
      <c r="K75" s="47">
        <f t="shared" ca="1" si="1"/>
        <v>1.3709459991576556</v>
      </c>
      <c r="L75" s="2"/>
      <c r="M75" s="13" t="str">
        <f t="shared" si="2"/>
        <v>Other non system assets</v>
      </c>
      <c r="N75" s="20">
        <f>IFERROR('I2 BBM costs'!$K81/SUMPRODUCT('I2 BBM costs'!L$65:L$87,'I2 BBM costs'!$K$65:$K$87)*'I2 BBM costs'!L81,0)</f>
        <v>1.1928542922012103E-4</v>
      </c>
      <c r="O75" s="20">
        <f>IFERROR('I2 BBM costs'!$K81/SUMPRODUCT('I2 BBM costs'!M$65:M$87,'I2 BBM costs'!$K$65:$K$87)*'I2 BBM costs'!M81,0)</f>
        <v>0</v>
      </c>
      <c r="P75" s="20">
        <f>IFERROR('I2 BBM costs'!$K81/SUMPRODUCT('I2 BBM costs'!N$65:N$87,'I2 BBM costs'!$K$65:$K$87)*'I2 BBM costs'!N81,0)</f>
        <v>0</v>
      </c>
      <c r="Q75" s="20">
        <f>IFERROR('I2 BBM costs'!$K81/SUMPRODUCT('I2 BBM costs'!O$65:O$87,'I2 BBM costs'!$K$65:$K$87)*'I2 BBM costs'!O81,0)</f>
        <v>1.1928542922012103E-4</v>
      </c>
      <c r="R75" s="20">
        <f>IFERROR('I2 BBM costs'!$K81/SUMPRODUCT('I2 BBM costs'!P$65:P$87,'I2 BBM costs'!$K$65:$K$87)*'I2 BBM costs'!P81,0)</f>
        <v>1.1971651869443452E-4</v>
      </c>
      <c r="S75" s="20">
        <f>IFERROR('I2 BBM costs'!$K81/SUMPRODUCT('I2 BBM costs'!Q$65:Q$87,'I2 BBM costs'!$K$65:$K$87)*'I2 BBM costs'!Q81,0)</f>
        <v>0</v>
      </c>
      <c r="T75" s="20">
        <f>IFERROR('I2 BBM costs'!$K81/SUMPRODUCT('I2 BBM costs'!R$65:R$87,'I2 BBM costs'!$K$65:$K$87)*'I2 BBM costs'!R81,0)</f>
        <v>1.2256781926775403E-4</v>
      </c>
      <c r="U75" s="20">
        <f>IFERROR('I2 BBM costs'!$K81/SUMPRODUCT('I2 BBM costs'!S$65:S$87,'I2 BBM costs'!$K$65:$K$87)*'I2 BBM costs'!S81,0)</f>
        <v>1.1928542922012103E-4</v>
      </c>
      <c r="V75" s="20">
        <f>IFERROR('I2 BBM costs'!$K81/SUMPRODUCT('I2 BBM costs'!T$65:T$87,'I2 BBM costs'!$K$65:$K$87)*'I2 BBM costs'!T81,0)</f>
        <v>0</v>
      </c>
      <c r="W75" s="20">
        <f>IFERROR('I2 BBM costs'!$K81/SUMPRODUCT('I2 BBM costs'!U$65:U$87,'I2 BBM costs'!$K$65:$K$87)*'I2 BBM costs'!U81,0)</f>
        <v>0</v>
      </c>
      <c r="X75" s="20">
        <f>IFERROR('I2 BBM costs'!$K81/SUMPRODUCT('I2 BBM costs'!V$65:V$87,'I2 BBM costs'!$K$65:$K$87)*'I2 BBM costs'!V81,0)</f>
        <v>0</v>
      </c>
      <c r="Y75" s="20">
        <f>IFERROR('I2 BBM costs'!$K81/SUMPRODUCT('I2 BBM costs'!W$65:W$87,'I2 BBM costs'!$K$65:$K$87)*'I2 BBM costs'!W81,0)</f>
        <v>0</v>
      </c>
      <c r="Z75" s="20">
        <f>IFERROR('I2 BBM costs'!$K81/SUMPRODUCT('I2 BBM costs'!X$65:X$87,'I2 BBM costs'!$K$65:$K$87)*'I2 BBM costs'!X81,0)</f>
        <v>0</v>
      </c>
      <c r="AA75" s="20">
        <f>IFERROR('I2 BBM costs'!$K81/SUMPRODUCT('I2 BBM costs'!Y$65:Y$87,'I2 BBM costs'!$K$65:$K$87)*'I2 BBM costs'!Y81,0)</f>
        <v>0</v>
      </c>
      <c r="AB75" s="20">
        <f>IFERROR('I2 BBM costs'!$K81/SUMPRODUCT('I2 BBM costs'!Z$65:Z$87,'I2 BBM costs'!$K$65:$K$87)*'I2 BBM costs'!Z81,0)</f>
        <v>1</v>
      </c>
      <c r="AC75" s="20">
        <f>IFERROR('I2 BBM costs'!$K81/SUMPRODUCT('I2 BBM costs'!AA$65:AA$87,'I2 BBM costs'!$K$65:$K$87)*'I2 BBM costs'!AA81,0)</f>
        <v>0</v>
      </c>
      <c r="AD75" s="20">
        <f>IFERROR('I2 BBM costs'!$K81/SUMPRODUCT('I2 BBM costs'!AB$65:AB$87,'I2 BBM costs'!$K$65:$K$87)*'I2 BBM costs'!AB81,0)</f>
        <v>0</v>
      </c>
      <c r="AE75" s="20">
        <f>IFERROR('I2 BBM costs'!$K81/SUMPRODUCT('I2 BBM costs'!AC$65:AC$87,'I2 BBM costs'!$K$65:$K$87)*'I2 BBM costs'!AC81,0)</f>
        <v>1.3132164659195221E-4</v>
      </c>
      <c r="AF75" s="20">
        <f>IFERROR('I2 BBM costs'!$K81/SUMPRODUCT('I2 BBM costs'!AD$65:AD$87,'I2 BBM costs'!$K$65:$K$87)*'I2 BBM costs'!AD81,0)</f>
        <v>0</v>
      </c>
      <c r="AG75" s="20">
        <f>IFERROR('I2 BBM costs'!$K81/SUMPRODUCT('I2 BBM costs'!AE$65:AE$87,'I2 BBM costs'!$K$65:$K$87)*'I2 BBM costs'!AE81,0)</f>
        <v>1.1928542922012103E-4</v>
      </c>
      <c r="AH75" s="20">
        <f>IFERROR('I2 BBM costs'!$K81/SUMPRODUCT('I2 BBM costs'!AF$65:AF$87,'I2 BBM costs'!$K$65:$K$87)*'I2 BBM costs'!AF81,0)</f>
        <v>0</v>
      </c>
      <c r="AI75" s="20">
        <f>IFERROR('I2 BBM costs'!$K81/SUMPRODUCT('I2 BBM costs'!AG$65:AG$87,'I2 BBM costs'!$K$65:$K$87)*'I2 BBM costs'!AG81,0)</f>
        <v>1.1908604360120176E-4</v>
      </c>
      <c r="AJ75" s="20">
        <f>IFERROR('I2 BBM costs'!$K81/SUMPRODUCT('I2 BBM costs'!AH$65:AH$87,'I2 BBM costs'!$K$65:$K$87)*'I2 BBM costs'!AH81,0)</f>
        <v>1.1908604360120176E-4</v>
      </c>
      <c r="AK75" s="20">
        <f>IFERROR('I2 BBM costs'!$K81/SUMPRODUCT('I2 BBM costs'!AI$65:AI$87,'I2 BBM costs'!$K$65:$K$87)*'I2 BBM costs'!AI81,0)</f>
        <v>1.1908604360120176E-4</v>
      </c>
      <c r="AL75" s="20">
        <f>IFERROR('I2 BBM costs'!$K81/SUMPRODUCT('I2 BBM costs'!AJ$65:AJ$87,'I2 BBM costs'!$K$65:$K$87)*'I2 BBM costs'!AJ81,0)</f>
        <v>1.1908604360120176E-4</v>
      </c>
      <c r="AM75" s="20">
        <f>IFERROR('I2 BBM costs'!$K81/SUMPRODUCT('I2 BBM costs'!AK$65:AK$87,'I2 BBM costs'!$K$65:$K$87)*'I2 BBM costs'!AK81,0)</f>
        <v>1.1908604360120176E-4</v>
      </c>
      <c r="AN75" s="20">
        <f>IFERROR('I2 BBM costs'!$K81/SUMPRODUCT('I2 BBM costs'!AL$65:AL$87,'I2 BBM costs'!$K$65:$K$87)*'I2 BBM costs'!AL81,0)</f>
        <v>1.1908604360120176E-4</v>
      </c>
    </row>
    <row r="76" spans="2:40" x14ac:dyDescent="0.35">
      <c r="B76" s="13" t="str">
        <f>'I2 BBM costs'!B49</f>
        <v>Other</v>
      </c>
      <c r="C76" s="47">
        <f>$E76*'I2 BBM costs'!F49</f>
        <v>0</v>
      </c>
      <c r="D76" s="47">
        <f>$E76*'I2 BBM costs'!G49</f>
        <v>0</v>
      </c>
      <c r="E76" s="47">
        <f>'I2 BBM costs'!C49*'I2 BBM costs'!D49</f>
        <v>0</v>
      </c>
      <c r="F76" s="2"/>
      <c r="G76" s="13" t="str">
        <f>'I3 PTRM asset data'!B23</f>
        <v>IT systems</v>
      </c>
      <c r="H76" s="47">
        <f t="shared" ca="1" si="0"/>
        <v>5.6278995753870471E-2</v>
      </c>
      <c r="I76" s="47">
        <f>'I2 BBM costs'!C82*'I2 BBM costs'!D82</f>
        <v>-1.0764566146896946</v>
      </c>
      <c r="J76" s="47">
        <f>'I2 BBM costs'!C111*'I2 BBM costs'!D111</f>
        <v>0</v>
      </c>
      <c r="K76" s="47">
        <f t="shared" ca="1" si="1"/>
        <v>-1.020177618935824</v>
      </c>
      <c r="L76" s="2"/>
      <c r="M76" s="13" t="str">
        <f t="shared" si="2"/>
        <v>IT systems</v>
      </c>
      <c r="N76" s="20">
        <f>IFERROR('I2 BBM costs'!$K82/SUMPRODUCT('I2 BBM costs'!L$65:L$87,'I2 BBM costs'!$K$65:$K$87)*'I2 BBM costs'!L82,0)</f>
        <v>8.8552964545688306E-4</v>
      </c>
      <c r="O76" s="20">
        <f>IFERROR('I2 BBM costs'!$K82/SUMPRODUCT('I2 BBM costs'!M$65:M$87,'I2 BBM costs'!$K$65:$K$87)*'I2 BBM costs'!M82,0)</f>
        <v>1.9570717294403218E-3</v>
      </c>
      <c r="P76" s="20">
        <f>IFERROR('I2 BBM costs'!$K82/SUMPRODUCT('I2 BBM costs'!N$65:N$87,'I2 BBM costs'!$K$65:$K$87)*'I2 BBM costs'!N82,0)</f>
        <v>7.1385528051852692E-2</v>
      </c>
      <c r="Q76" s="20">
        <f>IFERROR('I2 BBM costs'!$K82/SUMPRODUCT('I2 BBM costs'!O$65:O$87,'I2 BBM costs'!$K$65:$K$87)*'I2 BBM costs'!O82,0)</f>
        <v>8.8552964545688306E-4</v>
      </c>
      <c r="R76" s="20">
        <f>IFERROR('I2 BBM costs'!$K82/SUMPRODUCT('I2 BBM costs'!P$65:P$87,'I2 BBM costs'!$K$65:$K$87)*'I2 BBM costs'!P82,0)</f>
        <v>8.8872988971005649E-4</v>
      </c>
      <c r="S76" s="20">
        <f>IFERROR('I2 BBM costs'!$K82/SUMPRODUCT('I2 BBM costs'!Q$65:Q$87,'I2 BBM costs'!$K$65:$K$87)*'I2 BBM costs'!Q82,0)</f>
        <v>2.6649457994507445E-3</v>
      </c>
      <c r="T76" s="20">
        <f>IFERROR('I2 BBM costs'!$K82/SUMPRODUCT('I2 BBM costs'!R$65:R$87,'I2 BBM costs'!$K$65:$K$87)*'I2 BBM costs'!R82,0)</f>
        <v>9.0989686041461194E-4</v>
      </c>
      <c r="U76" s="20">
        <f>IFERROR('I2 BBM costs'!$K82/SUMPRODUCT('I2 BBM costs'!S$65:S$87,'I2 BBM costs'!$K$65:$K$87)*'I2 BBM costs'!S82,0)</f>
        <v>8.8552964545688306E-4</v>
      </c>
      <c r="V76" s="20">
        <f>IFERROR('I2 BBM costs'!$K82/SUMPRODUCT('I2 BBM costs'!T$65:T$87,'I2 BBM costs'!$K$65:$K$87)*'I2 BBM costs'!T82,0)</f>
        <v>0</v>
      </c>
      <c r="W76" s="20">
        <f>IFERROR('I2 BBM costs'!$K82/SUMPRODUCT('I2 BBM costs'!U$65:U$87,'I2 BBM costs'!$K$65:$K$87)*'I2 BBM costs'!U82,0)</f>
        <v>0</v>
      </c>
      <c r="X76" s="20">
        <f>IFERROR('I2 BBM costs'!$K82/SUMPRODUCT('I2 BBM costs'!V$65:V$87,'I2 BBM costs'!$K$65:$K$87)*'I2 BBM costs'!V82,0)</f>
        <v>0</v>
      </c>
      <c r="Y76" s="20">
        <f>IFERROR('I2 BBM costs'!$K82/SUMPRODUCT('I2 BBM costs'!W$65:W$87,'I2 BBM costs'!$K$65:$K$87)*'I2 BBM costs'!W82,0)</f>
        <v>0</v>
      </c>
      <c r="Z76" s="20">
        <f>IFERROR('I2 BBM costs'!$K82/SUMPRODUCT('I2 BBM costs'!X$65:X$87,'I2 BBM costs'!$K$65:$K$87)*'I2 BBM costs'!X82,0)</f>
        <v>0</v>
      </c>
      <c r="AA76" s="20">
        <f>IFERROR('I2 BBM costs'!$K82/SUMPRODUCT('I2 BBM costs'!Y$65:Y$87,'I2 BBM costs'!$K$65:$K$87)*'I2 BBM costs'!Y82,0)</f>
        <v>0</v>
      </c>
      <c r="AB76" s="20">
        <f>IFERROR('I2 BBM costs'!$K82/SUMPRODUCT('I2 BBM costs'!Z$65:Z$87,'I2 BBM costs'!$K$65:$K$87)*'I2 BBM costs'!Z82,0)</f>
        <v>0</v>
      </c>
      <c r="AC76" s="20">
        <f>IFERROR('I2 BBM costs'!$K82/SUMPRODUCT('I2 BBM costs'!AA$65:AA$87,'I2 BBM costs'!$K$65:$K$87)*'I2 BBM costs'!AA82,0)</f>
        <v>0</v>
      </c>
      <c r="AD76" s="20">
        <f>IFERROR('I2 BBM costs'!$K82/SUMPRODUCT('I2 BBM costs'!AB$65:AB$87,'I2 BBM costs'!$K$65:$K$87)*'I2 BBM costs'!AB82,0)</f>
        <v>0</v>
      </c>
      <c r="AE76" s="20">
        <f>IFERROR('I2 BBM costs'!$K82/SUMPRODUCT('I2 BBM costs'!AC$65:AC$87,'I2 BBM costs'!$K$65:$K$87)*'I2 BBM costs'!AC82,0)</f>
        <v>0</v>
      </c>
      <c r="AF76" s="20">
        <f>IFERROR('I2 BBM costs'!$K82/SUMPRODUCT('I2 BBM costs'!AD$65:AD$87,'I2 BBM costs'!$K$65:$K$87)*'I2 BBM costs'!AD82,0)</f>
        <v>0</v>
      </c>
      <c r="AG76" s="20">
        <f>IFERROR('I2 BBM costs'!$K82/SUMPRODUCT('I2 BBM costs'!AE$65:AE$87,'I2 BBM costs'!$K$65:$K$87)*'I2 BBM costs'!AE82,0)</f>
        <v>8.8552964545688306E-4</v>
      </c>
      <c r="AH76" s="20">
        <f>IFERROR('I2 BBM costs'!$K82/SUMPRODUCT('I2 BBM costs'!AF$65:AF$87,'I2 BBM costs'!$K$65:$K$87)*'I2 BBM costs'!AF82,0)</f>
        <v>0</v>
      </c>
      <c r="AI76" s="20">
        <f>IFERROR('I2 BBM costs'!$K82/SUMPRODUCT('I2 BBM costs'!AG$65:AG$87,'I2 BBM costs'!$K$65:$K$87)*'I2 BBM costs'!AG82,0)</f>
        <v>8.8404948247649943E-4</v>
      </c>
      <c r="AJ76" s="20">
        <f>IFERROR('I2 BBM costs'!$K82/SUMPRODUCT('I2 BBM costs'!AH$65:AH$87,'I2 BBM costs'!$K$65:$K$87)*'I2 BBM costs'!AH82,0)</f>
        <v>8.8404948247649943E-4</v>
      </c>
      <c r="AK76" s="20">
        <f>IFERROR('I2 BBM costs'!$K82/SUMPRODUCT('I2 BBM costs'!AI$65:AI$87,'I2 BBM costs'!$K$65:$K$87)*'I2 BBM costs'!AI82,0)</f>
        <v>8.8404948247649943E-4</v>
      </c>
      <c r="AL76" s="20">
        <f>IFERROR('I2 BBM costs'!$K82/SUMPRODUCT('I2 BBM costs'!AJ$65:AJ$87,'I2 BBM costs'!$K$65:$K$87)*'I2 BBM costs'!AJ82,0)</f>
        <v>8.8404948247649943E-4</v>
      </c>
      <c r="AM76" s="20">
        <f>IFERROR('I2 BBM costs'!$K82/SUMPRODUCT('I2 BBM costs'!AK$65:AK$87,'I2 BBM costs'!$K$65:$K$87)*'I2 BBM costs'!AK82,0)</f>
        <v>8.8404948247649943E-4</v>
      </c>
      <c r="AN76" s="20">
        <f>IFERROR('I2 BBM costs'!$K82/SUMPRODUCT('I2 BBM costs'!AL$65:AL$87,'I2 BBM costs'!$K$65:$K$87)*'I2 BBM costs'!AL82,0)</f>
        <v>8.8404948247649943E-4</v>
      </c>
    </row>
    <row r="77" spans="2:40" x14ac:dyDescent="0.35">
      <c r="B77" s="13" t="str">
        <f>'I2 BBM costs'!B50</f>
        <v>Property Management</v>
      </c>
      <c r="C77" s="47">
        <f>$E77*'I2 BBM costs'!F50</f>
        <v>0</v>
      </c>
      <c r="D77" s="47">
        <f>$E77*'I2 BBM costs'!G50</f>
        <v>57.569098526097498</v>
      </c>
      <c r="E77" s="47">
        <f>'I2 BBM costs'!C50*'I2 BBM costs'!D50</f>
        <v>57.569098526097498</v>
      </c>
      <c r="F77" s="2"/>
      <c r="G77" s="13" t="str">
        <f>'I3 PTRM asset data'!B24</f>
        <v>Motor vehicles</v>
      </c>
      <c r="H77" s="47">
        <f t="shared" ca="1" si="0"/>
        <v>0.18070243878010275</v>
      </c>
      <c r="I77" s="47">
        <f>'I2 BBM costs'!C83*'I2 BBM costs'!D83</f>
        <v>13.930519842076883</v>
      </c>
      <c r="J77" s="47">
        <f>'I2 BBM costs'!C112*'I2 BBM costs'!D112</f>
        <v>0</v>
      </c>
      <c r="K77" s="47">
        <f t="shared" ca="1" si="1"/>
        <v>14.111222280856985</v>
      </c>
      <c r="L77" s="2"/>
      <c r="M77" s="13" t="str">
        <f t="shared" si="2"/>
        <v>Motor vehicles</v>
      </c>
      <c r="N77" s="20">
        <f>IFERROR('I2 BBM costs'!$K83/SUMPRODUCT('I2 BBM costs'!L$65:L$87,'I2 BBM costs'!$K$65:$K$87)*'I2 BBM costs'!L83,0)</f>
        <v>5.1194661429015036E-3</v>
      </c>
      <c r="O77" s="20">
        <f>IFERROR('I2 BBM costs'!$K83/SUMPRODUCT('I2 BBM costs'!M$65:M$87,'I2 BBM costs'!$K$65:$K$87)*'I2 BBM costs'!M83,0)</f>
        <v>0</v>
      </c>
      <c r="P77" s="20">
        <f>IFERROR('I2 BBM costs'!$K83/SUMPRODUCT('I2 BBM costs'!N$65:N$87,'I2 BBM costs'!$K$65:$K$87)*'I2 BBM costs'!N83,0)</f>
        <v>0</v>
      </c>
      <c r="Q77" s="20">
        <f>IFERROR('I2 BBM costs'!$K83/SUMPRODUCT('I2 BBM costs'!O$65:O$87,'I2 BBM costs'!$K$65:$K$87)*'I2 BBM costs'!O83,0)</f>
        <v>5.1194661429015036E-3</v>
      </c>
      <c r="R77" s="20">
        <f>IFERROR('I2 BBM costs'!$K83/SUMPRODUCT('I2 BBM costs'!P$65:P$87,'I2 BBM costs'!$K$65:$K$87)*'I2 BBM costs'!P83,0)</f>
        <v>5.1379675473290009E-3</v>
      </c>
      <c r="S77" s="20">
        <f>IFERROR('I2 BBM costs'!$K83/SUMPRODUCT('I2 BBM costs'!Q$65:Q$87,'I2 BBM costs'!$K$65:$K$87)*'I2 BBM costs'!Q83,0)</f>
        <v>0</v>
      </c>
      <c r="T77" s="20">
        <f>IFERROR('I2 BBM costs'!$K83/SUMPRODUCT('I2 BBM costs'!R$65:R$87,'I2 BBM costs'!$K$65:$K$87)*'I2 BBM costs'!R83,0)</f>
        <v>5.2603390460424634E-3</v>
      </c>
      <c r="U77" s="20">
        <f>IFERROR('I2 BBM costs'!$K83/SUMPRODUCT('I2 BBM costs'!S$65:S$87,'I2 BBM costs'!$K$65:$K$87)*'I2 BBM costs'!S83,0)</f>
        <v>5.1194661429015036E-3</v>
      </c>
      <c r="V77" s="20">
        <f>IFERROR('I2 BBM costs'!$K83/SUMPRODUCT('I2 BBM costs'!T$65:T$87,'I2 BBM costs'!$K$65:$K$87)*'I2 BBM costs'!T83,0)</f>
        <v>0</v>
      </c>
      <c r="W77" s="20">
        <f>IFERROR('I2 BBM costs'!$K83/SUMPRODUCT('I2 BBM costs'!U$65:U$87,'I2 BBM costs'!$K$65:$K$87)*'I2 BBM costs'!U83,0)</f>
        <v>0</v>
      </c>
      <c r="X77" s="20">
        <f>IFERROR('I2 BBM costs'!$K83/SUMPRODUCT('I2 BBM costs'!V$65:V$87,'I2 BBM costs'!$K$65:$K$87)*'I2 BBM costs'!V83,0)</f>
        <v>0</v>
      </c>
      <c r="Y77" s="20">
        <f>IFERROR('I2 BBM costs'!$K83/SUMPRODUCT('I2 BBM costs'!W$65:W$87,'I2 BBM costs'!$K$65:$K$87)*'I2 BBM costs'!W83,0)</f>
        <v>0</v>
      </c>
      <c r="Z77" s="20">
        <f>IFERROR('I2 BBM costs'!$K83/SUMPRODUCT('I2 BBM costs'!X$65:X$87,'I2 BBM costs'!$K$65:$K$87)*'I2 BBM costs'!X83,0)</f>
        <v>0</v>
      </c>
      <c r="AA77" s="20">
        <f>IFERROR('I2 BBM costs'!$K83/SUMPRODUCT('I2 BBM costs'!Y$65:Y$87,'I2 BBM costs'!$K$65:$K$87)*'I2 BBM costs'!Y83,0)</f>
        <v>0</v>
      </c>
      <c r="AB77" s="20">
        <f>IFERROR('I2 BBM costs'!$K83/SUMPRODUCT('I2 BBM costs'!Z$65:Z$87,'I2 BBM costs'!$K$65:$K$87)*'I2 BBM costs'!Z83,0)</f>
        <v>0</v>
      </c>
      <c r="AC77" s="20">
        <f>IFERROR('I2 BBM costs'!$K83/SUMPRODUCT('I2 BBM costs'!AA$65:AA$87,'I2 BBM costs'!$K$65:$K$87)*'I2 BBM costs'!AA83,0)</f>
        <v>0</v>
      </c>
      <c r="AD77" s="20">
        <f>IFERROR('I2 BBM costs'!$K83/SUMPRODUCT('I2 BBM costs'!AB$65:AB$87,'I2 BBM costs'!$K$65:$K$87)*'I2 BBM costs'!AB83,0)</f>
        <v>0</v>
      </c>
      <c r="AE77" s="20">
        <f>IFERROR('I2 BBM costs'!$K83/SUMPRODUCT('I2 BBM costs'!AC$65:AC$87,'I2 BBM costs'!$K$65:$K$87)*'I2 BBM costs'!AC83,0)</f>
        <v>0</v>
      </c>
      <c r="AF77" s="20">
        <f>IFERROR('I2 BBM costs'!$K83/SUMPRODUCT('I2 BBM costs'!AD$65:AD$87,'I2 BBM costs'!$K$65:$K$87)*'I2 BBM costs'!AD83,0)</f>
        <v>0</v>
      </c>
      <c r="AG77" s="20">
        <f>IFERROR('I2 BBM costs'!$K83/SUMPRODUCT('I2 BBM costs'!AE$65:AE$87,'I2 BBM costs'!$K$65:$K$87)*'I2 BBM costs'!AE83,0)</f>
        <v>5.1194661429015036E-3</v>
      </c>
      <c r="AH77" s="20">
        <f>IFERROR('I2 BBM costs'!$K83/SUMPRODUCT('I2 BBM costs'!AF$65:AF$87,'I2 BBM costs'!$K$65:$K$87)*'I2 BBM costs'!AF83,0)</f>
        <v>0</v>
      </c>
      <c r="AI77" s="20">
        <f>IFERROR('I2 BBM costs'!$K83/SUMPRODUCT('I2 BBM costs'!AG$65:AG$87,'I2 BBM costs'!$K$65:$K$87)*'I2 BBM costs'!AG83,0)</f>
        <v>5.1109089542145675E-3</v>
      </c>
      <c r="AJ77" s="20">
        <f>IFERROR('I2 BBM costs'!$K83/SUMPRODUCT('I2 BBM costs'!AH$65:AH$87,'I2 BBM costs'!$K$65:$K$87)*'I2 BBM costs'!AH83,0)</f>
        <v>5.1109089542145675E-3</v>
      </c>
      <c r="AK77" s="20">
        <f>IFERROR('I2 BBM costs'!$K83/SUMPRODUCT('I2 BBM costs'!AI$65:AI$87,'I2 BBM costs'!$K$65:$K$87)*'I2 BBM costs'!AI83,0)</f>
        <v>5.1109089542145675E-3</v>
      </c>
      <c r="AL77" s="20">
        <f>IFERROR('I2 BBM costs'!$K83/SUMPRODUCT('I2 BBM costs'!AJ$65:AJ$87,'I2 BBM costs'!$K$65:$K$87)*'I2 BBM costs'!AJ83,0)</f>
        <v>5.1109089542145675E-3</v>
      </c>
      <c r="AM77" s="20">
        <f>IFERROR('I2 BBM costs'!$K83/SUMPRODUCT('I2 BBM costs'!AK$65:AK$87,'I2 BBM costs'!$K$65:$K$87)*'I2 BBM costs'!AK83,0)</f>
        <v>5.1109089542145675E-3</v>
      </c>
      <c r="AN77" s="20">
        <f>IFERROR('I2 BBM costs'!$K83/SUMPRODUCT('I2 BBM costs'!AL$65:AL$87,'I2 BBM costs'!$K$65:$K$87)*'I2 BBM costs'!AL83,0)</f>
        <v>5.1109089542145675E-3</v>
      </c>
    </row>
    <row r="78" spans="2:40" x14ac:dyDescent="0.35">
      <c r="B78" s="13" t="str">
        <f>'I2 BBM costs'!B51</f>
        <v>Training &amp; Development</v>
      </c>
      <c r="C78" s="47">
        <f>$E78*'I2 BBM costs'!F51</f>
        <v>0</v>
      </c>
      <c r="D78" s="47">
        <f>$E78*'I2 BBM costs'!G51</f>
        <v>10.633156009342073</v>
      </c>
      <c r="E78" s="47">
        <f>'I2 BBM costs'!C51*'I2 BBM costs'!D51</f>
        <v>10.633156009342073</v>
      </c>
      <c r="F78" s="2"/>
      <c r="G78" s="94" t="str">
        <f>'I3 PTRM asset data'!B25</f>
        <v>Buildings (system)</v>
      </c>
      <c r="H78" s="47">
        <f t="shared" ca="1" si="0"/>
        <v>5.1039555070047475</v>
      </c>
      <c r="I78" s="47">
        <f>'I2 BBM costs'!C84*'I2 BBM costs'!D84</f>
        <v>-0.15746875888354639</v>
      </c>
      <c r="J78" s="47">
        <f>'I2 BBM costs'!C113*'I2 BBM costs'!D113</f>
        <v>0</v>
      </c>
      <c r="K78" s="47">
        <f t="shared" ca="1" si="1"/>
        <v>4.9464867481212007</v>
      </c>
      <c r="L78" s="2"/>
      <c r="M78" s="13" t="str">
        <f t="shared" si="2"/>
        <v>Buildings (system)</v>
      </c>
      <c r="N78" s="20">
        <f>IFERROR('I2 BBM costs'!$K84/SUMPRODUCT('I2 BBM costs'!L$65:L$87,'I2 BBM costs'!$K$65:$K$87)*'I2 BBM costs'!L84,0)</f>
        <v>7.5223942940069221E-3</v>
      </c>
      <c r="O78" s="20">
        <f>IFERROR('I2 BBM costs'!$K84/SUMPRODUCT('I2 BBM costs'!M$65:M$87,'I2 BBM costs'!$K$65:$K$87)*'I2 BBM costs'!M84,0)</f>
        <v>0</v>
      </c>
      <c r="P78" s="20">
        <f>IFERROR('I2 BBM costs'!$K84/SUMPRODUCT('I2 BBM costs'!N$65:N$87,'I2 BBM costs'!$K$65:$K$87)*'I2 BBM costs'!N84,0)</f>
        <v>0</v>
      </c>
      <c r="Q78" s="20">
        <f>IFERROR('I2 BBM costs'!$K84/SUMPRODUCT('I2 BBM costs'!O$65:O$87,'I2 BBM costs'!$K$65:$K$87)*'I2 BBM costs'!O84,0)</f>
        <v>7.5223942940069221E-3</v>
      </c>
      <c r="R78" s="20">
        <f>IFERROR('I2 BBM costs'!$K84/SUMPRODUCT('I2 BBM costs'!P$65:P$87,'I2 BBM costs'!$K$65:$K$87)*'I2 BBM costs'!P84,0)</f>
        <v>7.5495797182702504E-3</v>
      </c>
      <c r="S78" s="20">
        <f>IFERROR('I2 BBM costs'!$K84/SUMPRODUCT('I2 BBM costs'!Q$65:Q$87,'I2 BBM costs'!$K$65:$K$87)*'I2 BBM costs'!Q84,0)</f>
        <v>0</v>
      </c>
      <c r="T78" s="20">
        <f>IFERROR('I2 BBM costs'!$K84/SUMPRODUCT('I2 BBM costs'!R$65:R$87,'I2 BBM costs'!$K$65:$K$87)*'I2 BBM costs'!R84,0)</f>
        <v>7.7293888307785139E-3</v>
      </c>
      <c r="U78" s="20">
        <f>IFERROR('I2 BBM costs'!$K84/SUMPRODUCT('I2 BBM costs'!S$65:S$87,'I2 BBM costs'!$K$65:$K$87)*'I2 BBM costs'!S84,0)</f>
        <v>7.5223942940069221E-3</v>
      </c>
      <c r="V78" s="20">
        <f>IFERROR('I2 BBM costs'!$K84/SUMPRODUCT('I2 BBM costs'!T$65:T$87,'I2 BBM costs'!$K$65:$K$87)*'I2 BBM costs'!T84,0)</f>
        <v>0</v>
      </c>
      <c r="W78" s="20">
        <f>IFERROR('I2 BBM costs'!$K84/SUMPRODUCT('I2 BBM costs'!U$65:U$87,'I2 BBM costs'!$K$65:$K$87)*'I2 BBM costs'!U84,0)</f>
        <v>0</v>
      </c>
      <c r="X78" s="20">
        <f>IFERROR('I2 BBM costs'!$K84/SUMPRODUCT('I2 BBM costs'!V$65:V$87,'I2 BBM costs'!$K$65:$K$87)*'I2 BBM costs'!V84,0)</f>
        <v>0</v>
      </c>
      <c r="Y78" s="20">
        <f>IFERROR('I2 BBM costs'!$K84/SUMPRODUCT('I2 BBM costs'!W$65:W$87,'I2 BBM costs'!$K$65:$K$87)*'I2 BBM costs'!W84,0)</f>
        <v>0</v>
      </c>
      <c r="Z78" s="20">
        <f>IFERROR('I2 BBM costs'!$K84/SUMPRODUCT('I2 BBM costs'!X$65:X$87,'I2 BBM costs'!$K$65:$K$87)*'I2 BBM costs'!X84,0)</f>
        <v>0</v>
      </c>
      <c r="AA78" s="20">
        <f>IFERROR('I2 BBM costs'!$K84/SUMPRODUCT('I2 BBM costs'!Y$65:Y$87,'I2 BBM costs'!$K$65:$K$87)*'I2 BBM costs'!Y84,0)</f>
        <v>0</v>
      </c>
      <c r="AB78" s="20">
        <f>IFERROR('I2 BBM costs'!$K84/SUMPRODUCT('I2 BBM costs'!Z$65:Z$87,'I2 BBM costs'!$K$65:$K$87)*'I2 BBM costs'!Z84,0)</f>
        <v>0</v>
      </c>
      <c r="AC78" s="20">
        <f>IFERROR('I2 BBM costs'!$K84/SUMPRODUCT('I2 BBM costs'!AA$65:AA$87,'I2 BBM costs'!$K$65:$K$87)*'I2 BBM costs'!AA84,0)</f>
        <v>0</v>
      </c>
      <c r="AD78" s="20">
        <f>IFERROR('I2 BBM costs'!$K84/SUMPRODUCT('I2 BBM costs'!AB$65:AB$87,'I2 BBM costs'!$K$65:$K$87)*'I2 BBM costs'!AB84,0)</f>
        <v>0</v>
      </c>
      <c r="AE78" s="20">
        <f>IFERROR('I2 BBM costs'!$K84/SUMPRODUCT('I2 BBM costs'!AC$65:AC$87,'I2 BBM costs'!$K$65:$K$87)*'I2 BBM costs'!AC84,0)</f>
        <v>0</v>
      </c>
      <c r="AF78" s="20">
        <f>IFERROR('I2 BBM costs'!$K84/SUMPRODUCT('I2 BBM costs'!AD$65:AD$87,'I2 BBM costs'!$K$65:$K$87)*'I2 BBM costs'!AD84,0)</f>
        <v>8.4045724801280169E-2</v>
      </c>
      <c r="AG78" s="20">
        <f>IFERROR('I2 BBM costs'!$K84/SUMPRODUCT('I2 BBM costs'!AE$65:AE$87,'I2 BBM costs'!$K$65:$K$87)*'I2 BBM costs'!AE84,0)</f>
        <v>7.5223942940069221E-3</v>
      </c>
      <c r="AH78" s="20">
        <f>IFERROR('I2 BBM costs'!$K84/SUMPRODUCT('I2 BBM costs'!AF$65:AF$87,'I2 BBM costs'!$K$65:$K$87)*'I2 BBM costs'!AF84,0)</f>
        <v>0</v>
      </c>
      <c r="AI78" s="20">
        <f>IFERROR('I2 BBM costs'!$K84/SUMPRODUCT('I2 BBM costs'!AG$65:AG$87,'I2 BBM costs'!$K$65:$K$87)*'I2 BBM costs'!AG84,0)</f>
        <v>7.5098206104323951E-3</v>
      </c>
      <c r="AJ78" s="20">
        <f>IFERROR('I2 BBM costs'!$K84/SUMPRODUCT('I2 BBM costs'!AH$65:AH$87,'I2 BBM costs'!$K$65:$K$87)*'I2 BBM costs'!AH84,0)</f>
        <v>7.5098206104323951E-3</v>
      </c>
      <c r="AK78" s="20">
        <f>IFERROR('I2 BBM costs'!$K84/SUMPRODUCT('I2 BBM costs'!AI$65:AI$87,'I2 BBM costs'!$K$65:$K$87)*'I2 BBM costs'!AI84,0)</f>
        <v>7.5098206104323951E-3</v>
      </c>
      <c r="AL78" s="20">
        <f>IFERROR('I2 BBM costs'!$K84/SUMPRODUCT('I2 BBM costs'!AJ$65:AJ$87,'I2 BBM costs'!$K$65:$K$87)*'I2 BBM costs'!AJ84,0)</f>
        <v>7.5098206104323951E-3</v>
      </c>
      <c r="AM78" s="20">
        <f>IFERROR('I2 BBM costs'!$K84/SUMPRODUCT('I2 BBM costs'!AK$65:AK$87,'I2 BBM costs'!$K$65:$K$87)*'I2 BBM costs'!AK84,0)</f>
        <v>7.5098206104323951E-3</v>
      </c>
      <c r="AN78" s="20">
        <f>IFERROR('I2 BBM costs'!$K84/SUMPRODUCT('I2 BBM costs'!AL$65:AL$87,'I2 BBM costs'!$K$65:$K$87)*'I2 BBM costs'!AL84,0)</f>
        <v>7.5098206104323951E-3</v>
      </c>
    </row>
    <row r="79" spans="2:40" x14ac:dyDescent="0.35">
      <c r="B79" s="13" t="str">
        <f>'I2 BBM costs'!B52</f>
        <v>Emergency Recoverable Works</v>
      </c>
      <c r="C79" s="47">
        <f>$E79*'I2 BBM costs'!F52</f>
        <v>0</v>
      </c>
      <c r="D79" s="47">
        <f>$E79*'I2 BBM costs'!G52</f>
        <v>4.9948026676035227</v>
      </c>
      <c r="E79" s="47">
        <f>'I2 BBM costs'!C52*'I2 BBM costs'!D52</f>
        <v>4.9948026676035227</v>
      </c>
      <c r="F79" s="2"/>
      <c r="G79" s="94" t="str">
        <f>'I3 PTRM asset data'!B26</f>
        <v>Buildings (non-system)</v>
      </c>
      <c r="H79" s="47">
        <f ca="1">SUMPRODUCT(N$56:AL$56,N79:AL79)</f>
        <v>20.536337204955647</v>
      </c>
      <c r="I79" s="47">
        <f>'I2 BBM costs'!C87*'I2 BBM costs'!D87</f>
        <v>0</v>
      </c>
      <c r="J79" s="47">
        <f>'I2 BBM costs'!C116*'I2 BBM costs'!D116</f>
        <v>0</v>
      </c>
      <c r="K79" s="47">
        <f ca="1">H79+I79+J79</f>
        <v>20.536337204955647</v>
      </c>
      <c r="M79" s="13" t="str">
        <f>G79</f>
        <v>Buildings (non-system)</v>
      </c>
      <c r="N79" s="20">
        <f>IFERROR('I2 BBM costs'!$K85/SUMPRODUCT('I2 BBM costs'!L$65:L$87,'I2 BBM costs'!$K$65:$K$87)*'I2 BBM costs'!L85,0)</f>
        <v>3.0267196804193593E-2</v>
      </c>
      <c r="O79" s="20">
        <f>IFERROR('I2 BBM costs'!$K85/SUMPRODUCT('I2 BBM costs'!M$65:M$87,'I2 BBM costs'!$K$65:$K$87)*'I2 BBM costs'!M85,0)</f>
        <v>0</v>
      </c>
      <c r="P79" s="20">
        <f>IFERROR('I2 BBM costs'!$K85/SUMPRODUCT('I2 BBM costs'!N$65:N$87,'I2 BBM costs'!$K$65:$K$87)*'I2 BBM costs'!N85,0)</f>
        <v>0</v>
      </c>
      <c r="Q79" s="20">
        <f>IFERROR('I2 BBM costs'!$K85/SUMPRODUCT('I2 BBM costs'!O$65:O$87,'I2 BBM costs'!$K$65:$K$87)*'I2 BBM costs'!O85,0)</f>
        <v>3.0267196804193593E-2</v>
      </c>
      <c r="R79" s="20">
        <f>IFERROR('I2 BBM costs'!$K85/SUMPRODUCT('I2 BBM costs'!P$65:P$87,'I2 BBM costs'!$K$65:$K$87)*'I2 BBM costs'!P85,0)</f>
        <v>3.0376580406571256E-2</v>
      </c>
      <c r="S79" s="20">
        <f>IFERROR('I2 BBM costs'!$K85/SUMPRODUCT('I2 BBM costs'!Q$65:Q$87,'I2 BBM costs'!$K$65:$K$87)*'I2 BBM costs'!Q85,0)</f>
        <v>0</v>
      </c>
      <c r="T79" s="20">
        <f>IFERROR('I2 BBM costs'!$K85/SUMPRODUCT('I2 BBM costs'!R$65:R$87,'I2 BBM costs'!$K$65:$K$87)*'I2 BBM costs'!R85,0)</f>
        <v>3.1100062529784457E-2</v>
      </c>
      <c r="U79" s="20">
        <f>IFERROR('I2 BBM costs'!$K85/SUMPRODUCT('I2 BBM costs'!S$65:S$87,'I2 BBM costs'!$K$65:$K$87)*'I2 BBM costs'!S85,0)</f>
        <v>3.0267196804193593E-2</v>
      </c>
      <c r="V79" s="20">
        <f>IFERROR('I2 BBM costs'!$K85/SUMPRODUCT('I2 BBM costs'!T$65:T$87,'I2 BBM costs'!$K$65:$K$87)*'I2 BBM costs'!T85,0)</f>
        <v>0</v>
      </c>
      <c r="W79" s="20">
        <f>IFERROR('I2 BBM costs'!$K85/SUMPRODUCT('I2 BBM costs'!U$65:U$87,'I2 BBM costs'!$K$65:$K$87)*'I2 BBM costs'!U85,0)</f>
        <v>0</v>
      </c>
      <c r="X79" s="20">
        <f>IFERROR('I2 BBM costs'!$K85/SUMPRODUCT('I2 BBM costs'!V$65:V$87,'I2 BBM costs'!$K$65:$K$87)*'I2 BBM costs'!V85,0)</f>
        <v>0</v>
      </c>
      <c r="Y79" s="20">
        <f>IFERROR('I2 BBM costs'!$K85/SUMPRODUCT('I2 BBM costs'!W$65:W$87,'I2 BBM costs'!$K$65:$K$87)*'I2 BBM costs'!W85,0)</f>
        <v>0</v>
      </c>
      <c r="Z79" s="20">
        <f>IFERROR('I2 BBM costs'!$K85/SUMPRODUCT('I2 BBM costs'!X$65:X$87,'I2 BBM costs'!$K$65:$K$87)*'I2 BBM costs'!X85,0)</f>
        <v>0</v>
      </c>
      <c r="AA79" s="20">
        <f>IFERROR('I2 BBM costs'!$K85/SUMPRODUCT('I2 BBM costs'!Y$65:Y$87,'I2 BBM costs'!$K$65:$K$87)*'I2 BBM costs'!Y85,0)</f>
        <v>0</v>
      </c>
      <c r="AB79" s="20">
        <f>IFERROR('I2 BBM costs'!$K85/SUMPRODUCT('I2 BBM costs'!Z$65:Z$87,'I2 BBM costs'!$K$65:$K$87)*'I2 BBM costs'!Z85,0)</f>
        <v>0</v>
      </c>
      <c r="AC79" s="20">
        <f>IFERROR('I2 BBM costs'!$K85/SUMPRODUCT('I2 BBM costs'!AA$65:AA$87,'I2 BBM costs'!$K$65:$K$87)*'I2 BBM costs'!AA85,0)</f>
        <v>0</v>
      </c>
      <c r="AD79" s="20">
        <f>IFERROR('I2 BBM costs'!$K85/SUMPRODUCT('I2 BBM costs'!AB$65:AB$87,'I2 BBM costs'!$K$65:$K$87)*'I2 BBM costs'!AB85,0)</f>
        <v>0</v>
      </c>
      <c r="AE79" s="20">
        <f>IFERROR('I2 BBM costs'!$K85/SUMPRODUCT('I2 BBM costs'!AC$65:AC$87,'I2 BBM costs'!$K$65:$K$87)*'I2 BBM costs'!AC85,0)</f>
        <v>0</v>
      </c>
      <c r="AF79" s="20">
        <f>IFERROR('I2 BBM costs'!$K85/SUMPRODUCT('I2 BBM costs'!AD$65:AD$87,'I2 BBM costs'!$K$65:$K$87)*'I2 BBM costs'!AD85,0)</f>
        <v>0.33816739640171545</v>
      </c>
      <c r="AG79" s="20">
        <f>IFERROR('I2 BBM costs'!$K85/SUMPRODUCT('I2 BBM costs'!AE$65:AE$87,'I2 BBM costs'!$K$65:$K$87)*'I2 BBM costs'!AE85,0)</f>
        <v>3.0267196804193593E-2</v>
      </c>
      <c r="AH79" s="20">
        <f>IFERROR('I2 BBM costs'!$K85/SUMPRODUCT('I2 BBM costs'!AF$65:AF$87,'I2 BBM costs'!$K$65:$K$87)*'I2 BBM costs'!AF85,0)</f>
        <v>0</v>
      </c>
      <c r="AI79" s="20">
        <f>IFERROR('I2 BBM costs'!$K85/SUMPRODUCT('I2 BBM costs'!AG$65:AG$87,'I2 BBM costs'!$K$65:$K$87)*'I2 BBM costs'!AG85,0)</f>
        <v>3.0216605178651299E-2</v>
      </c>
      <c r="AJ79" s="20">
        <f>IFERROR('I2 BBM costs'!$K85/SUMPRODUCT('I2 BBM costs'!AH$65:AH$87,'I2 BBM costs'!$K$65:$K$87)*'I2 BBM costs'!AH85,0)</f>
        <v>3.0216605178651299E-2</v>
      </c>
      <c r="AK79" s="20">
        <f>IFERROR('I2 BBM costs'!$K85/SUMPRODUCT('I2 BBM costs'!AI$65:AI$87,'I2 BBM costs'!$K$65:$K$87)*'I2 BBM costs'!AI85,0)</f>
        <v>3.0216605178651299E-2</v>
      </c>
      <c r="AL79" s="20">
        <f>IFERROR('I2 BBM costs'!$K85/SUMPRODUCT('I2 BBM costs'!AJ$65:AJ$87,'I2 BBM costs'!$K$65:$K$87)*'I2 BBM costs'!AJ85,0)</f>
        <v>3.0216605178651299E-2</v>
      </c>
      <c r="AM79" s="20">
        <f>IFERROR('I2 BBM costs'!$K85/SUMPRODUCT('I2 BBM costs'!AK$65:AK$87,'I2 BBM costs'!$K$65:$K$87)*'I2 BBM costs'!AK85,0)</f>
        <v>3.0216605178651299E-2</v>
      </c>
      <c r="AN79" s="20">
        <f>IFERROR('I2 BBM costs'!$K85/SUMPRODUCT('I2 BBM costs'!AL$65:AL$87,'I2 BBM costs'!$K$65:$K$87)*'I2 BBM costs'!AL85,0)</f>
        <v>3.0216605178651299E-2</v>
      </c>
    </row>
    <row r="80" spans="2:40" x14ac:dyDescent="0.35">
      <c r="B80" s="13" t="str">
        <f>'I2 BBM costs'!B53</f>
        <v>EBSS</v>
      </c>
      <c r="C80" s="47">
        <f>$E80*'I2 BBM costs'!F53</f>
        <v>0</v>
      </c>
      <c r="D80" s="47">
        <f>$E80*'I2 BBM costs'!G53</f>
        <v>0</v>
      </c>
      <c r="E80" s="47">
        <f>'I2 BBM costs'!C53*'I2 BBM costs'!D53</f>
        <v>0</v>
      </c>
      <c r="F80" s="2"/>
      <c r="G80" s="94" t="str">
        <f>'I3 PTRM asset data'!B27</f>
        <v>In-house software</v>
      </c>
      <c r="H80" s="47">
        <f ca="1">SUMPRODUCT(N$56:AL$56,N80:AL80)</f>
        <v>0.47567241244072422</v>
      </c>
      <c r="I80" s="47">
        <f>'I2 BBM costs'!C88*'I2 BBM costs'!D88</f>
        <v>0</v>
      </c>
      <c r="J80" s="47">
        <f>'I2 BBM costs'!C117*'I2 BBM costs'!D117</f>
        <v>0</v>
      </c>
      <c r="K80" s="47">
        <f ca="1">H80+I80+J80</f>
        <v>0.47567241244072422</v>
      </c>
      <c r="M80" s="13" t="str">
        <f>G80</f>
        <v>In-house software</v>
      </c>
      <c r="N80" s="20">
        <f>IFERROR('I2 BBM costs'!$K86/SUMPRODUCT('I2 BBM costs'!L$65:L$87,'I2 BBM costs'!$K$65:$K$87)*'I2 BBM costs'!L86,0)</f>
        <v>7.4845333876322074E-3</v>
      </c>
      <c r="O80" s="20">
        <f>IFERROR('I2 BBM costs'!$K86/SUMPRODUCT('I2 BBM costs'!M$65:M$87,'I2 BBM costs'!$K$65:$K$87)*'I2 BBM costs'!M86,0)</f>
        <v>1.6541251640908958E-2</v>
      </c>
      <c r="P80" s="20">
        <f>IFERROR('I2 BBM costs'!$K86/SUMPRODUCT('I2 BBM costs'!N$65:N$87,'I2 BBM costs'!$K$65:$K$87)*'I2 BBM costs'!N86,0)</f>
        <v>0.60335345161955023</v>
      </c>
      <c r="Q80" s="20">
        <f>IFERROR('I2 BBM costs'!$K86/SUMPRODUCT('I2 BBM costs'!O$65:O$87,'I2 BBM costs'!$K$65:$K$87)*'I2 BBM costs'!O86,0)</f>
        <v>7.4845333876322074E-3</v>
      </c>
      <c r="R80" s="20">
        <f>IFERROR('I2 BBM costs'!$K86/SUMPRODUCT('I2 BBM costs'!P$65:P$87,'I2 BBM costs'!$K$65:$K$87)*'I2 BBM costs'!P86,0)</f>
        <v>7.5115819851403077E-3</v>
      </c>
      <c r="S80" s="20">
        <f>IFERROR('I2 BBM costs'!$K86/SUMPRODUCT('I2 BBM costs'!Q$65:Q$87,'I2 BBM costs'!$K$65:$K$87)*'I2 BBM costs'!Q86,0)</f>
        <v>2.2524232717164836E-2</v>
      </c>
      <c r="T80" s="20">
        <f>IFERROR('I2 BBM costs'!$K86/SUMPRODUCT('I2 BBM costs'!R$65:R$87,'I2 BBM costs'!$K$65:$K$87)*'I2 BBM costs'!R86,0)</f>
        <v>7.6904861017512661E-3</v>
      </c>
      <c r="U80" s="20">
        <f>IFERROR('I2 BBM costs'!$K86/SUMPRODUCT('I2 BBM costs'!S$65:S$87,'I2 BBM costs'!$K$65:$K$87)*'I2 BBM costs'!S86,0)</f>
        <v>7.4845333876322074E-3</v>
      </c>
      <c r="V80" s="20">
        <f>IFERROR('I2 BBM costs'!$K86/SUMPRODUCT('I2 BBM costs'!T$65:T$87,'I2 BBM costs'!$K$65:$K$87)*'I2 BBM costs'!T86,0)</f>
        <v>0</v>
      </c>
      <c r="W80" s="20">
        <f>IFERROR('I2 BBM costs'!$K86/SUMPRODUCT('I2 BBM costs'!U$65:U$87,'I2 BBM costs'!$K$65:$K$87)*'I2 BBM costs'!U86,0)</f>
        <v>0</v>
      </c>
      <c r="X80" s="20">
        <f>IFERROR('I2 BBM costs'!$K86/SUMPRODUCT('I2 BBM costs'!V$65:V$87,'I2 BBM costs'!$K$65:$K$87)*'I2 BBM costs'!V86,0)</f>
        <v>0</v>
      </c>
      <c r="Y80" s="20">
        <f>IFERROR('I2 BBM costs'!$K86/SUMPRODUCT('I2 BBM costs'!W$65:W$87,'I2 BBM costs'!$K$65:$K$87)*'I2 BBM costs'!W86,0)</f>
        <v>0</v>
      </c>
      <c r="Z80" s="20">
        <f>IFERROR('I2 BBM costs'!$K86/SUMPRODUCT('I2 BBM costs'!X$65:X$87,'I2 BBM costs'!$K$65:$K$87)*'I2 BBM costs'!X86,0)</f>
        <v>0</v>
      </c>
      <c r="AA80" s="20">
        <f>IFERROR('I2 BBM costs'!$K86/SUMPRODUCT('I2 BBM costs'!Y$65:Y$87,'I2 BBM costs'!$K$65:$K$87)*'I2 BBM costs'!Y86,0)</f>
        <v>0</v>
      </c>
      <c r="AB80" s="20">
        <f>IFERROR('I2 BBM costs'!$K86/SUMPRODUCT('I2 BBM costs'!Z$65:Z$87,'I2 BBM costs'!$K$65:$K$87)*'I2 BBM costs'!Z86,0)</f>
        <v>0</v>
      </c>
      <c r="AC80" s="20">
        <f>IFERROR('I2 BBM costs'!$K86/SUMPRODUCT('I2 BBM costs'!AA$65:AA$87,'I2 BBM costs'!$K$65:$K$87)*'I2 BBM costs'!AA86,0)</f>
        <v>0</v>
      </c>
      <c r="AD80" s="20">
        <f>IFERROR('I2 BBM costs'!$K86/SUMPRODUCT('I2 BBM costs'!AB$65:AB$87,'I2 BBM costs'!$K$65:$K$87)*'I2 BBM costs'!AB86,0)</f>
        <v>0</v>
      </c>
      <c r="AE80" s="20">
        <f>IFERROR('I2 BBM costs'!$K86/SUMPRODUCT('I2 BBM costs'!AC$65:AC$87,'I2 BBM costs'!$K$65:$K$87)*'I2 BBM costs'!AC86,0)</f>
        <v>0</v>
      </c>
      <c r="AF80" s="20">
        <f>IFERROR('I2 BBM costs'!$K86/SUMPRODUCT('I2 BBM costs'!AD$65:AD$87,'I2 BBM costs'!$K$65:$K$87)*'I2 BBM costs'!AD86,0)</f>
        <v>0</v>
      </c>
      <c r="AG80" s="20">
        <f>IFERROR('I2 BBM costs'!$K86/SUMPRODUCT('I2 BBM costs'!AE$65:AE$87,'I2 BBM costs'!$K$65:$K$87)*'I2 BBM costs'!AE86,0)</f>
        <v>7.4845333876322074E-3</v>
      </c>
      <c r="AH80" s="20">
        <f>IFERROR('I2 BBM costs'!$K86/SUMPRODUCT('I2 BBM costs'!AF$65:AF$87,'I2 BBM costs'!$K$65:$K$87)*'I2 BBM costs'!AF86,0)</f>
        <v>0</v>
      </c>
      <c r="AI80" s="20">
        <f>IFERROR('I2 BBM costs'!$K86/SUMPRODUCT('I2 BBM costs'!AG$65:AG$87,'I2 BBM costs'!$K$65:$K$87)*'I2 BBM costs'!AG86,0)</f>
        <v>7.472022988570296E-3</v>
      </c>
      <c r="AJ80" s="20">
        <f>IFERROR('I2 BBM costs'!$K86/SUMPRODUCT('I2 BBM costs'!AH$65:AH$87,'I2 BBM costs'!$K$65:$K$87)*'I2 BBM costs'!AH86,0)</f>
        <v>7.472022988570296E-3</v>
      </c>
      <c r="AK80" s="20">
        <f>IFERROR('I2 BBM costs'!$K86/SUMPRODUCT('I2 BBM costs'!AI$65:AI$87,'I2 BBM costs'!$K$65:$K$87)*'I2 BBM costs'!AI86,0)</f>
        <v>7.472022988570296E-3</v>
      </c>
      <c r="AL80" s="20">
        <f>IFERROR('I2 BBM costs'!$K86/SUMPRODUCT('I2 BBM costs'!AJ$65:AJ$87,'I2 BBM costs'!$K$65:$K$87)*'I2 BBM costs'!AJ86,0)</f>
        <v>7.472022988570296E-3</v>
      </c>
      <c r="AM80" s="20">
        <f>IFERROR('I2 BBM costs'!$K86/SUMPRODUCT('I2 BBM costs'!AK$65:AK$87,'I2 BBM costs'!$K$65:$K$87)*'I2 BBM costs'!AK86,0)</f>
        <v>7.472022988570296E-3</v>
      </c>
      <c r="AN80" s="20">
        <f>IFERROR('I2 BBM costs'!$K86/SUMPRODUCT('I2 BBM costs'!AL$65:AL$87,'I2 BBM costs'!$K$65:$K$87)*'I2 BBM costs'!AL86,0)</f>
        <v>7.472022988570296E-3</v>
      </c>
    </row>
    <row r="81" spans="2:40" x14ac:dyDescent="0.35">
      <c r="B81" s="13" t="str">
        <f>'I2 BBM costs'!B54</f>
        <v>CESS</v>
      </c>
      <c r="C81" s="47">
        <f>$E81*'I2 BBM costs'!F54</f>
        <v>0</v>
      </c>
      <c r="D81" s="47">
        <f>$E81*'I2 BBM costs'!G54</f>
        <v>0</v>
      </c>
      <c r="E81" s="47">
        <f>'I2 BBM costs'!C54*'I2 BBM costs'!D54</f>
        <v>0</v>
      </c>
      <c r="F81" s="2"/>
      <c r="G81" s="13" t="str">
        <f>'I3 PTRM asset data'!B28</f>
        <v>Equity raising costs</v>
      </c>
      <c r="H81" s="47">
        <f ca="1">SUMPRODUCT(N$56:AL$56,N81:AL81)</f>
        <v>0</v>
      </c>
      <c r="I81" s="47">
        <f>'I2 BBM costs'!C87*'I2 BBM costs'!D87</f>
        <v>0</v>
      </c>
      <c r="J81" s="47">
        <f>'I2 BBM costs'!C116*'I2 BBM costs'!D116</f>
        <v>0</v>
      </c>
      <c r="K81" s="47">
        <f ca="1">H81+I81+J81</f>
        <v>0</v>
      </c>
      <c r="L81" s="2"/>
      <c r="M81" s="13" t="str">
        <f>G81</f>
        <v>Equity raising costs</v>
      </c>
      <c r="N81" s="20">
        <f>IFERROR('I2 BBM costs'!$K87/SUMPRODUCT('I2 BBM costs'!L$65:L$87,'I2 BBM costs'!$K$65:$K$87)*'I2 BBM costs'!L87,0)</f>
        <v>0</v>
      </c>
      <c r="O81" s="20">
        <f>IFERROR('I2 BBM costs'!$K87/SUMPRODUCT('I2 BBM costs'!M$65:M$87,'I2 BBM costs'!$K$65:$K$87)*'I2 BBM costs'!M87,0)</f>
        <v>0</v>
      </c>
      <c r="P81" s="20">
        <f>IFERROR('I2 BBM costs'!$K87/SUMPRODUCT('I2 BBM costs'!N$65:N$87,'I2 BBM costs'!$K$65:$K$87)*'I2 BBM costs'!N87,0)</f>
        <v>0</v>
      </c>
      <c r="Q81" s="20">
        <f>IFERROR('I2 BBM costs'!$K87/SUMPRODUCT('I2 BBM costs'!O$65:O$87,'I2 BBM costs'!$K$65:$K$87)*'I2 BBM costs'!O87,0)</f>
        <v>0</v>
      </c>
      <c r="R81" s="20">
        <f>IFERROR('I2 BBM costs'!$K87/SUMPRODUCT('I2 BBM costs'!P$65:P$87,'I2 BBM costs'!$K$65:$K$87)*'I2 BBM costs'!P87,0)</f>
        <v>1.6803495943854879E-3</v>
      </c>
      <c r="S81" s="20">
        <f>IFERROR('I2 BBM costs'!$K87/SUMPRODUCT('I2 BBM costs'!Q$65:Q$87,'I2 BBM costs'!$K$65:$K$87)*'I2 BBM costs'!Q87,0)</f>
        <v>0</v>
      </c>
      <c r="T81" s="20">
        <f>IFERROR('I2 BBM costs'!$K87/SUMPRODUCT('I2 BBM costs'!R$65:R$87,'I2 BBM costs'!$K$65:$K$87)*'I2 BBM costs'!R87,0)</f>
        <v>0</v>
      </c>
      <c r="U81" s="20">
        <f>IFERROR('I2 BBM costs'!$K87/SUMPRODUCT('I2 BBM costs'!S$65:S$87,'I2 BBM costs'!$K$65:$K$87)*'I2 BBM costs'!S87,0)</f>
        <v>0</v>
      </c>
      <c r="V81" s="20">
        <f>IFERROR('I2 BBM costs'!$K87/SUMPRODUCT('I2 BBM costs'!T$65:T$87,'I2 BBM costs'!$K$65:$K$87)*'I2 BBM costs'!T87,0)</f>
        <v>0</v>
      </c>
      <c r="W81" s="20">
        <f>IFERROR('I2 BBM costs'!$K87/SUMPRODUCT('I2 BBM costs'!U$65:U$87,'I2 BBM costs'!$K$65:$K$87)*'I2 BBM costs'!U87,0)</f>
        <v>0</v>
      </c>
      <c r="X81" s="20">
        <f>IFERROR('I2 BBM costs'!$K87/SUMPRODUCT('I2 BBM costs'!V$65:V$87,'I2 BBM costs'!$K$65:$K$87)*'I2 BBM costs'!V87,0)</f>
        <v>0</v>
      </c>
      <c r="Y81" s="20">
        <f>IFERROR('I2 BBM costs'!$K87/SUMPRODUCT('I2 BBM costs'!W$65:W$87,'I2 BBM costs'!$K$65:$K$87)*'I2 BBM costs'!W87,0)</f>
        <v>0</v>
      </c>
      <c r="Z81" s="20">
        <f>IFERROR('I2 BBM costs'!$K87/SUMPRODUCT('I2 BBM costs'!X$65:X$87,'I2 BBM costs'!$K$65:$K$87)*'I2 BBM costs'!X87,0)</f>
        <v>0</v>
      </c>
      <c r="AA81" s="20">
        <f>IFERROR('I2 BBM costs'!$K87/SUMPRODUCT('I2 BBM costs'!Y$65:Y$87,'I2 BBM costs'!$K$65:$K$87)*'I2 BBM costs'!Y87,0)</f>
        <v>0</v>
      </c>
      <c r="AB81" s="20">
        <f>IFERROR('I2 BBM costs'!$K87/SUMPRODUCT('I2 BBM costs'!Z$65:Z$87,'I2 BBM costs'!$K$65:$K$87)*'I2 BBM costs'!Z87,0)</f>
        <v>0</v>
      </c>
      <c r="AC81" s="20">
        <f>IFERROR('I2 BBM costs'!$K87/SUMPRODUCT('I2 BBM costs'!AA$65:AA$87,'I2 BBM costs'!$K$65:$K$87)*'I2 BBM costs'!AA87,0)</f>
        <v>0</v>
      </c>
      <c r="AD81" s="20">
        <f>IFERROR('I2 BBM costs'!$K87/SUMPRODUCT('I2 BBM costs'!AB$65:AB$87,'I2 BBM costs'!$K$65:$K$87)*'I2 BBM costs'!AB87,0)</f>
        <v>0</v>
      </c>
      <c r="AE81" s="20">
        <f>IFERROR('I2 BBM costs'!$K87/SUMPRODUCT('I2 BBM costs'!AC$65:AC$87,'I2 BBM costs'!$K$65:$K$87)*'I2 BBM costs'!AC87,0)</f>
        <v>0</v>
      </c>
      <c r="AF81" s="20">
        <f>IFERROR('I2 BBM costs'!$K87/SUMPRODUCT('I2 BBM costs'!AD$65:AD$87,'I2 BBM costs'!$K$65:$K$87)*'I2 BBM costs'!AD87,0)</f>
        <v>0</v>
      </c>
      <c r="AG81" s="20">
        <f>IFERROR('I2 BBM costs'!$K87/SUMPRODUCT('I2 BBM costs'!AE$65:AE$87,'I2 BBM costs'!$K$65:$K$87)*'I2 BBM costs'!AE87,0)</f>
        <v>0</v>
      </c>
      <c r="AH81" s="20">
        <f>IFERROR('I2 BBM costs'!$K87/SUMPRODUCT('I2 BBM costs'!AF$65:AF$87,'I2 BBM costs'!$K$65:$K$87)*'I2 BBM costs'!AF87,0)</f>
        <v>0</v>
      </c>
      <c r="AI81" s="20">
        <f>IFERROR('I2 BBM costs'!$K87/SUMPRODUCT('I2 BBM costs'!AG$65:AG$87,'I2 BBM costs'!$K$65:$K$87)*'I2 BBM costs'!AG87,0)</f>
        <v>1.6715002010123988E-3</v>
      </c>
      <c r="AJ81" s="20">
        <f>IFERROR('I2 BBM costs'!$K87/SUMPRODUCT('I2 BBM costs'!AH$65:AH$87,'I2 BBM costs'!$K$65:$K$87)*'I2 BBM costs'!AH87,0)</f>
        <v>1.6715002010123988E-3</v>
      </c>
      <c r="AK81" s="20">
        <f>IFERROR('I2 BBM costs'!$K87/SUMPRODUCT('I2 BBM costs'!AI$65:AI$87,'I2 BBM costs'!$K$65:$K$87)*'I2 BBM costs'!AI87,0)</f>
        <v>1.6715002010123988E-3</v>
      </c>
      <c r="AL81" s="20">
        <f>IFERROR('I2 BBM costs'!$K87/SUMPRODUCT('I2 BBM costs'!AJ$65:AJ$87,'I2 BBM costs'!$K$65:$K$87)*'I2 BBM costs'!AJ87,0)</f>
        <v>1.6715002010123988E-3</v>
      </c>
      <c r="AM81" s="20">
        <f>IFERROR('I2 BBM costs'!$K87/SUMPRODUCT('I2 BBM costs'!AK$65:AK$87,'I2 BBM costs'!$K$65:$K$87)*'I2 BBM costs'!AK87,0)</f>
        <v>1.6715002010123988E-3</v>
      </c>
      <c r="AN81" s="20">
        <f>IFERROR('I2 BBM costs'!$K87/SUMPRODUCT('I2 BBM costs'!AL$65:AL$87,'I2 BBM costs'!$K$65:$K$87)*'I2 BBM costs'!AL87,0)</f>
        <v>1.6715002010123988E-3</v>
      </c>
    </row>
    <row r="82" spans="2:40" ht="16" thickBot="1" x14ac:dyDescent="0.4">
      <c r="B82" s="13" t="str">
        <f>'I2 BBM costs'!B55</f>
        <v>Control period carryover</v>
      </c>
      <c r="C82" s="47">
        <f>$E82*'I2 BBM costs'!F55</f>
        <v>0</v>
      </c>
      <c r="D82" s="47">
        <f>$E82*'I2 BBM costs'!G55</f>
        <v>0</v>
      </c>
      <c r="E82" s="47">
        <f>'I2 BBM costs'!C55*'I2 BBM costs'!D55</f>
        <v>0</v>
      </c>
      <c r="F82" s="2"/>
      <c r="G82" s="48" t="s">
        <v>11</v>
      </c>
      <c r="H82" s="49">
        <f ca="1">SUM(H59:H81)</f>
        <v>162.34426775883912</v>
      </c>
      <c r="I82" s="49">
        <f>SUM(I59:I81)</f>
        <v>63.519254950836164</v>
      </c>
      <c r="J82" s="49">
        <f>SUM(J59:J81)</f>
        <v>0</v>
      </c>
      <c r="K82" s="49">
        <f ca="1">H82+I82+J82</f>
        <v>225.86352270967529</v>
      </c>
      <c r="L82" s="2"/>
      <c r="M82" s="45" t="str">
        <f>G82</f>
        <v>Total</v>
      </c>
      <c r="N82" s="46">
        <f t="shared" ref="N82:AL82" si="3">SUM(N59:N81)</f>
        <v>0.99999999999999989</v>
      </c>
      <c r="O82" s="46">
        <f t="shared" si="3"/>
        <v>0.99999999999999989</v>
      </c>
      <c r="P82" s="46">
        <f t="shared" si="3"/>
        <v>1</v>
      </c>
      <c r="Q82" s="46">
        <f t="shared" si="3"/>
        <v>0.99999999999999989</v>
      </c>
      <c r="R82" s="46">
        <f t="shared" si="3"/>
        <v>0.99999999999999989</v>
      </c>
      <c r="S82" s="46">
        <f t="shared" si="3"/>
        <v>0.99999999999999989</v>
      </c>
      <c r="T82" s="46">
        <f t="shared" si="3"/>
        <v>1.0000000000000002</v>
      </c>
      <c r="U82" s="46">
        <f t="shared" si="3"/>
        <v>0.99999999999999989</v>
      </c>
      <c r="V82" s="46">
        <f t="shared" si="3"/>
        <v>1</v>
      </c>
      <c r="W82" s="46">
        <f t="shared" si="3"/>
        <v>1.0000000000000002</v>
      </c>
      <c r="X82" s="46">
        <f t="shared" si="3"/>
        <v>1</v>
      </c>
      <c r="Y82" s="46">
        <f t="shared" si="3"/>
        <v>0.99999999999999989</v>
      </c>
      <c r="Z82" s="46">
        <f t="shared" si="3"/>
        <v>0.99999999999999989</v>
      </c>
      <c r="AA82" s="46">
        <f t="shared" si="3"/>
        <v>1</v>
      </c>
      <c r="AB82" s="46">
        <f t="shared" si="3"/>
        <v>1</v>
      </c>
      <c r="AC82" s="46">
        <f t="shared" si="3"/>
        <v>0.99999999999999989</v>
      </c>
      <c r="AD82" s="46">
        <f t="shared" si="3"/>
        <v>0.99999999999999989</v>
      </c>
      <c r="AE82" s="46">
        <f t="shared" si="3"/>
        <v>1.0000000000000002</v>
      </c>
      <c r="AF82" s="46">
        <f t="shared" si="3"/>
        <v>1</v>
      </c>
      <c r="AG82" s="46">
        <f t="shared" si="3"/>
        <v>0.99999999999999989</v>
      </c>
      <c r="AH82" s="46">
        <f t="shared" si="3"/>
        <v>1</v>
      </c>
      <c r="AI82" s="46">
        <f t="shared" si="3"/>
        <v>1.0000000000000002</v>
      </c>
      <c r="AJ82" s="46">
        <f t="shared" si="3"/>
        <v>1.0000000000000002</v>
      </c>
      <c r="AK82" s="46">
        <f t="shared" si="3"/>
        <v>1.0000000000000002</v>
      </c>
      <c r="AL82" s="46">
        <f t="shared" si="3"/>
        <v>1.0000000000000002</v>
      </c>
      <c r="AM82" s="46">
        <f t="shared" ref="AM82:AN82" si="4">SUM(AM59:AM81)</f>
        <v>1.0000000000000002</v>
      </c>
      <c r="AN82" s="46">
        <f t="shared" si="4"/>
        <v>1.0000000000000002</v>
      </c>
    </row>
    <row r="83" spans="2:40" ht="16" thickTop="1" x14ac:dyDescent="0.35">
      <c r="B83" s="13" t="str">
        <f>'I2 BBM costs'!B56</f>
        <v>Shared asset decrements</v>
      </c>
      <c r="C83" s="47">
        <f>$E83*'I2 BBM costs'!F56</f>
        <v>0</v>
      </c>
      <c r="D83" s="47">
        <f>$E83*'I2 BBM costs'!G56</f>
        <v>0</v>
      </c>
      <c r="E83" s="47">
        <f>'I2 BBM costs'!C56*'I2 BBM costs'!D56</f>
        <v>0</v>
      </c>
      <c r="F83" s="2"/>
      <c r="G83"/>
      <c r="H83"/>
      <c r="I83"/>
      <c r="J83"/>
      <c r="K83"/>
      <c r="L83"/>
      <c r="M83"/>
      <c r="N83"/>
      <c r="O83"/>
      <c r="P83"/>
      <c r="Q83"/>
      <c r="R83"/>
      <c r="S83"/>
      <c r="T83"/>
      <c r="U83"/>
      <c r="V83"/>
      <c r="W83"/>
      <c r="X83"/>
      <c r="Y83"/>
      <c r="Z83"/>
      <c r="AA83"/>
      <c r="AB83"/>
      <c r="AC83"/>
      <c r="AD83"/>
      <c r="AE83"/>
      <c r="AF83"/>
      <c r="AG83"/>
      <c r="AH83"/>
      <c r="AI83"/>
      <c r="AJ83"/>
      <c r="AK83"/>
      <c r="AL83"/>
      <c r="AM83"/>
      <c r="AN83"/>
    </row>
    <row r="84" spans="2:40" x14ac:dyDescent="0.35">
      <c r="B84" s="13" t="str">
        <f>'I2 BBM costs'!B57</f>
        <v>DMIA</v>
      </c>
      <c r="C84" s="47">
        <f>$E84*'I2 BBM costs'!F57</f>
        <v>0</v>
      </c>
      <c r="D84" s="47">
        <f>$E84*'I2 BBM costs'!G57</f>
        <v>0</v>
      </c>
      <c r="E84" s="47">
        <f>'I2 BBM costs'!C57*'I2 BBM costs'!D57</f>
        <v>0</v>
      </c>
      <c r="F84" s="2"/>
    </row>
    <row r="85" spans="2:40" x14ac:dyDescent="0.35">
      <c r="B85" s="13" t="str">
        <f>'I2 BBM costs'!B58</f>
        <v>Debt raising costs</v>
      </c>
      <c r="C85" s="47">
        <f>$E85*'I2 BBM costs'!F58</f>
        <v>0</v>
      </c>
      <c r="D85" s="47">
        <f>$E85*'I2 BBM costs'!G58</f>
        <v>0</v>
      </c>
      <c r="E85" s="47">
        <f>'I2 BBM costs'!C58*'I2 BBM costs'!D58</f>
        <v>0</v>
      </c>
      <c r="F85" s="2"/>
    </row>
    <row r="86" spans="2:40" ht="16" thickBot="1" x14ac:dyDescent="0.4">
      <c r="B86" s="48" t="s">
        <v>11</v>
      </c>
      <c r="C86" s="49">
        <f>SUM(C59:C85)</f>
        <v>45.997426641916064</v>
      </c>
      <c r="D86" s="49">
        <f>SUM(D59:D85)</f>
        <v>162.34426775883909</v>
      </c>
      <c r="E86" s="49">
        <f>SUM(E59:E85)</f>
        <v>208.34169440075513</v>
      </c>
      <c r="F86" s="2"/>
    </row>
    <row r="87" spans="2:40" ht="16" thickTop="1" x14ac:dyDescent="0.35">
      <c r="B87"/>
      <c r="C87"/>
      <c r="D87"/>
      <c r="E87"/>
      <c r="F87" s="2"/>
    </row>
    <row r="88" spans="2:40" x14ac:dyDescent="0.35">
      <c r="B88"/>
      <c r="C88"/>
      <c r="D88"/>
      <c r="E88"/>
      <c r="F88" s="2"/>
    </row>
    <row r="89" spans="2:40" x14ac:dyDescent="0.35">
      <c r="B89"/>
      <c r="C89"/>
      <c r="D89"/>
      <c r="E89"/>
      <c r="F89" s="2"/>
    </row>
    <row r="90" spans="2:40" x14ac:dyDescent="0.35">
      <c r="F90" s="2"/>
    </row>
    <row r="91" spans="2:40" x14ac:dyDescent="0.35">
      <c r="E91" s="2"/>
      <c r="F91" s="2"/>
    </row>
    <row r="92" spans="2:40" x14ac:dyDescent="0.35">
      <c r="E92" s="2"/>
      <c r="F92" s="2"/>
    </row>
    <row r="93" spans="2:40" x14ac:dyDescent="0.35">
      <c r="E93" s="2"/>
      <c r="F93" s="2"/>
    </row>
    <row r="94" spans="2:40" x14ac:dyDescent="0.35">
      <c r="E94" s="2"/>
      <c r="F94" s="2"/>
    </row>
    <row r="95" spans="2:40" x14ac:dyDescent="0.35">
      <c r="E95" s="2"/>
      <c r="F95" s="2"/>
    </row>
    <row r="96" spans="2:40" x14ac:dyDescent="0.35">
      <c r="E96" s="2"/>
      <c r="F96" s="2"/>
    </row>
    <row r="97" spans="5:6" x14ac:dyDescent="0.35">
      <c r="E97" s="2"/>
      <c r="F97" s="2"/>
    </row>
    <row r="98" spans="5:6" x14ac:dyDescent="0.35">
      <c r="E98" s="2"/>
      <c r="F98" s="2"/>
    </row>
    <row r="99" spans="5:6" x14ac:dyDescent="0.35">
      <c r="E99" s="2"/>
      <c r="F99" s="2"/>
    </row>
    <row r="100" spans="5:6" x14ac:dyDescent="0.35">
      <c r="E100" s="2"/>
      <c r="F100" s="2"/>
    </row>
    <row r="101" spans="5:6" x14ac:dyDescent="0.35">
      <c r="E101" s="2"/>
      <c r="F101" s="2"/>
    </row>
    <row r="102" spans="5:6" x14ac:dyDescent="0.35">
      <c r="E102" s="2"/>
      <c r="F102" s="2"/>
    </row>
    <row r="103" spans="5:6" x14ac:dyDescent="0.35">
      <c r="E103" s="2"/>
      <c r="F103" s="2"/>
    </row>
    <row r="104" spans="5:6" x14ac:dyDescent="0.35">
      <c r="E104" s="2"/>
      <c r="F104" s="2"/>
    </row>
    <row r="105" spans="5:6" x14ac:dyDescent="0.35">
      <c r="E105" s="2"/>
      <c r="F105" s="2"/>
    </row>
    <row r="106" spans="5:6" x14ac:dyDescent="0.35">
      <c r="E106" s="2"/>
      <c r="F106" s="2"/>
    </row>
    <row r="107" spans="5:6" x14ac:dyDescent="0.35">
      <c r="E107" s="2"/>
      <c r="F107" s="2"/>
    </row>
    <row r="108" spans="5:6" x14ac:dyDescent="0.35">
      <c r="E108" s="2"/>
      <c r="F108" s="2"/>
    </row>
    <row r="109" spans="5:6" x14ac:dyDescent="0.35">
      <c r="E109" s="2"/>
      <c r="F109" s="2"/>
    </row>
    <row r="110" spans="5:6" x14ac:dyDescent="0.35">
      <c r="E110" s="2"/>
      <c r="F110" s="2"/>
    </row>
    <row r="111" spans="5:6" x14ac:dyDescent="0.35">
      <c r="E111" s="2"/>
      <c r="F111" s="2"/>
    </row>
    <row r="112" spans="5:6" x14ac:dyDescent="0.35">
      <c r="F112" s="2"/>
    </row>
    <row r="113" spans="6:6" x14ac:dyDescent="0.35">
      <c r="F113" s="2"/>
    </row>
    <row r="114" spans="6:6" x14ac:dyDescent="0.35">
      <c r="F114" s="2"/>
    </row>
    <row r="115" spans="6:6" x14ac:dyDescent="0.35">
      <c r="F115" s="2"/>
    </row>
    <row r="116" spans="6:6" x14ac:dyDescent="0.35">
      <c r="F116" s="2"/>
    </row>
  </sheetData>
  <pageMargins left="0.7" right="0.7" top="0.75" bottom="0.75" header="0.3" footer="0.3"/>
  <pageSetup orientation="portrait" r:id="rId1"/>
  <headerFooter>
    <oddFooter>&amp;L_x000D_&amp;1#&amp;"Calibri"&amp;8&amp;K000000 For Official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CCFFFF"/>
  </sheetPr>
  <dimension ref="A1:R20"/>
  <sheetViews>
    <sheetView showGridLines="0" topLeftCell="A2" zoomScale="70" zoomScaleNormal="70" workbookViewId="0">
      <selection activeCell="G18" sqref="G18:G19"/>
    </sheetView>
  </sheetViews>
  <sheetFormatPr defaultColWidth="9.08984375" defaultRowHeight="15.5" x14ac:dyDescent="0.35"/>
  <cols>
    <col min="1" max="1" width="23.90625" style="2" customWidth="1"/>
    <col min="2" max="2" width="29.36328125" style="2" customWidth="1"/>
    <col min="3" max="3" width="48.36328125" style="2" customWidth="1"/>
    <col min="4" max="4" width="18.08984375" style="2" customWidth="1"/>
    <col min="5" max="5" width="18.08984375" style="3" customWidth="1"/>
    <col min="6" max="6" width="15.08984375" style="3" bestFit="1" customWidth="1"/>
    <col min="7" max="7" width="10" style="3" customWidth="1"/>
    <col min="8" max="8" width="25.08984375" style="3" customWidth="1"/>
    <col min="9" max="9" width="38.54296875" style="3" bestFit="1" customWidth="1"/>
    <col min="10" max="12" width="15.08984375" style="3" bestFit="1" customWidth="1"/>
    <col min="13" max="13" width="25.54296875" style="3" customWidth="1"/>
    <col min="14" max="18" width="15.08984375" style="3" bestFit="1" customWidth="1"/>
    <col min="19" max="16384" width="9.08984375" style="2"/>
  </cols>
  <sheetData>
    <row r="1" spans="1:8" ht="18" x14ac:dyDescent="0.4">
      <c r="A1" s="1" t="str">
        <f ca="1">MID(CELL("filename",A2),FIND("]",CELL("filename",A2))+1,256)</f>
        <v>C2 Revenue range</v>
      </c>
      <c r="E1" s="2"/>
    </row>
    <row r="2" spans="1:8" ht="46.5" x14ac:dyDescent="0.35">
      <c r="A2" s="4" t="s">
        <v>162</v>
      </c>
      <c r="E2" s="2"/>
      <c r="F2" s="2"/>
      <c r="G2" s="2"/>
      <c r="H2" s="2"/>
    </row>
    <row r="3" spans="1:8" x14ac:dyDescent="0.35">
      <c r="E3" s="2"/>
    </row>
    <row r="4" spans="1:8" ht="20" x14ac:dyDescent="0.4">
      <c r="B4" s="6" t="s">
        <v>163</v>
      </c>
      <c r="C4" s="6"/>
      <c r="E4" s="2"/>
    </row>
    <row r="5" spans="1:8" x14ac:dyDescent="0.35">
      <c r="E5" s="2"/>
    </row>
    <row r="6" spans="1:8" x14ac:dyDescent="0.35">
      <c r="B6" s="17" t="s">
        <v>164</v>
      </c>
      <c r="C6" s="17"/>
      <c r="E6" s="2"/>
    </row>
    <row r="7" spans="1:8" x14ac:dyDescent="0.35">
      <c r="E7" s="2"/>
    </row>
    <row r="8" spans="1:8" x14ac:dyDescent="0.35">
      <c r="B8" s="10"/>
      <c r="C8" s="25" t="str">
        <f>'C1 Allocated costs'!C$8</f>
        <v>2024-25</v>
      </c>
      <c r="E8" s="2"/>
    </row>
    <row r="9" spans="1:8" x14ac:dyDescent="0.35">
      <c r="B9" s="13" t="s">
        <v>21</v>
      </c>
      <c r="C9" s="458">
        <f ca="1">IFERROR((IFERROR('C1 Allocated costs'!C$9*(SUMIFS('I1 Allocators'!$E$11:$E$45,'I1 Allocators'!$D$11:$D$45,$B9)/'I1 Allocators'!$E$46),0)+IFERROR('C1 Allocated costs'!C$10*(SUMIFS('I1 Allocators'!$F$11:$F$45,'I1 Allocators'!$D$11:$D$45,$B9)/'I1 Allocators'!$F$46),0))/'I2 BBM costs'!$C$22,0)</f>
        <v>0.16305732668019396</v>
      </c>
      <c r="E9" s="2"/>
    </row>
    <row r="10" spans="1:8" s="3" customFormat="1" x14ac:dyDescent="0.35">
      <c r="A10" s="2"/>
      <c r="B10" s="13" t="s">
        <v>22</v>
      </c>
      <c r="C10" s="458">
        <f ca="1">IFERROR((IFERROR('C1 Allocated costs'!C$9*(SUMIFS('I1 Allocators'!$E$11:$E$45,'I1 Allocators'!$D$11:$D$45,$B10)/'I1 Allocators'!$E$46),0)+IFERROR('C1 Allocated costs'!C$10*(SUMIFS('I1 Allocators'!$F$11:$F$45,'I1 Allocators'!$D$11:$D$45,$B10)/'I1 Allocators'!$F$46),0))/'I2 BBM costs'!$C$22,0)</f>
        <v>6.9148820369031652E-3</v>
      </c>
      <c r="D10"/>
      <c r="E10"/>
    </row>
    <row r="11" spans="1:8" s="3" customFormat="1" x14ac:dyDescent="0.35">
      <c r="A11" s="2"/>
      <c r="B11" s="13" t="s">
        <v>23</v>
      </c>
      <c r="C11" s="458">
        <f ca="1">IFERROR((IFERROR('C1 Allocated costs'!C$9*(SUMIFS('I1 Allocators'!$E$11:$E$45,'I1 Allocators'!$D$11:$D$45,$B11)/'I1 Allocators'!$E$46),0)+IFERROR('C1 Allocated costs'!C$10*(SUMIFS('I1 Allocators'!$F$11:$F$45,'I1 Allocators'!$D$11:$D$45,$B11)/'I1 Allocators'!$F$46),0))/'I2 BBM costs'!$C$22,0)</f>
        <v>5.2454119646040825E-3</v>
      </c>
      <c r="D11"/>
      <c r="E11"/>
    </row>
    <row r="12" spans="1:8" s="3" customFormat="1" x14ac:dyDescent="0.35">
      <c r="A12" s="2"/>
      <c r="B12" s="13" t="s">
        <v>24</v>
      </c>
      <c r="C12" s="458">
        <f ca="1">IFERROR((IFERROR('C1 Allocated costs'!C$9*(SUMIFS('I1 Allocators'!$E$11:$E$45,'I1 Allocators'!$D$11:$D$45,$B12)/'I1 Allocators'!$E$46),0)+IFERROR('C1 Allocated costs'!C$10*(SUMIFS('I1 Allocators'!$F$11:$F$45,'I1 Allocators'!$D$11:$D$45,$B12)/'I1 Allocators'!$F$46),0))/'I2 BBM costs'!$C$22,0)</f>
        <v>6.6023113977128488E-4</v>
      </c>
      <c r="D12"/>
      <c r="E12"/>
    </row>
    <row r="13" spans="1:8" x14ac:dyDescent="0.35">
      <c r="E13" s="2"/>
    </row>
    <row r="14" spans="1:8" s="3" customFormat="1" x14ac:dyDescent="0.35">
      <c r="A14" s="2"/>
      <c r="B14" s="17" t="s">
        <v>165</v>
      </c>
      <c r="C14" s="17"/>
      <c r="D14" s="2"/>
      <c r="E14" s="2"/>
    </row>
    <row r="15" spans="1:8" x14ac:dyDescent="0.35">
      <c r="E15" s="2"/>
    </row>
    <row r="16" spans="1:8" s="3" customFormat="1" x14ac:dyDescent="0.35">
      <c r="A16" s="2"/>
      <c r="B16" s="10"/>
      <c r="C16" s="25" t="str">
        <f>'C1 Allocated costs'!C$8</f>
        <v>2024-25</v>
      </c>
      <c r="D16" s="2"/>
      <c r="E16" s="2"/>
    </row>
    <row r="17" spans="1:11" s="3" customFormat="1" x14ac:dyDescent="0.35">
      <c r="A17" s="2"/>
      <c r="B17" s="13" t="s">
        <v>21</v>
      </c>
      <c r="C17" s="458">
        <f ca="1">$C9+IFERROR(('C1 Allocated costs'!$C$17 + ('C1 Allocated costs'!$C$16*SUMIFS('I2 BBM costs'!$C$7:$C$10,'I2 BBM costs'!$B$7:$B$10,$B17)))/'I2 BBM costs'!$C$22,0)</f>
        <v>0.95813976847078286</v>
      </c>
      <c r="D17" s="2"/>
      <c r="E17" s="2"/>
      <c r="K17" s="99"/>
    </row>
    <row r="18" spans="1:11" s="3" customFormat="1" x14ac:dyDescent="0.35">
      <c r="A18" s="2"/>
      <c r="B18" s="13" t="s">
        <v>22</v>
      </c>
      <c r="C18" s="458">
        <f ca="1">$C10+IFERROR(('C1 Allocated costs'!$C$17 + ('C1 Allocated costs'!$C$16*SUMIFS('I2 BBM costs'!$C$7:$C$10,'I2 BBM costs'!$B$7:$B$10,$B18)))/'I2 BBM costs'!$C$22,0)</f>
        <v>0.62114702085270868</v>
      </c>
      <c r="D18" s="2"/>
      <c r="E18" s="2"/>
      <c r="K18" s="99"/>
    </row>
    <row r="19" spans="1:11" s="3" customFormat="1" x14ac:dyDescent="0.35">
      <c r="A19" s="2"/>
      <c r="B19" s="13" t="s">
        <v>23</v>
      </c>
      <c r="C19" s="458">
        <f ca="1">$C11+IFERROR(('C1 Allocated costs'!$C$17 + ('C1 Allocated costs'!$C$16*SUMIFS('I2 BBM costs'!$C$7:$C$10,'I2 BBM costs'!$B$7:$B$10,$B19)))/'I2 BBM costs'!$C$22,0)</f>
        <v>0.25777694483084274</v>
      </c>
      <c r="D19" s="2"/>
      <c r="E19" s="2"/>
      <c r="K19" s="99"/>
    </row>
    <row r="20" spans="1:11" s="3" customFormat="1" x14ac:dyDescent="0.35">
      <c r="A20" s="2"/>
      <c r="B20" s="13" t="s">
        <v>24</v>
      </c>
      <c r="C20" s="458">
        <f ca="1">$C12+IFERROR(('C1 Allocated costs'!$C$17 + ('C1 Allocated costs'!$C$16*SUMIFS('I2 BBM costs'!$C$7:$C$10,'I2 BBM costs'!$B$7:$B$10,$B20)))/'I2 BBM costs'!$C$22,0)</f>
        <v>0.79574267293036027</v>
      </c>
      <c r="D20" s="2"/>
      <c r="E20" s="2"/>
      <c r="K20" s="99"/>
    </row>
  </sheetData>
  <pageMargins left="0.7" right="0.7" top="0.75" bottom="0.75" header="0.3" footer="0.3"/>
  <pageSetup orientation="portrait" r:id="rId1"/>
  <headerFooter>
    <oddFooter>&amp;L_x000D_&amp;1#&amp;"Calibri"&amp;8&amp;K000000 For Official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FBB61-68F5-4EAE-AFFB-E2D9ABFF1DDE}">
  <sheetPr>
    <tabColor theme="0" tint="-0.34998626667073579"/>
  </sheetPr>
  <dimension ref="A1:A2"/>
  <sheetViews>
    <sheetView showGridLines="0" zoomScale="70" zoomScaleNormal="70" workbookViewId="0">
      <selection activeCell="J20" sqref="J20"/>
    </sheetView>
  </sheetViews>
  <sheetFormatPr defaultColWidth="10.54296875" defaultRowHeight="14" x14ac:dyDescent="0.3"/>
  <cols>
    <col min="1" max="1" width="19.08984375" style="2" bestFit="1" customWidth="1"/>
    <col min="2" max="16384" width="10.54296875" style="2"/>
  </cols>
  <sheetData>
    <row r="1" spans="1:1" ht="18" x14ac:dyDescent="0.4">
      <c r="A1" s="1" t="str">
        <f ca="1">MID(CELL("filename",A2),FIND("]",CELL("filename",A2))+1,256)</f>
        <v>Ausgrid inputs</v>
      </c>
    </row>
    <row r="2" spans="1:1" ht="14.5" x14ac:dyDescent="0.35">
      <c r="A2"/>
    </row>
  </sheetData>
  <pageMargins left="0.7" right="0.7" top="0.75" bottom="0.75" header="0.3" footer="0.3"/>
  <pageSetup orientation="portrait" r:id="rId1"/>
  <headerFooter>
    <oddFooter>&amp;L_x000D_&amp;1#&amp;"Calibri"&amp;8&amp;K000000 For Official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F6DF-7AD8-4CB2-8F88-87053BDA416C}">
  <sheetPr codeName="Sheet8">
    <tabColor theme="5" tint="0.59999389629810485"/>
    <pageSetUpPr fitToPage="1"/>
  </sheetPr>
  <dimension ref="A1:ABC201"/>
  <sheetViews>
    <sheetView zoomScale="55" zoomScaleNormal="55" zoomScaleSheetLayoutView="70" workbookViewId="0">
      <pane xSplit="3" ySplit="7" topLeftCell="D148" activePane="bottomRight" state="frozen"/>
      <selection pane="topRight" activeCell="D1" sqref="D1"/>
      <selection pane="bottomLeft" activeCell="A8" sqref="A8"/>
      <selection pane="bottomRight" activeCell="F206" sqref="F206"/>
    </sheetView>
  </sheetViews>
  <sheetFormatPr defaultColWidth="20.90625" defaultRowHeight="14.5" x14ac:dyDescent="0.35"/>
  <cols>
    <col min="1" max="1" width="17.54296875" style="160" bestFit="1" customWidth="1"/>
    <col min="2" max="2" width="32" style="160" bestFit="1" customWidth="1"/>
    <col min="3" max="3" width="44" style="160" customWidth="1"/>
    <col min="4" max="61" width="15.90625" style="166" customWidth="1"/>
    <col min="62" max="64" width="16.453125" style="166" bestFit="1" customWidth="1"/>
    <col min="65" max="69" width="16.453125" style="166" customWidth="1"/>
    <col min="70" max="74" width="15.90625" style="166" customWidth="1"/>
    <col min="75" max="75" width="16.453125" style="166" bestFit="1" customWidth="1"/>
    <col min="76" max="80" width="16.453125" style="166" customWidth="1"/>
    <col min="81" max="82" width="15.90625" style="166" customWidth="1"/>
    <col min="83" max="83" width="16.54296875" style="166" bestFit="1" customWidth="1"/>
    <col min="84" max="86" width="15.90625" style="166" customWidth="1"/>
    <col min="87" max="125" width="20.90625" style="160"/>
    <col min="126" max="126" width="20.90625" style="160" customWidth="1"/>
    <col min="127" max="16384" width="20.90625" style="160"/>
  </cols>
  <sheetData>
    <row r="1" spans="1:731" s="145" customFormat="1" ht="60" customHeight="1" x14ac:dyDescent="0.35">
      <c r="B1" s="145" t="str">
        <f ca="1">MID(CELL("filename",A1),FIND("[",CELL("filename",A1))+1,FIND("]", CELL("filename",A1))-FIND("[",CELL("filename",A1))-6)</f>
        <v>Ausgrid - Att. 8.10 - Stand alone and avoidable cost model - 31 Jan 2023 - Public</v>
      </c>
    </row>
    <row r="2" spans="1:731" s="146" customFormat="1" ht="20.149999999999999" customHeight="1" x14ac:dyDescent="0.5">
      <c r="B2" s="146" t="str">
        <f ca="1">MID(CELL("filename",A1),FIND("]",CELL("filename",A1))+1,255)</f>
        <v>Volume forecast</v>
      </c>
      <c r="C2" s="147"/>
    </row>
    <row r="3" spans="1:731" s="152" customFormat="1" ht="46" x14ac:dyDescent="0.35">
      <c r="A3" s="148"/>
      <c r="B3" s="149" t="s">
        <v>166</v>
      </c>
      <c r="C3" s="150" t="s">
        <v>167</v>
      </c>
      <c r="D3" s="151" t="s">
        <v>168</v>
      </c>
      <c r="F3" s="153" t="str">
        <f>IF(SUM(CC8:CM123)-SUM(O8:AU123)&lt;0.00001,"THE ENERGY VOLUME FORECAST IS CORRECT","ERROR")</f>
        <v>THE ENERGY VOLUME FORECAST IS CORRECT</v>
      </c>
      <c r="G3" s="148"/>
      <c r="P3" s="154"/>
      <c r="Q3" s="154"/>
      <c r="R3" s="154"/>
      <c r="S3" s="154"/>
      <c r="T3" s="155"/>
      <c r="U3" s="155"/>
      <c r="V3" s="155"/>
      <c r="W3" s="155"/>
      <c r="X3" s="155"/>
      <c r="Y3" s="155"/>
      <c r="Z3" s="155"/>
      <c r="AA3" s="154"/>
      <c r="AB3" s="154"/>
      <c r="AC3" s="154"/>
      <c r="AD3" s="154"/>
      <c r="AE3" s="155"/>
      <c r="AF3" s="155"/>
      <c r="AG3" s="155"/>
      <c r="AH3" s="155"/>
      <c r="AI3" s="155"/>
      <c r="AJ3" s="155"/>
      <c r="AK3" s="155"/>
      <c r="AL3" s="154"/>
      <c r="AM3" s="154"/>
      <c r="AN3" s="154"/>
      <c r="AO3" s="154"/>
      <c r="BG3" s="152">
        <f>243</f>
        <v>243</v>
      </c>
      <c r="BH3" s="152" t="s">
        <v>169</v>
      </c>
      <c r="BR3" s="152">
        <f>30+31+30+31</f>
        <v>122</v>
      </c>
      <c r="BS3" s="152" t="s">
        <v>169</v>
      </c>
    </row>
    <row r="4" spans="1:731" s="152" customFormat="1" ht="20.149999999999999" customHeight="1" x14ac:dyDescent="0.35">
      <c r="A4" s="148"/>
      <c r="B4" s="156" t="s">
        <v>170</v>
      </c>
      <c r="C4" s="157" t="s">
        <v>171</v>
      </c>
      <c r="D4" s="158" t="s">
        <v>172</v>
      </c>
      <c r="E4" s="148"/>
      <c r="F4" s="148"/>
      <c r="G4" s="148"/>
      <c r="P4" s="159"/>
      <c r="Q4" s="159"/>
      <c r="R4" s="159"/>
      <c r="S4" s="159"/>
      <c r="T4" s="155"/>
      <c r="U4" s="155"/>
      <c r="V4" s="155"/>
      <c r="W4" s="155"/>
      <c r="X4" s="155"/>
      <c r="Y4" s="155"/>
      <c r="Z4" s="155"/>
      <c r="AA4" s="159"/>
      <c r="AB4" s="159"/>
      <c r="AC4" s="159"/>
      <c r="AD4" s="159"/>
      <c r="AE4" s="155"/>
      <c r="AF4" s="155"/>
      <c r="AG4" s="155"/>
      <c r="AH4" s="155"/>
      <c r="AI4" s="155"/>
      <c r="AJ4" s="155"/>
      <c r="AK4" s="155"/>
      <c r="AL4" s="159"/>
      <c r="AM4" s="159"/>
      <c r="AN4" s="159"/>
      <c r="AO4" s="159"/>
    </row>
    <row r="5" spans="1:731" s="161" customFormat="1" ht="15" customHeight="1" x14ac:dyDescent="0.35">
      <c r="A5" s="14"/>
      <c r="B5" s="14"/>
      <c r="C5" s="14"/>
      <c r="D5" s="187" t="str">
        <f>"N"&amp;D7</f>
        <v>N2019</v>
      </c>
      <c r="E5" s="187" t="str">
        <f t="shared" ref="E5:N5" si="0">"N"&amp;E7</f>
        <v>N2020</v>
      </c>
      <c r="F5" s="187" t="str">
        <f t="shared" si="0"/>
        <v>N2021</v>
      </c>
      <c r="G5" s="187" t="str">
        <f t="shared" si="0"/>
        <v>N2022</v>
      </c>
      <c r="H5" s="187" t="str">
        <f t="shared" si="0"/>
        <v>N2023</v>
      </c>
      <c r="I5" s="187" t="str">
        <f t="shared" si="0"/>
        <v>N2024</v>
      </c>
      <c r="J5" s="187" t="str">
        <f t="shared" si="0"/>
        <v>N2025</v>
      </c>
      <c r="K5" s="187" t="str">
        <f t="shared" si="0"/>
        <v>N2026</v>
      </c>
      <c r="L5" s="187" t="str">
        <f t="shared" si="0"/>
        <v>N2027</v>
      </c>
      <c r="M5" s="187" t="str">
        <f t="shared" si="0"/>
        <v>N2028</v>
      </c>
      <c r="N5" s="187" t="str">
        <f t="shared" si="0"/>
        <v>N2029</v>
      </c>
      <c r="O5" s="187" t="str">
        <f>"P"&amp;O7</f>
        <v>P2019</v>
      </c>
      <c r="P5" s="187" t="str">
        <f t="shared" ref="P5:Y5" si="1">"P"&amp;P7</f>
        <v>P2020</v>
      </c>
      <c r="Q5" s="187" t="str">
        <f t="shared" si="1"/>
        <v>P2021</v>
      </c>
      <c r="R5" s="187" t="str">
        <f t="shared" si="1"/>
        <v>P2022</v>
      </c>
      <c r="S5" s="187" t="str">
        <f t="shared" si="1"/>
        <v>P2023</v>
      </c>
      <c r="T5" s="187" t="str">
        <f t="shared" si="1"/>
        <v>P2024</v>
      </c>
      <c r="U5" s="187" t="str">
        <f t="shared" si="1"/>
        <v>P2025</v>
      </c>
      <c r="V5" s="187" t="str">
        <f t="shared" si="1"/>
        <v>P2026</v>
      </c>
      <c r="W5" s="187" t="str">
        <f t="shared" si="1"/>
        <v>P2027</v>
      </c>
      <c r="X5" s="187" t="str">
        <f t="shared" si="1"/>
        <v>P2028</v>
      </c>
      <c r="Y5" s="187" t="str">
        <f t="shared" si="1"/>
        <v>P2029</v>
      </c>
      <c r="Z5" s="187" t="str">
        <f>"S"&amp;Z7</f>
        <v>S2019</v>
      </c>
      <c r="AA5" s="187" t="str">
        <f t="shared" ref="AA5:AJ5" si="2">"S"&amp;AA7</f>
        <v>S2020</v>
      </c>
      <c r="AB5" s="187" t="str">
        <f t="shared" si="2"/>
        <v>S2021</v>
      </c>
      <c r="AC5" s="187" t="str">
        <f t="shared" si="2"/>
        <v>S2022</v>
      </c>
      <c r="AD5" s="187" t="str">
        <f t="shared" si="2"/>
        <v>S2023</v>
      </c>
      <c r="AE5" s="187" t="str">
        <f t="shared" si="2"/>
        <v>S2024</v>
      </c>
      <c r="AF5" s="187" t="str">
        <f t="shared" si="2"/>
        <v>S2025</v>
      </c>
      <c r="AG5" s="187" t="str">
        <f t="shared" si="2"/>
        <v>S2026</v>
      </c>
      <c r="AH5" s="187" t="str">
        <f t="shared" si="2"/>
        <v>S2027</v>
      </c>
      <c r="AI5" s="187" t="str">
        <f t="shared" si="2"/>
        <v>S2028</v>
      </c>
      <c r="AJ5" s="187" t="str">
        <f t="shared" si="2"/>
        <v>S2029</v>
      </c>
      <c r="AK5" s="187" t="str">
        <f>"O"&amp;AK7</f>
        <v>O2019</v>
      </c>
      <c r="AL5" s="187" t="str">
        <f t="shared" ref="AL5:AU5" si="3">"O"&amp;AL7</f>
        <v>O2020</v>
      </c>
      <c r="AM5" s="187" t="str">
        <f t="shared" si="3"/>
        <v>O2021</v>
      </c>
      <c r="AN5" s="187" t="str">
        <f t="shared" si="3"/>
        <v>O2022</v>
      </c>
      <c r="AO5" s="187" t="str">
        <f t="shared" si="3"/>
        <v>O2023</v>
      </c>
      <c r="AP5" s="187" t="str">
        <f t="shared" si="3"/>
        <v>O2024</v>
      </c>
      <c r="AQ5" s="187" t="str">
        <f t="shared" si="3"/>
        <v>O2025</v>
      </c>
      <c r="AR5" s="187" t="str">
        <f t="shared" si="3"/>
        <v>O2026</v>
      </c>
      <c r="AS5" s="187" t="str">
        <f t="shared" si="3"/>
        <v>O2027</v>
      </c>
      <c r="AT5" s="187" t="str">
        <f t="shared" si="3"/>
        <v>O2028</v>
      </c>
      <c r="AU5" s="187" t="str">
        <f t="shared" si="3"/>
        <v>O2029</v>
      </c>
      <c r="AV5" s="187" t="str">
        <f>"C"&amp;AV7</f>
        <v>C2019</v>
      </c>
      <c r="AW5" s="187" t="str">
        <f t="shared" ref="AW5:BF5" si="4">"C"&amp;AW7</f>
        <v>C2020</v>
      </c>
      <c r="AX5" s="187" t="str">
        <f t="shared" si="4"/>
        <v>C2021</v>
      </c>
      <c r="AY5" s="187" t="str">
        <f t="shared" si="4"/>
        <v>C2022</v>
      </c>
      <c r="AZ5" s="187" t="str">
        <f t="shared" si="4"/>
        <v>C2023</v>
      </c>
      <c r="BA5" s="187" t="str">
        <f t="shared" si="4"/>
        <v>C2024</v>
      </c>
      <c r="BB5" s="187" t="str">
        <f t="shared" si="4"/>
        <v>C2025</v>
      </c>
      <c r="BC5" s="187" t="str">
        <f t="shared" si="4"/>
        <v>C2026</v>
      </c>
      <c r="BD5" s="187" t="str">
        <f t="shared" si="4"/>
        <v>C2027</v>
      </c>
      <c r="BE5" s="187" t="str">
        <f t="shared" si="4"/>
        <v>C2028</v>
      </c>
      <c r="BF5" s="187" t="str">
        <f t="shared" si="4"/>
        <v>C2029</v>
      </c>
      <c r="BG5" s="187" t="str">
        <f>"H"&amp;BG7</f>
        <v>H2019</v>
      </c>
      <c r="BH5" s="187" t="str">
        <f t="shared" ref="BH5:BQ5" si="5">"H"&amp;BH7</f>
        <v>H2020</v>
      </c>
      <c r="BI5" s="187" t="str">
        <f t="shared" si="5"/>
        <v>H2021</v>
      </c>
      <c r="BJ5" s="187" t="str">
        <f t="shared" si="5"/>
        <v>H2022</v>
      </c>
      <c r="BK5" s="187" t="str">
        <f t="shared" si="5"/>
        <v>H2023</v>
      </c>
      <c r="BL5" s="187" t="str">
        <f t="shared" si="5"/>
        <v>H2024</v>
      </c>
      <c r="BM5" s="187" t="str">
        <f t="shared" si="5"/>
        <v>H2025</v>
      </c>
      <c r="BN5" s="187" t="str">
        <f t="shared" si="5"/>
        <v>H2026</v>
      </c>
      <c r="BO5" s="187" t="str">
        <f t="shared" si="5"/>
        <v>H2027</v>
      </c>
      <c r="BP5" s="187" t="str">
        <f t="shared" si="5"/>
        <v>H2028</v>
      </c>
      <c r="BQ5" s="187" t="str">
        <f t="shared" si="5"/>
        <v>H2029</v>
      </c>
      <c r="BR5" s="187" t="str">
        <f>"L"&amp;BR7</f>
        <v>L2019</v>
      </c>
      <c r="BS5" s="187" t="str">
        <f t="shared" ref="BS5:CB5" si="6">"L"&amp;BS7</f>
        <v>L2020</v>
      </c>
      <c r="BT5" s="187" t="str">
        <f t="shared" si="6"/>
        <v>L2021</v>
      </c>
      <c r="BU5" s="187" t="str">
        <f t="shared" si="6"/>
        <v>L2022</v>
      </c>
      <c r="BV5" s="187" t="str">
        <f t="shared" si="6"/>
        <v>L2023</v>
      </c>
      <c r="BW5" s="187" t="str">
        <f t="shared" si="6"/>
        <v>L2024</v>
      </c>
      <c r="BX5" s="187" t="str">
        <f t="shared" si="6"/>
        <v>L2025</v>
      </c>
      <c r="BY5" s="187" t="str">
        <f t="shared" si="6"/>
        <v>L2026</v>
      </c>
      <c r="BZ5" s="187" t="str">
        <f t="shared" si="6"/>
        <v>L2027</v>
      </c>
      <c r="CA5" s="187" t="str">
        <f t="shared" si="6"/>
        <v>L2028</v>
      </c>
      <c r="CB5" s="187" t="str">
        <f t="shared" si="6"/>
        <v>L2029</v>
      </c>
      <c r="CC5" s="187" t="str">
        <f t="shared" ref="CC5:CM5" si="7">"T"&amp;CC7</f>
        <v>T2019</v>
      </c>
      <c r="CD5" s="187" t="str">
        <f t="shared" si="7"/>
        <v>T2020</v>
      </c>
      <c r="CE5" s="187" t="str">
        <f t="shared" si="7"/>
        <v>T2021</v>
      </c>
      <c r="CF5" s="187" t="str">
        <f t="shared" si="7"/>
        <v>T2022</v>
      </c>
      <c r="CG5" s="187" t="str">
        <f t="shared" si="7"/>
        <v>T2023</v>
      </c>
      <c r="CH5" s="187" t="str">
        <f t="shared" si="7"/>
        <v>T2024</v>
      </c>
      <c r="CI5" s="187" t="str">
        <f t="shared" si="7"/>
        <v>T2025</v>
      </c>
      <c r="CJ5" s="187" t="str">
        <f t="shared" si="7"/>
        <v>T2026</v>
      </c>
      <c r="CK5" s="187" t="str">
        <f t="shared" si="7"/>
        <v>T2027</v>
      </c>
      <c r="CL5" s="187" t="str">
        <f t="shared" si="7"/>
        <v>T2028</v>
      </c>
      <c r="CM5" s="187" t="str">
        <f t="shared" si="7"/>
        <v>T2029</v>
      </c>
      <c r="CN5" s="187" t="str">
        <f t="shared" ref="CN5:CX5" si="8">"LR"&amp;CN7</f>
        <v>LR2019</v>
      </c>
      <c r="CO5" s="187" t="str">
        <f t="shared" si="8"/>
        <v>LR2020</v>
      </c>
      <c r="CP5" s="187" t="str">
        <f t="shared" si="8"/>
        <v>LR2021</v>
      </c>
      <c r="CQ5" s="187" t="str">
        <f t="shared" si="8"/>
        <v>LR2022</v>
      </c>
      <c r="CR5" s="187" t="str">
        <f t="shared" si="8"/>
        <v>LR2023</v>
      </c>
      <c r="CS5" s="187" t="str">
        <f t="shared" si="8"/>
        <v>LR2024</v>
      </c>
      <c r="CT5" s="187" t="str">
        <f t="shared" si="8"/>
        <v>LR2025</v>
      </c>
      <c r="CU5" s="187" t="str">
        <f t="shared" si="8"/>
        <v>LR2026</v>
      </c>
      <c r="CV5" s="187" t="str">
        <f t="shared" si="8"/>
        <v>LR2027</v>
      </c>
      <c r="CW5" s="187" t="str">
        <f t="shared" si="8"/>
        <v>LR2028</v>
      </c>
      <c r="CX5" s="187" t="str">
        <f t="shared" si="8"/>
        <v>LR2029</v>
      </c>
      <c r="CY5" s="187" t="str">
        <f>"EC"&amp;CY7</f>
        <v>EC2019</v>
      </c>
      <c r="CZ5" s="187" t="str">
        <f t="shared" ref="CZ5:DI5" si="9">"EC"&amp;CZ7</f>
        <v>EC2020</v>
      </c>
      <c r="DA5" s="187" t="str">
        <f t="shared" si="9"/>
        <v>EC2021</v>
      </c>
      <c r="DB5" s="187" t="str">
        <f t="shared" si="9"/>
        <v>EC2022</v>
      </c>
      <c r="DC5" s="187" t="str">
        <f t="shared" si="9"/>
        <v>EC2023</v>
      </c>
      <c r="DD5" s="187" t="str">
        <f t="shared" si="9"/>
        <v>EC2024</v>
      </c>
      <c r="DE5" s="187" t="str">
        <f t="shared" si="9"/>
        <v>EC2025</v>
      </c>
      <c r="DF5" s="187" t="str">
        <f t="shared" si="9"/>
        <v>EC2026</v>
      </c>
      <c r="DG5" s="187" t="str">
        <f t="shared" si="9"/>
        <v>EC2027</v>
      </c>
      <c r="DH5" s="187" t="str">
        <f t="shared" si="9"/>
        <v>EC2028</v>
      </c>
      <c r="DI5" s="187" t="str">
        <f t="shared" si="9"/>
        <v>EC2029</v>
      </c>
      <c r="DJ5" s="187" t="str">
        <f>"ER"&amp;DJ7</f>
        <v>ER2019</v>
      </c>
      <c r="DK5" s="187" t="str">
        <f t="shared" ref="DK5:DT5" si="10">"ER"&amp;DK7</f>
        <v>ER2020</v>
      </c>
      <c r="DL5" s="187" t="str">
        <f t="shared" si="10"/>
        <v>ER2021</v>
      </c>
      <c r="DM5" s="187" t="str">
        <f t="shared" si="10"/>
        <v>ER2022</v>
      </c>
      <c r="DN5" s="187" t="str">
        <f t="shared" si="10"/>
        <v>ER2023</v>
      </c>
      <c r="DO5" s="187" t="str">
        <f t="shared" si="10"/>
        <v>ER2024</v>
      </c>
      <c r="DP5" s="187" t="str">
        <f t="shared" si="10"/>
        <v>ER2025</v>
      </c>
      <c r="DQ5" s="187" t="str">
        <f t="shared" si="10"/>
        <v>ER2026</v>
      </c>
      <c r="DR5" s="187" t="str">
        <f t="shared" si="10"/>
        <v>ER2027</v>
      </c>
      <c r="DS5" s="187" t="str">
        <f t="shared" si="10"/>
        <v>ER2028</v>
      </c>
      <c r="DT5" s="187" t="str">
        <f t="shared" si="10"/>
        <v>ER2029</v>
      </c>
    </row>
    <row r="6" spans="1:731" ht="15" customHeight="1" x14ac:dyDescent="0.35">
      <c r="B6" s="144"/>
      <c r="C6" s="144"/>
      <c r="D6" s="542" t="s">
        <v>122</v>
      </c>
      <c r="E6" s="543"/>
      <c r="F6" s="543"/>
      <c r="G6" s="543"/>
      <c r="H6" s="543"/>
      <c r="I6" s="543"/>
      <c r="J6" s="533"/>
      <c r="K6" s="533"/>
      <c r="L6" s="533"/>
      <c r="M6" s="533"/>
      <c r="N6" s="544"/>
      <c r="O6" s="532" t="s">
        <v>173</v>
      </c>
      <c r="P6" s="545"/>
      <c r="Q6" s="545"/>
      <c r="R6" s="545"/>
      <c r="S6" s="545"/>
      <c r="T6" s="545"/>
      <c r="U6" s="533"/>
      <c r="V6" s="533"/>
      <c r="W6" s="533"/>
      <c r="X6" s="533"/>
      <c r="Y6" s="544"/>
      <c r="Z6" s="546"/>
      <c r="AA6" s="547"/>
      <c r="AB6" s="547"/>
      <c r="AC6" s="547"/>
      <c r="AD6" s="547"/>
      <c r="AE6" s="547"/>
      <c r="AF6" s="533"/>
      <c r="AG6" s="533"/>
      <c r="AH6" s="533"/>
      <c r="AI6" s="533"/>
      <c r="AJ6" s="544"/>
      <c r="AK6" s="548" t="s">
        <v>174</v>
      </c>
      <c r="AL6" s="549"/>
      <c r="AM6" s="549"/>
      <c r="AN6" s="549"/>
      <c r="AO6" s="549"/>
      <c r="AP6" s="549"/>
      <c r="AQ6" s="533"/>
      <c r="AR6" s="533"/>
      <c r="AS6" s="533"/>
      <c r="AT6" s="533"/>
      <c r="AU6" s="544"/>
      <c r="AV6" s="550" t="s">
        <v>175</v>
      </c>
      <c r="AW6" s="551"/>
      <c r="AX6" s="551"/>
      <c r="AY6" s="551"/>
      <c r="AZ6" s="551"/>
      <c r="BA6" s="551"/>
      <c r="BB6" s="533"/>
      <c r="BC6" s="533"/>
      <c r="BD6" s="533"/>
      <c r="BE6" s="533"/>
      <c r="BF6" s="544"/>
      <c r="BG6" s="540" t="s">
        <v>127</v>
      </c>
      <c r="BH6" s="541"/>
      <c r="BI6" s="541"/>
      <c r="BJ6" s="541"/>
      <c r="BK6" s="541"/>
      <c r="BL6" s="541"/>
      <c r="BM6" s="530"/>
      <c r="BN6" s="530"/>
      <c r="BO6" s="530"/>
      <c r="BP6" s="530"/>
      <c r="BQ6" s="531"/>
      <c r="BR6" s="528" t="s">
        <v>128</v>
      </c>
      <c r="BS6" s="529"/>
      <c r="BT6" s="529"/>
      <c r="BU6" s="529"/>
      <c r="BV6" s="529"/>
      <c r="BW6" s="529"/>
      <c r="BX6" s="530"/>
      <c r="BY6" s="530"/>
      <c r="BZ6" s="530"/>
      <c r="CA6" s="530"/>
      <c r="CB6" s="531"/>
      <c r="CC6" s="532" t="s">
        <v>11</v>
      </c>
      <c r="CD6" s="533"/>
      <c r="CE6" s="533"/>
      <c r="CF6" s="533"/>
      <c r="CG6" s="533"/>
      <c r="CH6" s="533"/>
      <c r="CI6" s="533"/>
      <c r="CJ6" s="533"/>
      <c r="CK6" s="533"/>
      <c r="CL6" s="533"/>
      <c r="CM6" s="533"/>
      <c r="CN6" s="534" t="s">
        <v>129</v>
      </c>
      <c r="CO6" s="535"/>
      <c r="CP6" s="535"/>
      <c r="CQ6" s="535"/>
      <c r="CR6" s="535"/>
      <c r="CS6" s="535"/>
      <c r="CT6" s="535"/>
      <c r="CU6" s="535"/>
      <c r="CV6" s="535"/>
      <c r="CW6" s="535"/>
      <c r="CX6" s="535"/>
      <c r="CY6" s="536" t="s">
        <v>130</v>
      </c>
      <c r="CZ6" s="537"/>
      <c r="DA6" s="537"/>
      <c r="DB6" s="537"/>
      <c r="DC6" s="537"/>
      <c r="DD6" s="537"/>
      <c r="DE6" s="537"/>
      <c r="DF6" s="537"/>
      <c r="DG6" s="537"/>
      <c r="DH6" s="537"/>
      <c r="DI6" s="537"/>
      <c r="DJ6" s="538" t="s">
        <v>131</v>
      </c>
      <c r="DK6" s="539"/>
      <c r="DL6" s="539"/>
      <c r="DM6" s="539"/>
      <c r="DN6" s="539"/>
      <c r="DO6" s="539"/>
      <c r="DP6" s="539"/>
      <c r="DQ6" s="539"/>
      <c r="DR6" s="539"/>
      <c r="DS6" s="539"/>
      <c r="DT6" s="539"/>
    </row>
    <row r="7" spans="1:731" ht="15" customHeight="1" x14ac:dyDescent="0.35">
      <c r="B7" s="144" t="s">
        <v>133</v>
      </c>
      <c r="C7" s="144" t="s">
        <v>176</v>
      </c>
      <c r="D7" s="144" t="s">
        <v>177</v>
      </c>
      <c r="E7" s="144" t="s">
        <v>178</v>
      </c>
      <c r="F7" s="144" t="s">
        <v>179</v>
      </c>
      <c r="G7" s="144" t="s">
        <v>180</v>
      </c>
      <c r="H7" s="144" t="s">
        <v>181</v>
      </c>
      <c r="I7" s="144" t="s">
        <v>182</v>
      </c>
      <c r="J7" s="144" t="s">
        <v>183</v>
      </c>
      <c r="K7" s="144" t="s">
        <v>184</v>
      </c>
      <c r="L7" s="144" t="s">
        <v>185</v>
      </c>
      <c r="M7" s="144" t="s">
        <v>186</v>
      </c>
      <c r="N7" s="144" t="s">
        <v>187</v>
      </c>
      <c r="O7" s="144" t="s">
        <v>177</v>
      </c>
      <c r="P7" s="144" t="s">
        <v>178</v>
      </c>
      <c r="Q7" s="144" t="s">
        <v>179</v>
      </c>
      <c r="R7" s="144" t="s">
        <v>180</v>
      </c>
      <c r="S7" s="144" t="s">
        <v>181</v>
      </c>
      <c r="T7" s="144" t="s">
        <v>182</v>
      </c>
      <c r="U7" s="144" t="s">
        <v>183</v>
      </c>
      <c r="V7" s="144" t="s">
        <v>184</v>
      </c>
      <c r="W7" s="144" t="s">
        <v>185</v>
      </c>
      <c r="X7" s="144" t="s">
        <v>186</v>
      </c>
      <c r="Y7" s="144" t="s">
        <v>187</v>
      </c>
      <c r="Z7" s="144" t="s">
        <v>177</v>
      </c>
      <c r="AA7" s="144" t="s">
        <v>178</v>
      </c>
      <c r="AB7" s="144" t="s">
        <v>179</v>
      </c>
      <c r="AC7" s="144" t="s">
        <v>180</v>
      </c>
      <c r="AD7" s="144" t="s">
        <v>181</v>
      </c>
      <c r="AE7" s="144" t="s">
        <v>182</v>
      </c>
      <c r="AF7" s="144" t="s">
        <v>183</v>
      </c>
      <c r="AG7" s="144" t="s">
        <v>184</v>
      </c>
      <c r="AH7" s="144" t="s">
        <v>185</v>
      </c>
      <c r="AI7" s="144" t="s">
        <v>186</v>
      </c>
      <c r="AJ7" s="144" t="s">
        <v>187</v>
      </c>
      <c r="AK7" s="144" t="s">
        <v>177</v>
      </c>
      <c r="AL7" s="144" t="s">
        <v>178</v>
      </c>
      <c r="AM7" s="144" t="s">
        <v>179</v>
      </c>
      <c r="AN7" s="144" t="s">
        <v>180</v>
      </c>
      <c r="AO7" s="144" t="s">
        <v>181</v>
      </c>
      <c r="AP7" s="144" t="s">
        <v>182</v>
      </c>
      <c r="AQ7" s="144" t="s">
        <v>183</v>
      </c>
      <c r="AR7" s="144" t="s">
        <v>184</v>
      </c>
      <c r="AS7" s="144" t="s">
        <v>185</v>
      </c>
      <c r="AT7" s="144" t="s">
        <v>186</v>
      </c>
      <c r="AU7" s="144" t="s">
        <v>187</v>
      </c>
      <c r="AV7" s="144" t="s">
        <v>177</v>
      </c>
      <c r="AW7" s="144" t="s">
        <v>178</v>
      </c>
      <c r="AX7" s="144" t="s">
        <v>179</v>
      </c>
      <c r="AY7" s="144" t="s">
        <v>180</v>
      </c>
      <c r="AZ7" s="144" t="s">
        <v>181</v>
      </c>
      <c r="BA7" s="144" t="s">
        <v>182</v>
      </c>
      <c r="BB7" s="144" t="s">
        <v>183</v>
      </c>
      <c r="BC7" s="144" t="s">
        <v>184</v>
      </c>
      <c r="BD7" s="144" t="s">
        <v>185</v>
      </c>
      <c r="BE7" s="144" t="s">
        <v>186</v>
      </c>
      <c r="BF7" s="144" t="s">
        <v>187</v>
      </c>
      <c r="BG7" s="144" t="s">
        <v>177</v>
      </c>
      <c r="BH7" s="144" t="s">
        <v>178</v>
      </c>
      <c r="BI7" s="144" t="s">
        <v>179</v>
      </c>
      <c r="BJ7" s="144" t="s">
        <v>180</v>
      </c>
      <c r="BK7" s="144" t="s">
        <v>181</v>
      </c>
      <c r="BL7" s="144" t="s">
        <v>182</v>
      </c>
      <c r="BM7" s="144" t="s">
        <v>183</v>
      </c>
      <c r="BN7" s="144" t="s">
        <v>184</v>
      </c>
      <c r="BO7" s="144" t="s">
        <v>185</v>
      </c>
      <c r="BP7" s="144" t="s">
        <v>186</v>
      </c>
      <c r="BQ7" s="144" t="s">
        <v>187</v>
      </c>
      <c r="BR7" s="144" t="s">
        <v>177</v>
      </c>
      <c r="BS7" s="144" t="s">
        <v>178</v>
      </c>
      <c r="BT7" s="144" t="s">
        <v>179</v>
      </c>
      <c r="BU7" s="144" t="s">
        <v>180</v>
      </c>
      <c r="BV7" s="144" t="s">
        <v>181</v>
      </c>
      <c r="BW7" s="144" t="s">
        <v>182</v>
      </c>
      <c r="BX7" s="144" t="s">
        <v>183</v>
      </c>
      <c r="BY7" s="144" t="s">
        <v>184</v>
      </c>
      <c r="BZ7" s="144" t="s">
        <v>185</v>
      </c>
      <c r="CA7" s="144" t="s">
        <v>186</v>
      </c>
      <c r="CB7" s="144" t="s">
        <v>187</v>
      </c>
      <c r="CC7" s="144" t="s">
        <v>177</v>
      </c>
      <c r="CD7" s="144" t="s">
        <v>178</v>
      </c>
      <c r="CE7" s="144" t="s">
        <v>179</v>
      </c>
      <c r="CF7" s="144" t="s">
        <v>180</v>
      </c>
      <c r="CG7" s="144">
        <v>2023</v>
      </c>
      <c r="CH7" s="144" t="s">
        <v>182</v>
      </c>
      <c r="CI7" s="144" t="s">
        <v>183</v>
      </c>
      <c r="CJ7" s="144" t="s">
        <v>184</v>
      </c>
      <c r="CK7" s="144" t="s">
        <v>185</v>
      </c>
      <c r="CL7" s="144" t="s">
        <v>186</v>
      </c>
      <c r="CM7" s="144" t="s">
        <v>187</v>
      </c>
      <c r="CN7" s="144" t="s">
        <v>177</v>
      </c>
      <c r="CO7" s="144" t="s">
        <v>178</v>
      </c>
      <c r="CP7" s="144" t="s">
        <v>179</v>
      </c>
      <c r="CQ7" s="144" t="s">
        <v>180</v>
      </c>
      <c r="CR7" s="144">
        <v>2023</v>
      </c>
      <c r="CS7" s="144" t="s">
        <v>182</v>
      </c>
      <c r="CT7" s="144" t="s">
        <v>183</v>
      </c>
      <c r="CU7" s="144" t="s">
        <v>184</v>
      </c>
      <c r="CV7" s="144" t="s">
        <v>185</v>
      </c>
      <c r="CW7" s="144" t="s">
        <v>186</v>
      </c>
      <c r="CX7" s="144" t="s">
        <v>187</v>
      </c>
      <c r="CY7" s="144" t="s">
        <v>177</v>
      </c>
      <c r="CZ7" s="144" t="s">
        <v>178</v>
      </c>
      <c r="DA7" s="144" t="s">
        <v>179</v>
      </c>
      <c r="DB7" s="144" t="s">
        <v>180</v>
      </c>
      <c r="DC7" s="144">
        <v>2023</v>
      </c>
      <c r="DD7" s="144" t="s">
        <v>182</v>
      </c>
      <c r="DE7" s="144" t="s">
        <v>183</v>
      </c>
      <c r="DF7" s="144" t="s">
        <v>184</v>
      </c>
      <c r="DG7" s="144" t="s">
        <v>185</v>
      </c>
      <c r="DH7" s="144" t="s">
        <v>186</v>
      </c>
      <c r="DI7" s="144" t="s">
        <v>187</v>
      </c>
      <c r="DJ7" s="144" t="s">
        <v>177</v>
      </c>
      <c r="DK7" s="144" t="s">
        <v>178</v>
      </c>
      <c r="DL7" s="144" t="s">
        <v>179</v>
      </c>
      <c r="DM7" s="144" t="s">
        <v>180</v>
      </c>
      <c r="DN7" s="144">
        <v>2023</v>
      </c>
      <c r="DO7" s="144" t="s">
        <v>182</v>
      </c>
      <c r="DP7" s="144" t="s">
        <v>183</v>
      </c>
      <c r="DQ7" s="144" t="s">
        <v>184</v>
      </c>
      <c r="DR7" s="144" t="s">
        <v>185</v>
      </c>
      <c r="DS7" s="144" t="s">
        <v>186</v>
      </c>
      <c r="DT7" s="144" t="s">
        <v>187</v>
      </c>
    </row>
    <row r="8" spans="1:731" ht="15" customHeight="1" x14ac:dyDescent="0.35">
      <c r="A8" s="161" t="s">
        <v>188</v>
      </c>
      <c r="B8" s="162" t="s">
        <v>189</v>
      </c>
      <c r="C8" s="163" t="s">
        <v>190</v>
      </c>
      <c r="D8" s="163"/>
      <c r="E8" s="163"/>
      <c r="F8" s="163"/>
      <c r="G8" s="163">
        <v>951461.04856620997</v>
      </c>
      <c r="H8" s="163">
        <v>916461.04856620997</v>
      </c>
      <c r="I8" s="163">
        <v>881461.04856620997</v>
      </c>
      <c r="J8" s="163">
        <v>821167.79755485966</v>
      </c>
      <c r="K8" s="163">
        <v>735581.29553215927</v>
      </c>
      <c r="L8" s="163">
        <v>624701.54249810847</v>
      </c>
      <c r="M8" s="163">
        <v>513821.78946405771</v>
      </c>
      <c r="N8" s="163">
        <v>402942.03643000696</v>
      </c>
      <c r="O8" s="163"/>
      <c r="P8" s="163"/>
      <c r="Q8" s="163"/>
      <c r="R8" s="163">
        <v>2759464.0933482931</v>
      </c>
      <c r="S8" s="163">
        <v>2614605.1317099966</v>
      </c>
      <c r="T8" s="163">
        <v>2513075.4932824434</v>
      </c>
      <c r="U8" s="163">
        <v>2335722.7671652157</v>
      </c>
      <c r="V8" s="163">
        <v>2110285.2500058659</v>
      </c>
      <c r="W8" s="163">
        <v>1818435.4091358639</v>
      </c>
      <c r="X8" s="163">
        <v>1533762.839823324</v>
      </c>
      <c r="Y8" s="163">
        <v>1229856.4154600718</v>
      </c>
      <c r="Z8" s="163"/>
      <c r="AA8" s="163"/>
      <c r="AB8" s="163"/>
      <c r="AC8" s="163">
        <v>915446.98436161247</v>
      </c>
      <c r="AD8" s="163">
        <v>867390.29831550957</v>
      </c>
      <c r="AE8" s="163">
        <v>833708.03314457531</v>
      </c>
      <c r="AF8" s="163">
        <v>774871.60230146709</v>
      </c>
      <c r="AG8" s="163">
        <v>700083.13314074615</v>
      </c>
      <c r="AH8" s="163">
        <v>603262.50142646418</v>
      </c>
      <c r="AI8" s="163">
        <v>508822.91595194349</v>
      </c>
      <c r="AJ8" s="163">
        <v>408002.53550847725</v>
      </c>
      <c r="AK8" s="163"/>
      <c r="AL8" s="163"/>
      <c r="AM8" s="163"/>
      <c r="AN8" s="163">
        <v>453670.06130792282</v>
      </c>
      <c r="AO8" s="163">
        <v>429854.50445184263</v>
      </c>
      <c r="AP8" s="163">
        <v>413162.5107415315</v>
      </c>
      <c r="AQ8" s="163">
        <v>384004.81221424183</v>
      </c>
      <c r="AR8" s="163">
        <v>346941.72721983271</v>
      </c>
      <c r="AS8" s="163">
        <v>298960.1153121579</v>
      </c>
      <c r="AT8" s="163">
        <v>252158.4836895488</v>
      </c>
      <c r="AU8" s="163">
        <v>202194.70756899967</v>
      </c>
      <c r="AV8" s="163"/>
      <c r="AW8" s="163"/>
      <c r="AX8" s="163"/>
      <c r="AY8" s="163">
        <v>0</v>
      </c>
      <c r="AZ8" s="163">
        <v>0</v>
      </c>
      <c r="BA8" s="163">
        <v>0</v>
      </c>
      <c r="BB8" s="163">
        <v>0</v>
      </c>
      <c r="BC8" s="163">
        <v>0</v>
      </c>
      <c r="BD8" s="163">
        <v>0</v>
      </c>
      <c r="BE8" s="163">
        <v>0</v>
      </c>
      <c r="BF8" s="163">
        <v>0</v>
      </c>
      <c r="BG8" s="163"/>
      <c r="BH8" s="163"/>
      <c r="BI8" s="163"/>
      <c r="BJ8" s="163">
        <v>0</v>
      </c>
      <c r="BK8" s="163">
        <v>0</v>
      </c>
      <c r="BL8" s="163">
        <v>0</v>
      </c>
      <c r="BM8" s="163">
        <v>0</v>
      </c>
      <c r="BN8" s="163">
        <v>0</v>
      </c>
      <c r="BO8" s="163">
        <v>0</v>
      </c>
      <c r="BP8" s="163">
        <v>0</v>
      </c>
      <c r="BQ8" s="163">
        <v>0</v>
      </c>
      <c r="BR8" s="163"/>
      <c r="BS8" s="163"/>
      <c r="BT8" s="163"/>
      <c r="BU8" s="163">
        <v>0</v>
      </c>
      <c r="BV8" s="163">
        <v>0</v>
      </c>
      <c r="BW8" s="163">
        <v>0</v>
      </c>
      <c r="BX8" s="163">
        <v>0</v>
      </c>
      <c r="BY8" s="163">
        <v>0</v>
      </c>
      <c r="BZ8" s="163">
        <v>0</v>
      </c>
      <c r="CA8" s="163">
        <v>0</v>
      </c>
      <c r="CB8" s="163">
        <v>0</v>
      </c>
      <c r="CC8" s="163"/>
      <c r="CD8" s="163"/>
      <c r="CE8" s="163"/>
      <c r="CF8" s="163">
        <v>4128581.1390178287</v>
      </c>
      <c r="CG8" s="163">
        <v>3911849.9344773493</v>
      </c>
      <c r="CH8" s="163">
        <v>3759946.0371685508</v>
      </c>
      <c r="CI8" s="163">
        <v>3494599.1816809247</v>
      </c>
      <c r="CJ8" s="163">
        <v>3157310.110366445</v>
      </c>
      <c r="CK8" s="163">
        <v>2720658.0258744862</v>
      </c>
      <c r="CL8" s="163">
        <v>2294744.2394648166</v>
      </c>
      <c r="CM8" s="163">
        <v>1840053.658537549</v>
      </c>
      <c r="CN8" s="163"/>
      <c r="CO8" s="163"/>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c r="IU8" s="164"/>
      <c r="IV8" s="164"/>
      <c r="IW8" s="164"/>
      <c r="IX8" s="164"/>
      <c r="IY8" s="164"/>
      <c r="IZ8" s="164"/>
      <c r="JA8" s="164"/>
      <c r="JB8" s="164"/>
      <c r="JC8" s="164"/>
      <c r="JD8" s="164"/>
      <c r="JE8" s="164"/>
      <c r="JF8" s="164"/>
      <c r="JG8" s="164"/>
      <c r="JH8" s="164"/>
      <c r="JI8" s="164"/>
      <c r="JJ8" s="164"/>
      <c r="JK8" s="164"/>
      <c r="JL8" s="164"/>
      <c r="JM8" s="164"/>
      <c r="JN8" s="164"/>
      <c r="JO8" s="164"/>
      <c r="JP8" s="164"/>
      <c r="JQ8" s="164"/>
      <c r="JR8" s="164"/>
      <c r="JS8" s="164"/>
      <c r="JT8" s="164"/>
      <c r="JU8" s="164"/>
      <c r="JV8" s="164"/>
      <c r="JW8" s="164"/>
      <c r="JX8" s="164"/>
      <c r="JY8" s="164"/>
      <c r="JZ8" s="164"/>
      <c r="KA8" s="164"/>
      <c r="KB8" s="164"/>
      <c r="KC8" s="164"/>
      <c r="KD8" s="164"/>
      <c r="KE8" s="164"/>
      <c r="KF8" s="164"/>
      <c r="KG8" s="164"/>
      <c r="KH8" s="164"/>
      <c r="KI8" s="164"/>
      <c r="KJ8" s="164"/>
      <c r="KK8" s="164"/>
      <c r="KL8" s="164"/>
      <c r="KM8" s="164"/>
      <c r="KN8" s="164"/>
      <c r="KO8" s="164"/>
      <c r="KP8" s="164"/>
      <c r="KQ8" s="164"/>
      <c r="KR8" s="164"/>
      <c r="KS8" s="164"/>
      <c r="KT8" s="164"/>
      <c r="KU8" s="164"/>
      <c r="KV8" s="164"/>
      <c r="KW8" s="164"/>
      <c r="KX8" s="164"/>
      <c r="KY8" s="164"/>
      <c r="KZ8" s="164"/>
      <c r="LA8" s="164"/>
      <c r="LB8" s="164"/>
      <c r="LC8" s="164"/>
      <c r="LD8" s="164"/>
      <c r="LE8" s="164"/>
      <c r="LF8" s="164"/>
      <c r="LG8" s="164"/>
      <c r="LH8" s="164"/>
      <c r="LI8" s="164"/>
      <c r="LJ8" s="164"/>
      <c r="LK8" s="164"/>
      <c r="LL8" s="164"/>
      <c r="LM8" s="164"/>
      <c r="LN8" s="164"/>
      <c r="LO8" s="164"/>
      <c r="LP8" s="164"/>
      <c r="LQ8" s="164"/>
      <c r="LR8" s="164"/>
      <c r="LS8" s="164"/>
      <c r="LT8" s="164"/>
      <c r="LU8" s="164"/>
      <c r="LV8" s="164"/>
      <c r="LW8" s="164"/>
      <c r="LX8" s="164"/>
      <c r="LY8" s="164"/>
      <c r="LZ8" s="164"/>
      <c r="MA8" s="164"/>
      <c r="MB8" s="164"/>
      <c r="MC8" s="164"/>
      <c r="MD8" s="164"/>
      <c r="ME8" s="164"/>
      <c r="MF8" s="164"/>
      <c r="MG8" s="164"/>
      <c r="MH8" s="164"/>
      <c r="MI8" s="164"/>
      <c r="MJ8" s="164"/>
      <c r="MK8" s="164"/>
      <c r="ML8" s="164"/>
      <c r="MM8" s="164"/>
      <c r="MN8" s="164"/>
      <c r="MO8" s="164"/>
      <c r="MP8" s="164"/>
      <c r="MQ8" s="164"/>
      <c r="MR8" s="164"/>
      <c r="MS8" s="164"/>
      <c r="MT8" s="164"/>
      <c r="MU8" s="164"/>
      <c r="MV8" s="164"/>
      <c r="MW8" s="164"/>
      <c r="MX8" s="164"/>
      <c r="MY8" s="164"/>
      <c r="MZ8" s="164"/>
      <c r="NA8" s="164"/>
      <c r="NB8" s="164"/>
      <c r="NC8" s="164"/>
      <c r="ND8" s="164"/>
      <c r="NE8" s="164"/>
      <c r="NF8" s="164"/>
      <c r="NG8" s="164"/>
      <c r="NH8" s="164"/>
      <c r="NI8" s="164"/>
      <c r="NJ8" s="164"/>
      <c r="NK8" s="164"/>
      <c r="NL8" s="164"/>
      <c r="NM8" s="164"/>
      <c r="NN8" s="164"/>
      <c r="NO8" s="164"/>
      <c r="NP8" s="164"/>
      <c r="NQ8" s="164"/>
      <c r="NR8" s="164"/>
      <c r="NS8" s="164"/>
      <c r="NT8" s="164"/>
      <c r="NU8" s="164"/>
      <c r="NV8" s="164"/>
      <c r="NW8" s="164"/>
      <c r="NX8" s="164"/>
      <c r="NY8" s="164"/>
      <c r="NZ8" s="164"/>
      <c r="OA8" s="164"/>
      <c r="OB8" s="164"/>
      <c r="OC8" s="164"/>
      <c r="OD8" s="164"/>
      <c r="OE8" s="164"/>
      <c r="OF8" s="164"/>
      <c r="OG8" s="164"/>
      <c r="OH8" s="164"/>
      <c r="OI8" s="164"/>
      <c r="OJ8" s="164"/>
      <c r="OK8" s="164"/>
      <c r="OL8" s="164"/>
      <c r="OM8" s="164"/>
      <c r="ON8" s="164"/>
      <c r="OO8" s="164"/>
      <c r="OP8" s="164"/>
      <c r="OQ8" s="164"/>
      <c r="OR8" s="164"/>
      <c r="OS8" s="164"/>
      <c r="OT8" s="164"/>
      <c r="OU8" s="164"/>
      <c r="OV8" s="164"/>
      <c r="OW8" s="164"/>
      <c r="OX8" s="164"/>
      <c r="OY8" s="164"/>
      <c r="OZ8" s="164"/>
      <c r="PA8" s="164"/>
      <c r="PB8" s="164"/>
      <c r="PC8" s="164"/>
      <c r="PD8" s="164"/>
      <c r="PE8" s="164"/>
      <c r="PF8" s="164"/>
      <c r="PG8" s="164"/>
      <c r="PH8" s="164"/>
      <c r="PI8" s="164"/>
      <c r="PJ8" s="164"/>
      <c r="PK8" s="164"/>
      <c r="PL8" s="164"/>
      <c r="PM8" s="164"/>
      <c r="PN8" s="164"/>
      <c r="PO8" s="164"/>
      <c r="PP8" s="164"/>
      <c r="PQ8" s="164"/>
      <c r="PR8" s="164"/>
      <c r="PS8" s="164"/>
      <c r="PT8" s="164"/>
      <c r="PU8" s="164"/>
      <c r="PV8" s="164"/>
      <c r="PW8" s="164"/>
      <c r="PX8" s="164"/>
      <c r="PY8" s="164"/>
      <c r="PZ8" s="164"/>
      <c r="QA8" s="164"/>
      <c r="QB8" s="164"/>
      <c r="QC8" s="164"/>
      <c r="QD8" s="164"/>
      <c r="QE8" s="164"/>
      <c r="QF8" s="164"/>
      <c r="QG8" s="164"/>
      <c r="QH8" s="164"/>
      <c r="QI8" s="164"/>
      <c r="QJ8" s="164"/>
      <c r="QK8" s="164"/>
      <c r="QL8" s="164"/>
      <c r="QM8" s="164"/>
      <c r="QN8" s="164"/>
      <c r="QO8" s="164"/>
      <c r="QP8" s="164"/>
      <c r="QQ8" s="164"/>
      <c r="QR8" s="164"/>
      <c r="QS8" s="164"/>
      <c r="QT8" s="164"/>
      <c r="QU8" s="164"/>
      <c r="QV8" s="164"/>
      <c r="QW8" s="164"/>
      <c r="QX8" s="164"/>
      <c r="QY8" s="164"/>
      <c r="QZ8" s="164"/>
      <c r="RA8" s="164"/>
      <c r="RB8" s="164"/>
      <c r="RC8" s="164"/>
      <c r="RD8" s="164"/>
      <c r="RE8" s="164"/>
      <c r="RF8" s="164"/>
      <c r="RG8" s="164"/>
      <c r="RH8" s="164"/>
      <c r="RI8" s="164"/>
      <c r="RJ8" s="164"/>
      <c r="RK8" s="164"/>
      <c r="RL8" s="164"/>
      <c r="RM8" s="164"/>
      <c r="RN8" s="164"/>
      <c r="RO8" s="164"/>
      <c r="RP8" s="164"/>
      <c r="RQ8" s="164"/>
      <c r="RR8" s="164"/>
      <c r="RS8" s="164"/>
      <c r="RT8" s="164"/>
      <c r="RU8" s="164"/>
      <c r="RV8" s="164"/>
      <c r="RW8" s="164"/>
      <c r="RX8" s="164"/>
      <c r="RY8" s="164"/>
      <c r="RZ8" s="164"/>
      <c r="SA8" s="164"/>
      <c r="SB8" s="164"/>
      <c r="SC8" s="164"/>
      <c r="SD8" s="164"/>
      <c r="SE8" s="164"/>
      <c r="SF8" s="164"/>
      <c r="SG8" s="164"/>
      <c r="SH8" s="164"/>
      <c r="SI8" s="164"/>
      <c r="SJ8" s="164"/>
      <c r="SK8" s="164"/>
      <c r="SL8" s="164"/>
      <c r="SM8" s="164"/>
      <c r="SN8" s="164"/>
      <c r="SO8" s="164"/>
      <c r="SP8" s="164"/>
      <c r="SQ8" s="164"/>
      <c r="SR8" s="164"/>
      <c r="SS8" s="164"/>
      <c r="ST8" s="164"/>
      <c r="SU8" s="164"/>
      <c r="SV8" s="164"/>
      <c r="SW8" s="164"/>
      <c r="SX8" s="164"/>
      <c r="SY8" s="164"/>
      <c r="SZ8" s="164"/>
      <c r="TA8" s="164"/>
      <c r="TB8" s="164"/>
      <c r="TC8" s="164"/>
      <c r="TD8" s="164"/>
      <c r="TE8" s="164"/>
      <c r="TF8" s="164"/>
      <c r="TG8" s="164"/>
      <c r="TH8" s="164"/>
      <c r="TI8" s="164"/>
      <c r="TJ8" s="164"/>
      <c r="TK8" s="164"/>
      <c r="TL8" s="164"/>
      <c r="TM8" s="164"/>
      <c r="TN8" s="164"/>
      <c r="TO8" s="164"/>
      <c r="TP8" s="164"/>
      <c r="TQ8" s="164"/>
      <c r="TR8" s="164"/>
      <c r="TS8" s="164"/>
      <c r="TT8" s="164"/>
      <c r="TU8" s="164"/>
      <c r="TV8" s="164"/>
      <c r="TW8" s="164"/>
      <c r="TX8" s="164"/>
      <c r="TY8" s="164"/>
      <c r="TZ8" s="164"/>
      <c r="UA8" s="164"/>
      <c r="UB8" s="164"/>
      <c r="UC8" s="164"/>
      <c r="UD8" s="164"/>
      <c r="UE8" s="164"/>
      <c r="UF8" s="164"/>
      <c r="UG8" s="164"/>
      <c r="UH8" s="164"/>
      <c r="UI8" s="164"/>
      <c r="UJ8" s="164"/>
      <c r="UK8" s="164"/>
      <c r="UL8" s="164"/>
      <c r="UM8" s="164"/>
      <c r="UN8" s="164"/>
      <c r="UO8" s="164"/>
      <c r="UP8" s="164"/>
      <c r="UQ8" s="164"/>
      <c r="UR8" s="164"/>
      <c r="US8" s="164"/>
      <c r="UT8" s="164"/>
      <c r="UU8" s="164"/>
      <c r="UV8" s="164"/>
      <c r="UW8" s="164"/>
      <c r="UX8" s="164"/>
      <c r="UY8" s="164"/>
      <c r="UZ8" s="164"/>
      <c r="VA8" s="164"/>
      <c r="VB8" s="164"/>
      <c r="VC8" s="164"/>
      <c r="VD8" s="164"/>
      <c r="VE8" s="164"/>
      <c r="VF8" s="164"/>
      <c r="VG8" s="164"/>
      <c r="VH8" s="164"/>
      <c r="VI8" s="164"/>
      <c r="VJ8" s="164"/>
      <c r="VK8" s="164"/>
      <c r="VL8" s="164"/>
      <c r="VM8" s="164"/>
      <c r="VN8" s="164"/>
      <c r="VO8" s="164"/>
      <c r="VP8" s="164"/>
      <c r="VQ8" s="164"/>
      <c r="VR8" s="164"/>
      <c r="VS8" s="164"/>
      <c r="VT8" s="164"/>
      <c r="VU8" s="164"/>
      <c r="VV8" s="164"/>
      <c r="VW8" s="164"/>
      <c r="VX8" s="164"/>
      <c r="VY8" s="164"/>
      <c r="VZ8" s="164"/>
      <c r="WA8" s="164"/>
      <c r="WB8" s="164"/>
      <c r="WC8" s="164"/>
      <c r="WD8" s="164"/>
      <c r="WE8" s="164"/>
      <c r="WF8" s="164"/>
      <c r="WG8" s="164"/>
      <c r="WH8" s="164"/>
      <c r="WI8" s="164"/>
      <c r="WJ8" s="164"/>
      <c r="WK8" s="164"/>
      <c r="WL8" s="164"/>
      <c r="WM8" s="164"/>
      <c r="WN8" s="164"/>
      <c r="WO8" s="164"/>
      <c r="WP8" s="164"/>
      <c r="WQ8" s="164"/>
      <c r="WR8" s="164"/>
      <c r="WS8" s="164"/>
      <c r="WT8" s="164"/>
      <c r="WU8" s="164"/>
      <c r="WV8" s="164"/>
      <c r="WW8" s="164"/>
      <c r="WX8" s="164"/>
      <c r="WY8" s="164"/>
      <c r="WZ8" s="164"/>
      <c r="XA8" s="164"/>
      <c r="XB8" s="164"/>
      <c r="XC8" s="164"/>
      <c r="XD8" s="164"/>
      <c r="XE8" s="164"/>
      <c r="XF8" s="164"/>
      <c r="XG8" s="164"/>
      <c r="XH8" s="164"/>
      <c r="XI8" s="164"/>
      <c r="XJ8" s="164"/>
      <c r="XK8" s="164"/>
      <c r="XL8" s="164"/>
      <c r="XM8" s="164"/>
      <c r="XN8" s="164"/>
      <c r="XO8" s="164"/>
      <c r="XP8" s="164"/>
      <c r="XQ8" s="164"/>
      <c r="XR8" s="164"/>
      <c r="XS8" s="164"/>
      <c r="XT8" s="164"/>
      <c r="XU8" s="164"/>
      <c r="XV8" s="164"/>
      <c r="XW8" s="164"/>
      <c r="XX8" s="164"/>
      <c r="XY8" s="164"/>
      <c r="XZ8" s="164"/>
      <c r="YA8" s="164"/>
      <c r="YB8" s="164"/>
      <c r="YC8" s="164"/>
      <c r="YD8" s="164"/>
      <c r="YE8" s="164"/>
      <c r="YF8" s="164"/>
      <c r="YG8" s="164"/>
      <c r="YH8" s="164"/>
      <c r="YI8" s="164"/>
      <c r="YJ8" s="164"/>
      <c r="YK8" s="164"/>
      <c r="YL8" s="164"/>
      <c r="YM8" s="164"/>
      <c r="YN8" s="164"/>
      <c r="YO8" s="164"/>
      <c r="YP8" s="164"/>
      <c r="YQ8" s="164"/>
      <c r="YR8" s="164"/>
      <c r="YS8" s="164"/>
      <c r="YT8" s="164"/>
      <c r="YU8" s="164"/>
      <c r="YV8" s="164"/>
      <c r="YW8" s="164"/>
      <c r="YX8" s="164"/>
      <c r="YY8" s="164"/>
      <c r="YZ8" s="164"/>
      <c r="ZA8" s="164"/>
      <c r="ZB8" s="164"/>
      <c r="ZC8" s="164"/>
      <c r="ZD8" s="164"/>
      <c r="ZE8" s="164"/>
      <c r="ZF8" s="164"/>
      <c r="ZG8" s="164"/>
      <c r="ZH8" s="164"/>
      <c r="ZI8" s="164"/>
      <c r="ZJ8" s="164"/>
      <c r="ZK8" s="164"/>
      <c r="ZL8" s="164"/>
      <c r="ZM8" s="164"/>
      <c r="ZN8" s="164"/>
      <c r="ZO8" s="164"/>
      <c r="ZP8" s="164"/>
      <c r="ZQ8" s="164"/>
      <c r="ZR8" s="164"/>
      <c r="ZS8" s="164"/>
      <c r="ZT8" s="164"/>
      <c r="ZU8" s="164"/>
      <c r="ZV8" s="164"/>
      <c r="ZW8" s="164"/>
      <c r="ZX8" s="164"/>
      <c r="ZY8" s="164"/>
      <c r="ZZ8" s="164"/>
      <c r="AAA8" s="164"/>
      <c r="AAB8" s="164"/>
      <c r="AAC8" s="164"/>
      <c r="AAD8" s="164"/>
      <c r="AAE8" s="164"/>
      <c r="AAF8" s="164"/>
      <c r="AAG8" s="164"/>
      <c r="AAH8" s="164"/>
      <c r="AAI8" s="164"/>
      <c r="AAJ8" s="164"/>
      <c r="AAK8" s="164"/>
      <c r="AAL8" s="164"/>
      <c r="AAM8" s="164"/>
      <c r="AAN8" s="164"/>
      <c r="AAO8" s="164"/>
      <c r="AAP8" s="164"/>
      <c r="AAQ8" s="164"/>
      <c r="AAR8" s="164"/>
      <c r="AAS8" s="164"/>
      <c r="AAT8" s="164"/>
      <c r="AAU8" s="164"/>
      <c r="AAV8" s="164"/>
      <c r="AAW8" s="164"/>
      <c r="AAX8" s="164"/>
      <c r="AAY8" s="164"/>
      <c r="AAZ8" s="164"/>
      <c r="ABA8" s="164"/>
      <c r="ABB8" s="164"/>
      <c r="ABC8" s="164"/>
    </row>
    <row r="9" spans="1:731" ht="15" customHeight="1" x14ac:dyDescent="0.35">
      <c r="A9" s="161" t="s">
        <v>188</v>
      </c>
      <c r="B9" s="162" t="s">
        <v>191</v>
      </c>
      <c r="C9" s="163" t="s">
        <v>192</v>
      </c>
      <c r="D9" s="163"/>
      <c r="E9" s="163"/>
      <c r="F9" s="163"/>
      <c r="G9" s="163">
        <v>164616.61008219176</v>
      </c>
      <c r="H9" s="163">
        <v>161076.61008219176</v>
      </c>
      <c r="I9" s="163">
        <v>158576.61008219176</v>
      </c>
      <c r="J9" s="163">
        <v>156076.61008219176</v>
      </c>
      <c r="K9" s="163">
        <v>153576.61008219176</v>
      </c>
      <c r="L9" s="163">
        <v>151076.61008219176</v>
      </c>
      <c r="M9" s="163">
        <v>148576.61008219176</v>
      </c>
      <c r="N9" s="163">
        <v>146076.61008219176</v>
      </c>
      <c r="O9" s="163"/>
      <c r="P9" s="163"/>
      <c r="Q9" s="163"/>
      <c r="R9" s="163">
        <v>123363.89252068762</v>
      </c>
      <c r="S9" s="163">
        <v>119365.68038126413</v>
      </c>
      <c r="T9" s="163">
        <v>116828.41080489178</v>
      </c>
      <c r="U9" s="163">
        <v>114722.31310465286</v>
      </c>
      <c r="V9" s="163">
        <v>113859.80998137803</v>
      </c>
      <c r="W9" s="163">
        <v>113650.69561022738</v>
      </c>
      <c r="X9" s="163">
        <v>114620.12357663445</v>
      </c>
      <c r="Y9" s="163">
        <v>115231.95622734469</v>
      </c>
      <c r="Z9" s="163"/>
      <c r="AA9" s="163"/>
      <c r="AB9" s="163"/>
      <c r="AC9" s="163">
        <v>488266.7535627918</v>
      </c>
      <c r="AD9" s="163">
        <v>472453.84438651951</v>
      </c>
      <c r="AE9" s="163">
        <v>462431.49779583991</v>
      </c>
      <c r="AF9" s="163">
        <v>454111.47152575257</v>
      </c>
      <c r="AG9" s="163">
        <v>450714.13638807688</v>
      </c>
      <c r="AH9" s="163">
        <v>449903.63578607532</v>
      </c>
      <c r="AI9" s="163">
        <v>453759.2758122675</v>
      </c>
      <c r="AJ9" s="163">
        <v>456200.1309187194</v>
      </c>
      <c r="AK9" s="163"/>
      <c r="AL9" s="163"/>
      <c r="AM9" s="163"/>
      <c r="AN9" s="163">
        <v>240060.59619809996</v>
      </c>
      <c r="AO9" s="163">
        <v>232244.30474925539</v>
      </c>
      <c r="AP9" s="163">
        <v>227262.30360556729</v>
      </c>
      <c r="AQ9" s="163">
        <v>223123.94420533569</v>
      </c>
      <c r="AR9" s="163">
        <v>221403.99354049884</v>
      </c>
      <c r="AS9" s="163">
        <v>220953.5776849692</v>
      </c>
      <c r="AT9" s="163">
        <v>222792.64464911819</v>
      </c>
      <c r="AU9" s="163">
        <v>223934.43947517942</v>
      </c>
      <c r="AV9" s="163"/>
      <c r="AW9" s="163"/>
      <c r="AX9" s="163"/>
      <c r="AY9" s="163">
        <v>0</v>
      </c>
      <c r="AZ9" s="163">
        <v>0</v>
      </c>
      <c r="BA9" s="163">
        <v>0</v>
      </c>
      <c r="BB9" s="163">
        <v>0</v>
      </c>
      <c r="BC9" s="163">
        <v>0</v>
      </c>
      <c r="BD9" s="163">
        <v>0</v>
      </c>
      <c r="BE9" s="163">
        <v>0</v>
      </c>
      <c r="BF9" s="163">
        <v>0</v>
      </c>
      <c r="BG9" s="163"/>
      <c r="BH9" s="163"/>
      <c r="BI9" s="163"/>
      <c r="BJ9" s="163">
        <v>0</v>
      </c>
      <c r="BK9" s="163">
        <v>0</v>
      </c>
      <c r="BL9" s="163">
        <v>0</v>
      </c>
      <c r="BM9" s="163">
        <v>0</v>
      </c>
      <c r="BN9" s="163">
        <v>0</v>
      </c>
      <c r="BO9" s="163">
        <v>0</v>
      </c>
      <c r="BP9" s="163">
        <v>0</v>
      </c>
      <c r="BQ9" s="163">
        <v>0</v>
      </c>
      <c r="BR9" s="163"/>
      <c r="BS9" s="163"/>
      <c r="BT9" s="163"/>
      <c r="BU9" s="163">
        <v>0</v>
      </c>
      <c r="BV9" s="163">
        <v>0</v>
      </c>
      <c r="BW9" s="163">
        <v>0</v>
      </c>
      <c r="BX9" s="163">
        <v>0</v>
      </c>
      <c r="BY9" s="163">
        <v>0</v>
      </c>
      <c r="BZ9" s="163">
        <v>0</v>
      </c>
      <c r="CA9" s="163">
        <v>0</v>
      </c>
      <c r="CB9" s="163">
        <v>0</v>
      </c>
      <c r="CC9" s="163"/>
      <c r="CD9" s="163"/>
      <c r="CE9" s="163"/>
      <c r="CF9" s="163">
        <v>851691.24228157941</v>
      </c>
      <c r="CG9" s="163">
        <v>824063.829517039</v>
      </c>
      <c r="CH9" s="163">
        <v>806522.21220629907</v>
      </c>
      <c r="CI9" s="163">
        <v>791957.72883574117</v>
      </c>
      <c r="CJ9" s="163">
        <v>785977.93990995374</v>
      </c>
      <c r="CK9" s="163">
        <v>784507.90908127197</v>
      </c>
      <c r="CL9" s="163">
        <v>791172.04403802019</v>
      </c>
      <c r="CM9" s="163">
        <v>795366.52662124357</v>
      </c>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c r="IU9" s="164"/>
      <c r="IV9" s="164"/>
      <c r="IW9" s="164"/>
      <c r="IX9" s="164"/>
      <c r="IY9" s="164"/>
      <c r="IZ9" s="164"/>
      <c r="JA9" s="164"/>
      <c r="JB9" s="164"/>
      <c r="JC9" s="164"/>
      <c r="JD9" s="164"/>
      <c r="JE9" s="164"/>
      <c r="JF9" s="164"/>
      <c r="JG9" s="164"/>
      <c r="JH9" s="164"/>
      <c r="JI9" s="164"/>
      <c r="JJ9" s="164"/>
      <c r="JK9" s="164"/>
      <c r="JL9" s="164"/>
      <c r="JM9" s="164"/>
      <c r="JN9" s="164"/>
      <c r="JO9" s="164"/>
      <c r="JP9" s="164"/>
      <c r="JQ9" s="164"/>
      <c r="JR9" s="164"/>
      <c r="JS9" s="164"/>
      <c r="JT9" s="164"/>
      <c r="JU9" s="164"/>
      <c r="JV9" s="164"/>
      <c r="JW9" s="164"/>
      <c r="JX9" s="164"/>
      <c r="JY9" s="164"/>
      <c r="JZ9" s="164"/>
      <c r="KA9" s="164"/>
      <c r="KB9" s="164"/>
      <c r="KC9" s="164"/>
      <c r="KD9" s="164"/>
      <c r="KE9" s="164"/>
      <c r="KF9" s="164"/>
      <c r="KG9" s="164"/>
      <c r="KH9" s="164"/>
      <c r="KI9" s="164"/>
      <c r="KJ9" s="164"/>
      <c r="KK9" s="164"/>
      <c r="KL9" s="164"/>
      <c r="KM9" s="164"/>
      <c r="KN9" s="164"/>
      <c r="KO9" s="164"/>
      <c r="KP9" s="164"/>
      <c r="KQ9" s="164"/>
      <c r="KR9" s="164"/>
      <c r="KS9" s="164"/>
      <c r="KT9" s="164"/>
      <c r="KU9" s="164"/>
      <c r="KV9" s="164"/>
      <c r="KW9" s="164"/>
      <c r="KX9" s="164"/>
      <c r="KY9" s="164"/>
      <c r="KZ9" s="164"/>
      <c r="LA9" s="164"/>
      <c r="LB9" s="164"/>
      <c r="LC9" s="164"/>
      <c r="LD9" s="164"/>
      <c r="LE9" s="164"/>
      <c r="LF9" s="164"/>
      <c r="LG9" s="164"/>
      <c r="LH9" s="164"/>
      <c r="LI9" s="164"/>
      <c r="LJ9" s="164"/>
      <c r="LK9" s="164"/>
      <c r="LL9" s="164"/>
      <c r="LM9" s="164"/>
      <c r="LN9" s="164"/>
      <c r="LO9" s="164"/>
      <c r="LP9" s="164"/>
      <c r="LQ9" s="164"/>
      <c r="LR9" s="164"/>
      <c r="LS9" s="164"/>
      <c r="LT9" s="164"/>
      <c r="LU9" s="164"/>
      <c r="LV9" s="164"/>
      <c r="LW9" s="164"/>
      <c r="LX9" s="164"/>
      <c r="LY9" s="164"/>
      <c r="LZ9" s="164"/>
      <c r="MA9" s="164"/>
      <c r="MB9" s="164"/>
      <c r="MC9" s="164"/>
      <c r="MD9" s="164"/>
      <c r="ME9" s="164"/>
      <c r="MF9" s="164"/>
      <c r="MG9" s="164"/>
      <c r="MH9" s="164"/>
      <c r="MI9" s="164"/>
      <c r="MJ9" s="164"/>
      <c r="MK9" s="164"/>
      <c r="ML9" s="164"/>
      <c r="MM9" s="164"/>
      <c r="MN9" s="164"/>
      <c r="MO9" s="164"/>
      <c r="MP9" s="164"/>
      <c r="MQ9" s="164"/>
      <c r="MR9" s="164"/>
      <c r="MS9" s="164"/>
      <c r="MT9" s="164"/>
      <c r="MU9" s="164"/>
      <c r="MV9" s="164"/>
      <c r="MW9" s="164"/>
      <c r="MX9" s="164"/>
      <c r="MY9" s="164"/>
      <c r="MZ9" s="164"/>
      <c r="NA9" s="164"/>
      <c r="NB9" s="164"/>
      <c r="NC9" s="164"/>
      <c r="ND9" s="164"/>
      <c r="NE9" s="164"/>
      <c r="NF9" s="164"/>
      <c r="NG9" s="164"/>
      <c r="NH9" s="164"/>
      <c r="NI9" s="164"/>
      <c r="NJ9" s="164"/>
      <c r="NK9" s="164"/>
      <c r="NL9" s="164"/>
      <c r="NM9" s="164"/>
      <c r="NN9" s="164"/>
      <c r="NO9" s="164"/>
      <c r="NP9" s="164"/>
      <c r="NQ9" s="164"/>
      <c r="NR9" s="164"/>
      <c r="NS9" s="164"/>
      <c r="NT9" s="164"/>
      <c r="NU9" s="164"/>
      <c r="NV9" s="164"/>
      <c r="NW9" s="164"/>
      <c r="NX9" s="164"/>
      <c r="NY9" s="164"/>
      <c r="NZ9" s="164"/>
      <c r="OA9" s="164"/>
      <c r="OB9" s="164"/>
      <c r="OC9" s="164"/>
      <c r="OD9" s="164"/>
      <c r="OE9" s="164"/>
      <c r="OF9" s="164"/>
      <c r="OG9" s="164"/>
      <c r="OH9" s="164"/>
      <c r="OI9" s="164"/>
      <c r="OJ9" s="164"/>
      <c r="OK9" s="164"/>
      <c r="OL9" s="164"/>
      <c r="OM9" s="164"/>
      <c r="ON9" s="164"/>
      <c r="OO9" s="164"/>
      <c r="OP9" s="164"/>
      <c r="OQ9" s="164"/>
      <c r="OR9" s="164"/>
      <c r="OS9" s="164"/>
      <c r="OT9" s="164"/>
      <c r="OU9" s="164"/>
      <c r="OV9" s="164"/>
      <c r="OW9" s="164"/>
      <c r="OX9" s="164"/>
      <c r="OY9" s="164"/>
      <c r="OZ9" s="164"/>
      <c r="PA9" s="164"/>
      <c r="PB9" s="164"/>
      <c r="PC9" s="164"/>
      <c r="PD9" s="164"/>
      <c r="PE9" s="164"/>
      <c r="PF9" s="164"/>
      <c r="PG9" s="164"/>
      <c r="PH9" s="164"/>
      <c r="PI9" s="164"/>
      <c r="PJ9" s="164"/>
      <c r="PK9" s="164"/>
      <c r="PL9" s="164"/>
      <c r="PM9" s="164"/>
      <c r="PN9" s="164"/>
      <c r="PO9" s="164"/>
      <c r="PP9" s="164"/>
      <c r="PQ9" s="164"/>
      <c r="PR9" s="164"/>
      <c r="PS9" s="164"/>
      <c r="PT9" s="164"/>
      <c r="PU9" s="164"/>
      <c r="PV9" s="164"/>
      <c r="PW9" s="164"/>
      <c r="PX9" s="164"/>
      <c r="PY9" s="164"/>
      <c r="PZ9" s="164"/>
      <c r="QA9" s="164"/>
      <c r="QB9" s="164"/>
      <c r="QC9" s="164"/>
      <c r="QD9" s="164"/>
      <c r="QE9" s="164"/>
      <c r="QF9" s="164"/>
      <c r="QG9" s="164"/>
      <c r="QH9" s="164"/>
      <c r="QI9" s="164"/>
      <c r="QJ9" s="164"/>
      <c r="QK9" s="164"/>
      <c r="QL9" s="164"/>
      <c r="QM9" s="164"/>
      <c r="QN9" s="164"/>
      <c r="QO9" s="164"/>
      <c r="QP9" s="164"/>
      <c r="QQ9" s="164"/>
      <c r="QR9" s="164"/>
      <c r="QS9" s="164"/>
      <c r="QT9" s="164"/>
      <c r="QU9" s="164"/>
      <c r="QV9" s="164"/>
      <c r="QW9" s="164"/>
      <c r="QX9" s="164"/>
      <c r="QY9" s="164"/>
      <c r="QZ9" s="164"/>
      <c r="RA9" s="164"/>
      <c r="RB9" s="164"/>
      <c r="RC9" s="164"/>
      <c r="RD9" s="164"/>
      <c r="RE9" s="164"/>
      <c r="RF9" s="164"/>
      <c r="RG9" s="164"/>
      <c r="RH9" s="164"/>
      <c r="RI9" s="164"/>
      <c r="RJ9" s="164"/>
      <c r="RK9" s="164"/>
      <c r="RL9" s="164"/>
      <c r="RM9" s="164"/>
      <c r="RN9" s="164"/>
      <c r="RO9" s="164"/>
      <c r="RP9" s="164"/>
      <c r="RQ9" s="164"/>
      <c r="RR9" s="164"/>
      <c r="RS9" s="164"/>
      <c r="RT9" s="164"/>
      <c r="RU9" s="164"/>
      <c r="RV9" s="164"/>
      <c r="RW9" s="164"/>
      <c r="RX9" s="164"/>
      <c r="RY9" s="164"/>
      <c r="RZ9" s="164"/>
      <c r="SA9" s="164"/>
      <c r="SB9" s="164"/>
      <c r="SC9" s="164"/>
      <c r="SD9" s="164"/>
      <c r="SE9" s="164"/>
      <c r="SF9" s="164"/>
      <c r="SG9" s="164"/>
      <c r="SH9" s="164"/>
      <c r="SI9" s="164"/>
      <c r="SJ9" s="164"/>
      <c r="SK9" s="164"/>
      <c r="SL9" s="164"/>
      <c r="SM9" s="164"/>
      <c r="SN9" s="164"/>
      <c r="SO9" s="164"/>
      <c r="SP9" s="164"/>
      <c r="SQ9" s="164"/>
      <c r="SR9" s="164"/>
      <c r="SS9" s="164"/>
      <c r="ST9" s="164"/>
      <c r="SU9" s="164"/>
      <c r="SV9" s="164"/>
      <c r="SW9" s="164"/>
      <c r="SX9" s="164"/>
      <c r="SY9" s="164"/>
      <c r="SZ9" s="164"/>
      <c r="TA9" s="164"/>
      <c r="TB9" s="164"/>
      <c r="TC9" s="164"/>
      <c r="TD9" s="164"/>
      <c r="TE9" s="164"/>
      <c r="TF9" s="164"/>
      <c r="TG9" s="164"/>
      <c r="TH9" s="164"/>
      <c r="TI9" s="164"/>
      <c r="TJ9" s="164"/>
      <c r="TK9" s="164"/>
      <c r="TL9" s="164"/>
      <c r="TM9" s="164"/>
      <c r="TN9" s="164"/>
      <c r="TO9" s="164"/>
      <c r="TP9" s="164"/>
      <c r="TQ9" s="164"/>
      <c r="TR9" s="164"/>
      <c r="TS9" s="164"/>
      <c r="TT9" s="164"/>
      <c r="TU9" s="164"/>
      <c r="TV9" s="164"/>
      <c r="TW9" s="164"/>
      <c r="TX9" s="164"/>
      <c r="TY9" s="164"/>
      <c r="TZ9" s="164"/>
      <c r="UA9" s="164"/>
      <c r="UB9" s="164"/>
      <c r="UC9" s="164"/>
      <c r="UD9" s="164"/>
      <c r="UE9" s="164"/>
      <c r="UF9" s="164"/>
      <c r="UG9" s="164"/>
      <c r="UH9" s="164"/>
      <c r="UI9" s="164"/>
      <c r="UJ9" s="164"/>
      <c r="UK9" s="164"/>
      <c r="UL9" s="164"/>
      <c r="UM9" s="164"/>
      <c r="UN9" s="164"/>
      <c r="UO9" s="164"/>
      <c r="UP9" s="164"/>
      <c r="UQ9" s="164"/>
      <c r="UR9" s="164"/>
      <c r="US9" s="164"/>
      <c r="UT9" s="164"/>
      <c r="UU9" s="164"/>
      <c r="UV9" s="164"/>
      <c r="UW9" s="164"/>
      <c r="UX9" s="164"/>
      <c r="UY9" s="164"/>
      <c r="UZ9" s="164"/>
      <c r="VA9" s="164"/>
      <c r="VB9" s="164"/>
      <c r="VC9" s="164"/>
      <c r="VD9" s="164"/>
      <c r="VE9" s="164"/>
      <c r="VF9" s="164"/>
      <c r="VG9" s="164"/>
      <c r="VH9" s="164"/>
      <c r="VI9" s="164"/>
      <c r="VJ9" s="164"/>
      <c r="VK9" s="164"/>
      <c r="VL9" s="164"/>
      <c r="VM9" s="164"/>
      <c r="VN9" s="164"/>
      <c r="VO9" s="164"/>
      <c r="VP9" s="164"/>
      <c r="VQ9" s="164"/>
      <c r="VR9" s="164"/>
      <c r="VS9" s="164"/>
      <c r="VT9" s="164"/>
      <c r="VU9" s="164"/>
      <c r="VV9" s="164"/>
      <c r="VW9" s="164"/>
      <c r="VX9" s="164"/>
      <c r="VY9" s="164"/>
      <c r="VZ9" s="164"/>
      <c r="WA9" s="164"/>
      <c r="WB9" s="164"/>
      <c r="WC9" s="164"/>
      <c r="WD9" s="164"/>
      <c r="WE9" s="164"/>
      <c r="WF9" s="164"/>
      <c r="WG9" s="164"/>
      <c r="WH9" s="164"/>
      <c r="WI9" s="164"/>
      <c r="WJ9" s="164"/>
      <c r="WK9" s="164"/>
      <c r="WL9" s="164"/>
      <c r="WM9" s="164"/>
      <c r="WN9" s="164"/>
      <c r="WO9" s="164"/>
      <c r="WP9" s="164"/>
      <c r="WQ9" s="164"/>
      <c r="WR9" s="164"/>
      <c r="WS9" s="164"/>
      <c r="WT9" s="164"/>
      <c r="WU9" s="164"/>
      <c r="WV9" s="164"/>
      <c r="WW9" s="164"/>
      <c r="WX9" s="164"/>
      <c r="WY9" s="164"/>
      <c r="WZ9" s="164"/>
      <c r="XA9" s="164"/>
      <c r="XB9" s="164"/>
      <c r="XC9" s="164"/>
      <c r="XD9" s="164"/>
      <c r="XE9" s="164"/>
      <c r="XF9" s="164"/>
      <c r="XG9" s="164"/>
      <c r="XH9" s="164"/>
      <c r="XI9" s="164"/>
      <c r="XJ9" s="164"/>
      <c r="XK9" s="164"/>
      <c r="XL9" s="164"/>
      <c r="XM9" s="164"/>
      <c r="XN9" s="164"/>
      <c r="XO9" s="164"/>
      <c r="XP9" s="164"/>
      <c r="XQ9" s="164"/>
      <c r="XR9" s="164"/>
      <c r="XS9" s="164"/>
      <c r="XT9" s="164"/>
      <c r="XU9" s="164"/>
      <c r="XV9" s="164"/>
      <c r="XW9" s="164"/>
      <c r="XX9" s="164"/>
      <c r="XY9" s="164"/>
      <c r="XZ9" s="164"/>
      <c r="YA9" s="164"/>
      <c r="YB9" s="164"/>
      <c r="YC9" s="164"/>
      <c r="YD9" s="164"/>
      <c r="YE9" s="164"/>
      <c r="YF9" s="164"/>
      <c r="YG9" s="164"/>
      <c r="YH9" s="164"/>
      <c r="YI9" s="164"/>
      <c r="YJ9" s="164"/>
      <c r="YK9" s="164"/>
      <c r="YL9" s="164"/>
      <c r="YM9" s="164"/>
      <c r="YN9" s="164"/>
      <c r="YO9" s="164"/>
      <c r="YP9" s="164"/>
      <c r="YQ9" s="164"/>
      <c r="YR9" s="164"/>
      <c r="YS9" s="164"/>
      <c r="YT9" s="164"/>
      <c r="YU9" s="164"/>
      <c r="YV9" s="164"/>
      <c r="YW9" s="164"/>
      <c r="YX9" s="164"/>
      <c r="YY9" s="164"/>
      <c r="YZ9" s="164"/>
      <c r="ZA9" s="164"/>
      <c r="ZB9" s="164"/>
      <c r="ZC9" s="164"/>
      <c r="ZD9" s="164"/>
      <c r="ZE9" s="164"/>
      <c r="ZF9" s="164"/>
      <c r="ZG9" s="164"/>
      <c r="ZH9" s="164"/>
      <c r="ZI9" s="164"/>
      <c r="ZJ9" s="164"/>
      <c r="ZK9" s="164"/>
      <c r="ZL9" s="164"/>
      <c r="ZM9" s="164"/>
      <c r="ZN9" s="164"/>
      <c r="ZO9" s="164"/>
      <c r="ZP9" s="164"/>
      <c r="ZQ9" s="164"/>
      <c r="ZR9" s="164"/>
      <c r="ZS9" s="164"/>
      <c r="ZT9" s="164"/>
      <c r="ZU9" s="164"/>
      <c r="ZV9" s="164"/>
      <c r="ZW9" s="164"/>
      <c r="ZX9" s="164"/>
      <c r="ZY9" s="164"/>
      <c r="ZZ9" s="164"/>
      <c r="AAA9" s="164"/>
      <c r="AAB9" s="164"/>
      <c r="AAC9" s="164"/>
      <c r="AAD9" s="164"/>
      <c r="AAE9" s="164"/>
      <c r="AAF9" s="164"/>
      <c r="AAG9" s="164"/>
      <c r="AAH9" s="164"/>
      <c r="AAI9" s="164"/>
      <c r="AAJ9" s="164"/>
      <c r="AAK9" s="164"/>
      <c r="AAL9" s="164"/>
      <c r="AAM9" s="164"/>
      <c r="AAN9" s="164"/>
      <c r="AAO9" s="164"/>
      <c r="AAP9" s="164"/>
      <c r="AAQ9" s="164"/>
      <c r="AAR9" s="164"/>
      <c r="AAS9" s="164"/>
      <c r="AAT9" s="164"/>
      <c r="AAU9" s="164"/>
      <c r="AAV9" s="164"/>
      <c r="AAW9" s="164"/>
      <c r="AAX9" s="164"/>
      <c r="AAY9" s="164"/>
      <c r="AAZ9" s="164"/>
      <c r="ABA9" s="164"/>
      <c r="ABB9" s="164"/>
      <c r="ABC9" s="164"/>
    </row>
    <row r="10" spans="1:731" ht="15" customHeight="1" x14ac:dyDescent="0.35">
      <c r="A10" s="161" t="s">
        <v>188</v>
      </c>
      <c r="B10" s="162" t="s">
        <v>193</v>
      </c>
      <c r="C10" s="163" t="s">
        <v>194</v>
      </c>
      <c r="D10" s="163"/>
      <c r="E10" s="163"/>
      <c r="F10" s="163"/>
      <c r="G10" s="163">
        <v>345019.15906849306</v>
      </c>
      <c r="H10" s="163">
        <v>342729.15906849306</v>
      </c>
      <c r="I10" s="163">
        <v>342729.15906849306</v>
      </c>
      <c r="J10" s="163">
        <v>342729.15906849306</v>
      </c>
      <c r="K10" s="163">
        <v>342729.15906849306</v>
      </c>
      <c r="L10" s="163">
        <v>342729.15906849306</v>
      </c>
      <c r="M10" s="163">
        <v>342729.15906849306</v>
      </c>
      <c r="N10" s="163">
        <v>342729.15906849306</v>
      </c>
      <c r="O10" s="163"/>
      <c r="P10" s="163"/>
      <c r="Q10" s="163"/>
      <c r="R10" s="163">
        <v>311522.64326596243</v>
      </c>
      <c r="S10" s="163">
        <v>305613.51594677306</v>
      </c>
      <c r="T10" s="163">
        <v>304204.85281705641</v>
      </c>
      <c r="U10" s="163">
        <v>303496.09849990532</v>
      </c>
      <c r="V10" s="163">
        <v>306107.67202214536</v>
      </c>
      <c r="W10" s="163">
        <v>310591.11636360816</v>
      </c>
      <c r="X10" s="163">
        <v>318499.9897070881</v>
      </c>
      <c r="Y10" s="163">
        <v>325668.35648680531</v>
      </c>
      <c r="Z10" s="163"/>
      <c r="AA10" s="163"/>
      <c r="AB10" s="163"/>
      <c r="AC10" s="163">
        <v>1256386.2719350117</v>
      </c>
      <c r="AD10" s="163">
        <v>1232554.4683617244</v>
      </c>
      <c r="AE10" s="163">
        <v>1226873.260089342</v>
      </c>
      <c r="AF10" s="163">
        <v>1224014.818773784</v>
      </c>
      <c r="AG10" s="163">
        <v>1234547.4243240331</v>
      </c>
      <c r="AH10" s="163">
        <v>1252629.377733723</v>
      </c>
      <c r="AI10" s="163">
        <v>1284526.2562111488</v>
      </c>
      <c r="AJ10" s="163">
        <v>1313436.6349875084</v>
      </c>
      <c r="AK10" s="163"/>
      <c r="AL10" s="163"/>
      <c r="AM10" s="163"/>
      <c r="AN10" s="163">
        <v>663755.72661562357</v>
      </c>
      <c r="AO10" s="163">
        <v>651165.25467980292</v>
      </c>
      <c r="AP10" s="163">
        <v>648163.84133334691</v>
      </c>
      <c r="AQ10" s="163">
        <v>646653.71118087845</v>
      </c>
      <c r="AR10" s="163">
        <v>652218.14419509331</v>
      </c>
      <c r="AS10" s="163">
        <v>661770.93889858352</v>
      </c>
      <c r="AT10" s="163">
        <v>678622.23393696896</v>
      </c>
      <c r="AU10" s="163">
        <v>693895.74487869628</v>
      </c>
      <c r="AV10" s="163"/>
      <c r="AW10" s="163"/>
      <c r="AX10" s="163"/>
      <c r="AY10" s="163">
        <v>0</v>
      </c>
      <c r="AZ10" s="163">
        <v>0</v>
      </c>
      <c r="BA10" s="163">
        <v>0</v>
      </c>
      <c r="BB10" s="163">
        <v>0</v>
      </c>
      <c r="BC10" s="163">
        <v>0</v>
      </c>
      <c r="BD10" s="163">
        <v>0</v>
      </c>
      <c r="BE10" s="163">
        <v>0</v>
      </c>
      <c r="BF10" s="163">
        <v>0</v>
      </c>
      <c r="BG10" s="163"/>
      <c r="BH10" s="163"/>
      <c r="BI10" s="163"/>
      <c r="BJ10" s="163">
        <v>0</v>
      </c>
      <c r="BK10" s="163">
        <v>0</v>
      </c>
      <c r="BL10" s="163">
        <v>0</v>
      </c>
      <c r="BM10" s="163">
        <v>0</v>
      </c>
      <c r="BN10" s="163">
        <v>0</v>
      </c>
      <c r="BO10" s="163">
        <v>0</v>
      </c>
      <c r="BP10" s="163">
        <v>0</v>
      </c>
      <c r="BQ10" s="163">
        <v>0</v>
      </c>
      <c r="BR10" s="163"/>
      <c r="BS10" s="163"/>
      <c r="BT10" s="163"/>
      <c r="BU10" s="163">
        <v>0</v>
      </c>
      <c r="BV10" s="163">
        <v>0</v>
      </c>
      <c r="BW10" s="163">
        <v>0</v>
      </c>
      <c r="BX10" s="163">
        <v>0</v>
      </c>
      <c r="BY10" s="163">
        <v>0</v>
      </c>
      <c r="BZ10" s="163">
        <v>0</v>
      </c>
      <c r="CA10" s="163">
        <v>0</v>
      </c>
      <c r="CB10" s="163">
        <v>0</v>
      </c>
      <c r="CC10" s="163"/>
      <c r="CD10" s="163"/>
      <c r="CE10" s="163"/>
      <c r="CF10" s="163">
        <v>2231664.6418165974</v>
      </c>
      <c r="CG10" s="163">
        <v>2189333.2389883003</v>
      </c>
      <c r="CH10" s="163">
        <v>2179241.9542397452</v>
      </c>
      <c r="CI10" s="163">
        <v>2174164.6284545674</v>
      </c>
      <c r="CJ10" s="163">
        <v>2192873.2405412714</v>
      </c>
      <c r="CK10" s="163">
        <v>2224991.4329959145</v>
      </c>
      <c r="CL10" s="163">
        <v>2281648.4798552059</v>
      </c>
      <c r="CM10" s="163">
        <v>2333000.7363530099</v>
      </c>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c r="IW10" s="164"/>
      <c r="IX10" s="164"/>
      <c r="IY10" s="164"/>
      <c r="IZ10" s="164"/>
      <c r="JA10" s="164"/>
      <c r="JB10" s="164"/>
      <c r="JC10" s="164"/>
      <c r="JD10" s="164"/>
      <c r="JE10" s="164"/>
      <c r="JF10" s="164"/>
      <c r="JG10" s="164"/>
      <c r="JH10" s="164"/>
      <c r="JI10" s="164"/>
      <c r="JJ10" s="164"/>
      <c r="JK10" s="164"/>
      <c r="JL10" s="164"/>
      <c r="JM10" s="164"/>
      <c r="JN10" s="164"/>
      <c r="JO10" s="164"/>
      <c r="JP10" s="164"/>
      <c r="JQ10" s="164"/>
      <c r="JR10" s="164"/>
      <c r="JS10" s="164"/>
      <c r="JT10" s="164"/>
      <c r="JU10" s="164"/>
      <c r="JV10" s="164"/>
      <c r="JW10" s="164"/>
      <c r="JX10" s="164"/>
      <c r="JY10" s="164"/>
      <c r="JZ10" s="164"/>
      <c r="KA10" s="164"/>
      <c r="KB10" s="164"/>
      <c r="KC10" s="164"/>
      <c r="KD10" s="164"/>
      <c r="KE10" s="164"/>
      <c r="KF10" s="164"/>
      <c r="KG10" s="164"/>
      <c r="KH10" s="164"/>
      <c r="KI10" s="164"/>
      <c r="KJ10" s="164"/>
      <c r="KK10" s="164"/>
      <c r="KL10" s="164"/>
      <c r="KM10" s="164"/>
      <c r="KN10" s="164"/>
      <c r="KO10" s="164"/>
      <c r="KP10" s="164"/>
      <c r="KQ10" s="164"/>
      <c r="KR10" s="164"/>
      <c r="KS10" s="164"/>
      <c r="KT10" s="164"/>
      <c r="KU10" s="164"/>
      <c r="KV10" s="164"/>
      <c r="KW10" s="164"/>
      <c r="KX10" s="164"/>
      <c r="KY10" s="164"/>
      <c r="KZ10" s="164"/>
      <c r="LA10" s="164"/>
      <c r="LB10" s="164"/>
      <c r="LC10" s="164"/>
      <c r="LD10" s="164"/>
      <c r="LE10" s="164"/>
      <c r="LF10" s="164"/>
      <c r="LG10" s="164"/>
      <c r="LH10" s="164"/>
      <c r="LI10" s="164"/>
      <c r="LJ10" s="164"/>
      <c r="LK10" s="164"/>
      <c r="LL10" s="164"/>
      <c r="LM10" s="164"/>
      <c r="LN10" s="164"/>
      <c r="LO10" s="164"/>
      <c r="LP10" s="164"/>
      <c r="LQ10" s="164"/>
      <c r="LR10" s="164"/>
      <c r="LS10" s="164"/>
      <c r="LT10" s="164"/>
      <c r="LU10" s="164"/>
      <c r="LV10" s="164"/>
      <c r="LW10" s="164"/>
      <c r="LX10" s="164"/>
      <c r="LY10" s="164"/>
      <c r="LZ10" s="164"/>
      <c r="MA10" s="164"/>
      <c r="MB10" s="164"/>
      <c r="MC10" s="164"/>
      <c r="MD10" s="164"/>
      <c r="ME10" s="164"/>
      <c r="MF10" s="164"/>
      <c r="MG10" s="164"/>
      <c r="MH10" s="164"/>
      <c r="MI10" s="164"/>
      <c r="MJ10" s="164"/>
      <c r="MK10" s="164"/>
      <c r="ML10" s="164"/>
      <c r="MM10" s="164"/>
      <c r="MN10" s="164"/>
      <c r="MO10" s="164"/>
      <c r="MP10" s="164"/>
      <c r="MQ10" s="164"/>
      <c r="MR10" s="164"/>
      <c r="MS10" s="164"/>
      <c r="MT10" s="164"/>
      <c r="MU10" s="164"/>
      <c r="MV10" s="164"/>
      <c r="MW10" s="164"/>
      <c r="MX10" s="164"/>
      <c r="MY10" s="164"/>
      <c r="MZ10" s="164"/>
      <c r="NA10" s="164"/>
      <c r="NB10" s="164"/>
      <c r="NC10" s="164"/>
      <c r="ND10" s="164"/>
      <c r="NE10" s="164"/>
      <c r="NF10" s="164"/>
      <c r="NG10" s="164"/>
      <c r="NH10" s="164"/>
      <c r="NI10" s="164"/>
      <c r="NJ10" s="164"/>
      <c r="NK10" s="164"/>
      <c r="NL10" s="164"/>
      <c r="NM10" s="164"/>
      <c r="NN10" s="164"/>
      <c r="NO10" s="164"/>
      <c r="NP10" s="164"/>
      <c r="NQ10" s="164"/>
      <c r="NR10" s="164"/>
      <c r="NS10" s="164"/>
      <c r="NT10" s="164"/>
      <c r="NU10" s="164"/>
      <c r="NV10" s="164"/>
      <c r="NW10" s="164"/>
      <c r="NX10" s="164"/>
      <c r="NY10" s="164"/>
      <c r="NZ10" s="164"/>
      <c r="OA10" s="164"/>
      <c r="OB10" s="164"/>
      <c r="OC10" s="164"/>
      <c r="OD10" s="164"/>
      <c r="OE10" s="164"/>
      <c r="OF10" s="164"/>
      <c r="OG10" s="164"/>
      <c r="OH10" s="164"/>
      <c r="OI10" s="164"/>
      <c r="OJ10" s="164"/>
      <c r="OK10" s="164"/>
      <c r="OL10" s="164"/>
      <c r="OM10" s="164"/>
      <c r="ON10" s="164"/>
      <c r="OO10" s="164"/>
      <c r="OP10" s="164"/>
      <c r="OQ10" s="164"/>
      <c r="OR10" s="164"/>
      <c r="OS10" s="164"/>
      <c r="OT10" s="164"/>
      <c r="OU10" s="164"/>
      <c r="OV10" s="164"/>
      <c r="OW10" s="164"/>
      <c r="OX10" s="164"/>
      <c r="OY10" s="164"/>
      <c r="OZ10" s="164"/>
      <c r="PA10" s="164"/>
      <c r="PB10" s="164"/>
      <c r="PC10" s="164"/>
      <c r="PD10" s="164"/>
      <c r="PE10" s="164"/>
      <c r="PF10" s="164"/>
      <c r="PG10" s="164"/>
      <c r="PH10" s="164"/>
      <c r="PI10" s="164"/>
      <c r="PJ10" s="164"/>
      <c r="PK10" s="164"/>
      <c r="PL10" s="164"/>
      <c r="PM10" s="164"/>
      <c r="PN10" s="164"/>
      <c r="PO10" s="164"/>
      <c r="PP10" s="164"/>
      <c r="PQ10" s="164"/>
      <c r="PR10" s="164"/>
      <c r="PS10" s="164"/>
      <c r="PT10" s="164"/>
      <c r="PU10" s="164"/>
      <c r="PV10" s="164"/>
      <c r="PW10" s="164"/>
      <c r="PX10" s="164"/>
      <c r="PY10" s="164"/>
      <c r="PZ10" s="164"/>
      <c r="QA10" s="164"/>
      <c r="QB10" s="164"/>
      <c r="QC10" s="164"/>
      <c r="QD10" s="164"/>
      <c r="QE10" s="164"/>
      <c r="QF10" s="164"/>
      <c r="QG10" s="164"/>
      <c r="QH10" s="164"/>
      <c r="QI10" s="164"/>
      <c r="QJ10" s="164"/>
      <c r="QK10" s="164"/>
      <c r="QL10" s="164"/>
      <c r="QM10" s="164"/>
      <c r="QN10" s="164"/>
      <c r="QO10" s="164"/>
      <c r="QP10" s="164"/>
      <c r="QQ10" s="164"/>
      <c r="QR10" s="164"/>
      <c r="QS10" s="164"/>
      <c r="QT10" s="164"/>
      <c r="QU10" s="164"/>
      <c r="QV10" s="164"/>
      <c r="QW10" s="164"/>
      <c r="QX10" s="164"/>
      <c r="QY10" s="164"/>
      <c r="QZ10" s="164"/>
      <c r="RA10" s="164"/>
      <c r="RB10" s="164"/>
      <c r="RC10" s="164"/>
      <c r="RD10" s="164"/>
      <c r="RE10" s="164"/>
      <c r="RF10" s="164"/>
      <c r="RG10" s="164"/>
      <c r="RH10" s="164"/>
      <c r="RI10" s="164"/>
      <c r="RJ10" s="164"/>
      <c r="RK10" s="164"/>
      <c r="RL10" s="164"/>
      <c r="RM10" s="164"/>
      <c r="RN10" s="164"/>
      <c r="RO10" s="164"/>
      <c r="RP10" s="164"/>
      <c r="RQ10" s="164"/>
      <c r="RR10" s="164"/>
      <c r="RS10" s="164"/>
      <c r="RT10" s="164"/>
      <c r="RU10" s="164"/>
      <c r="RV10" s="164"/>
      <c r="RW10" s="164"/>
      <c r="RX10" s="164"/>
      <c r="RY10" s="164"/>
      <c r="RZ10" s="164"/>
      <c r="SA10" s="164"/>
      <c r="SB10" s="164"/>
      <c r="SC10" s="164"/>
      <c r="SD10" s="164"/>
      <c r="SE10" s="164"/>
      <c r="SF10" s="164"/>
      <c r="SG10" s="164"/>
      <c r="SH10" s="164"/>
      <c r="SI10" s="164"/>
      <c r="SJ10" s="164"/>
      <c r="SK10" s="164"/>
      <c r="SL10" s="164"/>
      <c r="SM10" s="164"/>
      <c r="SN10" s="164"/>
      <c r="SO10" s="164"/>
      <c r="SP10" s="164"/>
      <c r="SQ10" s="164"/>
      <c r="SR10" s="164"/>
      <c r="SS10" s="164"/>
      <c r="ST10" s="164"/>
      <c r="SU10" s="164"/>
      <c r="SV10" s="164"/>
      <c r="SW10" s="164"/>
      <c r="SX10" s="164"/>
      <c r="SY10" s="164"/>
      <c r="SZ10" s="164"/>
      <c r="TA10" s="164"/>
      <c r="TB10" s="164"/>
      <c r="TC10" s="164"/>
      <c r="TD10" s="164"/>
      <c r="TE10" s="164"/>
      <c r="TF10" s="164"/>
      <c r="TG10" s="164"/>
      <c r="TH10" s="164"/>
      <c r="TI10" s="164"/>
      <c r="TJ10" s="164"/>
      <c r="TK10" s="164"/>
      <c r="TL10" s="164"/>
      <c r="TM10" s="164"/>
      <c r="TN10" s="164"/>
      <c r="TO10" s="164"/>
      <c r="TP10" s="164"/>
      <c r="TQ10" s="164"/>
      <c r="TR10" s="164"/>
      <c r="TS10" s="164"/>
      <c r="TT10" s="164"/>
      <c r="TU10" s="164"/>
      <c r="TV10" s="164"/>
      <c r="TW10" s="164"/>
      <c r="TX10" s="164"/>
      <c r="TY10" s="164"/>
      <c r="TZ10" s="164"/>
      <c r="UA10" s="164"/>
      <c r="UB10" s="164"/>
      <c r="UC10" s="164"/>
      <c r="UD10" s="164"/>
      <c r="UE10" s="164"/>
      <c r="UF10" s="164"/>
      <c r="UG10" s="164"/>
      <c r="UH10" s="164"/>
      <c r="UI10" s="164"/>
      <c r="UJ10" s="164"/>
      <c r="UK10" s="164"/>
      <c r="UL10" s="164"/>
      <c r="UM10" s="164"/>
      <c r="UN10" s="164"/>
      <c r="UO10" s="164"/>
      <c r="UP10" s="164"/>
      <c r="UQ10" s="164"/>
      <c r="UR10" s="164"/>
      <c r="US10" s="164"/>
      <c r="UT10" s="164"/>
      <c r="UU10" s="164"/>
      <c r="UV10" s="164"/>
      <c r="UW10" s="164"/>
      <c r="UX10" s="164"/>
      <c r="UY10" s="164"/>
      <c r="UZ10" s="164"/>
      <c r="VA10" s="164"/>
      <c r="VB10" s="164"/>
      <c r="VC10" s="164"/>
      <c r="VD10" s="164"/>
      <c r="VE10" s="164"/>
      <c r="VF10" s="164"/>
      <c r="VG10" s="164"/>
      <c r="VH10" s="164"/>
      <c r="VI10" s="164"/>
      <c r="VJ10" s="164"/>
      <c r="VK10" s="164"/>
      <c r="VL10" s="164"/>
      <c r="VM10" s="164"/>
      <c r="VN10" s="164"/>
      <c r="VO10" s="164"/>
      <c r="VP10" s="164"/>
      <c r="VQ10" s="164"/>
      <c r="VR10" s="164"/>
      <c r="VS10" s="164"/>
      <c r="VT10" s="164"/>
      <c r="VU10" s="164"/>
      <c r="VV10" s="164"/>
      <c r="VW10" s="164"/>
      <c r="VX10" s="164"/>
      <c r="VY10" s="164"/>
      <c r="VZ10" s="164"/>
      <c r="WA10" s="164"/>
      <c r="WB10" s="164"/>
      <c r="WC10" s="164"/>
      <c r="WD10" s="164"/>
      <c r="WE10" s="164"/>
      <c r="WF10" s="164"/>
      <c r="WG10" s="164"/>
      <c r="WH10" s="164"/>
      <c r="WI10" s="164"/>
      <c r="WJ10" s="164"/>
      <c r="WK10" s="164"/>
      <c r="WL10" s="164"/>
      <c r="WM10" s="164"/>
      <c r="WN10" s="164"/>
      <c r="WO10" s="164"/>
      <c r="WP10" s="164"/>
      <c r="WQ10" s="164"/>
      <c r="WR10" s="164"/>
      <c r="WS10" s="164"/>
      <c r="WT10" s="164"/>
      <c r="WU10" s="164"/>
      <c r="WV10" s="164"/>
      <c r="WW10" s="164"/>
      <c r="WX10" s="164"/>
      <c r="WY10" s="164"/>
      <c r="WZ10" s="164"/>
      <c r="XA10" s="164"/>
      <c r="XB10" s="164"/>
      <c r="XC10" s="164"/>
      <c r="XD10" s="164"/>
      <c r="XE10" s="164"/>
      <c r="XF10" s="164"/>
      <c r="XG10" s="164"/>
      <c r="XH10" s="164"/>
      <c r="XI10" s="164"/>
      <c r="XJ10" s="164"/>
      <c r="XK10" s="164"/>
      <c r="XL10" s="164"/>
      <c r="XM10" s="164"/>
      <c r="XN10" s="164"/>
      <c r="XO10" s="164"/>
      <c r="XP10" s="164"/>
      <c r="XQ10" s="164"/>
      <c r="XR10" s="164"/>
      <c r="XS10" s="164"/>
      <c r="XT10" s="164"/>
      <c r="XU10" s="164"/>
      <c r="XV10" s="164"/>
      <c r="XW10" s="164"/>
      <c r="XX10" s="164"/>
      <c r="XY10" s="164"/>
      <c r="XZ10" s="164"/>
      <c r="YA10" s="164"/>
      <c r="YB10" s="164"/>
      <c r="YC10" s="164"/>
      <c r="YD10" s="164"/>
      <c r="YE10" s="164"/>
      <c r="YF10" s="164"/>
      <c r="YG10" s="164"/>
      <c r="YH10" s="164"/>
      <c r="YI10" s="164"/>
      <c r="YJ10" s="164"/>
      <c r="YK10" s="164"/>
      <c r="YL10" s="164"/>
      <c r="YM10" s="164"/>
      <c r="YN10" s="164"/>
      <c r="YO10" s="164"/>
      <c r="YP10" s="164"/>
      <c r="YQ10" s="164"/>
      <c r="YR10" s="164"/>
      <c r="YS10" s="164"/>
      <c r="YT10" s="164"/>
      <c r="YU10" s="164"/>
      <c r="YV10" s="164"/>
      <c r="YW10" s="164"/>
      <c r="YX10" s="164"/>
      <c r="YY10" s="164"/>
      <c r="YZ10" s="164"/>
      <c r="ZA10" s="164"/>
      <c r="ZB10" s="164"/>
      <c r="ZC10" s="164"/>
      <c r="ZD10" s="164"/>
      <c r="ZE10" s="164"/>
      <c r="ZF10" s="164"/>
      <c r="ZG10" s="164"/>
      <c r="ZH10" s="164"/>
      <c r="ZI10" s="164"/>
      <c r="ZJ10" s="164"/>
      <c r="ZK10" s="164"/>
      <c r="ZL10" s="164"/>
      <c r="ZM10" s="164"/>
      <c r="ZN10" s="164"/>
      <c r="ZO10" s="164"/>
      <c r="ZP10" s="164"/>
      <c r="ZQ10" s="164"/>
      <c r="ZR10" s="164"/>
      <c r="ZS10" s="164"/>
      <c r="ZT10" s="164"/>
      <c r="ZU10" s="164"/>
      <c r="ZV10" s="164"/>
      <c r="ZW10" s="164"/>
      <c r="ZX10" s="164"/>
      <c r="ZY10" s="164"/>
      <c r="ZZ10" s="164"/>
      <c r="AAA10" s="164"/>
      <c r="AAB10" s="164"/>
      <c r="AAC10" s="164"/>
      <c r="AAD10" s="164"/>
      <c r="AAE10" s="164"/>
      <c r="AAF10" s="164"/>
      <c r="AAG10" s="164"/>
      <c r="AAH10" s="164"/>
      <c r="AAI10" s="164"/>
      <c r="AAJ10" s="164"/>
      <c r="AAK10" s="164"/>
      <c r="AAL10" s="164"/>
      <c r="AAM10" s="164"/>
      <c r="AAN10" s="164"/>
      <c r="AAO10" s="164"/>
      <c r="AAP10" s="164"/>
      <c r="AAQ10" s="164"/>
      <c r="AAR10" s="164"/>
      <c r="AAS10" s="164"/>
      <c r="AAT10" s="164"/>
      <c r="AAU10" s="164"/>
      <c r="AAV10" s="164"/>
      <c r="AAW10" s="164"/>
      <c r="AAX10" s="164"/>
      <c r="AAY10" s="164"/>
      <c r="AAZ10" s="164"/>
      <c r="ABA10" s="164"/>
      <c r="ABB10" s="164"/>
      <c r="ABC10" s="164"/>
    </row>
    <row r="11" spans="1:731" ht="15" customHeight="1" x14ac:dyDescent="0.35">
      <c r="A11" s="161" t="s">
        <v>188</v>
      </c>
      <c r="B11" s="162" t="s">
        <v>195</v>
      </c>
      <c r="C11" s="163" t="s">
        <v>196</v>
      </c>
      <c r="D11" s="163"/>
      <c r="E11" s="163"/>
      <c r="F11" s="163"/>
      <c r="G11" s="163">
        <v>7153.8504033485542</v>
      </c>
      <c r="H11" s="163">
        <v>10500</v>
      </c>
      <c r="I11" s="163">
        <v>10500</v>
      </c>
      <c r="J11" s="163">
        <v>35793.25101135025</v>
      </c>
      <c r="K11" s="163">
        <v>61086.502022700501</v>
      </c>
      <c r="L11" s="163">
        <v>86379.753034050766</v>
      </c>
      <c r="M11" s="163">
        <v>86379.753034050751</v>
      </c>
      <c r="N11" s="163">
        <v>86379.753034050751</v>
      </c>
      <c r="O11" s="163"/>
      <c r="P11" s="163"/>
      <c r="Q11" s="163"/>
      <c r="R11" s="163">
        <v>5180.1771413665138</v>
      </c>
      <c r="S11" s="163">
        <v>7508.7760393017879</v>
      </c>
      <c r="T11" s="163">
        <v>5441.493241623124</v>
      </c>
      <c r="U11" s="163">
        <v>21850.132534043383</v>
      </c>
      <c r="V11" s="163">
        <v>37920.987485403988</v>
      </c>
      <c r="W11" s="163">
        <v>55018.427924484364</v>
      </c>
      <c r="X11" s="163">
        <v>58579.927632510662</v>
      </c>
      <c r="Y11" s="163">
        <v>60765.830414139782</v>
      </c>
      <c r="Z11" s="163"/>
      <c r="AA11" s="163"/>
      <c r="AB11" s="163"/>
      <c r="AC11" s="163">
        <v>21026.12385528622</v>
      </c>
      <c r="AD11" s="163">
        <v>30477.810062363344</v>
      </c>
      <c r="AE11" s="163">
        <v>22086.795052319139</v>
      </c>
      <c r="AF11" s="163">
        <v>88688.780398351504</v>
      </c>
      <c r="AG11" s="163">
        <v>153919.71313408209</v>
      </c>
      <c r="AH11" s="163">
        <v>223317.5137246715</v>
      </c>
      <c r="AI11" s="163">
        <v>237773.49311069131</v>
      </c>
      <c r="AJ11" s="163">
        <v>246645.98170864419</v>
      </c>
      <c r="AK11" s="163"/>
      <c r="AL11" s="163"/>
      <c r="AM11" s="163"/>
      <c r="AN11" s="163">
        <v>9953.2586299698869</v>
      </c>
      <c r="AO11" s="163">
        <v>14427.45834247211</v>
      </c>
      <c r="AP11" s="163">
        <v>10455.354728047154</v>
      </c>
      <c r="AQ11" s="163">
        <v>41983.124181943058</v>
      </c>
      <c r="AR11" s="163">
        <v>72861.870481616526</v>
      </c>
      <c r="AS11" s="163">
        <v>105713.11127061024</v>
      </c>
      <c r="AT11" s="163">
        <v>112556.22237225049</v>
      </c>
      <c r="AU11" s="163">
        <v>116756.24394135573</v>
      </c>
      <c r="AV11" s="163"/>
      <c r="AW11" s="163"/>
      <c r="AX11" s="163"/>
      <c r="AY11" s="163">
        <v>0</v>
      </c>
      <c r="AZ11" s="163">
        <v>0</v>
      </c>
      <c r="BA11" s="163">
        <v>0</v>
      </c>
      <c r="BB11" s="163">
        <v>0</v>
      </c>
      <c r="BC11" s="163">
        <v>0</v>
      </c>
      <c r="BD11" s="163">
        <v>0</v>
      </c>
      <c r="BE11" s="163">
        <v>0</v>
      </c>
      <c r="BF11" s="163">
        <v>0</v>
      </c>
      <c r="BG11" s="163"/>
      <c r="BH11" s="163"/>
      <c r="BI11" s="163"/>
      <c r="BJ11" s="163">
        <v>6855404.1395170018</v>
      </c>
      <c r="BK11" s="163">
        <v>9487001.0754065756</v>
      </c>
      <c r="BL11" s="163">
        <v>6875082.1658407636</v>
      </c>
      <c r="BM11" s="163">
        <v>27606660.494767014</v>
      </c>
      <c r="BN11" s="163">
        <v>47911463.48905611</v>
      </c>
      <c r="BO11" s="163">
        <v>69513311.111526668</v>
      </c>
      <c r="BP11" s="163">
        <v>74013105.936043411</v>
      </c>
      <c r="BQ11" s="163">
        <v>76774895.864456087</v>
      </c>
      <c r="BR11" s="163"/>
      <c r="BS11" s="163"/>
      <c r="BT11" s="163"/>
      <c r="BU11" s="163">
        <v>3130051.22453679</v>
      </c>
      <c r="BV11" s="163">
        <v>4284279.0043628644</v>
      </c>
      <c r="BW11" s="163">
        <v>3104750.3781503327</v>
      </c>
      <c r="BX11" s="163">
        <v>12467020.399619304</v>
      </c>
      <c r="BY11" s="163">
        <v>21636560.959877856</v>
      </c>
      <c r="BZ11" s="163">
        <v>31391839.945174083</v>
      </c>
      <c r="CA11" s="163">
        <v>33423923.249200836</v>
      </c>
      <c r="CB11" s="163">
        <v>34671132.826886311</v>
      </c>
      <c r="CC11" s="163"/>
      <c r="CD11" s="163"/>
      <c r="CE11" s="163"/>
      <c r="CF11" s="163">
        <v>36159.55962662262</v>
      </c>
      <c r="CG11" s="163">
        <v>52414.044444137238</v>
      </c>
      <c r="CH11" s="163">
        <v>37983.64302198941</v>
      </c>
      <c r="CI11" s="163">
        <v>152522.03711433796</v>
      </c>
      <c r="CJ11" s="163">
        <v>264702.57110110263</v>
      </c>
      <c r="CK11" s="163">
        <v>384049.05291976605</v>
      </c>
      <c r="CL11" s="163">
        <v>408909.64311545249</v>
      </c>
      <c r="CM11" s="163">
        <v>424168.05606413959</v>
      </c>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c r="IU11" s="164"/>
      <c r="IV11" s="164"/>
      <c r="IW11" s="164"/>
      <c r="IX11" s="164"/>
      <c r="IY11" s="164"/>
      <c r="IZ11" s="164"/>
      <c r="JA11" s="164"/>
      <c r="JB11" s="164"/>
      <c r="JC11" s="164"/>
      <c r="JD11" s="164"/>
      <c r="JE11" s="164"/>
      <c r="JF11" s="164"/>
      <c r="JG11" s="164"/>
      <c r="JH11" s="164"/>
      <c r="JI11" s="164"/>
      <c r="JJ11" s="164"/>
      <c r="JK11" s="164"/>
      <c r="JL11" s="164"/>
      <c r="JM11" s="164"/>
      <c r="JN11" s="164"/>
      <c r="JO11" s="164"/>
      <c r="JP11" s="164"/>
      <c r="JQ11" s="164"/>
      <c r="JR11" s="164"/>
      <c r="JS11" s="164"/>
      <c r="JT11" s="164"/>
      <c r="JU11" s="164"/>
      <c r="JV11" s="164"/>
      <c r="JW11" s="164"/>
      <c r="JX11" s="164"/>
      <c r="JY11" s="164"/>
      <c r="JZ11" s="164"/>
      <c r="KA11" s="164"/>
      <c r="KB11" s="164"/>
      <c r="KC11" s="164"/>
      <c r="KD11" s="164"/>
      <c r="KE11" s="164"/>
      <c r="KF11" s="164"/>
      <c r="KG11" s="164"/>
      <c r="KH11" s="164"/>
      <c r="KI11" s="164"/>
      <c r="KJ11" s="164"/>
      <c r="KK11" s="164"/>
      <c r="KL11" s="164"/>
      <c r="KM11" s="164"/>
      <c r="KN11" s="164"/>
      <c r="KO11" s="164"/>
      <c r="KP11" s="164"/>
      <c r="KQ11" s="164"/>
      <c r="KR11" s="164"/>
      <c r="KS11" s="164"/>
      <c r="KT11" s="164"/>
      <c r="KU11" s="164"/>
      <c r="KV11" s="164"/>
      <c r="KW11" s="164"/>
      <c r="KX11" s="164"/>
      <c r="KY11" s="164"/>
      <c r="KZ11" s="164"/>
      <c r="LA11" s="164"/>
      <c r="LB11" s="164"/>
      <c r="LC11" s="164"/>
      <c r="LD11" s="164"/>
      <c r="LE11" s="164"/>
      <c r="LF11" s="164"/>
      <c r="LG11" s="164"/>
      <c r="LH11" s="164"/>
      <c r="LI11" s="164"/>
      <c r="LJ11" s="164"/>
      <c r="LK11" s="164"/>
      <c r="LL11" s="164"/>
      <c r="LM11" s="164"/>
      <c r="LN11" s="164"/>
      <c r="LO11" s="164"/>
      <c r="LP11" s="164"/>
      <c r="LQ11" s="164"/>
      <c r="LR11" s="164"/>
      <c r="LS11" s="164"/>
      <c r="LT11" s="164"/>
      <c r="LU11" s="164"/>
      <c r="LV11" s="164"/>
      <c r="LW11" s="164"/>
      <c r="LX11" s="164"/>
      <c r="LY11" s="164"/>
      <c r="LZ11" s="164"/>
      <c r="MA11" s="164"/>
      <c r="MB11" s="164"/>
      <c r="MC11" s="164"/>
      <c r="MD11" s="164"/>
      <c r="ME11" s="164"/>
      <c r="MF11" s="164"/>
      <c r="MG11" s="164"/>
      <c r="MH11" s="164"/>
      <c r="MI11" s="164"/>
      <c r="MJ11" s="164"/>
      <c r="MK11" s="164"/>
      <c r="ML11" s="164"/>
      <c r="MM11" s="164"/>
      <c r="MN11" s="164"/>
      <c r="MO11" s="164"/>
      <c r="MP11" s="164"/>
      <c r="MQ11" s="164"/>
      <c r="MR11" s="164"/>
      <c r="MS11" s="164"/>
      <c r="MT11" s="164"/>
      <c r="MU11" s="164"/>
      <c r="MV11" s="164"/>
      <c r="MW11" s="164"/>
      <c r="MX11" s="164"/>
      <c r="MY11" s="164"/>
      <c r="MZ11" s="164"/>
      <c r="NA11" s="164"/>
      <c r="NB11" s="164"/>
      <c r="NC11" s="164"/>
      <c r="ND11" s="164"/>
      <c r="NE11" s="164"/>
      <c r="NF11" s="164"/>
      <c r="NG11" s="164"/>
      <c r="NH11" s="164"/>
      <c r="NI11" s="164"/>
      <c r="NJ11" s="164"/>
      <c r="NK11" s="164"/>
      <c r="NL11" s="164"/>
      <c r="NM11" s="164"/>
      <c r="NN11" s="164"/>
      <c r="NO11" s="164"/>
      <c r="NP11" s="164"/>
      <c r="NQ11" s="164"/>
      <c r="NR11" s="164"/>
      <c r="NS11" s="164"/>
      <c r="NT11" s="164"/>
      <c r="NU11" s="164"/>
      <c r="NV11" s="164"/>
      <c r="NW11" s="164"/>
      <c r="NX11" s="164"/>
      <c r="NY11" s="164"/>
      <c r="NZ11" s="164"/>
      <c r="OA11" s="164"/>
      <c r="OB11" s="164"/>
      <c r="OC11" s="164"/>
      <c r="OD11" s="164"/>
      <c r="OE11" s="164"/>
      <c r="OF11" s="164"/>
      <c r="OG11" s="164"/>
      <c r="OH11" s="164"/>
      <c r="OI11" s="164"/>
      <c r="OJ11" s="164"/>
      <c r="OK11" s="164"/>
      <c r="OL11" s="164"/>
      <c r="OM11" s="164"/>
      <c r="ON11" s="164"/>
      <c r="OO11" s="164"/>
      <c r="OP11" s="164"/>
      <c r="OQ11" s="164"/>
      <c r="OR11" s="164"/>
      <c r="OS11" s="164"/>
      <c r="OT11" s="164"/>
      <c r="OU11" s="164"/>
      <c r="OV11" s="164"/>
      <c r="OW11" s="164"/>
      <c r="OX11" s="164"/>
      <c r="OY11" s="164"/>
      <c r="OZ11" s="164"/>
      <c r="PA11" s="164"/>
      <c r="PB11" s="164"/>
      <c r="PC11" s="164"/>
      <c r="PD11" s="164"/>
      <c r="PE11" s="164"/>
      <c r="PF11" s="164"/>
      <c r="PG11" s="164"/>
      <c r="PH11" s="164"/>
      <c r="PI11" s="164"/>
      <c r="PJ11" s="164"/>
      <c r="PK11" s="164"/>
      <c r="PL11" s="164"/>
      <c r="PM11" s="164"/>
      <c r="PN11" s="164"/>
      <c r="PO11" s="164"/>
      <c r="PP11" s="164"/>
      <c r="PQ11" s="164"/>
      <c r="PR11" s="164"/>
      <c r="PS11" s="164"/>
      <c r="PT11" s="164"/>
      <c r="PU11" s="164"/>
      <c r="PV11" s="164"/>
      <c r="PW11" s="164"/>
      <c r="PX11" s="164"/>
      <c r="PY11" s="164"/>
      <c r="PZ11" s="164"/>
      <c r="QA11" s="164"/>
      <c r="QB11" s="164"/>
      <c r="QC11" s="164"/>
      <c r="QD11" s="164"/>
      <c r="QE11" s="164"/>
      <c r="QF11" s="164"/>
      <c r="QG11" s="164"/>
      <c r="QH11" s="164"/>
      <c r="QI11" s="164"/>
      <c r="QJ11" s="164"/>
      <c r="QK11" s="164"/>
      <c r="QL11" s="164"/>
      <c r="QM11" s="164"/>
      <c r="QN11" s="164"/>
      <c r="QO11" s="164"/>
      <c r="QP11" s="164"/>
      <c r="QQ11" s="164"/>
      <c r="QR11" s="164"/>
      <c r="QS11" s="164"/>
      <c r="QT11" s="164"/>
      <c r="QU11" s="164"/>
      <c r="QV11" s="164"/>
      <c r="QW11" s="164"/>
      <c r="QX11" s="164"/>
      <c r="QY11" s="164"/>
      <c r="QZ11" s="164"/>
      <c r="RA11" s="164"/>
      <c r="RB11" s="164"/>
      <c r="RC11" s="164"/>
      <c r="RD11" s="164"/>
      <c r="RE11" s="164"/>
      <c r="RF11" s="164"/>
      <c r="RG11" s="164"/>
      <c r="RH11" s="164"/>
      <c r="RI11" s="164"/>
      <c r="RJ11" s="164"/>
      <c r="RK11" s="164"/>
      <c r="RL11" s="164"/>
      <c r="RM11" s="164"/>
      <c r="RN11" s="164"/>
      <c r="RO11" s="164"/>
      <c r="RP11" s="164"/>
      <c r="RQ11" s="164"/>
      <c r="RR11" s="164"/>
      <c r="RS11" s="164"/>
      <c r="RT11" s="164"/>
      <c r="RU11" s="164"/>
      <c r="RV11" s="164"/>
      <c r="RW11" s="164"/>
      <c r="RX11" s="164"/>
      <c r="RY11" s="164"/>
      <c r="RZ11" s="164"/>
      <c r="SA11" s="164"/>
      <c r="SB11" s="164"/>
      <c r="SC11" s="164"/>
      <c r="SD11" s="164"/>
      <c r="SE11" s="164"/>
      <c r="SF11" s="164"/>
      <c r="SG11" s="164"/>
      <c r="SH11" s="164"/>
      <c r="SI11" s="164"/>
      <c r="SJ11" s="164"/>
      <c r="SK11" s="164"/>
      <c r="SL11" s="164"/>
      <c r="SM11" s="164"/>
      <c r="SN11" s="164"/>
      <c r="SO11" s="164"/>
      <c r="SP11" s="164"/>
      <c r="SQ11" s="164"/>
      <c r="SR11" s="164"/>
      <c r="SS11" s="164"/>
      <c r="ST11" s="164"/>
      <c r="SU11" s="164"/>
      <c r="SV11" s="164"/>
      <c r="SW11" s="164"/>
      <c r="SX11" s="164"/>
      <c r="SY11" s="164"/>
      <c r="SZ11" s="164"/>
      <c r="TA11" s="164"/>
      <c r="TB11" s="164"/>
      <c r="TC11" s="164"/>
      <c r="TD11" s="164"/>
      <c r="TE11" s="164"/>
      <c r="TF11" s="164"/>
      <c r="TG11" s="164"/>
      <c r="TH11" s="164"/>
      <c r="TI11" s="164"/>
      <c r="TJ11" s="164"/>
      <c r="TK11" s="164"/>
      <c r="TL11" s="164"/>
      <c r="TM11" s="164"/>
      <c r="TN11" s="164"/>
      <c r="TO11" s="164"/>
      <c r="TP11" s="164"/>
      <c r="TQ11" s="164"/>
      <c r="TR11" s="164"/>
      <c r="TS11" s="164"/>
      <c r="TT11" s="164"/>
      <c r="TU11" s="164"/>
      <c r="TV11" s="164"/>
      <c r="TW11" s="164"/>
      <c r="TX11" s="164"/>
      <c r="TY11" s="164"/>
      <c r="TZ11" s="164"/>
      <c r="UA11" s="164"/>
      <c r="UB11" s="164"/>
      <c r="UC11" s="164"/>
      <c r="UD11" s="164"/>
      <c r="UE11" s="164"/>
      <c r="UF11" s="164"/>
      <c r="UG11" s="164"/>
      <c r="UH11" s="164"/>
      <c r="UI11" s="164"/>
      <c r="UJ11" s="164"/>
      <c r="UK11" s="164"/>
      <c r="UL11" s="164"/>
      <c r="UM11" s="164"/>
      <c r="UN11" s="164"/>
      <c r="UO11" s="164"/>
      <c r="UP11" s="164"/>
      <c r="UQ11" s="164"/>
      <c r="UR11" s="164"/>
      <c r="US11" s="164"/>
      <c r="UT11" s="164"/>
      <c r="UU11" s="164"/>
      <c r="UV11" s="164"/>
      <c r="UW11" s="164"/>
      <c r="UX11" s="164"/>
      <c r="UY11" s="164"/>
      <c r="UZ11" s="164"/>
      <c r="VA11" s="164"/>
      <c r="VB11" s="164"/>
      <c r="VC11" s="164"/>
      <c r="VD11" s="164"/>
      <c r="VE11" s="164"/>
      <c r="VF11" s="164"/>
      <c r="VG11" s="164"/>
      <c r="VH11" s="164"/>
      <c r="VI11" s="164"/>
      <c r="VJ11" s="164"/>
      <c r="VK11" s="164"/>
      <c r="VL11" s="164"/>
      <c r="VM11" s="164"/>
      <c r="VN11" s="164"/>
      <c r="VO11" s="164"/>
      <c r="VP11" s="164"/>
      <c r="VQ11" s="164"/>
      <c r="VR11" s="164"/>
      <c r="VS11" s="164"/>
      <c r="VT11" s="164"/>
      <c r="VU11" s="164"/>
      <c r="VV11" s="164"/>
      <c r="VW11" s="164"/>
      <c r="VX11" s="164"/>
      <c r="VY11" s="164"/>
      <c r="VZ11" s="164"/>
      <c r="WA11" s="164"/>
      <c r="WB11" s="164"/>
      <c r="WC11" s="164"/>
      <c r="WD11" s="164"/>
      <c r="WE11" s="164"/>
      <c r="WF11" s="164"/>
      <c r="WG11" s="164"/>
      <c r="WH11" s="164"/>
      <c r="WI11" s="164"/>
      <c r="WJ11" s="164"/>
      <c r="WK11" s="164"/>
      <c r="WL11" s="164"/>
      <c r="WM11" s="164"/>
      <c r="WN11" s="164"/>
      <c r="WO11" s="164"/>
      <c r="WP11" s="164"/>
      <c r="WQ11" s="164"/>
      <c r="WR11" s="164"/>
      <c r="WS11" s="164"/>
      <c r="WT11" s="164"/>
      <c r="WU11" s="164"/>
      <c r="WV11" s="164"/>
      <c r="WW11" s="164"/>
      <c r="WX11" s="164"/>
      <c r="WY11" s="164"/>
      <c r="WZ11" s="164"/>
      <c r="XA11" s="164"/>
      <c r="XB11" s="164"/>
      <c r="XC11" s="164"/>
      <c r="XD11" s="164"/>
      <c r="XE11" s="164"/>
      <c r="XF11" s="164"/>
      <c r="XG11" s="164"/>
      <c r="XH11" s="164"/>
      <c r="XI11" s="164"/>
      <c r="XJ11" s="164"/>
      <c r="XK11" s="164"/>
      <c r="XL11" s="164"/>
      <c r="XM11" s="164"/>
      <c r="XN11" s="164"/>
      <c r="XO11" s="164"/>
      <c r="XP11" s="164"/>
      <c r="XQ11" s="164"/>
      <c r="XR11" s="164"/>
      <c r="XS11" s="164"/>
      <c r="XT11" s="164"/>
      <c r="XU11" s="164"/>
      <c r="XV11" s="164"/>
      <c r="XW11" s="164"/>
      <c r="XX11" s="164"/>
      <c r="XY11" s="164"/>
      <c r="XZ11" s="164"/>
      <c r="YA11" s="164"/>
      <c r="YB11" s="164"/>
      <c r="YC11" s="164"/>
      <c r="YD11" s="164"/>
      <c r="YE11" s="164"/>
      <c r="YF11" s="164"/>
      <c r="YG11" s="164"/>
      <c r="YH11" s="164"/>
      <c r="YI11" s="164"/>
      <c r="YJ11" s="164"/>
      <c r="YK11" s="164"/>
      <c r="YL11" s="164"/>
      <c r="YM11" s="164"/>
      <c r="YN11" s="164"/>
      <c r="YO11" s="164"/>
      <c r="YP11" s="164"/>
      <c r="YQ11" s="164"/>
      <c r="YR11" s="164"/>
      <c r="YS11" s="164"/>
      <c r="YT11" s="164"/>
      <c r="YU11" s="164"/>
      <c r="YV11" s="164"/>
      <c r="YW11" s="164"/>
      <c r="YX11" s="164"/>
      <c r="YY11" s="164"/>
      <c r="YZ11" s="164"/>
      <c r="ZA11" s="164"/>
      <c r="ZB11" s="164"/>
      <c r="ZC11" s="164"/>
      <c r="ZD11" s="164"/>
      <c r="ZE11" s="164"/>
      <c r="ZF11" s="164"/>
      <c r="ZG11" s="164"/>
      <c r="ZH11" s="164"/>
      <c r="ZI11" s="164"/>
      <c r="ZJ11" s="164"/>
      <c r="ZK11" s="164"/>
      <c r="ZL11" s="164"/>
      <c r="ZM11" s="164"/>
      <c r="ZN11" s="164"/>
      <c r="ZO11" s="164"/>
      <c r="ZP11" s="164"/>
      <c r="ZQ11" s="164"/>
      <c r="ZR11" s="164"/>
      <c r="ZS11" s="164"/>
      <c r="ZT11" s="164"/>
      <c r="ZU11" s="164"/>
      <c r="ZV11" s="164"/>
      <c r="ZW11" s="164"/>
      <c r="ZX11" s="164"/>
      <c r="ZY11" s="164"/>
      <c r="ZZ11" s="164"/>
      <c r="AAA11" s="164"/>
      <c r="AAB11" s="164"/>
      <c r="AAC11" s="164"/>
      <c r="AAD11" s="164"/>
      <c r="AAE11" s="164"/>
      <c r="AAF11" s="164"/>
      <c r="AAG11" s="164"/>
      <c r="AAH11" s="164"/>
      <c r="AAI11" s="164"/>
      <c r="AAJ11" s="164"/>
      <c r="AAK11" s="164"/>
      <c r="AAL11" s="164"/>
      <c r="AAM11" s="164"/>
      <c r="AAN11" s="164"/>
      <c r="AAO11" s="164"/>
      <c r="AAP11" s="164"/>
      <c r="AAQ11" s="164"/>
      <c r="AAR11" s="164"/>
      <c r="AAS11" s="164"/>
      <c r="AAT11" s="164"/>
      <c r="AAU11" s="164"/>
      <c r="AAV11" s="164"/>
      <c r="AAW11" s="164"/>
      <c r="AAX11" s="164"/>
      <c r="AAY11" s="164"/>
      <c r="AAZ11" s="164"/>
      <c r="ABA11" s="164"/>
      <c r="ABB11" s="164"/>
      <c r="ABC11" s="164"/>
    </row>
    <row r="12" spans="1:731" ht="15" customHeight="1" x14ac:dyDescent="0.35">
      <c r="A12" s="161" t="s">
        <v>188</v>
      </c>
      <c r="B12" s="162" t="s">
        <v>197</v>
      </c>
      <c r="C12" s="163" t="s">
        <v>198</v>
      </c>
      <c r="D12" s="163"/>
      <c r="E12" s="163"/>
      <c r="F12" s="163"/>
      <c r="G12" s="163">
        <v>82.665753424657538</v>
      </c>
      <c r="H12" s="163">
        <v>82.665753424657538</v>
      </c>
      <c r="I12" s="163">
        <v>82.665753424657538</v>
      </c>
      <c r="J12" s="163">
        <v>82.665753424657538</v>
      </c>
      <c r="K12" s="163">
        <v>82.665753424657538</v>
      </c>
      <c r="L12" s="163">
        <v>82.665753424657538</v>
      </c>
      <c r="M12" s="163">
        <v>82.665753424657538</v>
      </c>
      <c r="N12" s="163">
        <v>82.665753424657538</v>
      </c>
      <c r="O12" s="163"/>
      <c r="P12" s="163"/>
      <c r="Q12" s="163"/>
      <c r="R12" s="163">
        <v>78.980884490214137</v>
      </c>
      <c r="S12" s="163">
        <v>78.000446375010199</v>
      </c>
      <c r="T12" s="163">
        <v>77.640919236396812</v>
      </c>
      <c r="U12" s="163">
        <v>77.460026866709782</v>
      </c>
      <c r="V12" s="163">
        <v>78.12656774218388</v>
      </c>
      <c r="W12" s="163">
        <v>79.270858297685777</v>
      </c>
      <c r="X12" s="163">
        <v>81.289406624004855</v>
      </c>
      <c r="Y12" s="163">
        <v>83.118958588896092</v>
      </c>
      <c r="Z12" s="163"/>
      <c r="AA12" s="163"/>
      <c r="AB12" s="163"/>
      <c r="AC12" s="163">
        <v>306.34062403182338</v>
      </c>
      <c r="AD12" s="163">
        <v>302.53783015359869</v>
      </c>
      <c r="AE12" s="163">
        <v>301.14334376983521</v>
      </c>
      <c r="AF12" s="163">
        <v>300.44172233611488</v>
      </c>
      <c r="AG12" s="163">
        <v>303.02701305618473</v>
      </c>
      <c r="AH12" s="163">
        <v>307.46533614041914</v>
      </c>
      <c r="AI12" s="163">
        <v>315.29461480593721</v>
      </c>
      <c r="AJ12" s="163">
        <v>322.39083934483648</v>
      </c>
      <c r="AK12" s="163"/>
      <c r="AL12" s="163"/>
      <c r="AM12" s="163"/>
      <c r="AN12" s="163">
        <v>164.85680461309224</v>
      </c>
      <c r="AO12" s="163">
        <v>162.81033608040025</v>
      </c>
      <c r="AP12" s="163">
        <v>162.05989506386751</v>
      </c>
      <c r="AQ12" s="163">
        <v>161.68231841050414</v>
      </c>
      <c r="AR12" s="163">
        <v>163.07358921715468</v>
      </c>
      <c r="AS12" s="163">
        <v>165.46206695764332</v>
      </c>
      <c r="AT12" s="163">
        <v>169.67538299204784</v>
      </c>
      <c r="AU12" s="163">
        <v>173.49420691067516</v>
      </c>
      <c r="AV12" s="163"/>
      <c r="AW12" s="163"/>
      <c r="AX12" s="163"/>
      <c r="AY12" s="163">
        <v>0</v>
      </c>
      <c r="AZ12" s="163">
        <v>0</v>
      </c>
      <c r="BA12" s="163">
        <v>0</v>
      </c>
      <c r="BB12" s="163">
        <v>0</v>
      </c>
      <c r="BC12" s="163">
        <v>0</v>
      </c>
      <c r="BD12" s="163">
        <v>0</v>
      </c>
      <c r="BE12" s="163">
        <v>0</v>
      </c>
      <c r="BF12" s="163">
        <v>0</v>
      </c>
      <c r="BG12" s="163"/>
      <c r="BH12" s="163"/>
      <c r="BI12" s="163"/>
      <c r="BJ12" s="163">
        <v>86356.894427374908</v>
      </c>
      <c r="BK12" s="163">
        <v>84764.495021776413</v>
      </c>
      <c r="BL12" s="163">
        <v>84373.790381386687</v>
      </c>
      <c r="BM12" s="163">
        <v>84177.211373414146</v>
      </c>
      <c r="BN12" s="163">
        <v>84901.553391270048</v>
      </c>
      <c r="BO12" s="163">
        <v>86145.074622276501</v>
      </c>
      <c r="BP12" s="163">
        <v>88338.667576025357</v>
      </c>
      <c r="BQ12" s="163">
        <v>90326.874767488189</v>
      </c>
      <c r="BR12" s="163"/>
      <c r="BS12" s="163"/>
      <c r="BT12" s="163"/>
      <c r="BU12" s="163">
        <v>40093.31645859377</v>
      </c>
      <c r="BV12" s="163">
        <v>40084.48715468937</v>
      </c>
      <c r="BW12" s="163">
        <v>39899.72589191117</v>
      </c>
      <c r="BX12" s="163">
        <v>39806.765169170685</v>
      </c>
      <c r="BY12" s="163">
        <v>40149.301018678038</v>
      </c>
      <c r="BZ12" s="163">
        <v>40737.352782545167</v>
      </c>
      <c r="CA12" s="163">
        <v>41774.686262259456</v>
      </c>
      <c r="CB12" s="163">
        <v>42714.894371876311</v>
      </c>
      <c r="CC12" s="163"/>
      <c r="CD12" s="163"/>
      <c r="CE12" s="163"/>
      <c r="CF12" s="163">
        <v>550.17831313512977</v>
      </c>
      <c r="CG12" s="163">
        <v>543.34861260900914</v>
      </c>
      <c r="CH12" s="163">
        <v>540.84415807009952</v>
      </c>
      <c r="CI12" s="163">
        <v>539.58406761332878</v>
      </c>
      <c r="CJ12" s="163">
        <v>544.22717001552326</v>
      </c>
      <c r="CK12" s="163">
        <v>552.1982613957482</v>
      </c>
      <c r="CL12" s="163">
        <v>566.25940442198987</v>
      </c>
      <c r="CM12" s="163">
        <v>579.00400484440775</v>
      </c>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c r="IW12" s="164"/>
      <c r="IX12" s="164"/>
      <c r="IY12" s="164"/>
      <c r="IZ12" s="164"/>
      <c r="JA12" s="164"/>
      <c r="JB12" s="164"/>
      <c r="JC12" s="164"/>
      <c r="JD12" s="164"/>
      <c r="JE12" s="164"/>
      <c r="JF12" s="164"/>
      <c r="JG12" s="164"/>
      <c r="JH12" s="164"/>
      <c r="JI12" s="164"/>
      <c r="JJ12" s="164"/>
      <c r="JK12" s="164"/>
      <c r="JL12" s="164"/>
      <c r="JM12" s="164"/>
      <c r="JN12" s="164"/>
      <c r="JO12" s="164"/>
      <c r="JP12" s="164"/>
      <c r="JQ12" s="164"/>
      <c r="JR12" s="164"/>
      <c r="JS12" s="164"/>
      <c r="JT12" s="164"/>
      <c r="JU12" s="164"/>
      <c r="JV12" s="164"/>
      <c r="JW12" s="164"/>
      <c r="JX12" s="164"/>
      <c r="JY12" s="164"/>
      <c r="JZ12" s="164"/>
      <c r="KA12" s="164"/>
      <c r="KB12" s="164"/>
      <c r="KC12" s="164"/>
      <c r="KD12" s="164"/>
      <c r="KE12" s="164"/>
      <c r="KF12" s="164"/>
      <c r="KG12" s="164"/>
      <c r="KH12" s="164"/>
      <c r="KI12" s="164"/>
      <c r="KJ12" s="164"/>
      <c r="KK12" s="164"/>
      <c r="KL12" s="164"/>
      <c r="KM12" s="164"/>
      <c r="KN12" s="164"/>
      <c r="KO12" s="164"/>
      <c r="KP12" s="164"/>
      <c r="KQ12" s="164"/>
      <c r="KR12" s="164"/>
      <c r="KS12" s="164"/>
      <c r="KT12" s="164"/>
      <c r="KU12" s="164"/>
      <c r="KV12" s="164"/>
      <c r="KW12" s="164"/>
      <c r="KX12" s="164"/>
      <c r="KY12" s="164"/>
      <c r="KZ12" s="164"/>
      <c r="LA12" s="164"/>
      <c r="LB12" s="164"/>
      <c r="LC12" s="164"/>
      <c r="LD12" s="164"/>
      <c r="LE12" s="164"/>
      <c r="LF12" s="164"/>
      <c r="LG12" s="164"/>
      <c r="LH12" s="164"/>
      <c r="LI12" s="164"/>
      <c r="LJ12" s="164"/>
      <c r="LK12" s="164"/>
      <c r="LL12" s="164"/>
      <c r="LM12" s="164"/>
      <c r="LN12" s="164"/>
      <c r="LO12" s="164"/>
      <c r="LP12" s="164"/>
      <c r="LQ12" s="164"/>
      <c r="LR12" s="164"/>
      <c r="LS12" s="164"/>
      <c r="LT12" s="164"/>
      <c r="LU12" s="164"/>
      <c r="LV12" s="164"/>
      <c r="LW12" s="164"/>
      <c r="LX12" s="164"/>
      <c r="LY12" s="164"/>
      <c r="LZ12" s="164"/>
      <c r="MA12" s="164"/>
      <c r="MB12" s="164"/>
      <c r="MC12" s="164"/>
      <c r="MD12" s="164"/>
      <c r="ME12" s="164"/>
      <c r="MF12" s="164"/>
      <c r="MG12" s="164"/>
      <c r="MH12" s="164"/>
      <c r="MI12" s="164"/>
      <c r="MJ12" s="164"/>
      <c r="MK12" s="164"/>
      <c r="ML12" s="164"/>
      <c r="MM12" s="164"/>
      <c r="MN12" s="164"/>
      <c r="MO12" s="164"/>
      <c r="MP12" s="164"/>
      <c r="MQ12" s="164"/>
      <c r="MR12" s="164"/>
      <c r="MS12" s="164"/>
      <c r="MT12" s="164"/>
      <c r="MU12" s="164"/>
      <c r="MV12" s="164"/>
      <c r="MW12" s="164"/>
      <c r="MX12" s="164"/>
      <c r="MY12" s="164"/>
      <c r="MZ12" s="164"/>
      <c r="NA12" s="164"/>
      <c r="NB12" s="164"/>
      <c r="NC12" s="164"/>
      <c r="ND12" s="164"/>
      <c r="NE12" s="164"/>
      <c r="NF12" s="164"/>
      <c r="NG12" s="164"/>
      <c r="NH12" s="164"/>
      <c r="NI12" s="164"/>
      <c r="NJ12" s="164"/>
      <c r="NK12" s="164"/>
      <c r="NL12" s="164"/>
      <c r="NM12" s="164"/>
      <c r="NN12" s="164"/>
      <c r="NO12" s="164"/>
      <c r="NP12" s="164"/>
      <c r="NQ12" s="164"/>
      <c r="NR12" s="164"/>
      <c r="NS12" s="164"/>
      <c r="NT12" s="164"/>
      <c r="NU12" s="164"/>
      <c r="NV12" s="164"/>
      <c r="NW12" s="164"/>
      <c r="NX12" s="164"/>
      <c r="NY12" s="164"/>
      <c r="NZ12" s="164"/>
      <c r="OA12" s="164"/>
      <c r="OB12" s="164"/>
      <c r="OC12" s="164"/>
      <c r="OD12" s="164"/>
      <c r="OE12" s="164"/>
      <c r="OF12" s="164"/>
      <c r="OG12" s="164"/>
      <c r="OH12" s="164"/>
      <c r="OI12" s="164"/>
      <c r="OJ12" s="164"/>
      <c r="OK12" s="164"/>
      <c r="OL12" s="164"/>
      <c r="OM12" s="164"/>
      <c r="ON12" s="164"/>
      <c r="OO12" s="164"/>
      <c r="OP12" s="164"/>
      <c r="OQ12" s="164"/>
      <c r="OR12" s="164"/>
      <c r="OS12" s="164"/>
      <c r="OT12" s="164"/>
      <c r="OU12" s="164"/>
      <c r="OV12" s="164"/>
      <c r="OW12" s="164"/>
      <c r="OX12" s="164"/>
      <c r="OY12" s="164"/>
      <c r="OZ12" s="164"/>
      <c r="PA12" s="164"/>
      <c r="PB12" s="164"/>
      <c r="PC12" s="164"/>
      <c r="PD12" s="164"/>
      <c r="PE12" s="164"/>
      <c r="PF12" s="164"/>
      <c r="PG12" s="164"/>
      <c r="PH12" s="164"/>
      <c r="PI12" s="164"/>
      <c r="PJ12" s="164"/>
      <c r="PK12" s="164"/>
      <c r="PL12" s="164"/>
      <c r="PM12" s="164"/>
      <c r="PN12" s="164"/>
      <c r="PO12" s="164"/>
      <c r="PP12" s="164"/>
      <c r="PQ12" s="164"/>
      <c r="PR12" s="164"/>
      <c r="PS12" s="164"/>
      <c r="PT12" s="164"/>
      <c r="PU12" s="164"/>
      <c r="PV12" s="164"/>
      <c r="PW12" s="164"/>
      <c r="PX12" s="164"/>
      <c r="PY12" s="164"/>
      <c r="PZ12" s="164"/>
      <c r="QA12" s="164"/>
      <c r="QB12" s="164"/>
      <c r="QC12" s="164"/>
      <c r="QD12" s="164"/>
      <c r="QE12" s="164"/>
      <c r="QF12" s="164"/>
      <c r="QG12" s="164"/>
      <c r="QH12" s="164"/>
      <c r="QI12" s="164"/>
      <c r="QJ12" s="164"/>
      <c r="QK12" s="164"/>
      <c r="QL12" s="164"/>
      <c r="QM12" s="164"/>
      <c r="QN12" s="164"/>
      <c r="QO12" s="164"/>
      <c r="QP12" s="164"/>
      <c r="QQ12" s="164"/>
      <c r="QR12" s="164"/>
      <c r="QS12" s="164"/>
      <c r="QT12" s="164"/>
      <c r="QU12" s="164"/>
      <c r="QV12" s="164"/>
      <c r="QW12" s="164"/>
      <c r="QX12" s="164"/>
      <c r="QY12" s="164"/>
      <c r="QZ12" s="164"/>
      <c r="RA12" s="164"/>
      <c r="RB12" s="164"/>
      <c r="RC12" s="164"/>
      <c r="RD12" s="164"/>
      <c r="RE12" s="164"/>
      <c r="RF12" s="164"/>
      <c r="RG12" s="164"/>
      <c r="RH12" s="164"/>
      <c r="RI12" s="164"/>
      <c r="RJ12" s="164"/>
      <c r="RK12" s="164"/>
      <c r="RL12" s="164"/>
      <c r="RM12" s="164"/>
      <c r="RN12" s="164"/>
      <c r="RO12" s="164"/>
      <c r="RP12" s="164"/>
      <c r="RQ12" s="164"/>
      <c r="RR12" s="164"/>
      <c r="RS12" s="164"/>
      <c r="RT12" s="164"/>
      <c r="RU12" s="164"/>
      <c r="RV12" s="164"/>
      <c r="RW12" s="164"/>
      <c r="RX12" s="164"/>
      <c r="RY12" s="164"/>
      <c r="RZ12" s="164"/>
      <c r="SA12" s="164"/>
      <c r="SB12" s="164"/>
      <c r="SC12" s="164"/>
      <c r="SD12" s="164"/>
      <c r="SE12" s="164"/>
      <c r="SF12" s="164"/>
      <c r="SG12" s="164"/>
      <c r="SH12" s="164"/>
      <c r="SI12" s="164"/>
      <c r="SJ12" s="164"/>
      <c r="SK12" s="164"/>
      <c r="SL12" s="164"/>
      <c r="SM12" s="164"/>
      <c r="SN12" s="164"/>
      <c r="SO12" s="164"/>
      <c r="SP12" s="164"/>
      <c r="SQ12" s="164"/>
      <c r="SR12" s="164"/>
      <c r="SS12" s="164"/>
      <c r="ST12" s="164"/>
      <c r="SU12" s="164"/>
      <c r="SV12" s="164"/>
      <c r="SW12" s="164"/>
      <c r="SX12" s="164"/>
      <c r="SY12" s="164"/>
      <c r="SZ12" s="164"/>
      <c r="TA12" s="164"/>
      <c r="TB12" s="164"/>
      <c r="TC12" s="164"/>
      <c r="TD12" s="164"/>
      <c r="TE12" s="164"/>
      <c r="TF12" s="164"/>
      <c r="TG12" s="164"/>
      <c r="TH12" s="164"/>
      <c r="TI12" s="164"/>
      <c r="TJ12" s="164"/>
      <c r="TK12" s="164"/>
      <c r="TL12" s="164"/>
      <c r="TM12" s="164"/>
      <c r="TN12" s="164"/>
      <c r="TO12" s="164"/>
      <c r="TP12" s="164"/>
      <c r="TQ12" s="164"/>
      <c r="TR12" s="164"/>
      <c r="TS12" s="164"/>
      <c r="TT12" s="164"/>
      <c r="TU12" s="164"/>
      <c r="TV12" s="164"/>
      <c r="TW12" s="164"/>
      <c r="TX12" s="164"/>
      <c r="TY12" s="164"/>
      <c r="TZ12" s="164"/>
      <c r="UA12" s="164"/>
      <c r="UB12" s="164"/>
      <c r="UC12" s="164"/>
      <c r="UD12" s="164"/>
      <c r="UE12" s="164"/>
      <c r="UF12" s="164"/>
      <c r="UG12" s="164"/>
      <c r="UH12" s="164"/>
      <c r="UI12" s="164"/>
      <c r="UJ12" s="164"/>
      <c r="UK12" s="164"/>
      <c r="UL12" s="164"/>
      <c r="UM12" s="164"/>
      <c r="UN12" s="164"/>
      <c r="UO12" s="164"/>
      <c r="UP12" s="164"/>
      <c r="UQ12" s="164"/>
      <c r="UR12" s="164"/>
      <c r="US12" s="164"/>
      <c r="UT12" s="164"/>
      <c r="UU12" s="164"/>
      <c r="UV12" s="164"/>
      <c r="UW12" s="164"/>
      <c r="UX12" s="164"/>
      <c r="UY12" s="164"/>
      <c r="UZ12" s="164"/>
      <c r="VA12" s="164"/>
      <c r="VB12" s="164"/>
      <c r="VC12" s="164"/>
      <c r="VD12" s="164"/>
      <c r="VE12" s="164"/>
      <c r="VF12" s="164"/>
      <c r="VG12" s="164"/>
      <c r="VH12" s="164"/>
      <c r="VI12" s="164"/>
      <c r="VJ12" s="164"/>
      <c r="VK12" s="164"/>
      <c r="VL12" s="164"/>
      <c r="VM12" s="164"/>
      <c r="VN12" s="164"/>
      <c r="VO12" s="164"/>
      <c r="VP12" s="164"/>
      <c r="VQ12" s="164"/>
      <c r="VR12" s="164"/>
      <c r="VS12" s="164"/>
      <c r="VT12" s="164"/>
      <c r="VU12" s="164"/>
      <c r="VV12" s="164"/>
      <c r="VW12" s="164"/>
      <c r="VX12" s="164"/>
      <c r="VY12" s="164"/>
      <c r="VZ12" s="164"/>
      <c r="WA12" s="164"/>
      <c r="WB12" s="164"/>
      <c r="WC12" s="164"/>
      <c r="WD12" s="164"/>
      <c r="WE12" s="164"/>
      <c r="WF12" s="164"/>
      <c r="WG12" s="164"/>
      <c r="WH12" s="164"/>
      <c r="WI12" s="164"/>
      <c r="WJ12" s="164"/>
      <c r="WK12" s="164"/>
      <c r="WL12" s="164"/>
      <c r="WM12" s="164"/>
      <c r="WN12" s="164"/>
      <c r="WO12" s="164"/>
      <c r="WP12" s="164"/>
      <c r="WQ12" s="164"/>
      <c r="WR12" s="164"/>
      <c r="WS12" s="164"/>
      <c r="WT12" s="164"/>
      <c r="WU12" s="164"/>
      <c r="WV12" s="164"/>
      <c r="WW12" s="164"/>
      <c r="WX12" s="164"/>
      <c r="WY12" s="164"/>
      <c r="WZ12" s="164"/>
      <c r="XA12" s="164"/>
      <c r="XB12" s="164"/>
      <c r="XC12" s="164"/>
      <c r="XD12" s="164"/>
      <c r="XE12" s="164"/>
      <c r="XF12" s="164"/>
      <c r="XG12" s="164"/>
      <c r="XH12" s="164"/>
      <c r="XI12" s="164"/>
      <c r="XJ12" s="164"/>
      <c r="XK12" s="164"/>
      <c r="XL12" s="164"/>
      <c r="XM12" s="164"/>
      <c r="XN12" s="164"/>
      <c r="XO12" s="164"/>
      <c r="XP12" s="164"/>
      <c r="XQ12" s="164"/>
      <c r="XR12" s="164"/>
      <c r="XS12" s="164"/>
      <c r="XT12" s="164"/>
      <c r="XU12" s="164"/>
      <c r="XV12" s="164"/>
      <c r="XW12" s="164"/>
      <c r="XX12" s="164"/>
      <c r="XY12" s="164"/>
      <c r="XZ12" s="164"/>
      <c r="YA12" s="164"/>
      <c r="YB12" s="164"/>
      <c r="YC12" s="164"/>
      <c r="YD12" s="164"/>
      <c r="YE12" s="164"/>
      <c r="YF12" s="164"/>
      <c r="YG12" s="164"/>
      <c r="YH12" s="164"/>
      <c r="YI12" s="164"/>
      <c r="YJ12" s="164"/>
      <c r="YK12" s="164"/>
      <c r="YL12" s="164"/>
      <c r="YM12" s="164"/>
      <c r="YN12" s="164"/>
      <c r="YO12" s="164"/>
      <c r="YP12" s="164"/>
      <c r="YQ12" s="164"/>
      <c r="YR12" s="164"/>
      <c r="YS12" s="164"/>
      <c r="YT12" s="164"/>
      <c r="YU12" s="164"/>
      <c r="YV12" s="164"/>
      <c r="YW12" s="164"/>
      <c r="YX12" s="164"/>
      <c r="YY12" s="164"/>
      <c r="YZ12" s="164"/>
      <c r="ZA12" s="164"/>
      <c r="ZB12" s="164"/>
      <c r="ZC12" s="164"/>
      <c r="ZD12" s="164"/>
      <c r="ZE12" s="164"/>
      <c r="ZF12" s="164"/>
      <c r="ZG12" s="164"/>
      <c r="ZH12" s="164"/>
      <c r="ZI12" s="164"/>
      <c r="ZJ12" s="164"/>
      <c r="ZK12" s="164"/>
      <c r="ZL12" s="164"/>
      <c r="ZM12" s="164"/>
      <c r="ZN12" s="164"/>
      <c r="ZO12" s="164"/>
      <c r="ZP12" s="164"/>
      <c r="ZQ12" s="164"/>
      <c r="ZR12" s="164"/>
      <c r="ZS12" s="164"/>
      <c r="ZT12" s="164"/>
      <c r="ZU12" s="164"/>
      <c r="ZV12" s="164"/>
      <c r="ZW12" s="164"/>
      <c r="ZX12" s="164"/>
      <c r="ZY12" s="164"/>
      <c r="ZZ12" s="164"/>
      <c r="AAA12" s="164"/>
      <c r="AAB12" s="164"/>
      <c r="AAC12" s="164"/>
      <c r="AAD12" s="164"/>
      <c r="AAE12" s="164"/>
      <c r="AAF12" s="164"/>
      <c r="AAG12" s="164"/>
      <c r="AAH12" s="164"/>
      <c r="AAI12" s="164"/>
      <c r="AAJ12" s="164"/>
      <c r="AAK12" s="164"/>
      <c r="AAL12" s="164"/>
      <c r="AAM12" s="164"/>
      <c r="AAN12" s="164"/>
      <c r="AAO12" s="164"/>
      <c r="AAP12" s="164"/>
      <c r="AAQ12" s="164"/>
      <c r="AAR12" s="164"/>
      <c r="AAS12" s="164"/>
      <c r="AAT12" s="164"/>
      <c r="AAU12" s="164"/>
      <c r="AAV12" s="164"/>
      <c r="AAW12" s="164"/>
      <c r="AAX12" s="164"/>
      <c r="AAY12" s="164"/>
      <c r="AAZ12" s="164"/>
      <c r="ABA12" s="164"/>
      <c r="ABB12" s="164"/>
      <c r="ABC12" s="164"/>
    </row>
    <row r="13" spans="1:731" ht="15" customHeight="1" x14ac:dyDescent="0.35">
      <c r="A13" s="161" t="s">
        <v>188</v>
      </c>
      <c r="B13" s="162" t="s">
        <v>199</v>
      </c>
      <c r="C13" s="163" t="s">
        <v>200</v>
      </c>
      <c r="D13" s="163"/>
      <c r="E13" s="163"/>
      <c r="F13" s="163"/>
      <c r="G13" s="163">
        <v>121514.99913978495</v>
      </c>
      <c r="H13" s="163">
        <v>170404.21347732941</v>
      </c>
      <c r="I13" s="163">
        <v>217899.10520165024</v>
      </c>
      <c r="J13" s="163">
        <v>264534.37211648154</v>
      </c>
      <c r="K13" s="163">
        <v>338334.19185457763</v>
      </c>
      <c r="L13" s="163">
        <v>437501.30807924364</v>
      </c>
      <c r="M13" s="163">
        <v>562036.21892323415</v>
      </c>
      <c r="N13" s="163">
        <v>686646.17485908687</v>
      </c>
      <c r="O13" s="163"/>
      <c r="P13" s="163"/>
      <c r="Q13" s="163"/>
      <c r="R13" s="163">
        <v>82411.177324602191</v>
      </c>
      <c r="S13" s="163">
        <v>114457.48667388703</v>
      </c>
      <c r="T13" s="163">
        <v>143952.46219473029</v>
      </c>
      <c r="U13" s="163">
        <v>172038.30620651672</v>
      </c>
      <c r="V13" s="163">
        <v>219672.60512342377</v>
      </c>
      <c r="W13" s="163">
        <v>285124.56815699511</v>
      </c>
      <c r="X13" s="163">
        <v>371058.96939752827</v>
      </c>
      <c r="Y13" s="163">
        <v>461250.1938432146</v>
      </c>
      <c r="Z13" s="163"/>
      <c r="AA13" s="163"/>
      <c r="AB13" s="163"/>
      <c r="AC13" s="163">
        <v>323232.09905706369</v>
      </c>
      <c r="AD13" s="163">
        <v>449623.43891650945</v>
      </c>
      <c r="AE13" s="163">
        <v>566332.02315624675</v>
      </c>
      <c r="AF13" s="163">
        <v>677232.58766049496</v>
      </c>
      <c r="AG13" s="163">
        <v>867057.68531230709</v>
      </c>
      <c r="AH13" s="163">
        <v>1128969.3146228122</v>
      </c>
      <c r="AI13" s="163">
        <v>1473563.1833670961</v>
      </c>
      <c r="AJ13" s="163">
        <v>1835338.5253164398</v>
      </c>
      <c r="AK13" s="163"/>
      <c r="AL13" s="163"/>
      <c r="AM13" s="163"/>
      <c r="AN13" s="163">
        <v>163120.017481633</v>
      </c>
      <c r="AO13" s="163">
        <v>226254.30199391043</v>
      </c>
      <c r="AP13" s="163">
        <v>284201.36455577414</v>
      </c>
      <c r="AQ13" s="163">
        <v>339478.35216394969</v>
      </c>
      <c r="AR13" s="163">
        <v>432494.66259073658</v>
      </c>
      <c r="AS13" s="163">
        <v>559845.43923110375</v>
      </c>
      <c r="AT13" s="163">
        <v>726744.20777784032</v>
      </c>
      <c r="AU13" s="163">
        <v>901863.08947884711</v>
      </c>
      <c r="AV13" s="163"/>
      <c r="AW13" s="163"/>
      <c r="AX13" s="163"/>
      <c r="AY13" s="163">
        <v>0</v>
      </c>
      <c r="AZ13" s="163">
        <v>0</v>
      </c>
      <c r="BA13" s="163">
        <v>0</v>
      </c>
      <c r="BB13" s="163">
        <v>0</v>
      </c>
      <c r="BC13" s="163">
        <v>0</v>
      </c>
      <c r="BD13" s="163">
        <v>0</v>
      </c>
      <c r="BE13" s="163">
        <v>0</v>
      </c>
      <c r="BF13" s="163">
        <v>0</v>
      </c>
      <c r="BG13" s="163"/>
      <c r="BH13" s="163"/>
      <c r="BI13" s="163"/>
      <c r="BJ13" s="163">
        <v>108822662.45908411</v>
      </c>
      <c r="BK13" s="163">
        <v>150015948.80011463</v>
      </c>
      <c r="BL13" s="163">
        <v>188369327.80953085</v>
      </c>
      <c r="BM13" s="163">
        <v>224974281.64329165</v>
      </c>
      <c r="BN13" s="163">
        <v>286430263.74968654</v>
      </c>
      <c r="BO13" s="163">
        <v>370482848.69175822</v>
      </c>
      <c r="BP13" s="163">
        <v>480578538.66970271</v>
      </c>
      <c r="BQ13" s="163">
        <v>596087511.51285803</v>
      </c>
      <c r="BR13" s="163"/>
      <c r="BS13" s="163"/>
      <c r="BT13" s="163"/>
      <c r="BU13" s="163">
        <v>48931451.900229067</v>
      </c>
      <c r="BV13" s="163">
        <v>68960445.301153526</v>
      </c>
      <c r="BW13" s="163">
        <v>86525005.848920614</v>
      </c>
      <c r="BX13" s="163">
        <v>103307164.43962729</v>
      </c>
      <c r="BY13" s="163">
        <v>131346159.57916275</v>
      </c>
      <c r="BZ13" s="163">
        <v>169608707.14025015</v>
      </c>
      <c r="CA13" s="163">
        <v>219669129.52553201</v>
      </c>
      <c r="CB13" s="163">
        <v>272182019.49906516</v>
      </c>
      <c r="CC13" s="163"/>
      <c r="CD13" s="163"/>
      <c r="CE13" s="163"/>
      <c r="CF13" s="163">
        <v>568763.29386329872</v>
      </c>
      <c r="CG13" s="163">
        <v>790335.22758430662</v>
      </c>
      <c r="CH13" s="163">
        <v>994485.84990675095</v>
      </c>
      <c r="CI13" s="163">
        <v>1188749.2460309612</v>
      </c>
      <c r="CJ13" s="163">
        <v>1519224.9530264672</v>
      </c>
      <c r="CK13" s="163">
        <v>1973939.3220109108</v>
      </c>
      <c r="CL13" s="163">
        <v>2571366.3605424641</v>
      </c>
      <c r="CM13" s="163">
        <v>3198451.808638501</v>
      </c>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c r="IU13" s="164"/>
      <c r="IV13" s="164"/>
      <c r="IW13" s="164"/>
      <c r="IX13" s="164"/>
      <c r="IY13" s="164"/>
      <c r="IZ13" s="164"/>
      <c r="JA13" s="164"/>
      <c r="JB13" s="164"/>
      <c r="JC13" s="164"/>
      <c r="JD13" s="164"/>
      <c r="JE13" s="164"/>
      <c r="JF13" s="164"/>
      <c r="JG13" s="164"/>
      <c r="JH13" s="164"/>
      <c r="JI13" s="164"/>
      <c r="JJ13" s="164"/>
      <c r="JK13" s="164"/>
      <c r="JL13" s="164"/>
      <c r="JM13" s="164"/>
      <c r="JN13" s="164"/>
      <c r="JO13" s="164"/>
      <c r="JP13" s="164"/>
      <c r="JQ13" s="164"/>
      <c r="JR13" s="164"/>
      <c r="JS13" s="164"/>
      <c r="JT13" s="164"/>
      <c r="JU13" s="164"/>
      <c r="JV13" s="164"/>
      <c r="JW13" s="164"/>
      <c r="JX13" s="164"/>
      <c r="JY13" s="164"/>
      <c r="JZ13" s="164"/>
      <c r="KA13" s="164"/>
      <c r="KB13" s="164"/>
      <c r="KC13" s="164"/>
      <c r="KD13" s="164"/>
      <c r="KE13" s="164"/>
      <c r="KF13" s="164"/>
      <c r="KG13" s="164"/>
      <c r="KH13" s="164"/>
      <c r="KI13" s="164"/>
      <c r="KJ13" s="164"/>
      <c r="KK13" s="164"/>
      <c r="KL13" s="164"/>
      <c r="KM13" s="164"/>
      <c r="KN13" s="164"/>
      <c r="KO13" s="164"/>
      <c r="KP13" s="164"/>
      <c r="KQ13" s="164"/>
      <c r="KR13" s="164"/>
      <c r="KS13" s="164"/>
      <c r="KT13" s="164"/>
      <c r="KU13" s="164"/>
      <c r="KV13" s="164"/>
      <c r="KW13" s="164"/>
      <c r="KX13" s="164"/>
      <c r="KY13" s="164"/>
      <c r="KZ13" s="164"/>
      <c r="LA13" s="164"/>
      <c r="LB13" s="164"/>
      <c r="LC13" s="164"/>
      <c r="LD13" s="164"/>
      <c r="LE13" s="164"/>
      <c r="LF13" s="164"/>
      <c r="LG13" s="164"/>
      <c r="LH13" s="164"/>
      <c r="LI13" s="164"/>
      <c r="LJ13" s="164"/>
      <c r="LK13" s="164"/>
      <c r="LL13" s="164"/>
      <c r="LM13" s="164"/>
      <c r="LN13" s="164"/>
      <c r="LO13" s="164"/>
      <c r="LP13" s="164"/>
      <c r="LQ13" s="164"/>
      <c r="LR13" s="164"/>
      <c r="LS13" s="164"/>
      <c r="LT13" s="164"/>
      <c r="LU13" s="164"/>
      <c r="LV13" s="164"/>
      <c r="LW13" s="164"/>
      <c r="LX13" s="164"/>
      <c r="LY13" s="164"/>
      <c r="LZ13" s="164"/>
      <c r="MA13" s="164"/>
      <c r="MB13" s="164"/>
      <c r="MC13" s="164"/>
      <c r="MD13" s="164"/>
      <c r="ME13" s="164"/>
      <c r="MF13" s="164"/>
      <c r="MG13" s="164"/>
      <c r="MH13" s="164"/>
      <c r="MI13" s="164"/>
      <c r="MJ13" s="164"/>
      <c r="MK13" s="164"/>
      <c r="ML13" s="164"/>
      <c r="MM13" s="164"/>
      <c r="MN13" s="164"/>
      <c r="MO13" s="164"/>
      <c r="MP13" s="164"/>
      <c r="MQ13" s="164"/>
      <c r="MR13" s="164"/>
      <c r="MS13" s="164"/>
      <c r="MT13" s="164"/>
      <c r="MU13" s="164"/>
      <c r="MV13" s="164"/>
      <c r="MW13" s="164"/>
      <c r="MX13" s="164"/>
      <c r="MY13" s="164"/>
      <c r="MZ13" s="164"/>
      <c r="NA13" s="164"/>
      <c r="NB13" s="164"/>
      <c r="NC13" s="164"/>
      <c r="ND13" s="164"/>
      <c r="NE13" s="164"/>
      <c r="NF13" s="164"/>
      <c r="NG13" s="164"/>
      <c r="NH13" s="164"/>
      <c r="NI13" s="164"/>
      <c r="NJ13" s="164"/>
      <c r="NK13" s="164"/>
      <c r="NL13" s="164"/>
      <c r="NM13" s="164"/>
      <c r="NN13" s="164"/>
      <c r="NO13" s="164"/>
      <c r="NP13" s="164"/>
      <c r="NQ13" s="164"/>
      <c r="NR13" s="164"/>
      <c r="NS13" s="164"/>
      <c r="NT13" s="164"/>
      <c r="NU13" s="164"/>
      <c r="NV13" s="164"/>
      <c r="NW13" s="164"/>
      <c r="NX13" s="164"/>
      <c r="NY13" s="164"/>
      <c r="NZ13" s="164"/>
      <c r="OA13" s="164"/>
      <c r="OB13" s="164"/>
      <c r="OC13" s="164"/>
      <c r="OD13" s="164"/>
      <c r="OE13" s="164"/>
      <c r="OF13" s="164"/>
      <c r="OG13" s="164"/>
      <c r="OH13" s="164"/>
      <c r="OI13" s="164"/>
      <c r="OJ13" s="164"/>
      <c r="OK13" s="164"/>
      <c r="OL13" s="164"/>
      <c r="OM13" s="164"/>
      <c r="ON13" s="164"/>
      <c r="OO13" s="164"/>
      <c r="OP13" s="164"/>
      <c r="OQ13" s="164"/>
      <c r="OR13" s="164"/>
      <c r="OS13" s="164"/>
      <c r="OT13" s="164"/>
      <c r="OU13" s="164"/>
      <c r="OV13" s="164"/>
      <c r="OW13" s="164"/>
      <c r="OX13" s="164"/>
      <c r="OY13" s="164"/>
      <c r="OZ13" s="164"/>
      <c r="PA13" s="164"/>
      <c r="PB13" s="164"/>
      <c r="PC13" s="164"/>
      <c r="PD13" s="164"/>
      <c r="PE13" s="164"/>
      <c r="PF13" s="164"/>
      <c r="PG13" s="164"/>
      <c r="PH13" s="164"/>
      <c r="PI13" s="164"/>
      <c r="PJ13" s="164"/>
      <c r="PK13" s="164"/>
      <c r="PL13" s="164"/>
      <c r="PM13" s="164"/>
      <c r="PN13" s="164"/>
      <c r="PO13" s="164"/>
      <c r="PP13" s="164"/>
      <c r="PQ13" s="164"/>
      <c r="PR13" s="164"/>
      <c r="PS13" s="164"/>
      <c r="PT13" s="164"/>
      <c r="PU13" s="164"/>
      <c r="PV13" s="164"/>
      <c r="PW13" s="164"/>
      <c r="PX13" s="164"/>
      <c r="PY13" s="164"/>
      <c r="PZ13" s="164"/>
      <c r="QA13" s="164"/>
      <c r="QB13" s="164"/>
      <c r="QC13" s="164"/>
      <c r="QD13" s="164"/>
      <c r="QE13" s="164"/>
      <c r="QF13" s="164"/>
      <c r="QG13" s="164"/>
      <c r="QH13" s="164"/>
      <c r="QI13" s="164"/>
      <c r="QJ13" s="164"/>
      <c r="QK13" s="164"/>
      <c r="QL13" s="164"/>
      <c r="QM13" s="164"/>
      <c r="QN13" s="164"/>
      <c r="QO13" s="164"/>
      <c r="QP13" s="164"/>
      <c r="QQ13" s="164"/>
      <c r="QR13" s="164"/>
      <c r="QS13" s="164"/>
      <c r="QT13" s="164"/>
      <c r="QU13" s="164"/>
      <c r="QV13" s="164"/>
      <c r="QW13" s="164"/>
      <c r="QX13" s="164"/>
      <c r="QY13" s="164"/>
      <c r="QZ13" s="164"/>
      <c r="RA13" s="164"/>
      <c r="RB13" s="164"/>
      <c r="RC13" s="164"/>
      <c r="RD13" s="164"/>
      <c r="RE13" s="164"/>
      <c r="RF13" s="164"/>
      <c r="RG13" s="164"/>
      <c r="RH13" s="164"/>
      <c r="RI13" s="164"/>
      <c r="RJ13" s="164"/>
      <c r="RK13" s="164"/>
      <c r="RL13" s="164"/>
      <c r="RM13" s="164"/>
      <c r="RN13" s="164"/>
      <c r="RO13" s="164"/>
      <c r="RP13" s="164"/>
      <c r="RQ13" s="164"/>
      <c r="RR13" s="164"/>
      <c r="RS13" s="164"/>
      <c r="RT13" s="164"/>
      <c r="RU13" s="164"/>
      <c r="RV13" s="164"/>
      <c r="RW13" s="164"/>
      <c r="RX13" s="164"/>
      <c r="RY13" s="164"/>
      <c r="RZ13" s="164"/>
      <c r="SA13" s="164"/>
      <c r="SB13" s="164"/>
      <c r="SC13" s="164"/>
      <c r="SD13" s="164"/>
      <c r="SE13" s="164"/>
      <c r="SF13" s="164"/>
      <c r="SG13" s="164"/>
      <c r="SH13" s="164"/>
      <c r="SI13" s="164"/>
      <c r="SJ13" s="164"/>
      <c r="SK13" s="164"/>
      <c r="SL13" s="164"/>
      <c r="SM13" s="164"/>
      <c r="SN13" s="164"/>
      <c r="SO13" s="164"/>
      <c r="SP13" s="164"/>
      <c r="SQ13" s="164"/>
      <c r="SR13" s="164"/>
      <c r="SS13" s="164"/>
      <c r="ST13" s="164"/>
      <c r="SU13" s="164"/>
      <c r="SV13" s="164"/>
      <c r="SW13" s="164"/>
      <c r="SX13" s="164"/>
      <c r="SY13" s="164"/>
      <c r="SZ13" s="164"/>
      <c r="TA13" s="164"/>
      <c r="TB13" s="164"/>
      <c r="TC13" s="164"/>
      <c r="TD13" s="164"/>
      <c r="TE13" s="164"/>
      <c r="TF13" s="164"/>
      <c r="TG13" s="164"/>
      <c r="TH13" s="164"/>
      <c r="TI13" s="164"/>
      <c r="TJ13" s="164"/>
      <c r="TK13" s="164"/>
      <c r="TL13" s="164"/>
      <c r="TM13" s="164"/>
      <c r="TN13" s="164"/>
      <c r="TO13" s="164"/>
      <c r="TP13" s="164"/>
      <c r="TQ13" s="164"/>
      <c r="TR13" s="164"/>
      <c r="TS13" s="164"/>
      <c r="TT13" s="164"/>
      <c r="TU13" s="164"/>
      <c r="TV13" s="164"/>
      <c r="TW13" s="164"/>
      <c r="TX13" s="164"/>
      <c r="TY13" s="164"/>
      <c r="TZ13" s="164"/>
      <c r="UA13" s="164"/>
      <c r="UB13" s="164"/>
      <c r="UC13" s="164"/>
      <c r="UD13" s="164"/>
      <c r="UE13" s="164"/>
      <c r="UF13" s="164"/>
      <c r="UG13" s="164"/>
      <c r="UH13" s="164"/>
      <c r="UI13" s="164"/>
      <c r="UJ13" s="164"/>
      <c r="UK13" s="164"/>
      <c r="UL13" s="164"/>
      <c r="UM13" s="164"/>
      <c r="UN13" s="164"/>
      <c r="UO13" s="164"/>
      <c r="UP13" s="164"/>
      <c r="UQ13" s="164"/>
      <c r="UR13" s="164"/>
      <c r="US13" s="164"/>
      <c r="UT13" s="164"/>
      <c r="UU13" s="164"/>
      <c r="UV13" s="164"/>
      <c r="UW13" s="164"/>
      <c r="UX13" s="164"/>
      <c r="UY13" s="164"/>
      <c r="UZ13" s="164"/>
      <c r="VA13" s="164"/>
      <c r="VB13" s="164"/>
      <c r="VC13" s="164"/>
      <c r="VD13" s="164"/>
      <c r="VE13" s="164"/>
      <c r="VF13" s="164"/>
      <c r="VG13" s="164"/>
      <c r="VH13" s="164"/>
      <c r="VI13" s="164"/>
      <c r="VJ13" s="164"/>
      <c r="VK13" s="164"/>
      <c r="VL13" s="164"/>
      <c r="VM13" s="164"/>
      <c r="VN13" s="164"/>
      <c r="VO13" s="164"/>
      <c r="VP13" s="164"/>
      <c r="VQ13" s="164"/>
      <c r="VR13" s="164"/>
      <c r="VS13" s="164"/>
      <c r="VT13" s="164"/>
      <c r="VU13" s="164"/>
      <c r="VV13" s="164"/>
      <c r="VW13" s="164"/>
      <c r="VX13" s="164"/>
      <c r="VY13" s="164"/>
      <c r="VZ13" s="164"/>
      <c r="WA13" s="164"/>
      <c r="WB13" s="164"/>
      <c r="WC13" s="164"/>
      <c r="WD13" s="164"/>
      <c r="WE13" s="164"/>
      <c r="WF13" s="164"/>
      <c r="WG13" s="164"/>
      <c r="WH13" s="164"/>
      <c r="WI13" s="164"/>
      <c r="WJ13" s="164"/>
      <c r="WK13" s="164"/>
      <c r="WL13" s="164"/>
      <c r="WM13" s="164"/>
      <c r="WN13" s="164"/>
      <c r="WO13" s="164"/>
      <c r="WP13" s="164"/>
      <c r="WQ13" s="164"/>
      <c r="WR13" s="164"/>
      <c r="WS13" s="164"/>
      <c r="WT13" s="164"/>
      <c r="WU13" s="164"/>
      <c r="WV13" s="164"/>
      <c r="WW13" s="164"/>
      <c r="WX13" s="164"/>
      <c r="WY13" s="164"/>
      <c r="WZ13" s="164"/>
      <c r="XA13" s="164"/>
      <c r="XB13" s="164"/>
      <c r="XC13" s="164"/>
      <c r="XD13" s="164"/>
      <c r="XE13" s="164"/>
      <c r="XF13" s="164"/>
      <c r="XG13" s="164"/>
      <c r="XH13" s="164"/>
      <c r="XI13" s="164"/>
      <c r="XJ13" s="164"/>
      <c r="XK13" s="164"/>
      <c r="XL13" s="164"/>
      <c r="XM13" s="164"/>
      <c r="XN13" s="164"/>
      <c r="XO13" s="164"/>
      <c r="XP13" s="164"/>
      <c r="XQ13" s="164"/>
      <c r="XR13" s="164"/>
      <c r="XS13" s="164"/>
      <c r="XT13" s="164"/>
      <c r="XU13" s="164"/>
      <c r="XV13" s="164"/>
      <c r="XW13" s="164"/>
      <c r="XX13" s="164"/>
      <c r="XY13" s="164"/>
      <c r="XZ13" s="164"/>
      <c r="YA13" s="164"/>
      <c r="YB13" s="164"/>
      <c r="YC13" s="164"/>
      <c r="YD13" s="164"/>
      <c r="YE13" s="164"/>
      <c r="YF13" s="164"/>
      <c r="YG13" s="164"/>
      <c r="YH13" s="164"/>
      <c r="YI13" s="164"/>
      <c r="YJ13" s="164"/>
      <c r="YK13" s="164"/>
      <c r="YL13" s="164"/>
      <c r="YM13" s="164"/>
      <c r="YN13" s="164"/>
      <c r="YO13" s="164"/>
      <c r="YP13" s="164"/>
      <c r="YQ13" s="164"/>
      <c r="YR13" s="164"/>
      <c r="YS13" s="164"/>
      <c r="YT13" s="164"/>
      <c r="YU13" s="164"/>
      <c r="YV13" s="164"/>
      <c r="YW13" s="164"/>
      <c r="YX13" s="164"/>
      <c r="YY13" s="164"/>
      <c r="YZ13" s="164"/>
      <c r="ZA13" s="164"/>
      <c r="ZB13" s="164"/>
      <c r="ZC13" s="164"/>
      <c r="ZD13" s="164"/>
      <c r="ZE13" s="164"/>
      <c r="ZF13" s="164"/>
      <c r="ZG13" s="164"/>
      <c r="ZH13" s="164"/>
      <c r="ZI13" s="164"/>
      <c r="ZJ13" s="164"/>
      <c r="ZK13" s="164"/>
      <c r="ZL13" s="164"/>
      <c r="ZM13" s="164"/>
      <c r="ZN13" s="164"/>
      <c r="ZO13" s="164"/>
      <c r="ZP13" s="164"/>
      <c r="ZQ13" s="164"/>
      <c r="ZR13" s="164"/>
      <c r="ZS13" s="164"/>
      <c r="ZT13" s="164"/>
      <c r="ZU13" s="164"/>
      <c r="ZV13" s="164"/>
      <c r="ZW13" s="164"/>
      <c r="ZX13" s="164"/>
      <c r="ZY13" s="164"/>
      <c r="ZZ13" s="164"/>
      <c r="AAA13" s="164"/>
      <c r="AAB13" s="164"/>
      <c r="AAC13" s="164"/>
      <c r="AAD13" s="164"/>
      <c r="AAE13" s="164"/>
      <c r="AAF13" s="164"/>
      <c r="AAG13" s="164"/>
      <c r="AAH13" s="164"/>
      <c r="AAI13" s="164"/>
      <c r="AAJ13" s="164"/>
      <c r="AAK13" s="164"/>
      <c r="AAL13" s="164"/>
      <c r="AAM13" s="164"/>
      <c r="AAN13" s="164"/>
      <c r="AAO13" s="164"/>
      <c r="AAP13" s="164"/>
      <c r="AAQ13" s="164"/>
      <c r="AAR13" s="164"/>
      <c r="AAS13" s="164"/>
      <c r="AAT13" s="164"/>
      <c r="AAU13" s="164"/>
      <c r="AAV13" s="164"/>
      <c r="AAW13" s="164"/>
      <c r="AAX13" s="164"/>
      <c r="AAY13" s="164"/>
      <c r="AAZ13" s="164"/>
      <c r="ABA13" s="164"/>
      <c r="ABB13" s="164"/>
      <c r="ABC13" s="164"/>
    </row>
    <row r="14" spans="1:731" ht="15" customHeight="1" x14ac:dyDescent="0.35">
      <c r="A14" s="161" t="s">
        <v>188</v>
      </c>
      <c r="B14" s="162" t="s">
        <v>201</v>
      </c>
      <c r="C14" s="163" t="s">
        <v>202</v>
      </c>
      <c r="D14" s="163"/>
      <c r="E14" s="163"/>
      <c r="F14" s="163"/>
      <c r="G14" s="163">
        <v>323917.50611872145</v>
      </c>
      <c r="H14" s="163">
        <v>319915.86606365704</v>
      </c>
      <c r="I14" s="163">
        <v>316467.82672756055</v>
      </c>
      <c r="J14" s="163">
        <v>313019.78739146399</v>
      </c>
      <c r="K14" s="163">
        <v>309571.74805536744</v>
      </c>
      <c r="L14" s="163">
        <v>306123.70871927089</v>
      </c>
      <c r="M14" s="163">
        <v>302675.66938317433</v>
      </c>
      <c r="N14" s="163">
        <v>299227.63004707778</v>
      </c>
      <c r="O14" s="163"/>
      <c r="P14" s="163"/>
      <c r="Q14" s="163"/>
      <c r="R14" s="163">
        <v>666540.94496754999</v>
      </c>
      <c r="S14" s="163">
        <v>634686.53836663207</v>
      </c>
      <c r="T14" s="163">
        <v>624360.64968747343</v>
      </c>
      <c r="U14" s="163">
        <v>610735.98481376865</v>
      </c>
      <c r="V14" s="163">
        <v>598930.25398885785</v>
      </c>
      <c r="W14" s="163">
        <v>587237.55379829474</v>
      </c>
      <c r="X14" s="163">
        <v>577235.02913041343</v>
      </c>
      <c r="Y14" s="163">
        <v>564191.24532021047</v>
      </c>
      <c r="Z14" s="163"/>
      <c r="AA14" s="163"/>
      <c r="AB14" s="163"/>
      <c r="AC14" s="163">
        <v>0</v>
      </c>
      <c r="AD14" s="163">
        <v>0</v>
      </c>
      <c r="AE14" s="163">
        <v>0</v>
      </c>
      <c r="AF14" s="163">
        <v>0</v>
      </c>
      <c r="AG14" s="163">
        <v>0</v>
      </c>
      <c r="AH14" s="163">
        <v>0</v>
      </c>
      <c r="AI14" s="163">
        <v>0</v>
      </c>
      <c r="AJ14" s="163">
        <v>0</v>
      </c>
      <c r="AK14" s="163"/>
      <c r="AL14" s="163"/>
      <c r="AM14" s="163"/>
      <c r="AN14" s="163">
        <v>0</v>
      </c>
      <c r="AO14" s="163">
        <v>0</v>
      </c>
      <c r="AP14" s="163">
        <v>0</v>
      </c>
      <c r="AQ14" s="163">
        <v>0</v>
      </c>
      <c r="AR14" s="163">
        <v>0</v>
      </c>
      <c r="AS14" s="163">
        <v>0</v>
      </c>
      <c r="AT14" s="163">
        <v>0</v>
      </c>
      <c r="AU14" s="163">
        <v>0</v>
      </c>
      <c r="AV14" s="163"/>
      <c r="AW14" s="163"/>
      <c r="AX14" s="163"/>
      <c r="AY14" s="163">
        <v>0</v>
      </c>
      <c r="AZ14" s="163">
        <v>0</v>
      </c>
      <c r="BA14" s="163">
        <v>0</v>
      </c>
      <c r="BB14" s="163">
        <v>0</v>
      </c>
      <c r="BC14" s="163">
        <v>0</v>
      </c>
      <c r="BD14" s="163">
        <v>0</v>
      </c>
      <c r="BE14" s="163">
        <v>0</v>
      </c>
      <c r="BF14" s="163">
        <v>0</v>
      </c>
      <c r="BG14" s="163"/>
      <c r="BH14" s="163"/>
      <c r="BI14" s="163"/>
      <c r="BJ14" s="163">
        <v>0</v>
      </c>
      <c r="BK14" s="163">
        <v>0</v>
      </c>
      <c r="BL14" s="163">
        <v>0</v>
      </c>
      <c r="BM14" s="163">
        <v>0</v>
      </c>
      <c r="BN14" s="163">
        <v>0</v>
      </c>
      <c r="BO14" s="163">
        <v>0</v>
      </c>
      <c r="BP14" s="163">
        <v>0</v>
      </c>
      <c r="BQ14" s="163">
        <v>0</v>
      </c>
      <c r="BR14" s="163"/>
      <c r="BS14" s="163"/>
      <c r="BT14" s="163"/>
      <c r="BU14" s="163">
        <v>0</v>
      </c>
      <c r="BV14" s="163">
        <v>0</v>
      </c>
      <c r="BW14" s="163">
        <v>0</v>
      </c>
      <c r="BX14" s="163">
        <v>0</v>
      </c>
      <c r="BY14" s="163">
        <v>0</v>
      </c>
      <c r="BZ14" s="163">
        <v>0</v>
      </c>
      <c r="CA14" s="163">
        <v>0</v>
      </c>
      <c r="CB14" s="163">
        <v>0</v>
      </c>
      <c r="CC14" s="163"/>
      <c r="CD14" s="163"/>
      <c r="CE14" s="163"/>
      <c r="CF14" s="163">
        <v>666540.94496754999</v>
      </c>
      <c r="CG14" s="163">
        <v>634686.53836663207</v>
      </c>
      <c r="CH14" s="163">
        <v>624360.64968747343</v>
      </c>
      <c r="CI14" s="163">
        <v>610735.98481376865</v>
      </c>
      <c r="CJ14" s="163">
        <v>598930.25398885785</v>
      </c>
      <c r="CK14" s="163">
        <v>587237.55379829474</v>
      </c>
      <c r="CL14" s="163">
        <v>577235.02913041343</v>
      </c>
      <c r="CM14" s="163">
        <v>564191.24532021047</v>
      </c>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c r="IK14" s="164"/>
      <c r="IL14" s="164"/>
      <c r="IM14" s="164"/>
      <c r="IN14" s="164"/>
      <c r="IO14" s="164"/>
      <c r="IP14" s="164"/>
      <c r="IQ14" s="164"/>
      <c r="IR14" s="164"/>
      <c r="IS14" s="164"/>
      <c r="IT14" s="164"/>
      <c r="IU14" s="164"/>
      <c r="IV14" s="164"/>
      <c r="IW14" s="164"/>
      <c r="IX14" s="164"/>
      <c r="IY14" s="164"/>
      <c r="IZ14" s="164"/>
      <c r="JA14" s="164"/>
      <c r="JB14" s="164"/>
      <c r="JC14" s="164"/>
      <c r="JD14" s="164"/>
      <c r="JE14" s="164"/>
      <c r="JF14" s="164"/>
      <c r="JG14" s="164"/>
      <c r="JH14" s="164"/>
      <c r="JI14" s="164"/>
      <c r="JJ14" s="164"/>
      <c r="JK14" s="164"/>
      <c r="JL14" s="164"/>
      <c r="JM14" s="164"/>
      <c r="JN14" s="164"/>
      <c r="JO14" s="164"/>
      <c r="JP14" s="164"/>
      <c r="JQ14" s="164"/>
      <c r="JR14" s="164"/>
      <c r="JS14" s="164"/>
      <c r="JT14" s="164"/>
      <c r="JU14" s="164"/>
      <c r="JV14" s="164"/>
      <c r="JW14" s="164"/>
      <c r="JX14" s="164"/>
      <c r="JY14" s="164"/>
      <c r="JZ14" s="164"/>
      <c r="KA14" s="164"/>
      <c r="KB14" s="164"/>
      <c r="KC14" s="164"/>
      <c r="KD14" s="164"/>
      <c r="KE14" s="164"/>
      <c r="KF14" s="164"/>
      <c r="KG14" s="164"/>
      <c r="KH14" s="164"/>
      <c r="KI14" s="164"/>
      <c r="KJ14" s="164"/>
      <c r="KK14" s="164"/>
      <c r="KL14" s="164"/>
      <c r="KM14" s="164"/>
      <c r="KN14" s="164"/>
      <c r="KO14" s="164"/>
      <c r="KP14" s="164"/>
      <c r="KQ14" s="164"/>
      <c r="KR14" s="164"/>
      <c r="KS14" s="164"/>
      <c r="KT14" s="164"/>
      <c r="KU14" s="164"/>
      <c r="KV14" s="164"/>
      <c r="KW14" s="164"/>
      <c r="KX14" s="164"/>
      <c r="KY14" s="164"/>
      <c r="KZ14" s="164"/>
      <c r="LA14" s="164"/>
      <c r="LB14" s="164"/>
      <c r="LC14" s="164"/>
      <c r="LD14" s="164"/>
      <c r="LE14" s="164"/>
      <c r="LF14" s="164"/>
      <c r="LG14" s="164"/>
      <c r="LH14" s="164"/>
      <c r="LI14" s="164"/>
      <c r="LJ14" s="164"/>
      <c r="LK14" s="164"/>
      <c r="LL14" s="164"/>
      <c r="LM14" s="164"/>
      <c r="LN14" s="164"/>
      <c r="LO14" s="164"/>
      <c r="LP14" s="164"/>
      <c r="LQ14" s="164"/>
      <c r="LR14" s="164"/>
      <c r="LS14" s="164"/>
      <c r="LT14" s="164"/>
      <c r="LU14" s="164"/>
      <c r="LV14" s="164"/>
      <c r="LW14" s="164"/>
      <c r="LX14" s="164"/>
      <c r="LY14" s="164"/>
      <c r="LZ14" s="164"/>
      <c r="MA14" s="164"/>
      <c r="MB14" s="164"/>
      <c r="MC14" s="164"/>
      <c r="MD14" s="164"/>
      <c r="ME14" s="164"/>
      <c r="MF14" s="164"/>
      <c r="MG14" s="164"/>
      <c r="MH14" s="164"/>
      <c r="MI14" s="164"/>
      <c r="MJ14" s="164"/>
      <c r="MK14" s="164"/>
      <c r="ML14" s="164"/>
      <c r="MM14" s="164"/>
      <c r="MN14" s="164"/>
      <c r="MO14" s="164"/>
      <c r="MP14" s="164"/>
      <c r="MQ14" s="164"/>
      <c r="MR14" s="164"/>
      <c r="MS14" s="164"/>
      <c r="MT14" s="164"/>
      <c r="MU14" s="164"/>
      <c r="MV14" s="164"/>
      <c r="MW14" s="164"/>
      <c r="MX14" s="164"/>
      <c r="MY14" s="164"/>
      <c r="MZ14" s="164"/>
      <c r="NA14" s="164"/>
      <c r="NB14" s="164"/>
      <c r="NC14" s="164"/>
      <c r="ND14" s="164"/>
      <c r="NE14" s="164"/>
      <c r="NF14" s="164"/>
      <c r="NG14" s="164"/>
      <c r="NH14" s="164"/>
      <c r="NI14" s="164"/>
      <c r="NJ14" s="164"/>
      <c r="NK14" s="164"/>
      <c r="NL14" s="164"/>
      <c r="NM14" s="164"/>
      <c r="NN14" s="164"/>
      <c r="NO14" s="164"/>
      <c r="NP14" s="164"/>
      <c r="NQ14" s="164"/>
      <c r="NR14" s="164"/>
      <c r="NS14" s="164"/>
      <c r="NT14" s="164"/>
      <c r="NU14" s="164"/>
      <c r="NV14" s="164"/>
      <c r="NW14" s="164"/>
      <c r="NX14" s="164"/>
      <c r="NY14" s="164"/>
      <c r="NZ14" s="164"/>
      <c r="OA14" s="164"/>
      <c r="OB14" s="164"/>
      <c r="OC14" s="164"/>
      <c r="OD14" s="164"/>
      <c r="OE14" s="164"/>
      <c r="OF14" s="164"/>
      <c r="OG14" s="164"/>
      <c r="OH14" s="164"/>
      <c r="OI14" s="164"/>
      <c r="OJ14" s="164"/>
      <c r="OK14" s="164"/>
      <c r="OL14" s="164"/>
      <c r="OM14" s="164"/>
      <c r="ON14" s="164"/>
      <c r="OO14" s="164"/>
      <c r="OP14" s="164"/>
      <c r="OQ14" s="164"/>
      <c r="OR14" s="164"/>
      <c r="OS14" s="164"/>
      <c r="OT14" s="164"/>
      <c r="OU14" s="164"/>
      <c r="OV14" s="164"/>
      <c r="OW14" s="164"/>
      <c r="OX14" s="164"/>
      <c r="OY14" s="164"/>
      <c r="OZ14" s="164"/>
      <c r="PA14" s="164"/>
      <c r="PB14" s="164"/>
      <c r="PC14" s="164"/>
      <c r="PD14" s="164"/>
      <c r="PE14" s="164"/>
      <c r="PF14" s="164"/>
      <c r="PG14" s="164"/>
      <c r="PH14" s="164"/>
      <c r="PI14" s="164"/>
      <c r="PJ14" s="164"/>
      <c r="PK14" s="164"/>
      <c r="PL14" s="164"/>
      <c r="PM14" s="164"/>
      <c r="PN14" s="164"/>
      <c r="PO14" s="164"/>
      <c r="PP14" s="164"/>
      <c r="PQ14" s="164"/>
      <c r="PR14" s="164"/>
      <c r="PS14" s="164"/>
      <c r="PT14" s="164"/>
      <c r="PU14" s="164"/>
      <c r="PV14" s="164"/>
      <c r="PW14" s="164"/>
      <c r="PX14" s="164"/>
      <c r="PY14" s="164"/>
      <c r="PZ14" s="164"/>
      <c r="QA14" s="164"/>
      <c r="QB14" s="164"/>
      <c r="QC14" s="164"/>
      <c r="QD14" s="164"/>
      <c r="QE14" s="164"/>
      <c r="QF14" s="164"/>
      <c r="QG14" s="164"/>
      <c r="QH14" s="164"/>
      <c r="QI14" s="164"/>
      <c r="QJ14" s="164"/>
      <c r="QK14" s="164"/>
      <c r="QL14" s="164"/>
      <c r="QM14" s="164"/>
      <c r="QN14" s="164"/>
      <c r="QO14" s="164"/>
      <c r="QP14" s="164"/>
      <c r="QQ14" s="164"/>
      <c r="QR14" s="164"/>
      <c r="QS14" s="164"/>
      <c r="QT14" s="164"/>
      <c r="QU14" s="164"/>
      <c r="QV14" s="164"/>
      <c r="QW14" s="164"/>
      <c r="QX14" s="164"/>
      <c r="QY14" s="164"/>
      <c r="QZ14" s="164"/>
      <c r="RA14" s="164"/>
      <c r="RB14" s="164"/>
      <c r="RC14" s="164"/>
      <c r="RD14" s="164"/>
      <c r="RE14" s="164"/>
      <c r="RF14" s="164"/>
      <c r="RG14" s="164"/>
      <c r="RH14" s="164"/>
      <c r="RI14" s="164"/>
      <c r="RJ14" s="164"/>
      <c r="RK14" s="164"/>
      <c r="RL14" s="164"/>
      <c r="RM14" s="164"/>
      <c r="RN14" s="164"/>
      <c r="RO14" s="164"/>
      <c r="RP14" s="164"/>
      <c r="RQ14" s="164"/>
      <c r="RR14" s="164"/>
      <c r="RS14" s="164"/>
      <c r="RT14" s="164"/>
      <c r="RU14" s="164"/>
      <c r="RV14" s="164"/>
      <c r="RW14" s="164"/>
      <c r="RX14" s="164"/>
      <c r="RY14" s="164"/>
      <c r="RZ14" s="164"/>
      <c r="SA14" s="164"/>
      <c r="SB14" s="164"/>
      <c r="SC14" s="164"/>
      <c r="SD14" s="164"/>
      <c r="SE14" s="164"/>
      <c r="SF14" s="164"/>
      <c r="SG14" s="164"/>
      <c r="SH14" s="164"/>
      <c r="SI14" s="164"/>
      <c r="SJ14" s="164"/>
      <c r="SK14" s="164"/>
      <c r="SL14" s="164"/>
      <c r="SM14" s="164"/>
      <c r="SN14" s="164"/>
      <c r="SO14" s="164"/>
      <c r="SP14" s="164"/>
      <c r="SQ14" s="164"/>
      <c r="SR14" s="164"/>
      <c r="SS14" s="164"/>
      <c r="ST14" s="164"/>
      <c r="SU14" s="164"/>
      <c r="SV14" s="164"/>
      <c r="SW14" s="164"/>
      <c r="SX14" s="164"/>
      <c r="SY14" s="164"/>
      <c r="SZ14" s="164"/>
      <c r="TA14" s="164"/>
      <c r="TB14" s="164"/>
      <c r="TC14" s="164"/>
      <c r="TD14" s="164"/>
      <c r="TE14" s="164"/>
      <c r="TF14" s="164"/>
      <c r="TG14" s="164"/>
      <c r="TH14" s="164"/>
      <c r="TI14" s="164"/>
      <c r="TJ14" s="164"/>
      <c r="TK14" s="164"/>
      <c r="TL14" s="164"/>
      <c r="TM14" s="164"/>
      <c r="TN14" s="164"/>
      <c r="TO14" s="164"/>
      <c r="TP14" s="164"/>
      <c r="TQ14" s="164"/>
      <c r="TR14" s="164"/>
      <c r="TS14" s="164"/>
      <c r="TT14" s="164"/>
      <c r="TU14" s="164"/>
      <c r="TV14" s="164"/>
      <c r="TW14" s="164"/>
      <c r="TX14" s="164"/>
      <c r="TY14" s="164"/>
      <c r="TZ14" s="164"/>
      <c r="UA14" s="164"/>
      <c r="UB14" s="164"/>
      <c r="UC14" s="164"/>
      <c r="UD14" s="164"/>
      <c r="UE14" s="164"/>
      <c r="UF14" s="164"/>
      <c r="UG14" s="164"/>
      <c r="UH14" s="164"/>
      <c r="UI14" s="164"/>
      <c r="UJ14" s="164"/>
      <c r="UK14" s="164"/>
      <c r="UL14" s="164"/>
      <c r="UM14" s="164"/>
      <c r="UN14" s="164"/>
      <c r="UO14" s="164"/>
      <c r="UP14" s="164"/>
      <c r="UQ14" s="164"/>
      <c r="UR14" s="164"/>
      <c r="US14" s="164"/>
      <c r="UT14" s="164"/>
      <c r="UU14" s="164"/>
      <c r="UV14" s="164"/>
      <c r="UW14" s="164"/>
      <c r="UX14" s="164"/>
      <c r="UY14" s="164"/>
      <c r="UZ14" s="164"/>
      <c r="VA14" s="164"/>
      <c r="VB14" s="164"/>
      <c r="VC14" s="164"/>
      <c r="VD14" s="164"/>
      <c r="VE14" s="164"/>
      <c r="VF14" s="164"/>
      <c r="VG14" s="164"/>
      <c r="VH14" s="164"/>
      <c r="VI14" s="164"/>
      <c r="VJ14" s="164"/>
      <c r="VK14" s="164"/>
      <c r="VL14" s="164"/>
      <c r="VM14" s="164"/>
      <c r="VN14" s="164"/>
      <c r="VO14" s="164"/>
      <c r="VP14" s="164"/>
      <c r="VQ14" s="164"/>
      <c r="VR14" s="164"/>
      <c r="VS14" s="164"/>
      <c r="VT14" s="164"/>
      <c r="VU14" s="164"/>
      <c r="VV14" s="164"/>
      <c r="VW14" s="164"/>
      <c r="VX14" s="164"/>
      <c r="VY14" s="164"/>
      <c r="VZ14" s="164"/>
      <c r="WA14" s="164"/>
      <c r="WB14" s="164"/>
      <c r="WC14" s="164"/>
      <c r="WD14" s="164"/>
      <c r="WE14" s="164"/>
      <c r="WF14" s="164"/>
      <c r="WG14" s="164"/>
      <c r="WH14" s="164"/>
      <c r="WI14" s="164"/>
      <c r="WJ14" s="164"/>
      <c r="WK14" s="164"/>
      <c r="WL14" s="164"/>
      <c r="WM14" s="164"/>
      <c r="WN14" s="164"/>
      <c r="WO14" s="164"/>
      <c r="WP14" s="164"/>
      <c r="WQ14" s="164"/>
      <c r="WR14" s="164"/>
      <c r="WS14" s="164"/>
      <c r="WT14" s="164"/>
      <c r="WU14" s="164"/>
      <c r="WV14" s="164"/>
      <c r="WW14" s="164"/>
      <c r="WX14" s="164"/>
      <c r="WY14" s="164"/>
      <c r="WZ14" s="164"/>
      <c r="XA14" s="164"/>
      <c r="XB14" s="164"/>
      <c r="XC14" s="164"/>
      <c r="XD14" s="164"/>
      <c r="XE14" s="164"/>
      <c r="XF14" s="164"/>
      <c r="XG14" s="164"/>
      <c r="XH14" s="164"/>
      <c r="XI14" s="164"/>
      <c r="XJ14" s="164"/>
      <c r="XK14" s="164"/>
      <c r="XL14" s="164"/>
      <c r="XM14" s="164"/>
      <c r="XN14" s="164"/>
      <c r="XO14" s="164"/>
      <c r="XP14" s="164"/>
      <c r="XQ14" s="164"/>
      <c r="XR14" s="164"/>
      <c r="XS14" s="164"/>
      <c r="XT14" s="164"/>
      <c r="XU14" s="164"/>
      <c r="XV14" s="164"/>
      <c r="XW14" s="164"/>
      <c r="XX14" s="164"/>
      <c r="XY14" s="164"/>
      <c r="XZ14" s="164"/>
      <c r="YA14" s="164"/>
      <c r="YB14" s="164"/>
      <c r="YC14" s="164"/>
      <c r="YD14" s="164"/>
      <c r="YE14" s="164"/>
      <c r="YF14" s="164"/>
      <c r="YG14" s="164"/>
      <c r="YH14" s="164"/>
      <c r="YI14" s="164"/>
      <c r="YJ14" s="164"/>
      <c r="YK14" s="164"/>
      <c r="YL14" s="164"/>
      <c r="YM14" s="164"/>
      <c r="YN14" s="164"/>
      <c r="YO14" s="164"/>
      <c r="YP14" s="164"/>
      <c r="YQ14" s="164"/>
      <c r="YR14" s="164"/>
      <c r="YS14" s="164"/>
      <c r="YT14" s="164"/>
      <c r="YU14" s="164"/>
      <c r="YV14" s="164"/>
      <c r="YW14" s="164"/>
      <c r="YX14" s="164"/>
      <c r="YY14" s="164"/>
      <c r="YZ14" s="164"/>
      <c r="ZA14" s="164"/>
      <c r="ZB14" s="164"/>
      <c r="ZC14" s="164"/>
      <c r="ZD14" s="164"/>
      <c r="ZE14" s="164"/>
      <c r="ZF14" s="164"/>
      <c r="ZG14" s="164"/>
      <c r="ZH14" s="164"/>
      <c r="ZI14" s="164"/>
      <c r="ZJ14" s="164"/>
      <c r="ZK14" s="164"/>
      <c r="ZL14" s="164"/>
      <c r="ZM14" s="164"/>
      <c r="ZN14" s="164"/>
      <c r="ZO14" s="164"/>
      <c r="ZP14" s="164"/>
      <c r="ZQ14" s="164"/>
      <c r="ZR14" s="164"/>
      <c r="ZS14" s="164"/>
      <c r="ZT14" s="164"/>
      <c r="ZU14" s="164"/>
      <c r="ZV14" s="164"/>
      <c r="ZW14" s="164"/>
      <c r="ZX14" s="164"/>
      <c r="ZY14" s="164"/>
      <c r="ZZ14" s="164"/>
      <c r="AAA14" s="164"/>
      <c r="AAB14" s="164"/>
      <c r="AAC14" s="164"/>
      <c r="AAD14" s="164"/>
      <c r="AAE14" s="164"/>
      <c r="AAF14" s="164"/>
      <c r="AAG14" s="164"/>
      <c r="AAH14" s="164"/>
      <c r="AAI14" s="164"/>
      <c r="AAJ14" s="164"/>
      <c r="AAK14" s="164"/>
      <c r="AAL14" s="164"/>
      <c r="AAM14" s="164"/>
      <c r="AAN14" s="164"/>
      <c r="AAO14" s="164"/>
      <c r="AAP14" s="164"/>
      <c r="AAQ14" s="164"/>
      <c r="AAR14" s="164"/>
      <c r="AAS14" s="164"/>
      <c r="AAT14" s="164"/>
      <c r="AAU14" s="164"/>
      <c r="AAV14" s="164"/>
      <c r="AAW14" s="164"/>
      <c r="AAX14" s="164"/>
      <c r="AAY14" s="164"/>
      <c r="AAZ14" s="164"/>
      <c r="ABA14" s="164"/>
      <c r="ABB14" s="164"/>
      <c r="ABC14" s="164"/>
    </row>
    <row r="15" spans="1:731" ht="15" customHeight="1" x14ac:dyDescent="0.35">
      <c r="A15" s="161" t="s">
        <v>188</v>
      </c>
      <c r="B15" s="162" t="s">
        <v>203</v>
      </c>
      <c r="C15" s="162" t="s">
        <v>204</v>
      </c>
      <c r="D15" s="162"/>
      <c r="E15" s="162"/>
      <c r="F15" s="162"/>
      <c r="G15" s="162">
        <v>148237.60206392696</v>
      </c>
      <c r="H15" s="162">
        <v>146406.29157628602</v>
      </c>
      <c r="I15" s="162">
        <v>144828.33091238257</v>
      </c>
      <c r="J15" s="162">
        <v>143250.37024847913</v>
      </c>
      <c r="K15" s="162">
        <v>141672.40958457568</v>
      </c>
      <c r="L15" s="162">
        <v>140094.44892067224</v>
      </c>
      <c r="M15" s="162">
        <v>138516.48825676879</v>
      </c>
      <c r="N15" s="162">
        <v>136938.52759286534</v>
      </c>
      <c r="O15" s="162"/>
      <c r="P15" s="162"/>
      <c r="Q15" s="162"/>
      <c r="R15" s="162">
        <v>329799.76460929069</v>
      </c>
      <c r="S15" s="162">
        <v>314038.42859824817</v>
      </c>
      <c r="T15" s="162">
        <v>308929.25161297823</v>
      </c>
      <c r="U15" s="162">
        <v>302187.86340246542</v>
      </c>
      <c r="V15" s="162">
        <v>296346.47094714403</v>
      </c>
      <c r="W15" s="162">
        <v>290561.00525353616</v>
      </c>
      <c r="X15" s="162">
        <v>285611.82650334475</v>
      </c>
      <c r="Y15" s="162">
        <v>279157.8541514604</v>
      </c>
      <c r="Z15" s="162"/>
      <c r="AA15" s="162"/>
      <c r="AB15" s="162"/>
      <c r="AC15" s="162">
        <v>0</v>
      </c>
      <c r="AD15" s="162">
        <v>0</v>
      </c>
      <c r="AE15" s="162">
        <v>0</v>
      </c>
      <c r="AF15" s="162">
        <v>0</v>
      </c>
      <c r="AG15" s="162">
        <v>0</v>
      </c>
      <c r="AH15" s="162">
        <v>0</v>
      </c>
      <c r="AI15" s="162">
        <v>0</v>
      </c>
      <c r="AJ15" s="162">
        <v>0</v>
      </c>
      <c r="AK15" s="162"/>
      <c r="AL15" s="162"/>
      <c r="AM15" s="162"/>
      <c r="AN15" s="162">
        <v>0</v>
      </c>
      <c r="AO15" s="162">
        <v>0</v>
      </c>
      <c r="AP15" s="162">
        <v>0</v>
      </c>
      <c r="AQ15" s="162">
        <v>0</v>
      </c>
      <c r="AR15" s="162">
        <v>0</v>
      </c>
      <c r="AS15" s="162">
        <v>0</v>
      </c>
      <c r="AT15" s="162">
        <v>0</v>
      </c>
      <c r="AU15" s="162">
        <v>0</v>
      </c>
      <c r="AV15" s="162"/>
      <c r="AW15" s="162"/>
      <c r="AX15" s="162"/>
      <c r="AY15" s="162">
        <v>0</v>
      </c>
      <c r="AZ15" s="162">
        <v>0</v>
      </c>
      <c r="BA15" s="162">
        <v>0</v>
      </c>
      <c r="BB15" s="162">
        <v>0</v>
      </c>
      <c r="BC15" s="162">
        <v>0</v>
      </c>
      <c r="BD15" s="162">
        <v>0</v>
      </c>
      <c r="BE15" s="162">
        <v>0</v>
      </c>
      <c r="BF15" s="162">
        <v>0</v>
      </c>
      <c r="BG15" s="162"/>
      <c r="BH15" s="162"/>
      <c r="BI15" s="162"/>
      <c r="BJ15" s="162">
        <v>0</v>
      </c>
      <c r="BK15" s="162">
        <v>0</v>
      </c>
      <c r="BL15" s="162">
        <v>0</v>
      </c>
      <c r="BM15" s="162">
        <v>0</v>
      </c>
      <c r="BN15" s="162">
        <v>0</v>
      </c>
      <c r="BO15" s="162">
        <v>0</v>
      </c>
      <c r="BP15" s="162">
        <v>0</v>
      </c>
      <c r="BQ15" s="162">
        <v>0</v>
      </c>
      <c r="BR15" s="162"/>
      <c r="BS15" s="162"/>
      <c r="BT15" s="162"/>
      <c r="BU15" s="162">
        <v>0</v>
      </c>
      <c r="BV15" s="162">
        <v>0</v>
      </c>
      <c r="BW15" s="162">
        <v>0</v>
      </c>
      <c r="BX15" s="162">
        <v>0</v>
      </c>
      <c r="BY15" s="162">
        <v>0</v>
      </c>
      <c r="BZ15" s="162">
        <v>0</v>
      </c>
      <c r="CA15" s="162">
        <v>0</v>
      </c>
      <c r="CB15" s="162">
        <v>0</v>
      </c>
      <c r="CC15" s="162"/>
      <c r="CD15" s="162"/>
      <c r="CE15" s="162"/>
      <c r="CF15" s="162">
        <v>329799.76460929069</v>
      </c>
      <c r="CG15" s="162">
        <v>314038.42859824817</v>
      </c>
      <c r="CH15" s="162">
        <v>308929.25161297823</v>
      </c>
      <c r="CI15" s="162">
        <v>302187.86340246542</v>
      </c>
      <c r="CJ15" s="162">
        <v>296346.47094714403</v>
      </c>
      <c r="CK15" s="162">
        <v>290561.00525353616</v>
      </c>
      <c r="CL15" s="162">
        <v>285611.82650334475</v>
      </c>
      <c r="CM15" s="162">
        <v>279157.8541514604</v>
      </c>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c r="GZ15" s="164"/>
      <c r="HA15" s="164"/>
      <c r="HB15" s="164"/>
      <c r="HC15" s="164"/>
      <c r="HD15" s="164"/>
      <c r="HE15" s="164"/>
      <c r="HF15" s="164"/>
      <c r="HG15" s="164"/>
      <c r="HH15" s="164"/>
      <c r="HI15" s="164"/>
      <c r="HJ15" s="164"/>
      <c r="HK15" s="164"/>
      <c r="HL15" s="164"/>
      <c r="HM15" s="164"/>
      <c r="HN15" s="164"/>
      <c r="HO15" s="164"/>
      <c r="HP15" s="164"/>
      <c r="HQ15" s="164"/>
      <c r="HR15" s="164"/>
      <c r="HS15" s="164"/>
      <c r="HT15" s="164"/>
      <c r="HU15" s="164"/>
      <c r="HV15" s="164"/>
      <c r="HW15" s="164"/>
      <c r="HX15" s="164"/>
      <c r="HY15" s="164"/>
      <c r="HZ15" s="164"/>
      <c r="IA15" s="164"/>
      <c r="IB15" s="164"/>
      <c r="IC15" s="164"/>
      <c r="ID15" s="164"/>
      <c r="IE15" s="164"/>
      <c r="IF15" s="164"/>
      <c r="IG15" s="164"/>
      <c r="IH15" s="164"/>
      <c r="II15" s="164"/>
      <c r="IJ15" s="164"/>
      <c r="IK15" s="164"/>
      <c r="IL15" s="164"/>
      <c r="IM15" s="164"/>
      <c r="IN15" s="164"/>
      <c r="IO15" s="164"/>
      <c r="IP15" s="164"/>
      <c r="IQ15" s="164"/>
      <c r="IR15" s="164"/>
      <c r="IS15" s="164"/>
      <c r="IT15" s="164"/>
      <c r="IU15" s="164"/>
      <c r="IV15" s="164"/>
      <c r="IW15" s="164"/>
      <c r="IX15" s="164"/>
      <c r="IY15" s="164"/>
      <c r="IZ15" s="164"/>
      <c r="JA15" s="164"/>
      <c r="JB15" s="164"/>
      <c r="JC15" s="164"/>
      <c r="JD15" s="164"/>
      <c r="JE15" s="164"/>
      <c r="JF15" s="164"/>
      <c r="JG15" s="164"/>
      <c r="JH15" s="164"/>
      <c r="JI15" s="164"/>
      <c r="JJ15" s="164"/>
      <c r="JK15" s="164"/>
      <c r="JL15" s="164"/>
      <c r="JM15" s="164"/>
      <c r="JN15" s="164"/>
      <c r="JO15" s="164"/>
      <c r="JP15" s="164"/>
      <c r="JQ15" s="164"/>
      <c r="JR15" s="164"/>
      <c r="JS15" s="164"/>
      <c r="JT15" s="164"/>
      <c r="JU15" s="164"/>
      <c r="JV15" s="164"/>
      <c r="JW15" s="164"/>
      <c r="JX15" s="164"/>
      <c r="JY15" s="164"/>
      <c r="JZ15" s="164"/>
      <c r="KA15" s="164"/>
      <c r="KB15" s="164"/>
      <c r="KC15" s="164"/>
      <c r="KD15" s="164"/>
      <c r="KE15" s="164"/>
      <c r="KF15" s="164"/>
      <c r="KG15" s="164"/>
      <c r="KH15" s="164"/>
      <c r="KI15" s="164"/>
      <c r="KJ15" s="164"/>
      <c r="KK15" s="164"/>
      <c r="KL15" s="164"/>
      <c r="KM15" s="164"/>
      <c r="KN15" s="164"/>
      <c r="KO15" s="164"/>
      <c r="KP15" s="164"/>
      <c r="KQ15" s="164"/>
      <c r="KR15" s="164"/>
      <c r="KS15" s="164"/>
      <c r="KT15" s="164"/>
      <c r="KU15" s="164"/>
      <c r="KV15" s="164"/>
      <c r="KW15" s="164"/>
      <c r="KX15" s="164"/>
      <c r="KY15" s="164"/>
      <c r="KZ15" s="164"/>
      <c r="LA15" s="164"/>
      <c r="LB15" s="164"/>
      <c r="LC15" s="164"/>
      <c r="LD15" s="164"/>
      <c r="LE15" s="164"/>
      <c r="LF15" s="164"/>
      <c r="LG15" s="164"/>
      <c r="LH15" s="164"/>
      <c r="LI15" s="164"/>
      <c r="LJ15" s="164"/>
      <c r="LK15" s="164"/>
      <c r="LL15" s="164"/>
      <c r="LM15" s="164"/>
      <c r="LN15" s="164"/>
      <c r="LO15" s="164"/>
      <c r="LP15" s="164"/>
      <c r="LQ15" s="164"/>
      <c r="LR15" s="164"/>
      <c r="LS15" s="164"/>
      <c r="LT15" s="164"/>
      <c r="LU15" s="164"/>
      <c r="LV15" s="164"/>
      <c r="LW15" s="164"/>
      <c r="LX15" s="164"/>
      <c r="LY15" s="164"/>
      <c r="LZ15" s="164"/>
      <c r="MA15" s="164"/>
      <c r="MB15" s="164"/>
      <c r="MC15" s="164"/>
      <c r="MD15" s="164"/>
      <c r="ME15" s="164"/>
      <c r="MF15" s="164"/>
      <c r="MG15" s="164"/>
      <c r="MH15" s="164"/>
      <c r="MI15" s="164"/>
      <c r="MJ15" s="164"/>
      <c r="MK15" s="164"/>
      <c r="ML15" s="164"/>
      <c r="MM15" s="164"/>
      <c r="MN15" s="164"/>
      <c r="MO15" s="164"/>
      <c r="MP15" s="164"/>
      <c r="MQ15" s="164"/>
      <c r="MR15" s="164"/>
      <c r="MS15" s="164"/>
      <c r="MT15" s="164"/>
      <c r="MU15" s="164"/>
      <c r="MV15" s="164"/>
      <c r="MW15" s="164"/>
      <c r="MX15" s="164"/>
      <c r="MY15" s="164"/>
      <c r="MZ15" s="164"/>
      <c r="NA15" s="164"/>
      <c r="NB15" s="164"/>
      <c r="NC15" s="164"/>
      <c r="ND15" s="164"/>
      <c r="NE15" s="164"/>
      <c r="NF15" s="164"/>
      <c r="NG15" s="164"/>
      <c r="NH15" s="164"/>
      <c r="NI15" s="164"/>
      <c r="NJ15" s="164"/>
      <c r="NK15" s="164"/>
      <c r="NL15" s="164"/>
      <c r="NM15" s="164"/>
      <c r="NN15" s="164"/>
      <c r="NO15" s="164"/>
      <c r="NP15" s="164"/>
      <c r="NQ15" s="164"/>
      <c r="NR15" s="164"/>
      <c r="NS15" s="164"/>
      <c r="NT15" s="164"/>
      <c r="NU15" s="164"/>
      <c r="NV15" s="164"/>
      <c r="NW15" s="164"/>
      <c r="NX15" s="164"/>
      <c r="NY15" s="164"/>
      <c r="NZ15" s="164"/>
      <c r="OA15" s="164"/>
      <c r="OB15" s="164"/>
      <c r="OC15" s="164"/>
      <c r="OD15" s="164"/>
      <c r="OE15" s="164"/>
      <c r="OF15" s="164"/>
      <c r="OG15" s="164"/>
      <c r="OH15" s="164"/>
      <c r="OI15" s="164"/>
      <c r="OJ15" s="164"/>
      <c r="OK15" s="164"/>
      <c r="OL15" s="164"/>
      <c r="OM15" s="164"/>
      <c r="ON15" s="164"/>
      <c r="OO15" s="164"/>
      <c r="OP15" s="164"/>
      <c r="OQ15" s="164"/>
      <c r="OR15" s="164"/>
      <c r="OS15" s="164"/>
      <c r="OT15" s="164"/>
      <c r="OU15" s="164"/>
      <c r="OV15" s="164"/>
      <c r="OW15" s="164"/>
      <c r="OX15" s="164"/>
      <c r="OY15" s="164"/>
      <c r="OZ15" s="164"/>
      <c r="PA15" s="164"/>
      <c r="PB15" s="164"/>
      <c r="PC15" s="164"/>
      <c r="PD15" s="164"/>
      <c r="PE15" s="164"/>
      <c r="PF15" s="164"/>
      <c r="PG15" s="164"/>
      <c r="PH15" s="164"/>
      <c r="PI15" s="164"/>
      <c r="PJ15" s="164"/>
      <c r="PK15" s="164"/>
      <c r="PL15" s="164"/>
      <c r="PM15" s="164"/>
      <c r="PN15" s="164"/>
      <c r="PO15" s="164"/>
      <c r="PP15" s="164"/>
      <c r="PQ15" s="164"/>
      <c r="PR15" s="164"/>
      <c r="PS15" s="164"/>
      <c r="PT15" s="164"/>
      <c r="PU15" s="164"/>
      <c r="PV15" s="164"/>
      <c r="PW15" s="164"/>
      <c r="PX15" s="164"/>
      <c r="PY15" s="164"/>
      <c r="PZ15" s="164"/>
      <c r="QA15" s="164"/>
      <c r="QB15" s="164"/>
      <c r="QC15" s="164"/>
      <c r="QD15" s="164"/>
      <c r="QE15" s="164"/>
      <c r="QF15" s="164"/>
      <c r="QG15" s="164"/>
      <c r="QH15" s="164"/>
      <c r="QI15" s="164"/>
      <c r="QJ15" s="164"/>
      <c r="QK15" s="164"/>
      <c r="QL15" s="164"/>
      <c r="QM15" s="164"/>
      <c r="QN15" s="164"/>
      <c r="QO15" s="164"/>
      <c r="QP15" s="164"/>
      <c r="QQ15" s="164"/>
      <c r="QR15" s="164"/>
      <c r="QS15" s="164"/>
      <c r="QT15" s="164"/>
      <c r="QU15" s="164"/>
      <c r="QV15" s="164"/>
      <c r="QW15" s="164"/>
      <c r="QX15" s="164"/>
      <c r="QY15" s="164"/>
      <c r="QZ15" s="164"/>
      <c r="RA15" s="164"/>
      <c r="RB15" s="164"/>
      <c r="RC15" s="164"/>
      <c r="RD15" s="164"/>
      <c r="RE15" s="164"/>
      <c r="RF15" s="164"/>
      <c r="RG15" s="164"/>
      <c r="RH15" s="164"/>
      <c r="RI15" s="164"/>
      <c r="RJ15" s="164"/>
      <c r="RK15" s="164"/>
      <c r="RL15" s="164"/>
      <c r="RM15" s="164"/>
      <c r="RN15" s="164"/>
      <c r="RO15" s="164"/>
      <c r="RP15" s="164"/>
      <c r="RQ15" s="164"/>
      <c r="RR15" s="164"/>
      <c r="RS15" s="164"/>
      <c r="RT15" s="164"/>
      <c r="RU15" s="164"/>
      <c r="RV15" s="164"/>
      <c r="RW15" s="164"/>
      <c r="RX15" s="164"/>
      <c r="RY15" s="164"/>
      <c r="RZ15" s="164"/>
      <c r="SA15" s="164"/>
      <c r="SB15" s="164"/>
      <c r="SC15" s="164"/>
      <c r="SD15" s="164"/>
      <c r="SE15" s="164"/>
      <c r="SF15" s="164"/>
      <c r="SG15" s="164"/>
      <c r="SH15" s="164"/>
      <c r="SI15" s="164"/>
      <c r="SJ15" s="164"/>
      <c r="SK15" s="164"/>
      <c r="SL15" s="164"/>
      <c r="SM15" s="164"/>
      <c r="SN15" s="164"/>
      <c r="SO15" s="164"/>
      <c r="SP15" s="164"/>
      <c r="SQ15" s="164"/>
      <c r="SR15" s="164"/>
      <c r="SS15" s="164"/>
      <c r="ST15" s="164"/>
      <c r="SU15" s="164"/>
      <c r="SV15" s="164"/>
      <c r="SW15" s="164"/>
      <c r="SX15" s="164"/>
      <c r="SY15" s="164"/>
      <c r="SZ15" s="164"/>
      <c r="TA15" s="164"/>
      <c r="TB15" s="164"/>
      <c r="TC15" s="164"/>
      <c r="TD15" s="164"/>
      <c r="TE15" s="164"/>
      <c r="TF15" s="164"/>
      <c r="TG15" s="164"/>
      <c r="TH15" s="164"/>
      <c r="TI15" s="164"/>
      <c r="TJ15" s="164"/>
      <c r="TK15" s="164"/>
      <c r="TL15" s="164"/>
      <c r="TM15" s="164"/>
      <c r="TN15" s="164"/>
      <c r="TO15" s="164"/>
      <c r="TP15" s="164"/>
      <c r="TQ15" s="164"/>
      <c r="TR15" s="164"/>
      <c r="TS15" s="164"/>
      <c r="TT15" s="164"/>
      <c r="TU15" s="164"/>
      <c r="TV15" s="164"/>
      <c r="TW15" s="164"/>
      <c r="TX15" s="164"/>
      <c r="TY15" s="164"/>
      <c r="TZ15" s="164"/>
      <c r="UA15" s="164"/>
      <c r="UB15" s="164"/>
      <c r="UC15" s="164"/>
      <c r="UD15" s="164"/>
      <c r="UE15" s="164"/>
      <c r="UF15" s="164"/>
      <c r="UG15" s="164"/>
      <c r="UH15" s="164"/>
      <c r="UI15" s="164"/>
      <c r="UJ15" s="164"/>
      <c r="UK15" s="164"/>
      <c r="UL15" s="164"/>
      <c r="UM15" s="164"/>
      <c r="UN15" s="164"/>
      <c r="UO15" s="164"/>
      <c r="UP15" s="164"/>
      <c r="UQ15" s="164"/>
      <c r="UR15" s="164"/>
      <c r="US15" s="164"/>
      <c r="UT15" s="164"/>
      <c r="UU15" s="164"/>
      <c r="UV15" s="164"/>
      <c r="UW15" s="164"/>
      <c r="UX15" s="164"/>
      <c r="UY15" s="164"/>
      <c r="UZ15" s="164"/>
      <c r="VA15" s="164"/>
      <c r="VB15" s="164"/>
      <c r="VC15" s="164"/>
      <c r="VD15" s="164"/>
      <c r="VE15" s="164"/>
      <c r="VF15" s="164"/>
      <c r="VG15" s="164"/>
      <c r="VH15" s="164"/>
      <c r="VI15" s="164"/>
      <c r="VJ15" s="164"/>
      <c r="VK15" s="164"/>
      <c r="VL15" s="164"/>
      <c r="VM15" s="164"/>
      <c r="VN15" s="164"/>
      <c r="VO15" s="164"/>
      <c r="VP15" s="164"/>
      <c r="VQ15" s="164"/>
      <c r="VR15" s="164"/>
      <c r="VS15" s="164"/>
      <c r="VT15" s="164"/>
      <c r="VU15" s="164"/>
      <c r="VV15" s="164"/>
      <c r="VW15" s="164"/>
      <c r="VX15" s="164"/>
      <c r="VY15" s="164"/>
      <c r="VZ15" s="164"/>
      <c r="WA15" s="164"/>
      <c r="WB15" s="164"/>
      <c r="WC15" s="164"/>
      <c r="WD15" s="164"/>
      <c r="WE15" s="164"/>
      <c r="WF15" s="164"/>
      <c r="WG15" s="164"/>
      <c r="WH15" s="164"/>
      <c r="WI15" s="164"/>
      <c r="WJ15" s="164"/>
      <c r="WK15" s="164"/>
      <c r="WL15" s="164"/>
      <c r="WM15" s="164"/>
      <c r="WN15" s="164"/>
      <c r="WO15" s="164"/>
      <c r="WP15" s="164"/>
      <c r="WQ15" s="164"/>
      <c r="WR15" s="164"/>
      <c r="WS15" s="164"/>
      <c r="WT15" s="164"/>
      <c r="WU15" s="164"/>
      <c r="WV15" s="164"/>
      <c r="WW15" s="164"/>
      <c r="WX15" s="164"/>
      <c r="WY15" s="164"/>
      <c r="WZ15" s="164"/>
      <c r="XA15" s="164"/>
      <c r="XB15" s="164"/>
      <c r="XC15" s="164"/>
      <c r="XD15" s="164"/>
      <c r="XE15" s="164"/>
      <c r="XF15" s="164"/>
      <c r="XG15" s="164"/>
      <c r="XH15" s="164"/>
      <c r="XI15" s="164"/>
      <c r="XJ15" s="164"/>
      <c r="XK15" s="164"/>
      <c r="XL15" s="164"/>
      <c r="XM15" s="164"/>
      <c r="XN15" s="164"/>
      <c r="XO15" s="164"/>
      <c r="XP15" s="164"/>
      <c r="XQ15" s="164"/>
      <c r="XR15" s="164"/>
      <c r="XS15" s="164"/>
      <c r="XT15" s="164"/>
      <c r="XU15" s="164"/>
      <c r="XV15" s="164"/>
      <c r="XW15" s="164"/>
      <c r="XX15" s="164"/>
      <c r="XY15" s="164"/>
      <c r="XZ15" s="164"/>
      <c r="YA15" s="164"/>
      <c r="YB15" s="164"/>
      <c r="YC15" s="164"/>
      <c r="YD15" s="164"/>
      <c r="YE15" s="164"/>
      <c r="YF15" s="164"/>
      <c r="YG15" s="164"/>
      <c r="YH15" s="164"/>
      <c r="YI15" s="164"/>
      <c r="YJ15" s="164"/>
      <c r="YK15" s="164"/>
      <c r="YL15" s="164"/>
      <c r="YM15" s="164"/>
      <c r="YN15" s="164"/>
      <c r="YO15" s="164"/>
      <c r="YP15" s="164"/>
      <c r="YQ15" s="164"/>
      <c r="YR15" s="164"/>
      <c r="YS15" s="164"/>
      <c r="YT15" s="164"/>
      <c r="YU15" s="164"/>
      <c r="YV15" s="164"/>
      <c r="YW15" s="164"/>
      <c r="YX15" s="164"/>
      <c r="YY15" s="164"/>
      <c r="YZ15" s="164"/>
      <c r="ZA15" s="164"/>
      <c r="ZB15" s="164"/>
      <c r="ZC15" s="164"/>
      <c r="ZD15" s="164"/>
      <c r="ZE15" s="164"/>
      <c r="ZF15" s="164"/>
      <c r="ZG15" s="164"/>
      <c r="ZH15" s="164"/>
      <c r="ZI15" s="164"/>
      <c r="ZJ15" s="164"/>
      <c r="ZK15" s="164"/>
      <c r="ZL15" s="164"/>
      <c r="ZM15" s="164"/>
      <c r="ZN15" s="164"/>
      <c r="ZO15" s="164"/>
      <c r="ZP15" s="164"/>
      <c r="ZQ15" s="164"/>
      <c r="ZR15" s="164"/>
      <c r="ZS15" s="164"/>
      <c r="ZT15" s="164"/>
      <c r="ZU15" s="164"/>
      <c r="ZV15" s="164"/>
      <c r="ZW15" s="164"/>
      <c r="ZX15" s="164"/>
      <c r="ZY15" s="164"/>
      <c r="ZZ15" s="164"/>
      <c r="AAA15" s="164"/>
      <c r="AAB15" s="164"/>
      <c r="AAC15" s="164"/>
      <c r="AAD15" s="164"/>
      <c r="AAE15" s="164"/>
      <c r="AAF15" s="164"/>
      <c r="AAG15" s="164"/>
      <c r="AAH15" s="164"/>
      <c r="AAI15" s="164"/>
      <c r="AAJ15" s="164"/>
      <c r="AAK15" s="164"/>
      <c r="AAL15" s="164"/>
      <c r="AAM15" s="164"/>
      <c r="AAN15" s="164"/>
      <c r="AAO15" s="164"/>
      <c r="AAP15" s="164"/>
      <c r="AAQ15" s="164"/>
      <c r="AAR15" s="164"/>
      <c r="AAS15" s="164"/>
      <c r="AAT15" s="164"/>
      <c r="AAU15" s="164"/>
      <c r="AAV15" s="164"/>
      <c r="AAW15" s="164"/>
      <c r="AAX15" s="164"/>
      <c r="AAY15" s="164"/>
      <c r="AAZ15" s="164"/>
      <c r="ABA15" s="164"/>
      <c r="ABB15" s="164"/>
      <c r="ABC15" s="164"/>
    </row>
    <row r="16" spans="1:731" ht="15" customHeight="1" x14ac:dyDescent="0.35">
      <c r="A16" s="161" t="s">
        <v>188</v>
      </c>
      <c r="B16" s="162" t="s">
        <v>205</v>
      </c>
      <c r="C16" s="162" t="s">
        <v>206</v>
      </c>
      <c r="D16" s="162"/>
      <c r="E16" s="162"/>
      <c r="F16" s="162"/>
      <c r="G16" s="162">
        <v>60496.433406392702</v>
      </c>
      <c r="H16" s="162">
        <v>58996.433406392702</v>
      </c>
      <c r="I16" s="162">
        <v>57496.433406392702</v>
      </c>
      <c r="J16" s="162">
        <v>54420.44715596141</v>
      </c>
      <c r="K16" s="162">
        <v>49768.474655098835</v>
      </c>
      <c r="L16" s="162">
        <v>41964.529653373676</v>
      </c>
      <c r="M16" s="162">
        <v>34160.584651648518</v>
      </c>
      <c r="N16" s="162">
        <v>26356.63964992336</v>
      </c>
      <c r="O16" s="162"/>
      <c r="P16" s="162"/>
      <c r="Q16" s="162"/>
      <c r="R16" s="162">
        <v>254093.59773174196</v>
      </c>
      <c r="S16" s="162">
        <v>243783.41019564203</v>
      </c>
      <c r="T16" s="162">
        <v>239419.98573508469</v>
      </c>
      <c r="U16" s="162">
        <v>229644.7434864979</v>
      </c>
      <c r="V16" s="162">
        <v>216771.22393425548</v>
      </c>
      <c r="W16" s="162">
        <v>190981.37779825774</v>
      </c>
      <c r="X16" s="162">
        <v>165284.70472123637</v>
      </c>
      <c r="Y16" s="162">
        <v>134909.4268480388</v>
      </c>
      <c r="Z16" s="162"/>
      <c r="AA16" s="162"/>
      <c r="AB16" s="162"/>
      <c r="AC16" s="162">
        <v>139492.70412063997</v>
      </c>
      <c r="AD16" s="162">
        <v>133832.60110253928</v>
      </c>
      <c r="AE16" s="162">
        <v>131437.1614587908</v>
      </c>
      <c r="AF16" s="162">
        <v>126070.73354851626</v>
      </c>
      <c r="AG16" s="162">
        <v>119003.40847648476</v>
      </c>
      <c r="AH16" s="162">
        <v>104845.25806073286</v>
      </c>
      <c r="AI16" s="162">
        <v>90738.257937880175</v>
      </c>
      <c r="AJ16" s="162">
        <v>74062.789973427571</v>
      </c>
      <c r="AK16" s="162"/>
      <c r="AL16" s="162"/>
      <c r="AM16" s="162"/>
      <c r="AN16" s="162">
        <v>0</v>
      </c>
      <c r="AO16" s="162">
        <v>0</v>
      </c>
      <c r="AP16" s="162">
        <v>0</v>
      </c>
      <c r="AQ16" s="162">
        <v>0</v>
      </c>
      <c r="AR16" s="162">
        <v>0</v>
      </c>
      <c r="AS16" s="162">
        <v>0</v>
      </c>
      <c r="AT16" s="162">
        <v>0</v>
      </c>
      <c r="AU16" s="162">
        <v>0</v>
      </c>
      <c r="AV16" s="162"/>
      <c r="AW16" s="162"/>
      <c r="AX16" s="162"/>
      <c r="AY16" s="162">
        <v>0</v>
      </c>
      <c r="AZ16" s="162">
        <v>0</v>
      </c>
      <c r="BA16" s="162">
        <v>0</v>
      </c>
      <c r="BB16" s="162">
        <v>0</v>
      </c>
      <c r="BC16" s="162">
        <v>0</v>
      </c>
      <c r="BD16" s="162">
        <v>0</v>
      </c>
      <c r="BE16" s="162">
        <v>0</v>
      </c>
      <c r="BF16" s="162">
        <v>0</v>
      </c>
      <c r="BG16" s="162"/>
      <c r="BH16" s="162"/>
      <c r="BI16" s="162"/>
      <c r="BJ16" s="162">
        <v>0</v>
      </c>
      <c r="BK16" s="162">
        <v>0</v>
      </c>
      <c r="BL16" s="162">
        <v>0</v>
      </c>
      <c r="BM16" s="162">
        <v>0</v>
      </c>
      <c r="BN16" s="162">
        <v>0</v>
      </c>
      <c r="BO16" s="162">
        <v>0</v>
      </c>
      <c r="BP16" s="162">
        <v>0</v>
      </c>
      <c r="BQ16" s="162">
        <v>0</v>
      </c>
      <c r="BR16" s="162"/>
      <c r="BS16" s="162"/>
      <c r="BT16" s="162"/>
      <c r="BU16" s="162">
        <v>0</v>
      </c>
      <c r="BV16" s="162">
        <v>0</v>
      </c>
      <c r="BW16" s="162">
        <v>0</v>
      </c>
      <c r="BX16" s="162">
        <v>0</v>
      </c>
      <c r="BY16" s="162">
        <v>0</v>
      </c>
      <c r="BZ16" s="162">
        <v>0</v>
      </c>
      <c r="CA16" s="162">
        <v>0</v>
      </c>
      <c r="CB16" s="162">
        <v>0</v>
      </c>
      <c r="CC16" s="162"/>
      <c r="CD16" s="162"/>
      <c r="CE16" s="162"/>
      <c r="CF16" s="162">
        <v>393586.30185238196</v>
      </c>
      <c r="CG16" s="162">
        <v>377616.01129818137</v>
      </c>
      <c r="CH16" s="162">
        <v>370857.14719387551</v>
      </c>
      <c r="CI16" s="162">
        <v>355715.47703501419</v>
      </c>
      <c r="CJ16" s="162">
        <v>335774.63241074031</v>
      </c>
      <c r="CK16" s="162">
        <v>295826.6358589906</v>
      </c>
      <c r="CL16" s="162">
        <v>256022.96265911654</v>
      </c>
      <c r="CM16" s="162">
        <v>208972.2168214664</v>
      </c>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164"/>
      <c r="HC16" s="164"/>
      <c r="HD16" s="164"/>
      <c r="HE16" s="164"/>
      <c r="HF16" s="164"/>
      <c r="HG16" s="164"/>
      <c r="HH16" s="164"/>
      <c r="HI16" s="164"/>
      <c r="HJ16" s="164"/>
      <c r="HK16" s="164"/>
      <c r="HL16" s="164"/>
      <c r="HM16" s="164"/>
      <c r="HN16" s="164"/>
      <c r="HO16" s="164"/>
      <c r="HP16" s="164"/>
      <c r="HQ16" s="164"/>
      <c r="HR16" s="164"/>
      <c r="HS16" s="164"/>
      <c r="HT16" s="164"/>
      <c r="HU16" s="164"/>
      <c r="HV16" s="164"/>
      <c r="HW16" s="164"/>
      <c r="HX16" s="164"/>
      <c r="HY16" s="164"/>
      <c r="HZ16" s="164"/>
      <c r="IA16" s="164"/>
      <c r="IB16" s="164"/>
      <c r="IC16" s="164"/>
      <c r="ID16" s="164"/>
      <c r="IE16" s="164"/>
      <c r="IF16" s="164"/>
      <c r="IG16" s="164"/>
      <c r="IH16" s="164"/>
      <c r="II16" s="164"/>
      <c r="IJ16" s="164"/>
      <c r="IK16" s="164"/>
      <c r="IL16" s="164"/>
      <c r="IM16" s="164"/>
      <c r="IN16" s="164"/>
      <c r="IO16" s="164"/>
      <c r="IP16" s="164"/>
      <c r="IQ16" s="164"/>
      <c r="IR16" s="164"/>
      <c r="IS16" s="164"/>
      <c r="IT16" s="164"/>
      <c r="IU16" s="164"/>
      <c r="IV16" s="164"/>
      <c r="IW16" s="164"/>
      <c r="IX16" s="164"/>
      <c r="IY16" s="164"/>
      <c r="IZ16" s="164"/>
      <c r="JA16" s="164"/>
      <c r="JB16" s="164"/>
      <c r="JC16" s="164"/>
      <c r="JD16" s="164"/>
      <c r="JE16" s="164"/>
      <c r="JF16" s="164"/>
      <c r="JG16" s="164"/>
      <c r="JH16" s="164"/>
      <c r="JI16" s="164"/>
      <c r="JJ16" s="164"/>
      <c r="JK16" s="164"/>
      <c r="JL16" s="164"/>
      <c r="JM16" s="164"/>
      <c r="JN16" s="164"/>
      <c r="JO16" s="164"/>
      <c r="JP16" s="164"/>
      <c r="JQ16" s="164"/>
      <c r="JR16" s="164"/>
      <c r="JS16" s="164"/>
      <c r="JT16" s="164"/>
      <c r="JU16" s="164"/>
      <c r="JV16" s="164"/>
      <c r="JW16" s="164"/>
      <c r="JX16" s="164"/>
      <c r="JY16" s="164"/>
      <c r="JZ16" s="164"/>
      <c r="KA16" s="164"/>
      <c r="KB16" s="164"/>
      <c r="KC16" s="164"/>
      <c r="KD16" s="164"/>
      <c r="KE16" s="164"/>
      <c r="KF16" s="164"/>
      <c r="KG16" s="164"/>
      <c r="KH16" s="164"/>
      <c r="KI16" s="164"/>
      <c r="KJ16" s="164"/>
      <c r="KK16" s="164"/>
      <c r="KL16" s="164"/>
      <c r="KM16" s="164"/>
      <c r="KN16" s="164"/>
      <c r="KO16" s="164"/>
      <c r="KP16" s="164"/>
      <c r="KQ16" s="164"/>
      <c r="KR16" s="164"/>
      <c r="KS16" s="164"/>
      <c r="KT16" s="164"/>
      <c r="KU16" s="164"/>
      <c r="KV16" s="164"/>
      <c r="KW16" s="164"/>
      <c r="KX16" s="164"/>
      <c r="KY16" s="164"/>
      <c r="KZ16" s="164"/>
      <c r="LA16" s="164"/>
      <c r="LB16" s="164"/>
      <c r="LC16" s="164"/>
      <c r="LD16" s="164"/>
      <c r="LE16" s="164"/>
      <c r="LF16" s="164"/>
      <c r="LG16" s="164"/>
      <c r="LH16" s="164"/>
      <c r="LI16" s="164"/>
      <c r="LJ16" s="164"/>
      <c r="LK16" s="164"/>
      <c r="LL16" s="164"/>
      <c r="LM16" s="164"/>
      <c r="LN16" s="164"/>
      <c r="LO16" s="164"/>
      <c r="LP16" s="164"/>
      <c r="LQ16" s="164"/>
      <c r="LR16" s="164"/>
      <c r="LS16" s="164"/>
      <c r="LT16" s="164"/>
      <c r="LU16" s="164"/>
      <c r="LV16" s="164"/>
      <c r="LW16" s="164"/>
      <c r="LX16" s="164"/>
      <c r="LY16" s="164"/>
      <c r="LZ16" s="164"/>
      <c r="MA16" s="164"/>
      <c r="MB16" s="164"/>
      <c r="MC16" s="164"/>
      <c r="MD16" s="164"/>
      <c r="ME16" s="164"/>
      <c r="MF16" s="164"/>
      <c r="MG16" s="164"/>
      <c r="MH16" s="164"/>
      <c r="MI16" s="164"/>
      <c r="MJ16" s="164"/>
      <c r="MK16" s="164"/>
      <c r="ML16" s="164"/>
      <c r="MM16" s="164"/>
      <c r="MN16" s="164"/>
      <c r="MO16" s="164"/>
      <c r="MP16" s="164"/>
      <c r="MQ16" s="164"/>
      <c r="MR16" s="164"/>
      <c r="MS16" s="164"/>
      <c r="MT16" s="164"/>
      <c r="MU16" s="164"/>
      <c r="MV16" s="164"/>
      <c r="MW16" s="164"/>
      <c r="MX16" s="164"/>
      <c r="MY16" s="164"/>
      <c r="MZ16" s="164"/>
      <c r="NA16" s="164"/>
      <c r="NB16" s="164"/>
      <c r="NC16" s="164"/>
      <c r="ND16" s="164"/>
      <c r="NE16" s="164"/>
      <c r="NF16" s="164"/>
      <c r="NG16" s="164"/>
      <c r="NH16" s="164"/>
      <c r="NI16" s="164"/>
      <c r="NJ16" s="164"/>
      <c r="NK16" s="164"/>
      <c r="NL16" s="164"/>
      <c r="NM16" s="164"/>
      <c r="NN16" s="164"/>
      <c r="NO16" s="164"/>
      <c r="NP16" s="164"/>
      <c r="NQ16" s="164"/>
      <c r="NR16" s="164"/>
      <c r="NS16" s="164"/>
      <c r="NT16" s="164"/>
      <c r="NU16" s="164"/>
      <c r="NV16" s="164"/>
      <c r="NW16" s="164"/>
      <c r="NX16" s="164"/>
      <c r="NY16" s="164"/>
      <c r="NZ16" s="164"/>
      <c r="OA16" s="164"/>
      <c r="OB16" s="164"/>
      <c r="OC16" s="164"/>
      <c r="OD16" s="164"/>
      <c r="OE16" s="164"/>
      <c r="OF16" s="164"/>
      <c r="OG16" s="164"/>
      <c r="OH16" s="164"/>
      <c r="OI16" s="164"/>
      <c r="OJ16" s="164"/>
      <c r="OK16" s="164"/>
      <c r="OL16" s="164"/>
      <c r="OM16" s="164"/>
      <c r="ON16" s="164"/>
      <c r="OO16" s="164"/>
      <c r="OP16" s="164"/>
      <c r="OQ16" s="164"/>
      <c r="OR16" s="164"/>
      <c r="OS16" s="164"/>
      <c r="OT16" s="164"/>
      <c r="OU16" s="164"/>
      <c r="OV16" s="164"/>
      <c r="OW16" s="164"/>
      <c r="OX16" s="164"/>
      <c r="OY16" s="164"/>
      <c r="OZ16" s="164"/>
      <c r="PA16" s="164"/>
      <c r="PB16" s="164"/>
      <c r="PC16" s="164"/>
      <c r="PD16" s="164"/>
      <c r="PE16" s="164"/>
      <c r="PF16" s="164"/>
      <c r="PG16" s="164"/>
      <c r="PH16" s="164"/>
      <c r="PI16" s="164"/>
      <c r="PJ16" s="164"/>
      <c r="PK16" s="164"/>
      <c r="PL16" s="164"/>
      <c r="PM16" s="164"/>
      <c r="PN16" s="164"/>
      <c r="PO16" s="164"/>
      <c r="PP16" s="164"/>
      <c r="PQ16" s="164"/>
      <c r="PR16" s="164"/>
      <c r="PS16" s="164"/>
      <c r="PT16" s="164"/>
      <c r="PU16" s="164"/>
      <c r="PV16" s="164"/>
      <c r="PW16" s="164"/>
      <c r="PX16" s="164"/>
      <c r="PY16" s="164"/>
      <c r="PZ16" s="164"/>
      <c r="QA16" s="164"/>
      <c r="QB16" s="164"/>
      <c r="QC16" s="164"/>
      <c r="QD16" s="164"/>
      <c r="QE16" s="164"/>
      <c r="QF16" s="164"/>
      <c r="QG16" s="164"/>
      <c r="QH16" s="164"/>
      <c r="QI16" s="164"/>
      <c r="QJ16" s="164"/>
      <c r="QK16" s="164"/>
      <c r="QL16" s="164"/>
      <c r="QM16" s="164"/>
      <c r="QN16" s="164"/>
      <c r="QO16" s="164"/>
      <c r="QP16" s="164"/>
      <c r="QQ16" s="164"/>
      <c r="QR16" s="164"/>
      <c r="QS16" s="164"/>
      <c r="QT16" s="164"/>
      <c r="QU16" s="164"/>
      <c r="QV16" s="164"/>
      <c r="QW16" s="164"/>
      <c r="QX16" s="164"/>
      <c r="QY16" s="164"/>
      <c r="QZ16" s="164"/>
      <c r="RA16" s="164"/>
      <c r="RB16" s="164"/>
      <c r="RC16" s="164"/>
      <c r="RD16" s="164"/>
      <c r="RE16" s="164"/>
      <c r="RF16" s="164"/>
      <c r="RG16" s="164"/>
      <c r="RH16" s="164"/>
      <c r="RI16" s="164"/>
      <c r="RJ16" s="164"/>
      <c r="RK16" s="164"/>
      <c r="RL16" s="164"/>
      <c r="RM16" s="164"/>
      <c r="RN16" s="164"/>
      <c r="RO16" s="164"/>
      <c r="RP16" s="164"/>
      <c r="RQ16" s="164"/>
      <c r="RR16" s="164"/>
      <c r="RS16" s="164"/>
      <c r="RT16" s="164"/>
      <c r="RU16" s="164"/>
      <c r="RV16" s="164"/>
      <c r="RW16" s="164"/>
      <c r="RX16" s="164"/>
      <c r="RY16" s="164"/>
      <c r="RZ16" s="164"/>
      <c r="SA16" s="164"/>
      <c r="SB16" s="164"/>
      <c r="SC16" s="164"/>
      <c r="SD16" s="164"/>
      <c r="SE16" s="164"/>
      <c r="SF16" s="164"/>
      <c r="SG16" s="164"/>
      <c r="SH16" s="164"/>
      <c r="SI16" s="164"/>
      <c r="SJ16" s="164"/>
      <c r="SK16" s="164"/>
      <c r="SL16" s="164"/>
      <c r="SM16" s="164"/>
      <c r="SN16" s="164"/>
      <c r="SO16" s="164"/>
      <c r="SP16" s="164"/>
      <c r="SQ16" s="164"/>
      <c r="SR16" s="164"/>
      <c r="SS16" s="164"/>
      <c r="ST16" s="164"/>
      <c r="SU16" s="164"/>
      <c r="SV16" s="164"/>
      <c r="SW16" s="164"/>
      <c r="SX16" s="164"/>
      <c r="SY16" s="164"/>
      <c r="SZ16" s="164"/>
      <c r="TA16" s="164"/>
      <c r="TB16" s="164"/>
      <c r="TC16" s="164"/>
      <c r="TD16" s="164"/>
      <c r="TE16" s="164"/>
      <c r="TF16" s="164"/>
      <c r="TG16" s="164"/>
      <c r="TH16" s="164"/>
      <c r="TI16" s="164"/>
      <c r="TJ16" s="164"/>
      <c r="TK16" s="164"/>
      <c r="TL16" s="164"/>
      <c r="TM16" s="164"/>
      <c r="TN16" s="164"/>
      <c r="TO16" s="164"/>
      <c r="TP16" s="164"/>
      <c r="TQ16" s="164"/>
      <c r="TR16" s="164"/>
      <c r="TS16" s="164"/>
      <c r="TT16" s="164"/>
      <c r="TU16" s="164"/>
      <c r="TV16" s="164"/>
      <c r="TW16" s="164"/>
      <c r="TX16" s="164"/>
      <c r="TY16" s="164"/>
      <c r="TZ16" s="164"/>
      <c r="UA16" s="164"/>
      <c r="UB16" s="164"/>
      <c r="UC16" s="164"/>
      <c r="UD16" s="164"/>
      <c r="UE16" s="164"/>
      <c r="UF16" s="164"/>
      <c r="UG16" s="164"/>
      <c r="UH16" s="164"/>
      <c r="UI16" s="164"/>
      <c r="UJ16" s="164"/>
      <c r="UK16" s="164"/>
      <c r="UL16" s="164"/>
      <c r="UM16" s="164"/>
      <c r="UN16" s="164"/>
      <c r="UO16" s="164"/>
      <c r="UP16" s="164"/>
      <c r="UQ16" s="164"/>
      <c r="UR16" s="164"/>
      <c r="US16" s="164"/>
      <c r="UT16" s="164"/>
      <c r="UU16" s="164"/>
      <c r="UV16" s="164"/>
      <c r="UW16" s="164"/>
      <c r="UX16" s="164"/>
      <c r="UY16" s="164"/>
      <c r="UZ16" s="164"/>
      <c r="VA16" s="164"/>
      <c r="VB16" s="164"/>
      <c r="VC16" s="164"/>
      <c r="VD16" s="164"/>
      <c r="VE16" s="164"/>
      <c r="VF16" s="164"/>
      <c r="VG16" s="164"/>
      <c r="VH16" s="164"/>
      <c r="VI16" s="164"/>
      <c r="VJ16" s="164"/>
      <c r="VK16" s="164"/>
      <c r="VL16" s="164"/>
      <c r="VM16" s="164"/>
      <c r="VN16" s="164"/>
      <c r="VO16" s="164"/>
      <c r="VP16" s="164"/>
      <c r="VQ16" s="164"/>
      <c r="VR16" s="164"/>
      <c r="VS16" s="164"/>
      <c r="VT16" s="164"/>
      <c r="VU16" s="164"/>
      <c r="VV16" s="164"/>
      <c r="VW16" s="164"/>
      <c r="VX16" s="164"/>
      <c r="VY16" s="164"/>
      <c r="VZ16" s="164"/>
      <c r="WA16" s="164"/>
      <c r="WB16" s="164"/>
      <c r="WC16" s="164"/>
      <c r="WD16" s="164"/>
      <c r="WE16" s="164"/>
      <c r="WF16" s="164"/>
      <c r="WG16" s="164"/>
      <c r="WH16" s="164"/>
      <c r="WI16" s="164"/>
      <c r="WJ16" s="164"/>
      <c r="WK16" s="164"/>
      <c r="WL16" s="164"/>
      <c r="WM16" s="164"/>
      <c r="WN16" s="164"/>
      <c r="WO16" s="164"/>
      <c r="WP16" s="164"/>
      <c r="WQ16" s="164"/>
      <c r="WR16" s="164"/>
      <c r="WS16" s="164"/>
      <c r="WT16" s="164"/>
      <c r="WU16" s="164"/>
      <c r="WV16" s="164"/>
      <c r="WW16" s="164"/>
      <c r="WX16" s="164"/>
      <c r="WY16" s="164"/>
      <c r="WZ16" s="164"/>
      <c r="XA16" s="164"/>
      <c r="XB16" s="164"/>
      <c r="XC16" s="164"/>
      <c r="XD16" s="164"/>
      <c r="XE16" s="164"/>
      <c r="XF16" s="164"/>
      <c r="XG16" s="164"/>
      <c r="XH16" s="164"/>
      <c r="XI16" s="164"/>
      <c r="XJ16" s="164"/>
      <c r="XK16" s="164"/>
      <c r="XL16" s="164"/>
      <c r="XM16" s="164"/>
      <c r="XN16" s="164"/>
      <c r="XO16" s="164"/>
      <c r="XP16" s="164"/>
      <c r="XQ16" s="164"/>
      <c r="XR16" s="164"/>
      <c r="XS16" s="164"/>
      <c r="XT16" s="164"/>
      <c r="XU16" s="164"/>
      <c r="XV16" s="164"/>
      <c r="XW16" s="164"/>
      <c r="XX16" s="164"/>
      <c r="XY16" s="164"/>
      <c r="XZ16" s="164"/>
      <c r="YA16" s="164"/>
      <c r="YB16" s="164"/>
      <c r="YC16" s="164"/>
      <c r="YD16" s="164"/>
      <c r="YE16" s="164"/>
      <c r="YF16" s="164"/>
      <c r="YG16" s="164"/>
      <c r="YH16" s="164"/>
      <c r="YI16" s="164"/>
      <c r="YJ16" s="164"/>
      <c r="YK16" s="164"/>
      <c r="YL16" s="164"/>
      <c r="YM16" s="164"/>
      <c r="YN16" s="164"/>
      <c r="YO16" s="164"/>
      <c r="YP16" s="164"/>
      <c r="YQ16" s="164"/>
      <c r="YR16" s="164"/>
      <c r="YS16" s="164"/>
      <c r="YT16" s="164"/>
      <c r="YU16" s="164"/>
      <c r="YV16" s="164"/>
      <c r="YW16" s="164"/>
      <c r="YX16" s="164"/>
      <c r="YY16" s="164"/>
      <c r="YZ16" s="164"/>
      <c r="ZA16" s="164"/>
      <c r="ZB16" s="164"/>
      <c r="ZC16" s="164"/>
      <c r="ZD16" s="164"/>
      <c r="ZE16" s="164"/>
      <c r="ZF16" s="164"/>
      <c r="ZG16" s="164"/>
      <c r="ZH16" s="164"/>
      <c r="ZI16" s="164"/>
      <c r="ZJ16" s="164"/>
      <c r="ZK16" s="164"/>
      <c r="ZL16" s="164"/>
      <c r="ZM16" s="164"/>
      <c r="ZN16" s="164"/>
      <c r="ZO16" s="164"/>
      <c r="ZP16" s="164"/>
      <c r="ZQ16" s="164"/>
      <c r="ZR16" s="164"/>
      <c r="ZS16" s="164"/>
      <c r="ZT16" s="164"/>
      <c r="ZU16" s="164"/>
      <c r="ZV16" s="164"/>
      <c r="ZW16" s="164"/>
      <c r="ZX16" s="164"/>
      <c r="ZY16" s="164"/>
      <c r="ZZ16" s="164"/>
      <c r="AAA16" s="164"/>
      <c r="AAB16" s="164"/>
      <c r="AAC16" s="164"/>
      <c r="AAD16" s="164"/>
      <c r="AAE16" s="164"/>
      <c r="AAF16" s="164"/>
      <c r="AAG16" s="164"/>
      <c r="AAH16" s="164"/>
      <c r="AAI16" s="164"/>
      <c r="AAJ16" s="164"/>
      <c r="AAK16" s="164"/>
      <c r="AAL16" s="164"/>
      <c r="AAM16" s="164"/>
      <c r="AAN16" s="164"/>
      <c r="AAO16" s="164"/>
      <c r="AAP16" s="164"/>
      <c r="AAQ16" s="164"/>
      <c r="AAR16" s="164"/>
      <c r="AAS16" s="164"/>
      <c r="AAT16" s="164"/>
      <c r="AAU16" s="164"/>
      <c r="AAV16" s="164"/>
      <c r="AAW16" s="164"/>
      <c r="AAX16" s="164"/>
      <c r="AAY16" s="164"/>
      <c r="AAZ16" s="164"/>
      <c r="ABA16" s="164"/>
      <c r="ABB16" s="164"/>
      <c r="ABC16" s="164"/>
    </row>
    <row r="17" spans="1:731" ht="15" customHeight="1" x14ac:dyDescent="0.35">
      <c r="A17" s="161" t="s">
        <v>188</v>
      </c>
      <c r="B17" s="162" t="s">
        <v>207</v>
      </c>
      <c r="C17" s="162" t="s">
        <v>208</v>
      </c>
      <c r="D17" s="162"/>
      <c r="E17" s="162"/>
      <c r="F17" s="162"/>
      <c r="G17" s="162">
        <v>3560.984529680366</v>
      </c>
      <c r="H17" s="162">
        <v>3510.984529680366</v>
      </c>
      <c r="I17" s="162">
        <v>3460.984529680366</v>
      </c>
      <c r="J17" s="162">
        <v>3410.984529680366</v>
      </c>
      <c r="K17" s="162">
        <v>3360.984529680366</v>
      </c>
      <c r="L17" s="162">
        <v>3310.984529680366</v>
      </c>
      <c r="M17" s="162">
        <v>3260.984529680366</v>
      </c>
      <c r="N17" s="162">
        <v>3210.984529680366</v>
      </c>
      <c r="O17" s="162"/>
      <c r="P17" s="162"/>
      <c r="Q17" s="162"/>
      <c r="R17" s="162">
        <v>6265.3122111566363</v>
      </c>
      <c r="S17" s="162">
        <v>6169.0384650692276</v>
      </c>
      <c r="T17" s="162">
        <v>6043.7180057326304</v>
      </c>
      <c r="U17" s="162">
        <v>6039.5925210913811</v>
      </c>
      <c r="V17" s="162">
        <v>6146.1476474908086</v>
      </c>
      <c r="W17" s="162">
        <v>6330.2118624819705</v>
      </c>
      <c r="X17" s="162">
        <v>6632.5373260164761</v>
      </c>
      <c r="Y17" s="162">
        <v>6913.4287832198625</v>
      </c>
      <c r="Z17" s="162"/>
      <c r="AA17" s="162"/>
      <c r="AB17" s="162"/>
      <c r="AC17" s="162">
        <v>16630.326987061406</v>
      </c>
      <c r="AD17" s="162">
        <v>16367.398086180221</v>
      </c>
      <c r="AE17" s="162">
        <v>16024.961056854449</v>
      </c>
      <c r="AF17" s="162">
        <v>16005.076917206812</v>
      </c>
      <c r="AG17" s="162">
        <v>16278.087583875533</v>
      </c>
      <c r="AH17" s="162">
        <v>16755.659135112368</v>
      </c>
      <c r="AI17" s="162">
        <v>17545.192426422345</v>
      </c>
      <c r="AJ17" s="162">
        <v>18276.751927514728</v>
      </c>
      <c r="AK17" s="162"/>
      <c r="AL17" s="162"/>
      <c r="AM17" s="162"/>
      <c r="AN17" s="162">
        <v>17390.857289554446</v>
      </c>
      <c r="AO17" s="162">
        <v>17112.656032463285</v>
      </c>
      <c r="AP17" s="162">
        <v>16750.345264029427</v>
      </c>
      <c r="AQ17" s="162">
        <v>16725.67107439334</v>
      </c>
      <c r="AR17" s="162">
        <v>17006.899524803484</v>
      </c>
      <c r="AS17" s="162">
        <v>17501.533196276232</v>
      </c>
      <c r="AT17" s="162">
        <v>18321.550236333416</v>
      </c>
      <c r="AU17" s="162">
        <v>19080.472916058312</v>
      </c>
      <c r="AV17" s="162"/>
      <c r="AW17" s="162"/>
      <c r="AX17" s="162"/>
      <c r="AY17" s="162">
        <v>0</v>
      </c>
      <c r="AZ17" s="162">
        <v>0</v>
      </c>
      <c r="BA17" s="162">
        <v>0</v>
      </c>
      <c r="BB17" s="162">
        <v>0</v>
      </c>
      <c r="BC17" s="162">
        <v>0</v>
      </c>
      <c r="BD17" s="162">
        <v>0</v>
      </c>
      <c r="BE17" s="162">
        <v>0</v>
      </c>
      <c r="BF17" s="162">
        <v>0</v>
      </c>
      <c r="BG17" s="162"/>
      <c r="BH17" s="162"/>
      <c r="BI17" s="162"/>
      <c r="BJ17" s="162">
        <v>0</v>
      </c>
      <c r="BK17" s="162">
        <v>0</v>
      </c>
      <c r="BL17" s="162">
        <v>0</v>
      </c>
      <c r="BM17" s="162">
        <v>0</v>
      </c>
      <c r="BN17" s="162">
        <v>0</v>
      </c>
      <c r="BO17" s="162">
        <v>0</v>
      </c>
      <c r="BP17" s="162">
        <v>0</v>
      </c>
      <c r="BQ17" s="162">
        <v>0</v>
      </c>
      <c r="BR17" s="162"/>
      <c r="BS17" s="162"/>
      <c r="BT17" s="162"/>
      <c r="BU17" s="162">
        <v>0</v>
      </c>
      <c r="BV17" s="162">
        <v>0</v>
      </c>
      <c r="BW17" s="162">
        <v>0</v>
      </c>
      <c r="BX17" s="162">
        <v>0</v>
      </c>
      <c r="BY17" s="162">
        <v>0</v>
      </c>
      <c r="BZ17" s="162">
        <v>0</v>
      </c>
      <c r="CA17" s="162">
        <v>0</v>
      </c>
      <c r="CB17" s="162">
        <v>0</v>
      </c>
      <c r="CC17" s="162"/>
      <c r="CD17" s="162"/>
      <c r="CE17" s="162"/>
      <c r="CF17" s="162">
        <v>40286.496487772492</v>
      </c>
      <c r="CG17" s="162">
        <v>39649.092583712743</v>
      </c>
      <c r="CH17" s="162">
        <v>38819.024326616513</v>
      </c>
      <c r="CI17" s="162">
        <v>38770.340512691539</v>
      </c>
      <c r="CJ17" s="162">
        <v>39431.134756169835</v>
      </c>
      <c r="CK17" s="162">
        <v>40587.404193870578</v>
      </c>
      <c r="CL17" s="162">
        <v>42499.279988772243</v>
      </c>
      <c r="CM17" s="162">
        <v>44270.653626792911</v>
      </c>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c r="IE17" s="164"/>
      <c r="IF17" s="164"/>
      <c r="IG17" s="164"/>
      <c r="IH17" s="164"/>
      <c r="II17" s="164"/>
      <c r="IJ17" s="164"/>
      <c r="IK17" s="164"/>
      <c r="IL17" s="164"/>
      <c r="IM17" s="164"/>
      <c r="IN17" s="164"/>
      <c r="IO17" s="164"/>
      <c r="IP17" s="164"/>
      <c r="IQ17" s="164"/>
      <c r="IR17" s="164"/>
      <c r="IS17" s="164"/>
      <c r="IT17" s="164"/>
      <c r="IU17" s="164"/>
      <c r="IV17" s="164"/>
      <c r="IW17" s="164"/>
      <c r="IX17" s="164"/>
      <c r="IY17" s="164"/>
      <c r="IZ17" s="164"/>
      <c r="JA17" s="164"/>
      <c r="JB17" s="164"/>
      <c r="JC17" s="164"/>
      <c r="JD17" s="164"/>
      <c r="JE17" s="164"/>
      <c r="JF17" s="164"/>
      <c r="JG17" s="164"/>
      <c r="JH17" s="164"/>
      <c r="JI17" s="164"/>
      <c r="JJ17" s="164"/>
      <c r="JK17" s="164"/>
      <c r="JL17" s="164"/>
      <c r="JM17" s="164"/>
      <c r="JN17" s="164"/>
      <c r="JO17" s="164"/>
      <c r="JP17" s="164"/>
      <c r="JQ17" s="164"/>
      <c r="JR17" s="164"/>
      <c r="JS17" s="164"/>
      <c r="JT17" s="164"/>
      <c r="JU17" s="164"/>
      <c r="JV17" s="164"/>
      <c r="JW17" s="164"/>
      <c r="JX17" s="164"/>
      <c r="JY17" s="164"/>
      <c r="JZ17" s="164"/>
      <c r="KA17" s="164"/>
      <c r="KB17" s="164"/>
      <c r="KC17" s="164"/>
      <c r="KD17" s="164"/>
      <c r="KE17" s="164"/>
      <c r="KF17" s="164"/>
      <c r="KG17" s="164"/>
      <c r="KH17" s="164"/>
      <c r="KI17" s="164"/>
      <c r="KJ17" s="164"/>
      <c r="KK17" s="164"/>
      <c r="KL17" s="164"/>
      <c r="KM17" s="164"/>
      <c r="KN17" s="164"/>
      <c r="KO17" s="164"/>
      <c r="KP17" s="164"/>
      <c r="KQ17" s="164"/>
      <c r="KR17" s="164"/>
      <c r="KS17" s="164"/>
      <c r="KT17" s="164"/>
      <c r="KU17" s="164"/>
      <c r="KV17" s="164"/>
      <c r="KW17" s="164"/>
      <c r="KX17" s="164"/>
      <c r="KY17" s="164"/>
      <c r="KZ17" s="164"/>
      <c r="LA17" s="164"/>
      <c r="LB17" s="164"/>
      <c r="LC17" s="164"/>
      <c r="LD17" s="164"/>
      <c r="LE17" s="164"/>
      <c r="LF17" s="164"/>
      <c r="LG17" s="164"/>
      <c r="LH17" s="164"/>
      <c r="LI17" s="164"/>
      <c r="LJ17" s="164"/>
      <c r="LK17" s="164"/>
      <c r="LL17" s="164"/>
      <c r="LM17" s="164"/>
      <c r="LN17" s="164"/>
      <c r="LO17" s="164"/>
      <c r="LP17" s="164"/>
      <c r="LQ17" s="164"/>
      <c r="LR17" s="164"/>
      <c r="LS17" s="164"/>
      <c r="LT17" s="164"/>
      <c r="LU17" s="164"/>
      <c r="LV17" s="164"/>
      <c r="LW17" s="164"/>
      <c r="LX17" s="164"/>
      <c r="LY17" s="164"/>
      <c r="LZ17" s="164"/>
      <c r="MA17" s="164"/>
      <c r="MB17" s="164"/>
      <c r="MC17" s="164"/>
      <c r="MD17" s="164"/>
      <c r="ME17" s="164"/>
      <c r="MF17" s="164"/>
      <c r="MG17" s="164"/>
      <c r="MH17" s="164"/>
      <c r="MI17" s="164"/>
      <c r="MJ17" s="164"/>
      <c r="MK17" s="164"/>
      <c r="ML17" s="164"/>
      <c r="MM17" s="164"/>
      <c r="MN17" s="164"/>
      <c r="MO17" s="164"/>
      <c r="MP17" s="164"/>
      <c r="MQ17" s="164"/>
      <c r="MR17" s="164"/>
      <c r="MS17" s="164"/>
      <c r="MT17" s="164"/>
      <c r="MU17" s="164"/>
      <c r="MV17" s="164"/>
      <c r="MW17" s="164"/>
      <c r="MX17" s="164"/>
      <c r="MY17" s="164"/>
      <c r="MZ17" s="164"/>
      <c r="NA17" s="164"/>
      <c r="NB17" s="164"/>
      <c r="NC17" s="164"/>
      <c r="ND17" s="164"/>
      <c r="NE17" s="164"/>
      <c r="NF17" s="164"/>
      <c r="NG17" s="164"/>
      <c r="NH17" s="164"/>
      <c r="NI17" s="164"/>
      <c r="NJ17" s="164"/>
      <c r="NK17" s="164"/>
      <c r="NL17" s="164"/>
      <c r="NM17" s="164"/>
      <c r="NN17" s="164"/>
      <c r="NO17" s="164"/>
      <c r="NP17" s="164"/>
      <c r="NQ17" s="164"/>
      <c r="NR17" s="164"/>
      <c r="NS17" s="164"/>
      <c r="NT17" s="164"/>
      <c r="NU17" s="164"/>
      <c r="NV17" s="164"/>
      <c r="NW17" s="164"/>
      <c r="NX17" s="164"/>
      <c r="NY17" s="164"/>
      <c r="NZ17" s="164"/>
      <c r="OA17" s="164"/>
      <c r="OB17" s="164"/>
      <c r="OC17" s="164"/>
      <c r="OD17" s="164"/>
      <c r="OE17" s="164"/>
      <c r="OF17" s="164"/>
      <c r="OG17" s="164"/>
      <c r="OH17" s="164"/>
      <c r="OI17" s="164"/>
      <c r="OJ17" s="164"/>
      <c r="OK17" s="164"/>
      <c r="OL17" s="164"/>
      <c r="OM17" s="164"/>
      <c r="ON17" s="164"/>
      <c r="OO17" s="164"/>
      <c r="OP17" s="164"/>
      <c r="OQ17" s="164"/>
      <c r="OR17" s="164"/>
      <c r="OS17" s="164"/>
      <c r="OT17" s="164"/>
      <c r="OU17" s="164"/>
      <c r="OV17" s="164"/>
      <c r="OW17" s="164"/>
      <c r="OX17" s="164"/>
      <c r="OY17" s="164"/>
      <c r="OZ17" s="164"/>
      <c r="PA17" s="164"/>
      <c r="PB17" s="164"/>
      <c r="PC17" s="164"/>
      <c r="PD17" s="164"/>
      <c r="PE17" s="164"/>
      <c r="PF17" s="164"/>
      <c r="PG17" s="164"/>
      <c r="PH17" s="164"/>
      <c r="PI17" s="164"/>
      <c r="PJ17" s="164"/>
      <c r="PK17" s="164"/>
      <c r="PL17" s="164"/>
      <c r="PM17" s="164"/>
      <c r="PN17" s="164"/>
      <c r="PO17" s="164"/>
      <c r="PP17" s="164"/>
      <c r="PQ17" s="164"/>
      <c r="PR17" s="164"/>
      <c r="PS17" s="164"/>
      <c r="PT17" s="164"/>
      <c r="PU17" s="164"/>
      <c r="PV17" s="164"/>
      <c r="PW17" s="164"/>
      <c r="PX17" s="164"/>
      <c r="PY17" s="164"/>
      <c r="PZ17" s="164"/>
      <c r="QA17" s="164"/>
      <c r="QB17" s="164"/>
      <c r="QC17" s="164"/>
      <c r="QD17" s="164"/>
      <c r="QE17" s="164"/>
      <c r="QF17" s="164"/>
      <c r="QG17" s="164"/>
      <c r="QH17" s="164"/>
      <c r="QI17" s="164"/>
      <c r="QJ17" s="164"/>
      <c r="QK17" s="164"/>
      <c r="QL17" s="164"/>
      <c r="QM17" s="164"/>
      <c r="QN17" s="164"/>
      <c r="QO17" s="164"/>
      <c r="QP17" s="164"/>
      <c r="QQ17" s="164"/>
      <c r="QR17" s="164"/>
      <c r="QS17" s="164"/>
      <c r="QT17" s="164"/>
      <c r="QU17" s="164"/>
      <c r="QV17" s="164"/>
      <c r="QW17" s="164"/>
      <c r="QX17" s="164"/>
      <c r="QY17" s="164"/>
      <c r="QZ17" s="164"/>
      <c r="RA17" s="164"/>
      <c r="RB17" s="164"/>
      <c r="RC17" s="164"/>
      <c r="RD17" s="164"/>
      <c r="RE17" s="164"/>
      <c r="RF17" s="164"/>
      <c r="RG17" s="164"/>
      <c r="RH17" s="164"/>
      <c r="RI17" s="164"/>
      <c r="RJ17" s="164"/>
      <c r="RK17" s="164"/>
      <c r="RL17" s="164"/>
      <c r="RM17" s="164"/>
      <c r="RN17" s="164"/>
      <c r="RO17" s="164"/>
      <c r="RP17" s="164"/>
      <c r="RQ17" s="164"/>
      <c r="RR17" s="164"/>
      <c r="RS17" s="164"/>
      <c r="RT17" s="164"/>
      <c r="RU17" s="164"/>
      <c r="RV17" s="164"/>
      <c r="RW17" s="164"/>
      <c r="RX17" s="164"/>
      <c r="RY17" s="164"/>
      <c r="RZ17" s="164"/>
      <c r="SA17" s="164"/>
      <c r="SB17" s="164"/>
      <c r="SC17" s="164"/>
      <c r="SD17" s="164"/>
      <c r="SE17" s="164"/>
      <c r="SF17" s="164"/>
      <c r="SG17" s="164"/>
      <c r="SH17" s="164"/>
      <c r="SI17" s="164"/>
      <c r="SJ17" s="164"/>
      <c r="SK17" s="164"/>
      <c r="SL17" s="164"/>
      <c r="SM17" s="164"/>
      <c r="SN17" s="164"/>
      <c r="SO17" s="164"/>
      <c r="SP17" s="164"/>
      <c r="SQ17" s="164"/>
      <c r="SR17" s="164"/>
      <c r="SS17" s="164"/>
      <c r="ST17" s="164"/>
      <c r="SU17" s="164"/>
      <c r="SV17" s="164"/>
      <c r="SW17" s="164"/>
      <c r="SX17" s="164"/>
      <c r="SY17" s="164"/>
      <c r="SZ17" s="164"/>
      <c r="TA17" s="164"/>
      <c r="TB17" s="164"/>
      <c r="TC17" s="164"/>
      <c r="TD17" s="164"/>
      <c r="TE17" s="164"/>
      <c r="TF17" s="164"/>
      <c r="TG17" s="164"/>
      <c r="TH17" s="164"/>
      <c r="TI17" s="164"/>
      <c r="TJ17" s="164"/>
      <c r="TK17" s="164"/>
      <c r="TL17" s="164"/>
      <c r="TM17" s="164"/>
      <c r="TN17" s="164"/>
      <c r="TO17" s="164"/>
      <c r="TP17" s="164"/>
      <c r="TQ17" s="164"/>
      <c r="TR17" s="164"/>
      <c r="TS17" s="164"/>
      <c r="TT17" s="164"/>
      <c r="TU17" s="164"/>
      <c r="TV17" s="164"/>
      <c r="TW17" s="164"/>
      <c r="TX17" s="164"/>
      <c r="TY17" s="164"/>
      <c r="TZ17" s="164"/>
      <c r="UA17" s="164"/>
      <c r="UB17" s="164"/>
      <c r="UC17" s="164"/>
      <c r="UD17" s="164"/>
      <c r="UE17" s="164"/>
      <c r="UF17" s="164"/>
      <c r="UG17" s="164"/>
      <c r="UH17" s="164"/>
      <c r="UI17" s="164"/>
      <c r="UJ17" s="164"/>
      <c r="UK17" s="164"/>
      <c r="UL17" s="164"/>
      <c r="UM17" s="164"/>
      <c r="UN17" s="164"/>
      <c r="UO17" s="164"/>
      <c r="UP17" s="164"/>
      <c r="UQ17" s="164"/>
      <c r="UR17" s="164"/>
      <c r="US17" s="164"/>
      <c r="UT17" s="164"/>
      <c r="UU17" s="164"/>
      <c r="UV17" s="164"/>
      <c r="UW17" s="164"/>
      <c r="UX17" s="164"/>
      <c r="UY17" s="164"/>
      <c r="UZ17" s="164"/>
      <c r="VA17" s="164"/>
      <c r="VB17" s="164"/>
      <c r="VC17" s="164"/>
      <c r="VD17" s="164"/>
      <c r="VE17" s="164"/>
      <c r="VF17" s="164"/>
      <c r="VG17" s="164"/>
      <c r="VH17" s="164"/>
      <c r="VI17" s="164"/>
      <c r="VJ17" s="164"/>
      <c r="VK17" s="164"/>
      <c r="VL17" s="164"/>
      <c r="VM17" s="164"/>
      <c r="VN17" s="164"/>
      <c r="VO17" s="164"/>
      <c r="VP17" s="164"/>
      <c r="VQ17" s="164"/>
      <c r="VR17" s="164"/>
      <c r="VS17" s="164"/>
      <c r="VT17" s="164"/>
      <c r="VU17" s="164"/>
      <c r="VV17" s="164"/>
      <c r="VW17" s="164"/>
      <c r="VX17" s="164"/>
      <c r="VY17" s="164"/>
      <c r="VZ17" s="164"/>
      <c r="WA17" s="164"/>
      <c r="WB17" s="164"/>
      <c r="WC17" s="164"/>
      <c r="WD17" s="164"/>
      <c r="WE17" s="164"/>
      <c r="WF17" s="164"/>
      <c r="WG17" s="164"/>
      <c r="WH17" s="164"/>
      <c r="WI17" s="164"/>
      <c r="WJ17" s="164"/>
      <c r="WK17" s="164"/>
      <c r="WL17" s="164"/>
      <c r="WM17" s="164"/>
      <c r="WN17" s="164"/>
      <c r="WO17" s="164"/>
      <c r="WP17" s="164"/>
      <c r="WQ17" s="164"/>
      <c r="WR17" s="164"/>
      <c r="WS17" s="164"/>
      <c r="WT17" s="164"/>
      <c r="WU17" s="164"/>
      <c r="WV17" s="164"/>
      <c r="WW17" s="164"/>
      <c r="WX17" s="164"/>
      <c r="WY17" s="164"/>
      <c r="WZ17" s="164"/>
      <c r="XA17" s="164"/>
      <c r="XB17" s="164"/>
      <c r="XC17" s="164"/>
      <c r="XD17" s="164"/>
      <c r="XE17" s="164"/>
      <c r="XF17" s="164"/>
      <c r="XG17" s="164"/>
      <c r="XH17" s="164"/>
      <c r="XI17" s="164"/>
      <c r="XJ17" s="164"/>
      <c r="XK17" s="164"/>
      <c r="XL17" s="164"/>
      <c r="XM17" s="164"/>
      <c r="XN17" s="164"/>
      <c r="XO17" s="164"/>
      <c r="XP17" s="164"/>
      <c r="XQ17" s="164"/>
      <c r="XR17" s="164"/>
      <c r="XS17" s="164"/>
      <c r="XT17" s="164"/>
      <c r="XU17" s="164"/>
      <c r="XV17" s="164"/>
      <c r="XW17" s="164"/>
      <c r="XX17" s="164"/>
      <c r="XY17" s="164"/>
      <c r="XZ17" s="164"/>
      <c r="YA17" s="164"/>
      <c r="YB17" s="164"/>
      <c r="YC17" s="164"/>
      <c r="YD17" s="164"/>
      <c r="YE17" s="164"/>
      <c r="YF17" s="164"/>
      <c r="YG17" s="164"/>
      <c r="YH17" s="164"/>
      <c r="YI17" s="164"/>
      <c r="YJ17" s="164"/>
      <c r="YK17" s="164"/>
      <c r="YL17" s="164"/>
      <c r="YM17" s="164"/>
      <c r="YN17" s="164"/>
      <c r="YO17" s="164"/>
      <c r="YP17" s="164"/>
      <c r="YQ17" s="164"/>
      <c r="YR17" s="164"/>
      <c r="YS17" s="164"/>
      <c r="YT17" s="164"/>
      <c r="YU17" s="164"/>
      <c r="YV17" s="164"/>
      <c r="YW17" s="164"/>
      <c r="YX17" s="164"/>
      <c r="YY17" s="164"/>
      <c r="YZ17" s="164"/>
      <c r="ZA17" s="164"/>
      <c r="ZB17" s="164"/>
      <c r="ZC17" s="164"/>
      <c r="ZD17" s="164"/>
      <c r="ZE17" s="164"/>
      <c r="ZF17" s="164"/>
      <c r="ZG17" s="164"/>
      <c r="ZH17" s="164"/>
      <c r="ZI17" s="164"/>
      <c r="ZJ17" s="164"/>
      <c r="ZK17" s="164"/>
      <c r="ZL17" s="164"/>
      <c r="ZM17" s="164"/>
      <c r="ZN17" s="164"/>
      <c r="ZO17" s="164"/>
      <c r="ZP17" s="164"/>
      <c r="ZQ17" s="164"/>
      <c r="ZR17" s="164"/>
      <c r="ZS17" s="164"/>
      <c r="ZT17" s="164"/>
      <c r="ZU17" s="164"/>
      <c r="ZV17" s="164"/>
      <c r="ZW17" s="164"/>
      <c r="ZX17" s="164"/>
      <c r="ZY17" s="164"/>
      <c r="ZZ17" s="164"/>
      <c r="AAA17" s="164"/>
      <c r="AAB17" s="164"/>
      <c r="AAC17" s="164"/>
      <c r="AAD17" s="164"/>
      <c r="AAE17" s="164"/>
      <c r="AAF17" s="164"/>
      <c r="AAG17" s="164"/>
      <c r="AAH17" s="164"/>
      <c r="AAI17" s="164"/>
      <c r="AAJ17" s="164"/>
      <c r="AAK17" s="164"/>
      <c r="AAL17" s="164"/>
      <c r="AAM17" s="164"/>
      <c r="AAN17" s="164"/>
      <c r="AAO17" s="164"/>
      <c r="AAP17" s="164"/>
      <c r="AAQ17" s="164"/>
      <c r="AAR17" s="164"/>
      <c r="AAS17" s="164"/>
      <c r="AAT17" s="164"/>
      <c r="AAU17" s="164"/>
      <c r="AAV17" s="164"/>
      <c r="AAW17" s="164"/>
      <c r="AAX17" s="164"/>
      <c r="AAY17" s="164"/>
      <c r="AAZ17" s="164"/>
      <c r="ABA17" s="164"/>
      <c r="ABB17" s="164"/>
      <c r="ABC17" s="164"/>
    </row>
    <row r="18" spans="1:731" ht="15" customHeight="1" x14ac:dyDescent="0.35">
      <c r="A18" s="161" t="s">
        <v>188</v>
      </c>
      <c r="B18" s="162" t="s">
        <v>209</v>
      </c>
      <c r="C18" s="162" t="s">
        <v>210</v>
      </c>
      <c r="D18" s="162"/>
      <c r="E18" s="162"/>
      <c r="F18" s="162"/>
      <c r="G18" s="162">
        <v>68776.029661953158</v>
      </c>
      <c r="H18" s="162">
        <v>70206.029661953158</v>
      </c>
      <c r="I18" s="162">
        <v>70206.029661953158</v>
      </c>
      <c r="J18" s="162">
        <v>70206.029661953158</v>
      </c>
      <c r="K18" s="162">
        <v>70206.029661953158</v>
      </c>
      <c r="L18" s="162">
        <v>70206.029661953158</v>
      </c>
      <c r="M18" s="162">
        <v>70206.029661953158</v>
      </c>
      <c r="N18" s="162">
        <v>70206.029661953158</v>
      </c>
      <c r="O18" s="162"/>
      <c r="P18" s="162"/>
      <c r="Q18" s="162"/>
      <c r="R18" s="162">
        <v>135502.99474943479</v>
      </c>
      <c r="S18" s="162">
        <v>135237.7925475513</v>
      </c>
      <c r="T18" s="162">
        <v>134593.98577961765</v>
      </c>
      <c r="U18" s="162">
        <v>136392.2597213581</v>
      </c>
      <c r="V18" s="162">
        <v>140772.3574296977</v>
      </c>
      <c r="W18" s="162">
        <v>147077.10090565204</v>
      </c>
      <c r="X18" s="162">
        <v>156350.460083707</v>
      </c>
      <c r="Y18" s="162">
        <v>165388.53232750401</v>
      </c>
      <c r="Z18" s="162"/>
      <c r="AA18" s="162"/>
      <c r="AB18" s="162"/>
      <c r="AC18" s="162">
        <v>371794.54072606459</v>
      </c>
      <c r="AD18" s="162">
        <v>371667.41245410277</v>
      </c>
      <c r="AE18" s="162">
        <v>369900.92867975641</v>
      </c>
      <c r="AF18" s="162">
        <v>374835.05161560263</v>
      </c>
      <c r="AG18" s="162">
        <v>386853.20972951554</v>
      </c>
      <c r="AH18" s="162">
        <v>404152.23112289974</v>
      </c>
      <c r="AI18" s="162">
        <v>429596.57147100975</v>
      </c>
      <c r="AJ18" s="162">
        <v>454395.32905673841</v>
      </c>
      <c r="AK18" s="162"/>
      <c r="AL18" s="162"/>
      <c r="AM18" s="162"/>
      <c r="AN18" s="162">
        <v>355359.17045373353</v>
      </c>
      <c r="AO18" s="162">
        <v>350323.18607105146</v>
      </c>
      <c r="AP18" s="162">
        <v>348634.79062703601</v>
      </c>
      <c r="AQ18" s="162">
        <v>353350.79810249526</v>
      </c>
      <c r="AR18" s="162">
        <v>364837.68731125467</v>
      </c>
      <c r="AS18" s="162">
        <v>381371.99650258763</v>
      </c>
      <c r="AT18" s="162">
        <v>405691.5566047593</v>
      </c>
      <c r="AU18" s="162">
        <v>429394.07226498984</v>
      </c>
      <c r="AV18" s="162"/>
      <c r="AW18" s="162"/>
      <c r="AX18" s="162"/>
      <c r="AY18" s="162">
        <v>0</v>
      </c>
      <c r="AZ18" s="162">
        <v>0</v>
      </c>
      <c r="BA18" s="162">
        <v>0</v>
      </c>
      <c r="BB18" s="162">
        <v>0</v>
      </c>
      <c r="BC18" s="162">
        <v>0</v>
      </c>
      <c r="BD18" s="162">
        <v>0</v>
      </c>
      <c r="BE18" s="162">
        <v>0</v>
      </c>
      <c r="BF18" s="162">
        <v>0</v>
      </c>
      <c r="BG18" s="162"/>
      <c r="BH18" s="162"/>
      <c r="BI18" s="162"/>
      <c r="BJ18" s="162">
        <v>0</v>
      </c>
      <c r="BK18" s="162">
        <v>0</v>
      </c>
      <c r="BL18" s="162">
        <v>0</v>
      </c>
      <c r="BM18" s="162">
        <v>0</v>
      </c>
      <c r="BN18" s="162">
        <v>0</v>
      </c>
      <c r="BO18" s="162">
        <v>0</v>
      </c>
      <c r="BP18" s="162">
        <v>0</v>
      </c>
      <c r="BQ18" s="162">
        <v>0</v>
      </c>
      <c r="BR18" s="162"/>
      <c r="BS18" s="162"/>
      <c r="BT18" s="162"/>
      <c r="BU18" s="162">
        <v>0</v>
      </c>
      <c r="BV18" s="162">
        <v>0</v>
      </c>
      <c r="BW18" s="162">
        <v>0</v>
      </c>
      <c r="BX18" s="162">
        <v>0</v>
      </c>
      <c r="BY18" s="162">
        <v>0</v>
      </c>
      <c r="BZ18" s="162">
        <v>0</v>
      </c>
      <c r="CA18" s="162">
        <v>0</v>
      </c>
      <c r="CB18" s="162">
        <v>0</v>
      </c>
      <c r="CC18" s="162"/>
      <c r="CD18" s="162"/>
      <c r="CE18" s="162"/>
      <c r="CF18" s="162">
        <v>862656.70592923288</v>
      </c>
      <c r="CG18" s="162">
        <v>857228.39107270539</v>
      </c>
      <c r="CH18" s="162">
        <v>853129.70508641005</v>
      </c>
      <c r="CI18" s="162">
        <v>864578.1094394559</v>
      </c>
      <c r="CJ18" s="162">
        <v>892463.2544704678</v>
      </c>
      <c r="CK18" s="162">
        <v>932601.3285311393</v>
      </c>
      <c r="CL18" s="162">
        <v>991638.58815947594</v>
      </c>
      <c r="CM18" s="162">
        <v>1049177.9336492321</v>
      </c>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c r="IE18" s="164"/>
      <c r="IF18" s="164"/>
      <c r="IG18" s="164"/>
      <c r="IH18" s="164"/>
      <c r="II18" s="164"/>
      <c r="IJ18" s="164"/>
      <c r="IK18" s="164"/>
      <c r="IL18" s="164"/>
      <c r="IM18" s="164"/>
      <c r="IN18" s="164"/>
      <c r="IO18" s="164"/>
      <c r="IP18" s="164"/>
      <c r="IQ18" s="164"/>
      <c r="IR18" s="164"/>
      <c r="IS18" s="164"/>
      <c r="IT18" s="164"/>
      <c r="IU18" s="164"/>
      <c r="IV18" s="164"/>
      <c r="IW18" s="164"/>
      <c r="IX18" s="164"/>
      <c r="IY18" s="164"/>
      <c r="IZ18" s="164"/>
      <c r="JA18" s="164"/>
      <c r="JB18" s="164"/>
      <c r="JC18" s="164"/>
      <c r="JD18" s="164"/>
      <c r="JE18" s="164"/>
      <c r="JF18" s="164"/>
      <c r="JG18" s="164"/>
      <c r="JH18" s="164"/>
      <c r="JI18" s="164"/>
      <c r="JJ18" s="164"/>
      <c r="JK18" s="164"/>
      <c r="JL18" s="164"/>
      <c r="JM18" s="164"/>
      <c r="JN18" s="164"/>
      <c r="JO18" s="164"/>
      <c r="JP18" s="164"/>
      <c r="JQ18" s="164"/>
      <c r="JR18" s="164"/>
      <c r="JS18" s="164"/>
      <c r="JT18" s="164"/>
      <c r="JU18" s="164"/>
      <c r="JV18" s="164"/>
      <c r="JW18" s="164"/>
      <c r="JX18" s="164"/>
      <c r="JY18" s="164"/>
      <c r="JZ18" s="164"/>
      <c r="KA18" s="164"/>
      <c r="KB18" s="164"/>
      <c r="KC18" s="164"/>
      <c r="KD18" s="164"/>
      <c r="KE18" s="164"/>
      <c r="KF18" s="164"/>
      <c r="KG18" s="164"/>
      <c r="KH18" s="164"/>
      <c r="KI18" s="164"/>
      <c r="KJ18" s="164"/>
      <c r="KK18" s="164"/>
      <c r="KL18" s="164"/>
      <c r="KM18" s="164"/>
      <c r="KN18" s="164"/>
      <c r="KO18" s="164"/>
      <c r="KP18" s="164"/>
      <c r="KQ18" s="164"/>
      <c r="KR18" s="164"/>
      <c r="KS18" s="164"/>
      <c r="KT18" s="164"/>
      <c r="KU18" s="164"/>
      <c r="KV18" s="164"/>
      <c r="KW18" s="164"/>
      <c r="KX18" s="164"/>
      <c r="KY18" s="164"/>
      <c r="KZ18" s="164"/>
      <c r="LA18" s="164"/>
      <c r="LB18" s="164"/>
      <c r="LC18" s="164"/>
      <c r="LD18" s="164"/>
      <c r="LE18" s="164"/>
      <c r="LF18" s="164"/>
      <c r="LG18" s="164"/>
      <c r="LH18" s="164"/>
      <c r="LI18" s="164"/>
      <c r="LJ18" s="164"/>
      <c r="LK18" s="164"/>
      <c r="LL18" s="164"/>
      <c r="LM18" s="164"/>
      <c r="LN18" s="164"/>
      <c r="LO18" s="164"/>
      <c r="LP18" s="164"/>
      <c r="LQ18" s="164"/>
      <c r="LR18" s="164"/>
      <c r="LS18" s="164"/>
      <c r="LT18" s="164"/>
      <c r="LU18" s="164"/>
      <c r="LV18" s="164"/>
      <c r="LW18" s="164"/>
      <c r="LX18" s="164"/>
      <c r="LY18" s="164"/>
      <c r="LZ18" s="164"/>
      <c r="MA18" s="164"/>
      <c r="MB18" s="164"/>
      <c r="MC18" s="164"/>
      <c r="MD18" s="164"/>
      <c r="ME18" s="164"/>
      <c r="MF18" s="164"/>
      <c r="MG18" s="164"/>
      <c r="MH18" s="164"/>
      <c r="MI18" s="164"/>
      <c r="MJ18" s="164"/>
      <c r="MK18" s="164"/>
      <c r="ML18" s="164"/>
      <c r="MM18" s="164"/>
      <c r="MN18" s="164"/>
      <c r="MO18" s="164"/>
      <c r="MP18" s="164"/>
      <c r="MQ18" s="164"/>
      <c r="MR18" s="164"/>
      <c r="MS18" s="164"/>
      <c r="MT18" s="164"/>
      <c r="MU18" s="164"/>
      <c r="MV18" s="164"/>
      <c r="MW18" s="164"/>
      <c r="MX18" s="164"/>
      <c r="MY18" s="164"/>
      <c r="MZ18" s="164"/>
      <c r="NA18" s="164"/>
      <c r="NB18" s="164"/>
      <c r="NC18" s="164"/>
      <c r="ND18" s="164"/>
      <c r="NE18" s="164"/>
      <c r="NF18" s="164"/>
      <c r="NG18" s="164"/>
      <c r="NH18" s="164"/>
      <c r="NI18" s="164"/>
      <c r="NJ18" s="164"/>
      <c r="NK18" s="164"/>
      <c r="NL18" s="164"/>
      <c r="NM18" s="164"/>
      <c r="NN18" s="164"/>
      <c r="NO18" s="164"/>
      <c r="NP18" s="164"/>
      <c r="NQ18" s="164"/>
      <c r="NR18" s="164"/>
      <c r="NS18" s="164"/>
      <c r="NT18" s="164"/>
      <c r="NU18" s="164"/>
      <c r="NV18" s="164"/>
      <c r="NW18" s="164"/>
      <c r="NX18" s="164"/>
      <c r="NY18" s="164"/>
      <c r="NZ18" s="164"/>
      <c r="OA18" s="164"/>
      <c r="OB18" s="164"/>
      <c r="OC18" s="164"/>
      <c r="OD18" s="164"/>
      <c r="OE18" s="164"/>
      <c r="OF18" s="164"/>
      <c r="OG18" s="164"/>
      <c r="OH18" s="164"/>
      <c r="OI18" s="164"/>
      <c r="OJ18" s="164"/>
      <c r="OK18" s="164"/>
      <c r="OL18" s="164"/>
      <c r="OM18" s="164"/>
      <c r="ON18" s="164"/>
      <c r="OO18" s="164"/>
      <c r="OP18" s="164"/>
      <c r="OQ18" s="164"/>
      <c r="OR18" s="164"/>
      <c r="OS18" s="164"/>
      <c r="OT18" s="164"/>
      <c r="OU18" s="164"/>
      <c r="OV18" s="164"/>
      <c r="OW18" s="164"/>
      <c r="OX18" s="164"/>
      <c r="OY18" s="164"/>
      <c r="OZ18" s="164"/>
      <c r="PA18" s="164"/>
      <c r="PB18" s="164"/>
      <c r="PC18" s="164"/>
      <c r="PD18" s="164"/>
      <c r="PE18" s="164"/>
      <c r="PF18" s="164"/>
      <c r="PG18" s="164"/>
      <c r="PH18" s="164"/>
      <c r="PI18" s="164"/>
      <c r="PJ18" s="164"/>
      <c r="PK18" s="164"/>
      <c r="PL18" s="164"/>
      <c r="PM18" s="164"/>
      <c r="PN18" s="164"/>
      <c r="PO18" s="164"/>
      <c r="PP18" s="164"/>
      <c r="PQ18" s="164"/>
      <c r="PR18" s="164"/>
      <c r="PS18" s="164"/>
      <c r="PT18" s="164"/>
      <c r="PU18" s="164"/>
      <c r="PV18" s="164"/>
      <c r="PW18" s="164"/>
      <c r="PX18" s="164"/>
      <c r="PY18" s="164"/>
      <c r="PZ18" s="164"/>
      <c r="QA18" s="164"/>
      <c r="QB18" s="164"/>
      <c r="QC18" s="164"/>
      <c r="QD18" s="164"/>
      <c r="QE18" s="164"/>
      <c r="QF18" s="164"/>
      <c r="QG18" s="164"/>
      <c r="QH18" s="164"/>
      <c r="QI18" s="164"/>
      <c r="QJ18" s="164"/>
      <c r="QK18" s="164"/>
      <c r="QL18" s="164"/>
      <c r="QM18" s="164"/>
      <c r="QN18" s="164"/>
      <c r="QO18" s="164"/>
      <c r="QP18" s="164"/>
      <c r="QQ18" s="164"/>
      <c r="QR18" s="164"/>
      <c r="QS18" s="164"/>
      <c r="QT18" s="164"/>
      <c r="QU18" s="164"/>
      <c r="QV18" s="164"/>
      <c r="QW18" s="164"/>
      <c r="QX18" s="164"/>
      <c r="QY18" s="164"/>
      <c r="QZ18" s="164"/>
      <c r="RA18" s="164"/>
      <c r="RB18" s="164"/>
      <c r="RC18" s="164"/>
      <c r="RD18" s="164"/>
      <c r="RE18" s="164"/>
      <c r="RF18" s="164"/>
      <c r="RG18" s="164"/>
      <c r="RH18" s="164"/>
      <c r="RI18" s="164"/>
      <c r="RJ18" s="164"/>
      <c r="RK18" s="164"/>
      <c r="RL18" s="164"/>
      <c r="RM18" s="164"/>
      <c r="RN18" s="164"/>
      <c r="RO18" s="164"/>
      <c r="RP18" s="164"/>
      <c r="RQ18" s="164"/>
      <c r="RR18" s="164"/>
      <c r="RS18" s="164"/>
      <c r="RT18" s="164"/>
      <c r="RU18" s="164"/>
      <c r="RV18" s="164"/>
      <c r="RW18" s="164"/>
      <c r="RX18" s="164"/>
      <c r="RY18" s="164"/>
      <c r="RZ18" s="164"/>
      <c r="SA18" s="164"/>
      <c r="SB18" s="164"/>
      <c r="SC18" s="164"/>
      <c r="SD18" s="164"/>
      <c r="SE18" s="164"/>
      <c r="SF18" s="164"/>
      <c r="SG18" s="164"/>
      <c r="SH18" s="164"/>
      <c r="SI18" s="164"/>
      <c r="SJ18" s="164"/>
      <c r="SK18" s="164"/>
      <c r="SL18" s="164"/>
      <c r="SM18" s="164"/>
      <c r="SN18" s="164"/>
      <c r="SO18" s="164"/>
      <c r="SP18" s="164"/>
      <c r="SQ18" s="164"/>
      <c r="SR18" s="164"/>
      <c r="SS18" s="164"/>
      <c r="ST18" s="164"/>
      <c r="SU18" s="164"/>
      <c r="SV18" s="164"/>
      <c r="SW18" s="164"/>
      <c r="SX18" s="164"/>
      <c r="SY18" s="164"/>
      <c r="SZ18" s="164"/>
      <c r="TA18" s="164"/>
      <c r="TB18" s="164"/>
      <c r="TC18" s="164"/>
      <c r="TD18" s="164"/>
      <c r="TE18" s="164"/>
      <c r="TF18" s="164"/>
      <c r="TG18" s="164"/>
      <c r="TH18" s="164"/>
      <c r="TI18" s="164"/>
      <c r="TJ18" s="164"/>
      <c r="TK18" s="164"/>
      <c r="TL18" s="164"/>
      <c r="TM18" s="164"/>
      <c r="TN18" s="164"/>
      <c r="TO18" s="164"/>
      <c r="TP18" s="164"/>
      <c r="TQ18" s="164"/>
      <c r="TR18" s="164"/>
      <c r="TS18" s="164"/>
      <c r="TT18" s="164"/>
      <c r="TU18" s="164"/>
      <c r="TV18" s="164"/>
      <c r="TW18" s="164"/>
      <c r="TX18" s="164"/>
      <c r="TY18" s="164"/>
      <c r="TZ18" s="164"/>
      <c r="UA18" s="164"/>
      <c r="UB18" s="164"/>
      <c r="UC18" s="164"/>
      <c r="UD18" s="164"/>
      <c r="UE18" s="164"/>
      <c r="UF18" s="164"/>
      <c r="UG18" s="164"/>
      <c r="UH18" s="164"/>
      <c r="UI18" s="164"/>
      <c r="UJ18" s="164"/>
      <c r="UK18" s="164"/>
      <c r="UL18" s="164"/>
      <c r="UM18" s="164"/>
      <c r="UN18" s="164"/>
      <c r="UO18" s="164"/>
      <c r="UP18" s="164"/>
      <c r="UQ18" s="164"/>
      <c r="UR18" s="164"/>
      <c r="US18" s="164"/>
      <c r="UT18" s="164"/>
      <c r="UU18" s="164"/>
      <c r="UV18" s="164"/>
      <c r="UW18" s="164"/>
      <c r="UX18" s="164"/>
      <c r="UY18" s="164"/>
      <c r="UZ18" s="164"/>
      <c r="VA18" s="164"/>
      <c r="VB18" s="164"/>
      <c r="VC18" s="164"/>
      <c r="VD18" s="164"/>
      <c r="VE18" s="164"/>
      <c r="VF18" s="164"/>
      <c r="VG18" s="164"/>
      <c r="VH18" s="164"/>
      <c r="VI18" s="164"/>
      <c r="VJ18" s="164"/>
      <c r="VK18" s="164"/>
      <c r="VL18" s="164"/>
      <c r="VM18" s="164"/>
      <c r="VN18" s="164"/>
      <c r="VO18" s="164"/>
      <c r="VP18" s="164"/>
      <c r="VQ18" s="164"/>
      <c r="VR18" s="164"/>
      <c r="VS18" s="164"/>
      <c r="VT18" s="164"/>
      <c r="VU18" s="164"/>
      <c r="VV18" s="164"/>
      <c r="VW18" s="164"/>
      <c r="VX18" s="164"/>
      <c r="VY18" s="164"/>
      <c r="VZ18" s="164"/>
      <c r="WA18" s="164"/>
      <c r="WB18" s="164"/>
      <c r="WC18" s="164"/>
      <c r="WD18" s="164"/>
      <c r="WE18" s="164"/>
      <c r="WF18" s="164"/>
      <c r="WG18" s="164"/>
      <c r="WH18" s="164"/>
      <c r="WI18" s="164"/>
      <c r="WJ18" s="164"/>
      <c r="WK18" s="164"/>
      <c r="WL18" s="164"/>
      <c r="WM18" s="164"/>
      <c r="WN18" s="164"/>
      <c r="WO18" s="164"/>
      <c r="WP18" s="164"/>
      <c r="WQ18" s="164"/>
      <c r="WR18" s="164"/>
      <c r="WS18" s="164"/>
      <c r="WT18" s="164"/>
      <c r="WU18" s="164"/>
      <c r="WV18" s="164"/>
      <c r="WW18" s="164"/>
      <c r="WX18" s="164"/>
      <c r="WY18" s="164"/>
      <c r="WZ18" s="164"/>
      <c r="XA18" s="164"/>
      <c r="XB18" s="164"/>
      <c r="XC18" s="164"/>
      <c r="XD18" s="164"/>
      <c r="XE18" s="164"/>
      <c r="XF18" s="164"/>
      <c r="XG18" s="164"/>
      <c r="XH18" s="164"/>
      <c r="XI18" s="164"/>
      <c r="XJ18" s="164"/>
      <c r="XK18" s="164"/>
      <c r="XL18" s="164"/>
      <c r="XM18" s="164"/>
      <c r="XN18" s="164"/>
      <c r="XO18" s="164"/>
      <c r="XP18" s="164"/>
      <c r="XQ18" s="164"/>
      <c r="XR18" s="164"/>
      <c r="XS18" s="164"/>
      <c r="XT18" s="164"/>
      <c r="XU18" s="164"/>
      <c r="XV18" s="164"/>
      <c r="XW18" s="164"/>
      <c r="XX18" s="164"/>
      <c r="XY18" s="164"/>
      <c r="XZ18" s="164"/>
      <c r="YA18" s="164"/>
      <c r="YB18" s="164"/>
      <c r="YC18" s="164"/>
      <c r="YD18" s="164"/>
      <c r="YE18" s="164"/>
      <c r="YF18" s="164"/>
      <c r="YG18" s="164"/>
      <c r="YH18" s="164"/>
      <c r="YI18" s="164"/>
      <c r="YJ18" s="164"/>
      <c r="YK18" s="164"/>
      <c r="YL18" s="164"/>
      <c r="YM18" s="164"/>
      <c r="YN18" s="164"/>
      <c r="YO18" s="164"/>
      <c r="YP18" s="164"/>
      <c r="YQ18" s="164"/>
      <c r="YR18" s="164"/>
      <c r="YS18" s="164"/>
      <c r="YT18" s="164"/>
      <c r="YU18" s="164"/>
      <c r="YV18" s="164"/>
      <c r="YW18" s="164"/>
      <c r="YX18" s="164"/>
      <c r="YY18" s="164"/>
      <c r="YZ18" s="164"/>
      <c r="ZA18" s="164"/>
      <c r="ZB18" s="164"/>
      <c r="ZC18" s="164"/>
      <c r="ZD18" s="164"/>
      <c r="ZE18" s="164"/>
      <c r="ZF18" s="164"/>
      <c r="ZG18" s="164"/>
      <c r="ZH18" s="164"/>
      <c r="ZI18" s="164"/>
      <c r="ZJ18" s="164"/>
      <c r="ZK18" s="164"/>
      <c r="ZL18" s="164"/>
      <c r="ZM18" s="164"/>
      <c r="ZN18" s="164"/>
      <c r="ZO18" s="164"/>
      <c r="ZP18" s="164"/>
      <c r="ZQ18" s="164"/>
      <c r="ZR18" s="164"/>
      <c r="ZS18" s="164"/>
      <c r="ZT18" s="164"/>
      <c r="ZU18" s="164"/>
      <c r="ZV18" s="164"/>
      <c r="ZW18" s="164"/>
      <c r="ZX18" s="164"/>
      <c r="ZY18" s="164"/>
      <c r="ZZ18" s="164"/>
      <c r="AAA18" s="164"/>
      <c r="AAB18" s="164"/>
      <c r="AAC18" s="164"/>
      <c r="AAD18" s="164"/>
      <c r="AAE18" s="164"/>
      <c r="AAF18" s="164"/>
      <c r="AAG18" s="164"/>
      <c r="AAH18" s="164"/>
      <c r="AAI18" s="164"/>
      <c r="AAJ18" s="164"/>
      <c r="AAK18" s="164"/>
      <c r="AAL18" s="164"/>
      <c r="AAM18" s="164"/>
      <c r="AAN18" s="164"/>
      <c r="AAO18" s="164"/>
      <c r="AAP18" s="164"/>
      <c r="AAQ18" s="164"/>
      <c r="AAR18" s="164"/>
      <c r="AAS18" s="164"/>
      <c r="AAT18" s="164"/>
      <c r="AAU18" s="164"/>
      <c r="AAV18" s="164"/>
      <c r="AAW18" s="164"/>
      <c r="AAX18" s="164"/>
      <c r="AAY18" s="164"/>
      <c r="AAZ18" s="164"/>
      <c r="ABA18" s="164"/>
      <c r="ABB18" s="164"/>
      <c r="ABC18" s="164"/>
    </row>
    <row r="19" spans="1:731" ht="15" customHeight="1" x14ac:dyDescent="0.35">
      <c r="A19" s="161" t="s">
        <v>188</v>
      </c>
      <c r="B19" s="162" t="s">
        <v>211</v>
      </c>
      <c r="C19" s="162" t="s">
        <v>212</v>
      </c>
      <c r="D19" s="162"/>
      <c r="E19" s="162"/>
      <c r="F19" s="162"/>
      <c r="G19" s="162">
        <v>288.97293759512945</v>
      </c>
      <c r="H19" s="162">
        <v>510</v>
      </c>
      <c r="I19" s="162">
        <v>510</v>
      </c>
      <c r="J19" s="162">
        <v>2085.9862504312896</v>
      </c>
      <c r="K19" s="162">
        <v>3661.9725008625792</v>
      </c>
      <c r="L19" s="162">
        <v>6813.9450017251593</v>
      </c>
      <c r="M19" s="162">
        <v>6813.9450017251547</v>
      </c>
      <c r="N19" s="162">
        <v>6813.9450017251584</v>
      </c>
      <c r="O19" s="162"/>
      <c r="P19" s="162"/>
      <c r="Q19" s="162"/>
      <c r="R19" s="162">
        <v>417.97325465431459</v>
      </c>
      <c r="S19" s="162">
        <v>734.84098780690033</v>
      </c>
      <c r="T19" s="162">
        <v>272.20210455501342</v>
      </c>
      <c r="U19" s="162">
        <v>2078.0176505739928</v>
      </c>
      <c r="V19" s="162">
        <v>3834.5031458371232</v>
      </c>
      <c r="W19" s="162">
        <v>7565.8299238166965</v>
      </c>
      <c r="X19" s="162">
        <v>8628.5145762512111</v>
      </c>
      <c r="Y19" s="162">
        <v>9498.5480745543864</v>
      </c>
      <c r="Z19" s="162"/>
      <c r="AA19" s="162"/>
      <c r="AB19" s="162"/>
      <c r="AC19" s="162">
        <v>1175.6577403399901</v>
      </c>
      <c r="AD19" s="162">
        <v>2066.9300861098736</v>
      </c>
      <c r="AE19" s="162">
        <v>765.63872829998945</v>
      </c>
      <c r="AF19" s="162">
        <v>5844.9613898883399</v>
      </c>
      <c r="AG19" s="162">
        <v>10785.530541876071</v>
      </c>
      <c r="AH19" s="162">
        <v>21280.850898910983</v>
      </c>
      <c r="AI19" s="162">
        <v>24269.925973124591</v>
      </c>
      <c r="AJ19" s="162">
        <v>26717.119914950294</v>
      </c>
      <c r="AK19" s="162"/>
      <c r="AL19" s="162"/>
      <c r="AM19" s="162"/>
      <c r="AN19" s="162">
        <v>1176.584328297319</v>
      </c>
      <c r="AO19" s="162">
        <v>2068.5591252942504</v>
      </c>
      <c r="AP19" s="162">
        <v>766.24216210641407</v>
      </c>
      <c r="AQ19" s="162">
        <v>5849.5680629438448</v>
      </c>
      <c r="AR19" s="162">
        <v>10794.031096391718</v>
      </c>
      <c r="AS19" s="162">
        <v>21297.623280436699</v>
      </c>
      <c r="AT19" s="162">
        <v>24289.054177159072</v>
      </c>
      <c r="AU19" s="162">
        <v>26738.176860962922</v>
      </c>
      <c r="AV19" s="162"/>
      <c r="AW19" s="162"/>
      <c r="AX19" s="162"/>
      <c r="AY19" s="162">
        <v>0</v>
      </c>
      <c r="AZ19" s="162">
        <v>0</v>
      </c>
      <c r="BA19" s="162">
        <v>0</v>
      </c>
      <c r="BB19" s="162">
        <v>0</v>
      </c>
      <c r="BC19" s="162">
        <v>0</v>
      </c>
      <c r="BD19" s="162">
        <v>0</v>
      </c>
      <c r="BE19" s="162">
        <v>0</v>
      </c>
      <c r="BF19" s="162">
        <v>0</v>
      </c>
      <c r="BG19" s="162"/>
      <c r="BH19" s="162"/>
      <c r="BI19" s="162"/>
      <c r="BJ19" s="162">
        <v>346454.09348428441</v>
      </c>
      <c r="BK19" s="162">
        <v>622149.36021630943</v>
      </c>
      <c r="BL19" s="162">
        <v>230458.51824876142</v>
      </c>
      <c r="BM19" s="162">
        <v>1759343.0051870444</v>
      </c>
      <c r="BN19" s="162">
        <v>3246462.4572042571</v>
      </c>
      <c r="BO19" s="162">
        <v>6405571.1707862448</v>
      </c>
      <c r="BP19" s="162">
        <v>7305287.691222854</v>
      </c>
      <c r="BQ19" s="162">
        <v>8041897.0983158648</v>
      </c>
      <c r="BR19" s="162"/>
      <c r="BS19" s="162"/>
      <c r="BT19" s="162"/>
      <c r="BU19" s="162">
        <v>160983.71545973638</v>
      </c>
      <c r="BV19" s="162">
        <v>289004.05094274663</v>
      </c>
      <c r="BW19" s="162">
        <v>107053.78741368174</v>
      </c>
      <c r="BX19" s="162">
        <v>817259.1470962225</v>
      </c>
      <c r="BY19" s="162">
        <v>1508063.5959174894</v>
      </c>
      <c r="BZ19" s="162">
        <v>2975549.1773159709</v>
      </c>
      <c r="CA19" s="162">
        <v>3393490.1666242089</v>
      </c>
      <c r="CB19" s="162">
        <v>3735663.7928068321</v>
      </c>
      <c r="CC19" s="162"/>
      <c r="CD19" s="162"/>
      <c r="CE19" s="162"/>
      <c r="CF19" s="162">
        <v>2770.2153232916239</v>
      </c>
      <c r="CG19" s="162">
        <v>4870.3301992110246</v>
      </c>
      <c r="CH19" s="162">
        <v>1804.0829949614181</v>
      </c>
      <c r="CI19" s="162">
        <v>13772.547103406179</v>
      </c>
      <c r="CJ19" s="162">
        <v>25414.064784104921</v>
      </c>
      <c r="CK19" s="162">
        <v>50144.304103164381</v>
      </c>
      <c r="CL19" s="162">
        <v>57187.494726534889</v>
      </c>
      <c r="CM19" s="162">
        <v>62953.844850467605</v>
      </c>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c r="IE19" s="164"/>
      <c r="IF19" s="164"/>
      <c r="IG19" s="164"/>
      <c r="IH19" s="164"/>
      <c r="II19" s="164"/>
      <c r="IJ19" s="164"/>
      <c r="IK19" s="164"/>
      <c r="IL19" s="164"/>
      <c r="IM19" s="164"/>
      <c r="IN19" s="164"/>
      <c r="IO19" s="164"/>
      <c r="IP19" s="164"/>
      <c r="IQ19" s="164"/>
      <c r="IR19" s="164"/>
      <c r="IS19" s="164"/>
      <c r="IT19" s="164"/>
      <c r="IU19" s="164"/>
      <c r="IV19" s="164"/>
      <c r="IW19" s="164"/>
      <c r="IX19" s="164"/>
      <c r="IY19" s="164"/>
      <c r="IZ19" s="164"/>
      <c r="JA19" s="164"/>
      <c r="JB19" s="164"/>
      <c r="JC19" s="164"/>
      <c r="JD19" s="164"/>
      <c r="JE19" s="164"/>
      <c r="JF19" s="164"/>
      <c r="JG19" s="164"/>
      <c r="JH19" s="164"/>
      <c r="JI19" s="164"/>
      <c r="JJ19" s="164"/>
      <c r="JK19" s="164"/>
      <c r="JL19" s="164"/>
      <c r="JM19" s="164"/>
      <c r="JN19" s="164"/>
      <c r="JO19" s="164"/>
      <c r="JP19" s="164"/>
      <c r="JQ19" s="164"/>
      <c r="JR19" s="164"/>
      <c r="JS19" s="164"/>
      <c r="JT19" s="164"/>
      <c r="JU19" s="164"/>
      <c r="JV19" s="164"/>
      <c r="JW19" s="164"/>
      <c r="JX19" s="164"/>
      <c r="JY19" s="164"/>
      <c r="JZ19" s="164"/>
      <c r="KA19" s="164"/>
      <c r="KB19" s="164"/>
      <c r="KC19" s="164"/>
      <c r="KD19" s="164"/>
      <c r="KE19" s="164"/>
      <c r="KF19" s="164"/>
      <c r="KG19" s="164"/>
      <c r="KH19" s="164"/>
      <c r="KI19" s="164"/>
      <c r="KJ19" s="164"/>
      <c r="KK19" s="164"/>
      <c r="KL19" s="164"/>
      <c r="KM19" s="164"/>
      <c r="KN19" s="164"/>
      <c r="KO19" s="164"/>
      <c r="KP19" s="164"/>
      <c r="KQ19" s="164"/>
      <c r="KR19" s="164"/>
      <c r="KS19" s="164"/>
      <c r="KT19" s="164"/>
      <c r="KU19" s="164"/>
      <c r="KV19" s="164"/>
      <c r="KW19" s="164"/>
      <c r="KX19" s="164"/>
      <c r="KY19" s="164"/>
      <c r="KZ19" s="164"/>
      <c r="LA19" s="164"/>
      <c r="LB19" s="164"/>
      <c r="LC19" s="164"/>
      <c r="LD19" s="164"/>
      <c r="LE19" s="164"/>
      <c r="LF19" s="164"/>
      <c r="LG19" s="164"/>
      <c r="LH19" s="164"/>
      <c r="LI19" s="164"/>
      <c r="LJ19" s="164"/>
      <c r="LK19" s="164"/>
      <c r="LL19" s="164"/>
      <c r="LM19" s="164"/>
      <c r="LN19" s="164"/>
      <c r="LO19" s="164"/>
      <c r="LP19" s="164"/>
      <c r="LQ19" s="164"/>
      <c r="LR19" s="164"/>
      <c r="LS19" s="164"/>
      <c r="LT19" s="164"/>
      <c r="LU19" s="164"/>
      <c r="LV19" s="164"/>
      <c r="LW19" s="164"/>
      <c r="LX19" s="164"/>
      <c r="LY19" s="164"/>
      <c r="LZ19" s="164"/>
      <c r="MA19" s="164"/>
      <c r="MB19" s="164"/>
      <c r="MC19" s="164"/>
      <c r="MD19" s="164"/>
      <c r="ME19" s="164"/>
      <c r="MF19" s="164"/>
      <c r="MG19" s="164"/>
      <c r="MH19" s="164"/>
      <c r="MI19" s="164"/>
      <c r="MJ19" s="164"/>
      <c r="MK19" s="164"/>
      <c r="ML19" s="164"/>
      <c r="MM19" s="164"/>
      <c r="MN19" s="164"/>
      <c r="MO19" s="164"/>
      <c r="MP19" s="164"/>
      <c r="MQ19" s="164"/>
      <c r="MR19" s="164"/>
      <c r="MS19" s="164"/>
      <c r="MT19" s="164"/>
      <c r="MU19" s="164"/>
      <c r="MV19" s="164"/>
      <c r="MW19" s="164"/>
      <c r="MX19" s="164"/>
      <c r="MY19" s="164"/>
      <c r="MZ19" s="164"/>
      <c r="NA19" s="164"/>
      <c r="NB19" s="164"/>
      <c r="NC19" s="164"/>
      <c r="ND19" s="164"/>
      <c r="NE19" s="164"/>
      <c r="NF19" s="164"/>
      <c r="NG19" s="164"/>
      <c r="NH19" s="164"/>
      <c r="NI19" s="164"/>
      <c r="NJ19" s="164"/>
      <c r="NK19" s="164"/>
      <c r="NL19" s="164"/>
      <c r="NM19" s="164"/>
      <c r="NN19" s="164"/>
      <c r="NO19" s="164"/>
      <c r="NP19" s="164"/>
      <c r="NQ19" s="164"/>
      <c r="NR19" s="164"/>
      <c r="NS19" s="164"/>
      <c r="NT19" s="164"/>
      <c r="NU19" s="164"/>
      <c r="NV19" s="164"/>
      <c r="NW19" s="164"/>
      <c r="NX19" s="164"/>
      <c r="NY19" s="164"/>
      <c r="NZ19" s="164"/>
      <c r="OA19" s="164"/>
      <c r="OB19" s="164"/>
      <c r="OC19" s="164"/>
      <c r="OD19" s="164"/>
      <c r="OE19" s="164"/>
      <c r="OF19" s="164"/>
      <c r="OG19" s="164"/>
      <c r="OH19" s="164"/>
      <c r="OI19" s="164"/>
      <c r="OJ19" s="164"/>
      <c r="OK19" s="164"/>
      <c r="OL19" s="164"/>
      <c r="OM19" s="164"/>
      <c r="ON19" s="164"/>
      <c r="OO19" s="164"/>
      <c r="OP19" s="164"/>
      <c r="OQ19" s="164"/>
      <c r="OR19" s="164"/>
      <c r="OS19" s="164"/>
      <c r="OT19" s="164"/>
      <c r="OU19" s="164"/>
      <c r="OV19" s="164"/>
      <c r="OW19" s="164"/>
      <c r="OX19" s="164"/>
      <c r="OY19" s="164"/>
      <c r="OZ19" s="164"/>
      <c r="PA19" s="164"/>
      <c r="PB19" s="164"/>
      <c r="PC19" s="164"/>
      <c r="PD19" s="164"/>
      <c r="PE19" s="164"/>
      <c r="PF19" s="164"/>
      <c r="PG19" s="164"/>
      <c r="PH19" s="164"/>
      <c r="PI19" s="164"/>
      <c r="PJ19" s="164"/>
      <c r="PK19" s="164"/>
      <c r="PL19" s="164"/>
      <c r="PM19" s="164"/>
      <c r="PN19" s="164"/>
      <c r="PO19" s="164"/>
      <c r="PP19" s="164"/>
      <c r="PQ19" s="164"/>
      <c r="PR19" s="164"/>
      <c r="PS19" s="164"/>
      <c r="PT19" s="164"/>
      <c r="PU19" s="164"/>
      <c r="PV19" s="164"/>
      <c r="PW19" s="164"/>
      <c r="PX19" s="164"/>
      <c r="PY19" s="164"/>
      <c r="PZ19" s="164"/>
      <c r="QA19" s="164"/>
      <c r="QB19" s="164"/>
      <c r="QC19" s="164"/>
      <c r="QD19" s="164"/>
      <c r="QE19" s="164"/>
      <c r="QF19" s="164"/>
      <c r="QG19" s="164"/>
      <c r="QH19" s="164"/>
      <c r="QI19" s="164"/>
      <c r="QJ19" s="164"/>
      <c r="QK19" s="164"/>
      <c r="QL19" s="164"/>
      <c r="QM19" s="164"/>
      <c r="QN19" s="164"/>
      <c r="QO19" s="164"/>
      <c r="QP19" s="164"/>
      <c r="QQ19" s="164"/>
      <c r="QR19" s="164"/>
      <c r="QS19" s="164"/>
      <c r="QT19" s="164"/>
      <c r="QU19" s="164"/>
      <c r="QV19" s="164"/>
      <c r="QW19" s="164"/>
      <c r="QX19" s="164"/>
      <c r="QY19" s="164"/>
      <c r="QZ19" s="164"/>
      <c r="RA19" s="164"/>
      <c r="RB19" s="164"/>
      <c r="RC19" s="164"/>
      <c r="RD19" s="164"/>
      <c r="RE19" s="164"/>
      <c r="RF19" s="164"/>
      <c r="RG19" s="164"/>
      <c r="RH19" s="164"/>
      <c r="RI19" s="164"/>
      <c r="RJ19" s="164"/>
      <c r="RK19" s="164"/>
      <c r="RL19" s="164"/>
      <c r="RM19" s="164"/>
      <c r="RN19" s="164"/>
      <c r="RO19" s="164"/>
      <c r="RP19" s="164"/>
      <c r="RQ19" s="164"/>
      <c r="RR19" s="164"/>
      <c r="RS19" s="164"/>
      <c r="RT19" s="164"/>
      <c r="RU19" s="164"/>
      <c r="RV19" s="164"/>
      <c r="RW19" s="164"/>
      <c r="RX19" s="164"/>
      <c r="RY19" s="164"/>
      <c r="RZ19" s="164"/>
      <c r="SA19" s="164"/>
      <c r="SB19" s="164"/>
      <c r="SC19" s="164"/>
      <c r="SD19" s="164"/>
      <c r="SE19" s="164"/>
      <c r="SF19" s="164"/>
      <c r="SG19" s="164"/>
      <c r="SH19" s="164"/>
      <c r="SI19" s="164"/>
      <c r="SJ19" s="164"/>
      <c r="SK19" s="164"/>
      <c r="SL19" s="164"/>
      <c r="SM19" s="164"/>
      <c r="SN19" s="164"/>
      <c r="SO19" s="164"/>
      <c r="SP19" s="164"/>
      <c r="SQ19" s="164"/>
      <c r="SR19" s="164"/>
      <c r="SS19" s="164"/>
      <c r="ST19" s="164"/>
      <c r="SU19" s="164"/>
      <c r="SV19" s="164"/>
      <c r="SW19" s="164"/>
      <c r="SX19" s="164"/>
      <c r="SY19" s="164"/>
      <c r="SZ19" s="164"/>
      <c r="TA19" s="164"/>
      <c r="TB19" s="164"/>
      <c r="TC19" s="164"/>
      <c r="TD19" s="164"/>
      <c r="TE19" s="164"/>
      <c r="TF19" s="164"/>
      <c r="TG19" s="164"/>
      <c r="TH19" s="164"/>
      <c r="TI19" s="164"/>
      <c r="TJ19" s="164"/>
      <c r="TK19" s="164"/>
      <c r="TL19" s="164"/>
      <c r="TM19" s="164"/>
      <c r="TN19" s="164"/>
      <c r="TO19" s="164"/>
      <c r="TP19" s="164"/>
      <c r="TQ19" s="164"/>
      <c r="TR19" s="164"/>
      <c r="TS19" s="164"/>
      <c r="TT19" s="164"/>
      <c r="TU19" s="164"/>
      <c r="TV19" s="164"/>
      <c r="TW19" s="164"/>
      <c r="TX19" s="164"/>
      <c r="TY19" s="164"/>
      <c r="TZ19" s="164"/>
      <c r="UA19" s="164"/>
      <c r="UB19" s="164"/>
      <c r="UC19" s="164"/>
      <c r="UD19" s="164"/>
      <c r="UE19" s="164"/>
      <c r="UF19" s="164"/>
      <c r="UG19" s="164"/>
      <c r="UH19" s="164"/>
      <c r="UI19" s="164"/>
      <c r="UJ19" s="164"/>
      <c r="UK19" s="164"/>
      <c r="UL19" s="164"/>
      <c r="UM19" s="164"/>
      <c r="UN19" s="164"/>
      <c r="UO19" s="164"/>
      <c r="UP19" s="164"/>
      <c r="UQ19" s="164"/>
      <c r="UR19" s="164"/>
      <c r="US19" s="164"/>
      <c r="UT19" s="164"/>
      <c r="UU19" s="164"/>
      <c r="UV19" s="164"/>
      <c r="UW19" s="164"/>
      <c r="UX19" s="164"/>
      <c r="UY19" s="164"/>
      <c r="UZ19" s="164"/>
      <c r="VA19" s="164"/>
      <c r="VB19" s="164"/>
      <c r="VC19" s="164"/>
      <c r="VD19" s="164"/>
      <c r="VE19" s="164"/>
      <c r="VF19" s="164"/>
      <c r="VG19" s="164"/>
      <c r="VH19" s="164"/>
      <c r="VI19" s="164"/>
      <c r="VJ19" s="164"/>
      <c r="VK19" s="164"/>
      <c r="VL19" s="164"/>
      <c r="VM19" s="164"/>
      <c r="VN19" s="164"/>
      <c r="VO19" s="164"/>
      <c r="VP19" s="164"/>
      <c r="VQ19" s="164"/>
      <c r="VR19" s="164"/>
      <c r="VS19" s="164"/>
      <c r="VT19" s="164"/>
      <c r="VU19" s="164"/>
      <c r="VV19" s="164"/>
      <c r="VW19" s="164"/>
      <c r="VX19" s="164"/>
      <c r="VY19" s="164"/>
      <c r="VZ19" s="164"/>
      <c r="WA19" s="164"/>
      <c r="WB19" s="164"/>
      <c r="WC19" s="164"/>
      <c r="WD19" s="164"/>
      <c r="WE19" s="164"/>
      <c r="WF19" s="164"/>
      <c r="WG19" s="164"/>
      <c r="WH19" s="164"/>
      <c r="WI19" s="164"/>
      <c r="WJ19" s="164"/>
      <c r="WK19" s="164"/>
      <c r="WL19" s="164"/>
      <c r="WM19" s="164"/>
      <c r="WN19" s="164"/>
      <c r="WO19" s="164"/>
      <c r="WP19" s="164"/>
      <c r="WQ19" s="164"/>
      <c r="WR19" s="164"/>
      <c r="WS19" s="164"/>
      <c r="WT19" s="164"/>
      <c r="WU19" s="164"/>
      <c r="WV19" s="164"/>
      <c r="WW19" s="164"/>
      <c r="WX19" s="164"/>
      <c r="WY19" s="164"/>
      <c r="WZ19" s="164"/>
      <c r="XA19" s="164"/>
      <c r="XB19" s="164"/>
      <c r="XC19" s="164"/>
      <c r="XD19" s="164"/>
      <c r="XE19" s="164"/>
      <c r="XF19" s="164"/>
      <c r="XG19" s="164"/>
      <c r="XH19" s="164"/>
      <c r="XI19" s="164"/>
      <c r="XJ19" s="164"/>
      <c r="XK19" s="164"/>
      <c r="XL19" s="164"/>
      <c r="XM19" s="164"/>
      <c r="XN19" s="164"/>
      <c r="XO19" s="164"/>
      <c r="XP19" s="164"/>
      <c r="XQ19" s="164"/>
      <c r="XR19" s="164"/>
      <c r="XS19" s="164"/>
      <c r="XT19" s="164"/>
      <c r="XU19" s="164"/>
      <c r="XV19" s="164"/>
      <c r="XW19" s="164"/>
      <c r="XX19" s="164"/>
      <c r="XY19" s="164"/>
      <c r="XZ19" s="164"/>
      <c r="YA19" s="164"/>
      <c r="YB19" s="164"/>
      <c r="YC19" s="164"/>
      <c r="YD19" s="164"/>
      <c r="YE19" s="164"/>
      <c r="YF19" s="164"/>
      <c r="YG19" s="164"/>
      <c r="YH19" s="164"/>
      <c r="YI19" s="164"/>
      <c r="YJ19" s="164"/>
      <c r="YK19" s="164"/>
      <c r="YL19" s="164"/>
      <c r="YM19" s="164"/>
      <c r="YN19" s="164"/>
      <c r="YO19" s="164"/>
      <c r="YP19" s="164"/>
      <c r="YQ19" s="164"/>
      <c r="YR19" s="164"/>
      <c r="YS19" s="164"/>
      <c r="YT19" s="164"/>
      <c r="YU19" s="164"/>
      <c r="YV19" s="164"/>
      <c r="YW19" s="164"/>
      <c r="YX19" s="164"/>
      <c r="YY19" s="164"/>
      <c r="YZ19" s="164"/>
      <c r="ZA19" s="164"/>
      <c r="ZB19" s="164"/>
      <c r="ZC19" s="164"/>
      <c r="ZD19" s="164"/>
      <c r="ZE19" s="164"/>
      <c r="ZF19" s="164"/>
      <c r="ZG19" s="164"/>
      <c r="ZH19" s="164"/>
      <c r="ZI19" s="164"/>
      <c r="ZJ19" s="164"/>
      <c r="ZK19" s="164"/>
      <c r="ZL19" s="164"/>
      <c r="ZM19" s="164"/>
      <c r="ZN19" s="164"/>
      <c r="ZO19" s="164"/>
      <c r="ZP19" s="164"/>
      <c r="ZQ19" s="164"/>
      <c r="ZR19" s="164"/>
      <c r="ZS19" s="164"/>
      <c r="ZT19" s="164"/>
      <c r="ZU19" s="164"/>
      <c r="ZV19" s="164"/>
      <c r="ZW19" s="164"/>
      <c r="ZX19" s="164"/>
      <c r="ZY19" s="164"/>
      <c r="ZZ19" s="164"/>
      <c r="AAA19" s="164"/>
      <c r="AAB19" s="164"/>
      <c r="AAC19" s="164"/>
      <c r="AAD19" s="164"/>
      <c r="AAE19" s="164"/>
      <c r="AAF19" s="164"/>
      <c r="AAG19" s="164"/>
      <c r="AAH19" s="164"/>
      <c r="AAI19" s="164"/>
      <c r="AAJ19" s="164"/>
      <c r="AAK19" s="164"/>
      <c r="AAL19" s="164"/>
      <c r="AAM19" s="164"/>
      <c r="AAN19" s="164"/>
      <c r="AAO19" s="164"/>
      <c r="AAP19" s="164"/>
      <c r="AAQ19" s="164"/>
      <c r="AAR19" s="164"/>
      <c r="AAS19" s="164"/>
      <c r="AAT19" s="164"/>
      <c r="AAU19" s="164"/>
      <c r="AAV19" s="164"/>
      <c r="AAW19" s="164"/>
      <c r="AAX19" s="164"/>
      <c r="AAY19" s="164"/>
      <c r="AAZ19" s="164"/>
      <c r="ABA19" s="164"/>
      <c r="ABB19" s="164"/>
      <c r="ABC19" s="164"/>
    </row>
    <row r="20" spans="1:731" ht="15" customHeight="1" x14ac:dyDescent="0.35">
      <c r="A20" s="161" t="s">
        <v>188</v>
      </c>
      <c r="B20" s="162" t="s">
        <v>213</v>
      </c>
      <c r="C20" s="162" t="s">
        <v>214</v>
      </c>
      <c r="D20" s="162"/>
      <c r="E20" s="162"/>
      <c r="F20" s="162"/>
      <c r="G20" s="162">
        <v>38.893150684931506</v>
      </c>
      <c r="H20" s="162">
        <v>38.893150684931506</v>
      </c>
      <c r="I20" s="162">
        <v>38.893150684931506</v>
      </c>
      <c r="J20" s="162">
        <v>38.893150684931506</v>
      </c>
      <c r="K20" s="162">
        <v>38.893150684931506</v>
      </c>
      <c r="L20" s="162">
        <v>38.893150684931506</v>
      </c>
      <c r="M20" s="162">
        <v>38.893150684931506</v>
      </c>
      <c r="N20" s="162">
        <v>38.893150684931506</v>
      </c>
      <c r="O20" s="162"/>
      <c r="P20" s="162"/>
      <c r="Q20" s="162"/>
      <c r="R20" s="162">
        <v>172.54478613651577</v>
      </c>
      <c r="S20" s="162">
        <v>171.88331326024343</v>
      </c>
      <c r="T20" s="162">
        <v>171.06351218284462</v>
      </c>
      <c r="U20" s="162">
        <v>173.35337148275332</v>
      </c>
      <c r="V20" s="162">
        <v>178.93083509335486</v>
      </c>
      <c r="W20" s="162">
        <v>186.95907547812078</v>
      </c>
      <c r="X20" s="162">
        <v>198.76744752999579</v>
      </c>
      <c r="Y20" s="162">
        <v>210.27621340838857</v>
      </c>
      <c r="Z20" s="162"/>
      <c r="AA20" s="162"/>
      <c r="AB20" s="162"/>
      <c r="AC20" s="162">
        <v>421.91395914913676</v>
      </c>
      <c r="AD20" s="162">
        <v>420.29649711886123</v>
      </c>
      <c r="AE20" s="162">
        <v>418.29188413677781</v>
      </c>
      <c r="AF20" s="162">
        <v>423.8911469412451</v>
      </c>
      <c r="AG20" s="162">
        <v>437.52940171932511</v>
      </c>
      <c r="AH20" s="162">
        <v>457.16040165610463</v>
      </c>
      <c r="AI20" s="162">
        <v>486.0347427188986</v>
      </c>
      <c r="AJ20" s="162">
        <v>514.17647383345923</v>
      </c>
      <c r="AK20" s="162"/>
      <c r="AL20" s="162"/>
      <c r="AM20" s="162"/>
      <c r="AN20" s="162">
        <v>554.65484654191869</v>
      </c>
      <c r="AO20" s="162">
        <v>552.52850505751007</v>
      </c>
      <c r="AP20" s="162">
        <v>549.89320873264876</v>
      </c>
      <c r="AQ20" s="162">
        <v>557.25408927289629</v>
      </c>
      <c r="AR20" s="162">
        <v>575.18315738500792</v>
      </c>
      <c r="AS20" s="162">
        <v>600.99038424082778</v>
      </c>
      <c r="AT20" s="162">
        <v>638.94905534874897</v>
      </c>
      <c r="AU20" s="162">
        <v>675.94462568789754</v>
      </c>
      <c r="AV20" s="162"/>
      <c r="AW20" s="162"/>
      <c r="AX20" s="162"/>
      <c r="AY20" s="162">
        <v>0</v>
      </c>
      <c r="AZ20" s="162">
        <v>0</v>
      </c>
      <c r="BA20" s="162">
        <v>0</v>
      </c>
      <c r="BB20" s="162">
        <v>0</v>
      </c>
      <c r="BC20" s="162">
        <v>0</v>
      </c>
      <c r="BD20" s="162">
        <v>0</v>
      </c>
      <c r="BE20" s="162">
        <v>0</v>
      </c>
      <c r="BF20" s="162">
        <v>0</v>
      </c>
      <c r="BG20" s="162"/>
      <c r="BH20" s="162"/>
      <c r="BI20" s="162"/>
      <c r="BJ20" s="162">
        <v>128862.07381379703</v>
      </c>
      <c r="BK20" s="162">
        <v>120244.52633290357</v>
      </c>
      <c r="BL20" s="162">
        <v>119671.01753574786</v>
      </c>
      <c r="BM20" s="162">
        <v>121272.93596321977</v>
      </c>
      <c r="BN20" s="162">
        <v>125174.76597379422</v>
      </c>
      <c r="BO20" s="162">
        <v>130791.08755872467</v>
      </c>
      <c r="BP20" s="162">
        <v>139051.8784243894</v>
      </c>
      <c r="BQ20" s="162">
        <v>147103.07359554808</v>
      </c>
      <c r="BR20" s="162"/>
      <c r="BS20" s="162"/>
      <c r="BT20" s="162"/>
      <c r="BU20" s="162">
        <v>63507.610097455407</v>
      </c>
      <c r="BV20" s="162">
        <v>66114.020663631047</v>
      </c>
      <c r="BW20" s="162">
        <v>65798.688451660331</v>
      </c>
      <c r="BX20" s="162">
        <v>66679.470897608146</v>
      </c>
      <c r="BY20" s="162">
        <v>68824.813208083899</v>
      </c>
      <c r="BZ20" s="162">
        <v>71912.834032347251</v>
      </c>
      <c r="CA20" s="162">
        <v>76454.862801943236</v>
      </c>
      <c r="CB20" s="162">
        <v>80881.649618327865</v>
      </c>
      <c r="CC20" s="162"/>
      <c r="CD20" s="162"/>
      <c r="CE20" s="162"/>
      <c r="CF20" s="162">
        <v>1149.1135918275709</v>
      </c>
      <c r="CG20" s="162">
        <v>1144.7083154366144</v>
      </c>
      <c r="CH20" s="162">
        <v>1139.2486050522709</v>
      </c>
      <c r="CI20" s="162">
        <v>1154.4986076968944</v>
      </c>
      <c r="CJ20" s="162">
        <v>1191.6433941976875</v>
      </c>
      <c r="CK20" s="162">
        <v>1245.1098613750528</v>
      </c>
      <c r="CL20" s="162">
        <v>1323.751245597643</v>
      </c>
      <c r="CM20" s="162">
        <v>1400.3973129297449</v>
      </c>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c r="IE20" s="164"/>
      <c r="IF20" s="164"/>
      <c r="IG20" s="164"/>
      <c r="IH20" s="164"/>
      <c r="II20" s="164"/>
      <c r="IJ20" s="164"/>
      <c r="IK20" s="164"/>
      <c r="IL20" s="164"/>
      <c r="IM20" s="164"/>
      <c r="IN20" s="164"/>
      <c r="IO20" s="164"/>
      <c r="IP20" s="164"/>
      <c r="IQ20" s="164"/>
      <c r="IR20" s="164"/>
      <c r="IS20" s="164"/>
      <c r="IT20" s="164"/>
      <c r="IU20" s="164"/>
      <c r="IV20" s="164"/>
      <c r="IW20" s="164"/>
      <c r="IX20" s="164"/>
      <c r="IY20" s="164"/>
      <c r="IZ20" s="164"/>
      <c r="JA20" s="164"/>
      <c r="JB20" s="164"/>
      <c r="JC20" s="164"/>
      <c r="JD20" s="164"/>
      <c r="JE20" s="164"/>
      <c r="JF20" s="164"/>
      <c r="JG20" s="164"/>
      <c r="JH20" s="164"/>
      <c r="JI20" s="164"/>
      <c r="JJ20" s="164"/>
      <c r="JK20" s="164"/>
      <c r="JL20" s="164"/>
      <c r="JM20" s="164"/>
      <c r="JN20" s="164"/>
      <c r="JO20" s="164"/>
      <c r="JP20" s="164"/>
      <c r="JQ20" s="164"/>
      <c r="JR20" s="164"/>
      <c r="JS20" s="164"/>
      <c r="JT20" s="164"/>
      <c r="JU20" s="164"/>
      <c r="JV20" s="164"/>
      <c r="JW20" s="164"/>
      <c r="JX20" s="164"/>
      <c r="JY20" s="164"/>
      <c r="JZ20" s="164"/>
      <c r="KA20" s="164"/>
      <c r="KB20" s="164"/>
      <c r="KC20" s="164"/>
      <c r="KD20" s="164"/>
      <c r="KE20" s="164"/>
      <c r="KF20" s="164"/>
      <c r="KG20" s="164"/>
      <c r="KH20" s="164"/>
      <c r="KI20" s="164"/>
      <c r="KJ20" s="164"/>
      <c r="KK20" s="164"/>
      <c r="KL20" s="164"/>
      <c r="KM20" s="164"/>
      <c r="KN20" s="164"/>
      <c r="KO20" s="164"/>
      <c r="KP20" s="164"/>
      <c r="KQ20" s="164"/>
      <c r="KR20" s="164"/>
      <c r="KS20" s="164"/>
      <c r="KT20" s="164"/>
      <c r="KU20" s="164"/>
      <c r="KV20" s="164"/>
      <c r="KW20" s="164"/>
      <c r="KX20" s="164"/>
      <c r="KY20" s="164"/>
      <c r="KZ20" s="164"/>
      <c r="LA20" s="164"/>
      <c r="LB20" s="164"/>
      <c r="LC20" s="164"/>
      <c r="LD20" s="164"/>
      <c r="LE20" s="164"/>
      <c r="LF20" s="164"/>
      <c r="LG20" s="164"/>
      <c r="LH20" s="164"/>
      <c r="LI20" s="164"/>
      <c r="LJ20" s="164"/>
      <c r="LK20" s="164"/>
      <c r="LL20" s="164"/>
      <c r="LM20" s="164"/>
      <c r="LN20" s="164"/>
      <c r="LO20" s="164"/>
      <c r="LP20" s="164"/>
      <c r="LQ20" s="164"/>
      <c r="LR20" s="164"/>
      <c r="LS20" s="164"/>
      <c r="LT20" s="164"/>
      <c r="LU20" s="164"/>
      <c r="LV20" s="164"/>
      <c r="LW20" s="164"/>
      <c r="LX20" s="164"/>
      <c r="LY20" s="164"/>
      <c r="LZ20" s="164"/>
      <c r="MA20" s="164"/>
      <c r="MB20" s="164"/>
      <c r="MC20" s="164"/>
      <c r="MD20" s="164"/>
      <c r="ME20" s="164"/>
      <c r="MF20" s="164"/>
      <c r="MG20" s="164"/>
      <c r="MH20" s="164"/>
      <c r="MI20" s="164"/>
      <c r="MJ20" s="164"/>
      <c r="MK20" s="164"/>
      <c r="ML20" s="164"/>
      <c r="MM20" s="164"/>
      <c r="MN20" s="164"/>
      <c r="MO20" s="164"/>
      <c r="MP20" s="164"/>
      <c r="MQ20" s="164"/>
      <c r="MR20" s="164"/>
      <c r="MS20" s="164"/>
      <c r="MT20" s="164"/>
      <c r="MU20" s="164"/>
      <c r="MV20" s="164"/>
      <c r="MW20" s="164"/>
      <c r="MX20" s="164"/>
      <c r="MY20" s="164"/>
      <c r="MZ20" s="164"/>
      <c r="NA20" s="164"/>
      <c r="NB20" s="164"/>
      <c r="NC20" s="164"/>
      <c r="ND20" s="164"/>
      <c r="NE20" s="164"/>
      <c r="NF20" s="164"/>
      <c r="NG20" s="164"/>
      <c r="NH20" s="164"/>
      <c r="NI20" s="164"/>
      <c r="NJ20" s="164"/>
      <c r="NK20" s="164"/>
      <c r="NL20" s="164"/>
      <c r="NM20" s="164"/>
      <c r="NN20" s="164"/>
      <c r="NO20" s="164"/>
      <c r="NP20" s="164"/>
      <c r="NQ20" s="164"/>
      <c r="NR20" s="164"/>
      <c r="NS20" s="164"/>
      <c r="NT20" s="164"/>
      <c r="NU20" s="164"/>
      <c r="NV20" s="164"/>
      <c r="NW20" s="164"/>
      <c r="NX20" s="164"/>
      <c r="NY20" s="164"/>
      <c r="NZ20" s="164"/>
      <c r="OA20" s="164"/>
      <c r="OB20" s="164"/>
      <c r="OC20" s="164"/>
      <c r="OD20" s="164"/>
      <c r="OE20" s="164"/>
      <c r="OF20" s="164"/>
      <c r="OG20" s="164"/>
      <c r="OH20" s="164"/>
      <c r="OI20" s="164"/>
      <c r="OJ20" s="164"/>
      <c r="OK20" s="164"/>
      <c r="OL20" s="164"/>
      <c r="OM20" s="164"/>
      <c r="ON20" s="164"/>
      <c r="OO20" s="164"/>
      <c r="OP20" s="164"/>
      <c r="OQ20" s="164"/>
      <c r="OR20" s="164"/>
      <c r="OS20" s="164"/>
      <c r="OT20" s="164"/>
      <c r="OU20" s="164"/>
      <c r="OV20" s="164"/>
      <c r="OW20" s="164"/>
      <c r="OX20" s="164"/>
      <c r="OY20" s="164"/>
      <c r="OZ20" s="164"/>
      <c r="PA20" s="164"/>
      <c r="PB20" s="164"/>
      <c r="PC20" s="164"/>
      <c r="PD20" s="164"/>
      <c r="PE20" s="164"/>
      <c r="PF20" s="164"/>
      <c r="PG20" s="164"/>
      <c r="PH20" s="164"/>
      <c r="PI20" s="164"/>
      <c r="PJ20" s="164"/>
      <c r="PK20" s="164"/>
      <c r="PL20" s="164"/>
      <c r="PM20" s="164"/>
      <c r="PN20" s="164"/>
      <c r="PO20" s="164"/>
      <c r="PP20" s="164"/>
      <c r="PQ20" s="164"/>
      <c r="PR20" s="164"/>
      <c r="PS20" s="164"/>
      <c r="PT20" s="164"/>
      <c r="PU20" s="164"/>
      <c r="PV20" s="164"/>
      <c r="PW20" s="164"/>
      <c r="PX20" s="164"/>
      <c r="PY20" s="164"/>
      <c r="PZ20" s="164"/>
      <c r="QA20" s="164"/>
      <c r="QB20" s="164"/>
      <c r="QC20" s="164"/>
      <c r="QD20" s="164"/>
      <c r="QE20" s="164"/>
      <c r="QF20" s="164"/>
      <c r="QG20" s="164"/>
      <c r="QH20" s="164"/>
      <c r="QI20" s="164"/>
      <c r="QJ20" s="164"/>
      <c r="QK20" s="164"/>
      <c r="QL20" s="164"/>
      <c r="QM20" s="164"/>
      <c r="QN20" s="164"/>
      <c r="QO20" s="164"/>
      <c r="QP20" s="164"/>
      <c r="QQ20" s="164"/>
      <c r="QR20" s="164"/>
      <c r="QS20" s="164"/>
      <c r="QT20" s="164"/>
      <c r="QU20" s="164"/>
      <c r="QV20" s="164"/>
      <c r="QW20" s="164"/>
      <c r="QX20" s="164"/>
      <c r="QY20" s="164"/>
      <c r="QZ20" s="164"/>
      <c r="RA20" s="164"/>
      <c r="RB20" s="164"/>
      <c r="RC20" s="164"/>
      <c r="RD20" s="164"/>
      <c r="RE20" s="164"/>
      <c r="RF20" s="164"/>
      <c r="RG20" s="164"/>
      <c r="RH20" s="164"/>
      <c r="RI20" s="164"/>
      <c r="RJ20" s="164"/>
      <c r="RK20" s="164"/>
      <c r="RL20" s="164"/>
      <c r="RM20" s="164"/>
      <c r="RN20" s="164"/>
      <c r="RO20" s="164"/>
      <c r="RP20" s="164"/>
      <c r="RQ20" s="164"/>
      <c r="RR20" s="164"/>
      <c r="RS20" s="164"/>
      <c r="RT20" s="164"/>
      <c r="RU20" s="164"/>
      <c r="RV20" s="164"/>
      <c r="RW20" s="164"/>
      <c r="RX20" s="164"/>
      <c r="RY20" s="164"/>
      <c r="RZ20" s="164"/>
      <c r="SA20" s="164"/>
      <c r="SB20" s="164"/>
      <c r="SC20" s="164"/>
      <c r="SD20" s="164"/>
      <c r="SE20" s="164"/>
      <c r="SF20" s="164"/>
      <c r="SG20" s="164"/>
      <c r="SH20" s="164"/>
      <c r="SI20" s="164"/>
      <c r="SJ20" s="164"/>
      <c r="SK20" s="164"/>
      <c r="SL20" s="164"/>
      <c r="SM20" s="164"/>
      <c r="SN20" s="164"/>
      <c r="SO20" s="164"/>
      <c r="SP20" s="164"/>
      <c r="SQ20" s="164"/>
      <c r="SR20" s="164"/>
      <c r="SS20" s="164"/>
      <c r="ST20" s="164"/>
      <c r="SU20" s="164"/>
      <c r="SV20" s="164"/>
      <c r="SW20" s="164"/>
      <c r="SX20" s="164"/>
      <c r="SY20" s="164"/>
      <c r="SZ20" s="164"/>
      <c r="TA20" s="164"/>
      <c r="TB20" s="164"/>
      <c r="TC20" s="164"/>
      <c r="TD20" s="164"/>
      <c r="TE20" s="164"/>
      <c r="TF20" s="164"/>
      <c r="TG20" s="164"/>
      <c r="TH20" s="164"/>
      <c r="TI20" s="164"/>
      <c r="TJ20" s="164"/>
      <c r="TK20" s="164"/>
      <c r="TL20" s="164"/>
      <c r="TM20" s="164"/>
      <c r="TN20" s="164"/>
      <c r="TO20" s="164"/>
      <c r="TP20" s="164"/>
      <c r="TQ20" s="164"/>
      <c r="TR20" s="164"/>
      <c r="TS20" s="164"/>
      <c r="TT20" s="164"/>
      <c r="TU20" s="164"/>
      <c r="TV20" s="164"/>
      <c r="TW20" s="164"/>
      <c r="TX20" s="164"/>
      <c r="TY20" s="164"/>
      <c r="TZ20" s="164"/>
      <c r="UA20" s="164"/>
      <c r="UB20" s="164"/>
      <c r="UC20" s="164"/>
      <c r="UD20" s="164"/>
      <c r="UE20" s="164"/>
      <c r="UF20" s="164"/>
      <c r="UG20" s="164"/>
      <c r="UH20" s="164"/>
      <c r="UI20" s="164"/>
      <c r="UJ20" s="164"/>
      <c r="UK20" s="164"/>
      <c r="UL20" s="164"/>
      <c r="UM20" s="164"/>
      <c r="UN20" s="164"/>
      <c r="UO20" s="164"/>
      <c r="UP20" s="164"/>
      <c r="UQ20" s="164"/>
      <c r="UR20" s="164"/>
      <c r="US20" s="164"/>
      <c r="UT20" s="164"/>
      <c r="UU20" s="164"/>
      <c r="UV20" s="164"/>
      <c r="UW20" s="164"/>
      <c r="UX20" s="164"/>
      <c r="UY20" s="164"/>
      <c r="UZ20" s="164"/>
      <c r="VA20" s="164"/>
      <c r="VB20" s="164"/>
      <c r="VC20" s="164"/>
      <c r="VD20" s="164"/>
      <c r="VE20" s="164"/>
      <c r="VF20" s="164"/>
      <c r="VG20" s="164"/>
      <c r="VH20" s="164"/>
      <c r="VI20" s="164"/>
      <c r="VJ20" s="164"/>
      <c r="VK20" s="164"/>
      <c r="VL20" s="164"/>
      <c r="VM20" s="164"/>
      <c r="VN20" s="164"/>
      <c r="VO20" s="164"/>
      <c r="VP20" s="164"/>
      <c r="VQ20" s="164"/>
      <c r="VR20" s="164"/>
      <c r="VS20" s="164"/>
      <c r="VT20" s="164"/>
      <c r="VU20" s="164"/>
      <c r="VV20" s="164"/>
      <c r="VW20" s="164"/>
      <c r="VX20" s="164"/>
      <c r="VY20" s="164"/>
      <c r="VZ20" s="164"/>
      <c r="WA20" s="164"/>
      <c r="WB20" s="164"/>
      <c r="WC20" s="164"/>
      <c r="WD20" s="164"/>
      <c r="WE20" s="164"/>
      <c r="WF20" s="164"/>
      <c r="WG20" s="164"/>
      <c r="WH20" s="164"/>
      <c r="WI20" s="164"/>
      <c r="WJ20" s="164"/>
      <c r="WK20" s="164"/>
      <c r="WL20" s="164"/>
      <c r="WM20" s="164"/>
      <c r="WN20" s="164"/>
      <c r="WO20" s="164"/>
      <c r="WP20" s="164"/>
      <c r="WQ20" s="164"/>
      <c r="WR20" s="164"/>
      <c r="WS20" s="164"/>
      <c r="WT20" s="164"/>
      <c r="WU20" s="164"/>
      <c r="WV20" s="164"/>
      <c r="WW20" s="164"/>
      <c r="WX20" s="164"/>
      <c r="WY20" s="164"/>
      <c r="WZ20" s="164"/>
      <c r="XA20" s="164"/>
      <c r="XB20" s="164"/>
      <c r="XC20" s="164"/>
      <c r="XD20" s="164"/>
      <c r="XE20" s="164"/>
      <c r="XF20" s="164"/>
      <c r="XG20" s="164"/>
      <c r="XH20" s="164"/>
      <c r="XI20" s="164"/>
      <c r="XJ20" s="164"/>
      <c r="XK20" s="164"/>
      <c r="XL20" s="164"/>
      <c r="XM20" s="164"/>
      <c r="XN20" s="164"/>
      <c r="XO20" s="164"/>
      <c r="XP20" s="164"/>
      <c r="XQ20" s="164"/>
      <c r="XR20" s="164"/>
      <c r="XS20" s="164"/>
      <c r="XT20" s="164"/>
      <c r="XU20" s="164"/>
      <c r="XV20" s="164"/>
      <c r="XW20" s="164"/>
      <c r="XX20" s="164"/>
      <c r="XY20" s="164"/>
      <c r="XZ20" s="164"/>
      <c r="YA20" s="164"/>
      <c r="YB20" s="164"/>
      <c r="YC20" s="164"/>
      <c r="YD20" s="164"/>
      <c r="YE20" s="164"/>
      <c r="YF20" s="164"/>
      <c r="YG20" s="164"/>
      <c r="YH20" s="164"/>
      <c r="YI20" s="164"/>
      <c r="YJ20" s="164"/>
      <c r="YK20" s="164"/>
      <c r="YL20" s="164"/>
      <c r="YM20" s="164"/>
      <c r="YN20" s="164"/>
      <c r="YO20" s="164"/>
      <c r="YP20" s="164"/>
      <c r="YQ20" s="164"/>
      <c r="YR20" s="164"/>
      <c r="YS20" s="164"/>
      <c r="YT20" s="164"/>
      <c r="YU20" s="164"/>
      <c r="YV20" s="164"/>
      <c r="YW20" s="164"/>
      <c r="YX20" s="164"/>
      <c r="YY20" s="164"/>
      <c r="YZ20" s="164"/>
      <c r="ZA20" s="164"/>
      <c r="ZB20" s="164"/>
      <c r="ZC20" s="164"/>
      <c r="ZD20" s="164"/>
      <c r="ZE20" s="164"/>
      <c r="ZF20" s="164"/>
      <c r="ZG20" s="164"/>
      <c r="ZH20" s="164"/>
      <c r="ZI20" s="164"/>
      <c r="ZJ20" s="164"/>
      <c r="ZK20" s="164"/>
      <c r="ZL20" s="164"/>
      <c r="ZM20" s="164"/>
      <c r="ZN20" s="164"/>
      <c r="ZO20" s="164"/>
      <c r="ZP20" s="164"/>
      <c r="ZQ20" s="164"/>
      <c r="ZR20" s="164"/>
      <c r="ZS20" s="164"/>
      <c r="ZT20" s="164"/>
      <c r="ZU20" s="164"/>
      <c r="ZV20" s="164"/>
      <c r="ZW20" s="164"/>
      <c r="ZX20" s="164"/>
      <c r="ZY20" s="164"/>
      <c r="ZZ20" s="164"/>
      <c r="AAA20" s="164"/>
      <c r="AAB20" s="164"/>
      <c r="AAC20" s="164"/>
      <c r="AAD20" s="164"/>
      <c r="AAE20" s="164"/>
      <c r="AAF20" s="164"/>
      <c r="AAG20" s="164"/>
      <c r="AAH20" s="164"/>
      <c r="AAI20" s="164"/>
      <c r="AAJ20" s="164"/>
      <c r="AAK20" s="164"/>
      <c r="AAL20" s="164"/>
      <c r="AAM20" s="164"/>
      <c r="AAN20" s="164"/>
      <c r="AAO20" s="164"/>
      <c r="AAP20" s="164"/>
      <c r="AAQ20" s="164"/>
      <c r="AAR20" s="164"/>
      <c r="AAS20" s="164"/>
      <c r="AAT20" s="164"/>
      <c r="AAU20" s="164"/>
      <c r="AAV20" s="164"/>
      <c r="AAW20" s="164"/>
      <c r="AAX20" s="164"/>
      <c r="AAY20" s="164"/>
      <c r="AAZ20" s="164"/>
      <c r="ABA20" s="164"/>
      <c r="ABB20" s="164"/>
      <c r="ABC20" s="164"/>
    </row>
    <row r="21" spans="1:731" ht="15" customHeight="1" x14ac:dyDescent="0.35">
      <c r="A21" s="161" t="s">
        <v>188</v>
      </c>
      <c r="B21" s="162" t="s">
        <v>215</v>
      </c>
      <c r="C21" s="162" t="s">
        <v>216</v>
      </c>
      <c r="D21" s="162"/>
      <c r="E21" s="162"/>
      <c r="F21" s="162"/>
      <c r="G21" s="162">
        <v>6355.2535903667685</v>
      </c>
      <c r="H21" s="162">
        <v>10656.398956854307</v>
      </c>
      <c r="I21" s="162">
        <v>13447.571385746716</v>
      </c>
      <c r="J21" s="162">
        <v>16238.743814639127</v>
      </c>
      <c r="K21" s="162">
        <v>20605.902493962829</v>
      </c>
      <c r="L21" s="162">
        <v>26549.047423717813</v>
      </c>
      <c r="M21" s="162">
        <v>35644.16485433538</v>
      </c>
      <c r="N21" s="162">
        <v>44739.282284952948</v>
      </c>
      <c r="O21" s="162"/>
      <c r="P21" s="162"/>
      <c r="Q21" s="162"/>
      <c r="R21" s="162">
        <v>9226.052638440533</v>
      </c>
      <c r="S21" s="162">
        <v>16852.446928521225</v>
      </c>
      <c r="T21" s="162">
        <v>19885.373111147317</v>
      </c>
      <c r="U21" s="162">
        <v>23126.111402370996</v>
      </c>
      <c r="V21" s="162">
        <v>28575.940253927751</v>
      </c>
      <c r="W21" s="162">
        <v>36279.658179607104</v>
      </c>
      <c r="X21" s="162">
        <v>48429.259953077097</v>
      </c>
      <c r="Y21" s="162">
        <v>62198.362704827843</v>
      </c>
      <c r="Z21" s="162"/>
      <c r="AA21" s="162"/>
      <c r="AB21" s="162"/>
      <c r="AC21" s="162">
        <v>25302.944983099016</v>
      </c>
      <c r="AD21" s="162">
        <v>46272.357730416406</v>
      </c>
      <c r="AE21" s="162">
        <v>54641.770497559919</v>
      </c>
      <c r="AF21" s="162">
        <v>63549.168609480927</v>
      </c>
      <c r="AG21" s="162">
        <v>78642.451876369014</v>
      </c>
      <c r="AH21" s="162">
        <v>100040.87711932304</v>
      </c>
      <c r="AI21" s="162">
        <v>133894.97673303066</v>
      </c>
      <c r="AJ21" s="162">
        <v>172265.19915448679</v>
      </c>
      <c r="AK21" s="162"/>
      <c r="AL21" s="162"/>
      <c r="AM21" s="162"/>
      <c r="AN21" s="162">
        <v>27268.665129629939</v>
      </c>
      <c r="AO21" s="162">
        <v>49150.625617940474</v>
      </c>
      <c r="AP21" s="162">
        <v>58011.720497827679</v>
      </c>
      <c r="AQ21" s="162">
        <v>67551.03440279889</v>
      </c>
      <c r="AR21" s="162">
        <v>83364.480085636038</v>
      </c>
      <c r="AS21" s="162">
        <v>105591.68763011252</v>
      </c>
      <c r="AT21" s="162">
        <v>140433.15553755523</v>
      </c>
      <c r="AU21" s="162">
        <v>179911.89143447648</v>
      </c>
      <c r="AV21" s="162"/>
      <c r="AW21" s="162"/>
      <c r="AX21" s="162"/>
      <c r="AY21" s="162">
        <v>0</v>
      </c>
      <c r="AZ21" s="162">
        <v>0</v>
      </c>
      <c r="BA21" s="162">
        <v>0</v>
      </c>
      <c r="BB21" s="162">
        <v>0</v>
      </c>
      <c r="BC21" s="162">
        <v>0</v>
      </c>
      <c r="BD21" s="162">
        <v>0</v>
      </c>
      <c r="BE21" s="162">
        <v>0</v>
      </c>
      <c r="BF21" s="162">
        <v>0</v>
      </c>
      <c r="BG21" s="162"/>
      <c r="BH21" s="162"/>
      <c r="BI21" s="162"/>
      <c r="BJ21" s="162">
        <v>6599501.8543277159</v>
      </c>
      <c r="BK21" s="162">
        <v>12993802.530532472</v>
      </c>
      <c r="BL21" s="162">
        <v>15170472.985307403</v>
      </c>
      <c r="BM21" s="162">
        <v>17410353.267623313</v>
      </c>
      <c r="BN21" s="162">
        <v>21453323.723424181</v>
      </c>
      <c r="BO21" s="162">
        <v>27320960.928036198</v>
      </c>
      <c r="BP21" s="162">
        <v>36832725.393029682</v>
      </c>
      <c r="BQ21" s="162">
        <v>47620818.671988167</v>
      </c>
      <c r="BR21" s="162"/>
      <c r="BS21" s="162"/>
      <c r="BT21" s="162"/>
      <c r="BU21" s="162">
        <v>2711533.4715249417</v>
      </c>
      <c r="BV21" s="162">
        <v>6093177.0402798066</v>
      </c>
      <c r="BW21" s="162">
        <v>7085909.3543934282</v>
      </c>
      <c r="BX21" s="162">
        <v>8102705.0950069651</v>
      </c>
      <c r="BY21" s="162">
        <v>9953921.6686940417</v>
      </c>
      <c r="BZ21" s="162">
        <v>12648813.303938597</v>
      </c>
      <c r="CA21" s="162">
        <v>17030855.138003558</v>
      </c>
      <c r="CB21" s="162">
        <v>22001327.06697892</v>
      </c>
      <c r="CC21" s="162"/>
      <c r="CD21" s="162"/>
      <c r="CE21" s="162"/>
      <c r="CF21" s="162">
        <v>61797.662751169504</v>
      </c>
      <c r="CG21" s="162">
        <v>112275.43027687813</v>
      </c>
      <c r="CH21" s="162">
        <v>132538.86410653495</v>
      </c>
      <c r="CI21" s="162">
        <v>154226.31441465084</v>
      </c>
      <c r="CJ21" s="162">
        <v>190582.87221593282</v>
      </c>
      <c r="CK21" s="162">
        <v>241912.22292904271</v>
      </c>
      <c r="CL21" s="162">
        <v>322757.3922236631</v>
      </c>
      <c r="CM21" s="162">
        <v>414375.45329379127</v>
      </c>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c r="IE21" s="164"/>
      <c r="IF21" s="164"/>
      <c r="IG21" s="164"/>
      <c r="IH21" s="164"/>
      <c r="II21" s="164"/>
      <c r="IJ21" s="164"/>
      <c r="IK21" s="164"/>
      <c r="IL21" s="164"/>
      <c r="IM21" s="164"/>
      <c r="IN21" s="164"/>
      <c r="IO21" s="164"/>
      <c r="IP21" s="164"/>
      <c r="IQ21" s="164"/>
      <c r="IR21" s="164"/>
      <c r="IS21" s="164"/>
      <c r="IT21" s="164"/>
      <c r="IU21" s="164"/>
      <c r="IV21" s="164"/>
      <c r="IW21" s="164"/>
      <c r="IX21" s="164"/>
      <c r="IY21" s="164"/>
      <c r="IZ21" s="164"/>
      <c r="JA21" s="164"/>
      <c r="JB21" s="164"/>
      <c r="JC21" s="164"/>
      <c r="JD21" s="164"/>
      <c r="JE21" s="164"/>
      <c r="JF21" s="164"/>
      <c r="JG21" s="164"/>
      <c r="JH21" s="164"/>
      <c r="JI21" s="164"/>
      <c r="JJ21" s="164"/>
      <c r="JK21" s="164"/>
      <c r="JL21" s="164"/>
      <c r="JM21" s="164"/>
      <c r="JN21" s="164"/>
      <c r="JO21" s="164"/>
      <c r="JP21" s="164"/>
      <c r="JQ21" s="164"/>
      <c r="JR21" s="164"/>
      <c r="JS21" s="164"/>
      <c r="JT21" s="164"/>
      <c r="JU21" s="164"/>
      <c r="JV21" s="164"/>
      <c r="JW21" s="164"/>
      <c r="JX21" s="164"/>
      <c r="JY21" s="164"/>
      <c r="JZ21" s="164"/>
      <c r="KA21" s="164"/>
      <c r="KB21" s="164"/>
      <c r="KC21" s="164"/>
      <c r="KD21" s="164"/>
      <c r="KE21" s="164"/>
      <c r="KF21" s="164"/>
      <c r="KG21" s="164"/>
      <c r="KH21" s="164"/>
      <c r="KI21" s="164"/>
      <c r="KJ21" s="164"/>
      <c r="KK21" s="164"/>
      <c r="KL21" s="164"/>
      <c r="KM21" s="164"/>
      <c r="KN21" s="164"/>
      <c r="KO21" s="164"/>
      <c r="KP21" s="164"/>
      <c r="KQ21" s="164"/>
      <c r="KR21" s="164"/>
      <c r="KS21" s="164"/>
      <c r="KT21" s="164"/>
      <c r="KU21" s="164"/>
      <c r="KV21" s="164"/>
      <c r="KW21" s="164"/>
      <c r="KX21" s="164"/>
      <c r="KY21" s="164"/>
      <c r="KZ21" s="164"/>
      <c r="LA21" s="164"/>
      <c r="LB21" s="164"/>
      <c r="LC21" s="164"/>
      <c r="LD21" s="164"/>
      <c r="LE21" s="164"/>
      <c r="LF21" s="164"/>
      <c r="LG21" s="164"/>
      <c r="LH21" s="164"/>
      <c r="LI21" s="164"/>
      <c r="LJ21" s="164"/>
      <c r="LK21" s="164"/>
      <c r="LL21" s="164"/>
      <c r="LM21" s="164"/>
      <c r="LN21" s="164"/>
      <c r="LO21" s="164"/>
      <c r="LP21" s="164"/>
      <c r="LQ21" s="164"/>
      <c r="LR21" s="164"/>
      <c r="LS21" s="164"/>
      <c r="LT21" s="164"/>
      <c r="LU21" s="164"/>
      <c r="LV21" s="164"/>
      <c r="LW21" s="164"/>
      <c r="LX21" s="164"/>
      <c r="LY21" s="164"/>
      <c r="LZ21" s="164"/>
      <c r="MA21" s="164"/>
      <c r="MB21" s="164"/>
      <c r="MC21" s="164"/>
      <c r="MD21" s="164"/>
      <c r="ME21" s="164"/>
      <c r="MF21" s="164"/>
      <c r="MG21" s="164"/>
      <c r="MH21" s="164"/>
      <c r="MI21" s="164"/>
      <c r="MJ21" s="164"/>
      <c r="MK21" s="164"/>
      <c r="ML21" s="164"/>
      <c r="MM21" s="164"/>
      <c r="MN21" s="164"/>
      <c r="MO21" s="164"/>
      <c r="MP21" s="164"/>
      <c r="MQ21" s="164"/>
      <c r="MR21" s="164"/>
      <c r="MS21" s="164"/>
      <c r="MT21" s="164"/>
      <c r="MU21" s="164"/>
      <c r="MV21" s="164"/>
      <c r="MW21" s="164"/>
      <c r="MX21" s="164"/>
      <c r="MY21" s="164"/>
      <c r="MZ21" s="164"/>
      <c r="NA21" s="164"/>
      <c r="NB21" s="164"/>
      <c r="NC21" s="164"/>
      <c r="ND21" s="164"/>
      <c r="NE21" s="164"/>
      <c r="NF21" s="164"/>
      <c r="NG21" s="164"/>
      <c r="NH21" s="164"/>
      <c r="NI21" s="164"/>
      <c r="NJ21" s="164"/>
      <c r="NK21" s="164"/>
      <c r="NL21" s="164"/>
      <c r="NM21" s="164"/>
      <c r="NN21" s="164"/>
      <c r="NO21" s="164"/>
      <c r="NP21" s="164"/>
      <c r="NQ21" s="164"/>
      <c r="NR21" s="164"/>
      <c r="NS21" s="164"/>
      <c r="NT21" s="164"/>
      <c r="NU21" s="164"/>
      <c r="NV21" s="164"/>
      <c r="NW21" s="164"/>
      <c r="NX21" s="164"/>
      <c r="NY21" s="164"/>
      <c r="NZ21" s="164"/>
      <c r="OA21" s="164"/>
      <c r="OB21" s="164"/>
      <c r="OC21" s="164"/>
      <c r="OD21" s="164"/>
      <c r="OE21" s="164"/>
      <c r="OF21" s="164"/>
      <c r="OG21" s="164"/>
      <c r="OH21" s="164"/>
      <c r="OI21" s="164"/>
      <c r="OJ21" s="164"/>
      <c r="OK21" s="164"/>
      <c r="OL21" s="164"/>
      <c r="OM21" s="164"/>
      <c r="ON21" s="164"/>
      <c r="OO21" s="164"/>
      <c r="OP21" s="164"/>
      <c r="OQ21" s="164"/>
      <c r="OR21" s="164"/>
      <c r="OS21" s="164"/>
      <c r="OT21" s="164"/>
      <c r="OU21" s="164"/>
      <c r="OV21" s="164"/>
      <c r="OW21" s="164"/>
      <c r="OX21" s="164"/>
      <c r="OY21" s="164"/>
      <c r="OZ21" s="164"/>
      <c r="PA21" s="164"/>
      <c r="PB21" s="164"/>
      <c r="PC21" s="164"/>
      <c r="PD21" s="164"/>
      <c r="PE21" s="164"/>
      <c r="PF21" s="164"/>
      <c r="PG21" s="164"/>
      <c r="PH21" s="164"/>
      <c r="PI21" s="164"/>
      <c r="PJ21" s="164"/>
      <c r="PK21" s="164"/>
      <c r="PL21" s="164"/>
      <c r="PM21" s="164"/>
      <c r="PN21" s="164"/>
      <c r="PO21" s="164"/>
      <c r="PP21" s="164"/>
      <c r="PQ21" s="164"/>
      <c r="PR21" s="164"/>
      <c r="PS21" s="164"/>
      <c r="PT21" s="164"/>
      <c r="PU21" s="164"/>
      <c r="PV21" s="164"/>
      <c r="PW21" s="164"/>
      <c r="PX21" s="164"/>
      <c r="PY21" s="164"/>
      <c r="PZ21" s="164"/>
      <c r="QA21" s="164"/>
      <c r="QB21" s="164"/>
      <c r="QC21" s="164"/>
      <c r="QD21" s="164"/>
      <c r="QE21" s="164"/>
      <c r="QF21" s="164"/>
      <c r="QG21" s="164"/>
      <c r="QH21" s="164"/>
      <c r="QI21" s="164"/>
      <c r="QJ21" s="164"/>
      <c r="QK21" s="164"/>
      <c r="QL21" s="164"/>
      <c r="QM21" s="164"/>
      <c r="QN21" s="164"/>
      <c r="QO21" s="164"/>
      <c r="QP21" s="164"/>
      <c r="QQ21" s="164"/>
      <c r="QR21" s="164"/>
      <c r="QS21" s="164"/>
      <c r="QT21" s="164"/>
      <c r="QU21" s="164"/>
      <c r="QV21" s="164"/>
      <c r="QW21" s="164"/>
      <c r="QX21" s="164"/>
      <c r="QY21" s="164"/>
      <c r="QZ21" s="164"/>
      <c r="RA21" s="164"/>
      <c r="RB21" s="164"/>
      <c r="RC21" s="164"/>
      <c r="RD21" s="164"/>
      <c r="RE21" s="164"/>
      <c r="RF21" s="164"/>
      <c r="RG21" s="164"/>
      <c r="RH21" s="164"/>
      <c r="RI21" s="164"/>
      <c r="RJ21" s="164"/>
      <c r="RK21" s="164"/>
      <c r="RL21" s="164"/>
      <c r="RM21" s="164"/>
      <c r="RN21" s="164"/>
      <c r="RO21" s="164"/>
      <c r="RP21" s="164"/>
      <c r="RQ21" s="164"/>
      <c r="RR21" s="164"/>
      <c r="RS21" s="164"/>
      <c r="RT21" s="164"/>
      <c r="RU21" s="164"/>
      <c r="RV21" s="164"/>
      <c r="RW21" s="164"/>
      <c r="RX21" s="164"/>
      <c r="RY21" s="164"/>
      <c r="RZ21" s="164"/>
      <c r="SA21" s="164"/>
      <c r="SB21" s="164"/>
      <c r="SC21" s="164"/>
      <c r="SD21" s="164"/>
      <c r="SE21" s="164"/>
      <c r="SF21" s="164"/>
      <c r="SG21" s="164"/>
      <c r="SH21" s="164"/>
      <c r="SI21" s="164"/>
      <c r="SJ21" s="164"/>
      <c r="SK21" s="164"/>
      <c r="SL21" s="164"/>
      <c r="SM21" s="164"/>
      <c r="SN21" s="164"/>
      <c r="SO21" s="164"/>
      <c r="SP21" s="164"/>
      <c r="SQ21" s="164"/>
      <c r="SR21" s="164"/>
      <c r="SS21" s="164"/>
      <c r="ST21" s="164"/>
      <c r="SU21" s="164"/>
      <c r="SV21" s="164"/>
      <c r="SW21" s="164"/>
      <c r="SX21" s="164"/>
      <c r="SY21" s="164"/>
      <c r="SZ21" s="164"/>
      <c r="TA21" s="164"/>
      <c r="TB21" s="164"/>
      <c r="TC21" s="164"/>
      <c r="TD21" s="164"/>
      <c r="TE21" s="164"/>
      <c r="TF21" s="164"/>
      <c r="TG21" s="164"/>
      <c r="TH21" s="164"/>
      <c r="TI21" s="164"/>
      <c r="TJ21" s="164"/>
      <c r="TK21" s="164"/>
      <c r="TL21" s="164"/>
      <c r="TM21" s="164"/>
      <c r="TN21" s="164"/>
      <c r="TO21" s="164"/>
      <c r="TP21" s="164"/>
      <c r="TQ21" s="164"/>
      <c r="TR21" s="164"/>
      <c r="TS21" s="164"/>
      <c r="TT21" s="164"/>
      <c r="TU21" s="164"/>
      <c r="TV21" s="164"/>
      <c r="TW21" s="164"/>
      <c r="TX21" s="164"/>
      <c r="TY21" s="164"/>
      <c r="TZ21" s="164"/>
      <c r="UA21" s="164"/>
      <c r="UB21" s="164"/>
      <c r="UC21" s="164"/>
      <c r="UD21" s="164"/>
      <c r="UE21" s="164"/>
      <c r="UF21" s="164"/>
      <c r="UG21" s="164"/>
      <c r="UH21" s="164"/>
      <c r="UI21" s="164"/>
      <c r="UJ21" s="164"/>
      <c r="UK21" s="164"/>
      <c r="UL21" s="164"/>
      <c r="UM21" s="164"/>
      <c r="UN21" s="164"/>
      <c r="UO21" s="164"/>
      <c r="UP21" s="164"/>
      <c r="UQ21" s="164"/>
      <c r="UR21" s="164"/>
      <c r="US21" s="164"/>
      <c r="UT21" s="164"/>
      <c r="UU21" s="164"/>
      <c r="UV21" s="164"/>
      <c r="UW21" s="164"/>
      <c r="UX21" s="164"/>
      <c r="UY21" s="164"/>
      <c r="UZ21" s="164"/>
      <c r="VA21" s="164"/>
      <c r="VB21" s="164"/>
      <c r="VC21" s="164"/>
      <c r="VD21" s="164"/>
      <c r="VE21" s="164"/>
      <c r="VF21" s="164"/>
      <c r="VG21" s="164"/>
      <c r="VH21" s="164"/>
      <c r="VI21" s="164"/>
      <c r="VJ21" s="164"/>
      <c r="VK21" s="164"/>
      <c r="VL21" s="164"/>
      <c r="VM21" s="164"/>
      <c r="VN21" s="164"/>
      <c r="VO21" s="164"/>
      <c r="VP21" s="164"/>
      <c r="VQ21" s="164"/>
      <c r="VR21" s="164"/>
      <c r="VS21" s="164"/>
      <c r="VT21" s="164"/>
      <c r="VU21" s="164"/>
      <c r="VV21" s="164"/>
      <c r="VW21" s="164"/>
      <c r="VX21" s="164"/>
      <c r="VY21" s="164"/>
      <c r="VZ21" s="164"/>
      <c r="WA21" s="164"/>
      <c r="WB21" s="164"/>
      <c r="WC21" s="164"/>
      <c r="WD21" s="164"/>
      <c r="WE21" s="164"/>
      <c r="WF21" s="164"/>
      <c r="WG21" s="164"/>
      <c r="WH21" s="164"/>
      <c r="WI21" s="164"/>
      <c r="WJ21" s="164"/>
      <c r="WK21" s="164"/>
      <c r="WL21" s="164"/>
      <c r="WM21" s="164"/>
      <c r="WN21" s="164"/>
      <c r="WO21" s="164"/>
      <c r="WP21" s="164"/>
      <c r="WQ21" s="164"/>
      <c r="WR21" s="164"/>
      <c r="WS21" s="164"/>
      <c r="WT21" s="164"/>
      <c r="WU21" s="164"/>
      <c r="WV21" s="164"/>
      <c r="WW21" s="164"/>
      <c r="WX21" s="164"/>
      <c r="WY21" s="164"/>
      <c r="WZ21" s="164"/>
      <c r="XA21" s="164"/>
      <c r="XB21" s="164"/>
      <c r="XC21" s="164"/>
      <c r="XD21" s="164"/>
      <c r="XE21" s="164"/>
      <c r="XF21" s="164"/>
      <c r="XG21" s="164"/>
      <c r="XH21" s="164"/>
      <c r="XI21" s="164"/>
      <c r="XJ21" s="164"/>
      <c r="XK21" s="164"/>
      <c r="XL21" s="164"/>
      <c r="XM21" s="164"/>
      <c r="XN21" s="164"/>
      <c r="XO21" s="164"/>
      <c r="XP21" s="164"/>
      <c r="XQ21" s="164"/>
      <c r="XR21" s="164"/>
      <c r="XS21" s="164"/>
      <c r="XT21" s="164"/>
      <c r="XU21" s="164"/>
      <c r="XV21" s="164"/>
      <c r="XW21" s="164"/>
      <c r="XX21" s="164"/>
      <c r="XY21" s="164"/>
      <c r="XZ21" s="164"/>
      <c r="YA21" s="164"/>
      <c r="YB21" s="164"/>
      <c r="YC21" s="164"/>
      <c r="YD21" s="164"/>
      <c r="YE21" s="164"/>
      <c r="YF21" s="164"/>
      <c r="YG21" s="164"/>
      <c r="YH21" s="164"/>
      <c r="YI21" s="164"/>
      <c r="YJ21" s="164"/>
      <c r="YK21" s="164"/>
      <c r="YL21" s="164"/>
      <c r="YM21" s="164"/>
      <c r="YN21" s="164"/>
      <c r="YO21" s="164"/>
      <c r="YP21" s="164"/>
      <c r="YQ21" s="164"/>
      <c r="YR21" s="164"/>
      <c r="YS21" s="164"/>
      <c r="YT21" s="164"/>
      <c r="YU21" s="164"/>
      <c r="YV21" s="164"/>
      <c r="YW21" s="164"/>
      <c r="YX21" s="164"/>
      <c r="YY21" s="164"/>
      <c r="YZ21" s="164"/>
      <c r="ZA21" s="164"/>
      <c r="ZB21" s="164"/>
      <c r="ZC21" s="164"/>
      <c r="ZD21" s="164"/>
      <c r="ZE21" s="164"/>
      <c r="ZF21" s="164"/>
      <c r="ZG21" s="164"/>
      <c r="ZH21" s="164"/>
      <c r="ZI21" s="164"/>
      <c r="ZJ21" s="164"/>
      <c r="ZK21" s="164"/>
      <c r="ZL21" s="164"/>
      <c r="ZM21" s="164"/>
      <c r="ZN21" s="164"/>
      <c r="ZO21" s="164"/>
      <c r="ZP21" s="164"/>
      <c r="ZQ21" s="164"/>
      <c r="ZR21" s="164"/>
      <c r="ZS21" s="164"/>
      <c r="ZT21" s="164"/>
      <c r="ZU21" s="164"/>
      <c r="ZV21" s="164"/>
      <c r="ZW21" s="164"/>
      <c r="ZX21" s="164"/>
      <c r="ZY21" s="164"/>
      <c r="ZZ21" s="164"/>
      <c r="AAA21" s="164"/>
      <c r="AAB21" s="164"/>
      <c r="AAC21" s="164"/>
      <c r="AAD21" s="164"/>
      <c r="AAE21" s="164"/>
      <c r="AAF21" s="164"/>
      <c r="AAG21" s="164"/>
      <c r="AAH21" s="164"/>
      <c r="AAI21" s="164"/>
      <c r="AAJ21" s="164"/>
      <c r="AAK21" s="164"/>
      <c r="AAL21" s="164"/>
      <c r="AAM21" s="164"/>
      <c r="AAN21" s="164"/>
      <c r="AAO21" s="164"/>
      <c r="AAP21" s="164"/>
      <c r="AAQ21" s="164"/>
      <c r="AAR21" s="164"/>
      <c r="AAS21" s="164"/>
      <c r="AAT21" s="164"/>
      <c r="AAU21" s="164"/>
      <c r="AAV21" s="164"/>
      <c r="AAW21" s="164"/>
      <c r="AAX21" s="164"/>
      <c r="AAY21" s="164"/>
      <c r="AAZ21" s="164"/>
      <c r="ABA21" s="164"/>
      <c r="ABB21" s="164"/>
      <c r="ABC21" s="164"/>
    </row>
    <row r="22" spans="1:731" ht="15" customHeight="1" x14ac:dyDescent="0.35">
      <c r="A22" s="161" t="s">
        <v>188</v>
      </c>
      <c r="B22" s="162" t="s">
        <v>217</v>
      </c>
      <c r="C22" s="162" t="s">
        <v>218</v>
      </c>
      <c r="D22" s="162"/>
      <c r="E22" s="162"/>
      <c r="F22" s="162"/>
      <c r="G22" s="162">
        <v>26266.7670367067</v>
      </c>
      <c r="H22" s="162">
        <v>24639.049558249495</v>
      </c>
      <c r="I22" s="162">
        <v>25275.33207979229</v>
      </c>
      <c r="J22" s="162">
        <v>25911.614601335081</v>
      </c>
      <c r="K22" s="162">
        <v>26547.897122877876</v>
      </c>
      <c r="L22" s="162">
        <v>27184.17964442067</v>
      </c>
      <c r="M22" s="162">
        <v>27820.462165963465</v>
      </c>
      <c r="N22" s="162">
        <v>28456.74468750626</v>
      </c>
      <c r="O22" s="162"/>
      <c r="P22" s="162"/>
      <c r="Q22" s="162"/>
      <c r="R22" s="162">
        <v>236233.39307050116</v>
      </c>
      <c r="S22" s="162">
        <v>237844.0031220055</v>
      </c>
      <c r="T22" s="162">
        <v>238944.61253529813</v>
      </c>
      <c r="U22" s="162">
        <v>241320.87951634289</v>
      </c>
      <c r="V22" s="162">
        <v>246128.58332220651</v>
      </c>
      <c r="W22" s="162">
        <v>255957.60262911514</v>
      </c>
      <c r="X22" s="162">
        <v>271648.07643387245</v>
      </c>
      <c r="Y22" s="162">
        <v>287387.51536080759</v>
      </c>
      <c r="Z22" s="162"/>
      <c r="AA22" s="162"/>
      <c r="AB22" s="162"/>
      <c r="AC22" s="162">
        <v>645212.04348170408</v>
      </c>
      <c r="AD22" s="162">
        <v>648401.84145171312</v>
      </c>
      <c r="AE22" s="162">
        <v>651418.24183161929</v>
      </c>
      <c r="AF22" s="162">
        <v>657918.67090630997</v>
      </c>
      <c r="AG22" s="162">
        <v>671060.61116383912</v>
      </c>
      <c r="AH22" s="162">
        <v>697918.2826940614</v>
      </c>
      <c r="AI22" s="162">
        <v>740786.6067115973</v>
      </c>
      <c r="AJ22" s="162">
        <v>783791.2399088185</v>
      </c>
      <c r="AK22" s="162"/>
      <c r="AL22" s="162"/>
      <c r="AM22" s="162"/>
      <c r="AN22" s="162">
        <v>729571.28470719629</v>
      </c>
      <c r="AO22" s="162">
        <v>737485.04856833408</v>
      </c>
      <c r="AP22" s="162">
        <v>740762.44826920819</v>
      </c>
      <c r="AQ22" s="162">
        <v>747980.80197330075</v>
      </c>
      <c r="AR22" s="162">
        <v>762700.60883061402</v>
      </c>
      <c r="AS22" s="162">
        <v>792913.0581862519</v>
      </c>
      <c r="AT22" s="162">
        <v>841209.35238177096</v>
      </c>
      <c r="AU22" s="162">
        <v>889626.65596516291</v>
      </c>
      <c r="AV22" s="162"/>
      <c r="AW22" s="162"/>
      <c r="AX22" s="162"/>
      <c r="AY22" s="162">
        <v>7806103.9289453775</v>
      </c>
      <c r="AZ22" s="162">
        <v>7573104.4492519256</v>
      </c>
      <c r="BA22" s="162">
        <v>7579124.1492573619</v>
      </c>
      <c r="BB22" s="162">
        <v>7627195.7642984027</v>
      </c>
      <c r="BC22" s="162">
        <v>7752927.7130386708</v>
      </c>
      <c r="BD22" s="162">
        <v>8039265.8825187413</v>
      </c>
      <c r="BE22" s="162">
        <v>8512849.8993754387</v>
      </c>
      <c r="BF22" s="162">
        <v>8980588.8950426169</v>
      </c>
      <c r="BG22" s="162"/>
      <c r="BH22" s="162"/>
      <c r="BI22" s="162"/>
      <c r="BJ22" s="162">
        <v>0</v>
      </c>
      <c r="BK22" s="162">
        <v>0</v>
      </c>
      <c r="BL22" s="162">
        <v>0</v>
      </c>
      <c r="BM22" s="162">
        <v>0</v>
      </c>
      <c r="BN22" s="162">
        <v>0</v>
      </c>
      <c r="BO22" s="162">
        <v>0</v>
      </c>
      <c r="BP22" s="162">
        <v>0</v>
      </c>
      <c r="BQ22" s="162">
        <v>0</v>
      </c>
      <c r="BR22" s="162"/>
      <c r="BS22" s="162"/>
      <c r="BT22" s="162"/>
      <c r="BU22" s="162">
        <v>0</v>
      </c>
      <c r="BV22" s="162">
        <v>0</v>
      </c>
      <c r="BW22" s="162">
        <v>0</v>
      </c>
      <c r="BX22" s="162">
        <v>0</v>
      </c>
      <c r="BY22" s="162">
        <v>0</v>
      </c>
      <c r="BZ22" s="162">
        <v>0</v>
      </c>
      <c r="CA22" s="162">
        <v>0</v>
      </c>
      <c r="CB22" s="162">
        <v>0</v>
      </c>
      <c r="CC22" s="162"/>
      <c r="CD22" s="162"/>
      <c r="CE22" s="162"/>
      <c r="CF22" s="162">
        <v>1611016.7212594016</v>
      </c>
      <c r="CG22" s="162">
        <v>1623730.8931420529</v>
      </c>
      <c r="CH22" s="162">
        <v>1631125.3026361258</v>
      </c>
      <c r="CI22" s="162">
        <v>1647220.3523959538</v>
      </c>
      <c r="CJ22" s="162">
        <v>1679889.8033166598</v>
      </c>
      <c r="CK22" s="162">
        <v>1746788.9435094288</v>
      </c>
      <c r="CL22" s="162">
        <v>1853644.035527241</v>
      </c>
      <c r="CM22" s="162">
        <v>1960805.4112347893</v>
      </c>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c r="IE22" s="164"/>
      <c r="IF22" s="164"/>
      <c r="IG22" s="164"/>
      <c r="IH22" s="164"/>
      <c r="II22" s="164"/>
      <c r="IJ22" s="164"/>
      <c r="IK22" s="164"/>
      <c r="IL22" s="164"/>
      <c r="IM22" s="164"/>
      <c r="IN22" s="164"/>
      <c r="IO22" s="164"/>
      <c r="IP22" s="164"/>
      <c r="IQ22" s="164"/>
      <c r="IR22" s="164"/>
      <c r="IS22" s="164"/>
      <c r="IT22" s="164"/>
      <c r="IU22" s="164"/>
      <c r="IV22" s="164"/>
      <c r="IW22" s="164"/>
      <c r="IX22" s="164"/>
      <c r="IY22" s="164"/>
      <c r="IZ22" s="164"/>
      <c r="JA22" s="164"/>
      <c r="JB22" s="164"/>
      <c r="JC22" s="164"/>
      <c r="JD22" s="164"/>
      <c r="JE22" s="164"/>
      <c r="JF22" s="164"/>
      <c r="JG22" s="164"/>
      <c r="JH22" s="164"/>
      <c r="JI22" s="164"/>
      <c r="JJ22" s="164"/>
      <c r="JK22" s="164"/>
      <c r="JL22" s="164"/>
      <c r="JM22" s="164"/>
      <c r="JN22" s="164"/>
      <c r="JO22" s="164"/>
      <c r="JP22" s="164"/>
      <c r="JQ22" s="164"/>
      <c r="JR22" s="164"/>
      <c r="JS22" s="164"/>
      <c r="JT22" s="164"/>
      <c r="JU22" s="164"/>
      <c r="JV22" s="164"/>
      <c r="JW22" s="164"/>
      <c r="JX22" s="164"/>
      <c r="JY22" s="164"/>
      <c r="JZ22" s="164"/>
      <c r="KA22" s="164"/>
      <c r="KB22" s="164"/>
      <c r="KC22" s="164"/>
      <c r="KD22" s="164"/>
      <c r="KE22" s="164"/>
      <c r="KF22" s="164"/>
      <c r="KG22" s="164"/>
      <c r="KH22" s="164"/>
      <c r="KI22" s="164"/>
      <c r="KJ22" s="164"/>
      <c r="KK22" s="164"/>
      <c r="KL22" s="164"/>
      <c r="KM22" s="164"/>
      <c r="KN22" s="164"/>
      <c r="KO22" s="164"/>
      <c r="KP22" s="164"/>
      <c r="KQ22" s="164"/>
      <c r="KR22" s="164"/>
      <c r="KS22" s="164"/>
      <c r="KT22" s="164"/>
      <c r="KU22" s="164"/>
      <c r="KV22" s="164"/>
      <c r="KW22" s="164"/>
      <c r="KX22" s="164"/>
      <c r="KY22" s="164"/>
      <c r="KZ22" s="164"/>
      <c r="LA22" s="164"/>
      <c r="LB22" s="164"/>
      <c r="LC22" s="164"/>
      <c r="LD22" s="164"/>
      <c r="LE22" s="164"/>
      <c r="LF22" s="164"/>
      <c r="LG22" s="164"/>
      <c r="LH22" s="164"/>
      <c r="LI22" s="164"/>
      <c r="LJ22" s="164"/>
      <c r="LK22" s="164"/>
      <c r="LL22" s="164"/>
      <c r="LM22" s="164"/>
      <c r="LN22" s="164"/>
      <c r="LO22" s="164"/>
      <c r="LP22" s="164"/>
      <c r="LQ22" s="164"/>
      <c r="LR22" s="164"/>
      <c r="LS22" s="164"/>
      <c r="LT22" s="164"/>
      <c r="LU22" s="164"/>
      <c r="LV22" s="164"/>
      <c r="LW22" s="164"/>
      <c r="LX22" s="164"/>
      <c r="LY22" s="164"/>
      <c r="LZ22" s="164"/>
      <c r="MA22" s="164"/>
      <c r="MB22" s="164"/>
      <c r="MC22" s="164"/>
      <c r="MD22" s="164"/>
      <c r="ME22" s="164"/>
      <c r="MF22" s="164"/>
      <c r="MG22" s="164"/>
      <c r="MH22" s="164"/>
      <c r="MI22" s="164"/>
      <c r="MJ22" s="164"/>
      <c r="MK22" s="164"/>
      <c r="ML22" s="164"/>
      <c r="MM22" s="164"/>
      <c r="MN22" s="164"/>
      <c r="MO22" s="164"/>
      <c r="MP22" s="164"/>
      <c r="MQ22" s="164"/>
      <c r="MR22" s="164"/>
      <c r="MS22" s="164"/>
      <c r="MT22" s="164"/>
      <c r="MU22" s="164"/>
      <c r="MV22" s="164"/>
      <c r="MW22" s="164"/>
      <c r="MX22" s="164"/>
      <c r="MY22" s="164"/>
      <c r="MZ22" s="164"/>
      <c r="NA22" s="164"/>
      <c r="NB22" s="164"/>
      <c r="NC22" s="164"/>
      <c r="ND22" s="164"/>
      <c r="NE22" s="164"/>
      <c r="NF22" s="164"/>
      <c r="NG22" s="164"/>
      <c r="NH22" s="164"/>
      <c r="NI22" s="164"/>
      <c r="NJ22" s="164"/>
      <c r="NK22" s="164"/>
      <c r="NL22" s="164"/>
      <c r="NM22" s="164"/>
      <c r="NN22" s="164"/>
      <c r="NO22" s="164"/>
      <c r="NP22" s="164"/>
      <c r="NQ22" s="164"/>
      <c r="NR22" s="164"/>
      <c r="NS22" s="164"/>
      <c r="NT22" s="164"/>
      <c r="NU22" s="164"/>
      <c r="NV22" s="164"/>
      <c r="NW22" s="164"/>
      <c r="NX22" s="164"/>
      <c r="NY22" s="164"/>
      <c r="NZ22" s="164"/>
      <c r="OA22" s="164"/>
      <c r="OB22" s="164"/>
      <c r="OC22" s="164"/>
      <c r="OD22" s="164"/>
      <c r="OE22" s="164"/>
      <c r="OF22" s="164"/>
      <c r="OG22" s="164"/>
      <c r="OH22" s="164"/>
      <c r="OI22" s="164"/>
      <c r="OJ22" s="164"/>
      <c r="OK22" s="164"/>
      <c r="OL22" s="164"/>
      <c r="OM22" s="164"/>
      <c r="ON22" s="164"/>
      <c r="OO22" s="164"/>
      <c r="OP22" s="164"/>
      <c r="OQ22" s="164"/>
      <c r="OR22" s="164"/>
      <c r="OS22" s="164"/>
      <c r="OT22" s="164"/>
      <c r="OU22" s="164"/>
      <c r="OV22" s="164"/>
      <c r="OW22" s="164"/>
      <c r="OX22" s="164"/>
      <c r="OY22" s="164"/>
      <c r="OZ22" s="164"/>
      <c r="PA22" s="164"/>
      <c r="PB22" s="164"/>
      <c r="PC22" s="164"/>
      <c r="PD22" s="164"/>
      <c r="PE22" s="164"/>
      <c r="PF22" s="164"/>
      <c r="PG22" s="164"/>
      <c r="PH22" s="164"/>
      <c r="PI22" s="164"/>
      <c r="PJ22" s="164"/>
      <c r="PK22" s="164"/>
      <c r="PL22" s="164"/>
      <c r="PM22" s="164"/>
      <c r="PN22" s="164"/>
      <c r="PO22" s="164"/>
      <c r="PP22" s="164"/>
      <c r="PQ22" s="164"/>
      <c r="PR22" s="164"/>
      <c r="PS22" s="164"/>
      <c r="PT22" s="164"/>
      <c r="PU22" s="164"/>
      <c r="PV22" s="164"/>
      <c r="PW22" s="164"/>
      <c r="PX22" s="164"/>
      <c r="PY22" s="164"/>
      <c r="PZ22" s="164"/>
      <c r="QA22" s="164"/>
      <c r="QB22" s="164"/>
      <c r="QC22" s="164"/>
      <c r="QD22" s="164"/>
      <c r="QE22" s="164"/>
      <c r="QF22" s="164"/>
      <c r="QG22" s="164"/>
      <c r="QH22" s="164"/>
      <c r="QI22" s="164"/>
      <c r="QJ22" s="164"/>
      <c r="QK22" s="164"/>
      <c r="QL22" s="164"/>
      <c r="QM22" s="164"/>
      <c r="QN22" s="164"/>
      <c r="QO22" s="164"/>
      <c r="QP22" s="164"/>
      <c r="QQ22" s="164"/>
      <c r="QR22" s="164"/>
      <c r="QS22" s="164"/>
      <c r="QT22" s="164"/>
      <c r="QU22" s="164"/>
      <c r="QV22" s="164"/>
      <c r="QW22" s="164"/>
      <c r="QX22" s="164"/>
      <c r="QY22" s="164"/>
      <c r="QZ22" s="164"/>
      <c r="RA22" s="164"/>
      <c r="RB22" s="164"/>
      <c r="RC22" s="164"/>
      <c r="RD22" s="164"/>
      <c r="RE22" s="164"/>
      <c r="RF22" s="164"/>
      <c r="RG22" s="164"/>
      <c r="RH22" s="164"/>
      <c r="RI22" s="164"/>
      <c r="RJ22" s="164"/>
      <c r="RK22" s="164"/>
      <c r="RL22" s="164"/>
      <c r="RM22" s="164"/>
      <c r="RN22" s="164"/>
      <c r="RO22" s="164"/>
      <c r="RP22" s="164"/>
      <c r="RQ22" s="164"/>
      <c r="RR22" s="164"/>
      <c r="RS22" s="164"/>
      <c r="RT22" s="164"/>
      <c r="RU22" s="164"/>
      <c r="RV22" s="164"/>
      <c r="RW22" s="164"/>
      <c r="RX22" s="164"/>
      <c r="RY22" s="164"/>
      <c r="RZ22" s="164"/>
      <c r="SA22" s="164"/>
      <c r="SB22" s="164"/>
      <c r="SC22" s="164"/>
      <c r="SD22" s="164"/>
      <c r="SE22" s="164"/>
      <c r="SF22" s="164"/>
      <c r="SG22" s="164"/>
      <c r="SH22" s="164"/>
      <c r="SI22" s="164"/>
      <c r="SJ22" s="164"/>
      <c r="SK22" s="164"/>
      <c r="SL22" s="164"/>
      <c r="SM22" s="164"/>
      <c r="SN22" s="164"/>
      <c r="SO22" s="164"/>
      <c r="SP22" s="164"/>
      <c r="SQ22" s="164"/>
      <c r="SR22" s="164"/>
      <c r="SS22" s="164"/>
      <c r="ST22" s="164"/>
      <c r="SU22" s="164"/>
      <c r="SV22" s="164"/>
      <c r="SW22" s="164"/>
      <c r="SX22" s="164"/>
      <c r="SY22" s="164"/>
      <c r="SZ22" s="164"/>
      <c r="TA22" s="164"/>
      <c r="TB22" s="164"/>
      <c r="TC22" s="164"/>
      <c r="TD22" s="164"/>
      <c r="TE22" s="164"/>
      <c r="TF22" s="164"/>
      <c r="TG22" s="164"/>
      <c r="TH22" s="164"/>
      <c r="TI22" s="164"/>
      <c r="TJ22" s="164"/>
      <c r="TK22" s="164"/>
      <c r="TL22" s="164"/>
      <c r="TM22" s="164"/>
      <c r="TN22" s="164"/>
      <c r="TO22" s="164"/>
      <c r="TP22" s="164"/>
      <c r="TQ22" s="164"/>
      <c r="TR22" s="164"/>
      <c r="TS22" s="164"/>
      <c r="TT22" s="164"/>
      <c r="TU22" s="164"/>
      <c r="TV22" s="164"/>
      <c r="TW22" s="164"/>
      <c r="TX22" s="164"/>
      <c r="TY22" s="164"/>
      <c r="TZ22" s="164"/>
      <c r="UA22" s="164"/>
      <c r="UB22" s="164"/>
      <c r="UC22" s="164"/>
      <c r="UD22" s="164"/>
      <c r="UE22" s="164"/>
      <c r="UF22" s="164"/>
      <c r="UG22" s="164"/>
      <c r="UH22" s="164"/>
      <c r="UI22" s="164"/>
      <c r="UJ22" s="164"/>
      <c r="UK22" s="164"/>
      <c r="UL22" s="164"/>
      <c r="UM22" s="164"/>
      <c r="UN22" s="164"/>
      <c r="UO22" s="164"/>
      <c r="UP22" s="164"/>
      <c r="UQ22" s="164"/>
      <c r="UR22" s="164"/>
      <c r="US22" s="164"/>
      <c r="UT22" s="164"/>
      <c r="UU22" s="164"/>
      <c r="UV22" s="164"/>
      <c r="UW22" s="164"/>
      <c r="UX22" s="164"/>
      <c r="UY22" s="164"/>
      <c r="UZ22" s="164"/>
      <c r="VA22" s="164"/>
      <c r="VB22" s="164"/>
      <c r="VC22" s="164"/>
      <c r="VD22" s="164"/>
      <c r="VE22" s="164"/>
      <c r="VF22" s="164"/>
      <c r="VG22" s="164"/>
      <c r="VH22" s="164"/>
      <c r="VI22" s="164"/>
      <c r="VJ22" s="164"/>
      <c r="VK22" s="164"/>
      <c r="VL22" s="164"/>
      <c r="VM22" s="164"/>
      <c r="VN22" s="164"/>
      <c r="VO22" s="164"/>
      <c r="VP22" s="164"/>
      <c r="VQ22" s="164"/>
      <c r="VR22" s="164"/>
      <c r="VS22" s="164"/>
      <c r="VT22" s="164"/>
      <c r="VU22" s="164"/>
      <c r="VV22" s="164"/>
      <c r="VW22" s="164"/>
      <c r="VX22" s="164"/>
      <c r="VY22" s="164"/>
      <c r="VZ22" s="164"/>
      <c r="WA22" s="164"/>
      <c r="WB22" s="164"/>
      <c r="WC22" s="164"/>
      <c r="WD22" s="164"/>
      <c r="WE22" s="164"/>
      <c r="WF22" s="164"/>
      <c r="WG22" s="164"/>
      <c r="WH22" s="164"/>
      <c r="WI22" s="164"/>
      <c r="WJ22" s="164"/>
      <c r="WK22" s="164"/>
      <c r="WL22" s="164"/>
      <c r="WM22" s="164"/>
      <c r="WN22" s="164"/>
      <c r="WO22" s="164"/>
      <c r="WP22" s="164"/>
      <c r="WQ22" s="164"/>
      <c r="WR22" s="164"/>
      <c r="WS22" s="164"/>
      <c r="WT22" s="164"/>
      <c r="WU22" s="164"/>
      <c r="WV22" s="164"/>
      <c r="WW22" s="164"/>
      <c r="WX22" s="164"/>
      <c r="WY22" s="164"/>
      <c r="WZ22" s="164"/>
      <c r="XA22" s="164"/>
      <c r="XB22" s="164"/>
      <c r="XC22" s="164"/>
      <c r="XD22" s="164"/>
      <c r="XE22" s="164"/>
      <c r="XF22" s="164"/>
      <c r="XG22" s="164"/>
      <c r="XH22" s="164"/>
      <c r="XI22" s="164"/>
      <c r="XJ22" s="164"/>
      <c r="XK22" s="164"/>
      <c r="XL22" s="164"/>
      <c r="XM22" s="164"/>
      <c r="XN22" s="164"/>
      <c r="XO22" s="164"/>
      <c r="XP22" s="164"/>
      <c r="XQ22" s="164"/>
      <c r="XR22" s="164"/>
      <c r="XS22" s="164"/>
      <c r="XT22" s="164"/>
      <c r="XU22" s="164"/>
      <c r="XV22" s="164"/>
      <c r="XW22" s="164"/>
      <c r="XX22" s="164"/>
      <c r="XY22" s="164"/>
      <c r="XZ22" s="164"/>
      <c r="YA22" s="164"/>
      <c r="YB22" s="164"/>
      <c r="YC22" s="164"/>
      <c r="YD22" s="164"/>
      <c r="YE22" s="164"/>
      <c r="YF22" s="164"/>
      <c r="YG22" s="164"/>
      <c r="YH22" s="164"/>
      <c r="YI22" s="164"/>
      <c r="YJ22" s="164"/>
      <c r="YK22" s="164"/>
      <c r="YL22" s="164"/>
      <c r="YM22" s="164"/>
      <c r="YN22" s="164"/>
      <c r="YO22" s="164"/>
      <c r="YP22" s="164"/>
      <c r="YQ22" s="164"/>
      <c r="YR22" s="164"/>
      <c r="YS22" s="164"/>
      <c r="YT22" s="164"/>
      <c r="YU22" s="164"/>
      <c r="YV22" s="164"/>
      <c r="YW22" s="164"/>
      <c r="YX22" s="164"/>
      <c r="YY22" s="164"/>
      <c r="YZ22" s="164"/>
      <c r="ZA22" s="164"/>
      <c r="ZB22" s="164"/>
      <c r="ZC22" s="164"/>
      <c r="ZD22" s="164"/>
      <c r="ZE22" s="164"/>
      <c r="ZF22" s="164"/>
      <c r="ZG22" s="164"/>
      <c r="ZH22" s="164"/>
      <c r="ZI22" s="164"/>
      <c r="ZJ22" s="164"/>
      <c r="ZK22" s="164"/>
      <c r="ZL22" s="164"/>
      <c r="ZM22" s="164"/>
      <c r="ZN22" s="164"/>
      <c r="ZO22" s="164"/>
      <c r="ZP22" s="164"/>
      <c r="ZQ22" s="164"/>
      <c r="ZR22" s="164"/>
      <c r="ZS22" s="164"/>
      <c r="ZT22" s="164"/>
      <c r="ZU22" s="164"/>
      <c r="ZV22" s="164"/>
      <c r="ZW22" s="164"/>
      <c r="ZX22" s="164"/>
      <c r="ZY22" s="164"/>
      <c r="ZZ22" s="164"/>
      <c r="AAA22" s="164"/>
      <c r="AAB22" s="164"/>
      <c r="AAC22" s="164"/>
      <c r="AAD22" s="164"/>
      <c r="AAE22" s="164"/>
      <c r="AAF22" s="164"/>
      <c r="AAG22" s="164"/>
      <c r="AAH22" s="164"/>
      <c r="AAI22" s="164"/>
      <c r="AAJ22" s="164"/>
      <c r="AAK22" s="164"/>
      <c r="AAL22" s="164"/>
      <c r="AAM22" s="164"/>
      <c r="AAN22" s="164"/>
      <c r="AAO22" s="164"/>
      <c r="AAP22" s="164"/>
      <c r="AAQ22" s="164"/>
      <c r="AAR22" s="164"/>
      <c r="AAS22" s="164"/>
      <c r="AAT22" s="164"/>
      <c r="AAU22" s="164"/>
      <c r="AAV22" s="164"/>
      <c r="AAW22" s="164"/>
      <c r="AAX22" s="164"/>
      <c r="AAY22" s="164"/>
      <c r="AAZ22" s="164"/>
      <c r="ABA22" s="164"/>
      <c r="ABB22" s="164"/>
      <c r="ABC22" s="164"/>
    </row>
    <row r="23" spans="1:731" ht="15" customHeight="1" x14ac:dyDescent="0.35">
      <c r="A23" s="161" t="s">
        <v>188</v>
      </c>
      <c r="B23" s="162" t="s">
        <v>219</v>
      </c>
      <c r="C23" s="162" t="s">
        <v>220</v>
      </c>
      <c r="D23" s="162"/>
      <c r="E23" s="162"/>
      <c r="F23" s="162"/>
      <c r="G23" s="162">
        <v>7946.6126426704632</v>
      </c>
      <c r="H23" s="162">
        <v>7721.6126426704632</v>
      </c>
      <c r="I23" s="162">
        <v>7721.6126426704632</v>
      </c>
      <c r="J23" s="162">
        <v>7721.6126426704632</v>
      </c>
      <c r="K23" s="162">
        <v>7721.6126426704632</v>
      </c>
      <c r="L23" s="162">
        <v>7721.6126426704632</v>
      </c>
      <c r="M23" s="162">
        <v>7721.6126426704632</v>
      </c>
      <c r="N23" s="162">
        <v>7721.6126426704632</v>
      </c>
      <c r="O23" s="162"/>
      <c r="P23" s="162"/>
      <c r="Q23" s="162"/>
      <c r="R23" s="162">
        <v>332755.9535094176</v>
      </c>
      <c r="S23" s="162">
        <v>346148.26129454124</v>
      </c>
      <c r="T23" s="162">
        <v>346232.59127132525</v>
      </c>
      <c r="U23" s="162">
        <v>347389.32005976915</v>
      </c>
      <c r="V23" s="162">
        <v>350286.11986463692</v>
      </c>
      <c r="W23" s="162">
        <v>355652.58027874416</v>
      </c>
      <c r="X23" s="162">
        <v>365805.72624307667</v>
      </c>
      <c r="Y23" s="162">
        <v>373004.22641456057</v>
      </c>
      <c r="Z23" s="162"/>
      <c r="AA23" s="162"/>
      <c r="AB23" s="162"/>
      <c r="AC23" s="162">
        <v>886171.37247328064</v>
      </c>
      <c r="AD23" s="162">
        <v>921272.81291192316</v>
      </c>
      <c r="AE23" s="162">
        <v>921497.39435210242</v>
      </c>
      <c r="AF23" s="162">
        <v>924577.91004903836</v>
      </c>
      <c r="AG23" s="162">
        <v>932292.45589498477</v>
      </c>
      <c r="AH23" s="162">
        <v>946584.02165162377</v>
      </c>
      <c r="AI23" s="162">
        <v>973623.13905656431</v>
      </c>
      <c r="AJ23" s="162">
        <v>992793.65940168721</v>
      </c>
      <c r="AK23" s="162"/>
      <c r="AL23" s="162"/>
      <c r="AM23" s="162"/>
      <c r="AN23" s="162">
        <v>1033653.3966804598</v>
      </c>
      <c r="AO23" s="162">
        <v>1072893.4513474575</v>
      </c>
      <c r="AP23" s="162">
        <v>1073155.408995474</v>
      </c>
      <c r="AQ23" s="162">
        <v>1076748.602831987</v>
      </c>
      <c r="AR23" s="162">
        <v>1085747.0502713958</v>
      </c>
      <c r="AS23" s="162">
        <v>1102417.1052371778</v>
      </c>
      <c r="AT23" s="162">
        <v>1133956.2368510251</v>
      </c>
      <c r="AU23" s="162">
        <v>1156317.2316725608</v>
      </c>
      <c r="AV23" s="162"/>
      <c r="AW23" s="162"/>
      <c r="AX23" s="162"/>
      <c r="AY23" s="162">
        <v>10437753.143313784</v>
      </c>
      <c r="AZ23" s="162">
        <v>10435595.797024991</v>
      </c>
      <c r="BA23" s="162">
        <v>10438154.127422117</v>
      </c>
      <c r="BB23" s="162">
        <v>10473245.97178828</v>
      </c>
      <c r="BC23" s="162">
        <v>10561126.595948333</v>
      </c>
      <c r="BD23" s="162">
        <v>10723929.662259463</v>
      </c>
      <c r="BE23" s="162">
        <v>11031947.083081679</v>
      </c>
      <c r="BF23" s="162">
        <v>11250328.997849565</v>
      </c>
      <c r="BG23" s="162"/>
      <c r="BH23" s="162"/>
      <c r="BI23" s="162"/>
      <c r="BJ23" s="162">
        <v>0</v>
      </c>
      <c r="BK23" s="162">
        <v>0</v>
      </c>
      <c r="BL23" s="162">
        <v>0</v>
      </c>
      <c r="BM23" s="162">
        <v>0</v>
      </c>
      <c r="BN23" s="162">
        <v>0</v>
      </c>
      <c r="BO23" s="162">
        <v>0</v>
      </c>
      <c r="BP23" s="162">
        <v>0</v>
      </c>
      <c r="BQ23" s="162">
        <v>0</v>
      </c>
      <c r="BR23" s="162"/>
      <c r="BS23" s="162"/>
      <c r="BT23" s="162"/>
      <c r="BU23" s="162">
        <v>0</v>
      </c>
      <c r="BV23" s="162">
        <v>0</v>
      </c>
      <c r="BW23" s="162">
        <v>0</v>
      </c>
      <c r="BX23" s="162">
        <v>0</v>
      </c>
      <c r="BY23" s="162">
        <v>0</v>
      </c>
      <c r="BZ23" s="162">
        <v>0</v>
      </c>
      <c r="CA23" s="162">
        <v>0</v>
      </c>
      <c r="CB23" s="162">
        <v>0</v>
      </c>
      <c r="CC23" s="162"/>
      <c r="CD23" s="162"/>
      <c r="CE23" s="162"/>
      <c r="CF23" s="162">
        <v>2252580.7226631586</v>
      </c>
      <c r="CG23" s="162">
        <v>2340314.5255539222</v>
      </c>
      <c r="CH23" s="162">
        <v>2340885.3946189019</v>
      </c>
      <c r="CI23" s="162">
        <v>2348715.832940795</v>
      </c>
      <c r="CJ23" s="162">
        <v>2368325.6260310179</v>
      </c>
      <c r="CK23" s="162">
        <v>2404653.7071675463</v>
      </c>
      <c r="CL23" s="162">
        <v>2473385.1021506665</v>
      </c>
      <c r="CM23" s="162">
        <v>2522115.1174888089</v>
      </c>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c r="FA23" s="164"/>
      <c r="FB23" s="164"/>
      <c r="FC23" s="164"/>
      <c r="FD23" s="164"/>
      <c r="FE23" s="164"/>
      <c r="FF23" s="164"/>
      <c r="FG23" s="164"/>
      <c r="FH23" s="164"/>
      <c r="FI23" s="164"/>
      <c r="FJ23" s="164"/>
      <c r="FK23" s="164"/>
      <c r="FL23" s="164"/>
      <c r="FM23" s="164"/>
      <c r="FN23" s="164"/>
      <c r="FO23" s="164"/>
      <c r="FP23" s="164"/>
      <c r="FQ23" s="164"/>
      <c r="FR23" s="164"/>
      <c r="FS23" s="164"/>
      <c r="FT23" s="164"/>
      <c r="FU23" s="164"/>
      <c r="FV23" s="164"/>
      <c r="FW23" s="164"/>
      <c r="FX23" s="164"/>
      <c r="FY23" s="164"/>
      <c r="FZ23" s="164"/>
      <c r="GA23" s="164"/>
      <c r="GB23" s="164"/>
      <c r="GC23" s="164"/>
      <c r="GD23" s="164"/>
      <c r="GE23" s="164"/>
      <c r="GF23" s="164"/>
      <c r="GG23" s="164"/>
      <c r="GH23" s="164"/>
      <c r="GI23" s="164"/>
      <c r="GJ23" s="164"/>
      <c r="GK23" s="164"/>
      <c r="GL23" s="164"/>
      <c r="GM23" s="164"/>
      <c r="GN23" s="164"/>
      <c r="GO23" s="164"/>
      <c r="GP23" s="164"/>
      <c r="GQ23" s="164"/>
      <c r="GR23" s="164"/>
      <c r="GS23" s="164"/>
      <c r="GT23" s="164"/>
      <c r="GU23" s="164"/>
      <c r="GV23" s="164"/>
      <c r="GW23" s="164"/>
      <c r="GX23" s="164"/>
      <c r="GY23" s="164"/>
      <c r="GZ23" s="164"/>
      <c r="HA23" s="164"/>
      <c r="HB23" s="164"/>
      <c r="HC23" s="164"/>
      <c r="HD23" s="164"/>
      <c r="HE23" s="164"/>
      <c r="HF23" s="164"/>
      <c r="HG23" s="164"/>
      <c r="HH23" s="164"/>
      <c r="HI23" s="164"/>
      <c r="HJ23" s="164"/>
      <c r="HK23" s="164"/>
      <c r="HL23" s="164"/>
      <c r="HM23" s="164"/>
      <c r="HN23" s="164"/>
      <c r="HO23" s="164"/>
      <c r="HP23" s="164"/>
      <c r="HQ23" s="164"/>
      <c r="HR23" s="164"/>
      <c r="HS23" s="164"/>
      <c r="HT23" s="164"/>
      <c r="HU23" s="164"/>
      <c r="HV23" s="164"/>
      <c r="HW23" s="164"/>
      <c r="HX23" s="164"/>
      <c r="HY23" s="164"/>
      <c r="HZ23" s="164"/>
      <c r="IA23" s="164"/>
      <c r="IB23" s="164"/>
      <c r="IC23" s="164"/>
      <c r="ID23" s="164"/>
      <c r="IE23" s="164"/>
      <c r="IF23" s="164"/>
      <c r="IG23" s="164"/>
      <c r="IH23" s="164"/>
      <c r="II23" s="164"/>
      <c r="IJ23" s="164"/>
      <c r="IK23" s="164"/>
      <c r="IL23" s="164"/>
      <c r="IM23" s="164"/>
      <c r="IN23" s="164"/>
      <c r="IO23" s="164"/>
      <c r="IP23" s="164"/>
      <c r="IQ23" s="164"/>
      <c r="IR23" s="164"/>
      <c r="IS23" s="164"/>
      <c r="IT23" s="164"/>
      <c r="IU23" s="164"/>
      <c r="IV23" s="164"/>
      <c r="IW23" s="164"/>
      <c r="IX23" s="164"/>
      <c r="IY23" s="164"/>
      <c r="IZ23" s="164"/>
      <c r="JA23" s="164"/>
      <c r="JB23" s="164"/>
      <c r="JC23" s="164"/>
      <c r="JD23" s="164"/>
      <c r="JE23" s="164"/>
      <c r="JF23" s="164"/>
      <c r="JG23" s="164"/>
      <c r="JH23" s="164"/>
      <c r="JI23" s="164"/>
      <c r="JJ23" s="164"/>
      <c r="JK23" s="164"/>
      <c r="JL23" s="164"/>
      <c r="JM23" s="164"/>
      <c r="JN23" s="164"/>
      <c r="JO23" s="164"/>
      <c r="JP23" s="164"/>
      <c r="JQ23" s="164"/>
      <c r="JR23" s="164"/>
      <c r="JS23" s="164"/>
      <c r="JT23" s="164"/>
      <c r="JU23" s="164"/>
      <c r="JV23" s="164"/>
      <c r="JW23" s="164"/>
      <c r="JX23" s="164"/>
      <c r="JY23" s="164"/>
      <c r="JZ23" s="164"/>
      <c r="KA23" s="164"/>
      <c r="KB23" s="164"/>
      <c r="KC23" s="164"/>
      <c r="KD23" s="164"/>
      <c r="KE23" s="164"/>
      <c r="KF23" s="164"/>
      <c r="KG23" s="164"/>
      <c r="KH23" s="164"/>
      <c r="KI23" s="164"/>
      <c r="KJ23" s="164"/>
      <c r="KK23" s="164"/>
      <c r="KL23" s="164"/>
      <c r="KM23" s="164"/>
      <c r="KN23" s="164"/>
      <c r="KO23" s="164"/>
      <c r="KP23" s="164"/>
      <c r="KQ23" s="164"/>
      <c r="KR23" s="164"/>
      <c r="KS23" s="164"/>
      <c r="KT23" s="164"/>
      <c r="KU23" s="164"/>
      <c r="KV23" s="164"/>
      <c r="KW23" s="164"/>
      <c r="KX23" s="164"/>
      <c r="KY23" s="164"/>
      <c r="KZ23" s="164"/>
      <c r="LA23" s="164"/>
      <c r="LB23" s="164"/>
      <c r="LC23" s="164"/>
      <c r="LD23" s="164"/>
      <c r="LE23" s="164"/>
      <c r="LF23" s="164"/>
      <c r="LG23" s="164"/>
      <c r="LH23" s="164"/>
      <c r="LI23" s="164"/>
      <c r="LJ23" s="164"/>
      <c r="LK23" s="164"/>
      <c r="LL23" s="164"/>
      <c r="LM23" s="164"/>
      <c r="LN23" s="164"/>
      <c r="LO23" s="164"/>
      <c r="LP23" s="164"/>
      <c r="LQ23" s="164"/>
      <c r="LR23" s="164"/>
      <c r="LS23" s="164"/>
      <c r="LT23" s="164"/>
      <c r="LU23" s="164"/>
      <c r="LV23" s="164"/>
      <c r="LW23" s="164"/>
      <c r="LX23" s="164"/>
      <c r="LY23" s="164"/>
      <c r="LZ23" s="164"/>
      <c r="MA23" s="164"/>
      <c r="MB23" s="164"/>
      <c r="MC23" s="164"/>
      <c r="MD23" s="164"/>
      <c r="ME23" s="164"/>
      <c r="MF23" s="164"/>
      <c r="MG23" s="164"/>
      <c r="MH23" s="164"/>
      <c r="MI23" s="164"/>
      <c r="MJ23" s="164"/>
      <c r="MK23" s="164"/>
      <c r="ML23" s="164"/>
      <c r="MM23" s="164"/>
      <c r="MN23" s="164"/>
      <c r="MO23" s="164"/>
      <c r="MP23" s="164"/>
      <c r="MQ23" s="164"/>
      <c r="MR23" s="164"/>
      <c r="MS23" s="164"/>
      <c r="MT23" s="164"/>
      <c r="MU23" s="164"/>
      <c r="MV23" s="164"/>
      <c r="MW23" s="164"/>
      <c r="MX23" s="164"/>
      <c r="MY23" s="164"/>
      <c r="MZ23" s="164"/>
      <c r="NA23" s="164"/>
      <c r="NB23" s="164"/>
      <c r="NC23" s="164"/>
      <c r="ND23" s="164"/>
      <c r="NE23" s="164"/>
      <c r="NF23" s="164"/>
      <c r="NG23" s="164"/>
      <c r="NH23" s="164"/>
      <c r="NI23" s="164"/>
      <c r="NJ23" s="164"/>
      <c r="NK23" s="164"/>
      <c r="NL23" s="164"/>
      <c r="NM23" s="164"/>
      <c r="NN23" s="164"/>
      <c r="NO23" s="164"/>
      <c r="NP23" s="164"/>
      <c r="NQ23" s="164"/>
      <c r="NR23" s="164"/>
      <c r="NS23" s="164"/>
      <c r="NT23" s="164"/>
      <c r="NU23" s="164"/>
      <c r="NV23" s="164"/>
      <c r="NW23" s="164"/>
      <c r="NX23" s="164"/>
      <c r="NY23" s="164"/>
      <c r="NZ23" s="164"/>
      <c r="OA23" s="164"/>
      <c r="OB23" s="164"/>
      <c r="OC23" s="164"/>
      <c r="OD23" s="164"/>
      <c r="OE23" s="164"/>
      <c r="OF23" s="164"/>
      <c r="OG23" s="164"/>
      <c r="OH23" s="164"/>
      <c r="OI23" s="164"/>
      <c r="OJ23" s="164"/>
      <c r="OK23" s="164"/>
      <c r="OL23" s="164"/>
      <c r="OM23" s="164"/>
      <c r="ON23" s="164"/>
      <c r="OO23" s="164"/>
      <c r="OP23" s="164"/>
      <c r="OQ23" s="164"/>
      <c r="OR23" s="164"/>
      <c r="OS23" s="164"/>
      <c r="OT23" s="164"/>
      <c r="OU23" s="164"/>
      <c r="OV23" s="164"/>
      <c r="OW23" s="164"/>
      <c r="OX23" s="164"/>
      <c r="OY23" s="164"/>
      <c r="OZ23" s="164"/>
      <c r="PA23" s="164"/>
      <c r="PB23" s="164"/>
      <c r="PC23" s="164"/>
      <c r="PD23" s="164"/>
      <c r="PE23" s="164"/>
      <c r="PF23" s="164"/>
      <c r="PG23" s="164"/>
      <c r="PH23" s="164"/>
      <c r="PI23" s="164"/>
      <c r="PJ23" s="164"/>
      <c r="PK23" s="164"/>
      <c r="PL23" s="164"/>
      <c r="PM23" s="164"/>
      <c r="PN23" s="164"/>
      <c r="PO23" s="164"/>
      <c r="PP23" s="164"/>
      <c r="PQ23" s="164"/>
      <c r="PR23" s="164"/>
      <c r="PS23" s="164"/>
      <c r="PT23" s="164"/>
      <c r="PU23" s="164"/>
      <c r="PV23" s="164"/>
      <c r="PW23" s="164"/>
      <c r="PX23" s="164"/>
      <c r="PY23" s="164"/>
      <c r="PZ23" s="164"/>
      <c r="QA23" s="164"/>
      <c r="QB23" s="164"/>
      <c r="QC23" s="164"/>
      <c r="QD23" s="164"/>
      <c r="QE23" s="164"/>
      <c r="QF23" s="164"/>
      <c r="QG23" s="164"/>
      <c r="QH23" s="164"/>
      <c r="QI23" s="164"/>
      <c r="QJ23" s="164"/>
      <c r="QK23" s="164"/>
      <c r="QL23" s="164"/>
      <c r="QM23" s="164"/>
      <c r="QN23" s="164"/>
      <c r="QO23" s="164"/>
      <c r="QP23" s="164"/>
      <c r="QQ23" s="164"/>
      <c r="QR23" s="164"/>
      <c r="QS23" s="164"/>
      <c r="QT23" s="164"/>
      <c r="QU23" s="164"/>
      <c r="QV23" s="164"/>
      <c r="QW23" s="164"/>
      <c r="QX23" s="164"/>
      <c r="QY23" s="164"/>
      <c r="QZ23" s="164"/>
      <c r="RA23" s="164"/>
      <c r="RB23" s="164"/>
      <c r="RC23" s="164"/>
      <c r="RD23" s="164"/>
      <c r="RE23" s="164"/>
      <c r="RF23" s="164"/>
      <c r="RG23" s="164"/>
      <c r="RH23" s="164"/>
      <c r="RI23" s="164"/>
      <c r="RJ23" s="164"/>
      <c r="RK23" s="164"/>
      <c r="RL23" s="164"/>
      <c r="RM23" s="164"/>
      <c r="RN23" s="164"/>
      <c r="RO23" s="164"/>
      <c r="RP23" s="164"/>
      <c r="RQ23" s="164"/>
      <c r="RR23" s="164"/>
      <c r="RS23" s="164"/>
      <c r="RT23" s="164"/>
      <c r="RU23" s="164"/>
      <c r="RV23" s="164"/>
      <c r="RW23" s="164"/>
      <c r="RX23" s="164"/>
      <c r="RY23" s="164"/>
      <c r="RZ23" s="164"/>
      <c r="SA23" s="164"/>
      <c r="SB23" s="164"/>
      <c r="SC23" s="164"/>
      <c r="SD23" s="164"/>
      <c r="SE23" s="164"/>
      <c r="SF23" s="164"/>
      <c r="SG23" s="164"/>
      <c r="SH23" s="164"/>
      <c r="SI23" s="164"/>
      <c r="SJ23" s="164"/>
      <c r="SK23" s="164"/>
      <c r="SL23" s="164"/>
      <c r="SM23" s="164"/>
      <c r="SN23" s="164"/>
      <c r="SO23" s="164"/>
      <c r="SP23" s="164"/>
      <c r="SQ23" s="164"/>
      <c r="SR23" s="164"/>
      <c r="SS23" s="164"/>
      <c r="ST23" s="164"/>
      <c r="SU23" s="164"/>
      <c r="SV23" s="164"/>
      <c r="SW23" s="164"/>
      <c r="SX23" s="164"/>
      <c r="SY23" s="164"/>
      <c r="SZ23" s="164"/>
      <c r="TA23" s="164"/>
      <c r="TB23" s="164"/>
      <c r="TC23" s="164"/>
      <c r="TD23" s="164"/>
      <c r="TE23" s="164"/>
      <c r="TF23" s="164"/>
      <c r="TG23" s="164"/>
      <c r="TH23" s="164"/>
      <c r="TI23" s="164"/>
      <c r="TJ23" s="164"/>
      <c r="TK23" s="164"/>
      <c r="TL23" s="164"/>
      <c r="TM23" s="164"/>
      <c r="TN23" s="164"/>
      <c r="TO23" s="164"/>
      <c r="TP23" s="164"/>
      <c r="TQ23" s="164"/>
      <c r="TR23" s="164"/>
      <c r="TS23" s="164"/>
      <c r="TT23" s="164"/>
      <c r="TU23" s="164"/>
      <c r="TV23" s="164"/>
      <c r="TW23" s="164"/>
      <c r="TX23" s="164"/>
      <c r="TY23" s="164"/>
      <c r="TZ23" s="164"/>
      <c r="UA23" s="164"/>
      <c r="UB23" s="164"/>
      <c r="UC23" s="164"/>
      <c r="UD23" s="164"/>
      <c r="UE23" s="164"/>
      <c r="UF23" s="164"/>
      <c r="UG23" s="164"/>
      <c r="UH23" s="164"/>
      <c r="UI23" s="164"/>
      <c r="UJ23" s="164"/>
      <c r="UK23" s="164"/>
      <c r="UL23" s="164"/>
      <c r="UM23" s="164"/>
      <c r="UN23" s="164"/>
      <c r="UO23" s="164"/>
      <c r="UP23" s="164"/>
      <c r="UQ23" s="164"/>
      <c r="UR23" s="164"/>
      <c r="US23" s="164"/>
      <c r="UT23" s="164"/>
      <c r="UU23" s="164"/>
      <c r="UV23" s="164"/>
      <c r="UW23" s="164"/>
      <c r="UX23" s="164"/>
      <c r="UY23" s="164"/>
      <c r="UZ23" s="164"/>
      <c r="VA23" s="164"/>
      <c r="VB23" s="164"/>
      <c r="VC23" s="164"/>
      <c r="VD23" s="164"/>
      <c r="VE23" s="164"/>
      <c r="VF23" s="164"/>
      <c r="VG23" s="164"/>
      <c r="VH23" s="164"/>
      <c r="VI23" s="164"/>
      <c r="VJ23" s="164"/>
      <c r="VK23" s="164"/>
      <c r="VL23" s="164"/>
      <c r="VM23" s="164"/>
      <c r="VN23" s="164"/>
      <c r="VO23" s="164"/>
      <c r="VP23" s="164"/>
      <c r="VQ23" s="164"/>
      <c r="VR23" s="164"/>
      <c r="VS23" s="164"/>
      <c r="VT23" s="164"/>
      <c r="VU23" s="164"/>
      <c r="VV23" s="164"/>
      <c r="VW23" s="164"/>
      <c r="VX23" s="164"/>
      <c r="VY23" s="164"/>
      <c r="VZ23" s="164"/>
      <c r="WA23" s="164"/>
      <c r="WB23" s="164"/>
      <c r="WC23" s="164"/>
      <c r="WD23" s="164"/>
      <c r="WE23" s="164"/>
      <c r="WF23" s="164"/>
      <c r="WG23" s="164"/>
      <c r="WH23" s="164"/>
      <c r="WI23" s="164"/>
      <c r="WJ23" s="164"/>
      <c r="WK23" s="164"/>
      <c r="WL23" s="164"/>
      <c r="WM23" s="164"/>
      <c r="WN23" s="164"/>
      <c r="WO23" s="164"/>
      <c r="WP23" s="164"/>
      <c r="WQ23" s="164"/>
      <c r="WR23" s="164"/>
      <c r="WS23" s="164"/>
      <c r="WT23" s="164"/>
      <c r="WU23" s="164"/>
      <c r="WV23" s="164"/>
      <c r="WW23" s="164"/>
      <c r="WX23" s="164"/>
      <c r="WY23" s="164"/>
      <c r="WZ23" s="164"/>
      <c r="XA23" s="164"/>
      <c r="XB23" s="164"/>
      <c r="XC23" s="164"/>
      <c r="XD23" s="164"/>
      <c r="XE23" s="164"/>
      <c r="XF23" s="164"/>
      <c r="XG23" s="164"/>
      <c r="XH23" s="164"/>
      <c r="XI23" s="164"/>
      <c r="XJ23" s="164"/>
      <c r="XK23" s="164"/>
      <c r="XL23" s="164"/>
      <c r="XM23" s="164"/>
      <c r="XN23" s="164"/>
      <c r="XO23" s="164"/>
      <c r="XP23" s="164"/>
      <c r="XQ23" s="164"/>
      <c r="XR23" s="164"/>
      <c r="XS23" s="164"/>
      <c r="XT23" s="164"/>
      <c r="XU23" s="164"/>
      <c r="XV23" s="164"/>
      <c r="XW23" s="164"/>
      <c r="XX23" s="164"/>
      <c r="XY23" s="164"/>
      <c r="XZ23" s="164"/>
      <c r="YA23" s="164"/>
      <c r="YB23" s="164"/>
      <c r="YC23" s="164"/>
      <c r="YD23" s="164"/>
      <c r="YE23" s="164"/>
      <c r="YF23" s="164"/>
      <c r="YG23" s="164"/>
      <c r="YH23" s="164"/>
      <c r="YI23" s="164"/>
      <c r="YJ23" s="164"/>
      <c r="YK23" s="164"/>
      <c r="YL23" s="164"/>
      <c r="YM23" s="164"/>
      <c r="YN23" s="164"/>
      <c r="YO23" s="164"/>
      <c r="YP23" s="164"/>
      <c r="YQ23" s="164"/>
      <c r="YR23" s="164"/>
      <c r="YS23" s="164"/>
      <c r="YT23" s="164"/>
      <c r="YU23" s="164"/>
      <c r="YV23" s="164"/>
      <c r="YW23" s="164"/>
      <c r="YX23" s="164"/>
      <c r="YY23" s="164"/>
      <c r="YZ23" s="164"/>
      <c r="ZA23" s="164"/>
      <c r="ZB23" s="164"/>
      <c r="ZC23" s="164"/>
      <c r="ZD23" s="164"/>
      <c r="ZE23" s="164"/>
      <c r="ZF23" s="164"/>
      <c r="ZG23" s="164"/>
      <c r="ZH23" s="164"/>
      <c r="ZI23" s="164"/>
      <c r="ZJ23" s="164"/>
      <c r="ZK23" s="164"/>
      <c r="ZL23" s="164"/>
      <c r="ZM23" s="164"/>
      <c r="ZN23" s="164"/>
      <c r="ZO23" s="164"/>
      <c r="ZP23" s="164"/>
      <c r="ZQ23" s="164"/>
      <c r="ZR23" s="164"/>
      <c r="ZS23" s="164"/>
      <c r="ZT23" s="164"/>
      <c r="ZU23" s="164"/>
      <c r="ZV23" s="164"/>
      <c r="ZW23" s="164"/>
      <c r="ZX23" s="164"/>
      <c r="ZY23" s="164"/>
      <c r="ZZ23" s="164"/>
      <c r="AAA23" s="164"/>
      <c r="AAB23" s="164"/>
      <c r="AAC23" s="164"/>
      <c r="AAD23" s="164"/>
      <c r="AAE23" s="164"/>
      <c r="AAF23" s="164"/>
      <c r="AAG23" s="164"/>
      <c r="AAH23" s="164"/>
      <c r="AAI23" s="164"/>
      <c r="AAJ23" s="164"/>
      <c r="AAK23" s="164"/>
      <c r="AAL23" s="164"/>
      <c r="AAM23" s="164"/>
      <c r="AAN23" s="164"/>
      <c r="AAO23" s="164"/>
      <c r="AAP23" s="164"/>
      <c r="AAQ23" s="164"/>
      <c r="AAR23" s="164"/>
      <c r="AAS23" s="164"/>
      <c r="AAT23" s="164"/>
      <c r="AAU23" s="164"/>
      <c r="AAV23" s="164"/>
      <c r="AAW23" s="164"/>
      <c r="AAX23" s="164"/>
      <c r="AAY23" s="164"/>
      <c r="AAZ23" s="164"/>
      <c r="ABA23" s="164"/>
      <c r="ABB23" s="164"/>
      <c r="ABC23" s="164"/>
    </row>
    <row r="24" spans="1:731" ht="15" customHeight="1" x14ac:dyDescent="0.35">
      <c r="A24" s="161" t="s">
        <v>188</v>
      </c>
      <c r="B24" s="162" t="s">
        <v>221</v>
      </c>
      <c r="C24" s="162" t="s">
        <v>222</v>
      </c>
      <c r="D24" s="162"/>
      <c r="E24" s="162"/>
      <c r="F24" s="162"/>
      <c r="G24" s="162">
        <v>3197.9730685146728</v>
      </c>
      <c r="H24" s="162">
        <v>3003.9730685146728</v>
      </c>
      <c r="I24" s="162">
        <v>3003.9730685146728</v>
      </c>
      <c r="J24" s="162">
        <v>3003.9730685146728</v>
      </c>
      <c r="K24" s="162">
        <v>3003.9730685146728</v>
      </c>
      <c r="L24" s="162">
        <v>3003.9730685146728</v>
      </c>
      <c r="M24" s="162">
        <v>3003.9730685146728</v>
      </c>
      <c r="N24" s="162">
        <v>3003.9730685146728</v>
      </c>
      <c r="O24" s="162"/>
      <c r="P24" s="162"/>
      <c r="Q24" s="162"/>
      <c r="R24" s="162">
        <v>589409.88223067368</v>
      </c>
      <c r="S24" s="162">
        <v>578412.98348588205</v>
      </c>
      <c r="T24" s="162">
        <v>578562.3569866732</v>
      </c>
      <c r="U24" s="162">
        <v>580611.2681234359</v>
      </c>
      <c r="V24" s="162">
        <v>585742.363191235</v>
      </c>
      <c r="W24" s="162">
        <v>595247.96261722699</v>
      </c>
      <c r="X24" s="162">
        <v>613232.20753904968</v>
      </c>
      <c r="Y24" s="162">
        <v>625982.89492289466</v>
      </c>
      <c r="Z24" s="162"/>
      <c r="AA24" s="162"/>
      <c r="AB24" s="162"/>
      <c r="AC24" s="162">
        <v>1559578.7700051584</v>
      </c>
      <c r="AD24" s="162">
        <v>1531363.149187197</v>
      </c>
      <c r="AE24" s="162">
        <v>1531758.391526456</v>
      </c>
      <c r="AF24" s="162">
        <v>1537179.811164737</v>
      </c>
      <c r="AG24" s="162">
        <v>1550756.6906434661</v>
      </c>
      <c r="AH24" s="162">
        <v>1575908.5102988216</v>
      </c>
      <c r="AI24" s="162">
        <v>1623494.8291241834</v>
      </c>
      <c r="AJ24" s="162">
        <v>1657233.152736197</v>
      </c>
      <c r="AK24" s="162"/>
      <c r="AL24" s="162"/>
      <c r="AM24" s="162"/>
      <c r="AN24" s="162">
        <v>2022082.4827619221</v>
      </c>
      <c r="AO24" s="162">
        <v>1993053.2878623989</v>
      </c>
      <c r="AP24" s="162">
        <v>1993565.7420109371</v>
      </c>
      <c r="AQ24" s="162">
        <v>2000594.920589864</v>
      </c>
      <c r="AR24" s="162">
        <v>2018198.1162042907</v>
      </c>
      <c r="AS24" s="162">
        <v>2050808.8793878094</v>
      </c>
      <c r="AT24" s="162">
        <v>2112507.2453610585</v>
      </c>
      <c r="AU24" s="162">
        <v>2156250.8987665097</v>
      </c>
      <c r="AV24" s="162"/>
      <c r="AW24" s="162"/>
      <c r="AX24" s="162"/>
      <c r="AY24" s="162">
        <v>14008453.220170913</v>
      </c>
      <c r="AZ24" s="162">
        <v>13607742.23086389</v>
      </c>
      <c r="BA24" s="162">
        <v>13611275.588954723</v>
      </c>
      <c r="BB24" s="162">
        <v>13659741.593327198</v>
      </c>
      <c r="BC24" s="162">
        <v>13781115.171482697</v>
      </c>
      <c r="BD24" s="162">
        <v>14005965.539601171</v>
      </c>
      <c r="BE24" s="162">
        <v>14431374.176109398</v>
      </c>
      <c r="BF24" s="162">
        <v>14732985.534166591</v>
      </c>
      <c r="BG24" s="162"/>
      <c r="BH24" s="162"/>
      <c r="BI24" s="162"/>
      <c r="BJ24" s="162">
        <v>0</v>
      </c>
      <c r="BK24" s="162">
        <v>0</v>
      </c>
      <c r="BL24" s="162">
        <v>0</v>
      </c>
      <c r="BM24" s="162">
        <v>0</v>
      </c>
      <c r="BN24" s="162">
        <v>0</v>
      </c>
      <c r="BO24" s="162">
        <v>0</v>
      </c>
      <c r="BP24" s="162">
        <v>0</v>
      </c>
      <c r="BQ24" s="162">
        <v>0</v>
      </c>
      <c r="BR24" s="162"/>
      <c r="BS24" s="162"/>
      <c r="BT24" s="162"/>
      <c r="BU24" s="162">
        <v>0</v>
      </c>
      <c r="BV24" s="162">
        <v>0</v>
      </c>
      <c r="BW24" s="162">
        <v>0</v>
      </c>
      <c r="BX24" s="162">
        <v>0</v>
      </c>
      <c r="BY24" s="162">
        <v>0</v>
      </c>
      <c r="BZ24" s="162">
        <v>0</v>
      </c>
      <c r="CA24" s="162">
        <v>0</v>
      </c>
      <c r="CB24" s="162">
        <v>0</v>
      </c>
      <c r="CC24" s="162"/>
      <c r="CD24" s="162"/>
      <c r="CE24" s="162"/>
      <c r="CF24" s="162">
        <v>4171071.1349977539</v>
      </c>
      <c r="CG24" s="162">
        <v>4102829.4205354773</v>
      </c>
      <c r="CH24" s="162">
        <v>4103886.4905240661</v>
      </c>
      <c r="CI24" s="162">
        <v>4118385.9998780363</v>
      </c>
      <c r="CJ24" s="162">
        <v>4154697.1700389911</v>
      </c>
      <c r="CK24" s="162">
        <v>4221965.3523038579</v>
      </c>
      <c r="CL24" s="162">
        <v>4349234.2820242913</v>
      </c>
      <c r="CM24" s="162">
        <v>4439466.9464256009</v>
      </c>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4"/>
      <c r="DV24" s="164"/>
      <c r="DW24" s="164"/>
      <c r="DX24" s="164"/>
      <c r="DY24" s="164"/>
      <c r="DZ24" s="164"/>
      <c r="EA24" s="164"/>
      <c r="EB24" s="164"/>
      <c r="EC24" s="164"/>
      <c r="ED24" s="164"/>
      <c r="EE24" s="164"/>
      <c r="EF24" s="164"/>
      <c r="EG24" s="164"/>
      <c r="EH24" s="164"/>
      <c r="EI24" s="164"/>
      <c r="EJ24" s="164"/>
      <c r="EK24" s="164"/>
      <c r="EL24" s="164"/>
      <c r="EM24" s="164"/>
      <c r="EN24" s="164"/>
      <c r="EO24" s="164"/>
      <c r="EP24" s="164"/>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164"/>
      <c r="FM24" s="164"/>
      <c r="FN24" s="164"/>
      <c r="FO24" s="164"/>
      <c r="FP24" s="164"/>
      <c r="FQ24" s="164"/>
      <c r="FR24" s="164"/>
      <c r="FS24" s="164"/>
      <c r="FT24" s="164"/>
      <c r="FU24" s="164"/>
      <c r="FV24" s="164"/>
      <c r="FW24" s="164"/>
      <c r="FX24" s="164"/>
      <c r="FY24" s="164"/>
      <c r="FZ24" s="164"/>
      <c r="GA24" s="164"/>
      <c r="GB24" s="164"/>
      <c r="GC24" s="164"/>
      <c r="GD24" s="164"/>
      <c r="GE24" s="164"/>
      <c r="GF24" s="164"/>
      <c r="GG24" s="164"/>
      <c r="GH24" s="164"/>
      <c r="GI24" s="164"/>
      <c r="GJ24" s="164"/>
      <c r="GK24" s="164"/>
      <c r="GL24" s="164"/>
      <c r="GM24" s="164"/>
      <c r="GN24" s="164"/>
      <c r="GO24" s="164"/>
      <c r="GP24" s="164"/>
      <c r="GQ24" s="164"/>
      <c r="GR24" s="164"/>
      <c r="GS24" s="164"/>
      <c r="GT24" s="164"/>
      <c r="GU24" s="164"/>
      <c r="GV24" s="164"/>
      <c r="GW24" s="164"/>
      <c r="GX24" s="164"/>
      <c r="GY24" s="164"/>
      <c r="GZ24" s="164"/>
      <c r="HA24" s="164"/>
      <c r="HB24" s="164"/>
      <c r="HC24" s="164"/>
      <c r="HD24" s="164"/>
      <c r="HE24" s="164"/>
      <c r="HF24" s="164"/>
      <c r="HG24" s="164"/>
      <c r="HH24" s="164"/>
      <c r="HI24" s="164"/>
      <c r="HJ24" s="164"/>
      <c r="HK24" s="164"/>
      <c r="HL24" s="164"/>
      <c r="HM24" s="164"/>
      <c r="HN24" s="164"/>
      <c r="HO24" s="164"/>
      <c r="HP24" s="164"/>
      <c r="HQ24" s="164"/>
      <c r="HR24" s="164"/>
      <c r="HS24" s="164"/>
      <c r="HT24" s="164"/>
      <c r="HU24" s="164"/>
      <c r="HV24" s="164"/>
      <c r="HW24" s="164"/>
      <c r="HX24" s="164"/>
      <c r="HY24" s="164"/>
      <c r="HZ24" s="164"/>
      <c r="IA24" s="164"/>
      <c r="IB24" s="164"/>
      <c r="IC24" s="164"/>
      <c r="ID24" s="164"/>
      <c r="IE24" s="164"/>
      <c r="IF24" s="164"/>
      <c r="IG24" s="164"/>
      <c r="IH24" s="164"/>
      <c r="II24" s="164"/>
      <c r="IJ24" s="164"/>
      <c r="IK24" s="164"/>
      <c r="IL24" s="164"/>
      <c r="IM24" s="164"/>
      <c r="IN24" s="164"/>
      <c r="IO24" s="164"/>
      <c r="IP24" s="164"/>
      <c r="IQ24" s="164"/>
      <c r="IR24" s="164"/>
      <c r="IS24" s="164"/>
      <c r="IT24" s="164"/>
      <c r="IU24" s="164"/>
      <c r="IV24" s="164"/>
      <c r="IW24" s="164"/>
      <c r="IX24" s="164"/>
      <c r="IY24" s="164"/>
      <c r="IZ24" s="164"/>
      <c r="JA24" s="164"/>
      <c r="JB24" s="164"/>
      <c r="JC24" s="164"/>
      <c r="JD24" s="164"/>
      <c r="JE24" s="164"/>
      <c r="JF24" s="164"/>
      <c r="JG24" s="164"/>
      <c r="JH24" s="164"/>
      <c r="JI24" s="164"/>
      <c r="JJ24" s="164"/>
      <c r="JK24" s="164"/>
      <c r="JL24" s="164"/>
      <c r="JM24" s="164"/>
      <c r="JN24" s="164"/>
      <c r="JO24" s="164"/>
      <c r="JP24" s="164"/>
      <c r="JQ24" s="164"/>
      <c r="JR24" s="164"/>
      <c r="JS24" s="164"/>
      <c r="JT24" s="164"/>
      <c r="JU24" s="164"/>
      <c r="JV24" s="164"/>
      <c r="JW24" s="164"/>
      <c r="JX24" s="164"/>
      <c r="JY24" s="164"/>
      <c r="JZ24" s="164"/>
      <c r="KA24" s="164"/>
      <c r="KB24" s="164"/>
      <c r="KC24" s="164"/>
      <c r="KD24" s="164"/>
      <c r="KE24" s="164"/>
      <c r="KF24" s="164"/>
      <c r="KG24" s="164"/>
      <c r="KH24" s="164"/>
      <c r="KI24" s="164"/>
      <c r="KJ24" s="164"/>
      <c r="KK24" s="164"/>
      <c r="KL24" s="164"/>
      <c r="KM24" s="164"/>
      <c r="KN24" s="164"/>
      <c r="KO24" s="164"/>
      <c r="KP24" s="164"/>
      <c r="KQ24" s="164"/>
      <c r="KR24" s="164"/>
      <c r="KS24" s="164"/>
      <c r="KT24" s="164"/>
      <c r="KU24" s="164"/>
      <c r="KV24" s="164"/>
      <c r="KW24" s="164"/>
      <c r="KX24" s="164"/>
      <c r="KY24" s="164"/>
      <c r="KZ24" s="164"/>
      <c r="LA24" s="164"/>
      <c r="LB24" s="164"/>
      <c r="LC24" s="164"/>
      <c r="LD24" s="164"/>
      <c r="LE24" s="164"/>
      <c r="LF24" s="164"/>
      <c r="LG24" s="164"/>
      <c r="LH24" s="164"/>
      <c r="LI24" s="164"/>
      <c r="LJ24" s="164"/>
      <c r="LK24" s="164"/>
      <c r="LL24" s="164"/>
      <c r="LM24" s="164"/>
      <c r="LN24" s="164"/>
      <c r="LO24" s="164"/>
      <c r="LP24" s="164"/>
      <c r="LQ24" s="164"/>
      <c r="LR24" s="164"/>
      <c r="LS24" s="164"/>
      <c r="LT24" s="164"/>
      <c r="LU24" s="164"/>
      <c r="LV24" s="164"/>
      <c r="LW24" s="164"/>
      <c r="LX24" s="164"/>
      <c r="LY24" s="164"/>
      <c r="LZ24" s="164"/>
      <c r="MA24" s="164"/>
      <c r="MB24" s="164"/>
      <c r="MC24" s="164"/>
      <c r="MD24" s="164"/>
      <c r="ME24" s="164"/>
      <c r="MF24" s="164"/>
      <c r="MG24" s="164"/>
      <c r="MH24" s="164"/>
      <c r="MI24" s="164"/>
      <c r="MJ24" s="164"/>
      <c r="MK24" s="164"/>
      <c r="ML24" s="164"/>
      <c r="MM24" s="164"/>
      <c r="MN24" s="164"/>
      <c r="MO24" s="164"/>
      <c r="MP24" s="164"/>
      <c r="MQ24" s="164"/>
      <c r="MR24" s="164"/>
      <c r="MS24" s="164"/>
      <c r="MT24" s="164"/>
      <c r="MU24" s="164"/>
      <c r="MV24" s="164"/>
      <c r="MW24" s="164"/>
      <c r="MX24" s="164"/>
      <c r="MY24" s="164"/>
      <c r="MZ24" s="164"/>
      <c r="NA24" s="164"/>
      <c r="NB24" s="164"/>
      <c r="NC24" s="164"/>
      <c r="ND24" s="164"/>
      <c r="NE24" s="164"/>
      <c r="NF24" s="164"/>
      <c r="NG24" s="164"/>
      <c r="NH24" s="164"/>
      <c r="NI24" s="164"/>
      <c r="NJ24" s="164"/>
      <c r="NK24" s="164"/>
      <c r="NL24" s="164"/>
      <c r="NM24" s="164"/>
      <c r="NN24" s="164"/>
      <c r="NO24" s="164"/>
      <c r="NP24" s="164"/>
      <c r="NQ24" s="164"/>
      <c r="NR24" s="164"/>
      <c r="NS24" s="164"/>
      <c r="NT24" s="164"/>
      <c r="NU24" s="164"/>
      <c r="NV24" s="164"/>
      <c r="NW24" s="164"/>
      <c r="NX24" s="164"/>
      <c r="NY24" s="164"/>
      <c r="NZ24" s="164"/>
      <c r="OA24" s="164"/>
      <c r="OB24" s="164"/>
      <c r="OC24" s="164"/>
      <c r="OD24" s="164"/>
      <c r="OE24" s="164"/>
      <c r="OF24" s="164"/>
      <c r="OG24" s="164"/>
      <c r="OH24" s="164"/>
      <c r="OI24" s="164"/>
      <c r="OJ24" s="164"/>
      <c r="OK24" s="164"/>
      <c r="OL24" s="164"/>
      <c r="OM24" s="164"/>
      <c r="ON24" s="164"/>
      <c r="OO24" s="164"/>
      <c r="OP24" s="164"/>
      <c r="OQ24" s="164"/>
      <c r="OR24" s="164"/>
      <c r="OS24" s="164"/>
      <c r="OT24" s="164"/>
      <c r="OU24" s="164"/>
      <c r="OV24" s="164"/>
      <c r="OW24" s="164"/>
      <c r="OX24" s="164"/>
      <c r="OY24" s="164"/>
      <c r="OZ24" s="164"/>
      <c r="PA24" s="164"/>
      <c r="PB24" s="164"/>
      <c r="PC24" s="164"/>
      <c r="PD24" s="164"/>
      <c r="PE24" s="164"/>
      <c r="PF24" s="164"/>
      <c r="PG24" s="164"/>
      <c r="PH24" s="164"/>
      <c r="PI24" s="164"/>
      <c r="PJ24" s="164"/>
      <c r="PK24" s="164"/>
      <c r="PL24" s="164"/>
      <c r="PM24" s="164"/>
      <c r="PN24" s="164"/>
      <c r="PO24" s="164"/>
      <c r="PP24" s="164"/>
      <c r="PQ24" s="164"/>
      <c r="PR24" s="164"/>
      <c r="PS24" s="164"/>
      <c r="PT24" s="164"/>
      <c r="PU24" s="164"/>
      <c r="PV24" s="164"/>
      <c r="PW24" s="164"/>
      <c r="PX24" s="164"/>
      <c r="PY24" s="164"/>
      <c r="PZ24" s="164"/>
      <c r="QA24" s="164"/>
      <c r="QB24" s="164"/>
      <c r="QC24" s="164"/>
      <c r="QD24" s="164"/>
      <c r="QE24" s="164"/>
      <c r="QF24" s="164"/>
      <c r="QG24" s="164"/>
      <c r="QH24" s="164"/>
      <c r="QI24" s="164"/>
      <c r="QJ24" s="164"/>
      <c r="QK24" s="164"/>
      <c r="QL24" s="164"/>
      <c r="QM24" s="164"/>
      <c r="QN24" s="164"/>
      <c r="QO24" s="164"/>
      <c r="QP24" s="164"/>
      <c r="QQ24" s="164"/>
      <c r="QR24" s="164"/>
      <c r="QS24" s="164"/>
      <c r="QT24" s="164"/>
      <c r="QU24" s="164"/>
      <c r="QV24" s="164"/>
      <c r="QW24" s="164"/>
      <c r="QX24" s="164"/>
      <c r="QY24" s="164"/>
      <c r="QZ24" s="164"/>
      <c r="RA24" s="164"/>
      <c r="RB24" s="164"/>
      <c r="RC24" s="164"/>
      <c r="RD24" s="164"/>
      <c r="RE24" s="164"/>
      <c r="RF24" s="164"/>
      <c r="RG24" s="164"/>
      <c r="RH24" s="164"/>
      <c r="RI24" s="164"/>
      <c r="RJ24" s="164"/>
      <c r="RK24" s="164"/>
      <c r="RL24" s="164"/>
      <c r="RM24" s="164"/>
      <c r="RN24" s="164"/>
      <c r="RO24" s="164"/>
      <c r="RP24" s="164"/>
      <c r="RQ24" s="164"/>
      <c r="RR24" s="164"/>
      <c r="RS24" s="164"/>
      <c r="RT24" s="164"/>
      <c r="RU24" s="164"/>
      <c r="RV24" s="164"/>
      <c r="RW24" s="164"/>
      <c r="RX24" s="164"/>
      <c r="RY24" s="164"/>
      <c r="RZ24" s="164"/>
      <c r="SA24" s="164"/>
      <c r="SB24" s="164"/>
      <c r="SC24" s="164"/>
      <c r="SD24" s="164"/>
      <c r="SE24" s="164"/>
      <c r="SF24" s="164"/>
      <c r="SG24" s="164"/>
      <c r="SH24" s="164"/>
      <c r="SI24" s="164"/>
      <c r="SJ24" s="164"/>
      <c r="SK24" s="164"/>
      <c r="SL24" s="164"/>
      <c r="SM24" s="164"/>
      <c r="SN24" s="164"/>
      <c r="SO24" s="164"/>
      <c r="SP24" s="164"/>
      <c r="SQ24" s="164"/>
      <c r="SR24" s="164"/>
      <c r="SS24" s="164"/>
      <c r="ST24" s="164"/>
      <c r="SU24" s="164"/>
      <c r="SV24" s="164"/>
      <c r="SW24" s="164"/>
      <c r="SX24" s="164"/>
      <c r="SY24" s="164"/>
      <c r="SZ24" s="164"/>
      <c r="TA24" s="164"/>
      <c r="TB24" s="164"/>
      <c r="TC24" s="164"/>
      <c r="TD24" s="164"/>
      <c r="TE24" s="164"/>
      <c r="TF24" s="164"/>
      <c r="TG24" s="164"/>
      <c r="TH24" s="164"/>
      <c r="TI24" s="164"/>
      <c r="TJ24" s="164"/>
      <c r="TK24" s="164"/>
      <c r="TL24" s="164"/>
      <c r="TM24" s="164"/>
      <c r="TN24" s="164"/>
      <c r="TO24" s="164"/>
      <c r="TP24" s="164"/>
      <c r="TQ24" s="164"/>
      <c r="TR24" s="164"/>
      <c r="TS24" s="164"/>
      <c r="TT24" s="164"/>
      <c r="TU24" s="164"/>
      <c r="TV24" s="164"/>
      <c r="TW24" s="164"/>
      <c r="TX24" s="164"/>
      <c r="TY24" s="164"/>
      <c r="TZ24" s="164"/>
      <c r="UA24" s="164"/>
      <c r="UB24" s="164"/>
      <c r="UC24" s="164"/>
      <c r="UD24" s="164"/>
      <c r="UE24" s="164"/>
      <c r="UF24" s="164"/>
      <c r="UG24" s="164"/>
      <c r="UH24" s="164"/>
      <c r="UI24" s="164"/>
      <c r="UJ24" s="164"/>
      <c r="UK24" s="164"/>
      <c r="UL24" s="164"/>
      <c r="UM24" s="164"/>
      <c r="UN24" s="164"/>
      <c r="UO24" s="164"/>
      <c r="UP24" s="164"/>
      <c r="UQ24" s="164"/>
      <c r="UR24" s="164"/>
      <c r="US24" s="164"/>
      <c r="UT24" s="164"/>
      <c r="UU24" s="164"/>
      <c r="UV24" s="164"/>
      <c r="UW24" s="164"/>
      <c r="UX24" s="164"/>
      <c r="UY24" s="164"/>
      <c r="UZ24" s="164"/>
      <c r="VA24" s="164"/>
      <c r="VB24" s="164"/>
      <c r="VC24" s="164"/>
      <c r="VD24" s="164"/>
      <c r="VE24" s="164"/>
      <c r="VF24" s="164"/>
      <c r="VG24" s="164"/>
      <c r="VH24" s="164"/>
      <c r="VI24" s="164"/>
      <c r="VJ24" s="164"/>
      <c r="VK24" s="164"/>
      <c r="VL24" s="164"/>
      <c r="VM24" s="164"/>
      <c r="VN24" s="164"/>
      <c r="VO24" s="164"/>
      <c r="VP24" s="164"/>
      <c r="VQ24" s="164"/>
      <c r="VR24" s="164"/>
      <c r="VS24" s="164"/>
      <c r="VT24" s="164"/>
      <c r="VU24" s="164"/>
      <c r="VV24" s="164"/>
      <c r="VW24" s="164"/>
      <c r="VX24" s="164"/>
      <c r="VY24" s="164"/>
      <c r="VZ24" s="164"/>
      <c r="WA24" s="164"/>
      <c r="WB24" s="164"/>
      <c r="WC24" s="164"/>
      <c r="WD24" s="164"/>
      <c r="WE24" s="164"/>
      <c r="WF24" s="164"/>
      <c r="WG24" s="164"/>
      <c r="WH24" s="164"/>
      <c r="WI24" s="164"/>
      <c r="WJ24" s="164"/>
      <c r="WK24" s="164"/>
      <c r="WL24" s="164"/>
      <c r="WM24" s="164"/>
      <c r="WN24" s="164"/>
      <c r="WO24" s="164"/>
      <c r="WP24" s="164"/>
      <c r="WQ24" s="164"/>
      <c r="WR24" s="164"/>
      <c r="WS24" s="164"/>
      <c r="WT24" s="164"/>
      <c r="WU24" s="164"/>
      <c r="WV24" s="164"/>
      <c r="WW24" s="164"/>
      <c r="WX24" s="164"/>
      <c r="WY24" s="164"/>
      <c r="WZ24" s="164"/>
      <c r="XA24" s="164"/>
      <c r="XB24" s="164"/>
      <c r="XC24" s="164"/>
      <c r="XD24" s="164"/>
      <c r="XE24" s="164"/>
      <c r="XF24" s="164"/>
      <c r="XG24" s="164"/>
      <c r="XH24" s="164"/>
      <c r="XI24" s="164"/>
      <c r="XJ24" s="164"/>
      <c r="XK24" s="164"/>
      <c r="XL24" s="164"/>
      <c r="XM24" s="164"/>
      <c r="XN24" s="164"/>
      <c r="XO24" s="164"/>
      <c r="XP24" s="164"/>
      <c r="XQ24" s="164"/>
      <c r="XR24" s="164"/>
      <c r="XS24" s="164"/>
      <c r="XT24" s="164"/>
      <c r="XU24" s="164"/>
      <c r="XV24" s="164"/>
      <c r="XW24" s="164"/>
      <c r="XX24" s="164"/>
      <c r="XY24" s="164"/>
      <c r="XZ24" s="164"/>
      <c r="YA24" s="164"/>
      <c r="YB24" s="164"/>
      <c r="YC24" s="164"/>
      <c r="YD24" s="164"/>
      <c r="YE24" s="164"/>
      <c r="YF24" s="164"/>
      <c r="YG24" s="164"/>
      <c r="YH24" s="164"/>
      <c r="YI24" s="164"/>
      <c r="YJ24" s="164"/>
      <c r="YK24" s="164"/>
      <c r="YL24" s="164"/>
      <c r="YM24" s="164"/>
      <c r="YN24" s="164"/>
      <c r="YO24" s="164"/>
      <c r="YP24" s="164"/>
      <c r="YQ24" s="164"/>
      <c r="YR24" s="164"/>
      <c r="YS24" s="164"/>
      <c r="YT24" s="164"/>
      <c r="YU24" s="164"/>
      <c r="YV24" s="164"/>
      <c r="YW24" s="164"/>
      <c r="YX24" s="164"/>
      <c r="YY24" s="164"/>
      <c r="YZ24" s="164"/>
      <c r="ZA24" s="164"/>
      <c r="ZB24" s="164"/>
      <c r="ZC24" s="164"/>
      <c r="ZD24" s="164"/>
      <c r="ZE24" s="164"/>
      <c r="ZF24" s="164"/>
      <c r="ZG24" s="164"/>
      <c r="ZH24" s="164"/>
      <c r="ZI24" s="164"/>
      <c r="ZJ24" s="164"/>
      <c r="ZK24" s="164"/>
      <c r="ZL24" s="164"/>
      <c r="ZM24" s="164"/>
      <c r="ZN24" s="164"/>
      <c r="ZO24" s="164"/>
      <c r="ZP24" s="164"/>
      <c r="ZQ24" s="164"/>
      <c r="ZR24" s="164"/>
      <c r="ZS24" s="164"/>
      <c r="ZT24" s="164"/>
      <c r="ZU24" s="164"/>
      <c r="ZV24" s="164"/>
      <c r="ZW24" s="164"/>
      <c r="ZX24" s="164"/>
      <c r="ZY24" s="164"/>
      <c r="ZZ24" s="164"/>
      <c r="AAA24" s="164"/>
      <c r="AAB24" s="164"/>
      <c r="AAC24" s="164"/>
      <c r="AAD24" s="164"/>
      <c r="AAE24" s="164"/>
      <c r="AAF24" s="164"/>
      <c r="AAG24" s="164"/>
      <c r="AAH24" s="164"/>
      <c r="AAI24" s="164"/>
      <c r="AAJ24" s="164"/>
      <c r="AAK24" s="164"/>
      <c r="AAL24" s="164"/>
      <c r="AAM24" s="164"/>
      <c r="AAN24" s="164"/>
      <c r="AAO24" s="164"/>
      <c r="AAP24" s="164"/>
      <c r="AAQ24" s="164"/>
      <c r="AAR24" s="164"/>
      <c r="AAS24" s="164"/>
      <c r="AAT24" s="164"/>
      <c r="AAU24" s="164"/>
      <c r="AAV24" s="164"/>
      <c r="AAW24" s="164"/>
      <c r="AAX24" s="164"/>
      <c r="AAY24" s="164"/>
      <c r="AAZ24" s="164"/>
      <c r="ABA24" s="164"/>
      <c r="ABB24" s="164"/>
      <c r="ABC24" s="164"/>
    </row>
    <row r="25" spans="1:731" ht="15" customHeight="1" x14ac:dyDescent="0.35">
      <c r="A25" s="161" t="s">
        <v>188</v>
      </c>
      <c r="B25" s="162" t="s">
        <v>223</v>
      </c>
      <c r="C25" s="162" t="s">
        <v>224</v>
      </c>
      <c r="D25" s="162"/>
      <c r="E25" s="162"/>
      <c r="F25" s="162"/>
      <c r="G25" s="162">
        <v>4509.2681449487363</v>
      </c>
      <c r="H25" s="162">
        <v>4038.2681449487363</v>
      </c>
      <c r="I25" s="162">
        <v>4038.2681449487363</v>
      </c>
      <c r="J25" s="162">
        <v>4038.2681449487363</v>
      </c>
      <c r="K25" s="162">
        <v>4038.2681449487363</v>
      </c>
      <c r="L25" s="162">
        <v>4038.2681449487363</v>
      </c>
      <c r="M25" s="162">
        <v>4038.2681449487363</v>
      </c>
      <c r="N25" s="162">
        <v>4038.2681449487363</v>
      </c>
      <c r="O25" s="162"/>
      <c r="P25" s="162"/>
      <c r="Q25" s="162"/>
      <c r="R25" s="162">
        <v>19327.022533605974</v>
      </c>
      <c r="S25" s="162">
        <v>17774.628960508679</v>
      </c>
      <c r="T25" s="162">
        <v>17789.681555534258</v>
      </c>
      <c r="U25" s="162">
        <v>17909.887305452863</v>
      </c>
      <c r="V25" s="162">
        <v>18224.287043721437</v>
      </c>
      <c r="W25" s="162">
        <v>18940.291579106524</v>
      </c>
      <c r="X25" s="162">
        <v>20124.514781241942</v>
      </c>
      <c r="Y25" s="162">
        <v>21294.12218245666</v>
      </c>
      <c r="Z25" s="162"/>
      <c r="AA25" s="162"/>
      <c r="AB25" s="162"/>
      <c r="AC25" s="162">
        <v>54463.1732152404</v>
      </c>
      <c r="AD25" s="162">
        <v>50041.217575236216</v>
      </c>
      <c r="AE25" s="162">
        <v>50083.635494954142</v>
      </c>
      <c r="AF25" s="162">
        <v>50422.372957897598</v>
      </c>
      <c r="AG25" s="162">
        <v>51308.345299181616</v>
      </c>
      <c r="AH25" s="162">
        <v>53326.032139757779</v>
      </c>
      <c r="AI25" s="162">
        <v>56663.150067325805</v>
      </c>
      <c r="AJ25" s="162">
        <v>59959.080952459379</v>
      </c>
      <c r="AK25" s="162"/>
      <c r="AL25" s="162"/>
      <c r="AM25" s="162"/>
      <c r="AN25" s="162">
        <v>58197.621305763685</v>
      </c>
      <c r="AO25" s="162">
        <v>54081.529472523129</v>
      </c>
      <c r="AP25" s="162">
        <v>54126.855917579247</v>
      </c>
      <c r="AQ25" s="162">
        <v>54488.820038041878</v>
      </c>
      <c r="AR25" s="162">
        <v>55435.542011101636</v>
      </c>
      <c r="AS25" s="162">
        <v>57591.578241260468</v>
      </c>
      <c r="AT25" s="162">
        <v>61157.516726587884</v>
      </c>
      <c r="AU25" s="162">
        <v>64679.444043325617</v>
      </c>
      <c r="AV25" s="162"/>
      <c r="AW25" s="162"/>
      <c r="AX25" s="162"/>
      <c r="AY25" s="162">
        <v>536968.98206736939</v>
      </c>
      <c r="AZ25" s="162">
        <v>461407.44390598539</v>
      </c>
      <c r="BA25" s="162">
        <v>461825.65507194778</v>
      </c>
      <c r="BB25" s="162">
        <v>465165.37069861515</v>
      </c>
      <c r="BC25" s="162">
        <v>473900.44135560718</v>
      </c>
      <c r="BD25" s="162">
        <v>493793.42931341747</v>
      </c>
      <c r="BE25" s="162">
        <v>526695.08947785944</v>
      </c>
      <c r="BF25" s="162">
        <v>559190.67406967538</v>
      </c>
      <c r="BG25" s="162"/>
      <c r="BH25" s="162"/>
      <c r="BI25" s="162"/>
      <c r="BJ25" s="162">
        <v>0</v>
      </c>
      <c r="BK25" s="162">
        <v>0</v>
      </c>
      <c r="BL25" s="162">
        <v>0</v>
      </c>
      <c r="BM25" s="162">
        <v>0</v>
      </c>
      <c r="BN25" s="162">
        <v>0</v>
      </c>
      <c r="BO25" s="162">
        <v>0</v>
      </c>
      <c r="BP25" s="162">
        <v>0</v>
      </c>
      <c r="BQ25" s="162">
        <v>0</v>
      </c>
      <c r="BR25" s="162"/>
      <c r="BS25" s="162"/>
      <c r="BT25" s="162"/>
      <c r="BU25" s="162">
        <v>0</v>
      </c>
      <c r="BV25" s="162">
        <v>0</v>
      </c>
      <c r="BW25" s="162">
        <v>0</v>
      </c>
      <c r="BX25" s="162">
        <v>0</v>
      </c>
      <c r="BY25" s="162">
        <v>0</v>
      </c>
      <c r="BZ25" s="162">
        <v>0</v>
      </c>
      <c r="CA25" s="162">
        <v>0</v>
      </c>
      <c r="CB25" s="162">
        <v>0</v>
      </c>
      <c r="CC25" s="162"/>
      <c r="CD25" s="162"/>
      <c r="CE25" s="162"/>
      <c r="CF25" s="162">
        <v>131987.81705461003</v>
      </c>
      <c r="CG25" s="162">
        <v>121897.37600826799</v>
      </c>
      <c r="CH25" s="162">
        <v>122000.17296806762</v>
      </c>
      <c r="CI25" s="162">
        <v>122821.08030139231</v>
      </c>
      <c r="CJ25" s="162">
        <v>124968.17435400466</v>
      </c>
      <c r="CK25" s="162">
        <v>129857.90196012474</v>
      </c>
      <c r="CL25" s="162">
        <v>137945.18157515558</v>
      </c>
      <c r="CM25" s="162">
        <v>145932.6471782416</v>
      </c>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4"/>
      <c r="DV25" s="164"/>
      <c r="DW25" s="164"/>
      <c r="DX25" s="164"/>
      <c r="DY25" s="164"/>
      <c r="DZ25" s="164"/>
      <c r="EA25" s="164"/>
      <c r="EB25" s="164"/>
      <c r="EC25" s="164"/>
      <c r="ED25" s="164"/>
      <c r="EE25" s="164"/>
      <c r="EF25" s="164"/>
      <c r="EG25" s="164"/>
      <c r="EH25" s="164"/>
      <c r="EI25" s="164"/>
      <c r="EJ25" s="164"/>
      <c r="EK25" s="164"/>
      <c r="EL25" s="164"/>
      <c r="EM25" s="164"/>
      <c r="EN25" s="164"/>
      <c r="EO25" s="164"/>
      <c r="EP25" s="164"/>
      <c r="EQ25" s="164"/>
      <c r="ER25" s="164"/>
      <c r="ES25" s="164"/>
      <c r="ET25" s="164"/>
      <c r="EU25" s="164"/>
      <c r="EV25" s="164"/>
      <c r="EW25" s="164"/>
      <c r="EX25" s="164"/>
      <c r="EY25" s="164"/>
      <c r="EZ25" s="164"/>
      <c r="FA25" s="164"/>
      <c r="FB25" s="164"/>
      <c r="FC25" s="164"/>
      <c r="FD25" s="164"/>
      <c r="FE25" s="164"/>
      <c r="FF25" s="164"/>
      <c r="FG25" s="164"/>
      <c r="FH25" s="164"/>
      <c r="FI25" s="164"/>
      <c r="FJ25" s="164"/>
      <c r="FK25" s="164"/>
      <c r="FL25" s="164"/>
      <c r="FM25" s="164"/>
      <c r="FN25" s="164"/>
      <c r="FO25" s="164"/>
      <c r="FP25" s="164"/>
      <c r="FQ25" s="164"/>
      <c r="FR25" s="164"/>
      <c r="FS25" s="164"/>
      <c r="FT25" s="164"/>
      <c r="FU25" s="164"/>
      <c r="FV25" s="164"/>
      <c r="FW25" s="164"/>
      <c r="FX25" s="164"/>
      <c r="FY25" s="164"/>
      <c r="FZ25" s="164"/>
      <c r="GA25" s="164"/>
      <c r="GB25" s="164"/>
      <c r="GC25" s="164"/>
      <c r="GD25" s="164"/>
      <c r="GE25" s="164"/>
      <c r="GF25" s="164"/>
      <c r="GG25" s="164"/>
      <c r="GH25" s="164"/>
      <c r="GI25" s="164"/>
      <c r="GJ25" s="164"/>
      <c r="GK25" s="164"/>
      <c r="GL25" s="164"/>
      <c r="GM25" s="164"/>
      <c r="GN25" s="164"/>
      <c r="GO25" s="164"/>
      <c r="GP25" s="164"/>
      <c r="GQ25" s="164"/>
      <c r="GR25" s="164"/>
      <c r="GS25" s="164"/>
      <c r="GT25" s="164"/>
      <c r="GU25" s="164"/>
      <c r="GV25" s="164"/>
      <c r="GW25" s="164"/>
      <c r="GX25" s="164"/>
      <c r="GY25" s="164"/>
      <c r="GZ25" s="164"/>
      <c r="HA25" s="164"/>
      <c r="HB25" s="164"/>
      <c r="HC25" s="164"/>
      <c r="HD25" s="164"/>
      <c r="HE25" s="164"/>
      <c r="HF25" s="164"/>
      <c r="HG25" s="164"/>
      <c r="HH25" s="164"/>
      <c r="HI25" s="164"/>
      <c r="HJ25" s="164"/>
      <c r="HK25" s="164"/>
      <c r="HL25" s="164"/>
      <c r="HM25" s="164"/>
      <c r="HN25" s="164"/>
      <c r="HO25" s="164"/>
      <c r="HP25" s="164"/>
      <c r="HQ25" s="164"/>
      <c r="HR25" s="164"/>
      <c r="HS25" s="164"/>
      <c r="HT25" s="164"/>
      <c r="HU25" s="164"/>
      <c r="HV25" s="164"/>
      <c r="HW25" s="164"/>
      <c r="HX25" s="164"/>
      <c r="HY25" s="164"/>
      <c r="HZ25" s="164"/>
      <c r="IA25" s="164"/>
      <c r="IB25" s="164"/>
      <c r="IC25" s="164"/>
      <c r="ID25" s="164"/>
      <c r="IE25" s="164"/>
      <c r="IF25" s="164"/>
      <c r="IG25" s="164"/>
      <c r="IH25" s="164"/>
      <c r="II25" s="164"/>
      <c r="IJ25" s="164"/>
      <c r="IK25" s="164"/>
      <c r="IL25" s="164"/>
      <c r="IM25" s="164"/>
      <c r="IN25" s="164"/>
      <c r="IO25" s="164"/>
      <c r="IP25" s="164"/>
      <c r="IQ25" s="164"/>
      <c r="IR25" s="164"/>
      <c r="IS25" s="164"/>
      <c r="IT25" s="164"/>
      <c r="IU25" s="164"/>
      <c r="IV25" s="164"/>
      <c r="IW25" s="164"/>
      <c r="IX25" s="164"/>
      <c r="IY25" s="164"/>
      <c r="IZ25" s="164"/>
      <c r="JA25" s="164"/>
      <c r="JB25" s="164"/>
      <c r="JC25" s="164"/>
      <c r="JD25" s="164"/>
      <c r="JE25" s="164"/>
      <c r="JF25" s="164"/>
      <c r="JG25" s="164"/>
      <c r="JH25" s="164"/>
      <c r="JI25" s="164"/>
      <c r="JJ25" s="164"/>
      <c r="JK25" s="164"/>
      <c r="JL25" s="164"/>
      <c r="JM25" s="164"/>
      <c r="JN25" s="164"/>
      <c r="JO25" s="164"/>
      <c r="JP25" s="164"/>
      <c r="JQ25" s="164"/>
      <c r="JR25" s="164"/>
      <c r="JS25" s="164"/>
      <c r="JT25" s="164"/>
      <c r="JU25" s="164"/>
      <c r="JV25" s="164"/>
      <c r="JW25" s="164"/>
      <c r="JX25" s="164"/>
      <c r="JY25" s="164"/>
      <c r="JZ25" s="164"/>
      <c r="KA25" s="164"/>
      <c r="KB25" s="164"/>
      <c r="KC25" s="164"/>
      <c r="KD25" s="164"/>
      <c r="KE25" s="164"/>
      <c r="KF25" s="164"/>
      <c r="KG25" s="164"/>
      <c r="KH25" s="164"/>
      <c r="KI25" s="164"/>
      <c r="KJ25" s="164"/>
      <c r="KK25" s="164"/>
      <c r="KL25" s="164"/>
      <c r="KM25" s="164"/>
      <c r="KN25" s="164"/>
      <c r="KO25" s="164"/>
      <c r="KP25" s="164"/>
      <c r="KQ25" s="164"/>
      <c r="KR25" s="164"/>
      <c r="KS25" s="164"/>
      <c r="KT25" s="164"/>
      <c r="KU25" s="164"/>
      <c r="KV25" s="164"/>
      <c r="KW25" s="164"/>
      <c r="KX25" s="164"/>
      <c r="KY25" s="164"/>
      <c r="KZ25" s="164"/>
      <c r="LA25" s="164"/>
      <c r="LB25" s="164"/>
      <c r="LC25" s="164"/>
      <c r="LD25" s="164"/>
      <c r="LE25" s="164"/>
      <c r="LF25" s="164"/>
      <c r="LG25" s="164"/>
      <c r="LH25" s="164"/>
      <c r="LI25" s="164"/>
      <c r="LJ25" s="164"/>
      <c r="LK25" s="164"/>
      <c r="LL25" s="164"/>
      <c r="LM25" s="164"/>
      <c r="LN25" s="164"/>
      <c r="LO25" s="164"/>
      <c r="LP25" s="164"/>
      <c r="LQ25" s="164"/>
      <c r="LR25" s="164"/>
      <c r="LS25" s="164"/>
      <c r="LT25" s="164"/>
      <c r="LU25" s="164"/>
      <c r="LV25" s="164"/>
      <c r="LW25" s="164"/>
      <c r="LX25" s="164"/>
      <c r="LY25" s="164"/>
      <c r="LZ25" s="164"/>
      <c r="MA25" s="164"/>
      <c r="MB25" s="164"/>
      <c r="MC25" s="164"/>
      <c r="MD25" s="164"/>
      <c r="ME25" s="164"/>
      <c r="MF25" s="164"/>
      <c r="MG25" s="164"/>
      <c r="MH25" s="164"/>
      <c r="MI25" s="164"/>
      <c r="MJ25" s="164"/>
      <c r="MK25" s="164"/>
      <c r="ML25" s="164"/>
      <c r="MM25" s="164"/>
      <c r="MN25" s="164"/>
      <c r="MO25" s="164"/>
      <c r="MP25" s="164"/>
      <c r="MQ25" s="164"/>
      <c r="MR25" s="164"/>
      <c r="MS25" s="164"/>
      <c r="MT25" s="164"/>
      <c r="MU25" s="164"/>
      <c r="MV25" s="164"/>
      <c r="MW25" s="164"/>
      <c r="MX25" s="164"/>
      <c r="MY25" s="164"/>
      <c r="MZ25" s="164"/>
      <c r="NA25" s="164"/>
      <c r="NB25" s="164"/>
      <c r="NC25" s="164"/>
      <c r="ND25" s="164"/>
      <c r="NE25" s="164"/>
      <c r="NF25" s="164"/>
      <c r="NG25" s="164"/>
      <c r="NH25" s="164"/>
      <c r="NI25" s="164"/>
      <c r="NJ25" s="164"/>
      <c r="NK25" s="164"/>
      <c r="NL25" s="164"/>
      <c r="NM25" s="164"/>
      <c r="NN25" s="164"/>
      <c r="NO25" s="164"/>
      <c r="NP25" s="164"/>
      <c r="NQ25" s="164"/>
      <c r="NR25" s="164"/>
      <c r="NS25" s="164"/>
      <c r="NT25" s="164"/>
      <c r="NU25" s="164"/>
      <c r="NV25" s="164"/>
      <c r="NW25" s="164"/>
      <c r="NX25" s="164"/>
      <c r="NY25" s="164"/>
      <c r="NZ25" s="164"/>
      <c r="OA25" s="164"/>
      <c r="OB25" s="164"/>
      <c r="OC25" s="164"/>
      <c r="OD25" s="164"/>
      <c r="OE25" s="164"/>
      <c r="OF25" s="164"/>
      <c r="OG25" s="164"/>
      <c r="OH25" s="164"/>
      <c r="OI25" s="164"/>
      <c r="OJ25" s="164"/>
      <c r="OK25" s="164"/>
      <c r="OL25" s="164"/>
      <c r="OM25" s="164"/>
      <c r="ON25" s="164"/>
      <c r="OO25" s="164"/>
      <c r="OP25" s="164"/>
      <c r="OQ25" s="164"/>
      <c r="OR25" s="164"/>
      <c r="OS25" s="164"/>
      <c r="OT25" s="164"/>
      <c r="OU25" s="164"/>
      <c r="OV25" s="164"/>
      <c r="OW25" s="164"/>
      <c r="OX25" s="164"/>
      <c r="OY25" s="164"/>
      <c r="OZ25" s="164"/>
      <c r="PA25" s="164"/>
      <c r="PB25" s="164"/>
      <c r="PC25" s="164"/>
      <c r="PD25" s="164"/>
      <c r="PE25" s="164"/>
      <c r="PF25" s="164"/>
      <c r="PG25" s="164"/>
      <c r="PH25" s="164"/>
      <c r="PI25" s="164"/>
      <c r="PJ25" s="164"/>
      <c r="PK25" s="164"/>
      <c r="PL25" s="164"/>
      <c r="PM25" s="164"/>
      <c r="PN25" s="164"/>
      <c r="PO25" s="164"/>
      <c r="PP25" s="164"/>
      <c r="PQ25" s="164"/>
      <c r="PR25" s="164"/>
      <c r="PS25" s="164"/>
      <c r="PT25" s="164"/>
      <c r="PU25" s="164"/>
      <c r="PV25" s="164"/>
      <c r="PW25" s="164"/>
      <c r="PX25" s="164"/>
      <c r="PY25" s="164"/>
      <c r="PZ25" s="164"/>
      <c r="QA25" s="164"/>
      <c r="QB25" s="164"/>
      <c r="QC25" s="164"/>
      <c r="QD25" s="164"/>
      <c r="QE25" s="164"/>
      <c r="QF25" s="164"/>
      <c r="QG25" s="164"/>
      <c r="QH25" s="164"/>
      <c r="QI25" s="164"/>
      <c r="QJ25" s="164"/>
      <c r="QK25" s="164"/>
      <c r="QL25" s="164"/>
      <c r="QM25" s="164"/>
      <c r="QN25" s="164"/>
      <c r="QO25" s="164"/>
      <c r="QP25" s="164"/>
      <c r="QQ25" s="164"/>
      <c r="QR25" s="164"/>
      <c r="QS25" s="164"/>
      <c r="QT25" s="164"/>
      <c r="QU25" s="164"/>
      <c r="QV25" s="164"/>
      <c r="QW25" s="164"/>
      <c r="QX25" s="164"/>
      <c r="QY25" s="164"/>
      <c r="QZ25" s="164"/>
      <c r="RA25" s="164"/>
      <c r="RB25" s="164"/>
      <c r="RC25" s="164"/>
      <c r="RD25" s="164"/>
      <c r="RE25" s="164"/>
      <c r="RF25" s="164"/>
      <c r="RG25" s="164"/>
      <c r="RH25" s="164"/>
      <c r="RI25" s="164"/>
      <c r="RJ25" s="164"/>
      <c r="RK25" s="164"/>
      <c r="RL25" s="164"/>
      <c r="RM25" s="164"/>
      <c r="RN25" s="164"/>
      <c r="RO25" s="164"/>
      <c r="RP25" s="164"/>
      <c r="RQ25" s="164"/>
      <c r="RR25" s="164"/>
      <c r="RS25" s="164"/>
      <c r="RT25" s="164"/>
      <c r="RU25" s="164"/>
      <c r="RV25" s="164"/>
      <c r="RW25" s="164"/>
      <c r="RX25" s="164"/>
      <c r="RY25" s="164"/>
      <c r="RZ25" s="164"/>
      <c r="SA25" s="164"/>
      <c r="SB25" s="164"/>
      <c r="SC25" s="164"/>
      <c r="SD25" s="164"/>
      <c r="SE25" s="164"/>
      <c r="SF25" s="164"/>
      <c r="SG25" s="164"/>
      <c r="SH25" s="164"/>
      <c r="SI25" s="164"/>
      <c r="SJ25" s="164"/>
      <c r="SK25" s="164"/>
      <c r="SL25" s="164"/>
      <c r="SM25" s="164"/>
      <c r="SN25" s="164"/>
      <c r="SO25" s="164"/>
      <c r="SP25" s="164"/>
      <c r="SQ25" s="164"/>
      <c r="SR25" s="164"/>
      <c r="SS25" s="164"/>
      <c r="ST25" s="164"/>
      <c r="SU25" s="164"/>
      <c r="SV25" s="164"/>
      <c r="SW25" s="164"/>
      <c r="SX25" s="164"/>
      <c r="SY25" s="164"/>
      <c r="SZ25" s="164"/>
      <c r="TA25" s="164"/>
      <c r="TB25" s="164"/>
      <c r="TC25" s="164"/>
      <c r="TD25" s="164"/>
      <c r="TE25" s="164"/>
      <c r="TF25" s="164"/>
      <c r="TG25" s="164"/>
      <c r="TH25" s="164"/>
      <c r="TI25" s="164"/>
      <c r="TJ25" s="164"/>
      <c r="TK25" s="164"/>
      <c r="TL25" s="164"/>
      <c r="TM25" s="164"/>
      <c r="TN25" s="164"/>
      <c r="TO25" s="164"/>
      <c r="TP25" s="164"/>
      <c r="TQ25" s="164"/>
      <c r="TR25" s="164"/>
      <c r="TS25" s="164"/>
      <c r="TT25" s="164"/>
      <c r="TU25" s="164"/>
      <c r="TV25" s="164"/>
      <c r="TW25" s="164"/>
      <c r="TX25" s="164"/>
      <c r="TY25" s="164"/>
      <c r="TZ25" s="164"/>
      <c r="UA25" s="164"/>
      <c r="UB25" s="164"/>
      <c r="UC25" s="164"/>
      <c r="UD25" s="164"/>
      <c r="UE25" s="164"/>
      <c r="UF25" s="164"/>
      <c r="UG25" s="164"/>
      <c r="UH25" s="164"/>
      <c r="UI25" s="164"/>
      <c r="UJ25" s="164"/>
      <c r="UK25" s="164"/>
      <c r="UL25" s="164"/>
      <c r="UM25" s="164"/>
      <c r="UN25" s="164"/>
      <c r="UO25" s="164"/>
      <c r="UP25" s="164"/>
      <c r="UQ25" s="164"/>
      <c r="UR25" s="164"/>
      <c r="US25" s="164"/>
      <c r="UT25" s="164"/>
      <c r="UU25" s="164"/>
      <c r="UV25" s="164"/>
      <c r="UW25" s="164"/>
      <c r="UX25" s="164"/>
      <c r="UY25" s="164"/>
      <c r="UZ25" s="164"/>
      <c r="VA25" s="164"/>
      <c r="VB25" s="164"/>
      <c r="VC25" s="164"/>
      <c r="VD25" s="164"/>
      <c r="VE25" s="164"/>
      <c r="VF25" s="164"/>
      <c r="VG25" s="164"/>
      <c r="VH25" s="164"/>
      <c r="VI25" s="164"/>
      <c r="VJ25" s="164"/>
      <c r="VK25" s="164"/>
      <c r="VL25" s="164"/>
      <c r="VM25" s="164"/>
      <c r="VN25" s="164"/>
      <c r="VO25" s="164"/>
      <c r="VP25" s="164"/>
      <c r="VQ25" s="164"/>
      <c r="VR25" s="164"/>
      <c r="VS25" s="164"/>
      <c r="VT25" s="164"/>
      <c r="VU25" s="164"/>
      <c r="VV25" s="164"/>
      <c r="VW25" s="164"/>
      <c r="VX25" s="164"/>
      <c r="VY25" s="164"/>
      <c r="VZ25" s="164"/>
      <c r="WA25" s="164"/>
      <c r="WB25" s="164"/>
      <c r="WC25" s="164"/>
      <c r="WD25" s="164"/>
      <c r="WE25" s="164"/>
      <c r="WF25" s="164"/>
      <c r="WG25" s="164"/>
      <c r="WH25" s="164"/>
      <c r="WI25" s="164"/>
      <c r="WJ25" s="164"/>
      <c r="WK25" s="164"/>
      <c r="WL25" s="164"/>
      <c r="WM25" s="164"/>
      <c r="WN25" s="164"/>
      <c r="WO25" s="164"/>
      <c r="WP25" s="164"/>
      <c r="WQ25" s="164"/>
      <c r="WR25" s="164"/>
      <c r="WS25" s="164"/>
      <c r="WT25" s="164"/>
      <c r="WU25" s="164"/>
      <c r="WV25" s="164"/>
      <c r="WW25" s="164"/>
      <c r="WX25" s="164"/>
      <c r="WY25" s="164"/>
      <c r="WZ25" s="164"/>
      <c r="XA25" s="164"/>
      <c r="XB25" s="164"/>
      <c r="XC25" s="164"/>
      <c r="XD25" s="164"/>
      <c r="XE25" s="164"/>
      <c r="XF25" s="164"/>
      <c r="XG25" s="164"/>
      <c r="XH25" s="164"/>
      <c r="XI25" s="164"/>
      <c r="XJ25" s="164"/>
      <c r="XK25" s="164"/>
      <c r="XL25" s="164"/>
      <c r="XM25" s="164"/>
      <c r="XN25" s="164"/>
      <c r="XO25" s="164"/>
      <c r="XP25" s="164"/>
      <c r="XQ25" s="164"/>
      <c r="XR25" s="164"/>
      <c r="XS25" s="164"/>
      <c r="XT25" s="164"/>
      <c r="XU25" s="164"/>
      <c r="XV25" s="164"/>
      <c r="XW25" s="164"/>
      <c r="XX25" s="164"/>
      <c r="XY25" s="164"/>
      <c r="XZ25" s="164"/>
      <c r="YA25" s="164"/>
      <c r="YB25" s="164"/>
      <c r="YC25" s="164"/>
      <c r="YD25" s="164"/>
      <c r="YE25" s="164"/>
      <c r="YF25" s="164"/>
      <c r="YG25" s="164"/>
      <c r="YH25" s="164"/>
      <c r="YI25" s="164"/>
      <c r="YJ25" s="164"/>
      <c r="YK25" s="164"/>
      <c r="YL25" s="164"/>
      <c r="YM25" s="164"/>
      <c r="YN25" s="164"/>
      <c r="YO25" s="164"/>
      <c r="YP25" s="164"/>
      <c r="YQ25" s="164"/>
      <c r="YR25" s="164"/>
      <c r="YS25" s="164"/>
      <c r="YT25" s="164"/>
      <c r="YU25" s="164"/>
      <c r="YV25" s="164"/>
      <c r="YW25" s="164"/>
      <c r="YX25" s="164"/>
      <c r="YY25" s="164"/>
      <c r="YZ25" s="164"/>
      <c r="ZA25" s="164"/>
      <c r="ZB25" s="164"/>
      <c r="ZC25" s="164"/>
      <c r="ZD25" s="164"/>
      <c r="ZE25" s="164"/>
      <c r="ZF25" s="164"/>
      <c r="ZG25" s="164"/>
      <c r="ZH25" s="164"/>
      <c r="ZI25" s="164"/>
      <c r="ZJ25" s="164"/>
      <c r="ZK25" s="164"/>
      <c r="ZL25" s="164"/>
      <c r="ZM25" s="164"/>
      <c r="ZN25" s="164"/>
      <c r="ZO25" s="164"/>
      <c r="ZP25" s="164"/>
      <c r="ZQ25" s="164"/>
      <c r="ZR25" s="164"/>
      <c r="ZS25" s="164"/>
      <c r="ZT25" s="164"/>
      <c r="ZU25" s="164"/>
      <c r="ZV25" s="164"/>
      <c r="ZW25" s="164"/>
      <c r="ZX25" s="164"/>
      <c r="ZY25" s="164"/>
      <c r="ZZ25" s="164"/>
      <c r="AAA25" s="164"/>
      <c r="AAB25" s="164"/>
      <c r="AAC25" s="164"/>
      <c r="AAD25" s="164"/>
      <c r="AAE25" s="164"/>
      <c r="AAF25" s="164"/>
      <c r="AAG25" s="164"/>
      <c r="AAH25" s="164"/>
      <c r="AAI25" s="164"/>
      <c r="AAJ25" s="164"/>
      <c r="AAK25" s="164"/>
      <c r="AAL25" s="164"/>
      <c r="AAM25" s="164"/>
      <c r="AAN25" s="164"/>
      <c r="AAO25" s="164"/>
      <c r="AAP25" s="164"/>
      <c r="AAQ25" s="164"/>
      <c r="AAR25" s="164"/>
      <c r="AAS25" s="164"/>
      <c r="AAT25" s="164"/>
      <c r="AAU25" s="164"/>
      <c r="AAV25" s="164"/>
      <c r="AAW25" s="164"/>
      <c r="AAX25" s="164"/>
      <c r="AAY25" s="164"/>
      <c r="AAZ25" s="164"/>
      <c r="ABA25" s="164"/>
      <c r="ABB25" s="164"/>
      <c r="ABC25" s="164"/>
    </row>
    <row r="26" spans="1:731" ht="15" customHeight="1" x14ac:dyDescent="0.35">
      <c r="A26" s="161" t="s">
        <v>188</v>
      </c>
      <c r="B26" s="162" t="s">
        <v>225</v>
      </c>
      <c r="C26" s="162" t="s">
        <v>226</v>
      </c>
      <c r="D26" s="162"/>
      <c r="E26" s="162"/>
      <c r="F26" s="162"/>
      <c r="G26" s="162">
        <v>19.252055167178067</v>
      </c>
      <c r="H26" s="162">
        <v>12.252055167178067</v>
      </c>
      <c r="I26" s="162">
        <v>12.252055167178067</v>
      </c>
      <c r="J26" s="162">
        <v>12.252055167178067</v>
      </c>
      <c r="K26" s="162">
        <v>12.252055167178067</v>
      </c>
      <c r="L26" s="162">
        <v>12.252055167178067</v>
      </c>
      <c r="M26" s="162">
        <v>12.252055167178067</v>
      </c>
      <c r="N26" s="162">
        <v>12.252055167178067</v>
      </c>
      <c r="O26" s="162"/>
      <c r="P26" s="162"/>
      <c r="Q26" s="162"/>
      <c r="R26" s="162">
        <v>281.95372329085234</v>
      </c>
      <c r="S26" s="162">
        <v>188.60671819295362</v>
      </c>
      <c r="T26" s="162">
        <v>188.67817341618411</v>
      </c>
      <c r="U26" s="162">
        <v>189.65830310372172</v>
      </c>
      <c r="V26" s="162">
        <v>192.11284518477743</v>
      </c>
      <c r="W26" s="162">
        <v>196.66000197849559</v>
      </c>
      <c r="X26" s="162">
        <v>205.26305559051156</v>
      </c>
      <c r="Y26" s="162">
        <v>211.36255254632573</v>
      </c>
      <c r="Z26" s="162"/>
      <c r="AA26" s="162"/>
      <c r="AB26" s="162"/>
      <c r="AC26" s="162">
        <v>748.50575210811041</v>
      </c>
      <c r="AD26" s="162">
        <v>528.71666761295182</v>
      </c>
      <c r="AE26" s="162">
        <v>528.90636060576617</v>
      </c>
      <c r="AF26" s="162">
        <v>531.50832202117545</v>
      </c>
      <c r="AG26" s="162">
        <v>538.02442276642591</v>
      </c>
      <c r="AH26" s="162">
        <v>550.09581156069453</v>
      </c>
      <c r="AI26" s="162">
        <v>572.93443571195553</v>
      </c>
      <c r="AJ26" s="162">
        <v>589.1268395685388</v>
      </c>
      <c r="AK26" s="162"/>
      <c r="AL26" s="162"/>
      <c r="AM26" s="162"/>
      <c r="AN26" s="162">
        <v>777.24228733822224</v>
      </c>
      <c r="AO26" s="162">
        <v>529.46809924190313</v>
      </c>
      <c r="AP26" s="162">
        <v>529.66507490336164</v>
      </c>
      <c r="AQ26" s="162">
        <v>532.36693048213681</v>
      </c>
      <c r="AR26" s="162">
        <v>539.13319651750214</v>
      </c>
      <c r="AS26" s="162">
        <v>551.6680284962564</v>
      </c>
      <c r="AT26" s="162">
        <v>575.38347012778604</v>
      </c>
      <c r="AU26" s="162">
        <v>592.19753064174893</v>
      </c>
      <c r="AV26" s="162"/>
      <c r="AW26" s="162"/>
      <c r="AX26" s="162"/>
      <c r="AY26" s="162">
        <v>7593.9494299401522</v>
      </c>
      <c r="AZ26" s="162">
        <v>5303.8276220357329</v>
      </c>
      <c r="BA26" s="162">
        <v>5305.752148321053</v>
      </c>
      <c r="BB26" s="162">
        <v>5332.1502933608535</v>
      </c>
      <c r="BC26" s="162">
        <v>5398.2592569866683</v>
      </c>
      <c r="BD26" s="162">
        <v>5520.7292791536875</v>
      </c>
      <c r="BE26" s="162">
        <v>5752.4380621064138</v>
      </c>
      <c r="BF26" s="162">
        <v>5916.7177562700745</v>
      </c>
      <c r="BG26" s="162"/>
      <c r="BH26" s="162"/>
      <c r="BI26" s="162"/>
      <c r="BJ26" s="162">
        <v>0</v>
      </c>
      <c r="BK26" s="162">
        <v>0</v>
      </c>
      <c r="BL26" s="162">
        <v>0</v>
      </c>
      <c r="BM26" s="162">
        <v>0</v>
      </c>
      <c r="BN26" s="162">
        <v>0</v>
      </c>
      <c r="BO26" s="162">
        <v>0</v>
      </c>
      <c r="BP26" s="162">
        <v>0</v>
      </c>
      <c r="BQ26" s="162">
        <v>0</v>
      </c>
      <c r="BR26" s="162"/>
      <c r="BS26" s="162"/>
      <c r="BT26" s="162"/>
      <c r="BU26" s="162">
        <v>0</v>
      </c>
      <c r="BV26" s="162">
        <v>0</v>
      </c>
      <c r="BW26" s="162">
        <v>0</v>
      </c>
      <c r="BX26" s="162">
        <v>0</v>
      </c>
      <c r="BY26" s="162">
        <v>0</v>
      </c>
      <c r="BZ26" s="162">
        <v>0</v>
      </c>
      <c r="CA26" s="162">
        <v>0</v>
      </c>
      <c r="CB26" s="162">
        <v>0</v>
      </c>
      <c r="CC26" s="162"/>
      <c r="CD26" s="162"/>
      <c r="CE26" s="162"/>
      <c r="CF26" s="162">
        <v>1807.7017627371845</v>
      </c>
      <c r="CG26" s="162">
        <v>1246.7914850478082</v>
      </c>
      <c r="CH26" s="162">
        <v>1247.2496089253113</v>
      </c>
      <c r="CI26" s="162">
        <v>1253.5335556070336</v>
      </c>
      <c r="CJ26" s="162">
        <v>1269.2704644687051</v>
      </c>
      <c r="CK26" s="162">
        <v>1298.4238420354459</v>
      </c>
      <c r="CL26" s="162">
        <v>1353.5809614302525</v>
      </c>
      <c r="CM26" s="162">
        <v>1392.6869227566131</v>
      </c>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c r="FS26" s="164"/>
      <c r="FT26" s="164"/>
      <c r="FU26" s="164"/>
      <c r="FV26" s="164"/>
      <c r="FW26" s="164"/>
      <c r="FX26" s="164"/>
      <c r="FY26" s="164"/>
      <c r="FZ26" s="164"/>
      <c r="GA26" s="164"/>
      <c r="GB26" s="164"/>
      <c r="GC26" s="164"/>
      <c r="GD26" s="164"/>
      <c r="GE26" s="164"/>
      <c r="GF26" s="164"/>
      <c r="GG26" s="164"/>
      <c r="GH26" s="164"/>
      <c r="GI26" s="164"/>
      <c r="GJ26" s="164"/>
      <c r="GK26" s="164"/>
      <c r="GL26" s="164"/>
      <c r="GM26" s="164"/>
      <c r="GN26" s="164"/>
      <c r="GO26" s="164"/>
      <c r="GP26" s="164"/>
      <c r="GQ26" s="164"/>
      <c r="GR26" s="164"/>
      <c r="GS26" s="164"/>
      <c r="GT26" s="164"/>
      <c r="GU26" s="164"/>
      <c r="GV26" s="164"/>
      <c r="GW26" s="164"/>
      <c r="GX26" s="164"/>
      <c r="GY26" s="164"/>
      <c r="GZ26" s="164"/>
      <c r="HA26" s="164"/>
      <c r="HB26" s="164"/>
      <c r="HC26" s="164"/>
      <c r="HD26" s="164"/>
      <c r="HE26" s="164"/>
      <c r="HF26" s="164"/>
      <c r="HG26" s="164"/>
      <c r="HH26" s="164"/>
      <c r="HI26" s="164"/>
      <c r="HJ26" s="164"/>
      <c r="HK26" s="164"/>
      <c r="HL26" s="164"/>
      <c r="HM26" s="164"/>
      <c r="HN26" s="164"/>
      <c r="HO26" s="164"/>
      <c r="HP26" s="164"/>
      <c r="HQ26" s="164"/>
      <c r="HR26" s="164"/>
      <c r="HS26" s="164"/>
      <c r="HT26" s="164"/>
      <c r="HU26" s="164"/>
      <c r="HV26" s="164"/>
      <c r="HW26" s="164"/>
      <c r="HX26" s="164"/>
      <c r="HY26" s="164"/>
      <c r="HZ26" s="164"/>
      <c r="IA26" s="164"/>
      <c r="IB26" s="164"/>
      <c r="IC26" s="164"/>
      <c r="ID26" s="164"/>
      <c r="IE26" s="164"/>
      <c r="IF26" s="164"/>
      <c r="IG26" s="164"/>
      <c r="IH26" s="164"/>
      <c r="II26" s="164"/>
      <c r="IJ26" s="164"/>
      <c r="IK26" s="164"/>
      <c r="IL26" s="164"/>
      <c r="IM26" s="164"/>
      <c r="IN26" s="164"/>
      <c r="IO26" s="164"/>
      <c r="IP26" s="164"/>
      <c r="IQ26" s="164"/>
      <c r="IR26" s="164"/>
      <c r="IS26" s="164"/>
      <c r="IT26" s="164"/>
      <c r="IU26" s="164"/>
      <c r="IV26" s="164"/>
      <c r="IW26" s="164"/>
      <c r="IX26" s="164"/>
      <c r="IY26" s="164"/>
      <c r="IZ26" s="164"/>
      <c r="JA26" s="164"/>
      <c r="JB26" s="164"/>
      <c r="JC26" s="164"/>
      <c r="JD26" s="164"/>
      <c r="JE26" s="164"/>
      <c r="JF26" s="164"/>
      <c r="JG26" s="164"/>
      <c r="JH26" s="164"/>
      <c r="JI26" s="164"/>
      <c r="JJ26" s="164"/>
      <c r="JK26" s="164"/>
      <c r="JL26" s="164"/>
      <c r="JM26" s="164"/>
      <c r="JN26" s="164"/>
      <c r="JO26" s="164"/>
      <c r="JP26" s="164"/>
      <c r="JQ26" s="164"/>
      <c r="JR26" s="164"/>
      <c r="JS26" s="164"/>
      <c r="JT26" s="164"/>
      <c r="JU26" s="164"/>
      <c r="JV26" s="164"/>
      <c r="JW26" s="164"/>
      <c r="JX26" s="164"/>
      <c r="JY26" s="164"/>
      <c r="JZ26" s="164"/>
      <c r="KA26" s="164"/>
      <c r="KB26" s="164"/>
      <c r="KC26" s="164"/>
      <c r="KD26" s="164"/>
      <c r="KE26" s="164"/>
      <c r="KF26" s="164"/>
      <c r="KG26" s="164"/>
      <c r="KH26" s="164"/>
      <c r="KI26" s="164"/>
      <c r="KJ26" s="164"/>
      <c r="KK26" s="164"/>
      <c r="KL26" s="164"/>
      <c r="KM26" s="164"/>
      <c r="KN26" s="164"/>
      <c r="KO26" s="164"/>
      <c r="KP26" s="164"/>
      <c r="KQ26" s="164"/>
      <c r="KR26" s="164"/>
      <c r="KS26" s="164"/>
      <c r="KT26" s="164"/>
      <c r="KU26" s="164"/>
      <c r="KV26" s="164"/>
      <c r="KW26" s="164"/>
      <c r="KX26" s="164"/>
      <c r="KY26" s="164"/>
      <c r="KZ26" s="164"/>
      <c r="LA26" s="164"/>
      <c r="LB26" s="164"/>
      <c r="LC26" s="164"/>
      <c r="LD26" s="164"/>
      <c r="LE26" s="164"/>
      <c r="LF26" s="164"/>
      <c r="LG26" s="164"/>
      <c r="LH26" s="164"/>
      <c r="LI26" s="164"/>
      <c r="LJ26" s="164"/>
      <c r="LK26" s="164"/>
      <c r="LL26" s="164"/>
      <c r="LM26" s="164"/>
      <c r="LN26" s="164"/>
      <c r="LO26" s="164"/>
      <c r="LP26" s="164"/>
      <c r="LQ26" s="164"/>
      <c r="LR26" s="164"/>
      <c r="LS26" s="164"/>
      <c r="LT26" s="164"/>
      <c r="LU26" s="164"/>
      <c r="LV26" s="164"/>
      <c r="LW26" s="164"/>
      <c r="LX26" s="164"/>
      <c r="LY26" s="164"/>
      <c r="LZ26" s="164"/>
      <c r="MA26" s="164"/>
      <c r="MB26" s="164"/>
      <c r="MC26" s="164"/>
      <c r="MD26" s="164"/>
      <c r="ME26" s="164"/>
      <c r="MF26" s="164"/>
      <c r="MG26" s="164"/>
      <c r="MH26" s="164"/>
      <c r="MI26" s="164"/>
      <c r="MJ26" s="164"/>
      <c r="MK26" s="164"/>
      <c r="ML26" s="164"/>
      <c r="MM26" s="164"/>
      <c r="MN26" s="164"/>
      <c r="MO26" s="164"/>
      <c r="MP26" s="164"/>
      <c r="MQ26" s="164"/>
      <c r="MR26" s="164"/>
      <c r="MS26" s="164"/>
      <c r="MT26" s="164"/>
      <c r="MU26" s="164"/>
      <c r="MV26" s="164"/>
      <c r="MW26" s="164"/>
      <c r="MX26" s="164"/>
      <c r="MY26" s="164"/>
      <c r="MZ26" s="164"/>
      <c r="NA26" s="164"/>
      <c r="NB26" s="164"/>
      <c r="NC26" s="164"/>
      <c r="ND26" s="164"/>
      <c r="NE26" s="164"/>
      <c r="NF26" s="164"/>
      <c r="NG26" s="164"/>
      <c r="NH26" s="164"/>
      <c r="NI26" s="164"/>
      <c r="NJ26" s="164"/>
      <c r="NK26" s="164"/>
      <c r="NL26" s="164"/>
      <c r="NM26" s="164"/>
      <c r="NN26" s="164"/>
      <c r="NO26" s="164"/>
      <c r="NP26" s="164"/>
      <c r="NQ26" s="164"/>
      <c r="NR26" s="164"/>
      <c r="NS26" s="164"/>
      <c r="NT26" s="164"/>
      <c r="NU26" s="164"/>
      <c r="NV26" s="164"/>
      <c r="NW26" s="164"/>
      <c r="NX26" s="164"/>
      <c r="NY26" s="164"/>
      <c r="NZ26" s="164"/>
      <c r="OA26" s="164"/>
      <c r="OB26" s="164"/>
      <c r="OC26" s="164"/>
      <c r="OD26" s="164"/>
      <c r="OE26" s="164"/>
      <c r="OF26" s="164"/>
      <c r="OG26" s="164"/>
      <c r="OH26" s="164"/>
      <c r="OI26" s="164"/>
      <c r="OJ26" s="164"/>
      <c r="OK26" s="164"/>
      <c r="OL26" s="164"/>
      <c r="OM26" s="164"/>
      <c r="ON26" s="164"/>
      <c r="OO26" s="164"/>
      <c r="OP26" s="164"/>
      <c r="OQ26" s="164"/>
      <c r="OR26" s="164"/>
      <c r="OS26" s="164"/>
      <c r="OT26" s="164"/>
      <c r="OU26" s="164"/>
      <c r="OV26" s="164"/>
      <c r="OW26" s="164"/>
      <c r="OX26" s="164"/>
      <c r="OY26" s="164"/>
      <c r="OZ26" s="164"/>
      <c r="PA26" s="164"/>
      <c r="PB26" s="164"/>
      <c r="PC26" s="164"/>
      <c r="PD26" s="164"/>
      <c r="PE26" s="164"/>
      <c r="PF26" s="164"/>
      <c r="PG26" s="164"/>
      <c r="PH26" s="164"/>
      <c r="PI26" s="164"/>
      <c r="PJ26" s="164"/>
      <c r="PK26" s="164"/>
      <c r="PL26" s="164"/>
      <c r="PM26" s="164"/>
      <c r="PN26" s="164"/>
      <c r="PO26" s="164"/>
      <c r="PP26" s="164"/>
      <c r="PQ26" s="164"/>
      <c r="PR26" s="164"/>
      <c r="PS26" s="164"/>
      <c r="PT26" s="164"/>
      <c r="PU26" s="164"/>
      <c r="PV26" s="164"/>
      <c r="PW26" s="164"/>
      <c r="PX26" s="164"/>
      <c r="PY26" s="164"/>
      <c r="PZ26" s="164"/>
      <c r="QA26" s="164"/>
      <c r="QB26" s="164"/>
      <c r="QC26" s="164"/>
      <c r="QD26" s="164"/>
      <c r="QE26" s="164"/>
      <c r="QF26" s="164"/>
      <c r="QG26" s="164"/>
      <c r="QH26" s="164"/>
      <c r="QI26" s="164"/>
      <c r="QJ26" s="164"/>
      <c r="QK26" s="164"/>
      <c r="QL26" s="164"/>
      <c r="QM26" s="164"/>
      <c r="QN26" s="164"/>
      <c r="QO26" s="164"/>
      <c r="QP26" s="164"/>
      <c r="QQ26" s="164"/>
      <c r="QR26" s="164"/>
      <c r="QS26" s="164"/>
      <c r="QT26" s="164"/>
      <c r="QU26" s="164"/>
      <c r="QV26" s="164"/>
      <c r="QW26" s="164"/>
      <c r="QX26" s="164"/>
      <c r="QY26" s="164"/>
      <c r="QZ26" s="164"/>
      <c r="RA26" s="164"/>
      <c r="RB26" s="164"/>
      <c r="RC26" s="164"/>
      <c r="RD26" s="164"/>
      <c r="RE26" s="164"/>
      <c r="RF26" s="164"/>
      <c r="RG26" s="164"/>
      <c r="RH26" s="164"/>
      <c r="RI26" s="164"/>
      <c r="RJ26" s="164"/>
      <c r="RK26" s="164"/>
      <c r="RL26" s="164"/>
      <c r="RM26" s="164"/>
      <c r="RN26" s="164"/>
      <c r="RO26" s="164"/>
      <c r="RP26" s="164"/>
      <c r="RQ26" s="164"/>
      <c r="RR26" s="164"/>
      <c r="RS26" s="164"/>
      <c r="RT26" s="164"/>
      <c r="RU26" s="164"/>
      <c r="RV26" s="164"/>
      <c r="RW26" s="164"/>
      <c r="RX26" s="164"/>
      <c r="RY26" s="164"/>
      <c r="RZ26" s="164"/>
      <c r="SA26" s="164"/>
      <c r="SB26" s="164"/>
      <c r="SC26" s="164"/>
      <c r="SD26" s="164"/>
      <c r="SE26" s="164"/>
      <c r="SF26" s="164"/>
      <c r="SG26" s="164"/>
      <c r="SH26" s="164"/>
      <c r="SI26" s="164"/>
      <c r="SJ26" s="164"/>
      <c r="SK26" s="164"/>
      <c r="SL26" s="164"/>
      <c r="SM26" s="164"/>
      <c r="SN26" s="164"/>
      <c r="SO26" s="164"/>
      <c r="SP26" s="164"/>
      <c r="SQ26" s="164"/>
      <c r="SR26" s="164"/>
      <c r="SS26" s="164"/>
      <c r="ST26" s="164"/>
      <c r="SU26" s="164"/>
      <c r="SV26" s="164"/>
      <c r="SW26" s="164"/>
      <c r="SX26" s="164"/>
      <c r="SY26" s="164"/>
      <c r="SZ26" s="164"/>
      <c r="TA26" s="164"/>
      <c r="TB26" s="164"/>
      <c r="TC26" s="164"/>
      <c r="TD26" s="164"/>
      <c r="TE26" s="164"/>
      <c r="TF26" s="164"/>
      <c r="TG26" s="164"/>
      <c r="TH26" s="164"/>
      <c r="TI26" s="164"/>
      <c r="TJ26" s="164"/>
      <c r="TK26" s="164"/>
      <c r="TL26" s="164"/>
      <c r="TM26" s="164"/>
      <c r="TN26" s="164"/>
      <c r="TO26" s="164"/>
      <c r="TP26" s="164"/>
      <c r="TQ26" s="164"/>
      <c r="TR26" s="164"/>
      <c r="TS26" s="164"/>
      <c r="TT26" s="164"/>
      <c r="TU26" s="164"/>
      <c r="TV26" s="164"/>
      <c r="TW26" s="164"/>
      <c r="TX26" s="164"/>
      <c r="TY26" s="164"/>
      <c r="TZ26" s="164"/>
      <c r="UA26" s="164"/>
      <c r="UB26" s="164"/>
      <c r="UC26" s="164"/>
      <c r="UD26" s="164"/>
      <c r="UE26" s="164"/>
      <c r="UF26" s="164"/>
      <c r="UG26" s="164"/>
      <c r="UH26" s="164"/>
      <c r="UI26" s="164"/>
      <c r="UJ26" s="164"/>
      <c r="UK26" s="164"/>
      <c r="UL26" s="164"/>
      <c r="UM26" s="164"/>
      <c r="UN26" s="164"/>
      <c r="UO26" s="164"/>
      <c r="UP26" s="164"/>
      <c r="UQ26" s="164"/>
      <c r="UR26" s="164"/>
      <c r="US26" s="164"/>
      <c r="UT26" s="164"/>
      <c r="UU26" s="164"/>
      <c r="UV26" s="164"/>
      <c r="UW26" s="164"/>
      <c r="UX26" s="164"/>
      <c r="UY26" s="164"/>
      <c r="UZ26" s="164"/>
      <c r="VA26" s="164"/>
      <c r="VB26" s="164"/>
      <c r="VC26" s="164"/>
      <c r="VD26" s="164"/>
      <c r="VE26" s="164"/>
      <c r="VF26" s="164"/>
      <c r="VG26" s="164"/>
      <c r="VH26" s="164"/>
      <c r="VI26" s="164"/>
      <c r="VJ26" s="164"/>
      <c r="VK26" s="164"/>
      <c r="VL26" s="164"/>
      <c r="VM26" s="164"/>
      <c r="VN26" s="164"/>
      <c r="VO26" s="164"/>
      <c r="VP26" s="164"/>
      <c r="VQ26" s="164"/>
      <c r="VR26" s="164"/>
      <c r="VS26" s="164"/>
      <c r="VT26" s="164"/>
      <c r="VU26" s="164"/>
      <c r="VV26" s="164"/>
      <c r="VW26" s="164"/>
      <c r="VX26" s="164"/>
      <c r="VY26" s="164"/>
      <c r="VZ26" s="164"/>
      <c r="WA26" s="164"/>
      <c r="WB26" s="164"/>
      <c r="WC26" s="164"/>
      <c r="WD26" s="164"/>
      <c r="WE26" s="164"/>
      <c r="WF26" s="164"/>
      <c r="WG26" s="164"/>
      <c r="WH26" s="164"/>
      <c r="WI26" s="164"/>
      <c r="WJ26" s="164"/>
      <c r="WK26" s="164"/>
      <c r="WL26" s="164"/>
      <c r="WM26" s="164"/>
      <c r="WN26" s="164"/>
      <c r="WO26" s="164"/>
      <c r="WP26" s="164"/>
      <c r="WQ26" s="164"/>
      <c r="WR26" s="164"/>
      <c r="WS26" s="164"/>
      <c r="WT26" s="164"/>
      <c r="WU26" s="164"/>
      <c r="WV26" s="164"/>
      <c r="WW26" s="164"/>
      <c r="WX26" s="164"/>
      <c r="WY26" s="164"/>
      <c r="WZ26" s="164"/>
      <c r="XA26" s="164"/>
      <c r="XB26" s="164"/>
      <c r="XC26" s="164"/>
      <c r="XD26" s="164"/>
      <c r="XE26" s="164"/>
      <c r="XF26" s="164"/>
      <c r="XG26" s="164"/>
      <c r="XH26" s="164"/>
      <c r="XI26" s="164"/>
      <c r="XJ26" s="164"/>
      <c r="XK26" s="164"/>
      <c r="XL26" s="164"/>
      <c r="XM26" s="164"/>
      <c r="XN26" s="164"/>
      <c r="XO26" s="164"/>
      <c r="XP26" s="164"/>
      <c r="XQ26" s="164"/>
      <c r="XR26" s="164"/>
      <c r="XS26" s="164"/>
      <c r="XT26" s="164"/>
      <c r="XU26" s="164"/>
      <c r="XV26" s="164"/>
      <c r="XW26" s="164"/>
      <c r="XX26" s="164"/>
      <c r="XY26" s="164"/>
      <c r="XZ26" s="164"/>
      <c r="YA26" s="164"/>
      <c r="YB26" s="164"/>
      <c r="YC26" s="164"/>
      <c r="YD26" s="164"/>
      <c r="YE26" s="164"/>
      <c r="YF26" s="164"/>
      <c r="YG26" s="164"/>
      <c r="YH26" s="164"/>
      <c r="YI26" s="164"/>
      <c r="YJ26" s="164"/>
      <c r="YK26" s="164"/>
      <c r="YL26" s="164"/>
      <c r="YM26" s="164"/>
      <c r="YN26" s="164"/>
      <c r="YO26" s="164"/>
      <c r="YP26" s="164"/>
      <c r="YQ26" s="164"/>
      <c r="YR26" s="164"/>
      <c r="YS26" s="164"/>
      <c r="YT26" s="164"/>
      <c r="YU26" s="164"/>
      <c r="YV26" s="164"/>
      <c r="YW26" s="164"/>
      <c r="YX26" s="164"/>
      <c r="YY26" s="164"/>
      <c r="YZ26" s="164"/>
      <c r="ZA26" s="164"/>
      <c r="ZB26" s="164"/>
      <c r="ZC26" s="164"/>
      <c r="ZD26" s="164"/>
      <c r="ZE26" s="164"/>
      <c r="ZF26" s="164"/>
      <c r="ZG26" s="164"/>
      <c r="ZH26" s="164"/>
      <c r="ZI26" s="164"/>
      <c r="ZJ26" s="164"/>
      <c r="ZK26" s="164"/>
      <c r="ZL26" s="164"/>
      <c r="ZM26" s="164"/>
      <c r="ZN26" s="164"/>
      <c r="ZO26" s="164"/>
      <c r="ZP26" s="164"/>
      <c r="ZQ26" s="164"/>
      <c r="ZR26" s="164"/>
      <c r="ZS26" s="164"/>
      <c r="ZT26" s="164"/>
      <c r="ZU26" s="164"/>
      <c r="ZV26" s="164"/>
      <c r="ZW26" s="164"/>
      <c r="ZX26" s="164"/>
      <c r="ZY26" s="164"/>
      <c r="ZZ26" s="164"/>
      <c r="AAA26" s="164"/>
      <c r="AAB26" s="164"/>
      <c r="AAC26" s="164"/>
      <c r="AAD26" s="164"/>
      <c r="AAE26" s="164"/>
      <c r="AAF26" s="164"/>
      <c r="AAG26" s="164"/>
      <c r="AAH26" s="164"/>
      <c r="AAI26" s="164"/>
      <c r="AAJ26" s="164"/>
      <c r="AAK26" s="164"/>
      <c r="AAL26" s="164"/>
      <c r="AAM26" s="164"/>
      <c r="AAN26" s="164"/>
      <c r="AAO26" s="164"/>
      <c r="AAP26" s="164"/>
      <c r="AAQ26" s="164"/>
      <c r="AAR26" s="164"/>
      <c r="AAS26" s="164"/>
      <c r="AAT26" s="164"/>
      <c r="AAU26" s="164"/>
      <c r="AAV26" s="164"/>
      <c r="AAW26" s="164"/>
      <c r="AAX26" s="164"/>
      <c r="AAY26" s="164"/>
      <c r="AAZ26" s="164"/>
      <c r="ABA26" s="164"/>
      <c r="ABB26" s="164"/>
      <c r="ABC26" s="164"/>
    </row>
    <row r="27" spans="1:731" ht="15" customHeight="1" x14ac:dyDescent="0.35">
      <c r="A27" s="161" t="s">
        <v>188</v>
      </c>
      <c r="B27" s="162" t="s">
        <v>227</v>
      </c>
      <c r="C27" s="162" t="s">
        <v>228</v>
      </c>
      <c r="D27" s="162"/>
      <c r="E27" s="162"/>
      <c r="F27" s="162"/>
      <c r="G27" s="162">
        <v>2.9999912230665853</v>
      </c>
      <c r="H27" s="162">
        <v>2.9999912230665853</v>
      </c>
      <c r="I27" s="162">
        <v>2.9999912230665853</v>
      </c>
      <c r="J27" s="162">
        <v>2.9999912230665853</v>
      </c>
      <c r="K27" s="162">
        <v>2.9999912230665853</v>
      </c>
      <c r="L27" s="162">
        <v>2.9999912230665853</v>
      </c>
      <c r="M27" s="162">
        <v>2.9999912230665853</v>
      </c>
      <c r="N27" s="162">
        <v>2.9999912230665853</v>
      </c>
      <c r="O27" s="162"/>
      <c r="P27" s="162"/>
      <c r="Q27" s="162"/>
      <c r="R27" s="162">
        <v>79.414943861884652</v>
      </c>
      <c r="S27" s="162">
        <v>79.804401462214088</v>
      </c>
      <c r="T27" s="162">
        <v>79.82452750444277</v>
      </c>
      <c r="U27" s="162">
        <v>80.100590339168562</v>
      </c>
      <c r="V27" s="162">
        <v>80.791935426931758</v>
      </c>
      <c r="W27" s="162">
        <v>82.072685321948398</v>
      </c>
      <c r="X27" s="162">
        <v>84.495817074439088</v>
      </c>
      <c r="Y27" s="162">
        <v>86.213798318588289</v>
      </c>
      <c r="Z27" s="162"/>
      <c r="AA27" s="162"/>
      <c r="AB27" s="162"/>
      <c r="AC27" s="162">
        <v>251.25290887521115</v>
      </c>
      <c r="AD27" s="162">
        <v>252.4850743872401</v>
      </c>
      <c r="AE27" s="162">
        <v>252.54874913670406</v>
      </c>
      <c r="AF27" s="162">
        <v>253.42215641856055</v>
      </c>
      <c r="AG27" s="162">
        <v>255.60943321924915</v>
      </c>
      <c r="AH27" s="162">
        <v>259.66146827733849</v>
      </c>
      <c r="AI27" s="162">
        <v>267.32776975404806</v>
      </c>
      <c r="AJ27" s="162">
        <v>272.76311685617844</v>
      </c>
      <c r="AK27" s="162"/>
      <c r="AL27" s="162"/>
      <c r="AM27" s="162"/>
      <c r="AN27" s="162">
        <v>353.85394968419422</v>
      </c>
      <c r="AO27" s="162">
        <v>355.58927937668597</v>
      </c>
      <c r="AP27" s="162">
        <v>355.678956195529</v>
      </c>
      <c r="AQ27" s="162">
        <v>356.90902599950226</v>
      </c>
      <c r="AR27" s="162">
        <v>359.9894939568332</v>
      </c>
      <c r="AS27" s="162">
        <v>365.69620842227994</v>
      </c>
      <c r="AT27" s="162">
        <v>376.49310255237242</v>
      </c>
      <c r="AU27" s="162">
        <v>384.14801508096178</v>
      </c>
      <c r="AV27" s="162"/>
      <c r="AW27" s="162"/>
      <c r="AX27" s="162"/>
      <c r="AY27" s="162">
        <v>3338.9679025024848</v>
      </c>
      <c r="AZ27" s="162">
        <v>3355.3424834522266</v>
      </c>
      <c r="BA27" s="162">
        <v>3356.188674430121</v>
      </c>
      <c r="BB27" s="162">
        <v>3367.7956201685256</v>
      </c>
      <c r="BC27" s="162">
        <v>3396.8629335145965</v>
      </c>
      <c r="BD27" s="162">
        <v>3450.7115240019402</v>
      </c>
      <c r="BE27" s="162">
        <v>3552.5910790535954</v>
      </c>
      <c r="BF27" s="162">
        <v>3624.822877659305</v>
      </c>
      <c r="BG27" s="162"/>
      <c r="BH27" s="162"/>
      <c r="BI27" s="162"/>
      <c r="BJ27" s="162">
        <v>0</v>
      </c>
      <c r="BK27" s="162">
        <v>0</v>
      </c>
      <c r="BL27" s="162">
        <v>0</v>
      </c>
      <c r="BM27" s="162">
        <v>0</v>
      </c>
      <c r="BN27" s="162">
        <v>0</v>
      </c>
      <c r="BO27" s="162">
        <v>0</v>
      </c>
      <c r="BP27" s="162">
        <v>0</v>
      </c>
      <c r="BQ27" s="162">
        <v>0</v>
      </c>
      <c r="BR27" s="162"/>
      <c r="BS27" s="162"/>
      <c r="BT27" s="162"/>
      <c r="BU27" s="162">
        <v>0</v>
      </c>
      <c r="BV27" s="162">
        <v>0</v>
      </c>
      <c r="BW27" s="162">
        <v>0</v>
      </c>
      <c r="BX27" s="162">
        <v>0</v>
      </c>
      <c r="BY27" s="162">
        <v>0</v>
      </c>
      <c r="BZ27" s="162">
        <v>0</v>
      </c>
      <c r="CA27" s="162">
        <v>0</v>
      </c>
      <c r="CB27" s="162">
        <v>0</v>
      </c>
      <c r="CC27" s="162"/>
      <c r="CD27" s="162"/>
      <c r="CE27" s="162"/>
      <c r="CF27" s="162">
        <v>684.52180242129009</v>
      </c>
      <c r="CG27" s="162">
        <v>687.87875522614024</v>
      </c>
      <c r="CH27" s="162">
        <v>688.0522328366759</v>
      </c>
      <c r="CI27" s="162">
        <v>690.43177275723144</v>
      </c>
      <c r="CJ27" s="162">
        <v>696.39086260301417</v>
      </c>
      <c r="CK27" s="162">
        <v>707.43036202156691</v>
      </c>
      <c r="CL27" s="162">
        <v>728.31668938085966</v>
      </c>
      <c r="CM27" s="162">
        <v>743.1249302557286</v>
      </c>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4"/>
      <c r="GM27" s="164"/>
      <c r="GN27" s="164"/>
      <c r="GO27" s="164"/>
      <c r="GP27" s="164"/>
      <c r="GQ27" s="164"/>
      <c r="GR27" s="164"/>
      <c r="GS27" s="164"/>
      <c r="GT27" s="164"/>
      <c r="GU27" s="164"/>
      <c r="GV27" s="164"/>
      <c r="GW27" s="164"/>
      <c r="GX27" s="164"/>
      <c r="GY27" s="164"/>
      <c r="GZ27" s="164"/>
      <c r="HA27" s="164"/>
      <c r="HB27" s="164"/>
      <c r="HC27" s="164"/>
      <c r="HD27" s="164"/>
      <c r="HE27" s="164"/>
      <c r="HF27" s="164"/>
      <c r="HG27" s="164"/>
      <c r="HH27" s="164"/>
      <c r="HI27" s="164"/>
      <c r="HJ27" s="164"/>
      <c r="HK27" s="164"/>
      <c r="HL27" s="164"/>
      <c r="HM27" s="164"/>
      <c r="HN27" s="164"/>
      <c r="HO27" s="164"/>
      <c r="HP27" s="164"/>
      <c r="HQ27" s="164"/>
      <c r="HR27" s="164"/>
      <c r="HS27" s="164"/>
      <c r="HT27" s="164"/>
      <c r="HU27" s="164"/>
      <c r="HV27" s="164"/>
      <c r="HW27" s="164"/>
      <c r="HX27" s="164"/>
      <c r="HY27" s="164"/>
      <c r="HZ27" s="164"/>
      <c r="IA27" s="164"/>
      <c r="IB27" s="164"/>
      <c r="IC27" s="164"/>
      <c r="ID27" s="164"/>
      <c r="IE27" s="164"/>
      <c r="IF27" s="164"/>
      <c r="IG27" s="164"/>
      <c r="IH27" s="164"/>
      <c r="II27" s="164"/>
      <c r="IJ27" s="164"/>
      <c r="IK27" s="164"/>
      <c r="IL27" s="164"/>
      <c r="IM27" s="164"/>
      <c r="IN27" s="164"/>
      <c r="IO27" s="164"/>
      <c r="IP27" s="164"/>
      <c r="IQ27" s="164"/>
      <c r="IR27" s="164"/>
      <c r="IS27" s="164"/>
      <c r="IT27" s="164"/>
      <c r="IU27" s="164"/>
      <c r="IV27" s="164"/>
      <c r="IW27" s="164"/>
      <c r="IX27" s="164"/>
      <c r="IY27" s="164"/>
      <c r="IZ27" s="164"/>
      <c r="JA27" s="164"/>
      <c r="JB27" s="164"/>
      <c r="JC27" s="164"/>
      <c r="JD27" s="164"/>
      <c r="JE27" s="164"/>
      <c r="JF27" s="164"/>
      <c r="JG27" s="164"/>
      <c r="JH27" s="164"/>
      <c r="JI27" s="164"/>
      <c r="JJ27" s="164"/>
      <c r="JK27" s="164"/>
      <c r="JL27" s="164"/>
      <c r="JM27" s="164"/>
      <c r="JN27" s="164"/>
      <c r="JO27" s="164"/>
      <c r="JP27" s="164"/>
      <c r="JQ27" s="164"/>
      <c r="JR27" s="164"/>
      <c r="JS27" s="164"/>
      <c r="JT27" s="164"/>
      <c r="JU27" s="164"/>
      <c r="JV27" s="164"/>
      <c r="JW27" s="164"/>
      <c r="JX27" s="164"/>
      <c r="JY27" s="164"/>
      <c r="JZ27" s="164"/>
      <c r="KA27" s="164"/>
      <c r="KB27" s="164"/>
      <c r="KC27" s="164"/>
      <c r="KD27" s="164"/>
      <c r="KE27" s="164"/>
      <c r="KF27" s="164"/>
      <c r="KG27" s="164"/>
      <c r="KH27" s="164"/>
      <c r="KI27" s="164"/>
      <c r="KJ27" s="164"/>
      <c r="KK27" s="164"/>
      <c r="KL27" s="164"/>
      <c r="KM27" s="164"/>
      <c r="KN27" s="164"/>
      <c r="KO27" s="164"/>
      <c r="KP27" s="164"/>
      <c r="KQ27" s="164"/>
      <c r="KR27" s="164"/>
      <c r="KS27" s="164"/>
      <c r="KT27" s="164"/>
      <c r="KU27" s="164"/>
      <c r="KV27" s="164"/>
      <c r="KW27" s="164"/>
      <c r="KX27" s="164"/>
      <c r="KY27" s="164"/>
      <c r="KZ27" s="164"/>
      <c r="LA27" s="164"/>
      <c r="LB27" s="164"/>
      <c r="LC27" s="164"/>
      <c r="LD27" s="164"/>
      <c r="LE27" s="164"/>
      <c r="LF27" s="164"/>
      <c r="LG27" s="164"/>
      <c r="LH27" s="164"/>
      <c r="LI27" s="164"/>
      <c r="LJ27" s="164"/>
      <c r="LK27" s="164"/>
      <c r="LL27" s="164"/>
      <c r="LM27" s="164"/>
      <c r="LN27" s="164"/>
      <c r="LO27" s="164"/>
      <c r="LP27" s="164"/>
      <c r="LQ27" s="164"/>
      <c r="LR27" s="164"/>
      <c r="LS27" s="164"/>
      <c r="LT27" s="164"/>
      <c r="LU27" s="164"/>
      <c r="LV27" s="164"/>
      <c r="LW27" s="164"/>
      <c r="LX27" s="164"/>
      <c r="LY27" s="164"/>
      <c r="LZ27" s="164"/>
      <c r="MA27" s="164"/>
      <c r="MB27" s="164"/>
      <c r="MC27" s="164"/>
      <c r="MD27" s="164"/>
      <c r="ME27" s="164"/>
      <c r="MF27" s="164"/>
      <c r="MG27" s="164"/>
      <c r="MH27" s="164"/>
      <c r="MI27" s="164"/>
      <c r="MJ27" s="164"/>
      <c r="MK27" s="164"/>
      <c r="ML27" s="164"/>
      <c r="MM27" s="164"/>
      <c r="MN27" s="164"/>
      <c r="MO27" s="164"/>
      <c r="MP27" s="164"/>
      <c r="MQ27" s="164"/>
      <c r="MR27" s="164"/>
      <c r="MS27" s="164"/>
      <c r="MT27" s="164"/>
      <c r="MU27" s="164"/>
      <c r="MV27" s="164"/>
      <c r="MW27" s="164"/>
      <c r="MX27" s="164"/>
      <c r="MY27" s="164"/>
      <c r="MZ27" s="164"/>
      <c r="NA27" s="164"/>
      <c r="NB27" s="164"/>
      <c r="NC27" s="164"/>
      <c r="ND27" s="164"/>
      <c r="NE27" s="164"/>
      <c r="NF27" s="164"/>
      <c r="NG27" s="164"/>
      <c r="NH27" s="164"/>
      <c r="NI27" s="164"/>
      <c r="NJ27" s="164"/>
      <c r="NK27" s="164"/>
      <c r="NL27" s="164"/>
      <c r="NM27" s="164"/>
      <c r="NN27" s="164"/>
      <c r="NO27" s="164"/>
      <c r="NP27" s="164"/>
      <c r="NQ27" s="164"/>
      <c r="NR27" s="164"/>
      <c r="NS27" s="164"/>
      <c r="NT27" s="164"/>
      <c r="NU27" s="164"/>
      <c r="NV27" s="164"/>
      <c r="NW27" s="164"/>
      <c r="NX27" s="164"/>
      <c r="NY27" s="164"/>
      <c r="NZ27" s="164"/>
      <c r="OA27" s="164"/>
      <c r="OB27" s="164"/>
      <c r="OC27" s="164"/>
      <c r="OD27" s="164"/>
      <c r="OE27" s="164"/>
      <c r="OF27" s="164"/>
      <c r="OG27" s="164"/>
      <c r="OH27" s="164"/>
      <c r="OI27" s="164"/>
      <c r="OJ27" s="164"/>
      <c r="OK27" s="164"/>
      <c r="OL27" s="164"/>
      <c r="OM27" s="164"/>
      <c r="ON27" s="164"/>
      <c r="OO27" s="164"/>
      <c r="OP27" s="164"/>
      <c r="OQ27" s="164"/>
      <c r="OR27" s="164"/>
      <c r="OS27" s="164"/>
      <c r="OT27" s="164"/>
      <c r="OU27" s="164"/>
      <c r="OV27" s="164"/>
      <c r="OW27" s="164"/>
      <c r="OX27" s="164"/>
      <c r="OY27" s="164"/>
      <c r="OZ27" s="164"/>
      <c r="PA27" s="164"/>
      <c r="PB27" s="164"/>
      <c r="PC27" s="164"/>
      <c r="PD27" s="164"/>
      <c r="PE27" s="164"/>
      <c r="PF27" s="164"/>
      <c r="PG27" s="164"/>
      <c r="PH27" s="164"/>
      <c r="PI27" s="164"/>
      <c r="PJ27" s="164"/>
      <c r="PK27" s="164"/>
      <c r="PL27" s="164"/>
      <c r="PM27" s="164"/>
      <c r="PN27" s="164"/>
      <c r="PO27" s="164"/>
      <c r="PP27" s="164"/>
      <c r="PQ27" s="164"/>
      <c r="PR27" s="164"/>
      <c r="PS27" s="164"/>
      <c r="PT27" s="164"/>
      <c r="PU27" s="164"/>
      <c r="PV27" s="164"/>
      <c r="PW27" s="164"/>
      <c r="PX27" s="164"/>
      <c r="PY27" s="164"/>
      <c r="PZ27" s="164"/>
      <c r="QA27" s="164"/>
      <c r="QB27" s="164"/>
      <c r="QC27" s="164"/>
      <c r="QD27" s="164"/>
      <c r="QE27" s="164"/>
      <c r="QF27" s="164"/>
      <c r="QG27" s="164"/>
      <c r="QH27" s="164"/>
      <c r="QI27" s="164"/>
      <c r="QJ27" s="164"/>
      <c r="QK27" s="164"/>
      <c r="QL27" s="164"/>
      <c r="QM27" s="164"/>
      <c r="QN27" s="164"/>
      <c r="QO27" s="164"/>
      <c r="QP27" s="164"/>
      <c r="QQ27" s="164"/>
      <c r="QR27" s="164"/>
      <c r="QS27" s="164"/>
      <c r="QT27" s="164"/>
      <c r="QU27" s="164"/>
      <c r="QV27" s="164"/>
      <c r="QW27" s="164"/>
      <c r="QX27" s="164"/>
      <c r="QY27" s="164"/>
      <c r="QZ27" s="164"/>
      <c r="RA27" s="164"/>
      <c r="RB27" s="164"/>
      <c r="RC27" s="164"/>
      <c r="RD27" s="164"/>
      <c r="RE27" s="164"/>
      <c r="RF27" s="164"/>
      <c r="RG27" s="164"/>
      <c r="RH27" s="164"/>
      <c r="RI27" s="164"/>
      <c r="RJ27" s="164"/>
      <c r="RK27" s="164"/>
      <c r="RL27" s="164"/>
      <c r="RM27" s="164"/>
      <c r="RN27" s="164"/>
      <c r="RO27" s="164"/>
      <c r="RP27" s="164"/>
      <c r="RQ27" s="164"/>
      <c r="RR27" s="164"/>
      <c r="RS27" s="164"/>
      <c r="RT27" s="164"/>
      <c r="RU27" s="164"/>
      <c r="RV27" s="164"/>
      <c r="RW27" s="164"/>
      <c r="RX27" s="164"/>
      <c r="RY27" s="164"/>
      <c r="RZ27" s="164"/>
      <c r="SA27" s="164"/>
      <c r="SB27" s="164"/>
      <c r="SC27" s="164"/>
      <c r="SD27" s="164"/>
      <c r="SE27" s="164"/>
      <c r="SF27" s="164"/>
      <c r="SG27" s="164"/>
      <c r="SH27" s="164"/>
      <c r="SI27" s="164"/>
      <c r="SJ27" s="164"/>
      <c r="SK27" s="164"/>
      <c r="SL27" s="164"/>
      <c r="SM27" s="164"/>
      <c r="SN27" s="164"/>
      <c r="SO27" s="164"/>
      <c r="SP27" s="164"/>
      <c r="SQ27" s="164"/>
      <c r="SR27" s="164"/>
      <c r="SS27" s="164"/>
      <c r="ST27" s="164"/>
      <c r="SU27" s="164"/>
      <c r="SV27" s="164"/>
      <c r="SW27" s="164"/>
      <c r="SX27" s="164"/>
      <c r="SY27" s="164"/>
      <c r="SZ27" s="164"/>
      <c r="TA27" s="164"/>
      <c r="TB27" s="164"/>
      <c r="TC27" s="164"/>
      <c r="TD27" s="164"/>
      <c r="TE27" s="164"/>
      <c r="TF27" s="164"/>
      <c r="TG27" s="164"/>
      <c r="TH27" s="164"/>
      <c r="TI27" s="164"/>
      <c r="TJ27" s="164"/>
      <c r="TK27" s="164"/>
      <c r="TL27" s="164"/>
      <c r="TM27" s="164"/>
      <c r="TN27" s="164"/>
      <c r="TO27" s="164"/>
      <c r="TP27" s="164"/>
      <c r="TQ27" s="164"/>
      <c r="TR27" s="164"/>
      <c r="TS27" s="164"/>
      <c r="TT27" s="164"/>
      <c r="TU27" s="164"/>
      <c r="TV27" s="164"/>
      <c r="TW27" s="164"/>
      <c r="TX27" s="164"/>
      <c r="TY27" s="164"/>
      <c r="TZ27" s="164"/>
      <c r="UA27" s="164"/>
      <c r="UB27" s="164"/>
      <c r="UC27" s="164"/>
      <c r="UD27" s="164"/>
      <c r="UE27" s="164"/>
      <c r="UF27" s="164"/>
      <c r="UG27" s="164"/>
      <c r="UH27" s="164"/>
      <c r="UI27" s="164"/>
      <c r="UJ27" s="164"/>
      <c r="UK27" s="164"/>
      <c r="UL27" s="164"/>
      <c r="UM27" s="164"/>
      <c r="UN27" s="164"/>
      <c r="UO27" s="164"/>
      <c r="UP27" s="164"/>
      <c r="UQ27" s="164"/>
      <c r="UR27" s="164"/>
      <c r="US27" s="164"/>
      <c r="UT27" s="164"/>
      <c r="UU27" s="164"/>
      <c r="UV27" s="164"/>
      <c r="UW27" s="164"/>
      <c r="UX27" s="164"/>
      <c r="UY27" s="164"/>
      <c r="UZ27" s="164"/>
      <c r="VA27" s="164"/>
      <c r="VB27" s="164"/>
      <c r="VC27" s="164"/>
      <c r="VD27" s="164"/>
      <c r="VE27" s="164"/>
      <c r="VF27" s="164"/>
      <c r="VG27" s="164"/>
      <c r="VH27" s="164"/>
      <c r="VI27" s="164"/>
      <c r="VJ27" s="164"/>
      <c r="VK27" s="164"/>
      <c r="VL27" s="164"/>
      <c r="VM27" s="164"/>
      <c r="VN27" s="164"/>
      <c r="VO27" s="164"/>
      <c r="VP27" s="164"/>
      <c r="VQ27" s="164"/>
      <c r="VR27" s="164"/>
      <c r="VS27" s="164"/>
      <c r="VT27" s="164"/>
      <c r="VU27" s="164"/>
      <c r="VV27" s="164"/>
      <c r="VW27" s="164"/>
      <c r="VX27" s="164"/>
      <c r="VY27" s="164"/>
      <c r="VZ27" s="164"/>
      <c r="WA27" s="164"/>
      <c r="WB27" s="164"/>
      <c r="WC27" s="164"/>
      <c r="WD27" s="164"/>
      <c r="WE27" s="164"/>
      <c r="WF27" s="164"/>
      <c r="WG27" s="164"/>
      <c r="WH27" s="164"/>
      <c r="WI27" s="164"/>
      <c r="WJ27" s="164"/>
      <c r="WK27" s="164"/>
      <c r="WL27" s="164"/>
      <c r="WM27" s="164"/>
      <c r="WN27" s="164"/>
      <c r="WO27" s="164"/>
      <c r="WP27" s="164"/>
      <c r="WQ27" s="164"/>
      <c r="WR27" s="164"/>
      <c r="WS27" s="164"/>
      <c r="WT27" s="164"/>
      <c r="WU27" s="164"/>
      <c r="WV27" s="164"/>
      <c r="WW27" s="164"/>
      <c r="WX27" s="164"/>
      <c r="WY27" s="164"/>
      <c r="WZ27" s="164"/>
      <c r="XA27" s="164"/>
      <c r="XB27" s="164"/>
      <c r="XC27" s="164"/>
      <c r="XD27" s="164"/>
      <c r="XE27" s="164"/>
      <c r="XF27" s="164"/>
      <c r="XG27" s="164"/>
      <c r="XH27" s="164"/>
      <c r="XI27" s="164"/>
      <c r="XJ27" s="164"/>
      <c r="XK27" s="164"/>
      <c r="XL27" s="164"/>
      <c r="XM27" s="164"/>
      <c r="XN27" s="164"/>
      <c r="XO27" s="164"/>
      <c r="XP27" s="164"/>
      <c r="XQ27" s="164"/>
      <c r="XR27" s="164"/>
      <c r="XS27" s="164"/>
      <c r="XT27" s="164"/>
      <c r="XU27" s="164"/>
      <c r="XV27" s="164"/>
      <c r="XW27" s="164"/>
      <c r="XX27" s="164"/>
      <c r="XY27" s="164"/>
      <c r="XZ27" s="164"/>
      <c r="YA27" s="164"/>
      <c r="YB27" s="164"/>
      <c r="YC27" s="164"/>
      <c r="YD27" s="164"/>
      <c r="YE27" s="164"/>
      <c r="YF27" s="164"/>
      <c r="YG27" s="164"/>
      <c r="YH27" s="164"/>
      <c r="YI27" s="164"/>
      <c r="YJ27" s="164"/>
      <c r="YK27" s="164"/>
      <c r="YL27" s="164"/>
      <c r="YM27" s="164"/>
      <c r="YN27" s="164"/>
      <c r="YO27" s="164"/>
      <c r="YP27" s="164"/>
      <c r="YQ27" s="164"/>
      <c r="YR27" s="164"/>
      <c r="YS27" s="164"/>
      <c r="YT27" s="164"/>
      <c r="YU27" s="164"/>
      <c r="YV27" s="164"/>
      <c r="YW27" s="164"/>
      <c r="YX27" s="164"/>
      <c r="YY27" s="164"/>
      <c r="YZ27" s="164"/>
      <c r="ZA27" s="164"/>
      <c r="ZB27" s="164"/>
      <c r="ZC27" s="164"/>
      <c r="ZD27" s="164"/>
      <c r="ZE27" s="164"/>
      <c r="ZF27" s="164"/>
      <c r="ZG27" s="164"/>
      <c r="ZH27" s="164"/>
      <c r="ZI27" s="164"/>
      <c r="ZJ27" s="164"/>
      <c r="ZK27" s="164"/>
      <c r="ZL27" s="164"/>
      <c r="ZM27" s="164"/>
      <c r="ZN27" s="164"/>
      <c r="ZO27" s="164"/>
      <c r="ZP27" s="164"/>
      <c r="ZQ27" s="164"/>
      <c r="ZR27" s="164"/>
      <c r="ZS27" s="164"/>
      <c r="ZT27" s="164"/>
      <c r="ZU27" s="164"/>
      <c r="ZV27" s="164"/>
      <c r="ZW27" s="164"/>
      <c r="ZX27" s="164"/>
      <c r="ZY27" s="164"/>
      <c r="ZZ27" s="164"/>
      <c r="AAA27" s="164"/>
      <c r="AAB27" s="164"/>
      <c r="AAC27" s="164"/>
      <c r="AAD27" s="164"/>
      <c r="AAE27" s="164"/>
      <c r="AAF27" s="164"/>
      <c r="AAG27" s="164"/>
      <c r="AAH27" s="164"/>
      <c r="AAI27" s="164"/>
      <c r="AAJ27" s="164"/>
      <c r="AAK27" s="164"/>
      <c r="AAL27" s="164"/>
      <c r="AAM27" s="164"/>
      <c r="AAN27" s="164"/>
      <c r="AAO27" s="164"/>
      <c r="AAP27" s="164"/>
      <c r="AAQ27" s="164"/>
      <c r="AAR27" s="164"/>
      <c r="AAS27" s="164"/>
      <c r="AAT27" s="164"/>
      <c r="AAU27" s="164"/>
      <c r="AAV27" s="164"/>
      <c r="AAW27" s="164"/>
      <c r="AAX27" s="164"/>
      <c r="AAY27" s="164"/>
      <c r="AAZ27" s="164"/>
      <c r="ABA27" s="164"/>
      <c r="ABB27" s="164"/>
      <c r="ABC27" s="164"/>
    </row>
    <row r="28" spans="1:731" ht="15" customHeight="1" x14ac:dyDescent="0.35">
      <c r="A28" s="161" t="s">
        <v>229</v>
      </c>
      <c r="B28" s="162" t="s">
        <v>230</v>
      </c>
      <c r="C28" s="162" t="s">
        <v>231</v>
      </c>
      <c r="D28" s="162"/>
      <c r="E28" s="162"/>
      <c r="F28" s="162"/>
      <c r="G28" s="162">
        <v>7.0000303686817382</v>
      </c>
      <c r="H28" s="162">
        <v>7.0000303686817382</v>
      </c>
      <c r="I28" s="162">
        <v>7.0000303686817382</v>
      </c>
      <c r="J28" s="162">
        <v>7.0000303686817382</v>
      </c>
      <c r="K28" s="162">
        <v>7.0000303686817382</v>
      </c>
      <c r="L28" s="162">
        <v>7.0000303686817382</v>
      </c>
      <c r="M28" s="162">
        <v>7.0000303686817382</v>
      </c>
      <c r="N28" s="162">
        <v>7.0000303686817382</v>
      </c>
      <c r="O28" s="162"/>
      <c r="P28" s="162"/>
      <c r="Q28" s="162"/>
      <c r="R28" s="162">
        <v>13.153744294578923</v>
      </c>
      <c r="S28" s="162">
        <v>13.697558419288486</v>
      </c>
      <c r="T28" s="162">
        <v>14.363512144607922</v>
      </c>
      <c r="U28" s="162">
        <v>14.999559591778743</v>
      </c>
      <c r="V28" s="162">
        <v>15.99830442181263</v>
      </c>
      <c r="W28" s="162">
        <v>17.338648991069064</v>
      </c>
      <c r="X28" s="162">
        <v>19.203376440077342</v>
      </c>
      <c r="Y28" s="162">
        <v>20.77521766617485</v>
      </c>
      <c r="Z28" s="162"/>
      <c r="AA28" s="162"/>
      <c r="AB28" s="162"/>
      <c r="AC28" s="162">
        <v>48.224313409391442</v>
      </c>
      <c r="AD28" s="162">
        <v>50.21804707177197</v>
      </c>
      <c r="AE28" s="162">
        <v>52.659569458609916</v>
      </c>
      <c r="AF28" s="162">
        <v>54.991449321003948</v>
      </c>
      <c r="AG28" s="162">
        <v>58.65305187469</v>
      </c>
      <c r="AH28" s="162">
        <v>63.567028848610434</v>
      </c>
      <c r="AI28" s="162">
        <v>70.403500571808763</v>
      </c>
      <c r="AJ28" s="162">
        <v>76.166191575948815</v>
      </c>
      <c r="AK28" s="162"/>
      <c r="AL28" s="162"/>
      <c r="AM28" s="162"/>
      <c r="AN28" s="162">
        <v>65.650842921378839</v>
      </c>
      <c r="AO28" s="162">
        <v>68.365040102059069</v>
      </c>
      <c r="AP28" s="162">
        <v>71.688840719946398</v>
      </c>
      <c r="AQ28" s="162">
        <v>74.863377955094336</v>
      </c>
      <c r="AR28" s="162">
        <v>79.848151756886793</v>
      </c>
      <c r="AS28" s="162">
        <v>86.537862975694864</v>
      </c>
      <c r="AT28" s="162">
        <v>95.844789285375342</v>
      </c>
      <c r="AU28" s="162">
        <v>103.68990920871185</v>
      </c>
      <c r="AV28" s="162"/>
      <c r="AW28" s="162"/>
      <c r="AX28" s="162"/>
      <c r="AY28" s="162">
        <v>19247.186525430301</v>
      </c>
      <c r="AZ28" s="162">
        <v>20042.921310829952</v>
      </c>
      <c r="BA28" s="162">
        <v>21017.37658998655</v>
      </c>
      <c r="BB28" s="162">
        <v>21948.071575426242</v>
      </c>
      <c r="BC28" s="162">
        <v>23409.482684268747</v>
      </c>
      <c r="BD28" s="162">
        <v>25370.738837275931</v>
      </c>
      <c r="BE28" s="162">
        <v>28099.29705054027</v>
      </c>
      <c r="BF28" s="162">
        <v>30399.290161971534</v>
      </c>
      <c r="BG28" s="162"/>
      <c r="BH28" s="162"/>
      <c r="BI28" s="162"/>
      <c r="BJ28" s="162">
        <v>0</v>
      </c>
      <c r="BK28" s="162">
        <v>0</v>
      </c>
      <c r="BL28" s="162">
        <v>0</v>
      </c>
      <c r="BM28" s="162">
        <v>0</v>
      </c>
      <c r="BN28" s="162">
        <v>0</v>
      </c>
      <c r="BO28" s="162">
        <v>0</v>
      </c>
      <c r="BP28" s="162">
        <v>0</v>
      </c>
      <c r="BQ28" s="162">
        <v>0</v>
      </c>
      <c r="BR28" s="162"/>
      <c r="BS28" s="162"/>
      <c r="BT28" s="162"/>
      <c r="BU28" s="162">
        <v>0</v>
      </c>
      <c r="BV28" s="162">
        <v>0</v>
      </c>
      <c r="BW28" s="162">
        <v>0</v>
      </c>
      <c r="BX28" s="162">
        <v>0</v>
      </c>
      <c r="BY28" s="162">
        <v>0</v>
      </c>
      <c r="BZ28" s="162">
        <v>0</v>
      </c>
      <c r="CA28" s="162">
        <v>0</v>
      </c>
      <c r="CB28" s="162">
        <v>0</v>
      </c>
      <c r="CC28" s="162"/>
      <c r="CD28" s="162"/>
      <c r="CE28" s="162"/>
      <c r="CF28" s="162">
        <v>127.02890062534919</v>
      </c>
      <c r="CG28" s="162">
        <v>132.28064559311952</v>
      </c>
      <c r="CH28" s="162">
        <v>138.71192232316423</v>
      </c>
      <c r="CI28" s="162">
        <v>144.85438686787703</v>
      </c>
      <c r="CJ28" s="162">
        <v>154.49950805338941</v>
      </c>
      <c r="CK28" s="162">
        <v>167.44354081537435</v>
      </c>
      <c r="CL28" s="162">
        <v>185.45166629726143</v>
      </c>
      <c r="CM28" s="162">
        <v>200.63131845083549</v>
      </c>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c r="LX28" s="164"/>
      <c r="LY28" s="164"/>
      <c r="LZ28" s="164"/>
      <c r="MA28" s="164"/>
      <c r="MB28" s="164"/>
      <c r="MC28" s="164"/>
      <c r="MD28" s="164"/>
      <c r="ME28" s="164"/>
      <c r="MF28" s="164"/>
      <c r="MG28" s="164"/>
      <c r="MH28" s="164"/>
      <c r="MI28" s="164"/>
      <c r="MJ28" s="164"/>
      <c r="MK28" s="164"/>
      <c r="ML28" s="164"/>
      <c r="MM28" s="164"/>
      <c r="MN28" s="164"/>
      <c r="MO28" s="164"/>
      <c r="MP28" s="164"/>
      <c r="MQ28" s="164"/>
      <c r="MR28" s="164"/>
      <c r="MS28" s="164"/>
      <c r="MT28" s="164"/>
      <c r="MU28" s="164"/>
      <c r="MV28" s="164"/>
      <c r="MW28" s="164"/>
      <c r="MX28" s="164"/>
      <c r="MY28" s="164"/>
      <c r="MZ28" s="164"/>
      <c r="NA28" s="164"/>
      <c r="NB28" s="164"/>
      <c r="NC28" s="164"/>
      <c r="ND28" s="164"/>
      <c r="NE28" s="164"/>
      <c r="NF28" s="164"/>
      <c r="NG28" s="164"/>
      <c r="NH28" s="164"/>
      <c r="NI28" s="164"/>
      <c r="NJ28" s="164"/>
      <c r="NK28" s="164"/>
      <c r="NL28" s="164"/>
      <c r="NM28" s="164"/>
      <c r="NN28" s="164"/>
      <c r="NO28" s="164"/>
      <c r="NP28" s="164"/>
      <c r="NQ28" s="164"/>
      <c r="NR28" s="164"/>
      <c r="NS28" s="164"/>
      <c r="NT28" s="164"/>
      <c r="NU28" s="164"/>
      <c r="NV28" s="164"/>
      <c r="NW28" s="164"/>
      <c r="NX28" s="164"/>
      <c r="NY28" s="164"/>
      <c r="NZ28" s="164"/>
      <c r="OA28" s="164"/>
      <c r="OB28" s="164"/>
      <c r="OC28" s="164"/>
      <c r="OD28" s="164"/>
      <c r="OE28" s="164"/>
      <c r="OF28" s="164"/>
      <c r="OG28" s="164"/>
      <c r="OH28" s="164"/>
      <c r="OI28" s="164"/>
      <c r="OJ28" s="164"/>
      <c r="OK28" s="164"/>
      <c r="OL28" s="164"/>
      <c r="OM28" s="164"/>
      <c r="ON28" s="164"/>
      <c r="OO28" s="164"/>
      <c r="OP28" s="164"/>
      <c r="OQ28" s="164"/>
      <c r="OR28" s="164"/>
      <c r="OS28" s="164"/>
      <c r="OT28" s="164"/>
      <c r="OU28" s="164"/>
      <c r="OV28" s="164"/>
      <c r="OW28" s="164"/>
      <c r="OX28" s="164"/>
      <c r="OY28" s="164"/>
      <c r="OZ28" s="164"/>
      <c r="PA28" s="164"/>
      <c r="PB28" s="164"/>
      <c r="PC28" s="164"/>
      <c r="PD28" s="164"/>
      <c r="PE28" s="164"/>
      <c r="PF28" s="164"/>
      <c r="PG28" s="164"/>
      <c r="PH28" s="164"/>
      <c r="PI28" s="164"/>
      <c r="PJ28" s="164"/>
      <c r="PK28" s="164"/>
      <c r="PL28" s="164"/>
      <c r="PM28" s="164"/>
      <c r="PN28" s="164"/>
      <c r="PO28" s="164"/>
      <c r="PP28" s="164"/>
      <c r="PQ28" s="164"/>
      <c r="PR28" s="164"/>
      <c r="PS28" s="164"/>
      <c r="PT28" s="164"/>
      <c r="PU28" s="164"/>
      <c r="PV28" s="164"/>
      <c r="PW28" s="164"/>
      <c r="PX28" s="164"/>
      <c r="PY28" s="164"/>
      <c r="PZ28" s="164"/>
      <c r="QA28" s="164"/>
      <c r="QB28" s="164"/>
      <c r="QC28" s="164"/>
      <c r="QD28" s="164"/>
      <c r="QE28" s="164"/>
      <c r="QF28" s="164"/>
      <c r="QG28" s="164"/>
      <c r="QH28" s="164"/>
      <c r="QI28" s="164"/>
      <c r="QJ28" s="164"/>
      <c r="QK28" s="164"/>
      <c r="QL28" s="164"/>
      <c r="QM28" s="164"/>
      <c r="QN28" s="164"/>
      <c r="QO28" s="164"/>
      <c r="QP28" s="164"/>
      <c r="QQ28" s="164"/>
      <c r="QR28" s="164"/>
      <c r="QS28" s="164"/>
      <c r="QT28" s="164"/>
      <c r="QU28" s="164"/>
      <c r="QV28" s="164"/>
      <c r="QW28" s="164"/>
      <c r="QX28" s="164"/>
      <c r="QY28" s="164"/>
      <c r="QZ28" s="164"/>
      <c r="RA28" s="164"/>
      <c r="RB28" s="164"/>
      <c r="RC28" s="164"/>
      <c r="RD28" s="164"/>
      <c r="RE28" s="164"/>
      <c r="RF28" s="164"/>
      <c r="RG28" s="164"/>
      <c r="RH28" s="164"/>
      <c r="RI28" s="164"/>
      <c r="RJ28" s="164"/>
      <c r="RK28" s="164"/>
      <c r="RL28" s="164"/>
      <c r="RM28" s="164"/>
      <c r="RN28" s="164"/>
      <c r="RO28" s="164"/>
      <c r="RP28" s="164"/>
      <c r="RQ28" s="164"/>
      <c r="RR28" s="164"/>
      <c r="RS28" s="164"/>
      <c r="RT28" s="164"/>
      <c r="RU28" s="164"/>
      <c r="RV28" s="164"/>
      <c r="RW28" s="164"/>
      <c r="RX28" s="164"/>
      <c r="RY28" s="164"/>
      <c r="RZ28" s="164"/>
      <c r="SA28" s="164"/>
      <c r="SB28" s="164"/>
      <c r="SC28" s="164"/>
      <c r="SD28" s="164"/>
      <c r="SE28" s="164"/>
      <c r="SF28" s="164"/>
      <c r="SG28" s="164"/>
      <c r="SH28" s="164"/>
      <c r="SI28" s="164"/>
      <c r="SJ28" s="164"/>
      <c r="SK28" s="164"/>
      <c r="SL28" s="164"/>
      <c r="SM28" s="164"/>
      <c r="SN28" s="164"/>
      <c r="SO28" s="164"/>
      <c r="SP28" s="164"/>
      <c r="SQ28" s="164"/>
      <c r="SR28" s="164"/>
      <c r="SS28" s="164"/>
      <c r="ST28" s="164"/>
      <c r="SU28" s="164"/>
      <c r="SV28" s="164"/>
      <c r="SW28" s="164"/>
      <c r="SX28" s="164"/>
      <c r="SY28" s="164"/>
      <c r="SZ28" s="164"/>
      <c r="TA28" s="164"/>
      <c r="TB28" s="164"/>
      <c r="TC28" s="164"/>
      <c r="TD28" s="164"/>
      <c r="TE28" s="164"/>
      <c r="TF28" s="164"/>
      <c r="TG28" s="164"/>
      <c r="TH28" s="164"/>
      <c r="TI28" s="164"/>
      <c r="TJ28" s="164"/>
      <c r="TK28" s="164"/>
      <c r="TL28" s="164"/>
      <c r="TM28" s="164"/>
      <c r="TN28" s="164"/>
      <c r="TO28" s="164"/>
      <c r="TP28" s="164"/>
      <c r="TQ28" s="164"/>
      <c r="TR28" s="164"/>
      <c r="TS28" s="164"/>
      <c r="TT28" s="164"/>
      <c r="TU28" s="164"/>
      <c r="TV28" s="164"/>
      <c r="TW28" s="164"/>
      <c r="TX28" s="164"/>
      <c r="TY28" s="164"/>
      <c r="TZ28" s="164"/>
      <c r="UA28" s="164"/>
      <c r="UB28" s="164"/>
      <c r="UC28" s="164"/>
      <c r="UD28" s="164"/>
      <c r="UE28" s="164"/>
      <c r="UF28" s="164"/>
      <c r="UG28" s="164"/>
      <c r="UH28" s="164"/>
      <c r="UI28" s="164"/>
      <c r="UJ28" s="164"/>
      <c r="UK28" s="164"/>
      <c r="UL28" s="164"/>
      <c r="UM28" s="164"/>
      <c r="UN28" s="164"/>
      <c r="UO28" s="164"/>
      <c r="UP28" s="164"/>
      <c r="UQ28" s="164"/>
      <c r="UR28" s="164"/>
      <c r="US28" s="164"/>
      <c r="UT28" s="164"/>
      <c r="UU28" s="164"/>
      <c r="UV28" s="164"/>
      <c r="UW28" s="164"/>
      <c r="UX28" s="164"/>
      <c r="UY28" s="164"/>
      <c r="UZ28" s="164"/>
      <c r="VA28" s="164"/>
      <c r="VB28" s="164"/>
      <c r="VC28" s="164"/>
      <c r="VD28" s="164"/>
      <c r="VE28" s="164"/>
      <c r="VF28" s="164"/>
      <c r="VG28" s="164"/>
      <c r="VH28" s="164"/>
      <c r="VI28" s="164"/>
      <c r="VJ28" s="164"/>
      <c r="VK28" s="164"/>
      <c r="VL28" s="164"/>
      <c r="VM28" s="164"/>
      <c r="VN28" s="164"/>
      <c r="VO28" s="164"/>
      <c r="VP28" s="164"/>
      <c r="VQ28" s="164"/>
      <c r="VR28" s="164"/>
      <c r="VS28" s="164"/>
      <c r="VT28" s="164"/>
      <c r="VU28" s="164"/>
      <c r="VV28" s="164"/>
      <c r="VW28" s="164"/>
      <c r="VX28" s="164"/>
      <c r="VY28" s="164"/>
      <c r="VZ28" s="164"/>
      <c r="WA28" s="164"/>
      <c r="WB28" s="164"/>
      <c r="WC28" s="164"/>
      <c r="WD28" s="164"/>
      <c r="WE28" s="164"/>
      <c r="WF28" s="164"/>
      <c r="WG28" s="164"/>
      <c r="WH28" s="164"/>
      <c r="WI28" s="164"/>
      <c r="WJ28" s="164"/>
      <c r="WK28" s="164"/>
      <c r="WL28" s="164"/>
      <c r="WM28" s="164"/>
      <c r="WN28" s="164"/>
      <c r="WO28" s="164"/>
      <c r="WP28" s="164"/>
      <c r="WQ28" s="164"/>
      <c r="WR28" s="164"/>
      <c r="WS28" s="164"/>
      <c r="WT28" s="164"/>
      <c r="WU28" s="164"/>
      <c r="WV28" s="164"/>
      <c r="WW28" s="164"/>
      <c r="WX28" s="164"/>
      <c r="WY28" s="164"/>
      <c r="WZ28" s="164"/>
      <c r="XA28" s="164"/>
      <c r="XB28" s="164"/>
      <c r="XC28" s="164"/>
      <c r="XD28" s="164"/>
      <c r="XE28" s="164"/>
      <c r="XF28" s="164"/>
      <c r="XG28" s="164"/>
      <c r="XH28" s="164"/>
      <c r="XI28" s="164"/>
      <c r="XJ28" s="164"/>
      <c r="XK28" s="164"/>
      <c r="XL28" s="164"/>
      <c r="XM28" s="164"/>
      <c r="XN28" s="164"/>
      <c r="XO28" s="164"/>
      <c r="XP28" s="164"/>
      <c r="XQ28" s="164"/>
      <c r="XR28" s="164"/>
      <c r="XS28" s="164"/>
      <c r="XT28" s="164"/>
      <c r="XU28" s="164"/>
      <c r="XV28" s="164"/>
      <c r="XW28" s="164"/>
      <c r="XX28" s="164"/>
      <c r="XY28" s="164"/>
      <c r="XZ28" s="164"/>
      <c r="YA28" s="164"/>
      <c r="YB28" s="164"/>
      <c r="YC28" s="164"/>
      <c r="YD28" s="164"/>
      <c r="YE28" s="164"/>
      <c r="YF28" s="164"/>
      <c r="YG28" s="164"/>
      <c r="YH28" s="164"/>
      <c r="YI28" s="164"/>
      <c r="YJ28" s="164"/>
      <c r="YK28" s="164"/>
      <c r="YL28" s="164"/>
      <c r="YM28" s="164"/>
      <c r="YN28" s="164"/>
      <c r="YO28" s="164"/>
      <c r="YP28" s="164"/>
      <c r="YQ28" s="164"/>
      <c r="YR28" s="164"/>
      <c r="YS28" s="164"/>
      <c r="YT28" s="164"/>
      <c r="YU28" s="164"/>
      <c r="YV28" s="164"/>
      <c r="YW28" s="164"/>
      <c r="YX28" s="164"/>
      <c r="YY28" s="164"/>
      <c r="YZ28" s="164"/>
      <c r="ZA28" s="164"/>
      <c r="ZB28" s="164"/>
      <c r="ZC28" s="164"/>
      <c r="ZD28" s="164"/>
      <c r="ZE28" s="164"/>
      <c r="ZF28" s="164"/>
      <c r="ZG28" s="164"/>
      <c r="ZH28" s="164"/>
      <c r="ZI28" s="164"/>
      <c r="ZJ28" s="164"/>
      <c r="ZK28" s="164"/>
      <c r="ZL28" s="164"/>
      <c r="ZM28" s="164"/>
      <c r="ZN28" s="164"/>
      <c r="ZO28" s="164"/>
      <c r="ZP28" s="164"/>
      <c r="ZQ28" s="164"/>
      <c r="ZR28" s="164"/>
      <c r="ZS28" s="164"/>
      <c r="ZT28" s="164"/>
      <c r="ZU28" s="164"/>
      <c r="ZV28" s="164"/>
      <c r="ZW28" s="164"/>
      <c r="ZX28" s="164"/>
      <c r="ZY28" s="164"/>
      <c r="ZZ28" s="164"/>
      <c r="AAA28" s="164"/>
      <c r="AAB28" s="164"/>
      <c r="AAC28" s="164"/>
      <c r="AAD28" s="164"/>
      <c r="AAE28" s="164"/>
      <c r="AAF28" s="164"/>
      <c r="AAG28" s="164"/>
      <c r="AAH28" s="164"/>
      <c r="AAI28" s="164"/>
      <c r="AAJ28" s="164"/>
      <c r="AAK28" s="164"/>
      <c r="AAL28" s="164"/>
      <c r="AAM28" s="164"/>
      <c r="AAN28" s="164"/>
      <c r="AAO28" s="164"/>
      <c r="AAP28" s="164"/>
      <c r="AAQ28" s="164"/>
      <c r="AAR28" s="164"/>
      <c r="AAS28" s="164"/>
      <c r="AAT28" s="164"/>
      <c r="AAU28" s="164"/>
      <c r="AAV28" s="164"/>
      <c r="AAW28" s="164"/>
      <c r="AAX28" s="164"/>
      <c r="AAY28" s="164"/>
      <c r="AAZ28" s="164"/>
      <c r="ABA28" s="164"/>
      <c r="ABB28" s="164"/>
      <c r="ABC28" s="164"/>
    </row>
    <row r="29" spans="1:731" ht="15" customHeight="1" x14ac:dyDescent="0.35">
      <c r="A29" s="161" t="s">
        <v>229</v>
      </c>
      <c r="B29" s="162" t="s">
        <v>232</v>
      </c>
      <c r="C29" s="162" t="s">
        <v>233</v>
      </c>
      <c r="D29" s="162"/>
      <c r="E29" s="162"/>
      <c r="F29" s="162"/>
      <c r="G29" s="162">
        <v>293.53493687942955</v>
      </c>
      <c r="H29" s="162">
        <v>293.53493687942955</v>
      </c>
      <c r="I29" s="162">
        <v>293.53493687942955</v>
      </c>
      <c r="J29" s="162">
        <v>293.53493687942955</v>
      </c>
      <c r="K29" s="162">
        <v>293.53493687942955</v>
      </c>
      <c r="L29" s="162">
        <v>293.53493687942955</v>
      </c>
      <c r="M29" s="162">
        <v>293.53493687942955</v>
      </c>
      <c r="N29" s="162">
        <v>293.53493687942955</v>
      </c>
      <c r="O29" s="162"/>
      <c r="P29" s="162"/>
      <c r="Q29" s="162"/>
      <c r="R29" s="162">
        <v>129465.0394072637</v>
      </c>
      <c r="S29" s="162">
        <v>135873.6688553342</v>
      </c>
      <c r="T29" s="162">
        <v>144012.53462797456</v>
      </c>
      <c r="U29" s="162">
        <v>151328.96572245771</v>
      </c>
      <c r="V29" s="162">
        <v>162215.43256166074</v>
      </c>
      <c r="W29" s="162">
        <v>177520.14147549117</v>
      </c>
      <c r="X29" s="162">
        <v>200098.49910304873</v>
      </c>
      <c r="Y29" s="162">
        <v>219794.13941895729</v>
      </c>
      <c r="Z29" s="162"/>
      <c r="AA29" s="162"/>
      <c r="AB29" s="162"/>
      <c r="AC29" s="162">
        <v>365319.11071152007</v>
      </c>
      <c r="AD29" s="162">
        <v>383402.71707789972</v>
      </c>
      <c r="AE29" s="162">
        <v>406368.63297206035</v>
      </c>
      <c r="AF29" s="162">
        <v>427013.83659811923</v>
      </c>
      <c r="AG29" s="162">
        <v>457732.81990586279</v>
      </c>
      <c r="AH29" s="162">
        <v>500919.01654780755</v>
      </c>
      <c r="AI29" s="162">
        <v>564629.69525759376</v>
      </c>
      <c r="AJ29" s="162">
        <v>620206.04110388388</v>
      </c>
      <c r="AK29" s="162"/>
      <c r="AL29" s="162"/>
      <c r="AM29" s="162"/>
      <c r="AN29" s="162">
        <v>553688.7668642007</v>
      </c>
      <c r="AO29" s="162">
        <v>581096.83125469193</v>
      </c>
      <c r="AP29" s="162">
        <v>615904.67261447816</v>
      </c>
      <c r="AQ29" s="162">
        <v>647195.17180328059</v>
      </c>
      <c r="AR29" s="162">
        <v>693753.79818846786</v>
      </c>
      <c r="AS29" s="162">
        <v>759208.11268535024</v>
      </c>
      <c r="AT29" s="162">
        <v>855769.95710185822</v>
      </c>
      <c r="AU29" s="162">
        <v>940003.15896889754</v>
      </c>
      <c r="AV29" s="162"/>
      <c r="AW29" s="162"/>
      <c r="AX29" s="162"/>
      <c r="AY29" s="162">
        <v>3520250.5662685437</v>
      </c>
      <c r="AZ29" s="162">
        <v>3447783.8487922382</v>
      </c>
      <c r="BA29" s="162">
        <v>3658636.1625061953</v>
      </c>
      <c r="BB29" s="162">
        <v>3847346.6182312053</v>
      </c>
      <c r="BC29" s="162">
        <v>4126968.7655705414</v>
      </c>
      <c r="BD29" s="162">
        <v>4521498.537105714</v>
      </c>
      <c r="BE29" s="162">
        <v>5106046.537331027</v>
      </c>
      <c r="BF29" s="162">
        <v>5617185.9276963575</v>
      </c>
      <c r="BG29" s="162"/>
      <c r="BH29" s="162"/>
      <c r="BI29" s="162"/>
      <c r="BJ29" s="162">
        <v>0</v>
      </c>
      <c r="BK29" s="162">
        <v>0</v>
      </c>
      <c r="BL29" s="162">
        <v>0</v>
      </c>
      <c r="BM29" s="162">
        <v>0</v>
      </c>
      <c r="BN29" s="162">
        <v>0</v>
      </c>
      <c r="BO29" s="162">
        <v>0</v>
      </c>
      <c r="BP29" s="162">
        <v>0</v>
      </c>
      <c r="BQ29" s="162">
        <v>0</v>
      </c>
      <c r="BR29" s="162"/>
      <c r="BS29" s="162"/>
      <c r="BT29" s="162"/>
      <c r="BU29" s="162">
        <v>0</v>
      </c>
      <c r="BV29" s="162">
        <v>0</v>
      </c>
      <c r="BW29" s="162">
        <v>0</v>
      </c>
      <c r="BX29" s="162">
        <v>0</v>
      </c>
      <c r="BY29" s="162">
        <v>0</v>
      </c>
      <c r="BZ29" s="162">
        <v>0</v>
      </c>
      <c r="CA29" s="162">
        <v>0</v>
      </c>
      <c r="CB29" s="162">
        <v>0</v>
      </c>
      <c r="CC29" s="162"/>
      <c r="CD29" s="162"/>
      <c r="CE29" s="162"/>
      <c r="CF29" s="162">
        <v>1048472.9169829846</v>
      </c>
      <c r="CG29" s="162">
        <v>1100373.2171879259</v>
      </c>
      <c r="CH29" s="162">
        <v>1166285.840214513</v>
      </c>
      <c r="CI29" s="162">
        <v>1225537.9741238577</v>
      </c>
      <c r="CJ29" s="162">
        <v>1313702.0506559915</v>
      </c>
      <c r="CK29" s="162">
        <v>1437647.2707086492</v>
      </c>
      <c r="CL29" s="162">
        <v>1620498.1514625009</v>
      </c>
      <c r="CM29" s="162">
        <v>1780003.3394917389</v>
      </c>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c r="FS29" s="164"/>
      <c r="FT29" s="164"/>
      <c r="FU29" s="164"/>
      <c r="FV29" s="164"/>
      <c r="FW29" s="164"/>
      <c r="FX29" s="164"/>
      <c r="FY29" s="164"/>
      <c r="FZ29" s="164"/>
      <c r="GA29" s="164"/>
      <c r="GB29" s="164"/>
      <c r="GC29" s="164"/>
      <c r="GD29" s="164"/>
      <c r="GE29" s="164"/>
      <c r="GF29" s="164"/>
      <c r="GG29" s="164"/>
      <c r="GH29" s="164"/>
      <c r="GI29" s="164"/>
      <c r="GJ29" s="164"/>
      <c r="GK29" s="164"/>
      <c r="GL29" s="164"/>
      <c r="GM29" s="164"/>
      <c r="GN29" s="164"/>
      <c r="GO29" s="164"/>
      <c r="GP29" s="164"/>
      <c r="GQ29" s="164"/>
      <c r="GR29" s="164"/>
      <c r="GS29" s="164"/>
      <c r="GT29" s="164"/>
      <c r="GU29" s="164"/>
      <c r="GV29" s="164"/>
      <c r="GW29" s="164"/>
      <c r="GX29" s="164"/>
      <c r="GY29" s="164"/>
      <c r="GZ29" s="164"/>
      <c r="HA29" s="164"/>
      <c r="HB29" s="164"/>
      <c r="HC29" s="164"/>
      <c r="HD29" s="164"/>
      <c r="HE29" s="164"/>
      <c r="HF29" s="164"/>
      <c r="HG29" s="164"/>
      <c r="HH29" s="164"/>
      <c r="HI29" s="164"/>
      <c r="HJ29" s="164"/>
      <c r="HK29" s="164"/>
      <c r="HL29" s="164"/>
      <c r="HM29" s="164"/>
      <c r="HN29" s="164"/>
      <c r="HO29" s="164"/>
      <c r="HP29" s="164"/>
      <c r="HQ29" s="164"/>
      <c r="HR29" s="164"/>
      <c r="HS29" s="164"/>
      <c r="HT29" s="164"/>
      <c r="HU29" s="164"/>
      <c r="HV29" s="164"/>
      <c r="HW29" s="164"/>
      <c r="HX29" s="164"/>
      <c r="HY29" s="164"/>
      <c r="HZ29" s="164"/>
      <c r="IA29" s="164"/>
      <c r="IB29" s="164"/>
      <c r="IC29" s="164"/>
      <c r="ID29" s="164"/>
      <c r="IE29" s="164"/>
      <c r="IF29" s="164"/>
      <c r="IG29" s="164"/>
      <c r="IH29" s="164"/>
      <c r="II29" s="164"/>
      <c r="IJ29" s="164"/>
      <c r="IK29" s="164"/>
      <c r="IL29" s="164"/>
      <c r="IM29" s="164"/>
      <c r="IN29" s="164"/>
      <c r="IO29" s="164"/>
      <c r="IP29" s="164"/>
      <c r="IQ29" s="164"/>
      <c r="IR29" s="164"/>
      <c r="IS29" s="164"/>
      <c r="IT29" s="164"/>
      <c r="IU29" s="164"/>
      <c r="IV29" s="164"/>
      <c r="IW29" s="164"/>
      <c r="IX29" s="164"/>
      <c r="IY29" s="164"/>
      <c r="IZ29" s="164"/>
      <c r="JA29" s="164"/>
      <c r="JB29" s="164"/>
      <c r="JC29" s="164"/>
      <c r="JD29" s="164"/>
      <c r="JE29" s="164"/>
      <c r="JF29" s="164"/>
      <c r="JG29" s="164"/>
      <c r="JH29" s="164"/>
      <c r="JI29" s="164"/>
      <c r="JJ29" s="164"/>
      <c r="JK29" s="164"/>
      <c r="JL29" s="164"/>
      <c r="JM29" s="164"/>
      <c r="JN29" s="164"/>
      <c r="JO29" s="164"/>
      <c r="JP29" s="164"/>
      <c r="JQ29" s="164"/>
      <c r="JR29" s="164"/>
      <c r="JS29" s="164"/>
      <c r="JT29" s="164"/>
      <c r="JU29" s="164"/>
      <c r="JV29" s="164"/>
      <c r="JW29" s="164"/>
      <c r="JX29" s="164"/>
      <c r="JY29" s="164"/>
      <c r="JZ29" s="164"/>
      <c r="KA29" s="164"/>
      <c r="KB29" s="164"/>
      <c r="KC29" s="164"/>
      <c r="KD29" s="164"/>
      <c r="KE29" s="164"/>
      <c r="KF29" s="164"/>
      <c r="KG29" s="164"/>
      <c r="KH29" s="164"/>
      <c r="KI29" s="164"/>
      <c r="KJ29" s="164"/>
      <c r="KK29" s="164"/>
      <c r="KL29" s="164"/>
      <c r="KM29" s="164"/>
      <c r="KN29" s="164"/>
      <c r="KO29" s="164"/>
      <c r="KP29" s="164"/>
      <c r="KQ29" s="164"/>
      <c r="KR29" s="164"/>
      <c r="KS29" s="164"/>
      <c r="KT29" s="164"/>
      <c r="KU29" s="164"/>
      <c r="KV29" s="164"/>
      <c r="KW29" s="164"/>
      <c r="KX29" s="164"/>
      <c r="KY29" s="164"/>
      <c r="KZ29" s="164"/>
      <c r="LA29" s="164"/>
      <c r="LB29" s="164"/>
      <c r="LC29" s="164"/>
      <c r="LD29" s="164"/>
      <c r="LE29" s="164"/>
      <c r="LF29" s="164"/>
      <c r="LG29" s="164"/>
      <c r="LH29" s="164"/>
      <c r="LI29" s="164"/>
      <c r="LJ29" s="164"/>
      <c r="LK29" s="164"/>
      <c r="LL29" s="164"/>
      <c r="LM29" s="164"/>
      <c r="LN29" s="164"/>
      <c r="LO29" s="164"/>
      <c r="LP29" s="164"/>
      <c r="LQ29" s="164"/>
      <c r="LR29" s="164"/>
      <c r="LS29" s="164"/>
      <c r="LT29" s="164"/>
      <c r="LU29" s="164"/>
      <c r="LV29" s="164"/>
      <c r="LW29" s="164"/>
      <c r="LX29" s="164"/>
      <c r="LY29" s="164"/>
      <c r="LZ29" s="164"/>
      <c r="MA29" s="164"/>
      <c r="MB29" s="164"/>
      <c r="MC29" s="164"/>
      <c r="MD29" s="164"/>
      <c r="ME29" s="164"/>
      <c r="MF29" s="164"/>
      <c r="MG29" s="164"/>
      <c r="MH29" s="164"/>
      <c r="MI29" s="164"/>
      <c r="MJ29" s="164"/>
      <c r="MK29" s="164"/>
      <c r="ML29" s="164"/>
      <c r="MM29" s="164"/>
      <c r="MN29" s="164"/>
      <c r="MO29" s="164"/>
      <c r="MP29" s="164"/>
      <c r="MQ29" s="164"/>
      <c r="MR29" s="164"/>
      <c r="MS29" s="164"/>
      <c r="MT29" s="164"/>
      <c r="MU29" s="164"/>
      <c r="MV29" s="164"/>
      <c r="MW29" s="164"/>
      <c r="MX29" s="164"/>
      <c r="MY29" s="164"/>
      <c r="MZ29" s="164"/>
      <c r="NA29" s="164"/>
      <c r="NB29" s="164"/>
      <c r="NC29" s="164"/>
      <c r="ND29" s="164"/>
      <c r="NE29" s="164"/>
      <c r="NF29" s="164"/>
      <c r="NG29" s="164"/>
      <c r="NH29" s="164"/>
      <c r="NI29" s="164"/>
      <c r="NJ29" s="164"/>
      <c r="NK29" s="164"/>
      <c r="NL29" s="164"/>
      <c r="NM29" s="164"/>
      <c r="NN29" s="164"/>
      <c r="NO29" s="164"/>
      <c r="NP29" s="164"/>
      <c r="NQ29" s="164"/>
      <c r="NR29" s="164"/>
      <c r="NS29" s="164"/>
      <c r="NT29" s="164"/>
      <c r="NU29" s="164"/>
      <c r="NV29" s="164"/>
      <c r="NW29" s="164"/>
      <c r="NX29" s="164"/>
      <c r="NY29" s="164"/>
      <c r="NZ29" s="164"/>
      <c r="OA29" s="164"/>
      <c r="OB29" s="164"/>
      <c r="OC29" s="164"/>
      <c r="OD29" s="164"/>
      <c r="OE29" s="164"/>
      <c r="OF29" s="164"/>
      <c r="OG29" s="164"/>
      <c r="OH29" s="164"/>
      <c r="OI29" s="164"/>
      <c r="OJ29" s="164"/>
      <c r="OK29" s="164"/>
      <c r="OL29" s="164"/>
      <c r="OM29" s="164"/>
      <c r="ON29" s="164"/>
      <c r="OO29" s="164"/>
      <c r="OP29" s="164"/>
      <c r="OQ29" s="164"/>
      <c r="OR29" s="164"/>
      <c r="OS29" s="164"/>
      <c r="OT29" s="164"/>
      <c r="OU29" s="164"/>
      <c r="OV29" s="164"/>
      <c r="OW29" s="164"/>
      <c r="OX29" s="164"/>
      <c r="OY29" s="164"/>
      <c r="OZ29" s="164"/>
      <c r="PA29" s="164"/>
      <c r="PB29" s="164"/>
      <c r="PC29" s="164"/>
      <c r="PD29" s="164"/>
      <c r="PE29" s="164"/>
      <c r="PF29" s="164"/>
      <c r="PG29" s="164"/>
      <c r="PH29" s="164"/>
      <c r="PI29" s="164"/>
      <c r="PJ29" s="164"/>
      <c r="PK29" s="164"/>
      <c r="PL29" s="164"/>
      <c r="PM29" s="164"/>
      <c r="PN29" s="164"/>
      <c r="PO29" s="164"/>
      <c r="PP29" s="164"/>
      <c r="PQ29" s="164"/>
      <c r="PR29" s="164"/>
      <c r="PS29" s="164"/>
      <c r="PT29" s="164"/>
      <c r="PU29" s="164"/>
      <c r="PV29" s="164"/>
      <c r="PW29" s="164"/>
      <c r="PX29" s="164"/>
      <c r="PY29" s="164"/>
      <c r="PZ29" s="164"/>
      <c r="QA29" s="164"/>
      <c r="QB29" s="164"/>
      <c r="QC29" s="164"/>
      <c r="QD29" s="164"/>
      <c r="QE29" s="164"/>
      <c r="QF29" s="164"/>
      <c r="QG29" s="164"/>
      <c r="QH29" s="164"/>
      <c r="QI29" s="164"/>
      <c r="QJ29" s="164"/>
      <c r="QK29" s="164"/>
      <c r="QL29" s="164"/>
      <c r="QM29" s="164"/>
      <c r="QN29" s="164"/>
      <c r="QO29" s="164"/>
      <c r="QP29" s="164"/>
      <c r="QQ29" s="164"/>
      <c r="QR29" s="164"/>
      <c r="QS29" s="164"/>
      <c r="QT29" s="164"/>
      <c r="QU29" s="164"/>
      <c r="QV29" s="164"/>
      <c r="QW29" s="164"/>
      <c r="QX29" s="164"/>
      <c r="QY29" s="164"/>
      <c r="QZ29" s="164"/>
      <c r="RA29" s="164"/>
      <c r="RB29" s="164"/>
      <c r="RC29" s="164"/>
      <c r="RD29" s="164"/>
      <c r="RE29" s="164"/>
      <c r="RF29" s="164"/>
      <c r="RG29" s="164"/>
      <c r="RH29" s="164"/>
      <c r="RI29" s="164"/>
      <c r="RJ29" s="164"/>
      <c r="RK29" s="164"/>
      <c r="RL29" s="164"/>
      <c r="RM29" s="164"/>
      <c r="RN29" s="164"/>
      <c r="RO29" s="164"/>
      <c r="RP29" s="164"/>
      <c r="RQ29" s="164"/>
      <c r="RR29" s="164"/>
      <c r="RS29" s="164"/>
      <c r="RT29" s="164"/>
      <c r="RU29" s="164"/>
      <c r="RV29" s="164"/>
      <c r="RW29" s="164"/>
      <c r="RX29" s="164"/>
      <c r="RY29" s="164"/>
      <c r="RZ29" s="164"/>
      <c r="SA29" s="164"/>
      <c r="SB29" s="164"/>
      <c r="SC29" s="164"/>
      <c r="SD29" s="164"/>
      <c r="SE29" s="164"/>
      <c r="SF29" s="164"/>
      <c r="SG29" s="164"/>
      <c r="SH29" s="164"/>
      <c r="SI29" s="164"/>
      <c r="SJ29" s="164"/>
      <c r="SK29" s="164"/>
      <c r="SL29" s="164"/>
      <c r="SM29" s="164"/>
      <c r="SN29" s="164"/>
      <c r="SO29" s="164"/>
      <c r="SP29" s="164"/>
      <c r="SQ29" s="164"/>
      <c r="SR29" s="164"/>
      <c r="SS29" s="164"/>
      <c r="ST29" s="164"/>
      <c r="SU29" s="164"/>
      <c r="SV29" s="164"/>
      <c r="SW29" s="164"/>
      <c r="SX29" s="164"/>
      <c r="SY29" s="164"/>
      <c r="SZ29" s="164"/>
      <c r="TA29" s="164"/>
      <c r="TB29" s="164"/>
      <c r="TC29" s="164"/>
      <c r="TD29" s="164"/>
      <c r="TE29" s="164"/>
      <c r="TF29" s="164"/>
      <c r="TG29" s="164"/>
      <c r="TH29" s="164"/>
      <c r="TI29" s="164"/>
      <c r="TJ29" s="164"/>
      <c r="TK29" s="164"/>
      <c r="TL29" s="164"/>
      <c r="TM29" s="164"/>
      <c r="TN29" s="164"/>
      <c r="TO29" s="164"/>
      <c r="TP29" s="164"/>
      <c r="TQ29" s="164"/>
      <c r="TR29" s="164"/>
      <c r="TS29" s="164"/>
      <c r="TT29" s="164"/>
      <c r="TU29" s="164"/>
      <c r="TV29" s="164"/>
      <c r="TW29" s="164"/>
      <c r="TX29" s="164"/>
      <c r="TY29" s="164"/>
      <c r="TZ29" s="164"/>
      <c r="UA29" s="164"/>
      <c r="UB29" s="164"/>
      <c r="UC29" s="164"/>
      <c r="UD29" s="164"/>
      <c r="UE29" s="164"/>
      <c r="UF29" s="164"/>
      <c r="UG29" s="164"/>
      <c r="UH29" s="164"/>
      <c r="UI29" s="164"/>
      <c r="UJ29" s="164"/>
      <c r="UK29" s="164"/>
      <c r="UL29" s="164"/>
      <c r="UM29" s="164"/>
      <c r="UN29" s="164"/>
      <c r="UO29" s="164"/>
      <c r="UP29" s="164"/>
      <c r="UQ29" s="164"/>
      <c r="UR29" s="164"/>
      <c r="US29" s="164"/>
      <c r="UT29" s="164"/>
      <c r="UU29" s="164"/>
      <c r="UV29" s="164"/>
      <c r="UW29" s="164"/>
      <c r="UX29" s="164"/>
      <c r="UY29" s="164"/>
      <c r="UZ29" s="164"/>
      <c r="VA29" s="164"/>
      <c r="VB29" s="164"/>
      <c r="VC29" s="164"/>
      <c r="VD29" s="164"/>
      <c r="VE29" s="164"/>
      <c r="VF29" s="164"/>
      <c r="VG29" s="164"/>
      <c r="VH29" s="164"/>
      <c r="VI29" s="164"/>
      <c r="VJ29" s="164"/>
      <c r="VK29" s="164"/>
      <c r="VL29" s="164"/>
      <c r="VM29" s="164"/>
      <c r="VN29" s="164"/>
      <c r="VO29" s="164"/>
      <c r="VP29" s="164"/>
      <c r="VQ29" s="164"/>
      <c r="VR29" s="164"/>
      <c r="VS29" s="164"/>
      <c r="VT29" s="164"/>
      <c r="VU29" s="164"/>
      <c r="VV29" s="164"/>
      <c r="VW29" s="164"/>
      <c r="VX29" s="164"/>
      <c r="VY29" s="164"/>
      <c r="VZ29" s="164"/>
      <c r="WA29" s="164"/>
      <c r="WB29" s="164"/>
      <c r="WC29" s="164"/>
      <c r="WD29" s="164"/>
      <c r="WE29" s="164"/>
      <c r="WF29" s="164"/>
      <c r="WG29" s="164"/>
      <c r="WH29" s="164"/>
      <c r="WI29" s="164"/>
      <c r="WJ29" s="164"/>
      <c r="WK29" s="164"/>
      <c r="WL29" s="164"/>
      <c r="WM29" s="164"/>
      <c r="WN29" s="164"/>
      <c r="WO29" s="164"/>
      <c r="WP29" s="164"/>
      <c r="WQ29" s="164"/>
      <c r="WR29" s="164"/>
      <c r="WS29" s="164"/>
      <c r="WT29" s="164"/>
      <c r="WU29" s="164"/>
      <c r="WV29" s="164"/>
      <c r="WW29" s="164"/>
      <c r="WX29" s="164"/>
      <c r="WY29" s="164"/>
      <c r="WZ29" s="164"/>
      <c r="XA29" s="164"/>
      <c r="XB29" s="164"/>
      <c r="XC29" s="164"/>
      <c r="XD29" s="164"/>
      <c r="XE29" s="164"/>
      <c r="XF29" s="164"/>
      <c r="XG29" s="164"/>
      <c r="XH29" s="164"/>
      <c r="XI29" s="164"/>
      <c r="XJ29" s="164"/>
      <c r="XK29" s="164"/>
      <c r="XL29" s="164"/>
      <c r="XM29" s="164"/>
      <c r="XN29" s="164"/>
      <c r="XO29" s="164"/>
      <c r="XP29" s="164"/>
      <c r="XQ29" s="164"/>
      <c r="XR29" s="164"/>
      <c r="XS29" s="164"/>
      <c r="XT29" s="164"/>
      <c r="XU29" s="164"/>
      <c r="XV29" s="164"/>
      <c r="XW29" s="164"/>
      <c r="XX29" s="164"/>
      <c r="XY29" s="164"/>
      <c r="XZ29" s="164"/>
      <c r="YA29" s="164"/>
      <c r="YB29" s="164"/>
      <c r="YC29" s="164"/>
      <c r="YD29" s="164"/>
      <c r="YE29" s="164"/>
      <c r="YF29" s="164"/>
      <c r="YG29" s="164"/>
      <c r="YH29" s="164"/>
      <c r="YI29" s="164"/>
      <c r="YJ29" s="164"/>
      <c r="YK29" s="164"/>
      <c r="YL29" s="164"/>
      <c r="YM29" s="164"/>
      <c r="YN29" s="164"/>
      <c r="YO29" s="164"/>
      <c r="YP29" s="164"/>
      <c r="YQ29" s="164"/>
      <c r="YR29" s="164"/>
      <c r="YS29" s="164"/>
      <c r="YT29" s="164"/>
      <c r="YU29" s="164"/>
      <c r="YV29" s="164"/>
      <c r="YW29" s="164"/>
      <c r="YX29" s="164"/>
      <c r="YY29" s="164"/>
      <c r="YZ29" s="164"/>
      <c r="ZA29" s="164"/>
      <c r="ZB29" s="164"/>
      <c r="ZC29" s="164"/>
      <c r="ZD29" s="164"/>
      <c r="ZE29" s="164"/>
      <c r="ZF29" s="164"/>
      <c r="ZG29" s="164"/>
      <c r="ZH29" s="164"/>
      <c r="ZI29" s="164"/>
      <c r="ZJ29" s="164"/>
      <c r="ZK29" s="164"/>
      <c r="ZL29" s="164"/>
      <c r="ZM29" s="164"/>
      <c r="ZN29" s="164"/>
      <c r="ZO29" s="164"/>
      <c r="ZP29" s="164"/>
      <c r="ZQ29" s="164"/>
      <c r="ZR29" s="164"/>
      <c r="ZS29" s="164"/>
      <c r="ZT29" s="164"/>
      <c r="ZU29" s="164"/>
      <c r="ZV29" s="164"/>
      <c r="ZW29" s="164"/>
      <c r="ZX29" s="164"/>
      <c r="ZY29" s="164"/>
      <c r="ZZ29" s="164"/>
      <c r="AAA29" s="164"/>
      <c r="AAB29" s="164"/>
      <c r="AAC29" s="164"/>
      <c r="AAD29" s="164"/>
      <c r="AAE29" s="164"/>
      <c r="AAF29" s="164"/>
      <c r="AAG29" s="164"/>
      <c r="AAH29" s="164"/>
      <c r="AAI29" s="164"/>
      <c r="AAJ29" s="164"/>
      <c r="AAK29" s="164"/>
      <c r="AAL29" s="164"/>
      <c r="AAM29" s="164"/>
      <c r="AAN29" s="164"/>
      <c r="AAO29" s="164"/>
      <c r="AAP29" s="164"/>
      <c r="AAQ29" s="164"/>
      <c r="AAR29" s="164"/>
      <c r="AAS29" s="164"/>
      <c r="AAT29" s="164"/>
      <c r="AAU29" s="164"/>
      <c r="AAV29" s="164"/>
      <c r="AAW29" s="164"/>
      <c r="AAX29" s="164"/>
      <c r="AAY29" s="164"/>
      <c r="AAZ29" s="164"/>
      <c r="ABA29" s="164"/>
      <c r="ABB29" s="164"/>
      <c r="ABC29" s="164"/>
    </row>
    <row r="30" spans="1:731" ht="15" customHeight="1" x14ac:dyDescent="0.35">
      <c r="A30" s="161" t="s">
        <v>229</v>
      </c>
      <c r="B30" s="162" t="s">
        <v>234</v>
      </c>
      <c r="C30" s="162" t="s">
        <v>235</v>
      </c>
      <c r="D30" s="162"/>
      <c r="E30" s="162"/>
      <c r="F30" s="162"/>
      <c r="G30" s="162">
        <v>22.000051445411966</v>
      </c>
      <c r="H30" s="162">
        <v>20.000051445411966</v>
      </c>
      <c r="I30" s="162">
        <v>20.000051445411966</v>
      </c>
      <c r="J30" s="162">
        <v>20.000051445411966</v>
      </c>
      <c r="K30" s="162">
        <v>20.000051445411966</v>
      </c>
      <c r="L30" s="162">
        <v>20.000051445411966</v>
      </c>
      <c r="M30" s="162">
        <v>20.000051445411966</v>
      </c>
      <c r="N30" s="162">
        <v>20.000051445411966</v>
      </c>
      <c r="O30" s="162"/>
      <c r="P30" s="162"/>
      <c r="Q30" s="162"/>
      <c r="R30" s="162">
        <v>33735.694328563186</v>
      </c>
      <c r="S30" s="162">
        <v>21537.832192241895</v>
      </c>
      <c r="T30" s="162">
        <v>23245.818208330384</v>
      </c>
      <c r="U30" s="162">
        <v>24877.102941838624</v>
      </c>
      <c r="V30" s="162">
        <v>27438.605548525462</v>
      </c>
      <c r="W30" s="162">
        <v>30876.216442483645</v>
      </c>
      <c r="X30" s="162">
        <v>35658.723523129192</v>
      </c>
      <c r="Y30" s="162">
        <v>39690.0589322046</v>
      </c>
      <c r="Z30" s="162"/>
      <c r="AA30" s="162"/>
      <c r="AB30" s="162"/>
      <c r="AC30" s="162">
        <v>97125.896998474855</v>
      </c>
      <c r="AD30" s="162">
        <v>62007.950709435303</v>
      </c>
      <c r="AE30" s="162">
        <v>66925.284624599168</v>
      </c>
      <c r="AF30" s="162">
        <v>71621.793653250148</v>
      </c>
      <c r="AG30" s="162">
        <v>78996.422908405191</v>
      </c>
      <c r="AH30" s="162">
        <v>88893.38955612373</v>
      </c>
      <c r="AI30" s="162">
        <v>102662.34553447959</v>
      </c>
      <c r="AJ30" s="162">
        <v>114268.65972190238</v>
      </c>
      <c r="AK30" s="162"/>
      <c r="AL30" s="162"/>
      <c r="AM30" s="162"/>
      <c r="AN30" s="162">
        <v>179512.85569366181</v>
      </c>
      <c r="AO30" s="162">
        <v>114606.14163220901</v>
      </c>
      <c r="AP30" s="162">
        <v>123694.59981678797</v>
      </c>
      <c r="AQ30" s="162">
        <v>132374.91859456402</v>
      </c>
      <c r="AR30" s="162">
        <v>146005.07078039856</v>
      </c>
      <c r="AS30" s="162">
        <v>164297.13088528265</v>
      </c>
      <c r="AT30" s="162">
        <v>189745.59194437368</v>
      </c>
      <c r="AU30" s="162">
        <v>211196.9521711405</v>
      </c>
      <c r="AV30" s="162"/>
      <c r="AW30" s="162"/>
      <c r="AX30" s="162"/>
      <c r="AY30" s="162">
        <v>629197.35369668272</v>
      </c>
      <c r="AZ30" s="162">
        <v>483931.79107859207</v>
      </c>
      <c r="BA30" s="162">
        <v>518904.71612164867</v>
      </c>
      <c r="BB30" s="162">
        <v>552307.09656942356</v>
      </c>
      <c r="BC30" s="162">
        <v>604756.72895365721</v>
      </c>
      <c r="BD30" s="162">
        <v>675145.65895024023</v>
      </c>
      <c r="BE30" s="162">
        <v>773072.84340831253</v>
      </c>
      <c r="BF30" s="162">
        <v>855618.94727390213</v>
      </c>
      <c r="BG30" s="162"/>
      <c r="BH30" s="162"/>
      <c r="BI30" s="162"/>
      <c r="BJ30" s="162">
        <v>0</v>
      </c>
      <c r="BK30" s="162">
        <v>0</v>
      </c>
      <c r="BL30" s="162">
        <v>0</v>
      </c>
      <c r="BM30" s="162">
        <v>0</v>
      </c>
      <c r="BN30" s="162">
        <v>0</v>
      </c>
      <c r="BO30" s="162">
        <v>0</v>
      </c>
      <c r="BP30" s="162">
        <v>0</v>
      </c>
      <c r="BQ30" s="162">
        <v>0</v>
      </c>
      <c r="BR30" s="162"/>
      <c r="BS30" s="162"/>
      <c r="BT30" s="162"/>
      <c r="BU30" s="162">
        <v>0</v>
      </c>
      <c r="BV30" s="162">
        <v>0</v>
      </c>
      <c r="BW30" s="162">
        <v>0</v>
      </c>
      <c r="BX30" s="162">
        <v>0</v>
      </c>
      <c r="BY30" s="162">
        <v>0</v>
      </c>
      <c r="BZ30" s="162">
        <v>0</v>
      </c>
      <c r="CA30" s="162">
        <v>0</v>
      </c>
      <c r="CB30" s="162">
        <v>0</v>
      </c>
      <c r="CC30" s="162"/>
      <c r="CD30" s="162"/>
      <c r="CE30" s="162"/>
      <c r="CF30" s="162">
        <v>310374.44702069979</v>
      </c>
      <c r="CG30" s="162">
        <v>198151.92453388619</v>
      </c>
      <c r="CH30" s="162">
        <v>213865.70264971751</v>
      </c>
      <c r="CI30" s="162">
        <v>228873.81518965273</v>
      </c>
      <c r="CJ30" s="162">
        <v>252440.09923732915</v>
      </c>
      <c r="CK30" s="162">
        <v>284066.73688388994</v>
      </c>
      <c r="CL30" s="162">
        <v>328066.6610019824</v>
      </c>
      <c r="CM30" s="162">
        <v>365155.67082524742</v>
      </c>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c r="FS30" s="164"/>
      <c r="FT30" s="164"/>
      <c r="FU30" s="164"/>
      <c r="FV30" s="164"/>
      <c r="FW30" s="164"/>
      <c r="FX30" s="164"/>
      <c r="FY30" s="164"/>
      <c r="FZ30" s="164"/>
      <c r="GA30" s="164"/>
      <c r="GB30" s="164"/>
      <c r="GC30" s="164"/>
      <c r="GD30" s="164"/>
      <c r="GE30" s="164"/>
      <c r="GF30" s="164"/>
      <c r="GG30" s="164"/>
      <c r="GH30" s="164"/>
      <c r="GI30" s="164"/>
      <c r="GJ30" s="164"/>
      <c r="GK30" s="164"/>
      <c r="GL30" s="164"/>
      <c r="GM30" s="164"/>
      <c r="GN30" s="164"/>
      <c r="GO30" s="164"/>
      <c r="GP30" s="164"/>
      <c r="GQ30" s="164"/>
      <c r="GR30" s="164"/>
      <c r="GS30" s="164"/>
      <c r="GT30" s="164"/>
      <c r="GU30" s="164"/>
      <c r="GV30" s="164"/>
      <c r="GW30" s="164"/>
      <c r="GX30" s="164"/>
      <c r="GY30" s="164"/>
      <c r="GZ30" s="164"/>
      <c r="HA30" s="164"/>
      <c r="HB30" s="164"/>
      <c r="HC30" s="164"/>
      <c r="HD30" s="164"/>
      <c r="HE30" s="164"/>
      <c r="HF30" s="164"/>
      <c r="HG30" s="164"/>
      <c r="HH30" s="164"/>
      <c r="HI30" s="164"/>
      <c r="HJ30" s="164"/>
      <c r="HK30" s="164"/>
      <c r="HL30" s="164"/>
      <c r="HM30" s="164"/>
      <c r="HN30" s="164"/>
      <c r="HO30" s="164"/>
      <c r="HP30" s="164"/>
      <c r="HQ30" s="164"/>
      <c r="HR30" s="164"/>
      <c r="HS30" s="164"/>
      <c r="HT30" s="164"/>
      <c r="HU30" s="164"/>
      <c r="HV30" s="164"/>
      <c r="HW30" s="164"/>
      <c r="HX30" s="164"/>
      <c r="HY30" s="164"/>
      <c r="HZ30" s="164"/>
      <c r="IA30" s="164"/>
      <c r="IB30" s="164"/>
      <c r="IC30" s="164"/>
      <c r="ID30" s="164"/>
      <c r="IE30" s="164"/>
      <c r="IF30" s="164"/>
      <c r="IG30" s="164"/>
      <c r="IH30" s="164"/>
      <c r="II30" s="164"/>
      <c r="IJ30" s="164"/>
      <c r="IK30" s="164"/>
      <c r="IL30" s="164"/>
      <c r="IM30" s="164"/>
      <c r="IN30" s="164"/>
      <c r="IO30" s="164"/>
      <c r="IP30" s="164"/>
      <c r="IQ30" s="164"/>
      <c r="IR30" s="164"/>
      <c r="IS30" s="164"/>
      <c r="IT30" s="164"/>
      <c r="IU30" s="164"/>
      <c r="IV30" s="164"/>
      <c r="IW30" s="164"/>
      <c r="IX30" s="164"/>
      <c r="IY30" s="164"/>
      <c r="IZ30" s="164"/>
      <c r="JA30" s="164"/>
      <c r="JB30" s="164"/>
      <c r="JC30" s="164"/>
      <c r="JD30" s="164"/>
      <c r="JE30" s="164"/>
      <c r="JF30" s="164"/>
      <c r="JG30" s="164"/>
      <c r="JH30" s="164"/>
      <c r="JI30" s="164"/>
      <c r="JJ30" s="164"/>
      <c r="JK30" s="164"/>
      <c r="JL30" s="164"/>
      <c r="JM30" s="164"/>
      <c r="JN30" s="164"/>
      <c r="JO30" s="164"/>
      <c r="JP30" s="164"/>
      <c r="JQ30" s="164"/>
      <c r="JR30" s="164"/>
      <c r="JS30" s="164"/>
      <c r="JT30" s="164"/>
      <c r="JU30" s="164"/>
      <c r="JV30" s="164"/>
      <c r="JW30" s="164"/>
      <c r="JX30" s="164"/>
      <c r="JY30" s="164"/>
      <c r="JZ30" s="164"/>
      <c r="KA30" s="164"/>
      <c r="KB30" s="164"/>
      <c r="KC30" s="164"/>
      <c r="KD30" s="164"/>
      <c r="KE30" s="164"/>
      <c r="KF30" s="164"/>
      <c r="KG30" s="164"/>
      <c r="KH30" s="164"/>
      <c r="KI30" s="164"/>
      <c r="KJ30" s="164"/>
      <c r="KK30" s="164"/>
      <c r="KL30" s="164"/>
      <c r="KM30" s="164"/>
      <c r="KN30" s="164"/>
      <c r="KO30" s="164"/>
      <c r="KP30" s="164"/>
      <c r="KQ30" s="164"/>
      <c r="KR30" s="164"/>
      <c r="KS30" s="164"/>
      <c r="KT30" s="164"/>
      <c r="KU30" s="164"/>
      <c r="KV30" s="164"/>
      <c r="KW30" s="164"/>
      <c r="KX30" s="164"/>
      <c r="KY30" s="164"/>
      <c r="KZ30" s="164"/>
      <c r="LA30" s="164"/>
      <c r="LB30" s="164"/>
      <c r="LC30" s="164"/>
      <c r="LD30" s="164"/>
      <c r="LE30" s="164"/>
      <c r="LF30" s="164"/>
      <c r="LG30" s="164"/>
      <c r="LH30" s="164"/>
      <c r="LI30" s="164"/>
      <c r="LJ30" s="164"/>
      <c r="LK30" s="164"/>
      <c r="LL30" s="164"/>
      <c r="LM30" s="164"/>
      <c r="LN30" s="164"/>
      <c r="LO30" s="164"/>
      <c r="LP30" s="164"/>
      <c r="LQ30" s="164"/>
      <c r="LR30" s="164"/>
      <c r="LS30" s="164"/>
      <c r="LT30" s="164"/>
      <c r="LU30" s="164"/>
      <c r="LV30" s="164"/>
      <c r="LW30" s="164"/>
      <c r="LX30" s="164"/>
      <c r="LY30" s="164"/>
      <c r="LZ30" s="164"/>
      <c r="MA30" s="164"/>
      <c r="MB30" s="164"/>
      <c r="MC30" s="164"/>
      <c r="MD30" s="164"/>
      <c r="ME30" s="164"/>
      <c r="MF30" s="164"/>
      <c r="MG30" s="164"/>
      <c r="MH30" s="164"/>
      <c r="MI30" s="164"/>
      <c r="MJ30" s="164"/>
      <c r="MK30" s="164"/>
      <c r="ML30" s="164"/>
      <c r="MM30" s="164"/>
      <c r="MN30" s="164"/>
      <c r="MO30" s="164"/>
      <c r="MP30" s="164"/>
      <c r="MQ30" s="164"/>
      <c r="MR30" s="164"/>
      <c r="MS30" s="164"/>
      <c r="MT30" s="164"/>
      <c r="MU30" s="164"/>
      <c r="MV30" s="164"/>
      <c r="MW30" s="164"/>
      <c r="MX30" s="164"/>
      <c r="MY30" s="164"/>
      <c r="MZ30" s="164"/>
      <c r="NA30" s="164"/>
      <c r="NB30" s="164"/>
      <c r="NC30" s="164"/>
      <c r="ND30" s="164"/>
      <c r="NE30" s="164"/>
      <c r="NF30" s="164"/>
      <c r="NG30" s="164"/>
      <c r="NH30" s="164"/>
      <c r="NI30" s="164"/>
      <c r="NJ30" s="164"/>
      <c r="NK30" s="164"/>
      <c r="NL30" s="164"/>
      <c r="NM30" s="164"/>
      <c r="NN30" s="164"/>
      <c r="NO30" s="164"/>
      <c r="NP30" s="164"/>
      <c r="NQ30" s="164"/>
      <c r="NR30" s="164"/>
      <c r="NS30" s="164"/>
      <c r="NT30" s="164"/>
      <c r="NU30" s="164"/>
      <c r="NV30" s="164"/>
      <c r="NW30" s="164"/>
      <c r="NX30" s="164"/>
      <c r="NY30" s="164"/>
      <c r="NZ30" s="164"/>
      <c r="OA30" s="164"/>
      <c r="OB30" s="164"/>
      <c r="OC30" s="164"/>
      <c r="OD30" s="164"/>
      <c r="OE30" s="164"/>
      <c r="OF30" s="164"/>
      <c r="OG30" s="164"/>
      <c r="OH30" s="164"/>
      <c r="OI30" s="164"/>
      <c r="OJ30" s="164"/>
      <c r="OK30" s="164"/>
      <c r="OL30" s="164"/>
      <c r="OM30" s="164"/>
      <c r="ON30" s="164"/>
      <c r="OO30" s="164"/>
      <c r="OP30" s="164"/>
      <c r="OQ30" s="164"/>
      <c r="OR30" s="164"/>
      <c r="OS30" s="164"/>
      <c r="OT30" s="164"/>
      <c r="OU30" s="164"/>
      <c r="OV30" s="164"/>
      <c r="OW30" s="164"/>
      <c r="OX30" s="164"/>
      <c r="OY30" s="164"/>
      <c r="OZ30" s="164"/>
      <c r="PA30" s="164"/>
      <c r="PB30" s="164"/>
      <c r="PC30" s="164"/>
      <c r="PD30" s="164"/>
      <c r="PE30" s="164"/>
      <c r="PF30" s="164"/>
      <c r="PG30" s="164"/>
      <c r="PH30" s="164"/>
      <c r="PI30" s="164"/>
      <c r="PJ30" s="164"/>
      <c r="PK30" s="164"/>
      <c r="PL30" s="164"/>
      <c r="PM30" s="164"/>
      <c r="PN30" s="164"/>
      <c r="PO30" s="164"/>
      <c r="PP30" s="164"/>
      <c r="PQ30" s="164"/>
      <c r="PR30" s="164"/>
      <c r="PS30" s="164"/>
      <c r="PT30" s="164"/>
      <c r="PU30" s="164"/>
      <c r="PV30" s="164"/>
      <c r="PW30" s="164"/>
      <c r="PX30" s="164"/>
      <c r="PY30" s="164"/>
      <c r="PZ30" s="164"/>
      <c r="QA30" s="164"/>
      <c r="QB30" s="164"/>
      <c r="QC30" s="164"/>
      <c r="QD30" s="164"/>
      <c r="QE30" s="164"/>
      <c r="QF30" s="164"/>
      <c r="QG30" s="164"/>
      <c r="QH30" s="164"/>
      <c r="QI30" s="164"/>
      <c r="QJ30" s="164"/>
      <c r="QK30" s="164"/>
      <c r="QL30" s="164"/>
      <c r="QM30" s="164"/>
      <c r="QN30" s="164"/>
      <c r="QO30" s="164"/>
      <c r="QP30" s="164"/>
      <c r="QQ30" s="164"/>
      <c r="QR30" s="164"/>
      <c r="QS30" s="164"/>
      <c r="QT30" s="164"/>
      <c r="QU30" s="164"/>
      <c r="QV30" s="164"/>
      <c r="QW30" s="164"/>
      <c r="QX30" s="164"/>
      <c r="QY30" s="164"/>
      <c r="QZ30" s="164"/>
      <c r="RA30" s="164"/>
      <c r="RB30" s="164"/>
      <c r="RC30" s="164"/>
      <c r="RD30" s="164"/>
      <c r="RE30" s="164"/>
      <c r="RF30" s="164"/>
      <c r="RG30" s="164"/>
      <c r="RH30" s="164"/>
      <c r="RI30" s="164"/>
      <c r="RJ30" s="164"/>
      <c r="RK30" s="164"/>
      <c r="RL30" s="164"/>
      <c r="RM30" s="164"/>
      <c r="RN30" s="164"/>
      <c r="RO30" s="164"/>
      <c r="RP30" s="164"/>
      <c r="RQ30" s="164"/>
      <c r="RR30" s="164"/>
      <c r="RS30" s="164"/>
      <c r="RT30" s="164"/>
      <c r="RU30" s="164"/>
      <c r="RV30" s="164"/>
      <c r="RW30" s="164"/>
      <c r="RX30" s="164"/>
      <c r="RY30" s="164"/>
      <c r="RZ30" s="164"/>
      <c r="SA30" s="164"/>
      <c r="SB30" s="164"/>
      <c r="SC30" s="164"/>
      <c r="SD30" s="164"/>
      <c r="SE30" s="164"/>
      <c r="SF30" s="164"/>
      <c r="SG30" s="164"/>
      <c r="SH30" s="164"/>
      <c r="SI30" s="164"/>
      <c r="SJ30" s="164"/>
      <c r="SK30" s="164"/>
      <c r="SL30" s="164"/>
      <c r="SM30" s="164"/>
      <c r="SN30" s="164"/>
      <c r="SO30" s="164"/>
      <c r="SP30" s="164"/>
      <c r="SQ30" s="164"/>
      <c r="SR30" s="164"/>
      <c r="SS30" s="164"/>
      <c r="ST30" s="164"/>
      <c r="SU30" s="164"/>
      <c r="SV30" s="164"/>
      <c r="SW30" s="164"/>
      <c r="SX30" s="164"/>
      <c r="SY30" s="164"/>
      <c r="SZ30" s="164"/>
      <c r="TA30" s="164"/>
      <c r="TB30" s="164"/>
      <c r="TC30" s="164"/>
      <c r="TD30" s="164"/>
      <c r="TE30" s="164"/>
      <c r="TF30" s="164"/>
      <c r="TG30" s="164"/>
      <c r="TH30" s="164"/>
      <c r="TI30" s="164"/>
      <c r="TJ30" s="164"/>
      <c r="TK30" s="164"/>
      <c r="TL30" s="164"/>
      <c r="TM30" s="164"/>
      <c r="TN30" s="164"/>
      <c r="TO30" s="164"/>
      <c r="TP30" s="164"/>
      <c r="TQ30" s="164"/>
      <c r="TR30" s="164"/>
      <c r="TS30" s="164"/>
      <c r="TT30" s="164"/>
      <c r="TU30" s="164"/>
      <c r="TV30" s="164"/>
      <c r="TW30" s="164"/>
      <c r="TX30" s="164"/>
      <c r="TY30" s="164"/>
      <c r="TZ30" s="164"/>
      <c r="UA30" s="164"/>
      <c r="UB30" s="164"/>
      <c r="UC30" s="164"/>
      <c r="UD30" s="164"/>
      <c r="UE30" s="164"/>
      <c r="UF30" s="164"/>
      <c r="UG30" s="164"/>
      <c r="UH30" s="164"/>
      <c r="UI30" s="164"/>
      <c r="UJ30" s="164"/>
      <c r="UK30" s="164"/>
      <c r="UL30" s="164"/>
      <c r="UM30" s="164"/>
      <c r="UN30" s="164"/>
      <c r="UO30" s="164"/>
      <c r="UP30" s="164"/>
      <c r="UQ30" s="164"/>
      <c r="UR30" s="164"/>
      <c r="US30" s="164"/>
      <c r="UT30" s="164"/>
      <c r="UU30" s="164"/>
      <c r="UV30" s="164"/>
      <c r="UW30" s="164"/>
      <c r="UX30" s="164"/>
      <c r="UY30" s="164"/>
      <c r="UZ30" s="164"/>
      <c r="VA30" s="164"/>
      <c r="VB30" s="164"/>
      <c r="VC30" s="164"/>
      <c r="VD30" s="164"/>
      <c r="VE30" s="164"/>
      <c r="VF30" s="164"/>
      <c r="VG30" s="164"/>
      <c r="VH30" s="164"/>
      <c r="VI30" s="164"/>
      <c r="VJ30" s="164"/>
      <c r="VK30" s="164"/>
      <c r="VL30" s="164"/>
      <c r="VM30" s="164"/>
      <c r="VN30" s="164"/>
      <c r="VO30" s="164"/>
      <c r="VP30" s="164"/>
      <c r="VQ30" s="164"/>
      <c r="VR30" s="164"/>
      <c r="VS30" s="164"/>
      <c r="VT30" s="164"/>
      <c r="VU30" s="164"/>
      <c r="VV30" s="164"/>
      <c r="VW30" s="164"/>
      <c r="VX30" s="164"/>
      <c r="VY30" s="164"/>
      <c r="VZ30" s="164"/>
      <c r="WA30" s="164"/>
      <c r="WB30" s="164"/>
      <c r="WC30" s="164"/>
      <c r="WD30" s="164"/>
      <c r="WE30" s="164"/>
      <c r="WF30" s="164"/>
      <c r="WG30" s="164"/>
      <c r="WH30" s="164"/>
      <c r="WI30" s="164"/>
      <c r="WJ30" s="164"/>
      <c r="WK30" s="164"/>
      <c r="WL30" s="164"/>
      <c r="WM30" s="164"/>
      <c r="WN30" s="164"/>
      <c r="WO30" s="164"/>
      <c r="WP30" s="164"/>
      <c r="WQ30" s="164"/>
      <c r="WR30" s="164"/>
      <c r="WS30" s="164"/>
      <c r="WT30" s="164"/>
      <c r="WU30" s="164"/>
      <c r="WV30" s="164"/>
      <c r="WW30" s="164"/>
      <c r="WX30" s="164"/>
      <c r="WY30" s="164"/>
      <c r="WZ30" s="164"/>
      <c r="XA30" s="164"/>
      <c r="XB30" s="164"/>
      <c r="XC30" s="164"/>
      <c r="XD30" s="164"/>
      <c r="XE30" s="164"/>
      <c r="XF30" s="164"/>
      <c r="XG30" s="164"/>
      <c r="XH30" s="164"/>
      <c r="XI30" s="164"/>
      <c r="XJ30" s="164"/>
      <c r="XK30" s="164"/>
      <c r="XL30" s="164"/>
      <c r="XM30" s="164"/>
      <c r="XN30" s="164"/>
      <c r="XO30" s="164"/>
      <c r="XP30" s="164"/>
      <c r="XQ30" s="164"/>
      <c r="XR30" s="164"/>
      <c r="XS30" s="164"/>
      <c r="XT30" s="164"/>
      <c r="XU30" s="164"/>
      <c r="XV30" s="164"/>
      <c r="XW30" s="164"/>
      <c r="XX30" s="164"/>
      <c r="XY30" s="164"/>
      <c r="XZ30" s="164"/>
      <c r="YA30" s="164"/>
      <c r="YB30" s="164"/>
      <c r="YC30" s="164"/>
      <c r="YD30" s="164"/>
      <c r="YE30" s="164"/>
      <c r="YF30" s="164"/>
      <c r="YG30" s="164"/>
      <c r="YH30" s="164"/>
      <c r="YI30" s="164"/>
      <c r="YJ30" s="164"/>
      <c r="YK30" s="164"/>
      <c r="YL30" s="164"/>
      <c r="YM30" s="164"/>
      <c r="YN30" s="164"/>
      <c r="YO30" s="164"/>
      <c r="YP30" s="164"/>
      <c r="YQ30" s="164"/>
      <c r="YR30" s="164"/>
      <c r="YS30" s="164"/>
      <c r="YT30" s="164"/>
      <c r="YU30" s="164"/>
      <c r="YV30" s="164"/>
      <c r="YW30" s="164"/>
      <c r="YX30" s="164"/>
      <c r="YY30" s="164"/>
      <c r="YZ30" s="164"/>
      <c r="ZA30" s="164"/>
      <c r="ZB30" s="164"/>
      <c r="ZC30" s="164"/>
      <c r="ZD30" s="164"/>
      <c r="ZE30" s="164"/>
      <c r="ZF30" s="164"/>
      <c r="ZG30" s="164"/>
      <c r="ZH30" s="164"/>
      <c r="ZI30" s="164"/>
      <c r="ZJ30" s="164"/>
      <c r="ZK30" s="164"/>
      <c r="ZL30" s="164"/>
      <c r="ZM30" s="164"/>
      <c r="ZN30" s="164"/>
      <c r="ZO30" s="164"/>
      <c r="ZP30" s="164"/>
      <c r="ZQ30" s="164"/>
      <c r="ZR30" s="164"/>
      <c r="ZS30" s="164"/>
      <c r="ZT30" s="164"/>
      <c r="ZU30" s="164"/>
      <c r="ZV30" s="164"/>
      <c r="ZW30" s="164"/>
      <c r="ZX30" s="164"/>
      <c r="ZY30" s="164"/>
      <c r="ZZ30" s="164"/>
      <c r="AAA30" s="164"/>
      <c r="AAB30" s="164"/>
      <c r="AAC30" s="164"/>
      <c r="AAD30" s="164"/>
      <c r="AAE30" s="164"/>
      <c r="AAF30" s="164"/>
      <c r="AAG30" s="164"/>
      <c r="AAH30" s="164"/>
      <c r="AAI30" s="164"/>
      <c r="AAJ30" s="164"/>
      <c r="AAK30" s="164"/>
      <c r="AAL30" s="164"/>
      <c r="AAM30" s="164"/>
      <c r="AAN30" s="164"/>
      <c r="AAO30" s="164"/>
      <c r="AAP30" s="164"/>
      <c r="AAQ30" s="164"/>
      <c r="AAR30" s="164"/>
      <c r="AAS30" s="164"/>
      <c r="AAT30" s="164"/>
      <c r="AAU30" s="164"/>
      <c r="AAV30" s="164"/>
      <c r="AAW30" s="164"/>
      <c r="AAX30" s="164"/>
      <c r="AAY30" s="164"/>
      <c r="AAZ30" s="164"/>
      <c r="ABA30" s="164"/>
      <c r="ABB30" s="164"/>
      <c r="ABC30" s="164"/>
    </row>
    <row r="31" spans="1:731" ht="15" customHeight="1" x14ac:dyDescent="0.35">
      <c r="A31" s="161" t="s">
        <v>236</v>
      </c>
      <c r="B31" s="162" t="s">
        <v>237</v>
      </c>
      <c r="C31" s="162" t="s">
        <v>238</v>
      </c>
      <c r="D31" s="162"/>
      <c r="E31" s="162"/>
      <c r="F31" s="162"/>
      <c r="G31" s="162">
        <v>64.632882399204576</v>
      </c>
      <c r="H31" s="162">
        <v>63.632882399204576</v>
      </c>
      <c r="I31" s="162">
        <v>63.632882399204576</v>
      </c>
      <c r="J31" s="162">
        <v>63.632882399204576</v>
      </c>
      <c r="K31" s="162">
        <v>63.632882399204576</v>
      </c>
      <c r="L31" s="162">
        <v>63.632882399204576</v>
      </c>
      <c r="M31" s="162">
        <v>63.632882399204576</v>
      </c>
      <c r="N31" s="162">
        <v>63.632882399204576</v>
      </c>
      <c r="O31" s="162"/>
      <c r="P31" s="162"/>
      <c r="Q31" s="162"/>
      <c r="R31" s="162">
        <v>82442.739897140505</v>
      </c>
      <c r="S31" s="162">
        <v>97002.245712901407</v>
      </c>
      <c r="T31" s="162">
        <v>123947.20103546747</v>
      </c>
      <c r="U31" s="162">
        <v>139839.90111070732</v>
      </c>
      <c r="V31" s="162">
        <v>158127.46359447035</v>
      </c>
      <c r="W31" s="162">
        <v>181207.27350989147</v>
      </c>
      <c r="X31" s="162">
        <v>201664.38706658018</v>
      </c>
      <c r="Y31" s="162">
        <v>213245.89008014032</v>
      </c>
      <c r="Z31" s="162"/>
      <c r="AA31" s="162"/>
      <c r="AB31" s="162"/>
      <c r="AC31" s="162">
        <v>224816.03586805696</v>
      </c>
      <c r="AD31" s="162">
        <v>264518.86944419844</v>
      </c>
      <c r="AE31" s="162">
        <v>337996.0252230945</v>
      </c>
      <c r="AF31" s="162">
        <v>381334.39358170505</v>
      </c>
      <c r="AG31" s="162">
        <v>431203.39730985014</v>
      </c>
      <c r="AH31" s="162">
        <v>494140.55078445486</v>
      </c>
      <c r="AI31" s="162">
        <v>549925.78039782634</v>
      </c>
      <c r="AJ31" s="162">
        <v>581507.79235122656</v>
      </c>
      <c r="AK31" s="162"/>
      <c r="AL31" s="162"/>
      <c r="AM31" s="162"/>
      <c r="AN31" s="162">
        <v>343984.59701719927</v>
      </c>
      <c r="AO31" s="162">
        <v>404732.76898543583</v>
      </c>
      <c r="AP31" s="162">
        <v>517158.06695398141</v>
      </c>
      <c r="AQ31" s="162">
        <v>583468.86688272329</v>
      </c>
      <c r="AR31" s="162">
        <v>659772.00551266898</v>
      </c>
      <c r="AS31" s="162">
        <v>756070.34691780549</v>
      </c>
      <c r="AT31" s="162">
        <v>841425.73384104762</v>
      </c>
      <c r="AU31" s="162">
        <v>889748.46852870402</v>
      </c>
      <c r="AV31" s="162"/>
      <c r="AW31" s="162"/>
      <c r="AX31" s="162"/>
      <c r="AY31" s="162">
        <v>2400644.5021099206</v>
      </c>
      <c r="AZ31" s="162">
        <v>2813841.9988927497</v>
      </c>
      <c r="BA31" s="162">
        <v>3653332.3307653726</v>
      </c>
      <c r="BB31" s="162">
        <v>4106142.976459783</v>
      </c>
      <c r="BC31" s="162">
        <v>4624700.3576288391</v>
      </c>
      <c r="BD31" s="162">
        <v>5308907.8273914326</v>
      </c>
      <c r="BE31" s="162">
        <v>5883553.3560562059</v>
      </c>
      <c r="BF31" s="162">
        <v>6214756.7659606226</v>
      </c>
      <c r="BG31" s="162"/>
      <c r="BH31" s="162"/>
      <c r="BI31" s="162"/>
      <c r="BJ31" s="162">
        <v>0</v>
      </c>
      <c r="BK31" s="162">
        <v>0</v>
      </c>
      <c r="BL31" s="162">
        <v>0</v>
      </c>
      <c r="BM31" s="162">
        <v>0</v>
      </c>
      <c r="BN31" s="162">
        <v>0</v>
      </c>
      <c r="BO31" s="162">
        <v>0</v>
      </c>
      <c r="BP31" s="162">
        <v>0</v>
      </c>
      <c r="BQ31" s="162">
        <v>0</v>
      </c>
      <c r="BR31" s="162"/>
      <c r="BS31" s="162"/>
      <c r="BT31" s="162"/>
      <c r="BU31" s="162">
        <v>0</v>
      </c>
      <c r="BV31" s="162">
        <v>0</v>
      </c>
      <c r="BW31" s="162">
        <v>0</v>
      </c>
      <c r="BX31" s="162">
        <v>0</v>
      </c>
      <c r="BY31" s="162">
        <v>0</v>
      </c>
      <c r="BZ31" s="162">
        <v>0</v>
      </c>
      <c r="CA31" s="162">
        <v>0</v>
      </c>
      <c r="CB31" s="162">
        <v>0</v>
      </c>
      <c r="CC31" s="162"/>
      <c r="CD31" s="162"/>
      <c r="CE31" s="162"/>
      <c r="CF31" s="162">
        <v>651243.37278239685</v>
      </c>
      <c r="CG31" s="162">
        <v>766253.88414253574</v>
      </c>
      <c r="CH31" s="162">
        <v>979101.29321254347</v>
      </c>
      <c r="CI31" s="162">
        <v>1104643.1615751358</v>
      </c>
      <c r="CJ31" s="162">
        <v>1249102.8664169896</v>
      </c>
      <c r="CK31" s="162">
        <v>1431418.1712121519</v>
      </c>
      <c r="CL31" s="162">
        <v>1593015.9013054543</v>
      </c>
      <c r="CM31" s="162">
        <v>1684502.150960071</v>
      </c>
      <c r="CN31" s="162"/>
      <c r="CO31" s="162"/>
      <c r="CP31" s="162"/>
      <c r="CQ31" s="162"/>
      <c r="CR31" s="162"/>
      <c r="CS31" s="162"/>
      <c r="CT31" s="162"/>
      <c r="CU31" s="162"/>
      <c r="CV31" s="162"/>
      <c r="CW31" s="162"/>
      <c r="CX31" s="162"/>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4"/>
      <c r="DV31" s="164"/>
      <c r="DW31" s="164"/>
      <c r="DX31" s="164"/>
      <c r="DY31" s="164"/>
      <c r="DZ31" s="164"/>
      <c r="EA31" s="164"/>
      <c r="EB31" s="164"/>
      <c r="EC31" s="164"/>
      <c r="ED31" s="164"/>
      <c r="EE31" s="164"/>
      <c r="EF31" s="164"/>
      <c r="EG31" s="164"/>
      <c r="EH31" s="164"/>
      <c r="EI31" s="164"/>
      <c r="EJ31" s="164"/>
      <c r="EK31" s="164"/>
      <c r="EL31" s="164"/>
      <c r="EM31" s="164"/>
      <c r="EN31" s="164"/>
      <c r="EO31" s="164"/>
      <c r="EP31" s="164"/>
      <c r="EQ31" s="164"/>
      <c r="ER31" s="164"/>
      <c r="ES31" s="164"/>
      <c r="ET31" s="164"/>
      <c r="EU31" s="164"/>
      <c r="EV31" s="164"/>
      <c r="EW31" s="164"/>
      <c r="EX31" s="164"/>
      <c r="EY31" s="164"/>
      <c r="EZ31" s="164"/>
      <c r="FA31" s="164"/>
      <c r="FB31" s="164"/>
      <c r="FC31" s="164"/>
      <c r="FD31" s="164"/>
      <c r="FE31" s="164"/>
      <c r="FF31" s="164"/>
      <c r="FG31" s="164"/>
      <c r="FH31" s="164"/>
      <c r="FI31" s="164"/>
      <c r="FJ31" s="164"/>
      <c r="FK31" s="164"/>
      <c r="FL31" s="164"/>
      <c r="FM31" s="164"/>
      <c r="FN31" s="164"/>
      <c r="FO31" s="164"/>
      <c r="FP31" s="164"/>
      <c r="FQ31" s="164"/>
      <c r="FR31" s="164"/>
      <c r="FS31" s="164"/>
      <c r="FT31" s="164"/>
      <c r="FU31" s="164"/>
      <c r="FV31" s="164"/>
      <c r="FW31" s="164"/>
      <c r="FX31" s="164"/>
      <c r="FY31" s="164"/>
      <c r="FZ31" s="164"/>
      <c r="GA31" s="164"/>
      <c r="GB31" s="164"/>
      <c r="GC31" s="164"/>
      <c r="GD31" s="164"/>
      <c r="GE31" s="164"/>
      <c r="GF31" s="164"/>
      <c r="GG31" s="164"/>
      <c r="GH31" s="164"/>
      <c r="GI31" s="164"/>
      <c r="GJ31" s="164"/>
      <c r="GK31" s="164"/>
      <c r="GL31" s="164"/>
      <c r="GM31" s="164"/>
      <c r="GN31" s="164"/>
      <c r="GO31" s="164"/>
      <c r="GP31" s="164"/>
      <c r="GQ31" s="164"/>
      <c r="GR31" s="164"/>
      <c r="GS31" s="164"/>
      <c r="GT31" s="164"/>
      <c r="GU31" s="164"/>
      <c r="GV31" s="164"/>
      <c r="GW31" s="164"/>
      <c r="GX31" s="164"/>
      <c r="GY31" s="164"/>
      <c r="GZ31" s="164"/>
      <c r="HA31" s="164"/>
      <c r="HB31" s="164"/>
      <c r="HC31" s="164"/>
      <c r="HD31" s="164"/>
      <c r="HE31" s="164"/>
      <c r="HF31" s="164"/>
      <c r="HG31" s="164"/>
      <c r="HH31" s="164"/>
      <c r="HI31" s="164"/>
      <c r="HJ31" s="164"/>
      <c r="HK31" s="164"/>
      <c r="HL31" s="164"/>
      <c r="HM31" s="164"/>
      <c r="HN31" s="164"/>
      <c r="HO31" s="164"/>
      <c r="HP31" s="164"/>
      <c r="HQ31" s="164"/>
      <c r="HR31" s="164"/>
      <c r="HS31" s="164"/>
      <c r="HT31" s="164"/>
      <c r="HU31" s="164"/>
      <c r="HV31" s="164"/>
      <c r="HW31" s="164"/>
      <c r="HX31" s="164"/>
      <c r="HY31" s="164"/>
      <c r="HZ31" s="164"/>
      <c r="IA31" s="164"/>
      <c r="IB31" s="164"/>
      <c r="IC31" s="164"/>
      <c r="ID31" s="164"/>
      <c r="IE31" s="164"/>
      <c r="IF31" s="164"/>
      <c r="IG31" s="164"/>
      <c r="IH31" s="164"/>
      <c r="II31" s="164"/>
      <c r="IJ31" s="164"/>
      <c r="IK31" s="164"/>
      <c r="IL31" s="164"/>
      <c r="IM31" s="164"/>
      <c r="IN31" s="164"/>
      <c r="IO31" s="164"/>
      <c r="IP31" s="164"/>
      <c r="IQ31" s="164"/>
      <c r="IR31" s="164"/>
      <c r="IS31" s="164"/>
      <c r="IT31" s="164"/>
      <c r="IU31" s="164"/>
      <c r="IV31" s="164"/>
      <c r="IW31" s="164"/>
      <c r="IX31" s="164"/>
      <c r="IY31" s="164"/>
      <c r="IZ31" s="164"/>
      <c r="JA31" s="164"/>
      <c r="JB31" s="164"/>
      <c r="JC31" s="164"/>
      <c r="JD31" s="164"/>
      <c r="JE31" s="164"/>
      <c r="JF31" s="164"/>
      <c r="JG31" s="164"/>
      <c r="JH31" s="164"/>
      <c r="JI31" s="164"/>
      <c r="JJ31" s="164"/>
      <c r="JK31" s="164"/>
      <c r="JL31" s="164"/>
      <c r="JM31" s="164"/>
      <c r="JN31" s="164"/>
      <c r="JO31" s="164"/>
      <c r="JP31" s="164"/>
      <c r="JQ31" s="164"/>
      <c r="JR31" s="164"/>
      <c r="JS31" s="164"/>
      <c r="JT31" s="164"/>
      <c r="JU31" s="164"/>
      <c r="JV31" s="164"/>
      <c r="JW31" s="164"/>
      <c r="JX31" s="164"/>
      <c r="JY31" s="164"/>
      <c r="JZ31" s="164"/>
      <c r="KA31" s="164"/>
      <c r="KB31" s="164"/>
      <c r="KC31" s="164"/>
      <c r="KD31" s="164"/>
      <c r="KE31" s="164"/>
      <c r="KF31" s="164"/>
      <c r="KG31" s="164"/>
      <c r="KH31" s="164"/>
      <c r="KI31" s="164"/>
      <c r="KJ31" s="164"/>
      <c r="KK31" s="164"/>
      <c r="KL31" s="164"/>
      <c r="KM31" s="164"/>
      <c r="KN31" s="164"/>
      <c r="KO31" s="164"/>
      <c r="KP31" s="164"/>
      <c r="KQ31" s="164"/>
      <c r="KR31" s="164"/>
      <c r="KS31" s="164"/>
      <c r="KT31" s="164"/>
      <c r="KU31" s="164"/>
      <c r="KV31" s="164"/>
      <c r="KW31" s="164"/>
      <c r="KX31" s="164"/>
      <c r="KY31" s="164"/>
      <c r="KZ31" s="164"/>
      <c r="LA31" s="164"/>
      <c r="LB31" s="164"/>
      <c r="LC31" s="164"/>
      <c r="LD31" s="164"/>
      <c r="LE31" s="164"/>
      <c r="LF31" s="164"/>
      <c r="LG31" s="164"/>
      <c r="LH31" s="164"/>
      <c r="LI31" s="164"/>
      <c r="LJ31" s="164"/>
      <c r="LK31" s="164"/>
      <c r="LL31" s="164"/>
      <c r="LM31" s="164"/>
      <c r="LN31" s="164"/>
      <c r="LO31" s="164"/>
      <c r="LP31" s="164"/>
      <c r="LQ31" s="164"/>
      <c r="LR31" s="164"/>
      <c r="LS31" s="164"/>
      <c r="LT31" s="164"/>
      <c r="LU31" s="164"/>
      <c r="LV31" s="164"/>
      <c r="LW31" s="164"/>
      <c r="LX31" s="164"/>
      <c r="LY31" s="164"/>
      <c r="LZ31" s="164"/>
      <c r="MA31" s="164"/>
      <c r="MB31" s="164"/>
      <c r="MC31" s="164"/>
      <c r="MD31" s="164"/>
      <c r="ME31" s="164"/>
      <c r="MF31" s="164"/>
      <c r="MG31" s="164"/>
      <c r="MH31" s="164"/>
      <c r="MI31" s="164"/>
      <c r="MJ31" s="164"/>
      <c r="MK31" s="164"/>
      <c r="ML31" s="164"/>
      <c r="MM31" s="164"/>
      <c r="MN31" s="164"/>
      <c r="MO31" s="164"/>
      <c r="MP31" s="164"/>
      <c r="MQ31" s="164"/>
      <c r="MR31" s="164"/>
      <c r="MS31" s="164"/>
      <c r="MT31" s="164"/>
      <c r="MU31" s="164"/>
      <c r="MV31" s="164"/>
      <c r="MW31" s="164"/>
      <c r="MX31" s="164"/>
      <c r="MY31" s="164"/>
      <c r="MZ31" s="164"/>
      <c r="NA31" s="164"/>
      <c r="NB31" s="164"/>
      <c r="NC31" s="164"/>
      <c r="ND31" s="164"/>
      <c r="NE31" s="164"/>
      <c r="NF31" s="164"/>
      <c r="NG31" s="164"/>
      <c r="NH31" s="164"/>
      <c r="NI31" s="164"/>
      <c r="NJ31" s="164"/>
      <c r="NK31" s="164"/>
      <c r="NL31" s="164"/>
      <c r="NM31" s="164"/>
      <c r="NN31" s="164"/>
      <c r="NO31" s="164"/>
      <c r="NP31" s="164"/>
      <c r="NQ31" s="164"/>
      <c r="NR31" s="164"/>
      <c r="NS31" s="164"/>
      <c r="NT31" s="164"/>
      <c r="NU31" s="164"/>
      <c r="NV31" s="164"/>
      <c r="NW31" s="164"/>
      <c r="NX31" s="164"/>
      <c r="NY31" s="164"/>
      <c r="NZ31" s="164"/>
      <c r="OA31" s="164"/>
      <c r="OB31" s="164"/>
      <c r="OC31" s="164"/>
      <c r="OD31" s="164"/>
      <c r="OE31" s="164"/>
      <c r="OF31" s="164"/>
      <c r="OG31" s="164"/>
      <c r="OH31" s="164"/>
      <c r="OI31" s="164"/>
      <c r="OJ31" s="164"/>
      <c r="OK31" s="164"/>
      <c r="OL31" s="164"/>
      <c r="OM31" s="164"/>
      <c r="ON31" s="164"/>
      <c r="OO31" s="164"/>
      <c r="OP31" s="164"/>
      <c r="OQ31" s="164"/>
      <c r="OR31" s="164"/>
      <c r="OS31" s="164"/>
      <c r="OT31" s="164"/>
      <c r="OU31" s="164"/>
      <c r="OV31" s="164"/>
      <c r="OW31" s="164"/>
      <c r="OX31" s="164"/>
      <c r="OY31" s="164"/>
      <c r="OZ31" s="164"/>
      <c r="PA31" s="164"/>
      <c r="PB31" s="164"/>
      <c r="PC31" s="164"/>
      <c r="PD31" s="164"/>
      <c r="PE31" s="164"/>
      <c r="PF31" s="164"/>
      <c r="PG31" s="164"/>
      <c r="PH31" s="164"/>
      <c r="PI31" s="164"/>
      <c r="PJ31" s="164"/>
      <c r="PK31" s="164"/>
      <c r="PL31" s="164"/>
      <c r="PM31" s="164"/>
      <c r="PN31" s="164"/>
      <c r="PO31" s="164"/>
      <c r="PP31" s="164"/>
      <c r="PQ31" s="164"/>
      <c r="PR31" s="164"/>
      <c r="PS31" s="164"/>
      <c r="PT31" s="164"/>
      <c r="PU31" s="164"/>
      <c r="PV31" s="164"/>
      <c r="PW31" s="164"/>
      <c r="PX31" s="164"/>
      <c r="PY31" s="164"/>
      <c r="PZ31" s="164"/>
      <c r="QA31" s="164"/>
      <c r="QB31" s="164"/>
      <c r="QC31" s="164"/>
      <c r="QD31" s="164"/>
      <c r="QE31" s="164"/>
      <c r="QF31" s="164"/>
      <c r="QG31" s="164"/>
      <c r="QH31" s="164"/>
      <c r="QI31" s="164"/>
      <c r="QJ31" s="164"/>
      <c r="QK31" s="164"/>
      <c r="QL31" s="164"/>
      <c r="QM31" s="164"/>
      <c r="QN31" s="164"/>
      <c r="QO31" s="164"/>
      <c r="QP31" s="164"/>
      <c r="QQ31" s="164"/>
      <c r="QR31" s="164"/>
      <c r="QS31" s="164"/>
      <c r="QT31" s="164"/>
      <c r="QU31" s="164"/>
      <c r="QV31" s="164"/>
      <c r="QW31" s="164"/>
      <c r="QX31" s="164"/>
      <c r="QY31" s="164"/>
      <c r="QZ31" s="164"/>
      <c r="RA31" s="164"/>
      <c r="RB31" s="164"/>
      <c r="RC31" s="164"/>
      <c r="RD31" s="164"/>
      <c r="RE31" s="164"/>
      <c r="RF31" s="164"/>
      <c r="RG31" s="164"/>
      <c r="RH31" s="164"/>
      <c r="RI31" s="164"/>
      <c r="RJ31" s="164"/>
      <c r="RK31" s="164"/>
      <c r="RL31" s="164"/>
      <c r="RM31" s="164"/>
      <c r="RN31" s="164"/>
      <c r="RO31" s="164"/>
      <c r="RP31" s="164"/>
      <c r="RQ31" s="164"/>
      <c r="RR31" s="164"/>
      <c r="RS31" s="164"/>
      <c r="RT31" s="164"/>
      <c r="RU31" s="164"/>
      <c r="RV31" s="164"/>
      <c r="RW31" s="164"/>
      <c r="RX31" s="164"/>
      <c r="RY31" s="164"/>
      <c r="RZ31" s="164"/>
      <c r="SA31" s="164"/>
      <c r="SB31" s="164"/>
      <c r="SC31" s="164"/>
      <c r="SD31" s="164"/>
      <c r="SE31" s="164"/>
      <c r="SF31" s="164"/>
      <c r="SG31" s="164"/>
      <c r="SH31" s="164"/>
      <c r="SI31" s="164"/>
      <c r="SJ31" s="164"/>
      <c r="SK31" s="164"/>
      <c r="SL31" s="164"/>
      <c r="SM31" s="164"/>
      <c r="SN31" s="164"/>
      <c r="SO31" s="164"/>
      <c r="SP31" s="164"/>
      <c r="SQ31" s="164"/>
      <c r="SR31" s="164"/>
      <c r="SS31" s="164"/>
      <c r="ST31" s="164"/>
      <c r="SU31" s="164"/>
      <c r="SV31" s="164"/>
      <c r="SW31" s="164"/>
      <c r="SX31" s="164"/>
      <c r="SY31" s="164"/>
      <c r="SZ31" s="164"/>
      <c r="TA31" s="164"/>
      <c r="TB31" s="164"/>
      <c r="TC31" s="164"/>
      <c r="TD31" s="164"/>
      <c r="TE31" s="164"/>
      <c r="TF31" s="164"/>
      <c r="TG31" s="164"/>
      <c r="TH31" s="164"/>
      <c r="TI31" s="164"/>
      <c r="TJ31" s="164"/>
      <c r="TK31" s="164"/>
      <c r="TL31" s="164"/>
      <c r="TM31" s="164"/>
      <c r="TN31" s="164"/>
      <c r="TO31" s="164"/>
      <c r="TP31" s="164"/>
      <c r="TQ31" s="164"/>
      <c r="TR31" s="164"/>
      <c r="TS31" s="164"/>
      <c r="TT31" s="164"/>
      <c r="TU31" s="164"/>
      <c r="TV31" s="164"/>
      <c r="TW31" s="164"/>
      <c r="TX31" s="164"/>
      <c r="TY31" s="164"/>
      <c r="TZ31" s="164"/>
      <c r="UA31" s="164"/>
      <c r="UB31" s="164"/>
      <c r="UC31" s="164"/>
      <c r="UD31" s="164"/>
      <c r="UE31" s="164"/>
      <c r="UF31" s="164"/>
      <c r="UG31" s="164"/>
      <c r="UH31" s="164"/>
      <c r="UI31" s="164"/>
      <c r="UJ31" s="164"/>
      <c r="UK31" s="164"/>
      <c r="UL31" s="164"/>
      <c r="UM31" s="164"/>
      <c r="UN31" s="164"/>
      <c r="UO31" s="164"/>
      <c r="UP31" s="164"/>
      <c r="UQ31" s="164"/>
      <c r="UR31" s="164"/>
      <c r="US31" s="164"/>
      <c r="UT31" s="164"/>
      <c r="UU31" s="164"/>
      <c r="UV31" s="164"/>
      <c r="UW31" s="164"/>
      <c r="UX31" s="164"/>
      <c r="UY31" s="164"/>
      <c r="UZ31" s="164"/>
      <c r="VA31" s="164"/>
      <c r="VB31" s="164"/>
      <c r="VC31" s="164"/>
      <c r="VD31" s="164"/>
      <c r="VE31" s="164"/>
      <c r="VF31" s="164"/>
      <c r="VG31" s="164"/>
      <c r="VH31" s="164"/>
      <c r="VI31" s="164"/>
      <c r="VJ31" s="164"/>
      <c r="VK31" s="164"/>
      <c r="VL31" s="164"/>
      <c r="VM31" s="164"/>
      <c r="VN31" s="164"/>
      <c r="VO31" s="164"/>
      <c r="VP31" s="164"/>
      <c r="VQ31" s="164"/>
      <c r="VR31" s="164"/>
      <c r="VS31" s="164"/>
      <c r="VT31" s="164"/>
      <c r="VU31" s="164"/>
      <c r="VV31" s="164"/>
      <c r="VW31" s="164"/>
      <c r="VX31" s="164"/>
      <c r="VY31" s="164"/>
      <c r="VZ31" s="164"/>
      <c r="WA31" s="164"/>
      <c r="WB31" s="164"/>
      <c r="WC31" s="164"/>
      <c r="WD31" s="164"/>
      <c r="WE31" s="164"/>
      <c r="WF31" s="164"/>
      <c r="WG31" s="164"/>
      <c r="WH31" s="164"/>
      <c r="WI31" s="164"/>
      <c r="WJ31" s="164"/>
      <c r="WK31" s="164"/>
      <c r="WL31" s="164"/>
      <c r="WM31" s="164"/>
      <c r="WN31" s="164"/>
      <c r="WO31" s="164"/>
      <c r="WP31" s="164"/>
      <c r="WQ31" s="164"/>
      <c r="WR31" s="164"/>
      <c r="WS31" s="164"/>
      <c r="WT31" s="164"/>
      <c r="WU31" s="164"/>
      <c r="WV31" s="164"/>
      <c r="WW31" s="164"/>
      <c r="WX31" s="164"/>
      <c r="WY31" s="164"/>
      <c r="WZ31" s="164"/>
      <c r="XA31" s="164"/>
      <c r="XB31" s="164"/>
      <c r="XC31" s="164"/>
      <c r="XD31" s="164"/>
      <c r="XE31" s="164"/>
      <c r="XF31" s="164"/>
      <c r="XG31" s="164"/>
      <c r="XH31" s="164"/>
      <c r="XI31" s="164"/>
      <c r="XJ31" s="164"/>
      <c r="XK31" s="164"/>
      <c r="XL31" s="164"/>
      <c r="XM31" s="164"/>
      <c r="XN31" s="164"/>
      <c r="XO31" s="164"/>
      <c r="XP31" s="164"/>
      <c r="XQ31" s="164"/>
      <c r="XR31" s="164"/>
      <c r="XS31" s="164"/>
      <c r="XT31" s="164"/>
      <c r="XU31" s="164"/>
      <c r="XV31" s="164"/>
      <c r="XW31" s="164"/>
      <c r="XX31" s="164"/>
      <c r="XY31" s="164"/>
      <c r="XZ31" s="164"/>
      <c r="YA31" s="164"/>
      <c r="YB31" s="164"/>
      <c r="YC31" s="164"/>
      <c r="YD31" s="164"/>
      <c r="YE31" s="164"/>
      <c r="YF31" s="164"/>
      <c r="YG31" s="164"/>
      <c r="YH31" s="164"/>
      <c r="YI31" s="164"/>
      <c r="YJ31" s="164"/>
      <c r="YK31" s="164"/>
      <c r="YL31" s="164"/>
      <c r="YM31" s="164"/>
      <c r="YN31" s="164"/>
      <c r="YO31" s="164"/>
      <c r="YP31" s="164"/>
      <c r="YQ31" s="164"/>
      <c r="YR31" s="164"/>
      <c r="YS31" s="164"/>
      <c r="YT31" s="164"/>
      <c r="YU31" s="164"/>
      <c r="YV31" s="164"/>
      <c r="YW31" s="164"/>
      <c r="YX31" s="164"/>
      <c r="YY31" s="164"/>
      <c r="YZ31" s="164"/>
      <c r="ZA31" s="164"/>
      <c r="ZB31" s="164"/>
      <c r="ZC31" s="164"/>
      <c r="ZD31" s="164"/>
      <c r="ZE31" s="164"/>
      <c r="ZF31" s="164"/>
      <c r="ZG31" s="164"/>
      <c r="ZH31" s="164"/>
      <c r="ZI31" s="164"/>
      <c r="ZJ31" s="164"/>
      <c r="ZK31" s="164"/>
      <c r="ZL31" s="164"/>
      <c r="ZM31" s="164"/>
      <c r="ZN31" s="164"/>
      <c r="ZO31" s="164"/>
      <c r="ZP31" s="164"/>
      <c r="ZQ31" s="164"/>
      <c r="ZR31" s="164"/>
      <c r="ZS31" s="164"/>
      <c r="ZT31" s="164"/>
      <c r="ZU31" s="164"/>
      <c r="ZV31" s="164"/>
      <c r="ZW31" s="164"/>
      <c r="ZX31" s="164"/>
      <c r="ZY31" s="164"/>
      <c r="ZZ31" s="164"/>
      <c r="AAA31" s="164"/>
      <c r="AAB31" s="164"/>
      <c r="AAC31" s="164"/>
      <c r="AAD31" s="164"/>
      <c r="AAE31" s="164"/>
      <c r="AAF31" s="164"/>
      <c r="AAG31" s="164"/>
      <c r="AAH31" s="164"/>
      <c r="AAI31" s="164"/>
      <c r="AAJ31" s="164"/>
      <c r="AAK31" s="164"/>
      <c r="AAL31" s="164"/>
      <c r="AAM31" s="164"/>
      <c r="AAN31" s="164"/>
      <c r="AAO31" s="164"/>
      <c r="AAP31" s="164"/>
      <c r="AAQ31" s="164"/>
      <c r="AAR31" s="164"/>
      <c r="AAS31" s="164"/>
      <c r="AAT31" s="164"/>
      <c r="AAU31" s="164"/>
      <c r="AAV31" s="164"/>
      <c r="AAW31" s="164"/>
      <c r="AAX31" s="164"/>
      <c r="AAY31" s="164"/>
      <c r="AAZ31" s="164"/>
      <c r="ABA31" s="164"/>
      <c r="ABB31" s="164"/>
      <c r="ABC31" s="164"/>
    </row>
    <row r="32" spans="1:731" ht="15" customHeight="1" x14ac:dyDescent="0.35">
      <c r="A32" s="161" t="s">
        <v>236</v>
      </c>
      <c r="B32" s="162" t="s">
        <v>239</v>
      </c>
      <c r="C32" s="162" t="s">
        <v>240</v>
      </c>
      <c r="D32" s="162"/>
      <c r="E32" s="162"/>
      <c r="F32" s="162"/>
      <c r="G32" s="162">
        <v>0</v>
      </c>
      <c r="H32" s="162">
        <v>0</v>
      </c>
      <c r="I32" s="162">
        <v>0</v>
      </c>
      <c r="J32" s="162">
        <v>0</v>
      </c>
      <c r="K32" s="162">
        <v>0</v>
      </c>
      <c r="L32" s="162">
        <v>0</v>
      </c>
      <c r="M32" s="162">
        <v>0</v>
      </c>
      <c r="N32" s="162">
        <v>0</v>
      </c>
      <c r="O32" s="162"/>
      <c r="P32" s="162"/>
      <c r="Q32" s="162"/>
      <c r="R32" s="162">
        <v>0</v>
      </c>
      <c r="S32" s="162">
        <v>0</v>
      </c>
      <c r="T32" s="162">
        <v>0</v>
      </c>
      <c r="U32" s="162">
        <v>0</v>
      </c>
      <c r="V32" s="162">
        <v>0</v>
      </c>
      <c r="W32" s="162">
        <v>0</v>
      </c>
      <c r="X32" s="162">
        <v>0</v>
      </c>
      <c r="Y32" s="162">
        <v>0</v>
      </c>
      <c r="Z32" s="162"/>
      <c r="AA32" s="162"/>
      <c r="AB32" s="162"/>
      <c r="AC32" s="162">
        <v>0</v>
      </c>
      <c r="AD32" s="162">
        <v>0</v>
      </c>
      <c r="AE32" s="162">
        <v>0</v>
      </c>
      <c r="AF32" s="162">
        <v>0</v>
      </c>
      <c r="AG32" s="162">
        <v>0</v>
      </c>
      <c r="AH32" s="162">
        <v>0</v>
      </c>
      <c r="AI32" s="162">
        <v>0</v>
      </c>
      <c r="AJ32" s="162">
        <v>0</v>
      </c>
      <c r="AK32" s="162"/>
      <c r="AL32" s="162"/>
      <c r="AM32" s="162"/>
      <c r="AN32" s="162">
        <v>0</v>
      </c>
      <c r="AO32" s="162">
        <v>0</v>
      </c>
      <c r="AP32" s="162">
        <v>0</v>
      </c>
      <c r="AQ32" s="162">
        <v>0</v>
      </c>
      <c r="AR32" s="162">
        <v>0</v>
      </c>
      <c r="AS32" s="162">
        <v>0</v>
      </c>
      <c r="AT32" s="162">
        <v>0</v>
      </c>
      <c r="AU32" s="162">
        <v>0</v>
      </c>
      <c r="AV32" s="162"/>
      <c r="AW32" s="162"/>
      <c r="AX32" s="162"/>
      <c r="AY32" s="162">
        <v>0</v>
      </c>
      <c r="AZ32" s="162">
        <v>0</v>
      </c>
      <c r="BA32" s="162">
        <v>0</v>
      </c>
      <c r="BB32" s="162">
        <v>0</v>
      </c>
      <c r="BC32" s="162">
        <v>0</v>
      </c>
      <c r="BD32" s="162">
        <v>0</v>
      </c>
      <c r="BE32" s="162">
        <v>0</v>
      </c>
      <c r="BF32" s="162">
        <v>0</v>
      </c>
      <c r="BG32" s="162"/>
      <c r="BH32" s="162"/>
      <c r="BI32" s="162"/>
      <c r="BJ32" s="162">
        <v>0</v>
      </c>
      <c r="BK32" s="162">
        <v>0</v>
      </c>
      <c r="BL32" s="162">
        <v>0</v>
      </c>
      <c r="BM32" s="162">
        <v>0</v>
      </c>
      <c r="BN32" s="162">
        <v>0</v>
      </c>
      <c r="BO32" s="162">
        <v>0</v>
      </c>
      <c r="BP32" s="162">
        <v>0</v>
      </c>
      <c r="BQ32" s="162">
        <v>0</v>
      </c>
      <c r="BR32" s="162"/>
      <c r="BS32" s="162"/>
      <c r="BT32" s="162"/>
      <c r="BU32" s="162">
        <v>0</v>
      </c>
      <c r="BV32" s="162">
        <v>0</v>
      </c>
      <c r="BW32" s="162">
        <v>0</v>
      </c>
      <c r="BX32" s="162">
        <v>0</v>
      </c>
      <c r="BY32" s="162">
        <v>0</v>
      </c>
      <c r="BZ32" s="162">
        <v>0</v>
      </c>
      <c r="CA32" s="162">
        <v>0</v>
      </c>
      <c r="CB32" s="162">
        <v>0</v>
      </c>
      <c r="CC32" s="162"/>
      <c r="CD32" s="162"/>
      <c r="CE32" s="162"/>
      <c r="CF32" s="162">
        <v>0</v>
      </c>
      <c r="CG32" s="162">
        <v>0</v>
      </c>
      <c r="CH32" s="162">
        <v>0</v>
      </c>
      <c r="CI32" s="162">
        <v>0</v>
      </c>
      <c r="CJ32" s="162">
        <v>0</v>
      </c>
      <c r="CK32" s="162">
        <v>0</v>
      </c>
      <c r="CL32" s="162">
        <v>0</v>
      </c>
      <c r="CM32" s="162">
        <v>0</v>
      </c>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c r="FA32" s="164"/>
      <c r="FB32" s="164"/>
      <c r="FC32" s="164"/>
      <c r="FD32" s="164"/>
      <c r="FE32" s="164"/>
      <c r="FF32" s="164"/>
      <c r="FG32" s="164"/>
      <c r="FH32" s="164"/>
      <c r="FI32" s="164"/>
      <c r="FJ32" s="164"/>
      <c r="FK32" s="164"/>
      <c r="FL32" s="164"/>
      <c r="FM32" s="164"/>
      <c r="FN32" s="164"/>
      <c r="FO32" s="164"/>
      <c r="FP32" s="164"/>
      <c r="FQ32" s="164"/>
      <c r="FR32" s="164"/>
      <c r="FS32" s="164"/>
      <c r="FT32" s="164"/>
      <c r="FU32" s="164"/>
      <c r="FV32" s="164"/>
      <c r="FW32" s="164"/>
      <c r="FX32" s="164"/>
      <c r="FY32" s="164"/>
      <c r="FZ32" s="164"/>
      <c r="GA32" s="164"/>
      <c r="GB32" s="164"/>
      <c r="GC32" s="164"/>
      <c r="GD32" s="164"/>
      <c r="GE32" s="164"/>
      <c r="GF32" s="164"/>
      <c r="GG32" s="164"/>
      <c r="GH32" s="164"/>
      <c r="GI32" s="164"/>
      <c r="GJ32" s="164"/>
      <c r="GK32" s="164"/>
      <c r="GL32" s="164"/>
      <c r="GM32" s="164"/>
      <c r="GN32" s="164"/>
      <c r="GO32" s="164"/>
      <c r="GP32" s="164"/>
      <c r="GQ32" s="164"/>
      <c r="GR32" s="164"/>
      <c r="GS32" s="164"/>
      <c r="GT32" s="164"/>
      <c r="GU32" s="164"/>
      <c r="GV32" s="164"/>
      <c r="GW32" s="164"/>
      <c r="GX32" s="164"/>
      <c r="GY32" s="164"/>
      <c r="GZ32" s="164"/>
      <c r="HA32" s="164"/>
      <c r="HB32" s="164"/>
      <c r="HC32" s="164"/>
      <c r="HD32" s="164"/>
      <c r="HE32" s="164"/>
      <c r="HF32" s="164"/>
      <c r="HG32" s="164"/>
      <c r="HH32" s="164"/>
      <c r="HI32" s="164"/>
      <c r="HJ32" s="164"/>
      <c r="HK32" s="164"/>
      <c r="HL32" s="164"/>
      <c r="HM32" s="164"/>
      <c r="HN32" s="164"/>
      <c r="HO32" s="164"/>
      <c r="HP32" s="164"/>
      <c r="HQ32" s="164"/>
      <c r="HR32" s="164"/>
      <c r="HS32" s="164"/>
      <c r="HT32" s="164"/>
      <c r="HU32" s="164"/>
      <c r="HV32" s="164"/>
      <c r="HW32" s="164"/>
      <c r="HX32" s="164"/>
      <c r="HY32" s="164"/>
      <c r="HZ32" s="164"/>
      <c r="IA32" s="164"/>
      <c r="IB32" s="164"/>
      <c r="IC32" s="164"/>
      <c r="ID32" s="164"/>
      <c r="IE32" s="164"/>
      <c r="IF32" s="164"/>
      <c r="IG32" s="164"/>
      <c r="IH32" s="164"/>
      <c r="II32" s="164"/>
      <c r="IJ32" s="164"/>
      <c r="IK32" s="164"/>
      <c r="IL32" s="164"/>
      <c r="IM32" s="164"/>
      <c r="IN32" s="164"/>
      <c r="IO32" s="164"/>
      <c r="IP32" s="164"/>
      <c r="IQ32" s="164"/>
      <c r="IR32" s="164"/>
      <c r="IS32" s="164"/>
      <c r="IT32" s="164"/>
      <c r="IU32" s="164"/>
      <c r="IV32" s="164"/>
      <c r="IW32" s="164"/>
      <c r="IX32" s="164"/>
      <c r="IY32" s="164"/>
      <c r="IZ32" s="164"/>
      <c r="JA32" s="164"/>
      <c r="JB32" s="164"/>
      <c r="JC32" s="164"/>
      <c r="JD32" s="164"/>
      <c r="JE32" s="164"/>
      <c r="JF32" s="164"/>
      <c r="JG32" s="164"/>
      <c r="JH32" s="164"/>
      <c r="JI32" s="164"/>
      <c r="JJ32" s="164"/>
      <c r="JK32" s="164"/>
      <c r="JL32" s="164"/>
      <c r="JM32" s="164"/>
      <c r="JN32" s="164"/>
      <c r="JO32" s="164"/>
      <c r="JP32" s="164"/>
      <c r="JQ32" s="164"/>
      <c r="JR32" s="164"/>
      <c r="JS32" s="164"/>
      <c r="JT32" s="164"/>
      <c r="JU32" s="164"/>
      <c r="JV32" s="164"/>
      <c r="JW32" s="164"/>
      <c r="JX32" s="164"/>
      <c r="JY32" s="164"/>
      <c r="JZ32" s="164"/>
      <c r="KA32" s="164"/>
      <c r="KB32" s="164"/>
      <c r="KC32" s="164"/>
      <c r="KD32" s="164"/>
      <c r="KE32" s="164"/>
      <c r="KF32" s="164"/>
      <c r="KG32" s="164"/>
      <c r="KH32" s="164"/>
      <c r="KI32" s="164"/>
      <c r="KJ32" s="164"/>
      <c r="KK32" s="164"/>
      <c r="KL32" s="164"/>
      <c r="KM32" s="164"/>
      <c r="KN32" s="164"/>
      <c r="KO32" s="164"/>
      <c r="KP32" s="164"/>
      <c r="KQ32" s="164"/>
      <c r="KR32" s="164"/>
      <c r="KS32" s="164"/>
      <c r="KT32" s="164"/>
      <c r="KU32" s="164"/>
      <c r="KV32" s="164"/>
      <c r="KW32" s="164"/>
      <c r="KX32" s="164"/>
      <c r="KY32" s="164"/>
      <c r="KZ32" s="164"/>
      <c r="LA32" s="164"/>
      <c r="LB32" s="164"/>
      <c r="LC32" s="164"/>
      <c r="LD32" s="164"/>
      <c r="LE32" s="164"/>
      <c r="LF32" s="164"/>
      <c r="LG32" s="164"/>
      <c r="LH32" s="164"/>
      <c r="LI32" s="164"/>
      <c r="LJ32" s="164"/>
      <c r="LK32" s="164"/>
      <c r="LL32" s="164"/>
      <c r="LM32" s="164"/>
      <c r="LN32" s="164"/>
      <c r="LO32" s="164"/>
      <c r="LP32" s="164"/>
      <c r="LQ32" s="164"/>
      <c r="LR32" s="164"/>
      <c r="LS32" s="164"/>
      <c r="LT32" s="164"/>
      <c r="LU32" s="164"/>
      <c r="LV32" s="164"/>
      <c r="LW32" s="164"/>
      <c r="LX32" s="164"/>
      <c r="LY32" s="164"/>
      <c r="LZ32" s="164"/>
      <c r="MA32" s="164"/>
      <c r="MB32" s="164"/>
      <c r="MC32" s="164"/>
      <c r="MD32" s="164"/>
      <c r="ME32" s="164"/>
      <c r="MF32" s="164"/>
      <c r="MG32" s="164"/>
      <c r="MH32" s="164"/>
      <c r="MI32" s="164"/>
      <c r="MJ32" s="164"/>
      <c r="MK32" s="164"/>
      <c r="ML32" s="164"/>
      <c r="MM32" s="164"/>
      <c r="MN32" s="164"/>
      <c r="MO32" s="164"/>
      <c r="MP32" s="164"/>
      <c r="MQ32" s="164"/>
      <c r="MR32" s="164"/>
      <c r="MS32" s="164"/>
      <c r="MT32" s="164"/>
      <c r="MU32" s="164"/>
      <c r="MV32" s="164"/>
      <c r="MW32" s="164"/>
      <c r="MX32" s="164"/>
      <c r="MY32" s="164"/>
      <c r="MZ32" s="164"/>
      <c r="NA32" s="164"/>
      <c r="NB32" s="164"/>
      <c r="NC32" s="164"/>
      <c r="ND32" s="164"/>
      <c r="NE32" s="164"/>
      <c r="NF32" s="164"/>
      <c r="NG32" s="164"/>
      <c r="NH32" s="164"/>
      <c r="NI32" s="164"/>
      <c r="NJ32" s="164"/>
      <c r="NK32" s="164"/>
      <c r="NL32" s="164"/>
      <c r="NM32" s="164"/>
      <c r="NN32" s="164"/>
      <c r="NO32" s="164"/>
      <c r="NP32" s="164"/>
      <c r="NQ32" s="164"/>
      <c r="NR32" s="164"/>
      <c r="NS32" s="164"/>
      <c r="NT32" s="164"/>
      <c r="NU32" s="164"/>
      <c r="NV32" s="164"/>
      <c r="NW32" s="164"/>
      <c r="NX32" s="164"/>
      <c r="NY32" s="164"/>
      <c r="NZ32" s="164"/>
      <c r="OA32" s="164"/>
      <c r="OB32" s="164"/>
      <c r="OC32" s="164"/>
      <c r="OD32" s="164"/>
      <c r="OE32" s="164"/>
      <c r="OF32" s="164"/>
      <c r="OG32" s="164"/>
      <c r="OH32" s="164"/>
      <c r="OI32" s="164"/>
      <c r="OJ32" s="164"/>
      <c r="OK32" s="164"/>
      <c r="OL32" s="164"/>
      <c r="OM32" s="164"/>
      <c r="ON32" s="164"/>
      <c r="OO32" s="164"/>
      <c r="OP32" s="164"/>
      <c r="OQ32" s="164"/>
      <c r="OR32" s="164"/>
      <c r="OS32" s="164"/>
      <c r="OT32" s="164"/>
      <c r="OU32" s="164"/>
      <c r="OV32" s="164"/>
      <c r="OW32" s="164"/>
      <c r="OX32" s="164"/>
      <c r="OY32" s="164"/>
      <c r="OZ32" s="164"/>
      <c r="PA32" s="164"/>
      <c r="PB32" s="164"/>
      <c r="PC32" s="164"/>
      <c r="PD32" s="164"/>
      <c r="PE32" s="164"/>
      <c r="PF32" s="164"/>
      <c r="PG32" s="164"/>
      <c r="PH32" s="164"/>
      <c r="PI32" s="164"/>
      <c r="PJ32" s="164"/>
      <c r="PK32" s="164"/>
      <c r="PL32" s="164"/>
      <c r="PM32" s="164"/>
      <c r="PN32" s="164"/>
      <c r="PO32" s="164"/>
      <c r="PP32" s="164"/>
      <c r="PQ32" s="164"/>
      <c r="PR32" s="164"/>
      <c r="PS32" s="164"/>
      <c r="PT32" s="164"/>
      <c r="PU32" s="164"/>
      <c r="PV32" s="164"/>
      <c r="PW32" s="164"/>
      <c r="PX32" s="164"/>
      <c r="PY32" s="164"/>
      <c r="PZ32" s="164"/>
      <c r="QA32" s="164"/>
      <c r="QB32" s="164"/>
      <c r="QC32" s="164"/>
      <c r="QD32" s="164"/>
      <c r="QE32" s="164"/>
      <c r="QF32" s="164"/>
      <c r="QG32" s="164"/>
      <c r="QH32" s="164"/>
      <c r="QI32" s="164"/>
      <c r="QJ32" s="164"/>
      <c r="QK32" s="164"/>
      <c r="QL32" s="164"/>
      <c r="QM32" s="164"/>
      <c r="QN32" s="164"/>
      <c r="QO32" s="164"/>
      <c r="QP32" s="164"/>
      <c r="QQ32" s="164"/>
      <c r="QR32" s="164"/>
      <c r="QS32" s="164"/>
      <c r="QT32" s="164"/>
      <c r="QU32" s="164"/>
      <c r="QV32" s="164"/>
      <c r="QW32" s="164"/>
      <c r="QX32" s="164"/>
      <c r="QY32" s="164"/>
      <c r="QZ32" s="164"/>
      <c r="RA32" s="164"/>
      <c r="RB32" s="164"/>
      <c r="RC32" s="164"/>
      <c r="RD32" s="164"/>
      <c r="RE32" s="164"/>
      <c r="RF32" s="164"/>
      <c r="RG32" s="164"/>
      <c r="RH32" s="164"/>
      <c r="RI32" s="164"/>
      <c r="RJ32" s="164"/>
      <c r="RK32" s="164"/>
      <c r="RL32" s="164"/>
      <c r="RM32" s="164"/>
      <c r="RN32" s="164"/>
      <c r="RO32" s="164"/>
      <c r="RP32" s="164"/>
      <c r="RQ32" s="164"/>
      <c r="RR32" s="164"/>
      <c r="RS32" s="164"/>
      <c r="RT32" s="164"/>
      <c r="RU32" s="164"/>
      <c r="RV32" s="164"/>
      <c r="RW32" s="164"/>
      <c r="RX32" s="164"/>
      <c r="RY32" s="164"/>
      <c r="RZ32" s="164"/>
      <c r="SA32" s="164"/>
      <c r="SB32" s="164"/>
      <c r="SC32" s="164"/>
      <c r="SD32" s="164"/>
      <c r="SE32" s="164"/>
      <c r="SF32" s="164"/>
      <c r="SG32" s="164"/>
      <c r="SH32" s="164"/>
      <c r="SI32" s="164"/>
      <c r="SJ32" s="164"/>
      <c r="SK32" s="164"/>
      <c r="SL32" s="164"/>
      <c r="SM32" s="164"/>
      <c r="SN32" s="164"/>
      <c r="SO32" s="164"/>
      <c r="SP32" s="164"/>
      <c r="SQ32" s="164"/>
      <c r="SR32" s="164"/>
      <c r="SS32" s="164"/>
      <c r="ST32" s="164"/>
      <c r="SU32" s="164"/>
      <c r="SV32" s="164"/>
      <c r="SW32" s="164"/>
      <c r="SX32" s="164"/>
      <c r="SY32" s="164"/>
      <c r="SZ32" s="164"/>
      <c r="TA32" s="164"/>
      <c r="TB32" s="164"/>
      <c r="TC32" s="164"/>
      <c r="TD32" s="164"/>
      <c r="TE32" s="164"/>
      <c r="TF32" s="164"/>
      <c r="TG32" s="164"/>
      <c r="TH32" s="164"/>
      <c r="TI32" s="164"/>
      <c r="TJ32" s="164"/>
      <c r="TK32" s="164"/>
      <c r="TL32" s="164"/>
      <c r="TM32" s="164"/>
      <c r="TN32" s="164"/>
      <c r="TO32" s="164"/>
      <c r="TP32" s="164"/>
      <c r="TQ32" s="164"/>
      <c r="TR32" s="164"/>
      <c r="TS32" s="164"/>
      <c r="TT32" s="164"/>
      <c r="TU32" s="164"/>
      <c r="TV32" s="164"/>
      <c r="TW32" s="164"/>
      <c r="TX32" s="164"/>
      <c r="TY32" s="164"/>
      <c r="TZ32" s="164"/>
      <c r="UA32" s="164"/>
      <c r="UB32" s="164"/>
      <c r="UC32" s="164"/>
      <c r="UD32" s="164"/>
      <c r="UE32" s="164"/>
      <c r="UF32" s="164"/>
      <c r="UG32" s="164"/>
      <c r="UH32" s="164"/>
      <c r="UI32" s="164"/>
      <c r="UJ32" s="164"/>
      <c r="UK32" s="164"/>
      <c r="UL32" s="164"/>
      <c r="UM32" s="164"/>
      <c r="UN32" s="164"/>
      <c r="UO32" s="164"/>
      <c r="UP32" s="164"/>
      <c r="UQ32" s="164"/>
      <c r="UR32" s="164"/>
      <c r="US32" s="164"/>
      <c r="UT32" s="164"/>
      <c r="UU32" s="164"/>
      <c r="UV32" s="164"/>
      <c r="UW32" s="164"/>
      <c r="UX32" s="164"/>
      <c r="UY32" s="164"/>
      <c r="UZ32" s="164"/>
      <c r="VA32" s="164"/>
      <c r="VB32" s="164"/>
      <c r="VC32" s="164"/>
      <c r="VD32" s="164"/>
      <c r="VE32" s="164"/>
      <c r="VF32" s="164"/>
      <c r="VG32" s="164"/>
      <c r="VH32" s="164"/>
      <c r="VI32" s="164"/>
      <c r="VJ32" s="164"/>
      <c r="VK32" s="164"/>
      <c r="VL32" s="164"/>
      <c r="VM32" s="164"/>
      <c r="VN32" s="164"/>
      <c r="VO32" s="164"/>
      <c r="VP32" s="164"/>
      <c r="VQ32" s="164"/>
      <c r="VR32" s="164"/>
      <c r="VS32" s="164"/>
      <c r="VT32" s="164"/>
      <c r="VU32" s="164"/>
      <c r="VV32" s="164"/>
      <c r="VW32" s="164"/>
      <c r="VX32" s="164"/>
      <c r="VY32" s="164"/>
      <c r="VZ32" s="164"/>
      <c r="WA32" s="164"/>
      <c r="WB32" s="164"/>
      <c r="WC32" s="164"/>
      <c r="WD32" s="164"/>
      <c r="WE32" s="164"/>
      <c r="WF32" s="164"/>
      <c r="WG32" s="164"/>
      <c r="WH32" s="164"/>
      <c r="WI32" s="164"/>
      <c r="WJ32" s="164"/>
      <c r="WK32" s="164"/>
      <c r="WL32" s="164"/>
      <c r="WM32" s="164"/>
      <c r="WN32" s="164"/>
      <c r="WO32" s="164"/>
      <c r="WP32" s="164"/>
      <c r="WQ32" s="164"/>
      <c r="WR32" s="164"/>
      <c r="WS32" s="164"/>
      <c r="WT32" s="164"/>
      <c r="WU32" s="164"/>
      <c r="WV32" s="164"/>
      <c r="WW32" s="164"/>
      <c r="WX32" s="164"/>
      <c r="WY32" s="164"/>
      <c r="WZ32" s="164"/>
      <c r="XA32" s="164"/>
      <c r="XB32" s="164"/>
      <c r="XC32" s="164"/>
      <c r="XD32" s="164"/>
      <c r="XE32" s="164"/>
      <c r="XF32" s="164"/>
      <c r="XG32" s="164"/>
      <c r="XH32" s="164"/>
      <c r="XI32" s="164"/>
      <c r="XJ32" s="164"/>
      <c r="XK32" s="164"/>
      <c r="XL32" s="164"/>
      <c r="XM32" s="164"/>
      <c r="XN32" s="164"/>
      <c r="XO32" s="164"/>
      <c r="XP32" s="164"/>
      <c r="XQ32" s="164"/>
      <c r="XR32" s="164"/>
      <c r="XS32" s="164"/>
      <c r="XT32" s="164"/>
      <c r="XU32" s="164"/>
      <c r="XV32" s="164"/>
      <c r="XW32" s="164"/>
      <c r="XX32" s="164"/>
      <c r="XY32" s="164"/>
      <c r="XZ32" s="164"/>
      <c r="YA32" s="164"/>
      <c r="YB32" s="164"/>
      <c r="YC32" s="164"/>
      <c r="YD32" s="164"/>
      <c r="YE32" s="164"/>
      <c r="YF32" s="164"/>
      <c r="YG32" s="164"/>
      <c r="YH32" s="164"/>
      <c r="YI32" s="164"/>
      <c r="YJ32" s="164"/>
      <c r="YK32" s="164"/>
      <c r="YL32" s="164"/>
      <c r="YM32" s="164"/>
      <c r="YN32" s="164"/>
      <c r="YO32" s="164"/>
      <c r="YP32" s="164"/>
      <c r="YQ32" s="164"/>
      <c r="YR32" s="164"/>
      <c r="YS32" s="164"/>
      <c r="YT32" s="164"/>
      <c r="YU32" s="164"/>
      <c r="YV32" s="164"/>
      <c r="YW32" s="164"/>
      <c r="YX32" s="164"/>
      <c r="YY32" s="164"/>
      <c r="YZ32" s="164"/>
      <c r="ZA32" s="164"/>
      <c r="ZB32" s="164"/>
      <c r="ZC32" s="164"/>
      <c r="ZD32" s="164"/>
      <c r="ZE32" s="164"/>
      <c r="ZF32" s="164"/>
      <c r="ZG32" s="164"/>
      <c r="ZH32" s="164"/>
      <c r="ZI32" s="164"/>
      <c r="ZJ32" s="164"/>
      <c r="ZK32" s="164"/>
      <c r="ZL32" s="164"/>
      <c r="ZM32" s="164"/>
      <c r="ZN32" s="164"/>
      <c r="ZO32" s="164"/>
      <c r="ZP32" s="164"/>
      <c r="ZQ32" s="164"/>
      <c r="ZR32" s="164"/>
      <c r="ZS32" s="164"/>
      <c r="ZT32" s="164"/>
      <c r="ZU32" s="164"/>
      <c r="ZV32" s="164"/>
      <c r="ZW32" s="164"/>
      <c r="ZX32" s="164"/>
      <c r="ZY32" s="164"/>
      <c r="ZZ32" s="164"/>
      <c r="AAA32" s="164"/>
      <c r="AAB32" s="164"/>
      <c r="AAC32" s="164"/>
      <c r="AAD32" s="164"/>
      <c r="AAE32" s="164"/>
      <c r="AAF32" s="164"/>
      <c r="AAG32" s="164"/>
      <c r="AAH32" s="164"/>
      <c r="AAI32" s="164"/>
      <c r="AAJ32" s="164"/>
      <c r="AAK32" s="164"/>
      <c r="AAL32" s="164"/>
      <c r="AAM32" s="164"/>
      <c r="AAN32" s="164"/>
      <c r="AAO32" s="164"/>
      <c r="AAP32" s="164"/>
      <c r="AAQ32" s="164"/>
      <c r="AAR32" s="164"/>
      <c r="AAS32" s="164"/>
      <c r="AAT32" s="164"/>
      <c r="AAU32" s="164"/>
      <c r="AAV32" s="164"/>
      <c r="AAW32" s="164"/>
      <c r="AAX32" s="164"/>
      <c r="AAY32" s="164"/>
      <c r="AAZ32" s="164"/>
      <c r="ABA32" s="164"/>
      <c r="ABB32" s="164"/>
      <c r="ABC32" s="164"/>
    </row>
    <row r="33" spans="1:731" ht="15" customHeight="1" x14ac:dyDescent="0.35">
      <c r="A33" s="161" t="s">
        <v>24</v>
      </c>
      <c r="B33" s="162" t="s">
        <v>241</v>
      </c>
      <c r="C33" s="162" t="s">
        <v>242</v>
      </c>
      <c r="D33" s="162"/>
      <c r="E33" s="162"/>
      <c r="F33" s="162"/>
      <c r="G33" s="162">
        <v>0</v>
      </c>
      <c r="H33" s="162">
        <v>0</v>
      </c>
      <c r="I33" s="162">
        <v>0</v>
      </c>
      <c r="J33" s="162">
        <v>0</v>
      </c>
      <c r="K33" s="162">
        <v>0</v>
      </c>
      <c r="L33" s="162">
        <v>0</v>
      </c>
      <c r="M33" s="162">
        <v>0</v>
      </c>
      <c r="N33" s="162">
        <v>0</v>
      </c>
      <c r="O33" s="162"/>
      <c r="P33" s="162"/>
      <c r="Q33" s="162"/>
      <c r="R33" s="162">
        <v>107130.91800121962</v>
      </c>
      <c r="S33" s="162">
        <v>101280.16685132154</v>
      </c>
      <c r="T33" s="162">
        <v>94589.380306534789</v>
      </c>
      <c r="U33" s="162">
        <v>87858.525517241913</v>
      </c>
      <c r="V33" s="162">
        <v>81830.209230033244</v>
      </c>
      <c r="W33" s="162">
        <v>81830.209230033244</v>
      </c>
      <c r="X33" s="162">
        <v>82054.401584088133</v>
      </c>
      <c r="Y33" s="162">
        <v>81830.209230033244</v>
      </c>
      <c r="Z33" s="162"/>
      <c r="AA33" s="162"/>
      <c r="AB33" s="162"/>
      <c r="AC33" s="162">
        <v>0</v>
      </c>
      <c r="AD33" s="162">
        <v>0</v>
      </c>
      <c r="AE33" s="162">
        <v>0</v>
      </c>
      <c r="AF33" s="162">
        <v>0</v>
      </c>
      <c r="AG33" s="162">
        <v>0</v>
      </c>
      <c r="AH33" s="162">
        <v>0</v>
      </c>
      <c r="AI33" s="162">
        <v>0</v>
      </c>
      <c r="AJ33" s="162">
        <v>0</v>
      </c>
      <c r="AK33" s="162"/>
      <c r="AL33" s="162"/>
      <c r="AM33" s="162"/>
      <c r="AN33" s="162">
        <v>0</v>
      </c>
      <c r="AO33" s="162">
        <v>0</v>
      </c>
      <c r="AP33" s="162">
        <v>0</v>
      </c>
      <c r="AQ33" s="162">
        <v>0</v>
      </c>
      <c r="AR33" s="162">
        <v>0</v>
      </c>
      <c r="AS33" s="162">
        <v>0</v>
      </c>
      <c r="AT33" s="162">
        <v>0</v>
      </c>
      <c r="AU33" s="162">
        <v>0</v>
      </c>
      <c r="AV33" s="162"/>
      <c r="AW33" s="162"/>
      <c r="AX33" s="162"/>
      <c r="AY33" s="162">
        <v>0</v>
      </c>
      <c r="AZ33" s="162">
        <v>0</v>
      </c>
      <c r="BA33" s="162">
        <v>0</v>
      </c>
      <c r="BB33" s="162">
        <v>0</v>
      </c>
      <c r="BC33" s="162">
        <v>0</v>
      </c>
      <c r="BD33" s="162">
        <v>0</v>
      </c>
      <c r="BE33" s="162">
        <v>0</v>
      </c>
      <c r="BF33" s="162">
        <v>0</v>
      </c>
      <c r="BG33" s="162"/>
      <c r="BH33" s="162"/>
      <c r="BI33" s="162"/>
      <c r="BJ33" s="162">
        <v>0</v>
      </c>
      <c r="BK33" s="162">
        <v>0</v>
      </c>
      <c r="BL33" s="162">
        <v>0</v>
      </c>
      <c r="BM33" s="162">
        <v>0</v>
      </c>
      <c r="BN33" s="162">
        <v>0</v>
      </c>
      <c r="BO33" s="162">
        <v>0</v>
      </c>
      <c r="BP33" s="162">
        <v>0</v>
      </c>
      <c r="BQ33" s="162">
        <v>0</v>
      </c>
      <c r="BR33" s="162"/>
      <c r="BS33" s="162"/>
      <c r="BT33" s="162"/>
      <c r="BU33" s="162">
        <v>0</v>
      </c>
      <c r="BV33" s="162">
        <v>0</v>
      </c>
      <c r="BW33" s="162">
        <v>0</v>
      </c>
      <c r="BX33" s="162">
        <v>0</v>
      </c>
      <c r="BY33" s="162">
        <v>0</v>
      </c>
      <c r="BZ33" s="162">
        <v>0</v>
      </c>
      <c r="CA33" s="162">
        <v>0</v>
      </c>
      <c r="CB33" s="162">
        <v>0</v>
      </c>
      <c r="CC33" s="162"/>
      <c r="CD33" s="162"/>
      <c r="CE33" s="162"/>
      <c r="CF33" s="162">
        <v>107130.91800121962</v>
      </c>
      <c r="CG33" s="162">
        <v>101280.16685132154</v>
      </c>
      <c r="CH33" s="162">
        <v>94589.380306534789</v>
      </c>
      <c r="CI33" s="162">
        <v>87858.525517241913</v>
      </c>
      <c r="CJ33" s="162">
        <v>81830.209230033244</v>
      </c>
      <c r="CK33" s="162">
        <v>81830.209230033244</v>
      </c>
      <c r="CL33" s="162">
        <v>82054.401584088133</v>
      </c>
      <c r="CM33" s="162">
        <v>81830.209230033244</v>
      </c>
      <c r="CN33" s="162"/>
      <c r="CO33" s="162"/>
      <c r="CP33" s="162"/>
      <c r="CQ33" s="162"/>
      <c r="CR33" s="162"/>
      <c r="CS33" s="162"/>
      <c r="CT33" s="162"/>
      <c r="CU33" s="162"/>
      <c r="CV33" s="162"/>
      <c r="CW33" s="162"/>
      <c r="CX33" s="162"/>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4"/>
      <c r="DV33" s="164"/>
      <c r="DW33" s="164"/>
      <c r="DX33" s="164"/>
      <c r="DY33" s="164"/>
      <c r="DZ33" s="164"/>
      <c r="EA33" s="164"/>
      <c r="EB33" s="164"/>
      <c r="EC33" s="164"/>
      <c r="ED33" s="164"/>
      <c r="EE33" s="164"/>
      <c r="EF33" s="164"/>
      <c r="EG33" s="164"/>
      <c r="EH33" s="164"/>
      <c r="EI33" s="164"/>
      <c r="EJ33" s="164"/>
      <c r="EK33" s="164"/>
      <c r="EL33" s="164"/>
      <c r="EM33" s="164"/>
      <c r="EN33" s="164"/>
      <c r="EO33" s="164"/>
      <c r="EP33" s="164"/>
      <c r="EQ33" s="164"/>
      <c r="ER33" s="164"/>
      <c r="ES33" s="164"/>
      <c r="ET33" s="164"/>
      <c r="EU33" s="164"/>
      <c r="EV33" s="164"/>
      <c r="EW33" s="164"/>
      <c r="EX33" s="164"/>
      <c r="EY33" s="164"/>
      <c r="EZ33" s="164"/>
      <c r="FA33" s="164"/>
      <c r="FB33" s="164"/>
      <c r="FC33" s="164"/>
      <c r="FD33" s="164"/>
      <c r="FE33" s="164"/>
      <c r="FF33" s="164"/>
      <c r="FG33" s="164"/>
      <c r="FH33" s="164"/>
      <c r="FI33" s="164"/>
      <c r="FJ33" s="164"/>
      <c r="FK33" s="164"/>
      <c r="FL33" s="164"/>
      <c r="FM33" s="164"/>
      <c r="FN33" s="164"/>
      <c r="FO33" s="164"/>
      <c r="FP33" s="164"/>
      <c r="FQ33" s="164"/>
      <c r="FR33" s="164"/>
      <c r="FS33" s="164"/>
      <c r="FT33" s="164"/>
      <c r="FU33" s="164"/>
      <c r="FV33" s="164"/>
      <c r="FW33" s="164"/>
      <c r="FX33" s="164"/>
      <c r="FY33" s="164"/>
      <c r="FZ33" s="164"/>
      <c r="GA33" s="164"/>
      <c r="GB33" s="164"/>
      <c r="GC33" s="164"/>
      <c r="GD33" s="164"/>
      <c r="GE33" s="164"/>
      <c r="GF33" s="164"/>
      <c r="GG33" s="164"/>
      <c r="GH33" s="164"/>
      <c r="GI33" s="164"/>
      <c r="GJ33" s="164"/>
      <c r="GK33" s="164"/>
      <c r="GL33" s="164"/>
      <c r="GM33" s="164"/>
      <c r="GN33" s="164"/>
      <c r="GO33" s="164"/>
      <c r="GP33" s="164"/>
      <c r="GQ33" s="164"/>
      <c r="GR33" s="164"/>
      <c r="GS33" s="164"/>
      <c r="GT33" s="164"/>
      <c r="GU33" s="164"/>
      <c r="GV33" s="164"/>
      <c r="GW33" s="164"/>
      <c r="GX33" s="164"/>
      <c r="GY33" s="164"/>
      <c r="GZ33" s="164"/>
      <c r="HA33" s="164"/>
      <c r="HB33" s="164"/>
      <c r="HC33" s="164"/>
      <c r="HD33" s="164"/>
      <c r="HE33" s="164"/>
      <c r="HF33" s="164"/>
      <c r="HG33" s="164"/>
      <c r="HH33" s="164"/>
      <c r="HI33" s="164"/>
      <c r="HJ33" s="164"/>
      <c r="HK33" s="164"/>
      <c r="HL33" s="164"/>
      <c r="HM33" s="164"/>
      <c r="HN33" s="164"/>
      <c r="HO33" s="164"/>
      <c r="HP33" s="164"/>
      <c r="HQ33" s="164"/>
      <c r="HR33" s="164"/>
      <c r="HS33" s="164"/>
      <c r="HT33" s="164"/>
      <c r="HU33" s="164"/>
      <c r="HV33" s="164"/>
      <c r="HW33" s="164"/>
      <c r="HX33" s="164"/>
      <c r="HY33" s="164"/>
      <c r="HZ33" s="164"/>
      <c r="IA33" s="164"/>
      <c r="IB33" s="164"/>
      <c r="IC33" s="164"/>
      <c r="ID33" s="164"/>
      <c r="IE33" s="164"/>
      <c r="IF33" s="164"/>
      <c r="IG33" s="164"/>
      <c r="IH33" s="164"/>
      <c r="II33" s="164"/>
      <c r="IJ33" s="164"/>
      <c r="IK33" s="164"/>
      <c r="IL33" s="164"/>
      <c r="IM33" s="164"/>
      <c r="IN33" s="164"/>
      <c r="IO33" s="164"/>
      <c r="IP33" s="164"/>
      <c r="IQ33" s="164"/>
      <c r="IR33" s="164"/>
      <c r="IS33" s="164"/>
      <c r="IT33" s="164"/>
      <c r="IU33" s="164"/>
      <c r="IV33" s="164"/>
      <c r="IW33" s="164"/>
      <c r="IX33" s="164"/>
      <c r="IY33" s="164"/>
      <c r="IZ33" s="164"/>
      <c r="JA33" s="164"/>
      <c r="JB33" s="164"/>
      <c r="JC33" s="164"/>
      <c r="JD33" s="164"/>
      <c r="JE33" s="164"/>
      <c r="JF33" s="164"/>
      <c r="JG33" s="164"/>
      <c r="JH33" s="164"/>
      <c r="JI33" s="164"/>
      <c r="JJ33" s="164"/>
      <c r="JK33" s="164"/>
      <c r="JL33" s="164"/>
      <c r="JM33" s="164"/>
      <c r="JN33" s="164"/>
      <c r="JO33" s="164"/>
      <c r="JP33" s="164"/>
      <c r="JQ33" s="164"/>
      <c r="JR33" s="164"/>
      <c r="JS33" s="164"/>
      <c r="JT33" s="164"/>
      <c r="JU33" s="164"/>
      <c r="JV33" s="164"/>
      <c r="JW33" s="164"/>
      <c r="JX33" s="164"/>
      <c r="JY33" s="164"/>
      <c r="JZ33" s="164"/>
      <c r="KA33" s="164"/>
      <c r="KB33" s="164"/>
      <c r="KC33" s="164"/>
      <c r="KD33" s="164"/>
      <c r="KE33" s="164"/>
      <c r="KF33" s="164"/>
      <c r="KG33" s="164"/>
      <c r="KH33" s="164"/>
      <c r="KI33" s="164"/>
      <c r="KJ33" s="164"/>
      <c r="KK33" s="164"/>
      <c r="KL33" s="164"/>
      <c r="KM33" s="164"/>
      <c r="KN33" s="164"/>
      <c r="KO33" s="164"/>
      <c r="KP33" s="164"/>
      <c r="KQ33" s="164"/>
      <c r="KR33" s="164"/>
      <c r="KS33" s="164"/>
      <c r="KT33" s="164"/>
      <c r="KU33" s="164"/>
      <c r="KV33" s="164"/>
      <c r="KW33" s="164"/>
      <c r="KX33" s="164"/>
      <c r="KY33" s="164"/>
      <c r="KZ33" s="164"/>
      <c r="LA33" s="164"/>
      <c r="LB33" s="164"/>
      <c r="LC33" s="164"/>
      <c r="LD33" s="164"/>
      <c r="LE33" s="164"/>
      <c r="LF33" s="164"/>
      <c r="LG33" s="164"/>
      <c r="LH33" s="164"/>
      <c r="LI33" s="164"/>
      <c r="LJ33" s="164"/>
      <c r="LK33" s="164"/>
      <c r="LL33" s="164"/>
      <c r="LM33" s="164"/>
      <c r="LN33" s="164"/>
      <c r="LO33" s="164"/>
      <c r="LP33" s="164"/>
      <c r="LQ33" s="164"/>
      <c r="LR33" s="164"/>
      <c r="LS33" s="164"/>
      <c r="LT33" s="164"/>
      <c r="LU33" s="164"/>
      <c r="LV33" s="164"/>
      <c r="LW33" s="164"/>
      <c r="LX33" s="164"/>
      <c r="LY33" s="164"/>
      <c r="LZ33" s="164"/>
      <c r="MA33" s="164"/>
      <c r="MB33" s="164"/>
      <c r="MC33" s="164"/>
      <c r="MD33" s="164"/>
      <c r="ME33" s="164"/>
      <c r="MF33" s="164"/>
      <c r="MG33" s="164"/>
      <c r="MH33" s="164"/>
      <c r="MI33" s="164"/>
      <c r="MJ33" s="164"/>
      <c r="MK33" s="164"/>
      <c r="ML33" s="164"/>
      <c r="MM33" s="164"/>
      <c r="MN33" s="164"/>
      <c r="MO33" s="164"/>
      <c r="MP33" s="164"/>
      <c r="MQ33" s="164"/>
      <c r="MR33" s="164"/>
      <c r="MS33" s="164"/>
      <c r="MT33" s="164"/>
      <c r="MU33" s="164"/>
      <c r="MV33" s="164"/>
      <c r="MW33" s="164"/>
      <c r="MX33" s="164"/>
      <c r="MY33" s="164"/>
      <c r="MZ33" s="164"/>
      <c r="NA33" s="164"/>
      <c r="NB33" s="164"/>
      <c r="NC33" s="164"/>
      <c r="ND33" s="164"/>
      <c r="NE33" s="164"/>
      <c r="NF33" s="164"/>
      <c r="NG33" s="164"/>
      <c r="NH33" s="164"/>
      <c r="NI33" s="164"/>
      <c r="NJ33" s="164"/>
      <c r="NK33" s="164"/>
      <c r="NL33" s="164"/>
      <c r="NM33" s="164"/>
      <c r="NN33" s="164"/>
      <c r="NO33" s="164"/>
      <c r="NP33" s="164"/>
      <c r="NQ33" s="164"/>
      <c r="NR33" s="164"/>
      <c r="NS33" s="164"/>
      <c r="NT33" s="164"/>
      <c r="NU33" s="164"/>
      <c r="NV33" s="164"/>
      <c r="NW33" s="164"/>
      <c r="NX33" s="164"/>
      <c r="NY33" s="164"/>
      <c r="NZ33" s="164"/>
      <c r="OA33" s="164"/>
      <c r="OB33" s="164"/>
      <c r="OC33" s="164"/>
      <c r="OD33" s="164"/>
      <c r="OE33" s="164"/>
      <c r="OF33" s="164"/>
      <c r="OG33" s="164"/>
      <c r="OH33" s="164"/>
      <c r="OI33" s="164"/>
      <c r="OJ33" s="164"/>
      <c r="OK33" s="164"/>
      <c r="OL33" s="164"/>
      <c r="OM33" s="164"/>
      <c r="ON33" s="164"/>
      <c r="OO33" s="164"/>
      <c r="OP33" s="164"/>
      <c r="OQ33" s="164"/>
      <c r="OR33" s="164"/>
      <c r="OS33" s="164"/>
      <c r="OT33" s="164"/>
      <c r="OU33" s="164"/>
      <c r="OV33" s="164"/>
      <c r="OW33" s="164"/>
      <c r="OX33" s="164"/>
      <c r="OY33" s="164"/>
      <c r="OZ33" s="164"/>
      <c r="PA33" s="164"/>
      <c r="PB33" s="164"/>
      <c r="PC33" s="164"/>
      <c r="PD33" s="164"/>
      <c r="PE33" s="164"/>
      <c r="PF33" s="164"/>
      <c r="PG33" s="164"/>
      <c r="PH33" s="164"/>
      <c r="PI33" s="164"/>
      <c r="PJ33" s="164"/>
      <c r="PK33" s="164"/>
      <c r="PL33" s="164"/>
      <c r="PM33" s="164"/>
      <c r="PN33" s="164"/>
      <c r="PO33" s="164"/>
      <c r="PP33" s="164"/>
      <c r="PQ33" s="164"/>
      <c r="PR33" s="164"/>
      <c r="PS33" s="164"/>
      <c r="PT33" s="164"/>
      <c r="PU33" s="164"/>
      <c r="PV33" s="164"/>
      <c r="PW33" s="164"/>
      <c r="PX33" s="164"/>
      <c r="PY33" s="164"/>
      <c r="PZ33" s="164"/>
      <c r="QA33" s="164"/>
      <c r="QB33" s="164"/>
      <c r="QC33" s="164"/>
      <c r="QD33" s="164"/>
      <c r="QE33" s="164"/>
      <c r="QF33" s="164"/>
      <c r="QG33" s="164"/>
      <c r="QH33" s="164"/>
      <c r="QI33" s="164"/>
      <c r="QJ33" s="164"/>
      <c r="QK33" s="164"/>
      <c r="QL33" s="164"/>
      <c r="QM33" s="164"/>
      <c r="QN33" s="164"/>
      <c r="QO33" s="164"/>
      <c r="QP33" s="164"/>
      <c r="QQ33" s="164"/>
      <c r="QR33" s="164"/>
      <c r="QS33" s="164"/>
      <c r="QT33" s="164"/>
      <c r="QU33" s="164"/>
      <c r="QV33" s="164"/>
      <c r="QW33" s="164"/>
      <c r="QX33" s="164"/>
      <c r="QY33" s="164"/>
      <c r="QZ33" s="164"/>
      <c r="RA33" s="164"/>
      <c r="RB33" s="164"/>
      <c r="RC33" s="164"/>
      <c r="RD33" s="164"/>
      <c r="RE33" s="164"/>
      <c r="RF33" s="164"/>
      <c r="RG33" s="164"/>
      <c r="RH33" s="164"/>
      <c r="RI33" s="164"/>
      <c r="RJ33" s="164"/>
      <c r="RK33" s="164"/>
      <c r="RL33" s="164"/>
      <c r="RM33" s="164"/>
      <c r="RN33" s="164"/>
      <c r="RO33" s="164"/>
      <c r="RP33" s="164"/>
      <c r="RQ33" s="164"/>
      <c r="RR33" s="164"/>
      <c r="RS33" s="164"/>
      <c r="RT33" s="164"/>
      <c r="RU33" s="164"/>
      <c r="RV33" s="164"/>
      <c r="RW33" s="164"/>
      <c r="RX33" s="164"/>
      <c r="RY33" s="164"/>
      <c r="RZ33" s="164"/>
      <c r="SA33" s="164"/>
      <c r="SB33" s="164"/>
      <c r="SC33" s="164"/>
      <c r="SD33" s="164"/>
      <c r="SE33" s="164"/>
      <c r="SF33" s="164"/>
      <c r="SG33" s="164"/>
      <c r="SH33" s="164"/>
      <c r="SI33" s="164"/>
      <c r="SJ33" s="164"/>
      <c r="SK33" s="164"/>
      <c r="SL33" s="164"/>
      <c r="SM33" s="164"/>
      <c r="SN33" s="164"/>
      <c r="SO33" s="164"/>
      <c r="SP33" s="164"/>
      <c r="SQ33" s="164"/>
      <c r="SR33" s="164"/>
      <c r="SS33" s="164"/>
      <c r="ST33" s="164"/>
      <c r="SU33" s="164"/>
      <c r="SV33" s="164"/>
      <c r="SW33" s="164"/>
      <c r="SX33" s="164"/>
      <c r="SY33" s="164"/>
      <c r="SZ33" s="164"/>
      <c r="TA33" s="164"/>
      <c r="TB33" s="164"/>
      <c r="TC33" s="164"/>
      <c r="TD33" s="164"/>
      <c r="TE33" s="164"/>
      <c r="TF33" s="164"/>
      <c r="TG33" s="164"/>
      <c r="TH33" s="164"/>
      <c r="TI33" s="164"/>
      <c r="TJ33" s="164"/>
      <c r="TK33" s="164"/>
      <c r="TL33" s="164"/>
      <c r="TM33" s="164"/>
      <c r="TN33" s="164"/>
      <c r="TO33" s="164"/>
      <c r="TP33" s="164"/>
      <c r="TQ33" s="164"/>
      <c r="TR33" s="164"/>
      <c r="TS33" s="164"/>
      <c r="TT33" s="164"/>
      <c r="TU33" s="164"/>
      <c r="TV33" s="164"/>
      <c r="TW33" s="164"/>
      <c r="TX33" s="164"/>
      <c r="TY33" s="164"/>
      <c r="TZ33" s="164"/>
      <c r="UA33" s="164"/>
      <c r="UB33" s="164"/>
      <c r="UC33" s="164"/>
      <c r="UD33" s="164"/>
      <c r="UE33" s="164"/>
      <c r="UF33" s="164"/>
      <c r="UG33" s="164"/>
      <c r="UH33" s="164"/>
      <c r="UI33" s="164"/>
      <c r="UJ33" s="164"/>
      <c r="UK33" s="164"/>
      <c r="UL33" s="164"/>
      <c r="UM33" s="164"/>
      <c r="UN33" s="164"/>
      <c r="UO33" s="164"/>
      <c r="UP33" s="164"/>
      <c r="UQ33" s="164"/>
      <c r="UR33" s="164"/>
      <c r="US33" s="164"/>
      <c r="UT33" s="164"/>
      <c r="UU33" s="164"/>
      <c r="UV33" s="164"/>
      <c r="UW33" s="164"/>
      <c r="UX33" s="164"/>
      <c r="UY33" s="164"/>
      <c r="UZ33" s="164"/>
      <c r="VA33" s="164"/>
      <c r="VB33" s="164"/>
      <c r="VC33" s="164"/>
      <c r="VD33" s="164"/>
      <c r="VE33" s="164"/>
      <c r="VF33" s="164"/>
      <c r="VG33" s="164"/>
      <c r="VH33" s="164"/>
      <c r="VI33" s="164"/>
      <c r="VJ33" s="164"/>
      <c r="VK33" s="164"/>
      <c r="VL33" s="164"/>
      <c r="VM33" s="164"/>
      <c r="VN33" s="164"/>
      <c r="VO33" s="164"/>
      <c r="VP33" s="164"/>
      <c r="VQ33" s="164"/>
      <c r="VR33" s="164"/>
      <c r="VS33" s="164"/>
      <c r="VT33" s="164"/>
      <c r="VU33" s="164"/>
      <c r="VV33" s="164"/>
      <c r="VW33" s="164"/>
      <c r="VX33" s="164"/>
      <c r="VY33" s="164"/>
      <c r="VZ33" s="164"/>
      <c r="WA33" s="164"/>
      <c r="WB33" s="164"/>
      <c r="WC33" s="164"/>
      <c r="WD33" s="164"/>
      <c r="WE33" s="164"/>
      <c r="WF33" s="164"/>
      <c r="WG33" s="164"/>
      <c r="WH33" s="164"/>
      <c r="WI33" s="164"/>
      <c r="WJ33" s="164"/>
      <c r="WK33" s="164"/>
      <c r="WL33" s="164"/>
      <c r="WM33" s="164"/>
      <c r="WN33" s="164"/>
      <c r="WO33" s="164"/>
      <c r="WP33" s="164"/>
      <c r="WQ33" s="164"/>
      <c r="WR33" s="164"/>
      <c r="WS33" s="164"/>
      <c r="WT33" s="164"/>
      <c r="WU33" s="164"/>
      <c r="WV33" s="164"/>
      <c r="WW33" s="164"/>
      <c r="WX33" s="164"/>
      <c r="WY33" s="164"/>
      <c r="WZ33" s="164"/>
      <c r="XA33" s="164"/>
      <c r="XB33" s="164"/>
      <c r="XC33" s="164"/>
      <c r="XD33" s="164"/>
      <c r="XE33" s="164"/>
      <c r="XF33" s="164"/>
      <c r="XG33" s="164"/>
      <c r="XH33" s="164"/>
      <c r="XI33" s="164"/>
      <c r="XJ33" s="164"/>
      <c r="XK33" s="164"/>
      <c r="XL33" s="164"/>
      <c r="XM33" s="164"/>
      <c r="XN33" s="164"/>
      <c r="XO33" s="164"/>
      <c r="XP33" s="164"/>
      <c r="XQ33" s="164"/>
      <c r="XR33" s="164"/>
      <c r="XS33" s="164"/>
      <c r="XT33" s="164"/>
      <c r="XU33" s="164"/>
      <c r="XV33" s="164"/>
      <c r="XW33" s="164"/>
      <c r="XX33" s="164"/>
      <c r="XY33" s="164"/>
      <c r="XZ33" s="164"/>
      <c r="YA33" s="164"/>
      <c r="YB33" s="164"/>
      <c r="YC33" s="164"/>
      <c r="YD33" s="164"/>
      <c r="YE33" s="164"/>
      <c r="YF33" s="164"/>
      <c r="YG33" s="164"/>
      <c r="YH33" s="164"/>
      <c r="YI33" s="164"/>
      <c r="YJ33" s="164"/>
      <c r="YK33" s="164"/>
      <c r="YL33" s="164"/>
      <c r="YM33" s="164"/>
      <c r="YN33" s="164"/>
      <c r="YO33" s="164"/>
      <c r="YP33" s="164"/>
      <c r="YQ33" s="164"/>
      <c r="YR33" s="164"/>
      <c r="YS33" s="164"/>
      <c r="YT33" s="164"/>
      <c r="YU33" s="164"/>
      <c r="YV33" s="164"/>
      <c r="YW33" s="164"/>
      <c r="YX33" s="164"/>
      <c r="YY33" s="164"/>
      <c r="YZ33" s="164"/>
      <c r="ZA33" s="164"/>
      <c r="ZB33" s="164"/>
      <c r="ZC33" s="164"/>
      <c r="ZD33" s="164"/>
      <c r="ZE33" s="164"/>
      <c r="ZF33" s="164"/>
      <c r="ZG33" s="164"/>
      <c r="ZH33" s="164"/>
      <c r="ZI33" s="164"/>
      <c r="ZJ33" s="164"/>
      <c r="ZK33" s="164"/>
      <c r="ZL33" s="164"/>
      <c r="ZM33" s="164"/>
      <c r="ZN33" s="164"/>
      <c r="ZO33" s="164"/>
      <c r="ZP33" s="164"/>
      <c r="ZQ33" s="164"/>
      <c r="ZR33" s="164"/>
      <c r="ZS33" s="164"/>
      <c r="ZT33" s="164"/>
      <c r="ZU33" s="164"/>
      <c r="ZV33" s="164"/>
      <c r="ZW33" s="164"/>
      <c r="ZX33" s="164"/>
      <c r="ZY33" s="164"/>
      <c r="ZZ33" s="164"/>
      <c r="AAA33" s="164"/>
      <c r="AAB33" s="164"/>
      <c r="AAC33" s="164"/>
      <c r="AAD33" s="164"/>
      <c r="AAE33" s="164"/>
      <c r="AAF33" s="164"/>
      <c r="AAG33" s="164"/>
      <c r="AAH33" s="164"/>
      <c r="AAI33" s="164"/>
      <c r="AAJ33" s="164"/>
      <c r="AAK33" s="164"/>
      <c r="AAL33" s="164"/>
      <c r="AAM33" s="164"/>
      <c r="AAN33" s="164"/>
      <c r="AAO33" s="164"/>
      <c r="AAP33" s="164"/>
      <c r="AAQ33" s="164"/>
      <c r="AAR33" s="164"/>
      <c r="AAS33" s="164"/>
      <c r="AAT33" s="164"/>
      <c r="AAU33" s="164"/>
      <c r="AAV33" s="164"/>
      <c r="AAW33" s="164"/>
      <c r="AAX33" s="164"/>
      <c r="AAY33" s="164"/>
      <c r="AAZ33" s="164"/>
      <c r="ABA33" s="164"/>
      <c r="ABB33" s="164"/>
      <c r="ABC33" s="164"/>
    </row>
    <row r="34" spans="1:731" ht="15" customHeight="1" x14ac:dyDescent="0.35">
      <c r="A34" s="161" t="s">
        <v>24</v>
      </c>
      <c r="B34" s="162" t="s">
        <v>243</v>
      </c>
      <c r="C34" s="162" t="s">
        <v>244</v>
      </c>
      <c r="D34" s="162"/>
      <c r="E34" s="162"/>
      <c r="F34" s="162"/>
      <c r="G34" s="162">
        <v>0</v>
      </c>
      <c r="H34" s="162">
        <v>0</v>
      </c>
      <c r="I34" s="162">
        <v>0</v>
      </c>
      <c r="J34" s="162">
        <v>0</v>
      </c>
      <c r="K34" s="162">
        <v>0</v>
      </c>
      <c r="L34" s="162">
        <v>0</v>
      </c>
      <c r="M34" s="162">
        <v>0</v>
      </c>
      <c r="N34" s="162">
        <v>0</v>
      </c>
      <c r="O34" s="162"/>
      <c r="P34" s="162"/>
      <c r="Q34" s="162"/>
      <c r="R34" s="162">
        <v>58979.192583140961</v>
      </c>
      <c r="S34" s="162">
        <v>43684.703000000001</v>
      </c>
      <c r="T34" s="162">
        <v>46210.962460273971</v>
      </c>
      <c r="U34" s="162">
        <v>48484.703000000001</v>
      </c>
      <c r="V34" s="162">
        <v>50884.703000000001</v>
      </c>
      <c r="W34" s="162">
        <v>53284.703000000001</v>
      </c>
      <c r="X34" s="162">
        <v>55837.263830136988</v>
      </c>
      <c r="Y34" s="162">
        <v>58084.703000000001</v>
      </c>
      <c r="Z34" s="162"/>
      <c r="AA34" s="162"/>
      <c r="AB34" s="162"/>
      <c r="AC34" s="162">
        <v>0</v>
      </c>
      <c r="AD34" s="162">
        <v>0</v>
      </c>
      <c r="AE34" s="162">
        <v>0</v>
      </c>
      <c r="AF34" s="162">
        <v>0</v>
      </c>
      <c r="AG34" s="162">
        <v>0</v>
      </c>
      <c r="AH34" s="162">
        <v>0</v>
      </c>
      <c r="AI34" s="162">
        <v>0</v>
      </c>
      <c r="AJ34" s="162">
        <v>0</v>
      </c>
      <c r="AK34" s="162"/>
      <c r="AL34" s="162"/>
      <c r="AM34" s="162"/>
      <c r="AN34" s="162">
        <v>0</v>
      </c>
      <c r="AO34" s="162">
        <v>0</v>
      </c>
      <c r="AP34" s="162">
        <v>0</v>
      </c>
      <c r="AQ34" s="162">
        <v>0</v>
      </c>
      <c r="AR34" s="162">
        <v>0</v>
      </c>
      <c r="AS34" s="162">
        <v>0</v>
      </c>
      <c r="AT34" s="162">
        <v>0</v>
      </c>
      <c r="AU34" s="162">
        <v>0</v>
      </c>
      <c r="AV34" s="162"/>
      <c r="AW34" s="162"/>
      <c r="AX34" s="162"/>
      <c r="AY34" s="162">
        <v>0</v>
      </c>
      <c r="AZ34" s="162">
        <v>0</v>
      </c>
      <c r="BA34" s="162">
        <v>0</v>
      </c>
      <c r="BB34" s="162">
        <v>0</v>
      </c>
      <c r="BC34" s="162">
        <v>0</v>
      </c>
      <c r="BD34" s="162">
        <v>0</v>
      </c>
      <c r="BE34" s="162">
        <v>0</v>
      </c>
      <c r="BF34" s="162">
        <v>0</v>
      </c>
      <c r="BG34" s="162"/>
      <c r="BH34" s="162"/>
      <c r="BI34" s="162"/>
      <c r="BJ34" s="162">
        <v>0</v>
      </c>
      <c r="BK34" s="162">
        <v>0</v>
      </c>
      <c r="BL34" s="162">
        <v>0</v>
      </c>
      <c r="BM34" s="162">
        <v>0</v>
      </c>
      <c r="BN34" s="162">
        <v>0</v>
      </c>
      <c r="BO34" s="162">
        <v>0</v>
      </c>
      <c r="BP34" s="162">
        <v>0</v>
      </c>
      <c r="BQ34" s="162">
        <v>0</v>
      </c>
      <c r="BR34" s="162"/>
      <c r="BS34" s="162"/>
      <c r="BT34" s="162"/>
      <c r="BU34" s="162">
        <v>0</v>
      </c>
      <c r="BV34" s="162">
        <v>0</v>
      </c>
      <c r="BW34" s="162">
        <v>0</v>
      </c>
      <c r="BX34" s="162">
        <v>0</v>
      </c>
      <c r="BY34" s="162">
        <v>0</v>
      </c>
      <c r="BZ34" s="162">
        <v>0</v>
      </c>
      <c r="CA34" s="162">
        <v>0</v>
      </c>
      <c r="CB34" s="162">
        <v>0</v>
      </c>
      <c r="CC34" s="162"/>
      <c r="CD34" s="162"/>
      <c r="CE34" s="162"/>
      <c r="CF34" s="162">
        <v>58979.192583140961</v>
      </c>
      <c r="CG34" s="162">
        <v>43684.703000000001</v>
      </c>
      <c r="CH34" s="162">
        <v>46210.962460273971</v>
      </c>
      <c r="CI34" s="162">
        <v>48484.703000000001</v>
      </c>
      <c r="CJ34" s="162">
        <v>50884.703000000001</v>
      </c>
      <c r="CK34" s="162">
        <v>53284.703000000001</v>
      </c>
      <c r="CL34" s="162">
        <v>55837.263830136988</v>
      </c>
      <c r="CM34" s="162">
        <v>58084.703000000001</v>
      </c>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4"/>
      <c r="FU34" s="164"/>
      <c r="FV34" s="164"/>
      <c r="FW34" s="164"/>
      <c r="FX34" s="164"/>
      <c r="FY34" s="164"/>
      <c r="FZ34" s="164"/>
      <c r="GA34" s="164"/>
      <c r="GB34" s="164"/>
      <c r="GC34" s="164"/>
      <c r="GD34" s="164"/>
      <c r="GE34" s="164"/>
      <c r="GF34" s="164"/>
      <c r="GG34" s="164"/>
      <c r="GH34" s="164"/>
      <c r="GI34" s="164"/>
      <c r="GJ34" s="164"/>
      <c r="GK34" s="164"/>
      <c r="GL34" s="164"/>
      <c r="GM34" s="164"/>
      <c r="GN34" s="164"/>
      <c r="GO34" s="164"/>
      <c r="GP34" s="164"/>
      <c r="GQ34" s="164"/>
      <c r="GR34" s="164"/>
      <c r="GS34" s="164"/>
      <c r="GT34" s="164"/>
      <c r="GU34" s="164"/>
      <c r="GV34" s="164"/>
      <c r="GW34" s="164"/>
      <c r="GX34" s="164"/>
      <c r="GY34" s="164"/>
      <c r="GZ34" s="164"/>
      <c r="HA34" s="164"/>
      <c r="HB34" s="164"/>
      <c r="HC34" s="164"/>
      <c r="HD34" s="164"/>
      <c r="HE34" s="164"/>
      <c r="HF34" s="164"/>
      <c r="HG34" s="164"/>
      <c r="HH34" s="164"/>
      <c r="HI34" s="164"/>
      <c r="HJ34" s="164"/>
      <c r="HK34" s="164"/>
      <c r="HL34" s="164"/>
      <c r="HM34" s="164"/>
      <c r="HN34" s="164"/>
      <c r="HO34" s="164"/>
      <c r="HP34" s="164"/>
      <c r="HQ34" s="164"/>
      <c r="HR34" s="164"/>
      <c r="HS34" s="164"/>
      <c r="HT34" s="164"/>
      <c r="HU34" s="164"/>
      <c r="HV34" s="164"/>
      <c r="HW34" s="164"/>
      <c r="HX34" s="164"/>
      <c r="HY34" s="164"/>
      <c r="HZ34" s="164"/>
      <c r="IA34" s="164"/>
      <c r="IB34" s="164"/>
      <c r="IC34" s="164"/>
      <c r="ID34" s="164"/>
      <c r="IE34" s="164"/>
      <c r="IF34" s="164"/>
      <c r="IG34" s="164"/>
      <c r="IH34" s="164"/>
      <c r="II34" s="164"/>
      <c r="IJ34" s="164"/>
      <c r="IK34" s="164"/>
      <c r="IL34" s="164"/>
      <c r="IM34" s="164"/>
      <c r="IN34" s="164"/>
      <c r="IO34" s="164"/>
      <c r="IP34" s="164"/>
      <c r="IQ34" s="164"/>
      <c r="IR34" s="164"/>
      <c r="IS34" s="164"/>
      <c r="IT34" s="164"/>
      <c r="IU34" s="164"/>
      <c r="IV34" s="164"/>
      <c r="IW34" s="164"/>
      <c r="IX34" s="164"/>
      <c r="IY34" s="164"/>
      <c r="IZ34" s="164"/>
      <c r="JA34" s="164"/>
      <c r="JB34" s="164"/>
      <c r="JC34" s="164"/>
      <c r="JD34" s="164"/>
      <c r="JE34" s="164"/>
      <c r="JF34" s="164"/>
      <c r="JG34" s="164"/>
      <c r="JH34" s="164"/>
      <c r="JI34" s="164"/>
      <c r="JJ34" s="164"/>
      <c r="JK34" s="164"/>
      <c r="JL34" s="164"/>
      <c r="JM34" s="164"/>
      <c r="JN34" s="164"/>
      <c r="JO34" s="164"/>
      <c r="JP34" s="164"/>
      <c r="JQ34" s="164"/>
      <c r="JR34" s="164"/>
      <c r="JS34" s="164"/>
      <c r="JT34" s="164"/>
      <c r="JU34" s="164"/>
      <c r="JV34" s="164"/>
      <c r="JW34" s="164"/>
      <c r="JX34" s="164"/>
      <c r="JY34" s="164"/>
      <c r="JZ34" s="164"/>
      <c r="KA34" s="164"/>
      <c r="KB34" s="164"/>
      <c r="KC34" s="164"/>
      <c r="KD34" s="164"/>
      <c r="KE34" s="164"/>
      <c r="KF34" s="164"/>
      <c r="KG34" s="164"/>
      <c r="KH34" s="164"/>
      <c r="KI34" s="164"/>
      <c r="KJ34" s="164"/>
      <c r="KK34" s="164"/>
      <c r="KL34" s="164"/>
      <c r="KM34" s="164"/>
      <c r="KN34" s="164"/>
      <c r="KO34" s="164"/>
      <c r="KP34" s="164"/>
      <c r="KQ34" s="164"/>
      <c r="KR34" s="164"/>
      <c r="KS34" s="164"/>
      <c r="KT34" s="164"/>
      <c r="KU34" s="164"/>
      <c r="KV34" s="164"/>
      <c r="KW34" s="164"/>
      <c r="KX34" s="164"/>
      <c r="KY34" s="164"/>
      <c r="KZ34" s="164"/>
      <c r="LA34" s="164"/>
      <c r="LB34" s="164"/>
      <c r="LC34" s="164"/>
      <c r="LD34" s="164"/>
      <c r="LE34" s="164"/>
      <c r="LF34" s="164"/>
      <c r="LG34" s="164"/>
      <c r="LH34" s="164"/>
      <c r="LI34" s="164"/>
      <c r="LJ34" s="164"/>
      <c r="LK34" s="164"/>
      <c r="LL34" s="164"/>
      <c r="LM34" s="164"/>
      <c r="LN34" s="164"/>
      <c r="LO34" s="164"/>
      <c r="LP34" s="164"/>
      <c r="LQ34" s="164"/>
      <c r="LR34" s="164"/>
      <c r="LS34" s="164"/>
      <c r="LT34" s="164"/>
      <c r="LU34" s="164"/>
      <c r="LV34" s="164"/>
      <c r="LW34" s="164"/>
      <c r="LX34" s="164"/>
      <c r="LY34" s="164"/>
      <c r="LZ34" s="164"/>
      <c r="MA34" s="164"/>
      <c r="MB34" s="164"/>
      <c r="MC34" s="164"/>
      <c r="MD34" s="164"/>
      <c r="ME34" s="164"/>
      <c r="MF34" s="164"/>
      <c r="MG34" s="164"/>
      <c r="MH34" s="164"/>
      <c r="MI34" s="164"/>
      <c r="MJ34" s="164"/>
      <c r="MK34" s="164"/>
      <c r="ML34" s="164"/>
      <c r="MM34" s="164"/>
      <c r="MN34" s="164"/>
      <c r="MO34" s="164"/>
      <c r="MP34" s="164"/>
      <c r="MQ34" s="164"/>
      <c r="MR34" s="164"/>
      <c r="MS34" s="164"/>
      <c r="MT34" s="164"/>
      <c r="MU34" s="164"/>
      <c r="MV34" s="164"/>
      <c r="MW34" s="164"/>
      <c r="MX34" s="164"/>
      <c r="MY34" s="164"/>
      <c r="MZ34" s="164"/>
      <c r="NA34" s="164"/>
      <c r="NB34" s="164"/>
      <c r="NC34" s="164"/>
      <c r="ND34" s="164"/>
      <c r="NE34" s="164"/>
      <c r="NF34" s="164"/>
      <c r="NG34" s="164"/>
      <c r="NH34" s="164"/>
      <c r="NI34" s="164"/>
      <c r="NJ34" s="164"/>
      <c r="NK34" s="164"/>
      <c r="NL34" s="164"/>
      <c r="NM34" s="164"/>
      <c r="NN34" s="164"/>
      <c r="NO34" s="164"/>
      <c r="NP34" s="164"/>
      <c r="NQ34" s="164"/>
      <c r="NR34" s="164"/>
      <c r="NS34" s="164"/>
      <c r="NT34" s="164"/>
      <c r="NU34" s="164"/>
      <c r="NV34" s="164"/>
      <c r="NW34" s="164"/>
      <c r="NX34" s="164"/>
      <c r="NY34" s="164"/>
      <c r="NZ34" s="164"/>
      <c r="OA34" s="164"/>
      <c r="OB34" s="164"/>
      <c r="OC34" s="164"/>
      <c r="OD34" s="164"/>
      <c r="OE34" s="164"/>
      <c r="OF34" s="164"/>
      <c r="OG34" s="164"/>
      <c r="OH34" s="164"/>
      <c r="OI34" s="164"/>
      <c r="OJ34" s="164"/>
      <c r="OK34" s="164"/>
      <c r="OL34" s="164"/>
      <c r="OM34" s="164"/>
      <c r="ON34" s="164"/>
      <c r="OO34" s="164"/>
      <c r="OP34" s="164"/>
      <c r="OQ34" s="164"/>
      <c r="OR34" s="164"/>
      <c r="OS34" s="164"/>
      <c r="OT34" s="164"/>
      <c r="OU34" s="164"/>
      <c r="OV34" s="164"/>
      <c r="OW34" s="164"/>
      <c r="OX34" s="164"/>
      <c r="OY34" s="164"/>
      <c r="OZ34" s="164"/>
      <c r="PA34" s="164"/>
      <c r="PB34" s="164"/>
      <c r="PC34" s="164"/>
      <c r="PD34" s="164"/>
      <c r="PE34" s="164"/>
      <c r="PF34" s="164"/>
      <c r="PG34" s="164"/>
      <c r="PH34" s="164"/>
      <c r="PI34" s="164"/>
      <c r="PJ34" s="164"/>
      <c r="PK34" s="164"/>
      <c r="PL34" s="164"/>
      <c r="PM34" s="164"/>
      <c r="PN34" s="164"/>
      <c r="PO34" s="164"/>
      <c r="PP34" s="164"/>
      <c r="PQ34" s="164"/>
      <c r="PR34" s="164"/>
      <c r="PS34" s="164"/>
      <c r="PT34" s="164"/>
      <c r="PU34" s="164"/>
      <c r="PV34" s="164"/>
      <c r="PW34" s="164"/>
      <c r="PX34" s="164"/>
      <c r="PY34" s="164"/>
      <c r="PZ34" s="164"/>
      <c r="QA34" s="164"/>
      <c r="QB34" s="164"/>
      <c r="QC34" s="164"/>
      <c r="QD34" s="164"/>
      <c r="QE34" s="164"/>
      <c r="QF34" s="164"/>
      <c r="QG34" s="164"/>
      <c r="QH34" s="164"/>
      <c r="QI34" s="164"/>
      <c r="QJ34" s="164"/>
      <c r="QK34" s="164"/>
      <c r="QL34" s="164"/>
      <c r="QM34" s="164"/>
      <c r="QN34" s="164"/>
      <c r="QO34" s="164"/>
      <c r="QP34" s="164"/>
      <c r="QQ34" s="164"/>
      <c r="QR34" s="164"/>
      <c r="QS34" s="164"/>
      <c r="QT34" s="164"/>
      <c r="QU34" s="164"/>
      <c r="QV34" s="164"/>
      <c r="QW34" s="164"/>
      <c r="QX34" s="164"/>
      <c r="QY34" s="164"/>
      <c r="QZ34" s="164"/>
      <c r="RA34" s="164"/>
      <c r="RB34" s="164"/>
      <c r="RC34" s="164"/>
      <c r="RD34" s="164"/>
      <c r="RE34" s="164"/>
      <c r="RF34" s="164"/>
      <c r="RG34" s="164"/>
      <c r="RH34" s="164"/>
      <c r="RI34" s="164"/>
      <c r="RJ34" s="164"/>
      <c r="RK34" s="164"/>
      <c r="RL34" s="164"/>
      <c r="RM34" s="164"/>
      <c r="RN34" s="164"/>
      <c r="RO34" s="164"/>
      <c r="RP34" s="164"/>
      <c r="RQ34" s="164"/>
      <c r="RR34" s="164"/>
      <c r="RS34" s="164"/>
      <c r="RT34" s="164"/>
      <c r="RU34" s="164"/>
      <c r="RV34" s="164"/>
      <c r="RW34" s="164"/>
      <c r="RX34" s="164"/>
      <c r="RY34" s="164"/>
      <c r="RZ34" s="164"/>
      <c r="SA34" s="164"/>
      <c r="SB34" s="164"/>
      <c r="SC34" s="164"/>
      <c r="SD34" s="164"/>
      <c r="SE34" s="164"/>
      <c r="SF34" s="164"/>
      <c r="SG34" s="164"/>
      <c r="SH34" s="164"/>
      <c r="SI34" s="164"/>
      <c r="SJ34" s="164"/>
      <c r="SK34" s="164"/>
      <c r="SL34" s="164"/>
      <c r="SM34" s="164"/>
      <c r="SN34" s="164"/>
      <c r="SO34" s="164"/>
      <c r="SP34" s="164"/>
      <c r="SQ34" s="164"/>
      <c r="SR34" s="164"/>
      <c r="SS34" s="164"/>
      <c r="ST34" s="164"/>
      <c r="SU34" s="164"/>
      <c r="SV34" s="164"/>
      <c r="SW34" s="164"/>
      <c r="SX34" s="164"/>
      <c r="SY34" s="164"/>
      <c r="SZ34" s="164"/>
      <c r="TA34" s="164"/>
      <c r="TB34" s="164"/>
      <c r="TC34" s="164"/>
      <c r="TD34" s="164"/>
      <c r="TE34" s="164"/>
      <c r="TF34" s="164"/>
      <c r="TG34" s="164"/>
      <c r="TH34" s="164"/>
      <c r="TI34" s="164"/>
      <c r="TJ34" s="164"/>
      <c r="TK34" s="164"/>
      <c r="TL34" s="164"/>
      <c r="TM34" s="164"/>
      <c r="TN34" s="164"/>
      <c r="TO34" s="164"/>
      <c r="TP34" s="164"/>
      <c r="TQ34" s="164"/>
      <c r="TR34" s="164"/>
      <c r="TS34" s="164"/>
      <c r="TT34" s="164"/>
      <c r="TU34" s="164"/>
      <c r="TV34" s="164"/>
      <c r="TW34" s="164"/>
      <c r="TX34" s="164"/>
      <c r="TY34" s="164"/>
      <c r="TZ34" s="164"/>
      <c r="UA34" s="164"/>
      <c r="UB34" s="164"/>
      <c r="UC34" s="164"/>
      <c r="UD34" s="164"/>
      <c r="UE34" s="164"/>
      <c r="UF34" s="164"/>
      <c r="UG34" s="164"/>
      <c r="UH34" s="164"/>
      <c r="UI34" s="164"/>
      <c r="UJ34" s="164"/>
      <c r="UK34" s="164"/>
      <c r="UL34" s="164"/>
      <c r="UM34" s="164"/>
      <c r="UN34" s="164"/>
      <c r="UO34" s="164"/>
      <c r="UP34" s="164"/>
      <c r="UQ34" s="164"/>
      <c r="UR34" s="164"/>
      <c r="US34" s="164"/>
      <c r="UT34" s="164"/>
      <c r="UU34" s="164"/>
      <c r="UV34" s="164"/>
      <c r="UW34" s="164"/>
      <c r="UX34" s="164"/>
      <c r="UY34" s="164"/>
      <c r="UZ34" s="164"/>
      <c r="VA34" s="164"/>
      <c r="VB34" s="164"/>
      <c r="VC34" s="164"/>
      <c r="VD34" s="164"/>
      <c r="VE34" s="164"/>
      <c r="VF34" s="164"/>
      <c r="VG34" s="164"/>
      <c r="VH34" s="164"/>
      <c r="VI34" s="164"/>
      <c r="VJ34" s="164"/>
      <c r="VK34" s="164"/>
      <c r="VL34" s="164"/>
      <c r="VM34" s="164"/>
      <c r="VN34" s="164"/>
      <c r="VO34" s="164"/>
      <c r="VP34" s="164"/>
      <c r="VQ34" s="164"/>
      <c r="VR34" s="164"/>
      <c r="VS34" s="164"/>
      <c r="VT34" s="164"/>
      <c r="VU34" s="164"/>
      <c r="VV34" s="164"/>
      <c r="VW34" s="164"/>
      <c r="VX34" s="164"/>
      <c r="VY34" s="164"/>
      <c r="VZ34" s="164"/>
      <c r="WA34" s="164"/>
      <c r="WB34" s="164"/>
      <c r="WC34" s="164"/>
      <c r="WD34" s="164"/>
      <c r="WE34" s="164"/>
      <c r="WF34" s="164"/>
      <c r="WG34" s="164"/>
      <c r="WH34" s="164"/>
      <c r="WI34" s="164"/>
      <c r="WJ34" s="164"/>
      <c r="WK34" s="164"/>
      <c r="WL34" s="164"/>
      <c r="WM34" s="164"/>
      <c r="WN34" s="164"/>
      <c r="WO34" s="164"/>
      <c r="WP34" s="164"/>
      <c r="WQ34" s="164"/>
      <c r="WR34" s="164"/>
      <c r="WS34" s="164"/>
      <c r="WT34" s="164"/>
      <c r="WU34" s="164"/>
      <c r="WV34" s="164"/>
      <c r="WW34" s="164"/>
      <c r="WX34" s="164"/>
      <c r="WY34" s="164"/>
      <c r="WZ34" s="164"/>
      <c r="XA34" s="164"/>
      <c r="XB34" s="164"/>
      <c r="XC34" s="164"/>
      <c r="XD34" s="164"/>
      <c r="XE34" s="164"/>
      <c r="XF34" s="164"/>
      <c r="XG34" s="164"/>
      <c r="XH34" s="164"/>
      <c r="XI34" s="164"/>
      <c r="XJ34" s="164"/>
      <c r="XK34" s="164"/>
      <c r="XL34" s="164"/>
      <c r="XM34" s="164"/>
      <c r="XN34" s="164"/>
      <c r="XO34" s="164"/>
      <c r="XP34" s="164"/>
      <c r="XQ34" s="164"/>
      <c r="XR34" s="164"/>
      <c r="XS34" s="164"/>
      <c r="XT34" s="164"/>
      <c r="XU34" s="164"/>
      <c r="XV34" s="164"/>
      <c r="XW34" s="164"/>
      <c r="XX34" s="164"/>
      <c r="XY34" s="164"/>
      <c r="XZ34" s="164"/>
      <c r="YA34" s="164"/>
      <c r="YB34" s="164"/>
      <c r="YC34" s="164"/>
      <c r="YD34" s="164"/>
      <c r="YE34" s="164"/>
      <c r="YF34" s="164"/>
      <c r="YG34" s="164"/>
      <c r="YH34" s="164"/>
      <c r="YI34" s="164"/>
      <c r="YJ34" s="164"/>
      <c r="YK34" s="164"/>
      <c r="YL34" s="164"/>
      <c r="YM34" s="164"/>
      <c r="YN34" s="164"/>
      <c r="YO34" s="164"/>
      <c r="YP34" s="164"/>
      <c r="YQ34" s="164"/>
      <c r="YR34" s="164"/>
      <c r="YS34" s="164"/>
      <c r="YT34" s="164"/>
      <c r="YU34" s="164"/>
      <c r="YV34" s="164"/>
      <c r="YW34" s="164"/>
      <c r="YX34" s="164"/>
      <c r="YY34" s="164"/>
      <c r="YZ34" s="164"/>
      <c r="ZA34" s="164"/>
      <c r="ZB34" s="164"/>
      <c r="ZC34" s="164"/>
      <c r="ZD34" s="164"/>
      <c r="ZE34" s="164"/>
      <c r="ZF34" s="164"/>
      <c r="ZG34" s="164"/>
      <c r="ZH34" s="164"/>
      <c r="ZI34" s="164"/>
      <c r="ZJ34" s="164"/>
      <c r="ZK34" s="164"/>
      <c r="ZL34" s="164"/>
      <c r="ZM34" s="164"/>
      <c r="ZN34" s="164"/>
      <c r="ZO34" s="164"/>
      <c r="ZP34" s="164"/>
      <c r="ZQ34" s="164"/>
      <c r="ZR34" s="164"/>
      <c r="ZS34" s="164"/>
      <c r="ZT34" s="164"/>
      <c r="ZU34" s="164"/>
      <c r="ZV34" s="164"/>
      <c r="ZW34" s="164"/>
      <c r="ZX34" s="164"/>
      <c r="ZY34" s="164"/>
      <c r="ZZ34" s="164"/>
      <c r="AAA34" s="164"/>
      <c r="AAB34" s="164"/>
      <c r="AAC34" s="164"/>
      <c r="AAD34" s="164"/>
      <c r="AAE34" s="164"/>
      <c r="AAF34" s="164"/>
      <c r="AAG34" s="164"/>
      <c r="AAH34" s="164"/>
      <c r="AAI34" s="164"/>
      <c r="AAJ34" s="164"/>
      <c r="AAK34" s="164"/>
      <c r="AAL34" s="164"/>
      <c r="AAM34" s="164"/>
      <c r="AAN34" s="164"/>
      <c r="AAO34" s="164"/>
      <c r="AAP34" s="164"/>
      <c r="AAQ34" s="164"/>
      <c r="AAR34" s="164"/>
      <c r="AAS34" s="164"/>
      <c r="AAT34" s="164"/>
      <c r="AAU34" s="164"/>
      <c r="AAV34" s="164"/>
      <c r="AAW34" s="164"/>
      <c r="AAX34" s="164"/>
      <c r="AAY34" s="164"/>
      <c r="AAZ34" s="164"/>
      <c r="ABA34" s="164"/>
      <c r="ABB34" s="164"/>
      <c r="ABC34" s="164"/>
    </row>
    <row r="35" spans="1:731" ht="15" customHeight="1" x14ac:dyDescent="0.35">
      <c r="A35" s="161" t="s">
        <v>24</v>
      </c>
      <c r="B35" s="162" t="s">
        <v>245</v>
      </c>
      <c r="C35" s="162" t="s">
        <v>246</v>
      </c>
      <c r="D35" s="162"/>
      <c r="E35" s="162"/>
      <c r="F35" s="162"/>
      <c r="G35" s="162">
        <v>0</v>
      </c>
      <c r="H35" s="162">
        <v>0</v>
      </c>
      <c r="I35" s="162">
        <v>0</v>
      </c>
      <c r="J35" s="162">
        <v>0</v>
      </c>
      <c r="K35" s="162">
        <v>0</v>
      </c>
      <c r="L35" s="162">
        <v>0</v>
      </c>
      <c r="M35" s="162">
        <v>0</v>
      </c>
      <c r="N35" s="162">
        <v>0</v>
      </c>
      <c r="O35" s="162"/>
      <c r="P35" s="162"/>
      <c r="Q35" s="162"/>
      <c r="R35" s="162">
        <v>3483.0873720604527</v>
      </c>
      <c r="S35" s="162">
        <v>3128.7208040051646</v>
      </c>
      <c r="T35" s="162">
        <v>2942.7114680361315</v>
      </c>
      <c r="U35" s="162">
        <v>2752.6570821488804</v>
      </c>
      <c r="V35" s="162">
        <v>2581.9317762145456</v>
      </c>
      <c r="W35" s="162">
        <v>2421.7951957249429</v>
      </c>
      <c r="X35" s="162">
        <v>2277.8141426271004</v>
      </c>
      <c r="Y35" s="162">
        <v>2130.7020071885563</v>
      </c>
      <c r="Z35" s="162"/>
      <c r="AA35" s="162"/>
      <c r="AB35" s="162"/>
      <c r="AC35" s="162">
        <v>0</v>
      </c>
      <c r="AD35" s="162">
        <v>0</v>
      </c>
      <c r="AE35" s="162">
        <v>0</v>
      </c>
      <c r="AF35" s="162">
        <v>0</v>
      </c>
      <c r="AG35" s="162">
        <v>0</v>
      </c>
      <c r="AH35" s="162">
        <v>0</v>
      </c>
      <c r="AI35" s="162">
        <v>0</v>
      </c>
      <c r="AJ35" s="162">
        <v>0</v>
      </c>
      <c r="AK35" s="162"/>
      <c r="AL35" s="162"/>
      <c r="AM35" s="162"/>
      <c r="AN35" s="162">
        <v>0</v>
      </c>
      <c r="AO35" s="162">
        <v>0</v>
      </c>
      <c r="AP35" s="162">
        <v>0</v>
      </c>
      <c r="AQ35" s="162">
        <v>0</v>
      </c>
      <c r="AR35" s="162">
        <v>0</v>
      </c>
      <c r="AS35" s="162">
        <v>0</v>
      </c>
      <c r="AT35" s="162">
        <v>0</v>
      </c>
      <c r="AU35" s="162">
        <v>0</v>
      </c>
      <c r="AV35" s="162"/>
      <c r="AW35" s="162"/>
      <c r="AX35" s="162"/>
      <c r="AY35" s="162">
        <v>0</v>
      </c>
      <c r="AZ35" s="162">
        <v>0</v>
      </c>
      <c r="BA35" s="162">
        <v>0</v>
      </c>
      <c r="BB35" s="162">
        <v>0</v>
      </c>
      <c r="BC35" s="162">
        <v>0</v>
      </c>
      <c r="BD35" s="162">
        <v>0</v>
      </c>
      <c r="BE35" s="162">
        <v>0</v>
      </c>
      <c r="BF35" s="162">
        <v>0</v>
      </c>
      <c r="BG35" s="162"/>
      <c r="BH35" s="162"/>
      <c r="BI35" s="162"/>
      <c r="BJ35" s="162">
        <v>0</v>
      </c>
      <c r="BK35" s="162">
        <v>0</v>
      </c>
      <c r="BL35" s="162">
        <v>0</v>
      </c>
      <c r="BM35" s="162">
        <v>0</v>
      </c>
      <c r="BN35" s="162">
        <v>0</v>
      </c>
      <c r="BO35" s="162">
        <v>0</v>
      </c>
      <c r="BP35" s="162">
        <v>0</v>
      </c>
      <c r="BQ35" s="162">
        <v>0</v>
      </c>
      <c r="BR35" s="162"/>
      <c r="BS35" s="162"/>
      <c r="BT35" s="162"/>
      <c r="BU35" s="162">
        <v>0</v>
      </c>
      <c r="BV35" s="162">
        <v>0</v>
      </c>
      <c r="BW35" s="162">
        <v>0</v>
      </c>
      <c r="BX35" s="162">
        <v>0</v>
      </c>
      <c r="BY35" s="162">
        <v>0</v>
      </c>
      <c r="BZ35" s="162">
        <v>0</v>
      </c>
      <c r="CA35" s="162">
        <v>0</v>
      </c>
      <c r="CB35" s="162">
        <v>0</v>
      </c>
      <c r="CC35" s="162"/>
      <c r="CD35" s="162"/>
      <c r="CE35" s="162"/>
      <c r="CF35" s="162">
        <v>3483.0873720604527</v>
      </c>
      <c r="CG35" s="162">
        <v>3128.7208040051646</v>
      </c>
      <c r="CH35" s="162">
        <v>2942.7114680361315</v>
      </c>
      <c r="CI35" s="162">
        <v>2752.6570821488804</v>
      </c>
      <c r="CJ35" s="162">
        <v>2581.9317762145456</v>
      </c>
      <c r="CK35" s="162">
        <v>2421.7951957249429</v>
      </c>
      <c r="CL35" s="162">
        <v>2277.8141426271004</v>
      </c>
      <c r="CM35" s="162">
        <v>2130.7020071885563</v>
      </c>
      <c r="CN35" s="162"/>
      <c r="CO35" s="162"/>
      <c r="CP35" s="162"/>
      <c r="CQ35" s="162"/>
      <c r="CR35" s="162"/>
      <c r="CS35" s="162"/>
      <c r="CT35" s="162"/>
      <c r="CU35" s="162"/>
      <c r="CV35" s="162"/>
      <c r="CW35" s="162"/>
      <c r="CX35" s="162"/>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c r="FA35" s="164"/>
      <c r="FB35" s="164"/>
      <c r="FC35" s="164"/>
      <c r="FD35" s="164"/>
      <c r="FE35" s="164"/>
      <c r="FF35" s="164"/>
      <c r="FG35" s="164"/>
      <c r="FH35" s="164"/>
      <c r="FI35" s="164"/>
      <c r="FJ35" s="164"/>
      <c r="FK35" s="164"/>
      <c r="FL35" s="164"/>
      <c r="FM35" s="164"/>
      <c r="FN35" s="164"/>
      <c r="FO35" s="164"/>
      <c r="FP35" s="164"/>
      <c r="FQ35" s="164"/>
      <c r="FR35" s="164"/>
      <c r="FS35" s="164"/>
      <c r="FT35" s="164"/>
      <c r="FU35" s="164"/>
      <c r="FV35" s="164"/>
      <c r="FW35" s="164"/>
      <c r="FX35" s="164"/>
      <c r="FY35" s="164"/>
      <c r="FZ35" s="164"/>
      <c r="GA35" s="164"/>
      <c r="GB35" s="164"/>
      <c r="GC35" s="164"/>
      <c r="GD35" s="164"/>
      <c r="GE35" s="164"/>
      <c r="GF35" s="164"/>
      <c r="GG35" s="164"/>
      <c r="GH35" s="164"/>
      <c r="GI35" s="164"/>
      <c r="GJ35" s="164"/>
      <c r="GK35" s="164"/>
      <c r="GL35" s="164"/>
      <c r="GM35" s="164"/>
      <c r="GN35" s="164"/>
      <c r="GO35" s="164"/>
      <c r="GP35" s="164"/>
      <c r="GQ35" s="164"/>
      <c r="GR35" s="164"/>
      <c r="GS35" s="164"/>
      <c r="GT35" s="164"/>
      <c r="GU35" s="164"/>
      <c r="GV35" s="164"/>
      <c r="GW35" s="164"/>
      <c r="GX35" s="164"/>
      <c r="GY35" s="164"/>
      <c r="GZ35" s="164"/>
      <c r="HA35" s="164"/>
      <c r="HB35" s="164"/>
      <c r="HC35" s="164"/>
      <c r="HD35" s="164"/>
      <c r="HE35" s="164"/>
      <c r="HF35" s="164"/>
      <c r="HG35" s="164"/>
      <c r="HH35" s="164"/>
      <c r="HI35" s="164"/>
      <c r="HJ35" s="164"/>
      <c r="HK35" s="164"/>
      <c r="HL35" s="164"/>
      <c r="HM35" s="164"/>
      <c r="HN35" s="164"/>
      <c r="HO35" s="164"/>
      <c r="HP35" s="164"/>
      <c r="HQ35" s="164"/>
      <c r="HR35" s="164"/>
      <c r="HS35" s="164"/>
      <c r="HT35" s="164"/>
      <c r="HU35" s="164"/>
      <c r="HV35" s="164"/>
      <c r="HW35" s="164"/>
      <c r="HX35" s="164"/>
      <c r="HY35" s="164"/>
      <c r="HZ35" s="164"/>
      <c r="IA35" s="164"/>
      <c r="IB35" s="164"/>
      <c r="IC35" s="164"/>
      <c r="ID35" s="164"/>
      <c r="IE35" s="164"/>
      <c r="IF35" s="164"/>
      <c r="IG35" s="164"/>
      <c r="IH35" s="164"/>
      <c r="II35" s="164"/>
      <c r="IJ35" s="164"/>
      <c r="IK35" s="164"/>
      <c r="IL35" s="164"/>
      <c r="IM35" s="164"/>
      <c r="IN35" s="164"/>
      <c r="IO35" s="164"/>
      <c r="IP35" s="164"/>
      <c r="IQ35" s="164"/>
      <c r="IR35" s="164"/>
      <c r="IS35" s="164"/>
      <c r="IT35" s="164"/>
      <c r="IU35" s="164"/>
      <c r="IV35" s="164"/>
      <c r="IW35" s="164"/>
      <c r="IX35" s="164"/>
      <c r="IY35" s="164"/>
      <c r="IZ35" s="164"/>
      <c r="JA35" s="164"/>
      <c r="JB35" s="164"/>
      <c r="JC35" s="164"/>
      <c r="JD35" s="164"/>
      <c r="JE35" s="164"/>
      <c r="JF35" s="164"/>
      <c r="JG35" s="164"/>
      <c r="JH35" s="164"/>
      <c r="JI35" s="164"/>
      <c r="JJ35" s="164"/>
      <c r="JK35" s="164"/>
      <c r="JL35" s="164"/>
      <c r="JM35" s="164"/>
      <c r="JN35" s="164"/>
      <c r="JO35" s="164"/>
      <c r="JP35" s="164"/>
      <c r="JQ35" s="164"/>
      <c r="JR35" s="164"/>
      <c r="JS35" s="164"/>
      <c r="JT35" s="164"/>
      <c r="JU35" s="164"/>
      <c r="JV35" s="164"/>
      <c r="JW35" s="164"/>
      <c r="JX35" s="164"/>
      <c r="JY35" s="164"/>
      <c r="JZ35" s="164"/>
      <c r="KA35" s="164"/>
      <c r="KB35" s="164"/>
      <c r="KC35" s="164"/>
      <c r="KD35" s="164"/>
      <c r="KE35" s="164"/>
      <c r="KF35" s="164"/>
      <c r="KG35" s="164"/>
      <c r="KH35" s="164"/>
      <c r="KI35" s="164"/>
      <c r="KJ35" s="164"/>
      <c r="KK35" s="164"/>
      <c r="KL35" s="164"/>
      <c r="KM35" s="164"/>
      <c r="KN35" s="164"/>
      <c r="KO35" s="164"/>
      <c r="KP35" s="164"/>
      <c r="KQ35" s="164"/>
      <c r="KR35" s="164"/>
      <c r="KS35" s="164"/>
      <c r="KT35" s="164"/>
      <c r="KU35" s="164"/>
      <c r="KV35" s="164"/>
      <c r="KW35" s="164"/>
      <c r="KX35" s="164"/>
      <c r="KY35" s="164"/>
      <c r="KZ35" s="164"/>
      <c r="LA35" s="164"/>
      <c r="LB35" s="164"/>
      <c r="LC35" s="164"/>
      <c r="LD35" s="164"/>
      <c r="LE35" s="164"/>
      <c r="LF35" s="164"/>
      <c r="LG35" s="164"/>
      <c r="LH35" s="164"/>
      <c r="LI35" s="164"/>
      <c r="LJ35" s="164"/>
      <c r="LK35" s="164"/>
      <c r="LL35" s="164"/>
      <c r="LM35" s="164"/>
      <c r="LN35" s="164"/>
      <c r="LO35" s="164"/>
      <c r="LP35" s="164"/>
      <c r="LQ35" s="164"/>
      <c r="LR35" s="164"/>
      <c r="LS35" s="164"/>
      <c r="LT35" s="164"/>
      <c r="LU35" s="164"/>
      <c r="LV35" s="164"/>
      <c r="LW35" s="164"/>
      <c r="LX35" s="164"/>
      <c r="LY35" s="164"/>
      <c r="LZ35" s="164"/>
      <c r="MA35" s="164"/>
      <c r="MB35" s="164"/>
      <c r="MC35" s="164"/>
      <c r="MD35" s="164"/>
      <c r="ME35" s="164"/>
      <c r="MF35" s="164"/>
      <c r="MG35" s="164"/>
      <c r="MH35" s="164"/>
      <c r="MI35" s="164"/>
      <c r="MJ35" s="164"/>
      <c r="MK35" s="164"/>
      <c r="ML35" s="164"/>
      <c r="MM35" s="164"/>
      <c r="MN35" s="164"/>
      <c r="MO35" s="164"/>
      <c r="MP35" s="164"/>
      <c r="MQ35" s="164"/>
      <c r="MR35" s="164"/>
      <c r="MS35" s="164"/>
      <c r="MT35" s="164"/>
      <c r="MU35" s="164"/>
      <c r="MV35" s="164"/>
      <c r="MW35" s="164"/>
      <c r="MX35" s="164"/>
      <c r="MY35" s="164"/>
      <c r="MZ35" s="164"/>
      <c r="NA35" s="164"/>
      <c r="NB35" s="164"/>
      <c r="NC35" s="164"/>
      <c r="ND35" s="164"/>
      <c r="NE35" s="164"/>
      <c r="NF35" s="164"/>
      <c r="NG35" s="164"/>
      <c r="NH35" s="164"/>
      <c r="NI35" s="164"/>
      <c r="NJ35" s="164"/>
      <c r="NK35" s="164"/>
      <c r="NL35" s="164"/>
      <c r="NM35" s="164"/>
      <c r="NN35" s="164"/>
      <c r="NO35" s="164"/>
      <c r="NP35" s="164"/>
      <c r="NQ35" s="164"/>
      <c r="NR35" s="164"/>
      <c r="NS35" s="164"/>
      <c r="NT35" s="164"/>
      <c r="NU35" s="164"/>
      <c r="NV35" s="164"/>
      <c r="NW35" s="164"/>
      <c r="NX35" s="164"/>
      <c r="NY35" s="164"/>
      <c r="NZ35" s="164"/>
      <c r="OA35" s="164"/>
      <c r="OB35" s="164"/>
      <c r="OC35" s="164"/>
      <c r="OD35" s="164"/>
      <c r="OE35" s="164"/>
      <c r="OF35" s="164"/>
      <c r="OG35" s="164"/>
      <c r="OH35" s="164"/>
      <c r="OI35" s="164"/>
      <c r="OJ35" s="164"/>
      <c r="OK35" s="164"/>
      <c r="OL35" s="164"/>
      <c r="OM35" s="164"/>
      <c r="ON35" s="164"/>
      <c r="OO35" s="164"/>
      <c r="OP35" s="164"/>
      <c r="OQ35" s="164"/>
      <c r="OR35" s="164"/>
      <c r="OS35" s="164"/>
      <c r="OT35" s="164"/>
      <c r="OU35" s="164"/>
      <c r="OV35" s="164"/>
      <c r="OW35" s="164"/>
      <c r="OX35" s="164"/>
      <c r="OY35" s="164"/>
      <c r="OZ35" s="164"/>
      <c r="PA35" s="164"/>
      <c r="PB35" s="164"/>
      <c r="PC35" s="164"/>
      <c r="PD35" s="164"/>
      <c r="PE35" s="164"/>
      <c r="PF35" s="164"/>
      <c r="PG35" s="164"/>
      <c r="PH35" s="164"/>
      <c r="PI35" s="164"/>
      <c r="PJ35" s="164"/>
      <c r="PK35" s="164"/>
      <c r="PL35" s="164"/>
      <c r="PM35" s="164"/>
      <c r="PN35" s="164"/>
      <c r="PO35" s="164"/>
      <c r="PP35" s="164"/>
      <c r="PQ35" s="164"/>
      <c r="PR35" s="164"/>
      <c r="PS35" s="164"/>
      <c r="PT35" s="164"/>
      <c r="PU35" s="164"/>
      <c r="PV35" s="164"/>
      <c r="PW35" s="164"/>
      <c r="PX35" s="164"/>
      <c r="PY35" s="164"/>
      <c r="PZ35" s="164"/>
      <c r="QA35" s="164"/>
      <c r="QB35" s="164"/>
      <c r="QC35" s="164"/>
      <c r="QD35" s="164"/>
      <c r="QE35" s="164"/>
      <c r="QF35" s="164"/>
      <c r="QG35" s="164"/>
      <c r="QH35" s="164"/>
      <c r="QI35" s="164"/>
      <c r="QJ35" s="164"/>
      <c r="QK35" s="164"/>
      <c r="QL35" s="164"/>
      <c r="QM35" s="164"/>
      <c r="QN35" s="164"/>
      <c r="QO35" s="164"/>
      <c r="QP35" s="164"/>
      <c r="QQ35" s="164"/>
      <c r="QR35" s="164"/>
      <c r="QS35" s="164"/>
      <c r="QT35" s="164"/>
      <c r="QU35" s="164"/>
      <c r="QV35" s="164"/>
      <c r="QW35" s="164"/>
      <c r="QX35" s="164"/>
      <c r="QY35" s="164"/>
      <c r="QZ35" s="164"/>
      <c r="RA35" s="164"/>
      <c r="RB35" s="164"/>
      <c r="RC35" s="164"/>
      <c r="RD35" s="164"/>
      <c r="RE35" s="164"/>
      <c r="RF35" s="164"/>
      <c r="RG35" s="164"/>
      <c r="RH35" s="164"/>
      <c r="RI35" s="164"/>
      <c r="RJ35" s="164"/>
      <c r="RK35" s="164"/>
      <c r="RL35" s="164"/>
      <c r="RM35" s="164"/>
      <c r="RN35" s="164"/>
      <c r="RO35" s="164"/>
      <c r="RP35" s="164"/>
      <c r="RQ35" s="164"/>
      <c r="RR35" s="164"/>
      <c r="RS35" s="164"/>
      <c r="RT35" s="164"/>
      <c r="RU35" s="164"/>
      <c r="RV35" s="164"/>
      <c r="RW35" s="164"/>
      <c r="RX35" s="164"/>
      <c r="RY35" s="164"/>
      <c r="RZ35" s="164"/>
      <c r="SA35" s="164"/>
      <c r="SB35" s="164"/>
      <c r="SC35" s="164"/>
      <c r="SD35" s="164"/>
      <c r="SE35" s="164"/>
      <c r="SF35" s="164"/>
      <c r="SG35" s="164"/>
      <c r="SH35" s="164"/>
      <c r="SI35" s="164"/>
      <c r="SJ35" s="164"/>
      <c r="SK35" s="164"/>
      <c r="SL35" s="164"/>
      <c r="SM35" s="164"/>
      <c r="SN35" s="164"/>
      <c r="SO35" s="164"/>
      <c r="SP35" s="164"/>
      <c r="SQ35" s="164"/>
      <c r="SR35" s="164"/>
      <c r="SS35" s="164"/>
      <c r="ST35" s="164"/>
      <c r="SU35" s="164"/>
      <c r="SV35" s="164"/>
      <c r="SW35" s="164"/>
      <c r="SX35" s="164"/>
      <c r="SY35" s="164"/>
      <c r="SZ35" s="164"/>
      <c r="TA35" s="164"/>
      <c r="TB35" s="164"/>
      <c r="TC35" s="164"/>
      <c r="TD35" s="164"/>
      <c r="TE35" s="164"/>
      <c r="TF35" s="164"/>
      <c r="TG35" s="164"/>
      <c r="TH35" s="164"/>
      <c r="TI35" s="164"/>
      <c r="TJ35" s="164"/>
      <c r="TK35" s="164"/>
      <c r="TL35" s="164"/>
      <c r="TM35" s="164"/>
      <c r="TN35" s="164"/>
      <c r="TO35" s="164"/>
      <c r="TP35" s="164"/>
      <c r="TQ35" s="164"/>
      <c r="TR35" s="164"/>
      <c r="TS35" s="164"/>
      <c r="TT35" s="164"/>
      <c r="TU35" s="164"/>
      <c r="TV35" s="164"/>
      <c r="TW35" s="164"/>
      <c r="TX35" s="164"/>
      <c r="TY35" s="164"/>
      <c r="TZ35" s="164"/>
      <c r="UA35" s="164"/>
      <c r="UB35" s="164"/>
      <c r="UC35" s="164"/>
      <c r="UD35" s="164"/>
      <c r="UE35" s="164"/>
      <c r="UF35" s="164"/>
      <c r="UG35" s="164"/>
      <c r="UH35" s="164"/>
      <c r="UI35" s="164"/>
      <c r="UJ35" s="164"/>
      <c r="UK35" s="164"/>
      <c r="UL35" s="164"/>
      <c r="UM35" s="164"/>
      <c r="UN35" s="164"/>
      <c r="UO35" s="164"/>
      <c r="UP35" s="164"/>
      <c r="UQ35" s="164"/>
      <c r="UR35" s="164"/>
      <c r="US35" s="164"/>
      <c r="UT35" s="164"/>
      <c r="UU35" s="164"/>
      <c r="UV35" s="164"/>
      <c r="UW35" s="164"/>
      <c r="UX35" s="164"/>
      <c r="UY35" s="164"/>
      <c r="UZ35" s="164"/>
      <c r="VA35" s="164"/>
      <c r="VB35" s="164"/>
      <c r="VC35" s="164"/>
      <c r="VD35" s="164"/>
      <c r="VE35" s="164"/>
      <c r="VF35" s="164"/>
      <c r="VG35" s="164"/>
      <c r="VH35" s="164"/>
      <c r="VI35" s="164"/>
      <c r="VJ35" s="164"/>
      <c r="VK35" s="164"/>
      <c r="VL35" s="164"/>
      <c r="VM35" s="164"/>
      <c r="VN35" s="164"/>
      <c r="VO35" s="164"/>
      <c r="VP35" s="164"/>
      <c r="VQ35" s="164"/>
      <c r="VR35" s="164"/>
      <c r="VS35" s="164"/>
      <c r="VT35" s="164"/>
      <c r="VU35" s="164"/>
      <c r="VV35" s="164"/>
      <c r="VW35" s="164"/>
      <c r="VX35" s="164"/>
      <c r="VY35" s="164"/>
      <c r="VZ35" s="164"/>
      <c r="WA35" s="164"/>
      <c r="WB35" s="164"/>
      <c r="WC35" s="164"/>
      <c r="WD35" s="164"/>
      <c r="WE35" s="164"/>
      <c r="WF35" s="164"/>
      <c r="WG35" s="164"/>
      <c r="WH35" s="164"/>
      <c r="WI35" s="164"/>
      <c r="WJ35" s="164"/>
      <c r="WK35" s="164"/>
      <c r="WL35" s="164"/>
      <c r="WM35" s="164"/>
      <c r="WN35" s="164"/>
      <c r="WO35" s="164"/>
      <c r="WP35" s="164"/>
      <c r="WQ35" s="164"/>
      <c r="WR35" s="164"/>
      <c r="WS35" s="164"/>
      <c r="WT35" s="164"/>
      <c r="WU35" s="164"/>
      <c r="WV35" s="164"/>
      <c r="WW35" s="164"/>
      <c r="WX35" s="164"/>
      <c r="WY35" s="164"/>
      <c r="WZ35" s="164"/>
      <c r="XA35" s="164"/>
      <c r="XB35" s="164"/>
      <c r="XC35" s="164"/>
      <c r="XD35" s="164"/>
      <c r="XE35" s="164"/>
      <c r="XF35" s="164"/>
      <c r="XG35" s="164"/>
      <c r="XH35" s="164"/>
      <c r="XI35" s="164"/>
      <c r="XJ35" s="164"/>
      <c r="XK35" s="164"/>
      <c r="XL35" s="164"/>
      <c r="XM35" s="164"/>
      <c r="XN35" s="164"/>
      <c r="XO35" s="164"/>
      <c r="XP35" s="164"/>
      <c r="XQ35" s="164"/>
      <c r="XR35" s="164"/>
      <c r="XS35" s="164"/>
      <c r="XT35" s="164"/>
      <c r="XU35" s="164"/>
      <c r="XV35" s="164"/>
      <c r="XW35" s="164"/>
      <c r="XX35" s="164"/>
      <c r="XY35" s="164"/>
      <c r="XZ35" s="164"/>
      <c r="YA35" s="164"/>
      <c r="YB35" s="164"/>
      <c r="YC35" s="164"/>
      <c r="YD35" s="164"/>
      <c r="YE35" s="164"/>
      <c r="YF35" s="164"/>
      <c r="YG35" s="164"/>
      <c r="YH35" s="164"/>
      <c r="YI35" s="164"/>
      <c r="YJ35" s="164"/>
      <c r="YK35" s="164"/>
      <c r="YL35" s="164"/>
      <c r="YM35" s="164"/>
      <c r="YN35" s="164"/>
      <c r="YO35" s="164"/>
      <c r="YP35" s="164"/>
      <c r="YQ35" s="164"/>
      <c r="YR35" s="164"/>
      <c r="YS35" s="164"/>
      <c r="YT35" s="164"/>
      <c r="YU35" s="164"/>
      <c r="YV35" s="164"/>
      <c r="YW35" s="164"/>
      <c r="YX35" s="164"/>
      <c r="YY35" s="164"/>
      <c r="YZ35" s="164"/>
      <c r="ZA35" s="164"/>
      <c r="ZB35" s="164"/>
      <c r="ZC35" s="164"/>
      <c r="ZD35" s="164"/>
      <c r="ZE35" s="164"/>
      <c r="ZF35" s="164"/>
      <c r="ZG35" s="164"/>
      <c r="ZH35" s="164"/>
      <c r="ZI35" s="164"/>
      <c r="ZJ35" s="164"/>
      <c r="ZK35" s="164"/>
      <c r="ZL35" s="164"/>
      <c r="ZM35" s="164"/>
      <c r="ZN35" s="164"/>
      <c r="ZO35" s="164"/>
      <c r="ZP35" s="164"/>
      <c r="ZQ35" s="164"/>
      <c r="ZR35" s="164"/>
      <c r="ZS35" s="164"/>
      <c r="ZT35" s="164"/>
      <c r="ZU35" s="164"/>
      <c r="ZV35" s="164"/>
      <c r="ZW35" s="164"/>
      <c r="ZX35" s="164"/>
      <c r="ZY35" s="164"/>
      <c r="ZZ35" s="164"/>
      <c r="AAA35" s="164"/>
      <c r="AAB35" s="164"/>
      <c r="AAC35" s="164"/>
      <c r="AAD35" s="164"/>
      <c r="AAE35" s="164"/>
      <c r="AAF35" s="164"/>
      <c r="AAG35" s="164"/>
      <c r="AAH35" s="164"/>
      <c r="AAI35" s="164"/>
      <c r="AAJ35" s="164"/>
      <c r="AAK35" s="164"/>
      <c r="AAL35" s="164"/>
      <c r="AAM35" s="164"/>
      <c r="AAN35" s="164"/>
      <c r="AAO35" s="164"/>
      <c r="AAP35" s="164"/>
      <c r="AAQ35" s="164"/>
      <c r="AAR35" s="164"/>
      <c r="AAS35" s="164"/>
      <c r="AAT35" s="164"/>
      <c r="AAU35" s="164"/>
      <c r="AAV35" s="164"/>
      <c r="AAW35" s="164"/>
      <c r="AAX35" s="164"/>
      <c r="AAY35" s="164"/>
      <c r="AAZ35" s="164"/>
      <c r="ABA35" s="164"/>
      <c r="ABB35" s="164"/>
      <c r="ABC35" s="164"/>
    </row>
    <row r="36" spans="1:731" ht="15" customHeight="1" x14ac:dyDescent="0.35">
      <c r="A36" s="161" t="s">
        <v>188</v>
      </c>
      <c r="B36" s="162" t="s">
        <v>247</v>
      </c>
      <c r="C36" s="162" t="s">
        <v>248</v>
      </c>
      <c r="D36" s="162"/>
      <c r="E36" s="162"/>
      <c r="F36" s="162"/>
      <c r="G36" s="162">
        <v>0</v>
      </c>
      <c r="H36" s="162">
        <v>4000</v>
      </c>
      <c r="I36" s="162">
        <v>4000</v>
      </c>
      <c r="J36" s="162">
        <v>4000</v>
      </c>
      <c r="K36" s="162">
        <v>4000</v>
      </c>
      <c r="L36" s="162">
        <v>4000</v>
      </c>
      <c r="M36" s="162">
        <v>4000</v>
      </c>
      <c r="N36" s="162">
        <v>4000</v>
      </c>
      <c r="O36" s="162"/>
      <c r="P36" s="162"/>
      <c r="Q36" s="162"/>
      <c r="R36" s="162">
        <v>0</v>
      </c>
      <c r="S36" s="162">
        <v>6450.7317186343516</v>
      </c>
      <c r="T36" s="162">
        <v>6420.9983872940038</v>
      </c>
      <c r="U36" s="162">
        <v>6406.0383684604067</v>
      </c>
      <c r="V36" s="162">
        <v>6461.1621089902383</v>
      </c>
      <c r="W36" s="162">
        <v>6555.7963287256089</v>
      </c>
      <c r="X36" s="162">
        <v>6722.7327286992695</v>
      </c>
      <c r="Y36" s="162">
        <v>6874.038899872603</v>
      </c>
      <c r="Z36" s="162"/>
      <c r="AA36" s="162"/>
      <c r="AB36" s="162"/>
      <c r="AC36" s="162">
        <v>0</v>
      </c>
      <c r="AD36" s="162">
        <v>0</v>
      </c>
      <c r="AE36" s="162">
        <v>0</v>
      </c>
      <c r="AF36" s="162">
        <v>0</v>
      </c>
      <c r="AG36" s="162">
        <v>0</v>
      </c>
      <c r="AH36" s="162">
        <v>0</v>
      </c>
      <c r="AI36" s="162">
        <v>0</v>
      </c>
      <c r="AJ36" s="162">
        <v>0</v>
      </c>
      <c r="AK36" s="162"/>
      <c r="AL36" s="162"/>
      <c r="AM36" s="162"/>
      <c r="AN36" s="162">
        <v>0</v>
      </c>
      <c r="AO36" s="162">
        <v>16412.124073705683</v>
      </c>
      <c r="AP36" s="162">
        <v>16336.475737304912</v>
      </c>
      <c r="AQ36" s="162">
        <v>16298.414057490712</v>
      </c>
      <c r="AR36" s="162">
        <v>16438.661351664941</v>
      </c>
      <c r="AS36" s="162">
        <v>16679.432263192484</v>
      </c>
      <c r="AT36" s="162">
        <v>17104.156314399115</v>
      </c>
      <c r="AU36" s="162">
        <v>17489.113519678736</v>
      </c>
      <c r="AV36" s="162"/>
      <c r="AW36" s="162"/>
      <c r="AX36" s="162"/>
      <c r="AY36" s="162">
        <v>0</v>
      </c>
      <c r="AZ36" s="162">
        <v>0</v>
      </c>
      <c r="BA36" s="162">
        <v>0</v>
      </c>
      <c r="BB36" s="162">
        <v>0</v>
      </c>
      <c r="BC36" s="162">
        <v>0</v>
      </c>
      <c r="BD36" s="162">
        <v>0</v>
      </c>
      <c r="BE36" s="162">
        <v>0</v>
      </c>
      <c r="BF36" s="162">
        <v>0</v>
      </c>
      <c r="BG36" s="162"/>
      <c r="BH36" s="162"/>
      <c r="BI36" s="162"/>
      <c r="BJ36" s="162">
        <v>0</v>
      </c>
      <c r="BK36" s="162">
        <v>0</v>
      </c>
      <c r="BL36" s="162">
        <v>0</v>
      </c>
      <c r="BM36" s="162">
        <v>0</v>
      </c>
      <c r="BN36" s="162">
        <v>0</v>
      </c>
      <c r="BO36" s="162">
        <v>0</v>
      </c>
      <c r="BP36" s="162">
        <v>0</v>
      </c>
      <c r="BQ36" s="162">
        <v>0</v>
      </c>
      <c r="BR36" s="162"/>
      <c r="BS36" s="162"/>
      <c r="BT36" s="162"/>
      <c r="BU36" s="162">
        <v>0</v>
      </c>
      <c r="BV36" s="162">
        <v>0</v>
      </c>
      <c r="BW36" s="162">
        <v>0</v>
      </c>
      <c r="BX36" s="162">
        <v>0</v>
      </c>
      <c r="BY36" s="162">
        <v>0</v>
      </c>
      <c r="BZ36" s="162">
        <v>0</v>
      </c>
      <c r="CA36" s="162">
        <v>0</v>
      </c>
      <c r="CB36" s="162">
        <v>0</v>
      </c>
      <c r="CC36" s="162"/>
      <c r="CD36" s="162"/>
      <c r="CE36" s="162"/>
      <c r="CF36" s="162">
        <v>0</v>
      </c>
      <c r="CG36" s="162">
        <v>22862.855792340037</v>
      </c>
      <c r="CH36" s="162">
        <v>22757.474124598917</v>
      </c>
      <c r="CI36" s="162">
        <v>22704.45242595112</v>
      </c>
      <c r="CJ36" s="162">
        <v>22899.823460655181</v>
      </c>
      <c r="CK36" s="162">
        <v>23235.228591918094</v>
      </c>
      <c r="CL36" s="162">
        <v>23826.889043098385</v>
      </c>
      <c r="CM36" s="162">
        <v>24363.152419551341</v>
      </c>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4"/>
      <c r="DV36" s="164"/>
      <c r="DW36" s="164"/>
      <c r="DX36" s="164"/>
      <c r="DY36" s="164"/>
      <c r="DZ36" s="164"/>
      <c r="EA36" s="164"/>
      <c r="EB36" s="164"/>
      <c r="EC36" s="164"/>
      <c r="ED36" s="164"/>
      <c r="EE36" s="164"/>
      <c r="EF36" s="164"/>
      <c r="EG36" s="164"/>
      <c r="EH36" s="164"/>
      <c r="EI36" s="164"/>
      <c r="EJ36" s="164"/>
      <c r="EK36" s="164"/>
      <c r="EL36" s="164"/>
      <c r="EM36" s="164"/>
      <c r="EN36" s="164"/>
      <c r="EO36" s="164"/>
      <c r="EP36" s="164"/>
      <c r="EQ36" s="164"/>
      <c r="ER36" s="164"/>
      <c r="ES36" s="164"/>
      <c r="ET36" s="164"/>
      <c r="EU36" s="164"/>
      <c r="EV36" s="164"/>
      <c r="EW36" s="164"/>
      <c r="EX36" s="164"/>
      <c r="EY36" s="164"/>
      <c r="EZ36" s="164"/>
      <c r="FA36" s="164"/>
      <c r="FB36" s="164"/>
      <c r="FC36" s="164"/>
      <c r="FD36" s="164"/>
      <c r="FE36" s="164"/>
      <c r="FF36" s="164"/>
      <c r="FG36" s="164"/>
      <c r="FH36" s="164"/>
      <c r="FI36" s="164"/>
      <c r="FJ36" s="164"/>
      <c r="FK36" s="164"/>
      <c r="FL36" s="164"/>
      <c r="FM36" s="164"/>
      <c r="FN36" s="164"/>
      <c r="FO36" s="164"/>
      <c r="FP36" s="164"/>
      <c r="FQ36" s="164"/>
      <c r="FR36" s="164"/>
      <c r="FS36" s="164"/>
      <c r="FT36" s="164"/>
      <c r="FU36" s="164"/>
      <c r="FV36" s="164"/>
      <c r="FW36" s="164"/>
      <c r="FX36" s="164"/>
      <c r="FY36" s="164"/>
      <c r="FZ36" s="164"/>
      <c r="GA36" s="164"/>
      <c r="GB36" s="164"/>
      <c r="GC36" s="164"/>
      <c r="GD36" s="164"/>
      <c r="GE36" s="164"/>
      <c r="GF36" s="164"/>
      <c r="GG36" s="164"/>
      <c r="GH36" s="164"/>
      <c r="GI36" s="164"/>
      <c r="GJ36" s="164"/>
      <c r="GK36" s="164"/>
      <c r="GL36" s="164"/>
      <c r="GM36" s="164"/>
      <c r="GN36" s="164"/>
      <c r="GO36" s="164"/>
      <c r="GP36" s="164"/>
      <c r="GQ36" s="164"/>
      <c r="GR36" s="164"/>
      <c r="GS36" s="164"/>
      <c r="GT36" s="164"/>
      <c r="GU36" s="164"/>
      <c r="GV36" s="164"/>
      <c r="GW36" s="164"/>
      <c r="GX36" s="164"/>
      <c r="GY36" s="164"/>
      <c r="GZ36" s="164"/>
      <c r="HA36" s="164"/>
      <c r="HB36" s="164"/>
      <c r="HC36" s="164"/>
      <c r="HD36" s="164"/>
      <c r="HE36" s="164"/>
      <c r="HF36" s="164"/>
      <c r="HG36" s="164"/>
      <c r="HH36" s="164"/>
      <c r="HI36" s="164"/>
      <c r="HJ36" s="164"/>
      <c r="HK36" s="164"/>
      <c r="HL36" s="164"/>
      <c r="HM36" s="164"/>
      <c r="HN36" s="164"/>
      <c r="HO36" s="164"/>
      <c r="HP36" s="164"/>
      <c r="HQ36" s="164"/>
      <c r="HR36" s="164"/>
      <c r="HS36" s="164"/>
      <c r="HT36" s="164"/>
      <c r="HU36" s="164"/>
      <c r="HV36" s="164"/>
      <c r="HW36" s="164"/>
      <c r="HX36" s="164"/>
      <c r="HY36" s="164"/>
      <c r="HZ36" s="164"/>
      <c r="IA36" s="164"/>
      <c r="IB36" s="164"/>
      <c r="IC36" s="164"/>
      <c r="ID36" s="164"/>
      <c r="IE36" s="164"/>
      <c r="IF36" s="164"/>
      <c r="IG36" s="164"/>
      <c r="IH36" s="164"/>
      <c r="II36" s="164"/>
      <c r="IJ36" s="164"/>
      <c r="IK36" s="164"/>
      <c r="IL36" s="164"/>
      <c r="IM36" s="164"/>
      <c r="IN36" s="164"/>
      <c r="IO36" s="164"/>
      <c r="IP36" s="164"/>
      <c r="IQ36" s="164"/>
      <c r="IR36" s="164"/>
      <c r="IS36" s="164"/>
      <c r="IT36" s="164"/>
      <c r="IU36" s="164"/>
      <c r="IV36" s="164"/>
      <c r="IW36" s="164"/>
      <c r="IX36" s="164"/>
      <c r="IY36" s="164"/>
      <c r="IZ36" s="164"/>
      <c r="JA36" s="164"/>
      <c r="JB36" s="164"/>
      <c r="JC36" s="164"/>
      <c r="JD36" s="164"/>
      <c r="JE36" s="164"/>
      <c r="JF36" s="164"/>
      <c r="JG36" s="164"/>
      <c r="JH36" s="164"/>
      <c r="JI36" s="164"/>
      <c r="JJ36" s="164"/>
      <c r="JK36" s="164"/>
      <c r="JL36" s="164"/>
      <c r="JM36" s="164"/>
      <c r="JN36" s="164"/>
      <c r="JO36" s="164"/>
      <c r="JP36" s="164"/>
      <c r="JQ36" s="164"/>
      <c r="JR36" s="164"/>
      <c r="JS36" s="164"/>
      <c r="JT36" s="164"/>
      <c r="JU36" s="164"/>
      <c r="JV36" s="164"/>
      <c r="JW36" s="164"/>
      <c r="JX36" s="164"/>
      <c r="JY36" s="164"/>
      <c r="JZ36" s="164"/>
      <c r="KA36" s="164"/>
      <c r="KB36" s="164"/>
      <c r="KC36" s="164"/>
      <c r="KD36" s="164"/>
      <c r="KE36" s="164"/>
      <c r="KF36" s="164"/>
      <c r="KG36" s="164"/>
      <c r="KH36" s="164"/>
      <c r="KI36" s="164"/>
      <c r="KJ36" s="164"/>
      <c r="KK36" s="164"/>
      <c r="KL36" s="164"/>
      <c r="KM36" s="164"/>
      <c r="KN36" s="164"/>
      <c r="KO36" s="164"/>
      <c r="KP36" s="164"/>
      <c r="KQ36" s="164"/>
      <c r="KR36" s="164"/>
      <c r="KS36" s="164"/>
      <c r="KT36" s="164"/>
      <c r="KU36" s="164"/>
      <c r="KV36" s="164"/>
      <c r="KW36" s="164"/>
      <c r="KX36" s="164"/>
      <c r="KY36" s="164"/>
      <c r="KZ36" s="164"/>
      <c r="LA36" s="164"/>
      <c r="LB36" s="164"/>
      <c r="LC36" s="164"/>
      <c r="LD36" s="164"/>
      <c r="LE36" s="164"/>
      <c r="LF36" s="164"/>
      <c r="LG36" s="164"/>
      <c r="LH36" s="164"/>
      <c r="LI36" s="164"/>
      <c r="LJ36" s="164"/>
      <c r="LK36" s="164"/>
      <c r="LL36" s="164"/>
      <c r="LM36" s="164"/>
      <c r="LN36" s="164"/>
      <c r="LO36" s="164"/>
      <c r="LP36" s="164"/>
      <c r="LQ36" s="164"/>
      <c r="LR36" s="164"/>
      <c r="LS36" s="164"/>
      <c r="LT36" s="164"/>
      <c r="LU36" s="164"/>
      <c r="LV36" s="164"/>
      <c r="LW36" s="164"/>
      <c r="LX36" s="164"/>
      <c r="LY36" s="164"/>
      <c r="LZ36" s="164"/>
      <c r="MA36" s="164"/>
      <c r="MB36" s="164"/>
      <c r="MC36" s="164"/>
      <c r="MD36" s="164"/>
      <c r="ME36" s="164"/>
      <c r="MF36" s="164"/>
      <c r="MG36" s="164"/>
      <c r="MH36" s="164"/>
      <c r="MI36" s="164"/>
      <c r="MJ36" s="164"/>
      <c r="MK36" s="164"/>
      <c r="ML36" s="164"/>
      <c r="MM36" s="164"/>
      <c r="MN36" s="164"/>
      <c r="MO36" s="164"/>
      <c r="MP36" s="164"/>
      <c r="MQ36" s="164"/>
      <c r="MR36" s="164"/>
      <c r="MS36" s="164"/>
      <c r="MT36" s="164"/>
      <c r="MU36" s="164"/>
      <c r="MV36" s="164"/>
      <c r="MW36" s="164"/>
      <c r="MX36" s="164"/>
      <c r="MY36" s="164"/>
      <c r="MZ36" s="164"/>
      <c r="NA36" s="164"/>
      <c r="NB36" s="164"/>
      <c r="NC36" s="164"/>
      <c r="ND36" s="164"/>
      <c r="NE36" s="164"/>
      <c r="NF36" s="164"/>
      <c r="NG36" s="164"/>
      <c r="NH36" s="164"/>
      <c r="NI36" s="164"/>
      <c r="NJ36" s="164"/>
      <c r="NK36" s="164"/>
      <c r="NL36" s="164"/>
      <c r="NM36" s="164"/>
      <c r="NN36" s="164"/>
      <c r="NO36" s="164"/>
      <c r="NP36" s="164"/>
      <c r="NQ36" s="164"/>
      <c r="NR36" s="164"/>
      <c r="NS36" s="164"/>
      <c r="NT36" s="164"/>
      <c r="NU36" s="164"/>
      <c r="NV36" s="164"/>
      <c r="NW36" s="164"/>
      <c r="NX36" s="164"/>
      <c r="NY36" s="164"/>
      <c r="NZ36" s="164"/>
      <c r="OA36" s="164"/>
      <c r="OB36" s="164"/>
      <c r="OC36" s="164"/>
      <c r="OD36" s="164"/>
      <c r="OE36" s="164"/>
      <c r="OF36" s="164"/>
      <c r="OG36" s="164"/>
      <c r="OH36" s="164"/>
      <c r="OI36" s="164"/>
      <c r="OJ36" s="164"/>
      <c r="OK36" s="164"/>
      <c r="OL36" s="164"/>
      <c r="OM36" s="164"/>
      <c r="ON36" s="164"/>
      <c r="OO36" s="164"/>
      <c r="OP36" s="164"/>
      <c r="OQ36" s="164"/>
      <c r="OR36" s="164"/>
      <c r="OS36" s="164"/>
      <c r="OT36" s="164"/>
      <c r="OU36" s="164"/>
      <c r="OV36" s="164"/>
      <c r="OW36" s="164"/>
      <c r="OX36" s="164"/>
      <c r="OY36" s="164"/>
      <c r="OZ36" s="164"/>
      <c r="PA36" s="164"/>
      <c r="PB36" s="164"/>
      <c r="PC36" s="164"/>
      <c r="PD36" s="164"/>
      <c r="PE36" s="164"/>
      <c r="PF36" s="164"/>
      <c r="PG36" s="164"/>
      <c r="PH36" s="164"/>
      <c r="PI36" s="164"/>
      <c r="PJ36" s="164"/>
      <c r="PK36" s="164"/>
      <c r="PL36" s="164"/>
      <c r="PM36" s="164"/>
      <c r="PN36" s="164"/>
      <c r="PO36" s="164"/>
      <c r="PP36" s="164"/>
      <c r="PQ36" s="164"/>
      <c r="PR36" s="164"/>
      <c r="PS36" s="164"/>
      <c r="PT36" s="164"/>
      <c r="PU36" s="164"/>
      <c r="PV36" s="164"/>
      <c r="PW36" s="164"/>
      <c r="PX36" s="164"/>
      <c r="PY36" s="164"/>
      <c r="PZ36" s="164"/>
      <c r="QA36" s="164"/>
      <c r="QB36" s="164"/>
      <c r="QC36" s="164"/>
      <c r="QD36" s="164"/>
      <c r="QE36" s="164"/>
      <c r="QF36" s="164"/>
      <c r="QG36" s="164"/>
      <c r="QH36" s="164"/>
      <c r="QI36" s="164"/>
      <c r="QJ36" s="164"/>
      <c r="QK36" s="164"/>
      <c r="QL36" s="164"/>
      <c r="QM36" s="164"/>
      <c r="QN36" s="164"/>
      <c r="QO36" s="164"/>
      <c r="QP36" s="164"/>
      <c r="QQ36" s="164"/>
      <c r="QR36" s="164"/>
      <c r="QS36" s="164"/>
      <c r="QT36" s="164"/>
      <c r="QU36" s="164"/>
      <c r="QV36" s="164"/>
      <c r="QW36" s="164"/>
      <c r="QX36" s="164"/>
      <c r="QY36" s="164"/>
      <c r="QZ36" s="164"/>
      <c r="RA36" s="164"/>
      <c r="RB36" s="164"/>
      <c r="RC36" s="164"/>
      <c r="RD36" s="164"/>
      <c r="RE36" s="164"/>
      <c r="RF36" s="164"/>
      <c r="RG36" s="164"/>
      <c r="RH36" s="164"/>
      <c r="RI36" s="164"/>
      <c r="RJ36" s="164"/>
      <c r="RK36" s="164"/>
      <c r="RL36" s="164"/>
      <c r="RM36" s="164"/>
      <c r="RN36" s="164"/>
      <c r="RO36" s="164"/>
      <c r="RP36" s="164"/>
      <c r="RQ36" s="164"/>
      <c r="RR36" s="164"/>
      <c r="RS36" s="164"/>
      <c r="RT36" s="164"/>
      <c r="RU36" s="164"/>
      <c r="RV36" s="164"/>
      <c r="RW36" s="164"/>
      <c r="RX36" s="164"/>
      <c r="RY36" s="164"/>
      <c r="RZ36" s="164"/>
      <c r="SA36" s="164"/>
      <c r="SB36" s="164"/>
      <c r="SC36" s="164"/>
      <c r="SD36" s="164"/>
      <c r="SE36" s="164"/>
      <c r="SF36" s="164"/>
      <c r="SG36" s="164"/>
      <c r="SH36" s="164"/>
      <c r="SI36" s="164"/>
      <c r="SJ36" s="164"/>
      <c r="SK36" s="164"/>
      <c r="SL36" s="164"/>
      <c r="SM36" s="164"/>
      <c r="SN36" s="164"/>
      <c r="SO36" s="164"/>
      <c r="SP36" s="164"/>
      <c r="SQ36" s="164"/>
      <c r="SR36" s="164"/>
      <c r="SS36" s="164"/>
      <c r="ST36" s="164"/>
      <c r="SU36" s="164"/>
      <c r="SV36" s="164"/>
      <c r="SW36" s="164"/>
      <c r="SX36" s="164"/>
      <c r="SY36" s="164"/>
      <c r="SZ36" s="164"/>
      <c r="TA36" s="164"/>
      <c r="TB36" s="164"/>
      <c r="TC36" s="164"/>
      <c r="TD36" s="164"/>
      <c r="TE36" s="164"/>
      <c r="TF36" s="164"/>
      <c r="TG36" s="164"/>
      <c r="TH36" s="164"/>
      <c r="TI36" s="164"/>
      <c r="TJ36" s="164"/>
      <c r="TK36" s="164"/>
      <c r="TL36" s="164"/>
      <c r="TM36" s="164"/>
      <c r="TN36" s="164"/>
      <c r="TO36" s="164"/>
      <c r="TP36" s="164"/>
      <c r="TQ36" s="164"/>
      <c r="TR36" s="164"/>
      <c r="TS36" s="164"/>
      <c r="TT36" s="164"/>
      <c r="TU36" s="164"/>
      <c r="TV36" s="164"/>
      <c r="TW36" s="164"/>
      <c r="TX36" s="164"/>
      <c r="TY36" s="164"/>
      <c r="TZ36" s="164"/>
      <c r="UA36" s="164"/>
      <c r="UB36" s="164"/>
      <c r="UC36" s="164"/>
      <c r="UD36" s="164"/>
      <c r="UE36" s="164"/>
      <c r="UF36" s="164"/>
      <c r="UG36" s="164"/>
      <c r="UH36" s="164"/>
      <c r="UI36" s="164"/>
      <c r="UJ36" s="164"/>
      <c r="UK36" s="164"/>
      <c r="UL36" s="164"/>
      <c r="UM36" s="164"/>
      <c r="UN36" s="164"/>
      <c r="UO36" s="164"/>
      <c r="UP36" s="164"/>
      <c r="UQ36" s="164"/>
      <c r="UR36" s="164"/>
      <c r="US36" s="164"/>
      <c r="UT36" s="164"/>
      <c r="UU36" s="164"/>
      <c r="UV36" s="164"/>
      <c r="UW36" s="164"/>
      <c r="UX36" s="164"/>
      <c r="UY36" s="164"/>
      <c r="UZ36" s="164"/>
      <c r="VA36" s="164"/>
      <c r="VB36" s="164"/>
      <c r="VC36" s="164"/>
      <c r="VD36" s="164"/>
      <c r="VE36" s="164"/>
      <c r="VF36" s="164"/>
      <c r="VG36" s="164"/>
      <c r="VH36" s="164"/>
      <c r="VI36" s="164"/>
      <c r="VJ36" s="164"/>
      <c r="VK36" s="164"/>
      <c r="VL36" s="164"/>
      <c r="VM36" s="164"/>
      <c r="VN36" s="164"/>
      <c r="VO36" s="164"/>
      <c r="VP36" s="164"/>
      <c r="VQ36" s="164"/>
      <c r="VR36" s="164"/>
      <c r="VS36" s="164"/>
      <c r="VT36" s="164"/>
      <c r="VU36" s="164"/>
      <c r="VV36" s="164"/>
      <c r="VW36" s="164"/>
      <c r="VX36" s="164"/>
      <c r="VY36" s="164"/>
      <c r="VZ36" s="164"/>
      <c r="WA36" s="164"/>
      <c r="WB36" s="164"/>
      <c r="WC36" s="164"/>
      <c r="WD36" s="164"/>
      <c r="WE36" s="164"/>
      <c r="WF36" s="164"/>
      <c r="WG36" s="164"/>
      <c r="WH36" s="164"/>
      <c r="WI36" s="164"/>
      <c r="WJ36" s="164"/>
      <c r="WK36" s="164"/>
      <c r="WL36" s="164"/>
      <c r="WM36" s="164"/>
      <c r="WN36" s="164"/>
      <c r="WO36" s="164"/>
      <c r="WP36" s="164"/>
      <c r="WQ36" s="164"/>
      <c r="WR36" s="164"/>
      <c r="WS36" s="164"/>
      <c r="WT36" s="164"/>
      <c r="WU36" s="164"/>
      <c r="WV36" s="164"/>
      <c r="WW36" s="164"/>
      <c r="WX36" s="164"/>
      <c r="WY36" s="164"/>
      <c r="WZ36" s="164"/>
      <c r="XA36" s="164"/>
      <c r="XB36" s="164"/>
      <c r="XC36" s="164"/>
      <c r="XD36" s="164"/>
      <c r="XE36" s="164"/>
      <c r="XF36" s="164"/>
      <c r="XG36" s="164"/>
      <c r="XH36" s="164"/>
      <c r="XI36" s="164"/>
      <c r="XJ36" s="164"/>
      <c r="XK36" s="164"/>
      <c r="XL36" s="164"/>
      <c r="XM36" s="164"/>
      <c r="XN36" s="164"/>
      <c r="XO36" s="164"/>
      <c r="XP36" s="164"/>
      <c r="XQ36" s="164"/>
      <c r="XR36" s="164"/>
      <c r="XS36" s="164"/>
      <c r="XT36" s="164"/>
      <c r="XU36" s="164"/>
      <c r="XV36" s="164"/>
      <c r="XW36" s="164"/>
      <c r="XX36" s="164"/>
      <c r="XY36" s="164"/>
      <c r="XZ36" s="164"/>
      <c r="YA36" s="164"/>
      <c r="YB36" s="164"/>
      <c r="YC36" s="164"/>
      <c r="YD36" s="164"/>
      <c r="YE36" s="164"/>
      <c r="YF36" s="164"/>
      <c r="YG36" s="164"/>
      <c r="YH36" s="164"/>
      <c r="YI36" s="164"/>
      <c r="YJ36" s="164"/>
      <c r="YK36" s="164"/>
      <c r="YL36" s="164"/>
      <c r="YM36" s="164"/>
      <c r="YN36" s="164"/>
      <c r="YO36" s="164"/>
      <c r="YP36" s="164"/>
      <c r="YQ36" s="164"/>
      <c r="YR36" s="164"/>
      <c r="YS36" s="164"/>
      <c r="YT36" s="164"/>
      <c r="YU36" s="164"/>
      <c r="YV36" s="164"/>
      <c r="YW36" s="164"/>
      <c r="YX36" s="164"/>
      <c r="YY36" s="164"/>
      <c r="YZ36" s="164"/>
      <c r="ZA36" s="164"/>
      <c r="ZB36" s="164"/>
      <c r="ZC36" s="164"/>
      <c r="ZD36" s="164"/>
      <c r="ZE36" s="164"/>
      <c r="ZF36" s="164"/>
      <c r="ZG36" s="164"/>
      <c r="ZH36" s="164"/>
      <c r="ZI36" s="164"/>
      <c r="ZJ36" s="164"/>
      <c r="ZK36" s="164"/>
      <c r="ZL36" s="164"/>
      <c r="ZM36" s="164"/>
      <c r="ZN36" s="164"/>
      <c r="ZO36" s="164"/>
      <c r="ZP36" s="164"/>
      <c r="ZQ36" s="164"/>
      <c r="ZR36" s="164"/>
      <c r="ZS36" s="164"/>
      <c r="ZT36" s="164"/>
      <c r="ZU36" s="164"/>
      <c r="ZV36" s="164"/>
      <c r="ZW36" s="164"/>
      <c r="ZX36" s="164"/>
      <c r="ZY36" s="164"/>
      <c r="ZZ36" s="164"/>
      <c r="AAA36" s="164"/>
      <c r="AAB36" s="164"/>
      <c r="AAC36" s="164"/>
      <c r="AAD36" s="164"/>
      <c r="AAE36" s="164"/>
      <c r="AAF36" s="164"/>
      <c r="AAG36" s="164"/>
      <c r="AAH36" s="164"/>
      <c r="AAI36" s="164"/>
      <c r="AAJ36" s="164"/>
      <c r="AAK36" s="164"/>
      <c r="AAL36" s="164"/>
      <c r="AAM36" s="164"/>
      <c r="AAN36" s="164"/>
      <c r="AAO36" s="164"/>
      <c r="AAP36" s="164"/>
      <c r="AAQ36" s="164"/>
      <c r="AAR36" s="164"/>
      <c r="AAS36" s="164"/>
      <c r="AAT36" s="164"/>
      <c r="AAU36" s="164"/>
      <c r="AAV36" s="164"/>
      <c r="AAW36" s="164"/>
      <c r="AAX36" s="164"/>
      <c r="AAY36" s="164"/>
      <c r="AAZ36" s="164"/>
      <c r="ABA36" s="164"/>
      <c r="ABB36" s="164"/>
      <c r="ABC36" s="164"/>
    </row>
    <row r="37" spans="1:731" ht="15" customHeight="1" x14ac:dyDescent="0.35">
      <c r="A37" s="161" t="s">
        <v>188</v>
      </c>
      <c r="B37" s="162" t="s">
        <v>249</v>
      </c>
      <c r="C37" s="162" t="s">
        <v>250</v>
      </c>
      <c r="D37" s="162"/>
      <c r="E37" s="162"/>
      <c r="F37" s="162"/>
      <c r="G37" s="162">
        <v>0</v>
      </c>
      <c r="H37" s="162">
        <v>4000</v>
      </c>
      <c r="I37" s="162">
        <v>4000</v>
      </c>
      <c r="J37" s="162">
        <v>4000</v>
      </c>
      <c r="K37" s="162">
        <v>4000</v>
      </c>
      <c r="L37" s="162">
        <v>4000</v>
      </c>
      <c r="M37" s="162">
        <v>4000</v>
      </c>
      <c r="N37" s="162">
        <v>4000</v>
      </c>
      <c r="O37" s="162"/>
      <c r="P37" s="162"/>
      <c r="Q37" s="162"/>
      <c r="R37" s="162">
        <v>0</v>
      </c>
      <c r="S37" s="162">
        <v>0</v>
      </c>
      <c r="T37" s="162">
        <v>0</v>
      </c>
      <c r="U37" s="162">
        <v>0</v>
      </c>
      <c r="V37" s="162">
        <v>0</v>
      </c>
      <c r="W37" s="162">
        <v>0</v>
      </c>
      <c r="X37" s="162">
        <v>0</v>
      </c>
      <c r="Y37" s="162">
        <v>0</v>
      </c>
      <c r="Z37" s="162"/>
      <c r="AA37" s="162"/>
      <c r="AB37" s="162"/>
      <c r="AC37" s="162">
        <v>0</v>
      </c>
      <c r="AD37" s="162">
        <v>0</v>
      </c>
      <c r="AE37" s="162">
        <v>0</v>
      </c>
      <c r="AF37" s="162">
        <v>0</v>
      </c>
      <c r="AG37" s="162">
        <v>0</v>
      </c>
      <c r="AH37" s="162">
        <v>0</v>
      </c>
      <c r="AI37" s="162">
        <v>0</v>
      </c>
      <c r="AJ37" s="162">
        <v>0</v>
      </c>
      <c r="AK37" s="162"/>
      <c r="AL37" s="162"/>
      <c r="AM37" s="162"/>
      <c r="AN37" s="162">
        <v>0</v>
      </c>
      <c r="AO37" s="162">
        <v>0</v>
      </c>
      <c r="AP37" s="162">
        <v>0</v>
      </c>
      <c r="AQ37" s="162">
        <v>0</v>
      </c>
      <c r="AR37" s="162">
        <v>0</v>
      </c>
      <c r="AS37" s="162">
        <v>0</v>
      </c>
      <c r="AT37" s="162">
        <v>0</v>
      </c>
      <c r="AU37" s="162">
        <v>0</v>
      </c>
      <c r="AV37" s="162"/>
      <c r="AW37" s="162"/>
      <c r="AX37" s="162"/>
      <c r="AY37" s="162">
        <v>0</v>
      </c>
      <c r="AZ37" s="162">
        <v>0</v>
      </c>
      <c r="BA37" s="162">
        <v>0</v>
      </c>
      <c r="BB37" s="162">
        <v>0</v>
      </c>
      <c r="BC37" s="162">
        <v>0</v>
      </c>
      <c r="BD37" s="162">
        <v>0</v>
      </c>
      <c r="BE37" s="162">
        <v>0</v>
      </c>
      <c r="BF37" s="162">
        <v>0</v>
      </c>
      <c r="BG37" s="162"/>
      <c r="BH37" s="162"/>
      <c r="BI37" s="162"/>
      <c r="BJ37" s="162">
        <v>0</v>
      </c>
      <c r="BK37" s="162">
        <v>0</v>
      </c>
      <c r="BL37" s="162">
        <v>0</v>
      </c>
      <c r="BM37" s="162">
        <v>0</v>
      </c>
      <c r="BN37" s="162">
        <v>0</v>
      </c>
      <c r="BO37" s="162">
        <v>0</v>
      </c>
      <c r="BP37" s="162">
        <v>0</v>
      </c>
      <c r="BQ37" s="162">
        <v>0</v>
      </c>
      <c r="BR37" s="162"/>
      <c r="BS37" s="162"/>
      <c r="BT37" s="162"/>
      <c r="BU37" s="162">
        <v>0</v>
      </c>
      <c r="BV37" s="162">
        <v>0</v>
      </c>
      <c r="BW37" s="162">
        <v>0</v>
      </c>
      <c r="BX37" s="162">
        <v>0</v>
      </c>
      <c r="BY37" s="162">
        <v>0</v>
      </c>
      <c r="BZ37" s="162">
        <v>0</v>
      </c>
      <c r="CA37" s="162">
        <v>0</v>
      </c>
      <c r="CB37" s="162">
        <v>0</v>
      </c>
      <c r="CC37" s="162"/>
      <c r="CD37" s="162"/>
      <c r="CE37" s="162"/>
      <c r="CF37" s="162">
        <v>0</v>
      </c>
      <c r="CG37" s="162">
        <v>0</v>
      </c>
      <c r="CH37" s="162">
        <v>0</v>
      </c>
      <c r="CI37" s="162">
        <v>0</v>
      </c>
      <c r="CJ37" s="162">
        <v>0</v>
      </c>
      <c r="CK37" s="162">
        <v>0</v>
      </c>
      <c r="CL37" s="162">
        <v>0</v>
      </c>
      <c r="CM37" s="162">
        <v>0</v>
      </c>
      <c r="CN37" s="162"/>
      <c r="CO37" s="162"/>
      <c r="CP37" s="162"/>
      <c r="CQ37" s="162"/>
      <c r="CR37" s="162"/>
      <c r="CS37" s="162"/>
      <c r="CT37" s="162"/>
      <c r="CU37" s="162"/>
      <c r="CV37" s="162"/>
      <c r="CW37" s="162"/>
      <c r="CX37" s="162"/>
      <c r="CY37" s="162"/>
      <c r="CZ37" s="162"/>
      <c r="DA37" s="162"/>
      <c r="DB37" s="162">
        <v>0</v>
      </c>
      <c r="DC37" s="162">
        <v>2774.335075014098</v>
      </c>
      <c r="DD37" s="162">
        <v>2774.335075014098</v>
      </c>
      <c r="DE37" s="162">
        <v>2774.335075014098</v>
      </c>
      <c r="DF37" s="162">
        <v>2774.335075014098</v>
      </c>
      <c r="DG37" s="162">
        <v>2774.335075014098</v>
      </c>
      <c r="DH37" s="162">
        <v>2774.335075014098</v>
      </c>
      <c r="DI37" s="162">
        <v>2774.335075014098</v>
      </c>
      <c r="DJ37" s="162"/>
      <c r="DK37" s="162"/>
      <c r="DL37" s="162"/>
      <c r="DM37" s="162">
        <v>0</v>
      </c>
      <c r="DN37" s="162">
        <v>3541.213028812726</v>
      </c>
      <c r="DO37" s="162">
        <v>3541.213028812726</v>
      </c>
      <c r="DP37" s="162">
        <v>3541.213028812726</v>
      </c>
      <c r="DQ37" s="162">
        <v>3541.213028812726</v>
      </c>
      <c r="DR37" s="162">
        <v>3541.213028812726</v>
      </c>
      <c r="DS37" s="162">
        <v>3541.213028812726</v>
      </c>
      <c r="DT37" s="162">
        <v>3541.213028812726</v>
      </c>
      <c r="DU37" s="164"/>
      <c r="DV37" s="164"/>
      <c r="DW37" s="164"/>
      <c r="DX37" s="164"/>
      <c r="DY37" s="164"/>
      <c r="DZ37" s="164"/>
      <c r="EA37" s="164"/>
      <c r="EB37" s="164"/>
      <c r="EC37" s="164"/>
      <c r="ED37" s="164"/>
      <c r="EE37" s="164"/>
      <c r="EF37" s="164"/>
      <c r="EG37" s="164"/>
      <c r="EH37" s="164"/>
      <c r="EI37" s="164"/>
      <c r="EJ37" s="164"/>
      <c r="EK37" s="164"/>
      <c r="EL37" s="164"/>
      <c r="EM37" s="164"/>
      <c r="EN37" s="164"/>
      <c r="EO37" s="164"/>
      <c r="EP37" s="164"/>
      <c r="EQ37" s="164"/>
      <c r="ER37" s="164"/>
      <c r="ES37" s="164"/>
      <c r="ET37" s="164"/>
      <c r="EU37" s="164"/>
      <c r="EV37" s="164"/>
      <c r="EW37" s="164"/>
      <c r="EX37" s="164"/>
      <c r="EY37" s="164"/>
      <c r="EZ37" s="164"/>
      <c r="FA37" s="164"/>
      <c r="FB37" s="164"/>
      <c r="FC37" s="164"/>
      <c r="FD37" s="164"/>
      <c r="FE37" s="164"/>
      <c r="FF37" s="164"/>
      <c r="FG37" s="164"/>
      <c r="FH37" s="164"/>
      <c r="FI37" s="164"/>
      <c r="FJ37" s="164"/>
      <c r="FK37" s="164"/>
      <c r="FL37" s="164"/>
      <c r="FM37" s="164"/>
      <c r="FN37" s="164"/>
      <c r="FO37" s="164"/>
      <c r="FP37" s="164"/>
      <c r="FQ37" s="164"/>
      <c r="FR37" s="164"/>
      <c r="FS37" s="164"/>
      <c r="FT37" s="164"/>
      <c r="FU37" s="164"/>
      <c r="FV37" s="164"/>
      <c r="FW37" s="164"/>
      <c r="FX37" s="164"/>
      <c r="FY37" s="164"/>
      <c r="FZ37" s="164"/>
      <c r="GA37" s="164"/>
      <c r="GB37" s="164"/>
      <c r="GC37" s="164"/>
      <c r="GD37" s="164"/>
      <c r="GE37" s="164"/>
      <c r="GF37" s="164"/>
      <c r="GG37" s="164"/>
      <c r="GH37" s="164"/>
      <c r="GI37" s="164"/>
      <c r="GJ37" s="164"/>
      <c r="GK37" s="164"/>
      <c r="GL37" s="164"/>
      <c r="GM37" s="164"/>
      <c r="GN37" s="164"/>
      <c r="GO37" s="164"/>
      <c r="GP37" s="164"/>
      <c r="GQ37" s="164"/>
      <c r="GR37" s="164"/>
      <c r="GS37" s="164"/>
      <c r="GT37" s="164"/>
      <c r="GU37" s="164"/>
      <c r="GV37" s="164"/>
      <c r="GW37" s="164"/>
      <c r="GX37" s="164"/>
      <c r="GY37" s="164"/>
      <c r="GZ37" s="164"/>
      <c r="HA37" s="164"/>
      <c r="HB37" s="164"/>
      <c r="HC37" s="164"/>
      <c r="HD37" s="164"/>
      <c r="HE37" s="164"/>
      <c r="HF37" s="164"/>
      <c r="HG37" s="164"/>
      <c r="HH37" s="164"/>
      <c r="HI37" s="164"/>
      <c r="HJ37" s="164"/>
      <c r="HK37" s="164"/>
      <c r="HL37" s="164"/>
      <c r="HM37" s="164"/>
      <c r="HN37" s="164"/>
      <c r="HO37" s="164"/>
      <c r="HP37" s="164"/>
      <c r="HQ37" s="164"/>
      <c r="HR37" s="164"/>
      <c r="HS37" s="164"/>
      <c r="HT37" s="164"/>
      <c r="HU37" s="164"/>
      <c r="HV37" s="164"/>
      <c r="HW37" s="164"/>
      <c r="HX37" s="164"/>
      <c r="HY37" s="164"/>
      <c r="HZ37" s="164"/>
      <c r="IA37" s="164"/>
      <c r="IB37" s="164"/>
      <c r="IC37" s="164"/>
      <c r="ID37" s="164"/>
      <c r="IE37" s="164"/>
      <c r="IF37" s="164"/>
      <c r="IG37" s="164"/>
      <c r="IH37" s="164"/>
      <c r="II37" s="164"/>
      <c r="IJ37" s="164"/>
      <c r="IK37" s="164"/>
      <c r="IL37" s="164"/>
      <c r="IM37" s="164"/>
      <c r="IN37" s="164"/>
      <c r="IO37" s="164"/>
      <c r="IP37" s="164"/>
      <c r="IQ37" s="164"/>
      <c r="IR37" s="164"/>
      <c r="IS37" s="164"/>
      <c r="IT37" s="164"/>
      <c r="IU37" s="164"/>
      <c r="IV37" s="164"/>
      <c r="IW37" s="164"/>
      <c r="IX37" s="164"/>
      <c r="IY37" s="164"/>
      <c r="IZ37" s="164"/>
      <c r="JA37" s="164"/>
      <c r="JB37" s="164"/>
      <c r="JC37" s="164"/>
      <c r="JD37" s="164"/>
      <c r="JE37" s="164"/>
      <c r="JF37" s="164"/>
      <c r="JG37" s="164"/>
      <c r="JH37" s="164"/>
      <c r="JI37" s="164"/>
      <c r="JJ37" s="164"/>
      <c r="JK37" s="164"/>
      <c r="JL37" s="164"/>
      <c r="JM37" s="164"/>
      <c r="JN37" s="164"/>
      <c r="JO37" s="164"/>
      <c r="JP37" s="164"/>
      <c r="JQ37" s="164"/>
      <c r="JR37" s="164"/>
      <c r="JS37" s="164"/>
      <c r="JT37" s="164"/>
      <c r="JU37" s="164"/>
      <c r="JV37" s="164"/>
      <c r="JW37" s="164"/>
      <c r="JX37" s="164"/>
      <c r="JY37" s="164"/>
      <c r="JZ37" s="164"/>
      <c r="KA37" s="164"/>
      <c r="KB37" s="164"/>
      <c r="KC37" s="164"/>
      <c r="KD37" s="164"/>
      <c r="KE37" s="164"/>
      <c r="KF37" s="164"/>
      <c r="KG37" s="164"/>
      <c r="KH37" s="164"/>
      <c r="KI37" s="164"/>
      <c r="KJ37" s="164"/>
      <c r="KK37" s="164"/>
      <c r="KL37" s="164"/>
      <c r="KM37" s="164"/>
      <c r="KN37" s="164"/>
      <c r="KO37" s="164"/>
      <c r="KP37" s="164"/>
      <c r="KQ37" s="164"/>
      <c r="KR37" s="164"/>
      <c r="KS37" s="164"/>
      <c r="KT37" s="164"/>
      <c r="KU37" s="164"/>
      <c r="KV37" s="164"/>
      <c r="KW37" s="164"/>
      <c r="KX37" s="164"/>
      <c r="KY37" s="164"/>
      <c r="KZ37" s="164"/>
      <c r="LA37" s="164"/>
      <c r="LB37" s="164"/>
      <c r="LC37" s="164"/>
      <c r="LD37" s="164"/>
      <c r="LE37" s="164"/>
      <c r="LF37" s="164"/>
      <c r="LG37" s="164"/>
      <c r="LH37" s="164"/>
      <c r="LI37" s="164"/>
      <c r="LJ37" s="164"/>
      <c r="LK37" s="164"/>
      <c r="LL37" s="164"/>
      <c r="LM37" s="164"/>
      <c r="LN37" s="164"/>
      <c r="LO37" s="164"/>
      <c r="LP37" s="164"/>
      <c r="LQ37" s="164"/>
      <c r="LR37" s="164"/>
      <c r="LS37" s="164"/>
      <c r="LT37" s="164"/>
      <c r="LU37" s="164"/>
      <c r="LV37" s="164"/>
      <c r="LW37" s="164"/>
      <c r="LX37" s="164"/>
      <c r="LY37" s="164"/>
      <c r="LZ37" s="164"/>
      <c r="MA37" s="164"/>
      <c r="MB37" s="164"/>
      <c r="MC37" s="164"/>
      <c r="MD37" s="164"/>
      <c r="ME37" s="164"/>
      <c r="MF37" s="164"/>
      <c r="MG37" s="164"/>
      <c r="MH37" s="164"/>
      <c r="MI37" s="164"/>
      <c r="MJ37" s="164"/>
      <c r="MK37" s="164"/>
      <c r="ML37" s="164"/>
      <c r="MM37" s="164"/>
      <c r="MN37" s="164"/>
      <c r="MO37" s="164"/>
      <c r="MP37" s="164"/>
      <c r="MQ37" s="164"/>
      <c r="MR37" s="164"/>
      <c r="MS37" s="164"/>
      <c r="MT37" s="164"/>
      <c r="MU37" s="164"/>
      <c r="MV37" s="164"/>
      <c r="MW37" s="164"/>
      <c r="MX37" s="164"/>
      <c r="MY37" s="164"/>
      <c r="MZ37" s="164"/>
      <c r="NA37" s="164"/>
      <c r="NB37" s="164"/>
      <c r="NC37" s="164"/>
      <c r="ND37" s="164"/>
      <c r="NE37" s="164"/>
      <c r="NF37" s="164"/>
      <c r="NG37" s="164"/>
      <c r="NH37" s="164"/>
      <c r="NI37" s="164"/>
      <c r="NJ37" s="164"/>
      <c r="NK37" s="164"/>
      <c r="NL37" s="164"/>
      <c r="NM37" s="164"/>
      <c r="NN37" s="164"/>
      <c r="NO37" s="164"/>
      <c r="NP37" s="164"/>
      <c r="NQ37" s="164"/>
      <c r="NR37" s="164"/>
      <c r="NS37" s="164"/>
      <c r="NT37" s="164"/>
      <c r="NU37" s="164"/>
      <c r="NV37" s="164"/>
      <c r="NW37" s="164"/>
      <c r="NX37" s="164"/>
      <c r="NY37" s="164"/>
      <c r="NZ37" s="164"/>
      <c r="OA37" s="164"/>
      <c r="OB37" s="164"/>
      <c r="OC37" s="164"/>
      <c r="OD37" s="164"/>
      <c r="OE37" s="164"/>
      <c r="OF37" s="164"/>
      <c r="OG37" s="164"/>
      <c r="OH37" s="164"/>
      <c r="OI37" s="164"/>
      <c r="OJ37" s="164"/>
      <c r="OK37" s="164"/>
      <c r="OL37" s="164"/>
      <c r="OM37" s="164"/>
      <c r="ON37" s="164"/>
      <c r="OO37" s="164"/>
      <c r="OP37" s="164"/>
      <c r="OQ37" s="164"/>
      <c r="OR37" s="164"/>
      <c r="OS37" s="164"/>
      <c r="OT37" s="164"/>
      <c r="OU37" s="164"/>
      <c r="OV37" s="164"/>
      <c r="OW37" s="164"/>
      <c r="OX37" s="164"/>
      <c r="OY37" s="164"/>
      <c r="OZ37" s="164"/>
      <c r="PA37" s="164"/>
      <c r="PB37" s="164"/>
      <c r="PC37" s="164"/>
      <c r="PD37" s="164"/>
      <c r="PE37" s="164"/>
      <c r="PF37" s="164"/>
      <c r="PG37" s="164"/>
      <c r="PH37" s="164"/>
      <c r="PI37" s="164"/>
      <c r="PJ37" s="164"/>
      <c r="PK37" s="164"/>
      <c r="PL37" s="164"/>
      <c r="PM37" s="164"/>
      <c r="PN37" s="164"/>
      <c r="PO37" s="164"/>
      <c r="PP37" s="164"/>
      <c r="PQ37" s="164"/>
      <c r="PR37" s="164"/>
      <c r="PS37" s="164"/>
      <c r="PT37" s="164"/>
      <c r="PU37" s="164"/>
      <c r="PV37" s="164"/>
      <c r="PW37" s="164"/>
      <c r="PX37" s="164"/>
      <c r="PY37" s="164"/>
      <c r="PZ37" s="164"/>
      <c r="QA37" s="164"/>
      <c r="QB37" s="164"/>
      <c r="QC37" s="164"/>
      <c r="QD37" s="164"/>
      <c r="QE37" s="164"/>
      <c r="QF37" s="164"/>
      <c r="QG37" s="164"/>
      <c r="QH37" s="164"/>
      <c r="QI37" s="164"/>
      <c r="QJ37" s="164"/>
      <c r="QK37" s="164"/>
      <c r="QL37" s="164"/>
      <c r="QM37" s="164"/>
      <c r="QN37" s="164"/>
      <c r="QO37" s="164"/>
      <c r="QP37" s="164"/>
      <c r="QQ37" s="164"/>
      <c r="QR37" s="164"/>
      <c r="QS37" s="164"/>
      <c r="QT37" s="164"/>
      <c r="QU37" s="164"/>
      <c r="QV37" s="164"/>
      <c r="QW37" s="164"/>
      <c r="QX37" s="164"/>
      <c r="QY37" s="164"/>
      <c r="QZ37" s="164"/>
      <c r="RA37" s="164"/>
      <c r="RB37" s="164"/>
      <c r="RC37" s="164"/>
      <c r="RD37" s="164"/>
      <c r="RE37" s="164"/>
      <c r="RF37" s="164"/>
      <c r="RG37" s="164"/>
      <c r="RH37" s="164"/>
      <c r="RI37" s="164"/>
      <c r="RJ37" s="164"/>
      <c r="RK37" s="164"/>
      <c r="RL37" s="164"/>
      <c r="RM37" s="164"/>
      <c r="RN37" s="164"/>
      <c r="RO37" s="164"/>
      <c r="RP37" s="164"/>
      <c r="RQ37" s="164"/>
      <c r="RR37" s="164"/>
      <c r="RS37" s="164"/>
      <c r="RT37" s="164"/>
      <c r="RU37" s="164"/>
      <c r="RV37" s="164"/>
      <c r="RW37" s="164"/>
      <c r="RX37" s="164"/>
      <c r="RY37" s="164"/>
      <c r="RZ37" s="164"/>
      <c r="SA37" s="164"/>
      <c r="SB37" s="164"/>
      <c r="SC37" s="164"/>
      <c r="SD37" s="164"/>
      <c r="SE37" s="164"/>
      <c r="SF37" s="164"/>
      <c r="SG37" s="164"/>
      <c r="SH37" s="164"/>
      <c r="SI37" s="164"/>
      <c r="SJ37" s="164"/>
      <c r="SK37" s="164"/>
      <c r="SL37" s="164"/>
      <c r="SM37" s="164"/>
      <c r="SN37" s="164"/>
      <c r="SO37" s="164"/>
      <c r="SP37" s="164"/>
      <c r="SQ37" s="164"/>
      <c r="SR37" s="164"/>
      <c r="SS37" s="164"/>
      <c r="ST37" s="164"/>
      <c r="SU37" s="164"/>
      <c r="SV37" s="164"/>
      <c r="SW37" s="164"/>
      <c r="SX37" s="164"/>
      <c r="SY37" s="164"/>
      <c r="SZ37" s="164"/>
      <c r="TA37" s="164"/>
      <c r="TB37" s="164"/>
      <c r="TC37" s="164"/>
      <c r="TD37" s="164"/>
      <c r="TE37" s="164"/>
      <c r="TF37" s="164"/>
      <c r="TG37" s="164"/>
      <c r="TH37" s="164"/>
      <c r="TI37" s="164"/>
      <c r="TJ37" s="164"/>
      <c r="TK37" s="164"/>
      <c r="TL37" s="164"/>
      <c r="TM37" s="164"/>
      <c r="TN37" s="164"/>
      <c r="TO37" s="164"/>
      <c r="TP37" s="164"/>
      <c r="TQ37" s="164"/>
      <c r="TR37" s="164"/>
      <c r="TS37" s="164"/>
      <c r="TT37" s="164"/>
      <c r="TU37" s="164"/>
      <c r="TV37" s="164"/>
      <c r="TW37" s="164"/>
      <c r="TX37" s="164"/>
      <c r="TY37" s="164"/>
      <c r="TZ37" s="164"/>
      <c r="UA37" s="164"/>
      <c r="UB37" s="164"/>
      <c r="UC37" s="164"/>
      <c r="UD37" s="164"/>
      <c r="UE37" s="164"/>
      <c r="UF37" s="164"/>
      <c r="UG37" s="164"/>
      <c r="UH37" s="164"/>
      <c r="UI37" s="164"/>
      <c r="UJ37" s="164"/>
      <c r="UK37" s="164"/>
      <c r="UL37" s="164"/>
      <c r="UM37" s="164"/>
      <c r="UN37" s="164"/>
      <c r="UO37" s="164"/>
      <c r="UP37" s="164"/>
      <c r="UQ37" s="164"/>
      <c r="UR37" s="164"/>
      <c r="US37" s="164"/>
      <c r="UT37" s="164"/>
      <c r="UU37" s="164"/>
      <c r="UV37" s="164"/>
      <c r="UW37" s="164"/>
      <c r="UX37" s="164"/>
      <c r="UY37" s="164"/>
      <c r="UZ37" s="164"/>
      <c r="VA37" s="164"/>
      <c r="VB37" s="164"/>
      <c r="VC37" s="164"/>
      <c r="VD37" s="164"/>
      <c r="VE37" s="164"/>
      <c r="VF37" s="164"/>
      <c r="VG37" s="164"/>
      <c r="VH37" s="164"/>
      <c r="VI37" s="164"/>
      <c r="VJ37" s="164"/>
      <c r="VK37" s="164"/>
      <c r="VL37" s="164"/>
      <c r="VM37" s="164"/>
      <c r="VN37" s="164"/>
      <c r="VO37" s="164"/>
      <c r="VP37" s="164"/>
      <c r="VQ37" s="164"/>
      <c r="VR37" s="164"/>
      <c r="VS37" s="164"/>
      <c r="VT37" s="164"/>
      <c r="VU37" s="164"/>
      <c r="VV37" s="164"/>
      <c r="VW37" s="164"/>
      <c r="VX37" s="164"/>
      <c r="VY37" s="164"/>
      <c r="VZ37" s="164"/>
      <c r="WA37" s="164"/>
      <c r="WB37" s="164"/>
      <c r="WC37" s="164"/>
      <c r="WD37" s="164"/>
      <c r="WE37" s="164"/>
      <c r="WF37" s="164"/>
      <c r="WG37" s="164"/>
      <c r="WH37" s="164"/>
      <c r="WI37" s="164"/>
      <c r="WJ37" s="164"/>
      <c r="WK37" s="164"/>
      <c r="WL37" s="164"/>
      <c r="WM37" s="164"/>
      <c r="WN37" s="164"/>
      <c r="WO37" s="164"/>
      <c r="WP37" s="164"/>
      <c r="WQ37" s="164"/>
      <c r="WR37" s="164"/>
      <c r="WS37" s="164"/>
      <c r="WT37" s="164"/>
      <c r="WU37" s="164"/>
      <c r="WV37" s="164"/>
      <c r="WW37" s="164"/>
      <c r="WX37" s="164"/>
      <c r="WY37" s="164"/>
      <c r="WZ37" s="164"/>
      <c r="XA37" s="164"/>
      <c r="XB37" s="164"/>
      <c r="XC37" s="164"/>
      <c r="XD37" s="164"/>
      <c r="XE37" s="164"/>
      <c r="XF37" s="164"/>
      <c r="XG37" s="164"/>
      <c r="XH37" s="164"/>
      <c r="XI37" s="164"/>
      <c r="XJ37" s="164"/>
      <c r="XK37" s="164"/>
      <c r="XL37" s="164"/>
      <c r="XM37" s="164"/>
      <c r="XN37" s="164"/>
      <c r="XO37" s="164"/>
      <c r="XP37" s="164"/>
      <c r="XQ37" s="164"/>
      <c r="XR37" s="164"/>
      <c r="XS37" s="164"/>
      <c r="XT37" s="164"/>
      <c r="XU37" s="164"/>
      <c r="XV37" s="164"/>
      <c r="XW37" s="164"/>
      <c r="XX37" s="164"/>
      <c r="XY37" s="164"/>
      <c r="XZ37" s="164"/>
      <c r="YA37" s="164"/>
      <c r="YB37" s="164"/>
      <c r="YC37" s="164"/>
      <c r="YD37" s="164"/>
      <c r="YE37" s="164"/>
      <c r="YF37" s="164"/>
      <c r="YG37" s="164"/>
      <c r="YH37" s="164"/>
      <c r="YI37" s="164"/>
      <c r="YJ37" s="164"/>
      <c r="YK37" s="164"/>
      <c r="YL37" s="164"/>
      <c r="YM37" s="164"/>
      <c r="YN37" s="164"/>
      <c r="YO37" s="164"/>
      <c r="YP37" s="164"/>
      <c r="YQ37" s="164"/>
      <c r="YR37" s="164"/>
      <c r="YS37" s="164"/>
      <c r="YT37" s="164"/>
      <c r="YU37" s="164"/>
      <c r="YV37" s="164"/>
      <c r="YW37" s="164"/>
      <c r="YX37" s="164"/>
      <c r="YY37" s="164"/>
      <c r="YZ37" s="164"/>
      <c r="ZA37" s="164"/>
      <c r="ZB37" s="164"/>
      <c r="ZC37" s="164"/>
      <c r="ZD37" s="164"/>
      <c r="ZE37" s="164"/>
      <c r="ZF37" s="164"/>
      <c r="ZG37" s="164"/>
      <c r="ZH37" s="164"/>
      <c r="ZI37" s="164"/>
      <c r="ZJ37" s="164"/>
      <c r="ZK37" s="164"/>
      <c r="ZL37" s="164"/>
      <c r="ZM37" s="164"/>
      <c r="ZN37" s="164"/>
      <c r="ZO37" s="164"/>
      <c r="ZP37" s="164"/>
      <c r="ZQ37" s="164"/>
      <c r="ZR37" s="164"/>
      <c r="ZS37" s="164"/>
      <c r="ZT37" s="164"/>
      <c r="ZU37" s="164"/>
      <c r="ZV37" s="164"/>
      <c r="ZW37" s="164"/>
      <c r="ZX37" s="164"/>
      <c r="ZY37" s="164"/>
      <c r="ZZ37" s="164"/>
      <c r="AAA37" s="164"/>
      <c r="AAB37" s="164"/>
      <c r="AAC37" s="164"/>
      <c r="AAD37" s="164"/>
      <c r="AAE37" s="164"/>
      <c r="AAF37" s="164"/>
      <c r="AAG37" s="164"/>
      <c r="AAH37" s="164"/>
      <c r="AAI37" s="164"/>
      <c r="AAJ37" s="164"/>
      <c r="AAK37" s="164"/>
      <c r="AAL37" s="164"/>
      <c r="AAM37" s="164"/>
      <c r="AAN37" s="164"/>
      <c r="AAO37" s="164"/>
      <c r="AAP37" s="164"/>
      <c r="AAQ37" s="164"/>
      <c r="AAR37" s="164"/>
      <c r="AAS37" s="164"/>
      <c r="AAT37" s="164"/>
      <c r="AAU37" s="164"/>
      <c r="AAV37" s="164"/>
      <c r="AAW37" s="164"/>
      <c r="AAX37" s="164"/>
      <c r="AAY37" s="164"/>
      <c r="AAZ37" s="164"/>
      <c r="ABA37" s="164"/>
      <c r="ABB37" s="164"/>
      <c r="ABC37" s="164"/>
    </row>
    <row r="38" spans="1:731" ht="15" customHeight="1" x14ac:dyDescent="0.35">
      <c r="A38" s="161" t="s">
        <v>188</v>
      </c>
      <c r="B38" s="162" t="s">
        <v>251</v>
      </c>
      <c r="C38" s="162" t="s">
        <v>252</v>
      </c>
      <c r="D38" s="162"/>
      <c r="E38" s="162"/>
      <c r="F38" s="162"/>
      <c r="G38" s="162">
        <v>0</v>
      </c>
      <c r="H38" s="162">
        <v>100</v>
      </c>
      <c r="I38" s="162">
        <v>100</v>
      </c>
      <c r="J38" s="162">
        <v>100</v>
      </c>
      <c r="K38" s="162">
        <v>100</v>
      </c>
      <c r="L38" s="162">
        <v>100</v>
      </c>
      <c r="M38" s="162">
        <v>100</v>
      </c>
      <c r="N38" s="162">
        <v>100</v>
      </c>
      <c r="O38" s="162"/>
      <c r="P38" s="162"/>
      <c r="Q38" s="162"/>
      <c r="R38" s="162">
        <v>0</v>
      </c>
      <c r="S38" s="162">
        <v>89.170561611215987</v>
      </c>
      <c r="T38" s="162">
        <v>88.759548106107388</v>
      </c>
      <c r="U38" s="162">
        <v>88.552750902426965</v>
      </c>
      <c r="V38" s="162">
        <v>89.314744287914806</v>
      </c>
      <c r="W38" s="162">
        <v>90.62290387189897</v>
      </c>
      <c r="X38" s="162">
        <v>92.930519997989762</v>
      </c>
      <c r="Y38" s="162">
        <v>95.022074390151829</v>
      </c>
      <c r="Z38" s="162"/>
      <c r="AA38" s="162"/>
      <c r="AB38" s="162"/>
      <c r="AC38" s="162">
        <v>0</v>
      </c>
      <c r="AD38" s="162">
        <v>359.62929787231889</v>
      </c>
      <c r="AE38" s="162">
        <v>357.97166001978729</v>
      </c>
      <c r="AF38" s="162">
        <v>357.13763664012299</v>
      </c>
      <c r="AG38" s="162">
        <v>360.2107937589617</v>
      </c>
      <c r="AH38" s="162">
        <v>365.4866662463902</v>
      </c>
      <c r="AI38" s="162">
        <v>374.79339654156519</v>
      </c>
      <c r="AJ38" s="162">
        <v>383.2287391470602</v>
      </c>
      <c r="AK38" s="162"/>
      <c r="AL38" s="162"/>
      <c r="AM38" s="162"/>
      <c r="AN38" s="162">
        <v>0</v>
      </c>
      <c r="AO38" s="162">
        <v>189.99412143676696</v>
      </c>
      <c r="AP38" s="162">
        <v>189.11838230951747</v>
      </c>
      <c r="AQ38" s="162">
        <v>188.67776320474889</v>
      </c>
      <c r="AR38" s="162">
        <v>190.30132888831619</v>
      </c>
      <c r="AS38" s="162">
        <v>193.08860112667895</v>
      </c>
      <c r="AT38" s="162">
        <v>198.00539755105839</v>
      </c>
      <c r="AU38" s="162">
        <v>202.46183510170025</v>
      </c>
      <c r="AV38" s="162"/>
      <c r="AW38" s="162"/>
      <c r="AX38" s="162"/>
      <c r="AY38" s="162">
        <v>0</v>
      </c>
      <c r="AZ38" s="162">
        <v>0</v>
      </c>
      <c r="BA38" s="162">
        <v>0</v>
      </c>
      <c r="BB38" s="162">
        <v>0</v>
      </c>
      <c r="BC38" s="162">
        <v>0</v>
      </c>
      <c r="BD38" s="162">
        <v>0</v>
      </c>
      <c r="BE38" s="162">
        <v>0</v>
      </c>
      <c r="BF38" s="162">
        <v>0</v>
      </c>
      <c r="BG38" s="162"/>
      <c r="BH38" s="162"/>
      <c r="BI38" s="162"/>
      <c r="BJ38" s="162">
        <v>0</v>
      </c>
      <c r="BK38" s="162">
        <v>0</v>
      </c>
      <c r="BL38" s="162">
        <v>0</v>
      </c>
      <c r="BM38" s="162">
        <v>0</v>
      </c>
      <c r="BN38" s="162">
        <v>0</v>
      </c>
      <c r="BO38" s="162">
        <v>0</v>
      </c>
      <c r="BP38" s="162">
        <v>0</v>
      </c>
      <c r="BQ38" s="162">
        <v>0</v>
      </c>
      <c r="BR38" s="162"/>
      <c r="BS38" s="162"/>
      <c r="BT38" s="162"/>
      <c r="BU38" s="162">
        <v>0</v>
      </c>
      <c r="BV38" s="162">
        <v>0</v>
      </c>
      <c r="BW38" s="162">
        <v>0</v>
      </c>
      <c r="BX38" s="162">
        <v>0</v>
      </c>
      <c r="BY38" s="162">
        <v>0</v>
      </c>
      <c r="BZ38" s="162">
        <v>0</v>
      </c>
      <c r="CA38" s="162">
        <v>0</v>
      </c>
      <c r="CB38" s="162">
        <v>0</v>
      </c>
      <c r="CC38" s="162"/>
      <c r="CD38" s="162"/>
      <c r="CE38" s="162"/>
      <c r="CF38" s="162">
        <v>0</v>
      </c>
      <c r="CG38" s="162">
        <v>638.79398092030181</v>
      </c>
      <c r="CH38" s="162">
        <v>635.8495904354121</v>
      </c>
      <c r="CI38" s="162">
        <v>634.36815074729884</v>
      </c>
      <c r="CJ38" s="162">
        <v>639.82686693519258</v>
      </c>
      <c r="CK38" s="162">
        <v>649.19817124496808</v>
      </c>
      <c r="CL38" s="162">
        <v>665.72931409061334</v>
      </c>
      <c r="CM38" s="162">
        <v>680.71264863891224</v>
      </c>
      <c r="CN38" s="162"/>
      <c r="CO38" s="162"/>
      <c r="CP38" s="162"/>
      <c r="CQ38" s="162"/>
      <c r="CR38" s="162"/>
      <c r="CS38" s="162"/>
      <c r="CT38" s="162"/>
      <c r="CU38" s="162"/>
      <c r="CV38" s="162"/>
      <c r="CW38" s="162"/>
      <c r="CX38" s="162"/>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4"/>
      <c r="DV38" s="164"/>
      <c r="DW38" s="164"/>
      <c r="DX38" s="164"/>
      <c r="DY38" s="164"/>
      <c r="DZ38" s="164"/>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4"/>
      <c r="FU38" s="164"/>
      <c r="FV38" s="164"/>
      <c r="FW38" s="164"/>
      <c r="FX38" s="164"/>
      <c r="FY38" s="164"/>
      <c r="FZ38" s="164"/>
      <c r="GA38" s="164"/>
      <c r="GB38" s="164"/>
      <c r="GC38" s="164"/>
      <c r="GD38" s="164"/>
      <c r="GE38" s="164"/>
      <c r="GF38" s="164"/>
      <c r="GG38" s="164"/>
      <c r="GH38" s="164"/>
      <c r="GI38" s="164"/>
      <c r="GJ38" s="164"/>
      <c r="GK38" s="164"/>
      <c r="GL38" s="164"/>
      <c r="GM38" s="164"/>
      <c r="GN38" s="164"/>
      <c r="GO38" s="164"/>
      <c r="GP38" s="164"/>
      <c r="GQ38" s="164"/>
      <c r="GR38" s="164"/>
      <c r="GS38" s="164"/>
      <c r="GT38" s="164"/>
      <c r="GU38" s="164"/>
      <c r="GV38" s="164"/>
      <c r="GW38" s="164"/>
      <c r="GX38" s="164"/>
      <c r="GY38" s="164"/>
      <c r="GZ38" s="164"/>
      <c r="HA38" s="164"/>
      <c r="HB38" s="164"/>
      <c r="HC38" s="164"/>
      <c r="HD38" s="164"/>
      <c r="HE38" s="164"/>
      <c r="HF38" s="164"/>
      <c r="HG38" s="164"/>
      <c r="HH38" s="164"/>
      <c r="HI38" s="164"/>
      <c r="HJ38" s="164"/>
      <c r="HK38" s="164"/>
      <c r="HL38" s="164"/>
      <c r="HM38" s="164"/>
      <c r="HN38" s="164"/>
      <c r="HO38" s="164"/>
      <c r="HP38" s="164"/>
      <c r="HQ38" s="164"/>
      <c r="HR38" s="164"/>
      <c r="HS38" s="164"/>
      <c r="HT38" s="164"/>
      <c r="HU38" s="164"/>
      <c r="HV38" s="164"/>
      <c r="HW38" s="164"/>
      <c r="HX38" s="164"/>
      <c r="HY38" s="164"/>
      <c r="HZ38" s="164"/>
      <c r="IA38" s="164"/>
      <c r="IB38" s="164"/>
      <c r="IC38" s="164"/>
      <c r="ID38" s="164"/>
      <c r="IE38" s="164"/>
      <c r="IF38" s="164"/>
      <c r="IG38" s="164"/>
      <c r="IH38" s="164"/>
      <c r="II38" s="164"/>
      <c r="IJ38" s="164"/>
      <c r="IK38" s="164"/>
      <c r="IL38" s="164"/>
      <c r="IM38" s="164"/>
      <c r="IN38" s="164"/>
      <c r="IO38" s="164"/>
      <c r="IP38" s="164"/>
      <c r="IQ38" s="164"/>
      <c r="IR38" s="164"/>
      <c r="IS38" s="164"/>
      <c r="IT38" s="164"/>
      <c r="IU38" s="164"/>
      <c r="IV38" s="164"/>
      <c r="IW38" s="164"/>
      <c r="IX38" s="164"/>
      <c r="IY38" s="164"/>
      <c r="IZ38" s="164"/>
      <c r="JA38" s="164"/>
      <c r="JB38" s="164"/>
      <c r="JC38" s="164"/>
      <c r="JD38" s="164"/>
      <c r="JE38" s="164"/>
      <c r="JF38" s="164"/>
      <c r="JG38" s="164"/>
      <c r="JH38" s="164"/>
      <c r="JI38" s="164"/>
      <c r="JJ38" s="164"/>
      <c r="JK38" s="164"/>
      <c r="JL38" s="164"/>
      <c r="JM38" s="164"/>
      <c r="JN38" s="164"/>
      <c r="JO38" s="164"/>
      <c r="JP38" s="164"/>
      <c r="JQ38" s="164"/>
      <c r="JR38" s="164"/>
      <c r="JS38" s="164"/>
      <c r="JT38" s="164"/>
      <c r="JU38" s="164"/>
      <c r="JV38" s="164"/>
      <c r="JW38" s="164"/>
      <c r="JX38" s="164"/>
      <c r="JY38" s="164"/>
      <c r="JZ38" s="164"/>
      <c r="KA38" s="164"/>
      <c r="KB38" s="164"/>
      <c r="KC38" s="164"/>
      <c r="KD38" s="164"/>
      <c r="KE38" s="164"/>
      <c r="KF38" s="164"/>
      <c r="KG38" s="164"/>
      <c r="KH38" s="164"/>
      <c r="KI38" s="164"/>
      <c r="KJ38" s="164"/>
      <c r="KK38" s="164"/>
      <c r="KL38" s="164"/>
      <c r="KM38" s="164"/>
      <c r="KN38" s="164"/>
      <c r="KO38" s="164"/>
      <c r="KP38" s="164"/>
      <c r="KQ38" s="164"/>
      <c r="KR38" s="164"/>
      <c r="KS38" s="164"/>
      <c r="KT38" s="164"/>
      <c r="KU38" s="164"/>
      <c r="KV38" s="164"/>
      <c r="KW38" s="164"/>
      <c r="KX38" s="164"/>
      <c r="KY38" s="164"/>
      <c r="KZ38" s="164"/>
      <c r="LA38" s="164"/>
      <c r="LB38" s="164"/>
      <c r="LC38" s="164"/>
      <c r="LD38" s="164"/>
      <c r="LE38" s="164"/>
      <c r="LF38" s="164"/>
      <c r="LG38" s="164"/>
      <c r="LH38" s="164"/>
      <c r="LI38" s="164"/>
      <c r="LJ38" s="164"/>
      <c r="LK38" s="164"/>
      <c r="LL38" s="164"/>
      <c r="LM38" s="164"/>
      <c r="LN38" s="164"/>
      <c r="LO38" s="164"/>
      <c r="LP38" s="164"/>
      <c r="LQ38" s="164"/>
      <c r="LR38" s="164"/>
      <c r="LS38" s="164"/>
      <c r="LT38" s="164"/>
      <c r="LU38" s="164"/>
      <c r="LV38" s="164"/>
      <c r="LW38" s="164"/>
      <c r="LX38" s="164"/>
      <c r="LY38" s="164"/>
      <c r="LZ38" s="164"/>
      <c r="MA38" s="164"/>
      <c r="MB38" s="164"/>
      <c r="MC38" s="164"/>
      <c r="MD38" s="164"/>
      <c r="ME38" s="164"/>
      <c r="MF38" s="164"/>
      <c r="MG38" s="164"/>
      <c r="MH38" s="164"/>
      <c r="MI38" s="164"/>
      <c r="MJ38" s="164"/>
      <c r="MK38" s="164"/>
      <c r="ML38" s="164"/>
      <c r="MM38" s="164"/>
      <c r="MN38" s="164"/>
      <c r="MO38" s="164"/>
      <c r="MP38" s="164"/>
      <c r="MQ38" s="164"/>
      <c r="MR38" s="164"/>
      <c r="MS38" s="164"/>
      <c r="MT38" s="164"/>
      <c r="MU38" s="164"/>
      <c r="MV38" s="164"/>
      <c r="MW38" s="164"/>
      <c r="MX38" s="164"/>
      <c r="MY38" s="164"/>
      <c r="MZ38" s="164"/>
      <c r="NA38" s="164"/>
      <c r="NB38" s="164"/>
      <c r="NC38" s="164"/>
      <c r="ND38" s="164"/>
      <c r="NE38" s="164"/>
      <c r="NF38" s="164"/>
      <c r="NG38" s="164"/>
      <c r="NH38" s="164"/>
      <c r="NI38" s="164"/>
      <c r="NJ38" s="164"/>
      <c r="NK38" s="164"/>
      <c r="NL38" s="164"/>
      <c r="NM38" s="164"/>
      <c r="NN38" s="164"/>
      <c r="NO38" s="164"/>
      <c r="NP38" s="164"/>
      <c r="NQ38" s="164"/>
      <c r="NR38" s="164"/>
      <c r="NS38" s="164"/>
      <c r="NT38" s="164"/>
      <c r="NU38" s="164"/>
      <c r="NV38" s="164"/>
      <c r="NW38" s="164"/>
      <c r="NX38" s="164"/>
      <c r="NY38" s="164"/>
      <c r="NZ38" s="164"/>
      <c r="OA38" s="164"/>
      <c r="OB38" s="164"/>
      <c r="OC38" s="164"/>
      <c r="OD38" s="164"/>
      <c r="OE38" s="164"/>
      <c r="OF38" s="164"/>
      <c r="OG38" s="164"/>
      <c r="OH38" s="164"/>
      <c r="OI38" s="164"/>
      <c r="OJ38" s="164"/>
      <c r="OK38" s="164"/>
      <c r="OL38" s="164"/>
      <c r="OM38" s="164"/>
      <c r="ON38" s="164"/>
      <c r="OO38" s="164"/>
      <c r="OP38" s="164"/>
      <c r="OQ38" s="164"/>
      <c r="OR38" s="164"/>
      <c r="OS38" s="164"/>
      <c r="OT38" s="164"/>
      <c r="OU38" s="164"/>
      <c r="OV38" s="164"/>
      <c r="OW38" s="164"/>
      <c r="OX38" s="164"/>
      <c r="OY38" s="164"/>
      <c r="OZ38" s="164"/>
      <c r="PA38" s="164"/>
      <c r="PB38" s="164"/>
      <c r="PC38" s="164"/>
      <c r="PD38" s="164"/>
      <c r="PE38" s="164"/>
      <c r="PF38" s="164"/>
      <c r="PG38" s="164"/>
      <c r="PH38" s="164"/>
      <c r="PI38" s="164"/>
      <c r="PJ38" s="164"/>
      <c r="PK38" s="164"/>
      <c r="PL38" s="164"/>
      <c r="PM38" s="164"/>
      <c r="PN38" s="164"/>
      <c r="PO38" s="164"/>
      <c r="PP38" s="164"/>
      <c r="PQ38" s="164"/>
      <c r="PR38" s="164"/>
      <c r="PS38" s="164"/>
      <c r="PT38" s="164"/>
      <c r="PU38" s="164"/>
      <c r="PV38" s="164"/>
      <c r="PW38" s="164"/>
      <c r="PX38" s="164"/>
      <c r="PY38" s="164"/>
      <c r="PZ38" s="164"/>
      <c r="QA38" s="164"/>
      <c r="QB38" s="164"/>
      <c r="QC38" s="164"/>
      <c r="QD38" s="164"/>
      <c r="QE38" s="164"/>
      <c r="QF38" s="164"/>
      <c r="QG38" s="164"/>
      <c r="QH38" s="164"/>
      <c r="QI38" s="164"/>
      <c r="QJ38" s="164"/>
      <c r="QK38" s="164"/>
      <c r="QL38" s="164"/>
      <c r="QM38" s="164"/>
      <c r="QN38" s="164"/>
      <c r="QO38" s="164"/>
      <c r="QP38" s="164"/>
      <c r="QQ38" s="164"/>
      <c r="QR38" s="164"/>
      <c r="QS38" s="164"/>
      <c r="QT38" s="164"/>
      <c r="QU38" s="164"/>
      <c r="QV38" s="164"/>
      <c r="QW38" s="164"/>
      <c r="QX38" s="164"/>
      <c r="QY38" s="164"/>
      <c r="QZ38" s="164"/>
      <c r="RA38" s="164"/>
      <c r="RB38" s="164"/>
      <c r="RC38" s="164"/>
      <c r="RD38" s="164"/>
      <c r="RE38" s="164"/>
      <c r="RF38" s="164"/>
      <c r="RG38" s="164"/>
      <c r="RH38" s="164"/>
      <c r="RI38" s="164"/>
      <c r="RJ38" s="164"/>
      <c r="RK38" s="164"/>
      <c r="RL38" s="164"/>
      <c r="RM38" s="164"/>
      <c r="RN38" s="164"/>
      <c r="RO38" s="164"/>
      <c r="RP38" s="164"/>
      <c r="RQ38" s="164"/>
      <c r="RR38" s="164"/>
      <c r="RS38" s="164"/>
      <c r="RT38" s="164"/>
      <c r="RU38" s="164"/>
      <c r="RV38" s="164"/>
      <c r="RW38" s="164"/>
      <c r="RX38" s="164"/>
      <c r="RY38" s="164"/>
      <c r="RZ38" s="164"/>
      <c r="SA38" s="164"/>
      <c r="SB38" s="164"/>
      <c r="SC38" s="164"/>
      <c r="SD38" s="164"/>
      <c r="SE38" s="164"/>
      <c r="SF38" s="164"/>
      <c r="SG38" s="164"/>
      <c r="SH38" s="164"/>
      <c r="SI38" s="164"/>
      <c r="SJ38" s="164"/>
      <c r="SK38" s="164"/>
      <c r="SL38" s="164"/>
      <c r="SM38" s="164"/>
      <c r="SN38" s="164"/>
      <c r="SO38" s="164"/>
      <c r="SP38" s="164"/>
      <c r="SQ38" s="164"/>
      <c r="SR38" s="164"/>
      <c r="SS38" s="164"/>
      <c r="ST38" s="164"/>
      <c r="SU38" s="164"/>
      <c r="SV38" s="164"/>
      <c r="SW38" s="164"/>
      <c r="SX38" s="164"/>
      <c r="SY38" s="164"/>
      <c r="SZ38" s="164"/>
      <c r="TA38" s="164"/>
      <c r="TB38" s="164"/>
      <c r="TC38" s="164"/>
      <c r="TD38" s="164"/>
      <c r="TE38" s="164"/>
      <c r="TF38" s="164"/>
      <c r="TG38" s="164"/>
      <c r="TH38" s="164"/>
      <c r="TI38" s="164"/>
      <c r="TJ38" s="164"/>
      <c r="TK38" s="164"/>
      <c r="TL38" s="164"/>
      <c r="TM38" s="164"/>
      <c r="TN38" s="164"/>
      <c r="TO38" s="164"/>
      <c r="TP38" s="164"/>
      <c r="TQ38" s="164"/>
      <c r="TR38" s="164"/>
      <c r="TS38" s="164"/>
      <c r="TT38" s="164"/>
      <c r="TU38" s="164"/>
      <c r="TV38" s="164"/>
      <c r="TW38" s="164"/>
      <c r="TX38" s="164"/>
      <c r="TY38" s="164"/>
      <c r="TZ38" s="164"/>
      <c r="UA38" s="164"/>
      <c r="UB38" s="164"/>
      <c r="UC38" s="164"/>
      <c r="UD38" s="164"/>
      <c r="UE38" s="164"/>
      <c r="UF38" s="164"/>
      <c r="UG38" s="164"/>
      <c r="UH38" s="164"/>
      <c r="UI38" s="164"/>
      <c r="UJ38" s="164"/>
      <c r="UK38" s="164"/>
      <c r="UL38" s="164"/>
      <c r="UM38" s="164"/>
      <c r="UN38" s="164"/>
      <c r="UO38" s="164"/>
      <c r="UP38" s="164"/>
      <c r="UQ38" s="164"/>
      <c r="UR38" s="164"/>
      <c r="US38" s="164"/>
      <c r="UT38" s="164"/>
      <c r="UU38" s="164"/>
      <c r="UV38" s="164"/>
      <c r="UW38" s="164"/>
      <c r="UX38" s="164"/>
      <c r="UY38" s="164"/>
      <c r="UZ38" s="164"/>
      <c r="VA38" s="164"/>
      <c r="VB38" s="164"/>
      <c r="VC38" s="164"/>
      <c r="VD38" s="164"/>
      <c r="VE38" s="164"/>
      <c r="VF38" s="164"/>
      <c r="VG38" s="164"/>
      <c r="VH38" s="164"/>
      <c r="VI38" s="164"/>
      <c r="VJ38" s="164"/>
      <c r="VK38" s="164"/>
      <c r="VL38" s="164"/>
      <c r="VM38" s="164"/>
      <c r="VN38" s="164"/>
      <c r="VO38" s="164"/>
      <c r="VP38" s="164"/>
      <c r="VQ38" s="164"/>
      <c r="VR38" s="164"/>
      <c r="VS38" s="164"/>
      <c r="VT38" s="164"/>
      <c r="VU38" s="164"/>
      <c r="VV38" s="164"/>
      <c r="VW38" s="164"/>
      <c r="VX38" s="164"/>
      <c r="VY38" s="164"/>
      <c r="VZ38" s="164"/>
      <c r="WA38" s="164"/>
      <c r="WB38" s="164"/>
      <c r="WC38" s="164"/>
      <c r="WD38" s="164"/>
      <c r="WE38" s="164"/>
      <c r="WF38" s="164"/>
      <c r="WG38" s="164"/>
      <c r="WH38" s="164"/>
      <c r="WI38" s="164"/>
      <c r="WJ38" s="164"/>
      <c r="WK38" s="164"/>
      <c r="WL38" s="164"/>
      <c r="WM38" s="164"/>
      <c r="WN38" s="164"/>
      <c r="WO38" s="164"/>
      <c r="WP38" s="164"/>
      <c r="WQ38" s="164"/>
      <c r="WR38" s="164"/>
      <c r="WS38" s="164"/>
      <c r="WT38" s="164"/>
      <c r="WU38" s="164"/>
      <c r="WV38" s="164"/>
      <c r="WW38" s="164"/>
      <c r="WX38" s="164"/>
      <c r="WY38" s="164"/>
      <c r="WZ38" s="164"/>
      <c r="XA38" s="164"/>
      <c r="XB38" s="164"/>
      <c r="XC38" s="164"/>
      <c r="XD38" s="164"/>
      <c r="XE38" s="164"/>
      <c r="XF38" s="164"/>
      <c r="XG38" s="164"/>
      <c r="XH38" s="164"/>
      <c r="XI38" s="164"/>
      <c r="XJ38" s="164"/>
      <c r="XK38" s="164"/>
      <c r="XL38" s="164"/>
      <c r="XM38" s="164"/>
      <c r="XN38" s="164"/>
      <c r="XO38" s="164"/>
      <c r="XP38" s="164"/>
      <c r="XQ38" s="164"/>
      <c r="XR38" s="164"/>
      <c r="XS38" s="164"/>
      <c r="XT38" s="164"/>
      <c r="XU38" s="164"/>
      <c r="XV38" s="164"/>
      <c r="XW38" s="164"/>
      <c r="XX38" s="164"/>
      <c r="XY38" s="164"/>
      <c r="XZ38" s="164"/>
      <c r="YA38" s="164"/>
      <c r="YB38" s="164"/>
      <c r="YC38" s="164"/>
      <c r="YD38" s="164"/>
      <c r="YE38" s="164"/>
      <c r="YF38" s="164"/>
      <c r="YG38" s="164"/>
      <c r="YH38" s="164"/>
      <c r="YI38" s="164"/>
      <c r="YJ38" s="164"/>
      <c r="YK38" s="164"/>
      <c r="YL38" s="164"/>
      <c r="YM38" s="164"/>
      <c r="YN38" s="164"/>
      <c r="YO38" s="164"/>
      <c r="YP38" s="164"/>
      <c r="YQ38" s="164"/>
      <c r="YR38" s="164"/>
      <c r="YS38" s="164"/>
      <c r="YT38" s="164"/>
      <c r="YU38" s="164"/>
      <c r="YV38" s="164"/>
      <c r="YW38" s="164"/>
      <c r="YX38" s="164"/>
      <c r="YY38" s="164"/>
      <c r="YZ38" s="164"/>
      <c r="ZA38" s="164"/>
      <c r="ZB38" s="164"/>
      <c r="ZC38" s="164"/>
      <c r="ZD38" s="164"/>
      <c r="ZE38" s="164"/>
      <c r="ZF38" s="164"/>
      <c r="ZG38" s="164"/>
      <c r="ZH38" s="164"/>
      <c r="ZI38" s="164"/>
      <c r="ZJ38" s="164"/>
      <c r="ZK38" s="164"/>
      <c r="ZL38" s="164"/>
      <c r="ZM38" s="164"/>
      <c r="ZN38" s="164"/>
      <c r="ZO38" s="164"/>
      <c r="ZP38" s="164"/>
      <c r="ZQ38" s="164"/>
      <c r="ZR38" s="164"/>
      <c r="ZS38" s="164"/>
      <c r="ZT38" s="164"/>
      <c r="ZU38" s="164"/>
      <c r="ZV38" s="164"/>
      <c r="ZW38" s="164"/>
      <c r="ZX38" s="164"/>
      <c r="ZY38" s="164"/>
      <c r="ZZ38" s="164"/>
      <c r="AAA38" s="164"/>
      <c r="AAB38" s="164"/>
      <c r="AAC38" s="164"/>
      <c r="AAD38" s="164"/>
      <c r="AAE38" s="164"/>
      <c r="AAF38" s="164"/>
      <c r="AAG38" s="164"/>
      <c r="AAH38" s="164"/>
      <c r="AAI38" s="164"/>
      <c r="AAJ38" s="164"/>
      <c r="AAK38" s="164"/>
      <c r="AAL38" s="164"/>
      <c r="AAM38" s="164"/>
      <c r="AAN38" s="164"/>
      <c r="AAO38" s="164"/>
      <c r="AAP38" s="164"/>
      <c r="AAQ38" s="164"/>
      <c r="AAR38" s="164"/>
      <c r="AAS38" s="164"/>
      <c r="AAT38" s="164"/>
      <c r="AAU38" s="164"/>
      <c r="AAV38" s="164"/>
      <c r="AAW38" s="164"/>
      <c r="AAX38" s="164"/>
      <c r="AAY38" s="164"/>
      <c r="AAZ38" s="164"/>
      <c r="ABA38" s="164"/>
      <c r="ABB38" s="164"/>
      <c r="ABC38" s="164"/>
    </row>
    <row r="39" spans="1:731" ht="15" customHeight="1" x14ac:dyDescent="0.35">
      <c r="A39" s="161" t="s">
        <v>188</v>
      </c>
      <c r="B39" s="162" t="s">
        <v>253</v>
      </c>
      <c r="C39" s="162" t="s">
        <v>254</v>
      </c>
      <c r="D39" s="162"/>
      <c r="E39" s="162"/>
      <c r="F39" s="162"/>
      <c r="G39" s="162">
        <v>0</v>
      </c>
      <c r="H39" s="162">
        <v>3</v>
      </c>
      <c r="I39" s="162">
        <v>3</v>
      </c>
      <c r="J39" s="162">
        <v>3</v>
      </c>
      <c r="K39" s="162">
        <v>3</v>
      </c>
      <c r="L39" s="162">
        <v>3</v>
      </c>
      <c r="M39" s="162">
        <v>3</v>
      </c>
      <c r="N39" s="162">
        <v>3</v>
      </c>
      <c r="O39" s="162"/>
      <c r="P39" s="162"/>
      <c r="Q39" s="162"/>
      <c r="R39" s="162">
        <v>0</v>
      </c>
      <c r="S39" s="162">
        <v>106.5</v>
      </c>
      <c r="T39" s="162">
        <v>106.7917808219178</v>
      </c>
      <c r="U39" s="162">
        <v>106.5</v>
      </c>
      <c r="V39" s="162">
        <v>106.5</v>
      </c>
      <c r="W39" s="162">
        <v>106.5</v>
      </c>
      <c r="X39" s="162">
        <v>106.7917808219178</v>
      </c>
      <c r="Y39" s="162">
        <v>106.5</v>
      </c>
      <c r="Z39" s="162"/>
      <c r="AA39" s="162"/>
      <c r="AB39" s="162"/>
      <c r="AC39" s="162">
        <v>0</v>
      </c>
      <c r="AD39" s="162">
        <v>0</v>
      </c>
      <c r="AE39" s="162">
        <v>0</v>
      </c>
      <c r="AF39" s="162">
        <v>0</v>
      </c>
      <c r="AG39" s="162">
        <v>0</v>
      </c>
      <c r="AH39" s="162">
        <v>0</v>
      </c>
      <c r="AI39" s="162">
        <v>0</v>
      </c>
      <c r="AJ39" s="162">
        <v>0</v>
      </c>
      <c r="AK39" s="162"/>
      <c r="AL39" s="162"/>
      <c r="AM39" s="162"/>
      <c r="AN39" s="162">
        <v>0</v>
      </c>
      <c r="AO39" s="162">
        <v>0</v>
      </c>
      <c r="AP39" s="162">
        <v>0</v>
      </c>
      <c r="AQ39" s="162">
        <v>0</v>
      </c>
      <c r="AR39" s="162">
        <v>0</v>
      </c>
      <c r="AS39" s="162">
        <v>0</v>
      </c>
      <c r="AT39" s="162">
        <v>0</v>
      </c>
      <c r="AU39" s="162">
        <v>0</v>
      </c>
      <c r="AV39" s="162"/>
      <c r="AW39" s="162"/>
      <c r="AX39" s="162"/>
      <c r="AY39" s="162">
        <v>0</v>
      </c>
      <c r="AZ39" s="162">
        <v>0</v>
      </c>
      <c r="BA39" s="162">
        <v>0</v>
      </c>
      <c r="BB39" s="162">
        <v>0</v>
      </c>
      <c r="BC39" s="162">
        <v>0</v>
      </c>
      <c r="BD39" s="162">
        <v>0</v>
      </c>
      <c r="BE39" s="162">
        <v>0</v>
      </c>
      <c r="BF39" s="162">
        <v>0</v>
      </c>
      <c r="BG39" s="162"/>
      <c r="BH39" s="162"/>
      <c r="BI39" s="162"/>
      <c r="BJ39" s="162">
        <v>0</v>
      </c>
      <c r="BK39" s="162">
        <v>0</v>
      </c>
      <c r="BL39" s="162">
        <v>0</v>
      </c>
      <c r="BM39" s="162">
        <v>0</v>
      </c>
      <c r="BN39" s="162">
        <v>0</v>
      </c>
      <c r="BO39" s="162">
        <v>0</v>
      </c>
      <c r="BP39" s="162">
        <v>0</v>
      </c>
      <c r="BQ39" s="162">
        <v>0</v>
      </c>
      <c r="BR39" s="162"/>
      <c r="BS39" s="162"/>
      <c r="BT39" s="162"/>
      <c r="BU39" s="162">
        <v>0</v>
      </c>
      <c r="BV39" s="162">
        <v>0</v>
      </c>
      <c r="BW39" s="162">
        <v>0</v>
      </c>
      <c r="BX39" s="162">
        <v>0</v>
      </c>
      <c r="BY39" s="162">
        <v>0</v>
      </c>
      <c r="BZ39" s="162">
        <v>0</v>
      </c>
      <c r="CA39" s="162">
        <v>0</v>
      </c>
      <c r="CB39" s="162">
        <v>0</v>
      </c>
      <c r="CC39" s="162"/>
      <c r="CD39" s="162"/>
      <c r="CE39" s="162"/>
      <c r="CF39" s="162">
        <v>0</v>
      </c>
      <c r="CG39" s="162">
        <v>106.5</v>
      </c>
      <c r="CH39" s="162">
        <v>106.7917808219178</v>
      </c>
      <c r="CI39" s="162">
        <v>106.5</v>
      </c>
      <c r="CJ39" s="162">
        <v>106.5</v>
      </c>
      <c r="CK39" s="162">
        <v>106.5</v>
      </c>
      <c r="CL39" s="162">
        <v>106.7917808219178</v>
      </c>
      <c r="CM39" s="162">
        <v>106.5</v>
      </c>
      <c r="CN39" s="162"/>
      <c r="CO39" s="162"/>
      <c r="CP39" s="162"/>
      <c r="CQ39" s="162">
        <v>0</v>
      </c>
      <c r="CR39" s="162">
        <v>6</v>
      </c>
      <c r="CS39" s="162">
        <v>6</v>
      </c>
      <c r="CT39" s="162">
        <v>6</v>
      </c>
      <c r="CU39" s="162">
        <v>6</v>
      </c>
      <c r="CV39" s="162">
        <v>6</v>
      </c>
      <c r="CW39" s="162">
        <v>6</v>
      </c>
      <c r="CX39" s="162">
        <v>6</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4"/>
      <c r="DV39" s="164"/>
      <c r="DW39" s="164"/>
      <c r="DX39" s="164"/>
      <c r="DY39" s="164"/>
      <c r="DZ39" s="164"/>
      <c r="EA39" s="164"/>
      <c r="EB39" s="164"/>
      <c r="EC39" s="164"/>
      <c r="ED39" s="164"/>
      <c r="EE39" s="164"/>
      <c r="EF39" s="164"/>
      <c r="EG39" s="164"/>
      <c r="EH39" s="164"/>
      <c r="EI39" s="164"/>
      <c r="EJ39" s="164"/>
      <c r="EK39" s="164"/>
      <c r="EL39" s="164"/>
      <c r="EM39" s="164"/>
      <c r="EN39" s="164"/>
      <c r="EO39" s="164"/>
      <c r="EP39" s="164"/>
      <c r="EQ39" s="164"/>
      <c r="ER39" s="164"/>
      <c r="ES39" s="164"/>
      <c r="ET39" s="164"/>
      <c r="EU39" s="164"/>
      <c r="EV39" s="164"/>
      <c r="EW39" s="164"/>
      <c r="EX39" s="164"/>
      <c r="EY39" s="164"/>
      <c r="EZ39" s="164"/>
      <c r="FA39" s="164"/>
      <c r="FB39" s="164"/>
      <c r="FC39" s="164"/>
      <c r="FD39" s="164"/>
      <c r="FE39" s="164"/>
      <c r="FF39" s="164"/>
      <c r="FG39" s="164"/>
      <c r="FH39" s="164"/>
      <c r="FI39" s="164"/>
      <c r="FJ39" s="164"/>
      <c r="FK39" s="164"/>
      <c r="FL39" s="164"/>
      <c r="FM39" s="164"/>
      <c r="FN39" s="164"/>
      <c r="FO39" s="164"/>
      <c r="FP39" s="164"/>
      <c r="FQ39" s="164"/>
      <c r="FR39" s="164"/>
      <c r="FS39" s="164"/>
      <c r="FT39" s="164"/>
      <c r="FU39" s="164"/>
      <c r="FV39" s="164"/>
      <c r="FW39" s="164"/>
      <c r="FX39" s="164"/>
      <c r="FY39" s="164"/>
      <c r="FZ39" s="164"/>
      <c r="GA39" s="164"/>
      <c r="GB39" s="164"/>
      <c r="GC39" s="164"/>
      <c r="GD39" s="164"/>
      <c r="GE39" s="164"/>
      <c r="GF39" s="164"/>
      <c r="GG39" s="164"/>
      <c r="GH39" s="164"/>
      <c r="GI39" s="164"/>
      <c r="GJ39" s="164"/>
      <c r="GK39" s="164"/>
      <c r="GL39" s="164"/>
      <c r="GM39" s="164"/>
      <c r="GN39" s="164"/>
      <c r="GO39" s="164"/>
      <c r="GP39" s="164"/>
      <c r="GQ39" s="164"/>
      <c r="GR39" s="164"/>
      <c r="GS39" s="164"/>
      <c r="GT39" s="164"/>
      <c r="GU39" s="164"/>
      <c r="GV39" s="164"/>
      <c r="GW39" s="164"/>
      <c r="GX39" s="164"/>
      <c r="GY39" s="164"/>
      <c r="GZ39" s="164"/>
      <c r="HA39" s="164"/>
      <c r="HB39" s="164"/>
      <c r="HC39" s="164"/>
      <c r="HD39" s="164"/>
      <c r="HE39" s="164"/>
      <c r="HF39" s="164"/>
      <c r="HG39" s="164"/>
      <c r="HH39" s="164"/>
      <c r="HI39" s="164"/>
      <c r="HJ39" s="164"/>
      <c r="HK39" s="164"/>
      <c r="HL39" s="164"/>
      <c r="HM39" s="164"/>
      <c r="HN39" s="164"/>
      <c r="HO39" s="164"/>
      <c r="HP39" s="164"/>
      <c r="HQ39" s="164"/>
      <c r="HR39" s="164"/>
      <c r="HS39" s="164"/>
      <c r="HT39" s="164"/>
      <c r="HU39" s="164"/>
      <c r="HV39" s="164"/>
      <c r="HW39" s="164"/>
      <c r="HX39" s="164"/>
      <c r="HY39" s="164"/>
      <c r="HZ39" s="164"/>
      <c r="IA39" s="164"/>
      <c r="IB39" s="164"/>
      <c r="IC39" s="164"/>
      <c r="ID39" s="164"/>
      <c r="IE39" s="164"/>
      <c r="IF39" s="164"/>
      <c r="IG39" s="164"/>
      <c r="IH39" s="164"/>
      <c r="II39" s="164"/>
      <c r="IJ39" s="164"/>
      <c r="IK39" s="164"/>
      <c r="IL39" s="164"/>
      <c r="IM39" s="164"/>
      <c r="IN39" s="164"/>
      <c r="IO39" s="164"/>
      <c r="IP39" s="164"/>
      <c r="IQ39" s="164"/>
      <c r="IR39" s="164"/>
      <c r="IS39" s="164"/>
      <c r="IT39" s="164"/>
      <c r="IU39" s="164"/>
      <c r="IV39" s="164"/>
      <c r="IW39" s="164"/>
      <c r="IX39" s="164"/>
      <c r="IY39" s="164"/>
      <c r="IZ39" s="164"/>
      <c r="JA39" s="164"/>
      <c r="JB39" s="164"/>
      <c r="JC39" s="164"/>
      <c r="JD39" s="164"/>
      <c r="JE39" s="164"/>
      <c r="JF39" s="164"/>
      <c r="JG39" s="164"/>
      <c r="JH39" s="164"/>
      <c r="JI39" s="164"/>
      <c r="JJ39" s="164"/>
      <c r="JK39" s="164"/>
      <c r="JL39" s="164"/>
      <c r="JM39" s="164"/>
      <c r="JN39" s="164"/>
      <c r="JO39" s="164"/>
      <c r="JP39" s="164"/>
      <c r="JQ39" s="164"/>
      <c r="JR39" s="164"/>
      <c r="JS39" s="164"/>
      <c r="JT39" s="164"/>
      <c r="JU39" s="164"/>
      <c r="JV39" s="164"/>
      <c r="JW39" s="164"/>
      <c r="JX39" s="164"/>
      <c r="JY39" s="164"/>
      <c r="JZ39" s="164"/>
      <c r="KA39" s="164"/>
      <c r="KB39" s="164"/>
      <c r="KC39" s="164"/>
      <c r="KD39" s="164"/>
      <c r="KE39" s="164"/>
      <c r="KF39" s="164"/>
      <c r="KG39" s="164"/>
      <c r="KH39" s="164"/>
      <c r="KI39" s="164"/>
      <c r="KJ39" s="164"/>
      <c r="KK39" s="164"/>
      <c r="KL39" s="164"/>
      <c r="KM39" s="164"/>
      <c r="KN39" s="164"/>
      <c r="KO39" s="164"/>
      <c r="KP39" s="164"/>
      <c r="KQ39" s="164"/>
      <c r="KR39" s="164"/>
      <c r="KS39" s="164"/>
      <c r="KT39" s="164"/>
      <c r="KU39" s="164"/>
      <c r="KV39" s="164"/>
      <c r="KW39" s="164"/>
      <c r="KX39" s="164"/>
      <c r="KY39" s="164"/>
      <c r="KZ39" s="164"/>
      <c r="LA39" s="164"/>
      <c r="LB39" s="164"/>
      <c r="LC39" s="164"/>
      <c r="LD39" s="164"/>
      <c r="LE39" s="164"/>
      <c r="LF39" s="164"/>
      <c r="LG39" s="164"/>
      <c r="LH39" s="164"/>
      <c r="LI39" s="164"/>
      <c r="LJ39" s="164"/>
      <c r="LK39" s="164"/>
      <c r="LL39" s="164"/>
      <c r="LM39" s="164"/>
      <c r="LN39" s="164"/>
      <c r="LO39" s="164"/>
      <c r="LP39" s="164"/>
      <c r="LQ39" s="164"/>
      <c r="LR39" s="164"/>
      <c r="LS39" s="164"/>
      <c r="LT39" s="164"/>
      <c r="LU39" s="164"/>
      <c r="LV39" s="164"/>
      <c r="LW39" s="164"/>
      <c r="LX39" s="164"/>
      <c r="LY39" s="164"/>
      <c r="LZ39" s="164"/>
      <c r="MA39" s="164"/>
      <c r="MB39" s="164"/>
      <c r="MC39" s="164"/>
      <c r="MD39" s="164"/>
      <c r="ME39" s="164"/>
      <c r="MF39" s="164"/>
      <c r="MG39" s="164"/>
      <c r="MH39" s="164"/>
      <c r="MI39" s="164"/>
      <c r="MJ39" s="164"/>
      <c r="MK39" s="164"/>
      <c r="ML39" s="164"/>
      <c r="MM39" s="164"/>
      <c r="MN39" s="164"/>
      <c r="MO39" s="164"/>
      <c r="MP39" s="164"/>
      <c r="MQ39" s="164"/>
      <c r="MR39" s="164"/>
      <c r="MS39" s="164"/>
      <c r="MT39" s="164"/>
      <c r="MU39" s="164"/>
      <c r="MV39" s="164"/>
      <c r="MW39" s="164"/>
      <c r="MX39" s="164"/>
      <c r="MY39" s="164"/>
      <c r="MZ39" s="164"/>
      <c r="NA39" s="164"/>
      <c r="NB39" s="164"/>
      <c r="NC39" s="164"/>
      <c r="ND39" s="164"/>
      <c r="NE39" s="164"/>
      <c r="NF39" s="164"/>
      <c r="NG39" s="164"/>
      <c r="NH39" s="164"/>
      <c r="NI39" s="164"/>
      <c r="NJ39" s="164"/>
      <c r="NK39" s="164"/>
      <c r="NL39" s="164"/>
      <c r="NM39" s="164"/>
      <c r="NN39" s="164"/>
      <c r="NO39" s="164"/>
      <c r="NP39" s="164"/>
      <c r="NQ39" s="164"/>
      <c r="NR39" s="164"/>
      <c r="NS39" s="164"/>
      <c r="NT39" s="164"/>
      <c r="NU39" s="164"/>
      <c r="NV39" s="164"/>
      <c r="NW39" s="164"/>
      <c r="NX39" s="164"/>
      <c r="NY39" s="164"/>
      <c r="NZ39" s="164"/>
      <c r="OA39" s="164"/>
      <c r="OB39" s="164"/>
      <c r="OC39" s="164"/>
      <c r="OD39" s="164"/>
      <c r="OE39" s="164"/>
      <c r="OF39" s="164"/>
      <c r="OG39" s="164"/>
      <c r="OH39" s="164"/>
      <c r="OI39" s="164"/>
      <c r="OJ39" s="164"/>
      <c r="OK39" s="164"/>
      <c r="OL39" s="164"/>
      <c r="OM39" s="164"/>
      <c r="ON39" s="164"/>
      <c r="OO39" s="164"/>
      <c r="OP39" s="164"/>
      <c r="OQ39" s="164"/>
      <c r="OR39" s="164"/>
      <c r="OS39" s="164"/>
      <c r="OT39" s="164"/>
      <c r="OU39" s="164"/>
      <c r="OV39" s="164"/>
      <c r="OW39" s="164"/>
      <c r="OX39" s="164"/>
      <c r="OY39" s="164"/>
      <c r="OZ39" s="164"/>
      <c r="PA39" s="164"/>
      <c r="PB39" s="164"/>
      <c r="PC39" s="164"/>
      <c r="PD39" s="164"/>
      <c r="PE39" s="164"/>
      <c r="PF39" s="164"/>
      <c r="PG39" s="164"/>
      <c r="PH39" s="164"/>
      <c r="PI39" s="164"/>
      <c r="PJ39" s="164"/>
      <c r="PK39" s="164"/>
      <c r="PL39" s="164"/>
      <c r="PM39" s="164"/>
      <c r="PN39" s="164"/>
      <c r="PO39" s="164"/>
      <c r="PP39" s="164"/>
      <c r="PQ39" s="164"/>
      <c r="PR39" s="164"/>
      <c r="PS39" s="164"/>
      <c r="PT39" s="164"/>
      <c r="PU39" s="164"/>
      <c r="PV39" s="164"/>
      <c r="PW39" s="164"/>
      <c r="PX39" s="164"/>
      <c r="PY39" s="164"/>
      <c r="PZ39" s="164"/>
      <c r="QA39" s="164"/>
      <c r="QB39" s="164"/>
      <c r="QC39" s="164"/>
      <c r="QD39" s="164"/>
      <c r="QE39" s="164"/>
      <c r="QF39" s="164"/>
      <c r="QG39" s="164"/>
      <c r="QH39" s="164"/>
      <c r="QI39" s="164"/>
      <c r="QJ39" s="164"/>
      <c r="QK39" s="164"/>
      <c r="QL39" s="164"/>
      <c r="QM39" s="164"/>
      <c r="QN39" s="164"/>
      <c r="QO39" s="164"/>
      <c r="QP39" s="164"/>
      <c r="QQ39" s="164"/>
      <c r="QR39" s="164"/>
      <c r="QS39" s="164"/>
      <c r="QT39" s="164"/>
      <c r="QU39" s="164"/>
      <c r="QV39" s="164"/>
      <c r="QW39" s="164"/>
      <c r="QX39" s="164"/>
      <c r="QY39" s="164"/>
      <c r="QZ39" s="164"/>
      <c r="RA39" s="164"/>
      <c r="RB39" s="164"/>
      <c r="RC39" s="164"/>
      <c r="RD39" s="164"/>
      <c r="RE39" s="164"/>
      <c r="RF39" s="164"/>
      <c r="RG39" s="164"/>
      <c r="RH39" s="164"/>
      <c r="RI39" s="164"/>
      <c r="RJ39" s="164"/>
      <c r="RK39" s="164"/>
      <c r="RL39" s="164"/>
      <c r="RM39" s="164"/>
      <c r="RN39" s="164"/>
      <c r="RO39" s="164"/>
      <c r="RP39" s="164"/>
      <c r="RQ39" s="164"/>
      <c r="RR39" s="164"/>
      <c r="RS39" s="164"/>
      <c r="RT39" s="164"/>
      <c r="RU39" s="164"/>
      <c r="RV39" s="164"/>
      <c r="RW39" s="164"/>
      <c r="RX39" s="164"/>
      <c r="RY39" s="164"/>
      <c r="RZ39" s="164"/>
      <c r="SA39" s="164"/>
      <c r="SB39" s="164"/>
      <c r="SC39" s="164"/>
      <c r="SD39" s="164"/>
      <c r="SE39" s="164"/>
      <c r="SF39" s="164"/>
      <c r="SG39" s="164"/>
      <c r="SH39" s="164"/>
      <c r="SI39" s="164"/>
      <c r="SJ39" s="164"/>
      <c r="SK39" s="164"/>
      <c r="SL39" s="164"/>
      <c r="SM39" s="164"/>
      <c r="SN39" s="164"/>
      <c r="SO39" s="164"/>
      <c r="SP39" s="164"/>
      <c r="SQ39" s="164"/>
      <c r="SR39" s="164"/>
      <c r="SS39" s="164"/>
      <c r="ST39" s="164"/>
      <c r="SU39" s="164"/>
      <c r="SV39" s="164"/>
      <c r="SW39" s="164"/>
      <c r="SX39" s="164"/>
      <c r="SY39" s="164"/>
      <c r="SZ39" s="164"/>
      <c r="TA39" s="164"/>
      <c r="TB39" s="164"/>
      <c r="TC39" s="164"/>
      <c r="TD39" s="164"/>
      <c r="TE39" s="164"/>
      <c r="TF39" s="164"/>
      <c r="TG39" s="164"/>
      <c r="TH39" s="164"/>
      <c r="TI39" s="164"/>
      <c r="TJ39" s="164"/>
      <c r="TK39" s="164"/>
      <c r="TL39" s="164"/>
      <c r="TM39" s="164"/>
      <c r="TN39" s="164"/>
      <c r="TO39" s="164"/>
      <c r="TP39" s="164"/>
      <c r="TQ39" s="164"/>
      <c r="TR39" s="164"/>
      <c r="TS39" s="164"/>
      <c r="TT39" s="164"/>
      <c r="TU39" s="164"/>
      <c r="TV39" s="164"/>
      <c r="TW39" s="164"/>
      <c r="TX39" s="164"/>
      <c r="TY39" s="164"/>
      <c r="TZ39" s="164"/>
      <c r="UA39" s="164"/>
      <c r="UB39" s="164"/>
      <c r="UC39" s="164"/>
      <c r="UD39" s="164"/>
      <c r="UE39" s="164"/>
      <c r="UF39" s="164"/>
      <c r="UG39" s="164"/>
      <c r="UH39" s="164"/>
      <c r="UI39" s="164"/>
      <c r="UJ39" s="164"/>
      <c r="UK39" s="164"/>
      <c r="UL39" s="164"/>
      <c r="UM39" s="164"/>
      <c r="UN39" s="164"/>
      <c r="UO39" s="164"/>
      <c r="UP39" s="164"/>
      <c r="UQ39" s="164"/>
      <c r="UR39" s="164"/>
      <c r="US39" s="164"/>
      <c r="UT39" s="164"/>
      <c r="UU39" s="164"/>
      <c r="UV39" s="164"/>
      <c r="UW39" s="164"/>
      <c r="UX39" s="164"/>
      <c r="UY39" s="164"/>
      <c r="UZ39" s="164"/>
      <c r="VA39" s="164"/>
      <c r="VB39" s="164"/>
      <c r="VC39" s="164"/>
      <c r="VD39" s="164"/>
      <c r="VE39" s="164"/>
      <c r="VF39" s="164"/>
      <c r="VG39" s="164"/>
      <c r="VH39" s="164"/>
      <c r="VI39" s="164"/>
      <c r="VJ39" s="164"/>
      <c r="VK39" s="164"/>
      <c r="VL39" s="164"/>
      <c r="VM39" s="164"/>
      <c r="VN39" s="164"/>
      <c r="VO39" s="164"/>
      <c r="VP39" s="164"/>
      <c r="VQ39" s="164"/>
      <c r="VR39" s="164"/>
      <c r="VS39" s="164"/>
      <c r="VT39" s="164"/>
      <c r="VU39" s="164"/>
      <c r="VV39" s="164"/>
      <c r="VW39" s="164"/>
      <c r="VX39" s="164"/>
      <c r="VY39" s="164"/>
      <c r="VZ39" s="164"/>
      <c r="WA39" s="164"/>
      <c r="WB39" s="164"/>
      <c r="WC39" s="164"/>
      <c r="WD39" s="164"/>
      <c r="WE39" s="164"/>
      <c r="WF39" s="164"/>
      <c r="WG39" s="164"/>
      <c r="WH39" s="164"/>
      <c r="WI39" s="164"/>
      <c r="WJ39" s="164"/>
      <c r="WK39" s="164"/>
      <c r="WL39" s="164"/>
      <c r="WM39" s="164"/>
      <c r="WN39" s="164"/>
      <c r="WO39" s="164"/>
      <c r="WP39" s="164"/>
      <c r="WQ39" s="164"/>
      <c r="WR39" s="164"/>
      <c r="WS39" s="164"/>
      <c r="WT39" s="164"/>
      <c r="WU39" s="164"/>
      <c r="WV39" s="164"/>
      <c r="WW39" s="164"/>
      <c r="WX39" s="164"/>
      <c r="WY39" s="164"/>
      <c r="WZ39" s="164"/>
      <c r="XA39" s="164"/>
      <c r="XB39" s="164"/>
      <c r="XC39" s="164"/>
      <c r="XD39" s="164"/>
      <c r="XE39" s="164"/>
      <c r="XF39" s="164"/>
      <c r="XG39" s="164"/>
      <c r="XH39" s="164"/>
      <c r="XI39" s="164"/>
      <c r="XJ39" s="164"/>
      <c r="XK39" s="164"/>
      <c r="XL39" s="164"/>
      <c r="XM39" s="164"/>
      <c r="XN39" s="164"/>
      <c r="XO39" s="164"/>
      <c r="XP39" s="164"/>
      <c r="XQ39" s="164"/>
      <c r="XR39" s="164"/>
      <c r="XS39" s="164"/>
      <c r="XT39" s="164"/>
      <c r="XU39" s="164"/>
      <c r="XV39" s="164"/>
      <c r="XW39" s="164"/>
      <c r="XX39" s="164"/>
      <c r="XY39" s="164"/>
      <c r="XZ39" s="164"/>
      <c r="YA39" s="164"/>
      <c r="YB39" s="164"/>
      <c r="YC39" s="164"/>
      <c r="YD39" s="164"/>
      <c r="YE39" s="164"/>
      <c r="YF39" s="164"/>
      <c r="YG39" s="164"/>
      <c r="YH39" s="164"/>
      <c r="YI39" s="164"/>
      <c r="YJ39" s="164"/>
      <c r="YK39" s="164"/>
      <c r="YL39" s="164"/>
      <c r="YM39" s="164"/>
      <c r="YN39" s="164"/>
      <c r="YO39" s="164"/>
      <c r="YP39" s="164"/>
      <c r="YQ39" s="164"/>
      <c r="YR39" s="164"/>
      <c r="YS39" s="164"/>
      <c r="YT39" s="164"/>
      <c r="YU39" s="164"/>
      <c r="YV39" s="164"/>
      <c r="YW39" s="164"/>
      <c r="YX39" s="164"/>
      <c r="YY39" s="164"/>
      <c r="YZ39" s="164"/>
      <c r="ZA39" s="164"/>
      <c r="ZB39" s="164"/>
      <c r="ZC39" s="164"/>
      <c r="ZD39" s="164"/>
      <c r="ZE39" s="164"/>
      <c r="ZF39" s="164"/>
      <c r="ZG39" s="164"/>
      <c r="ZH39" s="164"/>
      <c r="ZI39" s="164"/>
      <c r="ZJ39" s="164"/>
      <c r="ZK39" s="164"/>
      <c r="ZL39" s="164"/>
      <c r="ZM39" s="164"/>
      <c r="ZN39" s="164"/>
      <c r="ZO39" s="164"/>
      <c r="ZP39" s="164"/>
      <c r="ZQ39" s="164"/>
      <c r="ZR39" s="164"/>
      <c r="ZS39" s="164"/>
      <c r="ZT39" s="164"/>
      <c r="ZU39" s="164"/>
      <c r="ZV39" s="164"/>
      <c r="ZW39" s="164"/>
      <c r="ZX39" s="164"/>
      <c r="ZY39" s="164"/>
      <c r="ZZ39" s="164"/>
      <c r="AAA39" s="164"/>
      <c r="AAB39" s="164"/>
      <c r="AAC39" s="164"/>
      <c r="AAD39" s="164"/>
      <c r="AAE39" s="164"/>
      <c r="AAF39" s="164"/>
      <c r="AAG39" s="164"/>
      <c r="AAH39" s="164"/>
      <c r="AAI39" s="164"/>
      <c r="AAJ39" s="164"/>
      <c r="AAK39" s="164"/>
      <c r="AAL39" s="164"/>
      <c r="AAM39" s="164"/>
      <c r="AAN39" s="164"/>
      <c r="AAO39" s="164"/>
      <c r="AAP39" s="164"/>
      <c r="AAQ39" s="164"/>
      <c r="AAR39" s="164"/>
      <c r="AAS39" s="164"/>
      <c r="AAT39" s="164"/>
      <c r="AAU39" s="164"/>
      <c r="AAV39" s="164"/>
      <c r="AAW39" s="164"/>
      <c r="AAX39" s="164"/>
      <c r="AAY39" s="164"/>
      <c r="AAZ39" s="164"/>
      <c r="ABA39" s="164"/>
      <c r="ABB39" s="164"/>
      <c r="ABC39" s="164"/>
    </row>
    <row r="40" spans="1:731" ht="15" customHeight="1" x14ac:dyDescent="0.35">
      <c r="A40" s="161" t="s">
        <v>188</v>
      </c>
      <c r="B40" s="162" t="s">
        <v>255</v>
      </c>
      <c r="C40" s="162" t="s">
        <v>256</v>
      </c>
      <c r="D40" s="162"/>
      <c r="E40" s="162"/>
      <c r="F40" s="162"/>
      <c r="G40" s="162">
        <v>0</v>
      </c>
      <c r="H40" s="162">
        <v>3</v>
      </c>
      <c r="I40" s="162">
        <v>3</v>
      </c>
      <c r="J40" s="162">
        <v>3</v>
      </c>
      <c r="K40" s="162">
        <v>3</v>
      </c>
      <c r="L40" s="162">
        <v>3</v>
      </c>
      <c r="M40" s="162">
        <v>3</v>
      </c>
      <c r="N40" s="162">
        <v>3</v>
      </c>
      <c r="O40" s="162"/>
      <c r="P40" s="162"/>
      <c r="Q40" s="162"/>
      <c r="R40" s="162">
        <v>0</v>
      </c>
      <c r="S40" s="162">
        <v>0</v>
      </c>
      <c r="T40" s="162">
        <v>0</v>
      </c>
      <c r="U40" s="162">
        <v>0</v>
      </c>
      <c r="V40" s="162">
        <v>0</v>
      </c>
      <c r="W40" s="162">
        <v>0</v>
      </c>
      <c r="X40" s="162">
        <v>0</v>
      </c>
      <c r="Y40" s="162">
        <v>0</v>
      </c>
      <c r="Z40" s="162"/>
      <c r="AA40" s="162"/>
      <c r="AB40" s="162"/>
      <c r="AC40" s="162">
        <v>0</v>
      </c>
      <c r="AD40" s="162">
        <v>0</v>
      </c>
      <c r="AE40" s="162">
        <v>0</v>
      </c>
      <c r="AF40" s="162">
        <v>0</v>
      </c>
      <c r="AG40" s="162">
        <v>0</v>
      </c>
      <c r="AH40" s="162">
        <v>0</v>
      </c>
      <c r="AI40" s="162">
        <v>0</v>
      </c>
      <c r="AJ40" s="162">
        <v>0</v>
      </c>
      <c r="AK40" s="162"/>
      <c r="AL40" s="162"/>
      <c r="AM40" s="162"/>
      <c r="AN40" s="162">
        <v>0</v>
      </c>
      <c r="AO40" s="162">
        <v>0</v>
      </c>
      <c r="AP40" s="162">
        <v>0</v>
      </c>
      <c r="AQ40" s="162">
        <v>0</v>
      </c>
      <c r="AR40" s="162">
        <v>0</v>
      </c>
      <c r="AS40" s="162">
        <v>0</v>
      </c>
      <c r="AT40" s="162">
        <v>0</v>
      </c>
      <c r="AU40" s="162">
        <v>0</v>
      </c>
      <c r="AV40" s="162"/>
      <c r="AW40" s="162"/>
      <c r="AX40" s="162"/>
      <c r="AY40" s="162">
        <v>0</v>
      </c>
      <c r="AZ40" s="162">
        <v>0</v>
      </c>
      <c r="BA40" s="162">
        <v>0</v>
      </c>
      <c r="BB40" s="162">
        <v>0</v>
      </c>
      <c r="BC40" s="162">
        <v>0</v>
      </c>
      <c r="BD40" s="162">
        <v>0</v>
      </c>
      <c r="BE40" s="162">
        <v>0</v>
      </c>
      <c r="BF40" s="162">
        <v>0</v>
      </c>
      <c r="BG40" s="162"/>
      <c r="BH40" s="162"/>
      <c r="BI40" s="162"/>
      <c r="BJ40" s="162">
        <v>0</v>
      </c>
      <c r="BK40" s="162">
        <v>0</v>
      </c>
      <c r="BL40" s="162">
        <v>0</v>
      </c>
      <c r="BM40" s="162">
        <v>0</v>
      </c>
      <c r="BN40" s="162">
        <v>0</v>
      </c>
      <c r="BO40" s="162">
        <v>0</v>
      </c>
      <c r="BP40" s="162">
        <v>0</v>
      </c>
      <c r="BQ40" s="162">
        <v>0</v>
      </c>
      <c r="BR40" s="162"/>
      <c r="BS40" s="162"/>
      <c r="BT40" s="162"/>
      <c r="BU40" s="162">
        <v>0</v>
      </c>
      <c r="BV40" s="162">
        <v>0</v>
      </c>
      <c r="BW40" s="162">
        <v>0</v>
      </c>
      <c r="BX40" s="162">
        <v>0</v>
      </c>
      <c r="BY40" s="162">
        <v>0</v>
      </c>
      <c r="BZ40" s="162">
        <v>0</v>
      </c>
      <c r="CA40" s="162">
        <v>0</v>
      </c>
      <c r="CB40" s="162">
        <v>0</v>
      </c>
      <c r="CC40" s="162"/>
      <c r="CD40" s="162"/>
      <c r="CE40" s="162"/>
      <c r="CF40" s="162">
        <v>0</v>
      </c>
      <c r="CG40" s="162">
        <v>0</v>
      </c>
      <c r="CH40" s="162">
        <v>0</v>
      </c>
      <c r="CI40" s="162">
        <v>0</v>
      </c>
      <c r="CJ40" s="162">
        <v>0</v>
      </c>
      <c r="CK40" s="162">
        <v>0</v>
      </c>
      <c r="CL40" s="162">
        <v>0</v>
      </c>
      <c r="CM40" s="162">
        <v>0</v>
      </c>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v>0</v>
      </c>
      <c r="DN40" s="162">
        <v>6</v>
      </c>
      <c r="DO40" s="162">
        <v>6</v>
      </c>
      <c r="DP40" s="162">
        <v>6</v>
      </c>
      <c r="DQ40" s="162">
        <v>6</v>
      </c>
      <c r="DR40" s="162">
        <v>6</v>
      </c>
      <c r="DS40" s="162">
        <v>6</v>
      </c>
      <c r="DT40" s="162">
        <v>6</v>
      </c>
      <c r="DU40" s="164"/>
      <c r="DV40" s="164"/>
      <c r="DW40" s="164"/>
      <c r="DX40" s="164"/>
      <c r="DY40" s="164"/>
      <c r="DZ40" s="164"/>
      <c r="EA40" s="164"/>
      <c r="EB40" s="164"/>
      <c r="EC40" s="164"/>
      <c r="ED40" s="164"/>
      <c r="EE40" s="164"/>
      <c r="EF40" s="164"/>
      <c r="EG40" s="164"/>
      <c r="EH40" s="164"/>
      <c r="EI40" s="164"/>
      <c r="EJ40" s="164"/>
      <c r="EK40" s="164"/>
      <c r="EL40" s="164"/>
      <c r="EM40" s="164"/>
      <c r="EN40" s="164"/>
      <c r="EO40" s="164"/>
      <c r="EP40" s="164"/>
      <c r="EQ40" s="164"/>
      <c r="ER40" s="164"/>
      <c r="ES40" s="164"/>
      <c r="ET40" s="164"/>
      <c r="EU40" s="164"/>
      <c r="EV40" s="164"/>
      <c r="EW40" s="164"/>
      <c r="EX40" s="164"/>
      <c r="EY40" s="164"/>
      <c r="EZ40" s="164"/>
      <c r="FA40" s="164"/>
      <c r="FB40" s="164"/>
      <c r="FC40" s="164"/>
      <c r="FD40" s="164"/>
      <c r="FE40" s="164"/>
      <c r="FF40" s="164"/>
      <c r="FG40" s="164"/>
      <c r="FH40" s="164"/>
      <c r="FI40" s="164"/>
      <c r="FJ40" s="164"/>
      <c r="FK40" s="164"/>
      <c r="FL40" s="164"/>
      <c r="FM40" s="164"/>
      <c r="FN40" s="164"/>
      <c r="FO40" s="164"/>
      <c r="FP40" s="164"/>
      <c r="FQ40" s="164"/>
      <c r="FR40" s="164"/>
      <c r="FS40" s="164"/>
      <c r="FT40" s="164"/>
      <c r="FU40" s="164"/>
      <c r="FV40" s="164"/>
      <c r="FW40" s="164"/>
      <c r="FX40" s="164"/>
      <c r="FY40" s="164"/>
      <c r="FZ40" s="164"/>
      <c r="GA40" s="164"/>
      <c r="GB40" s="164"/>
      <c r="GC40" s="164"/>
      <c r="GD40" s="164"/>
      <c r="GE40" s="164"/>
      <c r="GF40" s="164"/>
      <c r="GG40" s="164"/>
      <c r="GH40" s="164"/>
      <c r="GI40" s="164"/>
      <c r="GJ40" s="164"/>
      <c r="GK40" s="164"/>
      <c r="GL40" s="164"/>
      <c r="GM40" s="164"/>
      <c r="GN40" s="164"/>
      <c r="GO40" s="164"/>
      <c r="GP40" s="164"/>
      <c r="GQ40" s="164"/>
      <c r="GR40" s="164"/>
      <c r="GS40" s="164"/>
      <c r="GT40" s="164"/>
      <c r="GU40" s="164"/>
      <c r="GV40" s="164"/>
      <c r="GW40" s="164"/>
      <c r="GX40" s="164"/>
      <c r="GY40" s="164"/>
      <c r="GZ40" s="164"/>
      <c r="HA40" s="164"/>
      <c r="HB40" s="164"/>
      <c r="HC40" s="164"/>
      <c r="HD40" s="164"/>
      <c r="HE40" s="164"/>
      <c r="HF40" s="164"/>
      <c r="HG40" s="164"/>
      <c r="HH40" s="164"/>
      <c r="HI40" s="164"/>
      <c r="HJ40" s="164"/>
      <c r="HK40" s="164"/>
      <c r="HL40" s="164"/>
      <c r="HM40" s="164"/>
      <c r="HN40" s="164"/>
      <c r="HO40" s="164"/>
      <c r="HP40" s="164"/>
      <c r="HQ40" s="164"/>
      <c r="HR40" s="164"/>
      <c r="HS40" s="164"/>
      <c r="HT40" s="164"/>
      <c r="HU40" s="164"/>
      <c r="HV40" s="164"/>
      <c r="HW40" s="164"/>
      <c r="HX40" s="164"/>
      <c r="HY40" s="164"/>
      <c r="HZ40" s="164"/>
      <c r="IA40" s="164"/>
      <c r="IB40" s="164"/>
      <c r="IC40" s="164"/>
      <c r="ID40" s="164"/>
      <c r="IE40" s="164"/>
      <c r="IF40" s="164"/>
      <c r="IG40" s="164"/>
      <c r="IH40" s="164"/>
      <c r="II40" s="164"/>
      <c r="IJ40" s="164"/>
      <c r="IK40" s="164"/>
      <c r="IL40" s="164"/>
      <c r="IM40" s="164"/>
      <c r="IN40" s="164"/>
      <c r="IO40" s="164"/>
      <c r="IP40" s="164"/>
      <c r="IQ40" s="164"/>
      <c r="IR40" s="164"/>
      <c r="IS40" s="164"/>
      <c r="IT40" s="164"/>
      <c r="IU40" s="164"/>
      <c r="IV40" s="164"/>
      <c r="IW40" s="164"/>
      <c r="IX40" s="164"/>
      <c r="IY40" s="164"/>
      <c r="IZ40" s="164"/>
      <c r="JA40" s="164"/>
      <c r="JB40" s="164"/>
      <c r="JC40" s="164"/>
      <c r="JD40" s="164"/>
      <c r="JE40" s="164"/>
      <c r="JF40" s="164"/>
      <c r="JG40" s="164"/>
      <c r="JH40" s="164"/>
      <c r="JI40" s="164"/>
      <c r="JJ40" s="164"/>
      <c r="JK40" s="164"/>
      <c r="JL40" s="164"/>
      <c r="JM40" s="164"/>
      <c r="JN40" s="164"/>
      <c r="JO40" s="164"/>
      <c r="JP40" s="164"/>
      <c r="JQ40" s="164"/>
      <c r="JR40" s="164"/>
      <c r="JS40" s="164"/>
      <c r="JT40" s="164"/>
      <c r="JU40" s="164"/>
      <c r="JV40" s="164"/>
      <c r="JW40" s="164"/>
      <c r="JX40" s="164"/>
      <c r="JY40" s="164"/>
      <c r="JZ40" s="164"/>
      <c r="KA40" s="164"/>
      <c r="KB40" s="164"/>
      <c r="KC40" s="164"/>
      <c r="KD40" s="164"/>
      <c r="KE40" s="164"/>
      <c r="KF40" s="164"/>
      <c r="KG40" s="164"/>
      <c r="KH40" s="164"/>
      <c r="KI40" s="164"/>
      <c r="KJ40" s="164"/>
      <c r="KK40" s="164"/>
      <c r="KL40" s="164"/>
      <c r="KM40" s="164"/>
      <c r="KN40" s="164"/>
      <c r="KO40" s="164"/>
      <c r="KP40" s="164"/>
      <c r="KQ40" s="164"/>
      <c r="KR40" s="164"/>
      <c r="KS40" s="164"/>
      <c r="KT40" s="164"/>
      <c r="KU40" s="164"/>
      <c r="KV40" s="164"/>
      <c r="KW40" s="164"/>
      <c r="KX40" s="164"/>
      <c r="KY40" s="164"/>
      <c r="KZ40" s="164"/>
      <c r="LA40" s="164"/>
      <c r="LB40" s="164"/>
      <c r="LC40" s="164"/>
      <c r="LD40" s="164"/>
      <c r="LE40" s="164"/>
      <c r="LF40" s="164"/>
      <c r="LG40" s="164"/>
      <c r="LH40" s="164"/>
      <c r="LI40" s="164"/>
      <c r="LJ40" s="164"/>
      <c r="LK40" s="164"/>
      <c r="LL40" s="164"/>
      <c r="LM40" s="164"/>
      <c r="LN40" s="164"/>
      <c r="LO40" s="164"/>
      <c r="LP40" s="164"/>
      <c r="LQ40" s="164"/>
      <c r="LR40" s="164"/>
      <c r="LS40" s="164"/>
      <c r="LT40" s="164"/>
      <c r="LU40" s="164"/>
      <c r="LV40" s="164"/>
      <c r="LW40" s="164"/>
      <c r="LX40" s="164"/>
      <c r="LY40" s="164"/>
      <c r="LZ40" s="164"/>
      <c r="MA40" s="164"/>
      <c r="MB40" s="164"/>
      <c r="MC40" s="164"/>
      <c r="MD40" s="164"/>
      <c r="ME40" s="164"/>
      <c r="MF40" s="164"/>
      <c r="MG40" s="164"/>
      <c r="MH40" s="164"/>
      <c r="MI40" s="164"/>
      <c r="MJ40" s="164"/>
      <c r="MK40" s="164"/>
      <c r="ML40" s="164"/>
      <c r="MM40" s="164"/>
      <c r="MN40" s="164"/>
      <c r="MO40" s="164"/>
      <c r="MP40" s="164"/>
      <c r="MQ40" s="164"/>
      <c r="MR40" s="164"/>
      <c r="MS40" s="164"/>
      <c r="MT40" s="164"/>
      <c r="MU40" s="164"/>
      <c r="MV40" s="164"/>
      <c r="MW40" s="164"/>
      <c r="MX40" s="164"/>
      <c r="MY40" s="164"/>
      <c r="MZ40" s="164"/>
      <c r="NA40" s="164"/>
      <c r="NB40" s="164"/>
      <c r="NC40" s="164"/>
      <c r="ND40" s="164"/>
      <c r="NE40" s="164"/>
      <c r="NF40" s="164"/>
      <c r="NG40" s="164"/>
      <c r="NH40" s="164"/>
      <c r="NI40" s="164"/>
      <c r="NJ40" s="164"/>
      <c r="NK40" s="164"/>
      <c r="NL40" s="164"/>
      <c r="NM40" s="164"/>
      <c r="NN40" s="164"/>
      <c r="NO40" s="164"/>
      <c r="NP40" s="164"/>
      <c r="NQ40" s="164"/>
      <c r="NR40" s="164"/>
      <c r="NS40" s="164"/>
      <c r="NT40" s="164"/>
      <c r="NU40" s="164"/>
      <c r="NV40" s="164"/>
      <c r="NW40" s="164"/>
      <c r="NX40" s="164"/>
      <c r="NY40" s="164"/>
      <c r="NZ40" s="164"/>
      <c r="OA40" s="164"/>
      <c r="OB40" s="164"/>
      <c r="OC40" s="164"/>
      <c r="OD40" s="164"/>
      <c r="OE40" s="164"/>
      <c r="OF40" s="164"/>
      <c r="OG40" s="164"/>
      <c r="OH40" s="164"/>
      <c r="OI40" s="164"/>
      <c r="OJ40" s="164"/>
      <c r="OK40" s="164"/>
      <c r="OL40" s="164"/>
      <c r="OM40" s="164"/>
      <c r="ON40" s="164"/>
      <c r="OO40" s="164"/>
      <c r="OP40" s="164"/>
      <c r="OQ40" s="164"/>
      <c r="OR40" s="164"/>
      <c r="OS40" s="164"/>
      <c r="OT40" s="164"/>
      <c r="OU40" s="164"/>
      <c r="OV40" s="164"/>
      <c r="OW40" s="164"/>
      <c r="OX40" s="164"/>
      <c r="OY40" s="164"/>
      <c r="OZ40" s="164"/>
      <c r="PA40" s="164"/>
      <c r="PB40" s="164"/>
      <c r="PC40" s="164"/>
      <c r="PD40" s="164"/>
      <c r="PE40" s="164"/>
      <c r="PF40" s="164"/>
      <c r="PG40" s="164"/>
      <c r="PH40" s="164"/>
      <c r="PI40" s="164"/>
      <c r="PJ40" s="164"/>
      <c r="PK40" s="164"/>
      <c r="PL40" s="164"/>
      <c r="PM40" s="164"/>
      <c r="PN40" s="164"/>
      <c r="PO40" s="164"/>
      <c r="PP40" s="164"/>
      <c r="PQ40" s="164"/>
      <c r="PR40" s="164"/>
      <c r="PS40" s="164"/>
      <c r="PT40" s="164"/>
      <c r="PU40" s="164"/>
      <c r="PV40" s="164"/>
      <c r="PW40" s="164"/>
      <c r="PX40" s="164"/>
      <c r="PY40" s="164"/>
      <c r="PZ40" s="164"/>
      <c r="QA40" s="164"/>
      <c r="QB40" s="164"/>
      <c r="QC40" s="164"/>
      <c r="QD40" s="164"/>
      <c r="QE40" s="164"/>
      <c r="QF40" s="164"/>
      <c r="QG40" s="164"/>
      <c r="QH40" s="164"/>
      <c r="QI40" s="164"/>
      <c r="QJ40" s="164"/>
      <c r="QK40" s="164"/>
      <c r="QL40" s="164"/>
      <c r="QM40" s="164"/>
      <c r="QN40" s="164"/>
      <c r="QO40" s="164"/>
      <c r="QP40" s="164"/>
      <c r="QQ40" s="164"/>
      <c r="QR40" s="164"/>
      <c r="QS40" s="164"/>
      <c r="QT40" s="164"/>
      <c r="QU40" s="164"/>
      <c r="QV40" s="164"/>
      <c r="QW40" s="164"/>
      <c r="QX40" s="164"/>
      <c r="QY40" s="164"/>
      <c r="QZ40" s="164"/>
      <c r="RA40" s="164"/>
      <c r="RB40" s="164"/>
      <c r="RC40" s="164"/>
      <c r="RD40" s="164"/>
      <c r="RE40" s="164"/>
      <c r="RF40" s="164"/>
      <c r="RG40" s="164"/>
      <c r="RH40" s="164"/>
      <c r="RI40" s="164"/>
      <c r="RJ40" s="164"/>
      <c r="RK40" s="164"/>
      <c r="RL40" s="164"/>
      <c r="RM40" s="164"/>
      <c r="RN40" s="164"/>
      <c r="RO40" s="164"/>
      <c r="RP40" s="164"/>
      <c r="RQ40" s="164"/>
      <c r="RR40" s="164"/>
      <c r="RS40" s="164"/>
      <c r="RT40" s="164"/>
      <c r="RU40" s="164"/>
      <c r="RV40" s="164"/>
      <c r="RW40" s="164"/>
      <c r="RX40" s="164"/>
      <c r="RY40" s="164"/>
      <c r="RZ40" s="164"/>
      <c r="SA40" s="164"/>
      <c r="SB40" s="164"/>
      <c r="SC40" s="164"/>
      <c r="SD40" s="164"/>
      <c r="SE40" s="164"/>
      <c r="SF40" s="164"/>
      <c r="SG40" s="164"/>
      <c r="SH40" s="164"/>
      <c r="SI40" s="164"/>
      <c r="SJ40" s="164"/>
      <c r="SK40" s="164"/>
      <c r="SL40" s="164"/>
      <c r="SM40" s="164"/>
      <c r="SN40" s="164"/>
      <c r="SO40" s="164"/>
      <c r="SP40" s="164"/>
      <c r="SQ40" s="164"/>
      <c r="SR40" s="164"/>
      <c r="SS40" s="164"/>
      <c r="ST40" s="164"/>
      <c r="SU40" s="164"/>
      <c r="SV40" s="164"/>
      <c r="SW40" s="164"/>
      <c r="SX40" s="164"/>
      <c r="SY40" s="164"/>
      <c r="SZ40" s="164"/>
      <c r="TA40" s="164"/>
      <c r="TB40" s="164"/>
      <c r="TC40" s="164"/>
      <c r="TD40" s="164"/>
      <c r="TE40" s="164"/>
      <c r="TF40" s="164"/>
      <c r="TG40" s="164"/>
      <c r="TH40" s="164"/>
      <c r="TI40" s="164"/>
      <c r="TJ40" s="164"/>
      <c r="TK40" s="164"/>
      <c r="TL40" s="164"/>
      <c r="TM40" s="164"/>
      <c r="TN40" s="164"/>
      <c r="TO40" s="164"/>
      <c r="TP40" s="164"/>
      <c r="TQ40" s="164"/>
      <c r="TR40" s="164"/>
      <c r="TS40" s="164"/>
      <c r="TT40" s="164"/>
      <c r="TU40" s="164"/>
      <c r="TV40" s="164"/>
      <c r="TW40" s="164"/>
      <c r="TX40" s="164"/>
      <c r="TY40" s="164"/>
      <c r="TZ40" s="164"/>
      <c r="UA40" s="164"/>
      <c r="UB40" s="164"/>
      <c r="UC40" s="164"/>
      <c r="UD40" s="164"/>
      <c r="UE40" s="164"/>
      <c r="UF40" s="164"/>
      <c r="UG40" s="164"/>
      <c r="UH40" s="164"/>
      <c r="UI40" s="164"/>
      <c r="UJ40" s="164"/>
      <c r="UK40" s="164"/>
      <c r="UL40" s="164"/>
      <c r="UM40" s="164"/>
      <c r="UN40" s="164"/>
      <c r="UO40" s="164"/>
      <c r="UP40" s="164"/>
      <c r="UQ40" s="164"/>
      <c r="UR40" s="164"/>
      <c r="US40" s="164"/>
      <c r="UT40" s="164"/>
      <c r="UU40" s="164"/>
      <c r="UV40" s="164"/>
      <c r="UW40" s="164"/>
      <c r="UX40" s="164"/>
      <c r="UY40" s="164"/>
      <c r="UZ40" s="164"/>
      <c r="VA40" s="164"/>
      <c r="VB40" s="164"/>
      <c r="VC40" s="164"/>
      <c r="VD40" s="164"/>
      <c r="VE40" s="164"/>
      <c r="VF40" s="164"/>
      <c r="VG40" s="164"/>
      <c r="VH40" s="164"/>
      <c r="VI40" s="164"/>
      <c r="VJ40" s="164"/>
      <c r="VK40" s="164"/>
      <c r="VL40" s="164"/>
      <c r="VM40" s="164"/>
      <c r="VN40" s="164"/>
      <c r="VO40" s="164"/>
      <c r="VP40" s="164"/>
      <c r="VQ40" s="164"/>
      <c r="VR40" s="164"/>
      <c r="VS40" s="164"/>
      <c r="VT40" s="164"/>
      <c r="VU40" s="164"/>
      <c r="VV40" s="164"/>
      <c r="VW40" s="164"/>
      <c r="VX40" s="164"/>
      <c r="VY40" s="164"/>
      <c r="VZ40" s="164"/>
      <c r="WA40" s="164"/>
      <c r="WB40" s="164"/>
      <c r="WC40" s="164"/>
      <c r="WD40" s="164"/>
      <c r="WE40" s="164"/>
      <c r="WF40" s="164"/>
      <c r="WG40" s="164"/>
      <c r="WH40" s="164"/>
      <c r="WI40" s="164"/>
      <c r="WJ40" s="164"/>
      <c r="WK40" s="164"/>
      <c r="WL40" s="164"/>
      <c r="WM40" s="164"/>
      <c r="WN40" s="164"/>
      <c r="WO40" s="164"/>
      <c r="WP40" s="164"/>
      <c r="WQ40" s="164"/>
      <c r="WR40" s="164"/>
      <c r="WS40" s="164"/>
      <c r="WT40" s="164"/>
      <c r="WU40" s="164"/>
      <c r="WV40" s="164"/>
      <c r="WW40" s="164"/>
      <c r="WX40" s="164"/>
      <c r="WY40" s="164"/>
      <c r="WZ40" s="164"/>
      <c r="XA40" s="164"/>
      <c r="XB40" s="164"/>
      <c r="XC40" s="164"/>
      <c r="XD40" s="164"/>
      <c r="XE40" s="164"/>
      <c r="XF40" s="164"/>
      <c r="XG40" s="164"/>
      <c r="XH40" s="164"/>
      <c r="XI40" s="164"/>
      <c r="XJ40" s="164"/>
      <c r="XK40" s="164"/>
      <c r="XL40" s="164"/>
      <c r="XM40" s="164"/>
      <c r="XN40" s="164"/>
      <c r="XO40" s="164"/>
      <c r="XP40" s="164"/>
      <c r="XQ40" s="164"/>
      <c r="XR40" s="164"/>
      <c r="XS40" s="164"/>
      <c r="XT40" s="164"/>
      <c r="XU40" s="164"/>
      <c r="XV40" s="164"/>
      <c r="XW40" s="164"/>
      <c r="XX40" s="164"/>
      <c r="XY40" s="164"/>
      <c r="XZ40" s="164"/>
      <c r="YA40" s="164"/>
      <c r="YB40" s="164"/>
      <c r="YC40" s="164"/>
      <c r="YD40" s="164"/>
      <c r="YE40" s="164"/>
      <c r="YF40" s="164"/>
      <c r="YG40" s="164"/>
      <c r="YH40" s="164"/>
      <c r="YI40" s="164"/>
      <c r="YJ40" s="164"/>
      <c r="YK40" s="164"/>
      <c r="YL40" s="164"/>
      <c r="YM40" s="164"/>
      <c r="YN40" s="164"/>
      <c r="YO40" s="164"/>
      <c r="YP40" s="164"/>
      <c r="YQ40" s="164"/>
      <c r="YR40" s="164"/>
      <c r="YS40" s="164"/>
      <c r="YT40" s="164"/>
      <c r="YU40" s="164"/>
      <c r="YV40" s="164"/>
      <c r="YW40" s="164"/>
      <c r="YX40" s="164"/>
      <c r="YY40" s="164"/>
      <c r="YZ40" s="164"/>
      <c r="ZA40" s="164"/>
      <c r="ZB40" s="164"/>
      <c r="ZC40" s="164"/>
      <c r="ZD40" s="164"/>
      <c r="ZE40" s="164"/>
      <c r="ZF40" s="164"/>
      <c r="ZG40" s="164"/>
      <c r="ZH40" s="164"/>
      <c r="ZI40" s="164"/>
      <c r="ZJ40" s="164"/>
      <c r="ZK40" s="164"/>
      <c r="ZL40" s="164"/>
      <c r="ZM40" s="164"/>
      <c r="ZN40" s="164"/>
      <c r="ZO40" s="164"/>
      <c r="ZP40" s="164"/>
      <c r="ZQ40" s="164"/>
      <c r="ZR40" s="164"/>
      <c r="ZS40" s="164"/>
      <c r="ZT40" s="164"/>
      <c r="ZU40" s="164"/>
      <c r="ZV40" s="164"/>
      <c r="ZW40" s="164"/>
      <c r="ZX40" s="164"/>
      <c r="ZY40" s="164"/>
      <c r="ZZ40" s="164"/>
      <c r="AAA40" s="164"/>
      <c r="AAB40" s="164"/>
      <c r="AAC40" s="164"/>
      <c r="AAD40" s="164"/>
      <c r="AAE40" s="164"/>
      <c r="AAF40" s="164"/>
      <c r="AAG40" s="164"/>
      <c r="AAH40" s="164"/>
      <c r="AAI40" s="164"/>
      <c r="AAJ40" s="164"/>
      <c r="AAK40" s="164"/>
      <c r="AAL40" s="164"/>
      <c r="AAM40" s="164"/>
      <c r="AAN40" s="164"/>
      <c r="AAO40" s="164"/>
      <c r="AAP40" s="164"/>
      <c r="AAQ40" s="164"/>
      <c r="AAR40" s="164"/>
      <c r="AAS40" s="164"/>
      <c r="AAT40" s="164"/>
      <c r="AAU40" s="164"/>
      <c r="AAV40" s="164"/>
      <c r="AAW40" s="164"/>
      <c r="AAX40" s="164"/>
      <c r="AAY40" s="164"/>
      <c r="AAZ40" s="164"/>
      <c r="ABA40" s="164"/>
      <c r="ABB40" s="164"/>
      <c r="ABC40" s="164"/>
    </row>
    <row r="41" spans="1:731" ht="15" customHeight="1" x14ac:dyDescent="0.35">
      <c r="A41" s="161" t="s">
        <v>257</v>
      </c>
      <c r="B41" s="525"/>
      <c r="C41" s="525"/>
      <c r="D41" s="162"/>
      <c r="E41" s="162"/>
      <c r="F41" s="162"/>
      <c r="G41" s="162">
        <v>1</v>
      </c>
      <c r="H41" s="162">
        <v>1</v>
      </c>
      <c r="I41" s="162">
        <v>1</v>
      </c>
      <c r="J41" s="162">
        <v>1</v>
      </c>
      <c r="K41" s="162">
        <v>1</v>
      </c>
      <c r="L41" s="162">
        <v>1</v>
      </c>
      <c r="M41" s="162">
        <v>1</v>
      </c>
      <c r="N41" s="162">
        <v>1</v>
      </c>
      <c r="O41" s="162"/>
      <c r="P41" s="162"/>
      <c r="Q41" s="162"/>
      <c r="R41" s="162">
        <v>1729.1547227695398</v>
      </c>
      <c r="S41" s="162">
        <v>1729.1547227695398</v>
      </c>
      <c r="T41" s="162">
        <v>1729.1547227695398</v>
      </c>
      <c r="U41" s="162">
        <v>1729.1547227695398</v>
      </c>
      <c r="V41" s="162">
        <v>1729.1547227695398</v>
      </c>
      <c r="W41" s="162">
        <v>1729.1547227695398</v>
      </c>
      <c r="X41" s="162">
        <v>1729.1547227695398</v>
      </c>
      <c r="Y41" s="162">
        <v>1729.1547227695398</v>
      </c>
      <c r="Z41" s="162"/>
      <c r="AA41" s="162"/>
      <c r="AB41" s="162"/>
      <c r="AC41" s="162">
        <v>5506.6436876925218</v>
      </c>
      <c r="AD41" s="162">
        <v>5506.6436876925218</v>
      </c>
      <c r="AE41" s="162">
        <v>5506.6436876925218</v>
      </c>
      <c r="AF41" s="162">
        <v>5506.6436876925218</v>
      </c>
      <c r="AG41" s="162">
        <v>5506.6436876925218</v>
      </c>
      <c r="AH41" s="162">
        <v>5506.6436876925218</v>
      </c>
      <c r="AI41" s="162">
        <v>5506.6436876925218</v>
      </c>
      <c r="AJ41" s="162">
        <v>5506.6436876925218</v>
      </c>
      <c r="AK41" s="162"/>
      <c r="AL41" s="162"/>
      <c r="AM41" s="162"/>
      <c r="AN41" s="162">
        <v>8350.4037880152027</v>
      </c>
      <c r="AO41" s="162">
        <v>8350.4037880152027</v>
      </c>
      <c r="AP41" s="162">
        <v>8350.4037880152027</v>
      </c>
      <c r="AQ41" s="162">
        <v>8350.4037880152027</v>
      </c>
      <c r="AR41" s="162">
        <v>8350.4037880152027</v>
      </c>
      <c r="AS41" s="162">
        <v>8350.4037880152027</v>
      </c>
      <c r="AT41" s="162">
        <v>8350.4037880152027</v>
      </c>
      <c r="AU41" s="162">
        <v>8350.4037880152027</v>
      </c>
      <c r="AV41" s="162"/>
      <c r="AW41" s="162"/>
      <c r="AX41" s="162"/>
      <c r="AY41" s="162">
        <v>56403</v>
      </c>
      <c r="AZ41" s="162">
        <v>56403</v>
      </c>
      <c r="BA41" s="162">
        <v>56403</v>
      </c>
      <c r="BB41" s="162">
        <v>56403</v>
      </c>
      <c r="BC41" s="162">
        <v>56403</v>
      </c>
      <c r="BD41" s="162">
        <v>56403</v>
      </c>
      <c r="BE41" s="162">
        <v>56403</v>
      </c>
      <c r="BF41" s="162">
        <v>56403</v>
      </c>
      <c r="BG41" s="162"/>
      <c r="BH41" s="162"/>
      <c r="BI41" s="162"/>
      <c r="BJ41" s="162">
        <v>0</v>
      </c>
      <c r="BK41" s="162">
        <v>0</v>
      </c>
      <c r="BL41" s="162">
        <v>0</v>
      </c>
      <c r="BM41" s="162">
        <v>0</v>
      </c>
      <c r="BN41" s="162">
        <v>0</v>
      </c>
      <c r="BO41" s="162">
        <v>0</v>
      </c>
      <c r="BP41" s="162">
        <v>0</v>
      </c>
      <c r="BQ41" s="162">
        <v>0</v>
      </c>
      <c r="BR41" s="162"/>
      <c r="BS41" s="162"/>
      <c r="BT41" s="162"/>
      <c r="BU41" s="162">
        <v>0</v>
      </c>
      <c r="BV41" s="162">
        <v>0</v>
      </c>
      <c r="BW41" s="162">
        <v>0</v>
      </c>
      <c r="BX41" s="162">
        <v>0</v>
      </c>
      <c r="BY41" s="162">
        <v>0</v>
      </c>
      <c r="BZ41" s="162">
        <v>0</v>
      </c>
      <c r="CA41" s="162">
        <v>0</v>
      </c>
      <c r="CB41" s="162">
        <v>0</v>
      </c>
      <c r="CC41" s="162"/>
      <c r="CD41" s="162"/>
      <c r="CE41" s="162"/>
      <c r="CF41" s="162">
        <v>15586.202198477265</v>
      </c>
      <c r="CG41" s="162">
        <v>15586.202198477265</v>
      </c>
      <c r="CH41" s="162">
        <v>15586.202198477265</v>
      </c>
      <c r="CI41" s="162">
        <v>15586.202198477265</v>
      </c>
      <c r="CJ41" s="162">
        <v>15586.202198477265</v>
      </c>
      <c r="CK41" s="162">
        <v>15586.202198477265</v>
      </c>
      <c r="CL41" s="162">
        <v>15586.202198477265</v>
      </c>
      <c r="CM41" s="162">
        <v>15586.202198477265</v>
      </c>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4"/>
      <c r="DV41" s="164"/>
      <c r="DW41" s="164"/>
      <c r="DX41" s="164"/>
      <c r="DY41" s="164"/>
      <c r="DZ41" s="164"/>
      <c r="EA41" s="164"/>
      <c r="EB41" s="164"/>
      <c r="EC41" s="164"/>
      <c r="ED41" s="164"/>
      <c r="EE41" s="164"/>
      <c r="EF41" s="164"/>
      <c r="EG41" s="164"/>
      <c r="EH41" s="164"/>
      <c r="EI41" s="164"/>
      <c r="EJ41" s="164"/>
      <c r="EK41" s="164"/>
      <c r="EL41" s="164"/>
      <c r="EM41" s="164"/>
      <c r="EN41" s="164"/>
      <c r="EO41" s="164"/>
      <c r="EP41" s="164"/>
      <c r="EQ41" s="164"/>
      <c r="ER41" s="164"/>
      <c r="ES41" s="164"/>
      <c r="ET41" s="164"/>
      <c r="EU41" s="164"/>
      <c r="EV41" s="164"/>
      <c r="EW41" s="164"/>
      <c r="EX41" s="164"/>
      <c r="EY41" s="164"/>
      <c r="EZ41" s="164"/>
      <c r="FA41" s="164"/>
      <c r="FB41" s="164"/>
      <c r="FC41" s="164"/>
      <c r="FD41" s="164"/>
      <c r="FE41" s="164"/>
      <c r="FF41" s="164"/>
      <c r="FG41" s="164"/>
      <c r="FH41" s="164"/>
      <c r="FI41" s="164"/>
      <c r="FJ41" s="164"/>
      <c r="FK41" s="164"/>
      <c r="FL41" s="164"/>
      <c r="FM41" s="164"/>
      <c r="FN41" s="164"/>
      <c r="FO41" s="164"/>
      <c r="FP41" s="164"/>
      <c r="FQ41" s="164"/>
      <c r="FR41" s="164"/>
      <c r="FS41" s="164"/>
      <c r="FT41" s="164"/>
      <c r="FU41" s="164"/>
      <c r="FV41" s="164"/>
      <c r="FW41" s="164"/>
      <c r="FX41" s="164"/>
      <c r="FY41" s="164"/>
      <c r="FZ41" s="164"/>
      <c r="GA41" s="164"/>
      <c r="GB41" s="164"/>
      <c r="GC41" s="164"/>
      <c r="GD41" s="164"/>
      <c r="GE41" s="164"/>
      <c r="GF41" s="164"/>
      <c r="GG41" s="164"/>
      <c r="GH41" s="164"/>
      <c r="GI41" s="164"/>
      <c r="GJ41" s="164"/>
      <c r="GK41" s="164"/>
      <c r="GL41" s="164"/>
      <c r="GM41" s="164"/>
      <c r="GN41" s="164"/>
      <c r="GO41" s="164"/>
      <c r="GP41" s="164"/>
      <c r="GQ41" s="164"/>
      <c r="GR41" s="164"/>
      <c r="GS41" s="164"/>
      <c r="GT41" s="164"/>
      <c r="GU41" s="164"/>
      <c r="GV41" s="164"/>
      <c r="GW41" s="164"/>
      <c r="GX41" s="164"/>
      <c r="GY41" s="164"/>
      <c r="GZ41" s="164"/>
      <c r="HA41" s="164"/>
      <c r="HB41" s="164"/>
      <c r="HC41" s="164"/>
      <c r="HD41" s="164"/>
      <c r="HE41" s="164"/>
      <c r="HF41" s="164"/>
      <c r="HG41" s="164"/>
      <c r="HH41" s="164"/>
      <c r="HI41" s="164"/>
      <c r="HJ41" s="164"/>
      <c r="HK41" s="164"/>
      <c r="HL41" s="164"/>
      <c r="HM41" s="164"/>
      <c r="HN41" s="164"/>
      <c r="HO41" s="164"/>
      <c r="HP41" s="164"/>
      <c r="HQ41" s="164"/>
      <c r="HR41" s="164"/>
      <c r="HS41" s="164"/>
      <c r="HT41" s="164"/>
      <c r="HU41" s="164"/>
      <c r="HV41" s="164"/>
      <c r="HW41" s="164"/>
      <c r="HX41" s="164"/>
      <c r="HY41" s="164"/>
      <c r="HZ41" s="164"/>
      <c r="IA41" s="164"/>
      <c r="IB41" s="164"/>
      <c r="IC41" s="164"/>
      <c r="ID41" s="164"/>
      <c r="IE41" s="164"/>
      <c r="IF41" s="164"/>
      <c r="IG41" s="164"/>
      <c r="IH41" s="164"/>
      <c r="II41" s="164"/>
      <c r="IJ41" s="164"/>
      <c r="IK41" s="164"/>
      <c r="IL41" s="164"/>
      <c r="IM41" s="164"/>
      <c r="IN41" s="164"/>
      <c r="IO41" s="164"/>
      <c r="IP41" s="164"/>
      <c r="IQ41" s="164"/>
      <c r="IR41" s="164"/>
      <c r="IS41" s="164"/>
      <c r="IT41" s="164"/>
      <c r="IU41" s="164"/>
      <c r="IV41" s="164"/>
      <c r="IW41" s="164"/>
      <c r="IX41" s="164"/>
      <c r="IY41" s="164"/>
      <c r="IZ41" s="164"/>
      <c r="JA41" s="164"/>
      <c r="JB41" s="164"/>
      <c r="JC41" s="164"/>
      <c r="JD41" s="164"/>
      <c r="JE41" s="164"/>
      <c r="JF41" s="164"/>
      <c r="JG41" s="164"/>
      <c r="JH41" s="164"/>
      <c r="JI41" s="164"/>
      <c r="JJ41" s="164"/>
      <c r="JK41" s="164"/>
      <c r="JL41" s="164"/>
      <c r="JM41" s="164"/>
      <c r="JN41" s="164"/>
      <c r="JO41" s="164"/>
      <c r="JP41" s="164"/>
      <c r="JQ41" s="164"/>
      <c r="JR41" s="164"/>
      <c r="JS41" s="164"/>
      <c r="JT41" s="164"/>
      <c r="JU41" s="164"/>
      <c r="JV41" s="164"/>
      <c r="JW41" s="164"/>
      <c r="JX41" s="164"/>
      <c r="JY41" s="164"/>
      <c r="JZ41" s="164"/>
      <c r="KA41" s="164"/>
      <c r="KB41" s="164"/>
      <c r="KC41" s="164"/>
      <c r="KD41" s="164"/>
      <c r="KE41" s="164"/>
      <c r="KF41" s="164"/>
      <c r="KG41" s="164"/>
      <c r="KH41" s="164"/>
      <c r="KI41" s="164"/>
      <c r="KJ41" s="164"/>
      <c r="KK41" s="164"/>
      <c r="KL41" s="164"/>
      <c r="KM41" s="164"/>
      <c r="KN41" s="164"/>
      <c r="KO41" s="164"/>
      <c r="KP41" s="164"/>
      <c r="KQ41" s="164"/>
      <c r="KR41" s="164"/>
      <c r="KS41" s="164"/>
      <c r="KT41" s="164"/>
      <c r="KU41" s="164"/>
      <c r="KV41" s="164"/>
      <c r="KW41" s="164"/>
      <c r="KX41" s="164"/>
      <c r="KY41" s="164"/>
      <c r="KZ41" s="164"/>
      <c r="LA41" s="164"/>
      <c r="LB41" s="164"/>
      <c r="LC41" s="164"/>
      <c r="LD41" s="164"/>
      <c r="LE41" s="164"/>
      <c r="LF41" s="164"/>
      <c r="LG41" s="164"/>
      <c r="LH41" s="164"/>
      <c r="LI41" s="164"/>
      <c r="LJ41" s="164"/>
      <c r="LK41" s="164"/>
      <c r="LL41" s="164"/>
      <c r="LM41" s="164"/>
      <c r="LN41" s="164"/>
      <c r="LO41" s="164"/>
      <c r="LP41" s="164"/>
      <c r="LQ41" s="164"/>
      <c r="LR41" s="164"/>
      <c r="LS41" s="164"/>
      <c r="LT41" s="164"/>
      <c r="LU41" s="164"/>
      <c r="LV41" s="164"/>
      <c r="LW41" s="164"/>
      <c r="LX41" s="164"/>
      <c r="LY41" s="164"/>
      <c r="LZ41" s="164"/>
      <c r="MA41" s="164"/>
      <c r="MB41" s="164"/>
      <c r="MC41" s="164"/>
      <c r="MD41" s="164"/>
      <c r="ME41" s="164"/>
      <c r="MF41" s="164"/>
      <c r="MG41" s="164"/>
      <c r="MH41" s="164"/>
      <c r="MI41" s="164"/>
      <c r="MJ41" s="164"/>
      <c r="MK41" s="164"/>
      <c r="ML41" s="164"/>
      <c r="MM41" s="164"/>
      <c r="MN41" s="164"/>
      <c r="MO41" s="164"/>
      <c r="MP41" s="164"/>
      <c r="MQ41" s="164"/>
      <c r="MR41" s="164"/>
      <c r="MS41" s="164"/>
      <c r="MT41" s="164"/>
      <c r="MU41" s="164"/>
      <c r="MV41" s="164"/>
      <c r="MW41" s="164"/>
      <c r="MX41" s="164"/>
      <c r="MY41" s="164"/>
      <c r="MZ41" s="164"/>
      <c r="NA41" s="164"/>
      <c r="NB41" s="164"/>
      <c r="NC41" s="164"/>
      <c r="ND41" s="164"/>
      <c r="NE41" s="164"/>
      <c r="NF41" s="164"/>
      <c r="NG41" s="164"/>
      <c r="NH41" s="164"/>
      <c r="NI41" s="164"/>
      <c r="NJ41" s="164"/>
      <c r="NK41" s="164"/>
      <c r="NL41" s="164"/>
      <c r="NM41" s="164"/>
      <c r="NN41" s="164"/>
      <c r="NO41" s="164"/>
      <c r="NP41" s="164"/>
      <c r="NQ41" s="164"/>
      <c r="NR41" s="164"/>
      <c r="NS41" s="164"/>
      <c r="NT41" s="164"/>
      <c r="NU41" s="164"/>
      <c r="NV41" s="164"/>
      <c r="NW41" s="164"/>
      <c r="NX41" s="164"/>
      <c r="NY41" s="164"/>
      <c r="NZ41" s="164"/>
      <c r="OA41" s="164"/>
      <c r="OB41" s="164"/>
      <c r="OC41" s="164"/>
      <c r="OD41" s="164"/>
      <c r="OE41" s="164"/>
      <c r="OF41" s="164"/>
      <c r="OG41" s="164"/>
      <c r="OH41" s="164"/>
      <c r="OI41" s="164"/>
      <c r="OJ41" s="164"/>
      <c r="OK41" s="164"/>
      <c r="OL41" s="164"/>
      <c r="OM41" s="164"/>
      <c r="ON41" s="164"/>
      <c r="OO41" s="164"/>
      <c r="OP41" s="164"/>
      <c r="OQ41" s="164"/>
      <c r="OR41" s="164"/>
      <c r="OS41" s="164"/>
      <c r="OT41" s="164"/>
      <c r="OU41" s="164"/>
      <c r="OV41" s="164"/>
      <c r="OW41" s="164"/>
      <c r="OX41" s="164"/>
      <c r="OY41" s="164"/>
      <c r="OZ41" s="164"/>
      <c r="PA41" s="164"/>
      <c r="PB41" s="164"/>
      <c r="PC41" s="164"/>
      <c r="PD41" s="164"/>
      <c r="PE41" s="164"/>
      <c r="PF41" s="164"/>
      <c r="PG41" s="164"/>
      <c r="PH41" s="164"/>
      <c r="PI41" s="164"/>
      <c r="PJ41" s="164"/>
      <c r="PK41" s="164"/>
      <c r="PL41" s="164"/>
      <c r="PM41" s="164"/>
      <c r="PN41" s="164"/>
      <c r="PO41" s="164"/>
      <c r="PP41" s="164"/>
      <c r="PQ41" s="164"/>
      <c r="PR41" s="164"/>
      <c r="PS41" s="164"/>
      <c r="PT41" s="164"/>
      <c r="PU41" s="164"/>
      <c r="PV41" s="164"/>
      <c r="PW41" s="164"/>
      <c r="PX41" s="164"/>
      <c r="PY41" s="164"/>
      <c r="PZ41" s="164"/>
      <c r="QA41" s="164"/>
      <c r="QB41" s="164"/>
      <c r="QC41" s="164"/>
      <c r="QD41" s="164"/>
      <c r="QE41" s="164"/>
      <c r="QF41" s="164"/>
      <c r="QG41" s="164"/>
      <c r="QH41" s="164"/>
      <c r="QI41" s="164"/>
      <c r="QJ41" s="164"/>
      <c r="QK41" s="164"/>
      <c r="QL41" s="164"/>
      <c r="QM41" s="164"/>
      <c r="QN41" s="164"/>
      <c r="QO41" s="164"/>
      <c r="QP41" s="164"/>
      <c r="QQ41" s="164"/>
      <c r="QR41" s="164"/>
      <c r="QS41" s="164"/>
      <c r="QT41" s="164"/>
      <c r="QU41" s="164"/>
      <c r="QV41" s="164"/>
      <c r="QW41" s="164"/>
      <c r="QX41" s="164"/>
      <c r="QY41" s="164"/>
      <c r="QZ41" s="164"/>
      <c r="RA41" s="164"/>
      <c r="RB41" s="164"/>
      <c r="RC41" s="164"/>
      <c r="RD41" s="164"/>
      <c r="RE41" s="164"/>
      <c r="RF41" s="164"/>
      <c r="RG41" s="164"/>
      <c r="RH41" s="164"/>
      <c r="RI41" s="164"/>
      <c r="RJ41" s="164"/>
      <c r="RK41" s="164"/>
      <c r="RL41" s="164"/>
      <c r="RM41" s="164"/>
      <c r="RN41" s="164"/>
      <c r="RO41" s="164"/>
      <c r="RP41" s="164"/>
      <c r="RQ41" s="164"/>
      <c r="RR41" s="164"/>
      <c r="RS41" s="164"/>
      <c r="RT41" s="164"/>
      <c r="RU41" s="164"/>
      <c r="RV41" s="164"/>
      <c r="RW41" s="164"/>
      <c r="RX41" s="164"/>
      <c r="RY41" s="164"/>
      <c r="RZ41" s="164"/>
      <c r="SA41" s="164"/>
      <c r="SB41" s="164"/>
      <c r="SC41" s="164"/>
      <c r="SD41" s="164"/>
      <c r="SE41" s="164"/>
      <c r="SF41" s="164"/>
      <c r="SG41" s="164"/>
      <c r="SH41" s="164"/>
      <c r="SI41" s="164"/>
      <c r="SJ41" s="164"/>
      <c r="SK41" s="164"/>
      <c r="SL41" s="164"/>
      <c r="SM41" s="164"/>
      <c r="SN41" s="164"/>
      <c r="SO41" s="164"/>
      <c r="SP41" s="164"/>
      <c r="SQ41" s="164"/>
      <c r="SR41" s="164"/>
      <c r="SS41" s="164"/>
      <c r="ST41" s="164"/>
      <c r="SU41" s="164"/>
      <c r="SV41" s="164"/>
      <c r="SW41" s="164"/>
      <c r="SX41" s="164"/>
      <c r="SY41" s="164"/>
      <c r="SZ41" s="164"/>
      <c r="TA41" s="164"/>
      <c r="TB41" s="164"/>
      <c r="TC41" s="164"/>
      <c r="TD41" s="164"/>
      <c r="TE41" s="164"/>
      <c r="TF41" s="164"/>
      <c r="TG41" s="164"/>
      <c r="TH41" s="164"/>
      <c r="TI41" s="164"/>
      <c r="TJ41" s="164"/>
      <c r="TK41" s="164"/>
      <c r="TL41" s="164"/>
      <c r="TM41" s="164"/>
      <c r="TN41" s="164"/>
      <c r="TO41" s="164"/>
      <c r="TP41" s="164"/>
      <c r="TQ41" s="164"/>
      <c r="TR41" s="164"/>
      <c r="TS41" s="164"/>
      <c r="TT41" s="164"/>
      <c r="TU41" s="164"/>
      <c r="TV41" s="164"/>
      <c r="TW41" s="164"/>
      <c r="TX41" s="164"/>
      <c r="TY41" s="164"/>
      <c r="TZ41" s="164"/>
      <c r="UA41" s="164"/>
      <c r="UB41" s="164"/>
      <c r="UC41" s="164"/>
      <c r="UD41" s="164"/>
      <c r="UE41" s="164"/>
      <c r="UF41" s="164"/>
      <c r="UG41" s="164"/>
      <c r="UH41" s="164"/>
      <c r="UI41" s="164"/>
      <c r="UJ41" s="164"/>
      <c r="UK41" s="164"/>
      <c r="UL41" s="164"/>
      <c r="UM41" s="164"/>
      <c r="UN41" s="164"/>
      <c r="UO41" s="164"/>
      <c r="UP41" s="164"/>
      <c r="UQ41" s="164"/>
      <c r="UR41" s="164"/>
      <c r="US41" s="164"/>
      <c r="UT41" s="164"/>
      <c r="UU41" s="164"/>
      <c r="UV41" s="164"/>
      <c r="UW41" s="164"/>
      <c r="UX41" s="164"/>
      <c r="UY41" s="164"/>
      <c r="UZ41" s="164"/>
      <c r="VA41" s="164"/>
      <c r="VB41" s="164"/>
      <c r="VC41" s="164"/>
      <c r="VD41" s="164"/>
      <c r="VE41" s="164"/>
      <c r="VF41" s="164"/>
      <c r="VG41" s="164"/>
      <c r="VH41" s="164"/>
      <c r="VI41" s="164"/>
      <c r="VJ41" s="164"/>
      <c r="VK41" s="164"/>
      <c r="VL41" s="164"/>
      <c r="VM41" s="164"/>
      <c r="VN41" s="164"/>
      <c r="VO41" s="164"/>
      <c r="VP41" s="164"/>
      <c r="VQ41" s="164"/>
      <c r="VR41" s="164"/>
      <c r="VS41" s="164"/>
      <c r="VT41" s="164"/>
      <c r="VU41" s="164"/>
      <c r="VV41" s="164"/>
      <c r="VW41" s="164"/>
      <c r="VX41" s="164"/>
      <c r="VY41" s="164"/>
      <c r="VZ41" s="164"/>
      <c r="WA41" s="164"/>
      <c r="WB41" s="164"/>
      <c r="WC41" s="164"/>
      <c r="WD41" s="164"/>
      <c r="WE41" s="164"/>
      <c r="WF41" s="164"/>
      <c r="WG41" s="164"/>
      <c r="WH41" s="164"/>
      <c r="WI41" s="164"/>
      <c r="WJ41" s="164"/>
      <c r="WK41" s="164"/>
      <c r="WL41" s="164"/>
      <c r="WM41" s="164"/>
      <c r="WN41" s="164"/>
      <c r="WO41" s="164"/>
      <c r="WP41" s="164"/>
      <c r="WQ41" s="164"/>
      <c r="WR41" s="164"/>
      <c r="WS41" s="164"/>
      <c r="WT41" s="164"/>
      <c r="WU41" s="164"/>
      <c r="WV41" s="164"/>
      <c r="WW41" s="164"/>
      <c r="WX41" s="164"/>
      <c r="WY41" s="164"/>
      <c r="WZ41" s="164"/>
      <c r="XA41" s="164"/>
      <c r="XB41" s="164"/>
      <c r="XC41" s="164"/>
      <c r="XD41" s="164"/>
      <c r="XE41" s="164"/>
      <c r="XF41" s="164"/>
      <c r="XG41" s="164"/>
      <c r="XH41" s="164"/>
      <c r="XI41" s="164"/>
      <c r="XJ41" s="164"/>
      <c r="XK41" s="164"/>
      <c r="XL41" s="164"/>
      <c r="XM41" s="164"/>
      <c r="XN41" s="164"/>
      <c r="XO41" s="164"/>
      <c r="XP41" s="164"/>
      <c r="XQ41" s="164"/>
      <c r="XR41" s="164"/>
      <c r="XS41" s="164"/>
      <c r="XT41" s="164"/>
      <c r="XU41" s="164"/>
      <c r="XV41" s="164"/>
      <c r="XW41" s="164"/>
      <c r="XX41" s="164"/>
      <c r="XY41" s="164"/>
      <c r="XZ41" s="164"/>
      <c r="YA41" s="164"/>
      <c r="YB41" s="164"/>
      <c r="YC41" s="164"/>
      <c r="YD41" s="164"/>
      <c r="YE41" s="164"/>
      <c r="YF41" s="164"/>
      <c r="YG41" s="164"/>
      <c r="YH41" s="164"/>
      <c r="YI41" s="164"/>
      <c r="YJ41" s="164"/>
      <c r="YK41" s="164"/>
      <c r="YL41" s="164"/>
      <c r="YM41" s="164"/>
      <c r="YN41" s="164"/>
      <c r="YO41" s="164"/>
      <c r="YP41" s="164"/>
      <c r="YQ41" s="164"/>
      <c r="YR41" s="164"/>
      <c r="YS41" s="164"/>
      <c r="YT41" s="164"/>
      <c r="YU41" s="164"/>
      <c r="YV41" s="164"/>
      <c r="YW41" s="164"/>
      <c r="YX41" s="164"/>
      <c r="YY41" s="164"/>
      <c r="YZ41" s="164"/>
      <c r="ZA41" s="164"/>
      <c r="ZB41" s="164"/>
      <c r="ZC41" s="164"/>
      <c r="ZD41" s="164"/>
      <c r="ZE41" s="164"/>
      <c r="ZF41" s="164"/>
      <c r="ZG41" s="164"/>
      <c r="ZH41" s="164"/>
      <c r="ZI41" s="164"/>
      <c r="ZJ41" s="164"/>
      <c r="ZK41" s="164"/>
      <c r="ZL41" s="164"/>
      <c r="ZM41" s="164"/>
      <c r="ZN41" s="164"/>
      <c r="ZO41" s="164"/>
      <c r="ZP41" s="164"/>
      <c r="ZQ41" s="164"/>
      <c r="ZR41" s="164"/>
      <c r="ZS41" s="164"/>
      <c r="ZT41" s="164"/>
      <c r="ZU41" s="164"/>
      <c r="ZV41" s="164"/>
      <c r="ZW41" s="164"/>
      <c r="ZX41" s="164"/>
      <c r="ZY41" s="164"/>
      <c r="ZZ41" s="164"/>
      <c r="AAA41" s="164"/>
      <c r="AAB41" s="164"/>
      <c r="AAC41" s="164"/>
      <c r="AAD41" s="164"/>
      <c r="AAE41" s="164"/>
      <c r="AAF41" s="164"/>
      <c r="AAG41" s="164"/>
      <c r="AAH41" s="164"/>
      <c r="AAI41" s="164"/>
      <c r="AAJ41" s="164"/>
      <c r="AAK41" s="164"/>
      <c r="AAL41" s="164"/>
      <c r="AAM41" s="164"/>
      <c r="AAN41" s="164"/>
      <c r="AAO41" s="164"/>
      <c r="AAP41" s="164"/>
      <c r="AAQ41" s="164"/>
      <c r="AAR41" s="164"/>
      <c r="AAS41" s="164"/>
      <c r="AAT41" s="164"/>
      <c r="AAU41" s="164"/>
      <c r="AAV41" s="164"/>
      <c r="AAW41" s="164"/>
      <c r="AAX41" s="164"/>
      <c r="AAY41" s="164"/>
      <c r="AAZ41" s="164"/>
      <c r="ABA41" s="164"/>
      <c r="ABB41" s="164"/>
      <c r="ABC41" s="164"/>
    </row>
    <row r="42" spans="1:731" ht="15" customHeight="1" x14ac:dyDescent="0.35">
      <c r="A42" s="161" t="s">
        <v>257</v>
      </c>
      <c r="B42" s="525"/>
      <c r="C42" s="525"/>
      <c r="D42" s="162"/>
      <c r="E42" s="162"/>
      <c r="F42" s="162"/>
      <c r="G42" s="162">
        <v>1</v>
      </c>
      <c r="H42" s="162">
        <v>1</v>
      </c>
      <c r="I42" s="162">
        <v>1</v>
      </c>
      <c r="J42" s="162">
        <v>1</v>
      </c>
      <c r="K42" s="162">
        <v>1</v>
      </c>
      <c r="L42" s="162">
        <v>1</v>
      </c>
      <c r="M42" s="162">
        <v>1</v>
      </c>
      <c r="N42" s="162">
        <v>1</v>
      </c>
      <c r="O42" s="162"/>
      <c r="P42" s="162"/>
      <c r="Q42" s="162"/>
      <c r="R42" s="162">
        <v>1753.8448530412172</v>
      </c>
      <c r="S42" s="162">
        <v>1753.8448530412172</v>
      </c>
      <c r="T42" s="162">
        <v>1753.8448530412172</v>
      </c>
      <c r="U42" s="162">
        <v>1753.8448530412172</v>
      </c>
      <c r="V42" s="162">
        <v>1753.8448530412172</v>
      </c>
      <c r="W42" s="162">
        <v>1753.8448530412172</v>
      </c>
      <c r="X42" s="162">
        <v>1753.8448530412172</v>
      </c>
      <c r="Y42" s="162">
        <v>1753.8448530412172</v>
      </c>
      <c r="Z42" s="162"/>
      <c r="AA42" s="162"/>
      <c r="AB42" s="162"/>
      <c r="AC42" s="162">
        <v>3577.2679861127922</v>
      </c>
      <c r="AD42" s="162">
        <v>3577.2679861127922</v>
      </c>
      <c r="AE42" s="162">
        <v>3577.2679861127922</v>
      </c>
      <c r="AF42" s="162">
        <v>3577.2679861127922</v>
      </c>
      <c r="AG42" s="162">
        <v>3577.2679861127922</v>
      </c>
      <c r="AH42" s="162">
        <v>3577.2679861127922</v>
      </c>
      <c r="AI42" s="162">
        <v>3577.2679861127922</v>
      </c>
      <c r="AJ42" s="162">
        <v>3577.2679861127922</v>
      </c>
      <c r="AK42" s="162"/>
      <c r="AL42" s="162"/>
      <c r="AM42" s="162"/>
      <c r="AN42" s="162">
        <v>6098.910958950758</v>
      </c>
      <c r="AO42" s="162">
        <v>6098.910958950757</v>
      </c>
      <c r="AP42" s="162">
        <v>6098.910958950757</v>
      </c>
      <c r="AQ42" s="162">
        <v>6098.910958950757</v>
      </c>
      <c r="AR42" s="162">
        <v>6098.910958950757</v>
      </c>
      <c r="AS42" s="162">
        <v>6098.910958950757</v>
      </c>
      <c r="AT42" s="162">
        <v>6098.910958950757</v>
      </c>
      <c r="AU42" s="162">
        <v>6098.910958950757</v>
      </c>
      <c r="AV42" s="162"/>
      <c r="AW42" s="162"/>
      <c r="AX42" s="162"/>
      <c r="AY42" s="162">
        <v>60468</v>
      </c>
      <c r="AZ42" s="162">
        <v>60468</v>
      </c>
      <c r="BA42" s="162">
        <v>60468</v>
      </c>
      <c r="BB42" s="162">
        <v>60468</v>
      </c>
      <c r="BC42" s="162">
        <v>60468</v>
      </c>
      <c r="BD42" s="162">
        <v>60468</v>
      </c>
      <c r="BE42" s="162">
        <v>60468</v>
      </c>
      <c r="BF42" s="162">
        <v>60468</v>
      </c>
      <c r="BG42" s="162"/>
      <c r="BH42" s="162"/>
      <c r="BI42" s="162"/>
      <c r="BJ42" s="162">
        <v>0</v>
      </c>
      <c r="BK42" s="162">
        <v>0</v>
      </c>
      <c r="BL42" s="162">
        <v>0</v>
      </c>
      <c r="BM42" s="162">
        <v>0</v>
      </c>
      <c r="BN42" s="162">
        <v>0</v>
      </c>
      <c r="BO42" s="162">
        <v>0</v>
      </c>
      <c r="BP42" s="162">
        <v>0</v>
      </c>
      <c r="BQ42" s="162">
        <v>0</v>
      </c>
      <c r="BR42" s="162"/>
      <c r="BS42" s="162"/>
      <c r="BT42" s="162"/>
      <c r="BU42" s="162">
        <v>0</v>
      </c>
      <c r="BV42" s="162">
        <v>0</v>
      </c>
      <c r="BW42" s="162">
        <v>0</v>
      </c>
      <c r="BX42" s="162">
        <v>0</v>
      </c>
      <c r="BY42" s="162">
        <v>0</v>
      </c>
      <c r="BZ42" s="162">
        <v>0</v>
      </c>
      <c r="CA42" s="162">
        <v>0</v>
      </c>
      <c r="CB42" s="162">
        <v>0</v>
      </c>
      <c r="CC42" s="162"/>
      <c r="CD42" s="162"/>
      <c r="CE42" s="162"/>
      <c r="CF42" s="162">
        <v>11430.023798104767</v>
      </c>
      <c r="CG42" s="162">
        <v>11430.023798104767</v>
      </c>
      <c r="CH42" s="162">
        <v>11430.023798104767</v>
      </c>
      <c r="CI42" s="162">
        <v>11430.023798104767</v>
      </c>
      <c r="CJ42" s="162">
        <v>11430.023798104767</v>
      </c>
      <c r="CK42" s="162">
        <v>11430.023798104767</v>
      </c>
      <c r="CL42" s="162">
        <v>11430.023798104767</v>
      </c>
      <c r="CM42" s="162">
        <v>11430.023798104767</v>
      </c>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4"/>
      <c r="DV42" s="164"/>
      <c r="DW42" s="164"/>
      <c r="DX42" s="164"/>
      <c r="DY42" s="164"/>
      <c r="DZ42" s="164"/>
      <c r="EA42" s="164"/>
      <c r="EB42" s="164"/>
      <c r="EC42" s="164"/>
      <c r="ED42" s="164"/>
      <c r="EE42" s="164"/>
      <c r="EF42" s="164"/>
      <c r="EG42" s="164"/>
      <c r="EH42" s="164"/>
      <c r="EI42" s="164"/>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c r="FR42" s="164"/>
      <c r="FS42" s="164"/>
      <c r="FT42" s="164"/>
      <c r="FU42" s="164"/>
      <c r="FV42" s="164"/>
      <c r="FW42" s="164"/>
      <c r="FX42" s="164"/>
      <c r="FY42" s="164"/>
      <c r="FZ42" s="164"/>
      <c r="GA42" s="164"/>
      <c r="GB42" s="164"/>
      <c r="GC42" s="164"/>
      <c r="GD42" s="164"/>
      <c r="GE42" s="164"/>
      <c r="GF42" s="164"/>
      <c r="GG42" s="164"/>
      <c r="GH42" s="164"/>
      <c r="GI42" s="164"/>
      <c r="GJ42" s="164"/>
      <c r="GK42" s="164"/>
      <c r="GL42" s="164"/>
      <c r="GM42" s="164"/>
      <c r="GN42" s="164"/>
      <c r="GO42" s="164"/>
      <c r="GP42" s="164"/>
      <c r="GQ42" s="164"/>
      <c r="GR42" s="164"/>
      <c r="GS42" s="164"/>
      <c r="GT42" s="164"/>
      <c r="GU42" s="164"/>
      <c r="GV42" s="164"/>
      <c r="GW42" s="164"/>
      <c r="GX42" s="164"/>
      <c r="GY42" s="164"/>
      <c r="GZ42" s="164"/>
      <c r="HA42" s="164"/>
      <c r="HB42" s="164"/>
      <c r="HC42" s="164"/>
      <c r="HD42" s="164"/>
      <c r="HE42" s="164"/>
      <c r="HF42" s="164"/>
      <c r="HG42" s="164"/>
      <c r="HH42" s="164"/>
      <c r="HI42" s="164"/>
      <c r="HJ42" s="164"/>
      <c r="HK42" s="164"/>
      <c r="HL42" s="164"/>
      <c r="HM42" s="164"/>
      <c r="HN42" s="164"/>
      <c r="HO42" s="164"/>
      <c r="HP42" s="164"/>
      <c r="HQ42" s="164"/>
      <c r="HR42" s="164"/>
      <c r="HS42" s="164"/>
      <c r="HT42" s="164"/>
      <c r="HU42" s="164"/>
      <c r="HV42" s="164"/>
      <c r="HW42" s="164"/>
      <c r="HX42" s="164"/>
      <c r="HY42" s="164"/>
      <c r="HZ42" s="164"/>
      <c r="IA42" s="164"/>
      <c r="IB42" s="164"/>
      <c r="IC42" s="164"/>
      <c r="ID42" s="164"/>
      <c r="IE42" s="164"/>
      <c r="IF42" s="164"/>
      <c r="IG42" s="164"/>
      <c r="IH42" s="164"/>
      <c r="II42" s="164"/>
      <c r="IJ42" s="164"/>
      <c r="IK42" s="164"/>
      <c r="IL42" s="164"/>
      <c r="IM42" s="164"/>
      <c r="IN42" s="164"/>
      <c r="IO42" s="164"/>
      <c r="IP42" s="164"/>
      <c r="IQ42" s="164"/>
      <c r="IR42" s="164"/>
      <c r="IS42" s="164"/>
      <c r="IT42" s="164"/>
      <c r="IU42" s="164"/>
      <c r="IV42" s="164"/>
      <c r="IW42" s="164"/>
      <c r="IX42" s="164"/>
      <c r="IY42" s="164"/>
      <c r="IZ42" s="164"/>
      <c r="JA42" s="164"/>
      <c r="JB42" s="164"/>
      <c r="JC42" s="164"/>
      <c r="JD42" s="164"/>
      <c r="JE42" s="164"/>
      <c r="JF42" s="164"/>
      <c r="JG42" s="164"/>
      <c r="JH42" s="164"/>
      <c r="JI42" s="164"/>
      <c r="JJ42" s="164"/>
      <c r="JK42" s="164"/>
      <c r="JL42" s="164"/>
      <c r="JM42" s="164"/>
      <c r="JN42" s="164"/>
      <c r="JO42" s="164"/>
      <c r="JP42" s="164"/>
      <c r="JQ42" s="164"/>
      <c r="JR42" s="164"/>
      <c r="JS42" s="164"/>
      <c r="JT42" s="164"/>
      <c r="JU42" s="164"/>
      <c r="JV42" s="164"/>
      <c r="JW42" s="164"/>
      <c r="JX42" s="164"/>
      <c r="JY42" s="164"/>
      <c r="JZ42" s="164"/>
      <c r="KA42" s="164"/>
      <c r="KB42" s="164"/>
      <c r="KC42" s="164"/>
      <c r="KD42" s="164"/>
      <c r="KE42" s="164"/>
      <c r="KF42" s="164"/>
      <c r="KG42" s="164"/>
      <c r="KH42" s="164"/>
      <c r="KI42" s="164"/>
      <c r="KJ42" s="164"/>
      <c r="KK42" s="164"/>
      <c r="KL42" s="164"/>
      <c r="KM42" s="164"/>
      <c r="KN42" s="164"/>
      <c r="KO42" s="164"/>
      <c r="KP42" s="164"/>
      <c r="KQ42" s="164"/>
      <c r="KR42" s="164"/>
      <c r="KS42" s="164"/>
      <c r="KT42" s="164"/>
      <c r="KU42" s="164"/>
      <c r="KV42" s="164"/>
      <c r="KW42" s="164"/>
      <c r="KX42" s="164"/>
      <c r="KY42" s="164"/>
      <c r="KZ42" s="164"/>
      <c r="LA42" s="164"/>
      <c r="LB42" s="164"/>
      <c r="LC42" s="164"/>
      <c r="LD42" s="164"/>
      <c r="LE42" s="164"/>
      <c r="LF42" s="164"/>
      <c r="LG42" s="164"/>
      <c r="LH42" s="164"/>
      <c r="LI42" s="164"/>
      <c r="LJ42" s="164"/>
      <c r="LK42" s="164"/>
      <c r="LL42" s="164"/>
      <c r="LM42" s="164"/>
      <c r="LN42" s="164"/>
      <c r="LO42" s="164"/>
      <c r="LP42" s="164"/>
      <c r="LQ42" s="164"/>
      <c r="LR42" s="164"/>
      <c r="LS42" s="164"/>
      <c r="LT42" s="164"/>
      <c r="LU42" s="164"/>
      <c r="LV42" s="164"/>
      <c r="LW42" s="164"/>
      <c r="LX42" s="164"/>
      <c r="LY42" s="164"/>
      <c r="LZ42" s="164"/>
      <c r="MA42" s="164"/>
      <c r="MB42" s="164"/>
      <c r="MC42" s="164"/>
      <c r="MD42" s="164"/>
      <c r="ME42" s="164"/>
      <c r="MF42" s="164"/>
      <c r="MG42" s="164"/>
      <c r="MH42" s="164"/>
      <c r="MI42" s="164"/>
      <c r="MJ42" s="164"/>
      <c r="MK42" s="164"/>
      <c r="ML42" s="164"/>
      <c r="MM42" s="164"/>
      <c r="MN42" s="164"/>
      <c r="MO42" s="164"/>
      <c r="MP42" s="164"/>
      <c r="MQ42" s="164"/>
      <c r="MR42" s="164"/>
      <c r="MS42" s="164"/>
      <c r="MT42" s="164"/>
      <c r="MU42" s="164"/>
      <c r="MV42" s="164"/>
      <c r="MW42" s="164"/>
      <c r="MX42" s="164"/>
      <c r="MY42" s="164"/>
      <c r="MZ42" s="164"/>
      <c r="NA42" s="164"/>
      <c r="NB42" s="164"/>
      <c r="NC42" s="164"/>
      <c r="ND42" s="164"/>
      <c r="NE42" s="164"/>
      <c r="NF42" s="164"/>
      <c r="NG42" s="164"/>
      <c r="NH42" s="164"/>
      <c r="NI42" s="164"/>
      <c r="NJ42" s="164"/>
      <c r="NK42" s="164"/>
      <c r="NL42" s="164"/>
      <c r="NM42" s="164"/>
      <c r="NN42" s="164"/>
      <c r="NO42" s="164"/>
      <c r="NP42" s="164"/>
      <c r="NQ42" s="164"/>
      <c r="NR42" s="164"/>
      <c r="NS42" s="164"/>
      <c r="NT42" s="164"/>
      <c r="NU42" s="164"/>
      <c r="NV42" s="164"/>
      <c r="NW42" s="164"/>
      <c r="NX42" s="164"/>
      <c r="NY42" s="164"/>
      <c r="NZ42" s="164"/>
      <c r="OA42" s="164"/>
      <c r="OB42" s="164"/>
      <c r="OC42" s="164"/>
      <c r="OD42" s="164"/>
      <c r="OE42" s="164"/>
      <c r="OF42" s="164"/>
      <c r="OG42" s="164"/>
      <c r="OH42" s="164"/>
      <c r="OI42" s="164"/>
      <c r="OJ42" s="164"/>
      <c r="OK42" s="164"/>
      <c r="OL42" s="164"/>
      <c r="OM42" s="164"/>
      <c r="ON42" s="164"/>
      <c r="OO42" s="164"/>
      <c r="OP42" s="164"/>
      <c r="OQ42" s="164"/>
      <c r="OR42" s="164"/>
      <c r="OS42" s="164"/>
      <c r="OT42" s="164"/>
      <c r="OU42" s="164"/>
      <c r="OV42" s="164"/>
      <c r="OW42" s="164"/>
      <c r="OX42" s="164"/>
      <c r="OY42" s="164"/>
      <c r="OZ42" s="164"/>
      <c r="PA42" s="164"/>
      <c r="PB42" s="164"/>
      <c r="PC42" s="164"/>
      <c r="PD42" s="164"/>
      <c r="PE42" s="164"/>
      <c r="PF42" s="164"/>
      <c r="PG42" s="164"/>
      <c r="PH42" s="164"/>
      <c r="PI42" s="164"/>
      <c r="PJ42" s="164"/>
      <c r="PK42" s="164"/>
      <c r="PL42" s="164"/>
      <c r="PM42" s="164"/>
      <c r="PN42" s="164"/>
      <c r="PO42" s="164"/>
      <c r="PP42" s="164"/>
      <c r="PQ42" s="164"/>
      <c r="PR42" s="164"/>
      <c r="PS42" s="164"/>
      <c r="PT42" s="164"/>
      <c r="PU42" s="164"/>
      <c r="PV42" s="164"/>
      <c r="PW42" s="164"/>
      <c r="PX42" s="164"/>
      <c r="PY42" s="164"/>
      <c r="PZ42" s="164"/>
      <c r="QA42" s="164"/>
      <c r="QB42" s="164"/>
      <c r="QC42" s="164"/>
      <c r="QD42" s="164"/>
      <c r="QE42" s="164"/>
      <c r="QF42" s="164"/>
      <c r="QG42" s="164"/>
      <c r="QH42" s="164"/>
      <c r="QI42" s="164"/>
      <c r="QJ42" s="164"/>
      <c r="QK42" s="164"/>
      <c r="QL42" s="164"/>
      <c r="QM42" s="164"/>
      <c r="QN42" s="164"/>
      <c r="QO42" s="164"/>
      <c r="QP42" s="164"/>
      <c r="QQ42" s="164"/>
      <c r="QR42" s="164"/>
      <c r="QS42" s="164"/>
      <c r="QT42" s="164"/>
      <c r="QU42" s="164"/>
      <c r="QV42" s="164"/>
      <c r="QW42" s="164"/>
      <c r="QX42" s="164"/>
      <c r="QY42" s="164"/>
      <c r="QZ42" s="164"/>
      <c r="RA42" s="164"/>
      <c r="RB42" s="164"/>
      <c r="RC42" s="164"/>
      <c r="RD42" s="164"/>
      <c r="RE42" s="164"/>
      <c r="RF42" s="164"/>
      <c r="RG42" s="164"/>
      <c r="RH42" s="164"/>
      <c r="RI42" s="164"/>
      <c r="RJ42" s="164"/>
      <c r="RK42" s="164"/>
      <c r="RL42" s="164"/>
      <c r="RM42" s="164"/>
      <c r="RN42" s="164"/>
      <c r="RO42" s="164"/>
      <c r="RP42" s="164"/>
      <c r="RQ42" s="164"/>
      <c r="RR42" s="164"/>
      <c r="RS42" s="164"/>
      <c r="RT42" s="164"/>
      <c r="RU42" s="164"/>
      <c r="RV42" s="164"/>
      <c r="RW42" s="164"/>
      <c r="RX42" s="164"/>
      <c r="RY42" s="164"/>
      <c r="RZ42" s="164"/>
      <c r="SA42" s="164"/>
      <c r="SB42" s="164"/>
      <c r="SC42" s="164"/>
      <c r="SD42" s="164"/>
      <c r="SE42" s="164"/>
      <c r="SF42" s="164"/>
      <c r="SG42" s="164"/>
      <c r="SH42" s="164"/>
      <c r="SI42" s="164"/>
      <c r="SJ42" s="164"/>
      <c r="SK42" s="164"/>
      <c r="SL42" s="164"/>
      <c r="SM42" s="164"/>
      <c r="SN42" s="164"/>
      <c r="SO42" s="164"/>
      <c r="SP42" s="164"/>
      <c r="SQ42" s="164"/>
      <c r="SR42" s="164"/>
      <c r="SS42" s="164"/>
      <c r="ST42" s="164"/>
      <c r="SU42" s="164"/>
      <c r="SV42" s="164"/>
      <c r="SW42" s="164"/>
      <c r="SX42" s="164"/>
      <c r="SY42" s="164"/>
      <c r="SZ42" s="164"/>
      <c r="TA42" s="164"/>
      <c r="TB42" s="164"/>
      <c r="TC42" s="164"/>
      <c r="TD42" s="164"/>
      <c r="TE42" s="164"/>
      <c r="TF42" s="164"/>
      <c r="TG42" s="164"/>
      <c r="TH42" s="164"/>
      <c r="TI42" s="164"/>
      <c r="TJ42" s="164"/>
      <c r="TK42" s="164"/>
      <c r="TL42" s="164"/>
      <c r="TM42" s="164"/>
      <c r="TN42" s="164"/>
      <c r="TO42" s="164"/>
      <c r="TP42" s="164"/>
      <c r="TQ42" s="164"/>
      <c r="TR42" s="164"/>
      <c r="TS42" s="164"/>
      <c r="TT42" s="164"/>
      <c r="TU42" s="164"/>
      <c r="TV42" s="164"/>
      <c r="TW42" s="164"/>
      <c r="TX42" s="164"/>
      <c r="TY42" s="164"/>
      <c r="TZ42" s="164"/>
      <c r="UA42" s="164"/>
      <c r="UB42" s="164"/>
      <c r="UC42" s="164"/>
      <c r="UD42" s="164"/>
      <c r="UE42" s="164"/>
      <c r="UF42" s="164"/>
      <c r="UG42" s="164"/>
      <c r="UH42" s="164"/>
      <c r="UI42" s="164"/>
      <c r="UJ42" s="164"/>
      <c r="UK42" s="164"/>
      <c r="UL42" s="164"/>
      <c r="UM42" s="164"/>
      <c r="UN42" s="164"/>
      <c r="UO42" s="164"/>
      <c r="UP42" s="164"/>
      <c r="UQ42" s="164"/>
      <c r="UR42" s="164"/>
      <c r="US42" s="164"/>
      <c r="UT42" s="164"/>
      <c r="UU42" s="164"/>
      <c r="UV42" s="164"/>
      <c r="UW42" s="164"/>
      <c r="UX42" s="164"/>
      <c r="UY42" s="164"/>
      <c r="UZ42" s="164"/>
      <c r="VA42" s="164"/>
      <c r="VB42" s="164"/>
      <c r="VC42" s="164"/>
      <c r="VD42" s="164"/>
      <c r="VE42" s="164"/>
      <c r="VF42" s="164"/>
      <c r="VG42" s="164"/>
      <c r="VH42" s="164"/>
      <c r="VI42" s="164"/>
      <c r="VJ42" s="164"/>
      <c r="VK42" s="164"/>
      <c r="VL42" s="164"/>
      <c r="VM42" s="164"/>
      <c r="VN42" s="164"/>
      <c r="VO42" s="164"/>
      <c r="VP42" s="164"/>
      <c r="VQ42" s="164"/>
      <c r="VR42" s="164"/>
      <c r="VS42" s="164"/>
      <c r="VT42" s="164"/>
      <c r="VU42" s="164"/>
      <c r="VV42" s="164"/>
      <c r="VW42" s="164"/>
      <c r="VX42" s="164"/>
      <c r="VY42" s="164"/>
      <c r="VZ42" s="164"/>
      <c r="WA42" s="164"/>
      <c r="WB42" s="164"/>
      <c r="WC42" s="164"/>
      <c r="WD42" s="164"/>
      <c r="WE42" s="164"/>
      <c r="WF42" s="164"/>
      <c r="WG42" s="164"/>
      <c r="WH42" s="164"/>
      <c r="WI42" s="164"/>
      <c r="WJ42" s="164"/>
      <c r="WK42" s="164"/>
      <c r="WL42" s="164"/>
      <c r="WM42" s="164"/>
      <c r="WN42" s="164"/>
      <c r="WO42" s="164"/>
      <c r="WP42" s="164"/>
      <c r="WQ42" s="164"/>
      <c r="WR42" s="164"/>
      <c r="WS42" s="164"/>
      <c r="WT42" s="164"/>
      <c r="WU42" s="164"/>
      <c r="WV42" s="164"/>
      <c r="WW42" s="164"/>
      <c r="WX42" s="164"/>
      <c r="WY42" s="164"/>
      <c r="WZ42" s="164"/>
      <c r="XA42" s="164"/>
      <c r="XB42" s="164"/>
      <c r="XC42" s="164"/>
      <c r="XD42" s="164"/>
      <c r="XE42" s="164"/>
      <c r="XF42" s="164"/>
      <c r="XG42" s="164"/>
      <c r="XH42" s="164"/>
      <c r="XI42" s="164"/>
      <c r="XJ42" s="164"/>
      <c r="XK42" s="164"/>
      <c r="XL42" s="164"/>
      <c r="XM42" s="164"/>
      <c r="XN42" s="164"/>
      <c r="XO42" s="164"/>
      <c r="XP42" s="164"/>
      <c r="XQ42" s="164"/>
      <c r="XR42" s="164"/>
      <c r="XS42" s="164"/>
      <c r="XT42" s="164"/>
      <c r="XU42" s="164"/>
      <c r="XV42" s="164"/>
      <c r="XW42" s="164"/>
      <c r="XX42" s="164"/>
      <c r="XY42" s="164"/>
      <c r="XZ42" s="164"/>
      <c r="YA42" s="164"/>
      <c r="YB42" s="164"/>
      <c r="YC42" s="164"/>
      <c r="YD42" s="164"/>
      <c r="YE42" s="164"/>
      <c r="YF42" s="164"/>
      <c r="YG42" s="164"/>
      <c r="YH42" s="164"/>
      <c r="YI42" s="164"/>
      <c r="YJ42" s="164"/>
      <c r="YK42" s="164"/>
      <c r="YL42" s="164"/>
      <c r="YM42" s="164"/>
      <c r="YN42" s="164"/>
      <c r="YO42" s="164"/>
      <c r="YP42" s="164"/>
      <c r="YQ42" s="164"/>
      <c r="YR42" s="164"/>
      <c r="YS42" s="164"/>
      <c r="YT42" s="164"/>
      <c r="YU42" s="164"/>
      <c r="YV42" s="164"/>
      <c r="YW42" s="164"/>
      <c r="YX42" s="164"/>
      <c r="YY42" s="164"/>
      <c r="YZ42" s="164"/>
      <c r="ZA42" s="164"/>
      <c r="ZB42" s="164"/>
      <c r="ZC42" s="164"/>
      <c r="ZD42" s="164"/>
      <c r="ZE42" s="164"/>
      <c r="ZF42" s="164"/>
      <c r="ZG42" s="164"/>
      <c r="ZH42" s="164"/>
      <c r="ZI42" s="164"/>
      <c r="ZJ42" s="164"/>
      <c r="ZK42" s="164"/>
      <c r="ZL42" s="164"/>
      <c r="ZM42" s="164"/>
      <c r="ZN42" s="164"/>
      <c r="ZO42" s="164"/>
      <c r="ZP42" s="164"/>
      <c r="ZQ42" s="164"/>
      <c r="ZR42" s="164"/>
      <c r="ZS42" s="164"/>
      <c r="ZT42" s="164"/>
      <c r="ZU42" s="164"/>
      <c r="ZV42" s="164"/>
      <c r="ZW42" s="164"/>
      <c r="ZX42" s="164"/>
      <c r="ZY42" s="164"/>
      <c r="ZZ42" s="164"/>
      <c r="AAA42" s="164"/>
      <c r="AAB42" s="164"/>
      <c r="AAC42" s="164"/>
      <c r="AAD42" s="164"/>
      <c r="AAE42" s="164"/>
      <c r="AAF42" s="164"/>
      <c r="AAG42" s="164"/>
      <c r="AAH42" s="164"/>
      <c r="AAI42" s="164"/>
      <c r="AAJ42" s="164"/>
      <c r="AAK42" s="164"/>
      <c r="AAL42" s="164"/>
      <c r="AAM42" s="164"/>
      <c r="AAN42" s="164"/>
      <c r="AAO42" s="164"/>
      <c r="AAP42" s="164"/>
      <c r="AAQ42" s="164"/>
      <c r="AAR42" s="164"/>
      <c r="AAS42" s="164"/>
      <c r="AAT42" s="164"/>
      <c r="AAU42" s="164"/>
      <c r="AAV42" s="164"/>
      <c r="AAW42" s="164"/>
      <c r="AAX42" s="164"/>
      <c r="AAY42" s="164"/>
      <c r="AAZ42" s="164"/>
      <c r="ABA42" s="164"/>
      <c r="ABB42" s="164"/>
      <c r="ABC42" s="164"/>
    </row>
    <row r="43" spans="1:731" ht="15" customHeight="1" x14ac:dyDescent="0.35">
      <c r="A43" s="161" t="s">
        <v>257</v>
      </c>
      <c r="B43" s="525"/>
      <c r="C43" s="525"/>
      <c r="D43" s="162"/>
      <c r="E43" s="162"/>
      <c r="F43" s="162"/>
      <c r="G43" s="162">
        <v>1</v>
      </c>
      <c r="H43" s="162">
        <v>1</v>
      </c>
      <c r="I43" s="162">
        <v>1</v>
      </c>
      <c r="J43" s="162">
        <v>1</v>
      </c>
      <c r="K43" s="162">
        <v>1</v>
      </c>
      <c r="L43" s="162">
        <v>1</v>
      </c>
      <c r="M43" s="162">
        <v>1</v>
      </c>
      <c r="N43" s="162">
        <v>1</v>
      </c>
      <c r="O43" s="162"/>
      <c r="P43" s="162"/>
      <c r="Q43" s="162"/>
      <c r="R43" s="162">
        <v>4483.6590091482021</v>
      </c>
      <c r="S43" s="162">
        <v>4483.6590091482021</v>
      </c>
      <c r="T43" s="162">
        <v>4483.6590091482021</v>
      </c>
      <c r="U43" s="162">
        <v>4483.6590091482021</v>
      </c>
      <c r="V43" s="162">
        <v>4483.6590091482021</v>
      </c>
      <c r="W43" s="162">
        <v>4483.6590091482021</v>
      </c>
      <c r="X43" s="162">
        <v>4483.6590091482021</v>
      </c>
      <c r="Y43" s="162">
        <v>4483.6590091482021</v>
      </c>
      <c r="Z43" s="162"/>
      <c r="AA43" s="162"/>
      <c r="AB43" s="162"/>
      <c r="AC43" s="162">
        <v>11474.545677453887</v>
      </c>
      <c r="AD43" s="162">
        <v>11474.545677453887</v>
      </c>
      <c r="AE43" s="162">
        <v>11474.545677453887</v>
      </c>
      <c r="AF43" s="162">
        <v>11474.545677453887</v>
      </c>
      <c r="AG43" s="162">
        <v>11474.545677453887</v>
      </c>
      <c r="AH43" s="162">
        <v>11474.545677453887</v>
      </c>
      <c r="AI43" s="162">
        <v>11474.545677453887</v>
      </c>
      <c r="AJ43" s="162">
        <v>11474.545677453887</v>
      </c>
      <c r="AK43" s="162"/>
      <c r="AL43" s="162"/>
      <c r="AM43" s="162"/>
      <c r="AN43" s="162">
        <v>18638.920044046634</v>
      </c>
      <c r="AO43" s="162">
        <v>18638.920044046634</v>
      </c>
      <c r="AP43" s="162">
        <v>18638.920044046634</v>
      </c>
      <c r="AQ43" s="162">
        <v>18638.920044046634</v>
      </c>
      <c r="AR43" s="162">
        <v>18638.920044046634</v>
      </c>
      <c r="AS43" s="162">
        <v>18638.920044046634</v>
      </c>
      <c r="AT43" s="162">
        <v>18638.920044046634</v>
      </c>
      <c r="AU43" s="162">
        <v>18638.920044046634</v>
      </c>
      <c r="AV43" s="162"/>
      <c r="AW43" s="162"/>
      <c r="AX43" s="162"/>
      <c r="AY43" s="162">
        <v>0</v>
      </c>
      <c r="AZ43" s="162">
        <v>0</v>
      </c>
      <c r="BA43" s="162">
        <v>0</v>
      </c>
      <c r="BB43" s="162">
        <v>0</v>
      </c>
      <c r="BC43" s="162">
        <v>0</v>
      </c>
      <c r="BD43" s="162">
        <v>0</v>
      </c>
      <c r="BE43" s="162">
        <v>0</v>
      </c>
      <c r="BF43" s="162">
        <v>0</v>
      </c>
      <c r="BG43" s="162"/>
      <c r="BH43" s="162"/>
      <c r="BI43" s="162"/>
      <c r="BJ43" s="162">
        <v>0</v>
      </c>
      <c r="BK43" s="162">
        <v>0</v>
      </c>
      <c r="BL43" s="162">
        <v>0</v>
      </c>
      <c r="BM43" s="162">
        <v>0</v>
      </c>
      <c r="BN43" s="162">
        <v>0</v>
      </c>
      <c r="BO43" s="162">
        <v>0</v>
      </c>
      <c r="BP43" s="162">
        <v>0</v>
      </c>
      <c r="BQ43" s="162">
        <v>0</v>
      </c>
      <c r="BR43" s="162"/>
      <c r="BS43" s="162"/>
      <c r="BT43" s="162"/>
      <c r="BU43" s="162">
        <v>0</v>
      </c>
      <c r="BV43" s="162">
        <v>0</v>
      </c>
      <c r="BW43" s="162">
        <v>0</v>
      </c>
      <c r="BX43" s="162">
        <v>0</v>
      </c>
      <c r="BY43" s="162">
        <v>0</v>
      </c>
      <c r="BZ43" s="162">
        <v>0</v>
      </c>
      <c r="CA43" s="162">
        <v>0</v>
      </c>
      <c r="CB43" s="162">
        <v>0</v>
      </c>
      <c r="CC43" s="162"/>
      <c r="CD43" s="162"/>
      <c r="CE43" s="162"/>
      <c r="CF43" s="162">
        <v>34597.124730648728</v>
      </c>
      <c r="CG43" s="162">
        <v>34597.124730648728</v>
      </c>
      <c r="CH43" s="162">
        <v>34597.124730648728</v>
      </c>
      <c r="CI43" s="162">
        <v>34597.124730648728</v>
      </c>
      <c r="CJ43" s="162">
        <v>34597.124730648728</v>
      </c>
      <c r="CK43" s="162">
        <v>34597.124730648728</v>
      </c>
      <c r="CL43" s="162">
        <v>34597.124730648728</v>
      </c>
      <c r="CM43" s="162">
        <v>34597.124730648728</v>
      </c>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4"/>
      <c r="DV43" s="164"/>
      <c r="DW43" s="164"/>
      <c r="DX43" s="164"/>
      <c r="DY43" s="164"/>
      <c r="DZ43" s="164"/>
      <c r="EA43" s="164"/>
      <c r="EB43" s="164"/>
      <c r="EC43" s="164"/>
      <c r="ED43" s="164"/>
      <c r="EE43" s="164"/>
      <c r="EF43" s="164"/>
      <c r="EG43" s="164"/>
      <c r="EH43" s="164"/>
      <c r="EI43" s="164"/>
      <c r="EJ43" s="164"/>
      <c r="EK43" s="164"/>
      <c r="EL43" s="164"/>
      <c r="EM43" s="164"/>
      <c r="EN43" s="164"/>
      <c r="EO43" s="164"/>
      <c r="EP43" s="164"/>
      <c r="EQ43" s="164"/>
      <c r="ER43" s="164"/>
      <c r="ES43" s="164"/>
      <c r="ET43" s="164"/>
      <c r="EU43" s="164"/>
      <c r="EV43" s="164"/>
      <c r="EW43" s="164"/>
      <c r="EX43" s="164"/>
      <c r="EY43" s="164"/>
      <c r="EZ43" s="164"/>
      <c r="FA43" s="164"/>
      <c r="FB43" s="164"/>
      <c r="FC43" s="164"/>
      <c r="FD43" s="164"/>
      <c r="FE43" s="164"/>
      <c r="FF43" s="164"/>
      <c r="FG43" s="164"/>
      <c r="FH43" s="164"/>
      <c r="FI43" s="164"/>
      <c r="FJ43" s="164"/>
      <c r="FK43" s="164"/>
      <c r="FL43" s="164"/>
      <c r="FM43" s="164"/>
      <c r="FN43" s="164"/>
      <c r="FO43" s="164"/>
      <c r="FP43" s="164"/>
      <c r="FQ43" s="164"/>
      <c r="FR43" s="164"/>
      <c r="FS43" s="164"/>
      <c r="FT43" s="164"/>
      <c r="FU43" s="164"/>
      <c r="FV43" s="164"/>
      <c r="FW43" s="164"/>
      <c r="FX43" s="164"/>
      <c r="FY43" s="164"/>
      <c r="FZ43" s="164"/>
      <c r="GA43" s="164"/>
      <c r="GB43" s="164"/>
      <c r="GC43" s="164"/>
      <c r="GD43" s="164"/>
      <c r="GE43" s="164"/>
      <c r="GF43" s="164"/>
      <c r="GG43" s="164"/>
      <c r="GH43" s="164"/>
      <c r="GI43" s="164"/>
      <c r="GJ43" s="164"/>
      <c r="GK43" s="164"/>
      <c r="GL43" s="164"/>
      <c r="GM43" s="164"/>
      <c r="GN43" s="164"/>
      <c r="GO43" s="164"/>
      <c r="GP43" s="164"/>
      <c r="GQ43" s="164"/>
      <c r="GR43" s="164"/>
      <c r="GS43" s="164"/>
      <c r="GT43" s="164"/>
      <c r="GU43" s="164"/>
      <c r="GV43" s="164"/>
      <c r="GW43" s="164"/>
      <c r="GX43" s="164"/>
      <c r="GY43" s="164"/>
      <c r="GZ43" s="164"/>
      <c r="HA43" s="164"/>
      <c r="HB43" s="164"/>
      <c r="HC43" s="164"/>
      <c r="HD43" s="164"/>
      <c r="HE43" s="164"/>
      <c r="HF43" s="164"/>
      <c r="HG43" s="164"/>
      <c r="HH43" s="164"/>
      <c r="HI43" s="164"/>
      <c r="HJ43" s="164"/>
      <c r="HK43" s="164"/>
      <c r="HL43" s="164"/>
      <c r="HM43" s="164"/>
      <c r="HN43" s="164"/>
      <c r="HO43" s="164"/>
      <c r="HP43" s="164"/>
      <c r="HQ43" s="164"/>
      <c r="HR43" s="164"/>
      <c r="HS43" s="164"/>
      <c r="HT43" s="164"/>
      <c r="HU43" s="164"/>
      <c r="HV43" s="164"/>
      <c r="HW43" s="164"/>
      <c r="HX43" s="164"/>
      <c r="HY43" s="164"/>
      <c r="HZ43" s="164"/>
      <c r="IA43" s="164"/>
      <c r="IB43" s="164"/>
      <c r="IC43" s="164"/>
      <c r="ID43" s="164"/>
      <c r="IE43" s="164"/>
      <c r="IF43" s="164"/>
      <c r="IG43" s="164"/>
      <c r="IH43" s="164"/>
      <c r="II43" s="164"/>
      <c r="IJ43" s="164"/>
      <c r="IK43" s="164"/>
      <c r="IL43" s="164"/>
      <c r="IM43" s="164"/>
      <c r="IN43" s="164"/>
      <c r="IO43" s="164"/>
      <c r="IP43" s="164"/>
      <c r="IQ43" s="164"/>
      <c r="IR43" s="164"/>
      <c r="IS43" s="164"/>
      <c r="IT43" s="164"/>
      <c r="IU43" s="164"/>
      <c r="IV43" s="164"/>
      <c r="IW43" s="164"/>
      <c r="IX43" s="164"/>
      <c r="IY43" s="164"/>
      <c r="IZ43" s="164"/>
      <c r="JA43" s="164"/>
      <c r="JB43" s="164"/>
      <c r="JC43" s="164"/>
      <c r="JD43" s="164"/>
      <c r="JE43" s="164"/>
      <c r="JF43" s="164"/>
      <c r="JG43" s="164"/>
      <c r="JH43" s="164"/>
      <c r="JI43" s="164"/>
      <c r="JJ43" s="164"/>
      <c r="JK43" s="164"/>
      <c r="JL43" s="164"/>
      <c r="JM43" s="164"/>
      <c r="JN43" s="164"/>
      <c r="JO43" s="164"/>
      <c r="JP43" s="164"/>
      <c r="JQ43" s="164"/>
      <c r="JR43" s="164"/>
      <c r="JS43" s="164"/>
      <c r="JT43" s="164"/>
      <c r="JU43" s="164"/>
      <c r="JV43" s="164"/>
      <c r="JW43" s="164"/>
      <c r="JX43" s="164"/>
      <c r="JY43" s="164"/>
      <c r="JZ43" s="164"/>
      <c r="KA43" s="164"/>
      <c r="KB43" s="164"/>
      <c r="KC43" s="164"/>
      <c r="KD43" s="164"/>
      <c r="KE43" s="164"/>
      <c r="KF43" s="164"/>
      <c r="KG43" s="164"/>
      <c r="KH43" s="164"/>
      <c r="KI43" s="164"/>
      <c r="KJ43" s="164"/>
      <c r="KK43" s="164"/>
      <c r="KL43" s="164"/>
      <c r="KM43" s="164"/>
      <c r="KN43" s="164"/>
      <c r="KO43" s="164"/>
      <c r="KP43" s="164"/>
      <c r="KQ43" s="164"/>
      <c r="KR43" s="164"/>
      <c r="KS43" s="164"/>
      <c r="KT43" s="164"/>
      <c r="KU43" s="164"/>
      <c r="KV43" s="164"/>
      <c r="KW43" s="164"/>
      <c r="KX43" s="164"/>
      <c r="KY43" s="164"/>
      <c r="KZ43" s="164"/>
      <c r="LA43" s="164"/>
      <c r="LB43" s="164"/>
      <c r="LC43" s="164"/>
      <c r="LD43" s="164"/>
      <c r="LE43" s="164"/>
      <c r="LF43" s="164"/>
      <c r="LG43" s="164"/>
      <c r="LH43" s="164"/>
      <c r="LI43" s="164"/>
      <c r="LJ43" s="164"/>
      <c r="LK43" s="164"/>
      <c r="LL43" s="164"/>
      <c r="LM43" s="164"/>
      <c r="LN43" s="164"/>
      <c r="LO43" s="164"/>
      <c r="LP43" s="164"/>
      <c r="LQ43" s="164"/>
      <c r="LR43" s="164"/>
      <c r="LS43" s="164"/>
      <c r="LT43" s="164"/>
      <c r="LU43" s="164"/>
      <c r="LV43" s="164"/>
      <c r="LW43" s="164"/>
      <c r="LX43" s="164"/>
      <c r="LY43" s="164"/>
      <c r="LZ43" s="164"/>
      <c r="MA43" s="164"/>
      <c r="MB43" s="164"/>
      <c r="MC43" s="164"/>
      <c r="MD43" s="164"/>
      <c r="ME43" s="164"/>
      <c r="MF43" s="164"/>
      <c r="MG43" s="164"/>
      <c r="MH43" s="164"/>
      <c r="MI43" s="164"/>
      <c r="MJ43" s="164"/>
      <c r="MK43" s="164"/>
      <c r="ML43" s="164"/>
      <c r="MM43" s="164"/>
      <c r="MN43" s="164"/>
      <c r="MO43" s="164"/>
      <c r="MP43" s="164"/>
      <c r="MQ43" s="164"/>
      <c r="MR43" s="164"/>
      <c r="MS43" s="164"/>
      <c r="MT43" s="164"/>
      <c r="MU43" s="164"/>
      <c r="MV43" s="164"/>
      <c r="MW43" s="164"/>
      <c r="MX43" s="164"/>
      <c r="MY43" s="164"/>
      <c r="MZ43" s="164"/>
      <c r="NA43" s="164"/>
      <c r="NB43" s="164"/>
      <c r="NC43" s="164"/>
      <c r="ND43" s="164"/>
      <c r="NE43" s="164"/>
      <c r="NF43" s="164"/>
      <c r="NG43" s="164"/>
      <c r="NH43" s="164"/>
      <c r="NI43" s="164"/>
      <c r="NJ43" s="164"/>
      <c r="NK43" s="164"/>
      <c r="NL43" s="164"/>
      <c r="NM43" s="164"/>
      <c r="NN43" s="164"/>
      <c r="NO43" s="164"/>
      <c r="NP43" s="164"/>
      <c r="NQ43" s="164"/>
      <c r="NR43" s="164"/>
      <c r="NS43" s="164"/>
      <c r="NT43" s="164"/>
      <c r="NU43" s="164"/>
      <c r="NV43" s="164"/>
      <c r="NW43" s="164"/>
      <c r="NX43" s="164"/>
      <c r="NY43" s="164"/>
      <c r="NZ43" s="164"/>
      <c r="OA43" s="164"/>
      <c r="OB43" s="164"/>
      <c r="OC43" s="164"/>
      <c r="OD43" s="164"/>
      <c r="OE43" s="164"/>
      <c r="OF43" s="164"/>
      <c r="OG43" s="164"/>
      <c r="OH43" s="164"/>
      <c r="OI43" s="164"/>
      <c r="OJ43" s="164"/>
      <c r="OK43" s="164"/>
      <c r="OL43" s="164"/>
      <c r="OM43" s="164"/>
      <c r="ON43" s="164"/>
      <c r="OO43" s="164"/>
      <c r="OP43" s="164"/>
      <c r="OQ43" s="164"/>
      <c r="OR43" s="164"/>
      <c r="OS43" s="164"/>
      <c r="OT43" s="164"/>
      <c r="OU43" s="164"/>
      <c r="OV43" s="164"/>
      <c r="OW43" s="164"/>
      <c r="OX43" s="164"/>
      <c r="OY43" s="164"/>
      <c r="OZ43" s="164"/>
      <c r="PA43" s="164"/>
      <c r="PB43" s="164"/>
      <c r="PC43" s="164"/>
      <c r="PD43" s="164"/>
      <c r="PE43" s="164"/>
      <c r="PF43" s="164"/>
      <c r="PG43" s="164"/>
      <c r="PH43" s="164"/>
      <c r="PI43" s="164"/>
      <c r="PJ43" s="164"/>
      <c r="PK43" s="164"/>
      <c r="PL43" s="164"/>
      <c r="PM43" s="164"/>
      <c r="PN43" s="164"/>
      <c r="PO43" s="164"/>
      <c r="PP43" s="164"/>
      <c r="PQ43" s="164"/>
      <c r="PR43" s="164"/>
      <c r="PS43" s="164"/>
      <c r="PT43" s="164"/>
      <c r="PU43" s="164"/>
      <c r="PV43" s="164"/>
      <c r="PW43" s="164"/>
      <c r="PX43" s="164"/>
      <c r="PY43" s="164"/>
      <c r="PZ43" s="164"/>
      <c r="QA43" s="164"/>
      <c r="QB43" s="164"/>
      <c r="QC43" s="164"/>
      <c r="QD43" s="164"/>
      <c r="QE43" s="164"/>
      <c r="QF43" s="164"/>
      <c r="QG43" s="164"/>
      <c r="QH43" s="164"/>
      <c r="QI43" s="164"/>
      <c r="QJ43" s="164"/>
      <c r="QK43" s="164"/>
      <c r="QL43" s="164"/>
      <c r="QM43" s="164"/>
      <c r="QN43" s="164"/>
      <c r="QO43" s="164"/>
      <c r="QP43" s="164"/>
      <c r="QQ43" s="164"/>
      <c r="QR43" s="164"/>
      <c r="QS43" s="164"/>
      <c r="QT43" s="164"/>
      <c r="QU43" s="164"/>
      <c r="QV43" s="164"/>
      <c r="QW43" s="164"/>
      <c r="QX43" s="164"/>
      <c r="QY43" s="164"/>
      <c r="QZ43" s="164"/>
      <c r="RA43" s="164"/>
      <c r="RB43" s="164"/>
      <c r="RC43" s="164"/>
      <c r="RD43" s="164"/>
      <c r="RE43" s="164"/>
      <c r="RF43" s="164"/>
      <c r="RG43" s="164"/>
      <c r="RH43" s="164"/>
      <c r="RI43" s="164"/>
      <c r="RJ43" s="164"/>
      <c r="RK43" s="164"/>
      <c r="RL43" s="164"/>
      <c r="RM43" s="164"/>
      <c r="RN43" s="164"/>
      <c r="RO43" s="164"/>
      <c r="RP43" s="164"/>
      <c r="RQ43" s="164"/>
      <c r="RR43" s="164"/>
      <c r="RS43" s="164"/>
      <c r="RT43" s="164"/>
      <c r="RU43" s="164"/>
      <c r="RV43" s="164"/>
      <c r="RW43" s="164"/>
      <c r="RX43" s="164"/>
      <c r="RY43" s="164"/>
      <c r="RZ43" s="164"/>
      <c r="SA43" s="164"/>
      <c r="SB43" s="164"/>
      <c r="SC43" s="164"/>
      <c r="SD43" s="164"/>
      <c r="SE43" s="164"/>
      <c r="SF43" s="164"/>
      <c r="SG43" s="164"/>
      <c r="SH43" s="164"/>
      <c r="SI43" s="164"/>
      <c r="SJ43" s="164"/>
      <c r="SK43" s="164"/>
      <c r="SL43" s="164"/>
      <c r="SM43" s="164"/>
      <c r="SN43" s="164"/>
      <c r="SO43" s="164"/>
      <c r="SP43" s="164"/>
      <c r="SQ43" s="164"/>
      <c r="SR43" s="164"/>
      <c r="SS43" s="164"/>
      <c r="ST43" s="164"/>
      <c r="SU43" s="164"/>
      <c r="SV43" s="164"/>
      <c r="SW43" s="164"/>
      <c r="SX43" s="164"/>
      <c r="SY43" s="164"/>
      <c r="SZ43" s="164"/>
      <c r="TA43" s="164"/>
      <c r="TB43" s="164"/>
      <c r="TC43" s="164"/>
      <c r="TD43" s="164"/>
      <c r="TE43" s="164"/>
      <c r="TF43" s="164"/>
      <c r="TG43" s="164"/>
      <c r="TH43" s="164"/>
      <c r="TI43" s="164"/>
      <c r="TJ43" s="164"/>
      <c r="TK43" s="164"/>
      <c r="TL43" s="164"/>
      <c r="TM43" s="164"/>
      <c r="TN43" s="164"/>
      <c r="TO43" s="164"/>
      <c r="TP43" s="164"/>
      <c r="TQ43" s="164"/>
      <c r="TR43" s="164"/>
      <c r="TS43" s="164"/>
      <c r="TT43" s="164"/>
      <c r="TU43" s="164"/>
      <c r="TV43" s="164"/>
      <c r="TW43" s="164"/>
      <c r="TX43" s="164"/>
      <c r="TY43" s="164"/>
      <c r="TZ43" s="164"/>
      <c r="UA43" s="164"/>
      <c r="UB43" s="164"/>
      <c r="UC43" s="164"/>
      <c r="UD43" s="164"/>
      <c r="UE43" s="164"/>
      <c r="UF43" s="164"/>
      <c r="UG43" s="164"/>
      <c r="UH43" s="164"/>
      <c r="UI43" s="164"/>
      <c r="UJ43" s="164"/>
      <c r="UK43" s="164"/>
      <c r="UL43" s="164"/>
      <c r="UM43" s="164"/>
      <c r="UN43" s="164"/>
      <c r="UO43" s="164"/>
      <c r="UP43" s="164"/>
      <c r="UQ43" s="164"/>
      <c r="UR43" s="164"/>
      <c r="US43" s="164"/>
      <c r="UT43" s="164"/>
      <c r="UU43" s="164"/>
      <c r="UV43" s="164"/>
      <c r="UW43" s="164"/>
      <c r="UX43" s="164"/>
      <c r="UY43" s="164"/>
      <c r="UZ43" s="164"/>
      <c r="VA43" s="164"/>
      <c r="VB43" s="164"/>
      <c r="VC43" s="164"/>
      <c r="VD43" s="164"/>
      <c r="VE43" s="164"/>
      <c r="VF43" s="164"/>
      <c r="VG43" s="164"/>
      <c r="VH43" s="164"/>
      <c r="VI43" s="164"/>
      <c r="VJ43" s="164"/>
      <c r="VK43" s="164"/>
      <c r="VL43" s="164"/>
      <c r="VM43" s="164"/>
      <c r="VN43" s="164"/>
      <c r="VO43" s="164"/>
      <c r="VP43" s="164"/>
      <c r="VQ43" s="164"/>
      <c r="VR43" s="164"/>
      <c r="VS43" s="164"/>
      <c r="VT43" s="164"/>
      <c r="VU43" s="164"/>
      <c r="VV43" s="164"/>
      <c r="VW43" s="164"/>
      <c r="VX43" s="164"/>
      <c r="VY43" s="164"/>
      <c r="VZ43" s="164"/>
      <c r="WA43" s="164"/>
      <c r="WB43" s="164"/>
      <c r="WC43" s="164"/>
      <c r="WD43" s="164"/>
      <c r="WE43" s="164"/>
      <c r="WF43" s="164"/>
      <c r="WG43" s="164"/>
      <c r="WH43" s="164"/>
      <c r="WI43" s="164"/>
      <c r="WJ43" s="164"/>
      <c r="WK43" s="164"/>
      <c r="WL43" s="164"/>
      <c r="WM43" s="164"/>
      <c r="WN43" s="164"/>
      <c r="WO43" s="164"/>
      <c r="WP43" s="164"/>
      <c r="WQ43" s="164"/>
      <c r="WR43" s="164"/>
      <c r="WS43" s="164"/>
      <c r="WT43" s="164"/>
      <c r="WU43" s="164"/>
      <c r="WV43" s="164"/>
      <c r="WW43" s="164"/>
      <c r="WX43" s="164"/>
      <c r="WY43" s="164"/>
      <c r="WZ43" s="164"/>
      <c r="XA43" s="164"/>
      <c r="XB43" s="164"/>
      <c r="XC43" s="164"/>
      <c r="XD43" s="164"/>
      <c r="XE43" s="164"/>
      <c r="XF43" s="164"/>
      <c r="XG43" s="164"/>
      <c r="XH43" s="164"/>
      <c r="XI43" s="164"/>
      <c r="XJ43" s="164"/>
      <c r="XK43" s="164"/>
      <c r="XL43" s="164"/>
      <c r="XM43" s="164"/>
      <c r="XN43" s="164"/>
      <c r="XO43" s="164"/>
      <c r="XP43" s="164"/>
      <c r="XQ43" s="164"/>
      <c r="XR43" s="164"/>
      <c r="XS43" s="164"/>
      <c r="XT43" s="164"/>
      <c r="XU43" s="164"/>
      <c r="XV43" s="164"/>
      <c r="XW43" s="164"/>
      <c r="XX43" s="164"/>
      <c r="XY43" s="164"/>
      <c r="XZ43" s="164"/>
      <c r="YA43" s="164"/>
      <c r="YB43" s="164"/>
      <c r="YC43" s="164"/>
      <c r="YD43" s="164"/>
      <c r="YE43" s="164"/>
      <c r="YF43" s="164"/>
      <c r="YG43" s="164"/>
      <c r="YH43" s="164"/>
      <c r="YI43" s="164"/>
      <c r="YJ43" s="164"/>
      <c r="YK43" s="164"/>
      <c r="YL43" s="164"/>
      <c r="YM43" s="164"/>
      <c r="YN43" s="164"/>
      <c r="YO43" s="164"/>
      <c r="YP43" s="164"/>
      <c r="YQ43" s="164"/>
      <c r="YR43" s="164"/>
      <c r="YS43" s="164"/>
      <c r="YT43" s="164"/>
      <c r="YU43" s="164"/>
      <c r="YV43" s="164"/>
      <c r="YW43" s="164"/>
      <c r="YX43" s="164"/>
      <c r="YY43" s="164"/>
      <c r="YZ43" s="164"/>
      <c r="ZA43" s="164"/>
      <c r="ZB43" s="164"/>
      <c r="ZC43" s="164"/>
      <c r="ZD43" s="164"/>
      <c r="ZE43" s="164"/>
      <c r="ZF43" s="164"/>
      <c r="ZG43" s="164"/>
      <c r="ZH43" s="164"/>
      <c r="ZI43" s="164"/>
      <c r="ZJ43" s="164"/>
      <c r="ZK43" s="164"/>
      <c r="ZL43" s="164"/>
      <c r="ZM43" s="164"/>
      <c r="ZN43" s="164"/>
      <c r="ZO43" s="164"/>
      <c r="ZP43" s="164"/>
      <c r="ZQ43" s="164"/>
      <c r="ZR43" s="164"/>
      <c r="ZS43" s="164"/>
      <c r="ZT43" s="164"/>
      <c r="ZU43" s="164"/>
      <c r="ZV43" s="164"/>
      <c r="ZW43" s="164"/>
      <c r="ZX43" s="164"/>
      <c r="ZY43" s="164"/>
      <c r="ZZ43" s="164"/>
      <c r="AAA43" s="164"/>
      <c r="AAB43" s="164"/>
      <c r="AAC43" s="164"/>
      <c r="AAD43" s="164"/>
      <c r="AAE43" s="164"/>
      <c r="AAF43" s="164"/>
      <c r="AAG43" s="164"/>
      <c r="AAH43" s="164"/>
      <c r="AAI43" s="164"/>
      <c r="AAJ43" s="164"/>
      <c r="AAK43" s="164"/>
      <c r="AAL43" s="164"/>
      <c r="AAM43" s="164"/>
      <c r="AAN43" s="164"/>
      <c r="AAO43" s="164"/>
      <c r="AAP43" s="164"/>
      <c r="AAQ43" s="164"/>
      <c r="AAR43" s="164"/>
      <c r="AAS43" s="164"/>
      <c r="AAT43" s="164"/>
      <c r="AAU43" s="164"/>
      <c r="AAV43" s="164"/>
      <c r="AAW43" s="164"/>
      <c r="AAX43" s="164"/>
      <c r="AAY43" s="164"/>
      <c r="AAZ43" s="164"/>
      <c r="ABA43" s="164"/>
      <c r="ABB43" s="164"/>
      <c r="ABC43" s="164"/>
    </row>
    <row r="44" spans="1:731" ht="15" customHeight="1" x14ac:dyDescent="0.35">
      <c r="A44" s="161" t="s">
        <v>257</v>
      </c>
      <c r="B44" s="525"/>
      <c r="C44" s="525"/>
      <c r="D44" s="162"/>
      <c r="E44" s="162"/>
      <c r="F44" s="162"/>
      <c r="G44" s="162">
        <v>1</v>
      </c>
      <c r="H44" s="162">
        <v>1</v>
      </c>
      <c r="I44" s="162">
        <v>1</v>
      </c>
      <c r="J44" s="162">
        <v>1</v>
      </c>
      <c r="K44" s="162">
        <v>1</v>
      </c>
      <c r="L44" s="162">
        <v>1</v>
      </c>
      <c r="M44" s="162">
        <v>1</v>
      </c>
      <c r="N44" s="162">
        <v>1</v>
      </c>
      <c r="O44" s="162"/>
      <c r="P44" s="162"/>
      <c r="Q44" s="162"/>
      <c r="R44" s="162">
        <v>3279.1529495015802</v>
      </c>
      <c r="S44" s="162">
        <v>3279.1529495015802</v>
      </c>
      <c r="T44" s="162">
        <v>3279.1529495015802</v>
      </c>
      <c r="U44" s="162">
        <v>3279.1529495015802</v>
      </c>
      <c r="V44" s="162">
        <v>3279.1529495015802</v>
      </c>
      <c r="W44" s="162">
        <v>3279.1529495015802</v>
      </c>
      <c r="X44" s="162">
        <v>3279.1529495015802</v>
      </c>
      <c r="Y44" s="162">
        <v>3279.1529495015802</v>
      </c>
      <c r="Z44" s="162"/>
      <c r="AA44" s="162"/>
      <c r="AB44" s="162"/>
      <c r="AC44" s="162">
        <v>9431.9007863541246</v>
      </c>
      <c r="AD44" s="162">
        <v>9431.9007863541246</v>
      </c>
      <c r="AE44" s="162">
        <v>9431.9007863541246</v>
      </c>
      <c r="AF44" s="162">
        <v>9431.9007863541246</v>
      </c>
      <c r="AG44" s="162">
        <v>9431.9007863541246</v>
      </c>
      <c r="AH44" s="162">
        <v>9431.9007863541246</v>
      </c>
      <c r="AI44" s="162">
        <v>9431.9007863541246</v>
      </c>
      <c r="AJ44" s="162">
        <v>9431.9007863541246</v>
      </c>
      <c r="AK44" s="162"/>
      <c r="AL44" s="162"/>
      <c r="AM44" s="162"/>
      <c r="AN44" s="162">
        <v>14757.220564745574</v>
      </c>
      <c r="AO44" s="162">
        <v>14757.220564745572</v>
      </c>
      <c r="AP44" s="162">
        <v>14757.220564745572</v>
      </c>
      <c r="AQ44" s="162">
        <v>14757.220564745572</v>
      </c>
      <c r="AR44" s="162">
        <v>14757.220564745572</v>
      </c>
      <c r="AS44" s="162">
        <v>14757.220564745572</v>
      </c>
      <c r="AT44" s="162">
        <v>14757.220564745572</v>
      </c>
      <c r="AU44" s="162">
        <v>14757.220564745572</v>
      </c>
      <c r="AV44" s="162"/>
      <c r="AW44" s="162"/>
      <c r="AX44" s="162"/>
      <c r="AY44" s="162">
        <v>0</v>
      </c>
      <c r="AZ44" s="162">
        <v>0</v>
      </c>
      <c r="BA44" s="162">
        <v>0</v>
      </c>
      <c r="BB44" s="162">
        <v>0</v>
      </c>
      <c r="BC44" s="162">
        <v>0</v>
      </c>
      <c r="BD44" s="162">
        <v>0</v>
      </c>
      <c r="BE44" s="162">
        <v>0</v>
      </c>
      <c r="BF44" s="162">
        <v>0</v>
      </c>
      <c r="BG44" s="162"/>
      <c r="BH44" s="162"/>
      <c r="BI44" s="162"/>
      <c r="BJ44" s="162">
        <v>0</v>
      </c>
      <c r="BK44" s="162">
        <v>0</v>
      </c>
      <c r="BL44" s="162">
        <v>0</v>
      </c>
      <c r="BM44" s="162">
        <v>0</v>
      </c>
      <c r="BN44" s="162">
        <v>0</v>
      </c>
      <c r="BO44" s="162">
        <v>0</v>
      </c>
      <c r="BP44" s="162">
        <v>0</v>
      </c>
      <c r="BQ44" s="162">
        <v>0</v>
      </c>
      <c r="BR44" s="162"/>
      <c r="BS44" s="162"/>
      <c r="BT44" s="162"/>
      <c r="BU44" s="162">
        <v>0</v>
      </c>
      <c r="BV44" s="162">
        <v>0</v>
      </c>
      <c r="BW44" s="162">
        <v>0</v>
      </c>
      <c r="BX44" s="162">
        <v>0</v>
      </c>
      <c r="BY44" s="162">
        <v>0</v>
      </c>
      <c r="BZ44" s="162">
        <v>0</v>
      </c>
      <c r="CA44" s="162">
        <v>0</v>
      </c>
      <c r="CB44" s="162">
        <v>0</v>
      </c>
      <c r="CC44" s="162"/>
      <c r="CD44" s="162"/>
      <c r="CE44" s="162"/>
      <c r="CF44" s="162">
        <v>27468.274300601279</v>
      </c>
      <c r="CG44" s="162">
        <v>27468.274300601279</v>
      </c>
      <c r="CH44" s="162">
        <v>27468.274300601279</v>
      </c>
      <c r="CI44" s="162">
        <v>27468.274300601279</v>
      </c>
      <c r="CJ44" s="162">
        <v>27468.274300601279</v>
      </c>
      <c r="CK44" s="162">
        <v>27468.274300601279</v>
      </c>
      <c r="CL44" s="162">
        <v>27468.274300601279</v>
      </c>
      <c r="CM44" s="162">
        <v>27468.274300601279</v>
      </c>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4"/>
      <c r="DV44" s="164"/>
      <c r="DW44" s="164"/>
      <c r="DX44" s="164"/>
      <c r="DY44" s="164"/>
      <c r="DZ44" s="164"/>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c r="FA44" s="164"/>
      <c r="FB44" s="164"/>
      <c r="FC44" s="164"/>
      <c r="FD44" s="164"/>
      <c r="FE44" s="164"/>
      <c r="FF44" s="164"/>
      <c r="FG44" s="164"/>
      <c r="FH44" s="164"/>
      <c r="FI44" s="164"/>
      <c r="FJ44" s="164"/>
      <c r="FK44" s="164"/>
      <c r="FL44" s="164"/>
      <c r="FM44" s="164"/>
      <c r="FN44" s="164"/>
      <c r="FO44" s="164"/>
      <c r="FP44" s="164"/>
      <c r="FQ44" s="164"/>
      <c r="FR44" s="164"/>
      <c r="FS44" s="164"/>
      <c r="FT44" s="164"/>
      <c r="FU44" s="164"/>
      <c r="FV44" s="164"/>
      <c r="FW44" s="164"/>
      <c r="FX44" s="164"/>
      <c r="FY44" s="164"/>
      <c r="FZ44" s="164"/>
      <c r="GA44" s="164"/>
      <c r="GB44" s="164"/>
      <c r="GC44" s="164"/>
      <c r="GD44" s="164"/>
      <c r="GE44" s="164"/>
      <c r="GF44" s="164"/>
      <c r="GG44" s="164"/>
      <c r="GH44" s="164"/>
      <c r="GI44" s="164"/>
      <c r="GJ44" s="164"/>
      <c r="GK44" s="164"/>
      <c r="GL44" s="164"/>
      <c r="GM44" s="164"/>
      <c r="GN44" s="164"/>
      <c r="GO44" s="164"/>
      <c r="GP44" s="164"/>
      <c r="GQ44" s="164"/>
      <c r="GR44" s="164"/>
      <c r="GS44" s="164"/>
      <c r="GT44" s="164"/>
      <c r="GU44" s="164"/>
      <c r="GV44" s="164"/>
      <c r="GW44" s="164"/>
      <c r="GX44" s="164"/>
      <c r="GY44" s="164"/>
      <c r="GZ44" s="164"/>
      <c r="HA44" s="164"/>
      <c r="HB44" s="164"/>
      <c r="HC44" s="164"/>
      <c r="HD44" s="164"/>
      <c r="HE44" s="164"/>
      <c r="HF44" s="164"/>
      <c r="HG44" s="164"/>
      <c r="HH44" s="164"/>
      <c r="HI44" s="164"/>
      <c r="HJ44" s="164"/>
      <c r="HK44" s="164"/>
      <c r="HL44" s="164"/>
      <c r="HM44" s="164"/>
      <c r="HN44" s="164"/>
      <c r="HO44" s="164"/>
      <c r="HP44" s="164"/>
      <c r="HQ44" s="164"/>
      <c r="HR44" s="164"/>
      <c r="HS44" s="164"/>
      <c r="HT44" s="164"/>
      <c r="HU44" s="164"/>
      <c r="HV44" s="164"/>
      <c r="HW44" s="164"/>
      <c r="HX44" s="164"/>
      <c r="HY44" s="164"/>
      <c r="HZ44" s="164"/>
      <c r="IA44" s="164"/>
      <c r="IB44" s="164"/>
      <c r="IC44" s="164"/>
      <c r="ID44" s="164"/>
      <c r="IE44" s="164"/>
      <c r="IF44" s="164"/>
      <c r="IG44" s="164"/>
      <c r="IH44" s="164"/>
      <c r="II44" s="164"/>
      <c r="IJ44" s="164"/>
      <c r="IK44" s="164"/>
      <c r="IL44" s="164"/>
      <c r="IM44" s="164"/>
      <c r="IN44" s="164"/>
      <c r="IO44" s="164"/>
      <c r="IP44" s="164"/>
      <c r="IQ44" s="164"/>
      <c r="IR44" s="164"/>
      <c r="IS44" s="164"/>
      <c r="IT44" s="164"/>
      <c r="IU44" s="164"/>
      <c r="IV44" s="164"/>
      <c r="IW44" s="164"/>
      <c r="IX44" s="164"/>
      <c r="IY44" s="164"/>
      <c r="IZ44" s="164"/>
      <c r="JA44" s="164"/>
      <c r="JB44" s="164"/>
      <c r="JC44" s="164"/>
      <c r="JD44" s="164"/>
      <c r="JE44" s="164"/>
      <c r="JF44" s="164"/>
      <c r="JG44" s="164"/>
      <c r="JH44" s="164"/>
      <c r="JI44" s="164"/>
      <c r="JJ44" s="164"/>
      <c r="JK44" s="164"/>
      <c r="JL44" s="164"/>
      <c r="JM44" s="164"/>
      <c r="JN44" s="164"/>
      <c r="JO44" s="164"/>
      <c r="JP44" s="164"/>
      <c r="JQ44" s="164"/>
      <c r="JR44" s="164"/>
      <c r="JS44" s="164"/>
      <c r="JT44" s="164"/>
      <c r="JU44" s="164"/>
      <c r="JV44" s="164"/>
      <c r="JW44" s="164"/>
      <c r="JX44" s="164"/>
      <c r="JY44" s="164"/>
      <c r="JZ44" s="164"/>
      <c r="KA44" s="164"/>
      <c r="KB44" s="164"/>
      <c r="KC44" s="164"/>
      <c r="KD44" s="164"/>
      <c r="KE44" s="164"/>
      <c r="KF44" s="164"/>
      <c r="KG44" s="164"/>
      <c r="KH44" s="164"/>
      <c r="KI44" s="164"/>
      <c r="KJ44" s="164"/>
      <c r="KK44" s="164"/>
      <c r="KL44" s="164"/>
      <c r="KM44" s="164"/>
      <c r="KN44" s="164"/>
      <c r="KO44" s="164"/>
      <c r="KP44" s="164"/>
      <c r="KQ44" s="164"/>
      <c r="KR44" s="164"/>
      <c r="KS44" s="164"/>
      <c r="KT44" s="164"/>
      <c r="KU44" s="164"/>
      <c r="KV44" s="164"/>
      <c r="KW44" s="164"/>
      <c r="KX44" s="164"/>
      <c r="KY44" s="164"/>
      <c r="KZ44" s="164"/>
      <c r="LA44" s="164"/>
      <c r="LB44" s="164"/>
      <c r="LC44" s="164"/>
      <c r="LD44" s="164"/>
      <c r="LE44" s="164"/>
      <c r="LF44" s="164"/>
      <c r="LG44" s="164"/>
      <c r="LH44" s="164"/>
      <c r="LI44" s="164"/>
      <c r="LJ44" s="164"/>
      <c r="LK44" s="164"/>
      <c r="LL44" s="164"/>
      <c r="LM44" s="164"/>
      <c r="LN44" s="164"/>
      <c r="LO44" s="164"/>
      <c r="LP44" s="164"/>
      <c r="LQ44" s="164"/>
      <c r="LR44" s="164"/>
      <c r="LS44" s="164"/>
      <c r="LT44" s="164"/>
      <c r="LU44" s="164"/>
      <c r="LV44" s="164"/>
      <c r="LW44" s="164"/>
      <c r="LX44" s="164"/>
      <c r="LY44" s="164"/>
      <c r="LZ44" s="164"/>
      <c r="MA44" s="164"/>
      <c r="MB44" s="164"/>
      <c r="MC44" s="164"/>
      <c r="MD44" s="164"/>
      <c r="ME44" s="164"/>
      <c r="MF44" s="164"/>
      <c r="MG44" s="164"/>
      <c r="MH44" s="164"/>
      <c r="MI44" s="164"/>
      <c r="MJ44" s="164"/>
      <c r="MK44" s="164"/>
      <c r="ML44" s="164"/>
      <c r="MM44" s="164"/>
      <c r="MN44" s="164"/>
      <c r="MO44" s="164"/>
      <c r="MP44" s="164"/>
      <c r="MQ44" s="164"/>
      <c r="MR44" s="164"/>
      <c r="MS44" s="164"/>
      <c r="MT44" s="164"/>
      <c r="MU44" s="164"/>
      <c r="MV44" s="164"/>
      <c r="MW44" s="164"/>
      <c r="MX44" s="164"/>
      <c r="MY44" s="164"/>
      <c r="MZ44" s="164"/>
      <c r="NA44" s="164"/>
      <c r="NB44" s="164"/>
      <c r="NC44" s="164"/>
      <c r="ND44" s="164"/>
      <c r="NE44" s="164"/>
      <c r="NF44" s="164"/>
      <c r="NG44" s="164"/>
      <c r="NH44" s="164"/>
      <c r="NI44" s="164"/>
      <c r="NJ44" s="164"/>
      <c r="NK44" s="164"/>
      <c r="NL44" s="164"/>
      <c r="NM44" s="164"/>
      <c r="NN44" s="164"/>
      <c r="NO44" s="164"/>
      <c r="NP44" s="164"/>
      <c r="NQ44" s="164"/>
      <c r="NR44" s="164"/>
      <c r="NS44" s="164"/>
      <c r="NT44" s="164"/>
      <c r="NU44" s="164"/>
      <c r="NV44" s="164"/>
      <c r="NW44" s="164"/>
      <c r="NX44" s="164"/>
      <c r="NY44" s="164"/>
      <c r="NZ44" s="164"/>
      <c r="OA44" s="164"/>
      <c r="OB44" s="164"/>
      <c r="OC44" s="164"/>
      <c r="OD44" s="164"/>
      <c r="OE44" s="164"/>
      <c r="OF44" s="164"/>
      <c r="OG44" s="164"/>
      <c r="OH44" s="164"/>
      <c r="OI44" s="164"/>
      <c r="OJ44" s="164"/>
      <c r="OK44" s="164"/>
      <c r="OL44" s="164"/>
      <c r="OM44" s="164"/>
      <c r="ON44" s="164"/>
      <c r="OO44" s="164"/>
      <c r="OP44" s="164"/>
      <c r="OQ44" s="164"/>
      <c r="OR44" s="164"/>
      <c r="OS44" s="164"/>
      <c r="OT44" s="164"/>
      <c r="OU44" s="164"/>
      <c r="OV44" s="164"/>
      <c r="OW44" s="164"/>
      <c r="OX44" s="164"/>
      <c r="OY44" s="164"/>
      <c r="OZ44" s="164"/>
      <c r="PA44" s="164"/>
      <c r="PB44" s="164"/>
      <c r="PC44" s="164"/>
      <c r="PD44" s="164"/>
      <c r="PE44" s="164"/>
      <c r="PF44" s="164"/>
      <c r="PG44" s="164"/>
      <c r="PH44" s="164"/>
      <c r="PI44" s="164"/>
      <c r="PJ44" s="164"/>
      <c r="PK44" s="164"/>
      <c r="PL44" s="164"/>
      <c r="PM44" s="164"/>
      <c r="PN44" s="164"/>
      <c r="PO44" s="164"/>
      <c r="PP44" s="164"/>
      <c r="PQ44" s="164"/>
      <c r="PR44" s="164"/>
      <c r="PS44" s="164"/>
      <c r="PT44" s="164"/>
      <c r="PU44" s="164"/>
      <c r="PV44" s="164"/>
      <c r="PW44" s="164"/>
      <c r="PX44" s="164"/>
      <c r="PY44" s="164"/>
      <c r="PZ44" s="164"/>
      <c r="QA44" s="164"/>
      <c r="QB44" s="164"/>
      <c r="QC44" s="164"/>
      <c r="QD44" s="164"/>
      <c r="QE44" s="164"/>
      <c r="QF44" s="164"/>
      <c r="QG44" s="164"/>
      <c r="QH44" s="164"/>
      <c r="QI44" s="164"/>
      <c r="QJ44" s="164"/>
      <c r="QK44" s="164"/>
      <c r="QL44" s="164"/>
      <c r="QM44" s="164"/>
      <c r="QN44" s="164"/>
      <c r="QO44" s="164"/>
      <c r="QP44" s="164"/>
      <c r="QQ44" s="164"/>
      <c r="QR44" s="164"/>
      <c r="QS44" s="164"/>
      <c r="QT44" s="164"/>
      <c r="QU44" s="164"/>
      <c r="QV44" s="164"/>
      <c r="QW44" s="164"/>
      <c r="QX44" s="164"/>
      <c r="QY44" s="164"/>
      <c r="QZ44" s="164"/>
      <c r="RA44" s="164"/>
      <c r="RB44" s="164"/>
      <c r="RC44" s="164"/>
      <c r="RD44" s="164"/>
      <c r="RE44" s="164"/>
      <c r="RF44" s="164"/>
      <c r="RG44" s="164"/>
      <c r="RH44" s="164"/>
      <c r="RI44" s="164"/>
      <c r="RJ44" s="164"/>
      <c r="RK44" s="164"/>
      <c r="RL44" s="164"/>
      <c r="RM44" s="164"/>
      <c r="RN44" s="164"/>
      <c r="RO44" s="164"/>
      <c r="RP44" s="164"/>
      <c r="RQ44" s="164"/>
      <c r="RR44" s="164"/>
      <c r="RS44" s="164"/>
      <c r="RT44" s="164"/>
      <c r="RU44" s="164"/>
      <c r="RV44" s="164"/>
      <c r="RW44" s="164"/>
      <c r="RX44" s="164"/>
      <c r="RY44" s="164"/>
      <c r="RZ44" s="164"/>
      <c r="SA44" s="164"/>
      <c r="SB44" s="164"/>
      <c r="SC44" s="164"/>
      <c r="SD44" s="164"/>
      <c r="SE44" s="164"/>
      <c r="SF44" s="164"/>
      <c r="SG44" s="164"/>
      <c r="SH44" s="164"/>
      <c r="SI44" s="164"/>
      <c r="SJ44" s="164"/>
      <c r="SK44" s="164"/>
      <c r="SL44" s="164"/>
      <c r="SM44" s="164"/>
      <c r="SN44" s="164"/>
      <c r="SO44" s="164"/>
      <c r="SP44" s="164"/>
      <c r="SQ44" s="164"/>
      <c r="SR44" s="164"/>
      <c r="SS44" s="164"/>
      <c r="ST44" s="164"/>
      <c r="SU44" s="164"/>
      <c r="SV44" s="164"/>
      <c r="SW44" s="164"/>
      <c r="SX44" s="164"/>
      <c r="SY44" s="164"/>
      <c r="SZ44" s="164"/>
      <c r="TA44" s="164"/>
      <c r="TB44" s="164"/>
      <c r="TC44" s="164"/>
      <c r="TD44" s="164"/>
      <c r="TE44" s="164"/>
      <c r="TF44" s="164"/>
      <c r="TG44" s="164"/>
      <c r="TH44" s="164"/>
      <c r="TI44" s="164"/>
      <c r="TJ44" s="164"/>
      <c r="TK44" s="164"/>
      <c r="TL44" s="164"/>
      <c r="TM44" s="164"/>
      <c r="TN44" s="164"/>
      <c r="TO44" s="164"/>
      <c r="TP44" s="164"/>
      <c r="TQ44" s="164"/>
      <c r="TR44" s="164"/>
      <c r="TS44" s="164"/>
      <c r="TT44" s="164"/>
      <c r="TU44" s="164"/>
      <c r="TV44" s="164"/>
      <c r="TW44" s="164"/>
      <c r="TX44" s="164"/>
      <c r="TY44" s="164"/>
      <c r="TZ44" s="164"/>
      <c r="UA44" s="164"/>
      <c r="UB44" s="164"/>
      <c r="UC44" s="164"/>
      <c r="UD44" s="164"/>
      <c r="UE44" s="164"/>
      <c r="UF44" s="164"/>
      <c r="UG44" s="164"/>
      <c r="UH44" s="164"/>
      <c r="UI44" s="164"/>
      <c r="UJ44" s="164"/>
      <c r="UK44" s="164"/>
      <c r="UL44" s="164"/>
      <c r="UM44" s="164"/>
      <c r="UN44" s="164"/>
      <c r="UO44" s="164"/>
      <c r="UP44" s="164"/>
      <c r="UQ44" s="164"/>
      <c r="UR44" s="164"/>
      <c r="US44" s="164"/>
      <c r="UT44" s="164"/>
      <c r="UU44" s="164"/>
      <c r="UV44" s="164"/>
      <c r="UW44" s="164"/>
      <c r="UX44" s="164"/>
      <c r="UY44" s="164"/>
      <c r="UZ44" s="164"/>
      <c r="VA44" s="164"/>
      <c r="VB44" s="164"/>
      <c r="VC44" s="164"/>
      <c r="VD44" s="164"/>
      <c r="VE44" s="164"/>
      <c r="VF44" s="164"/>
      <c r="VG44" s="164"/>
      <c r="VH44" s="164"/>
      <c r="VI44" s="164"/>
      <c r="VJ44" s="164"/>
      <c r="VK44" s="164"/>
      <c r="VL44" s="164"/>
      <c r="VM44" s="164"/>
      <c r="VN44" s="164"/>
      <c r="VO44" s="164"/>
      <c r="VP44" s="164"/>
      <c r="VQ44" s="164"/>
      <c r="VR44" s="164"/>
      <c r="VS44" s="164"/>
      <c r="VT44" s="164"/>
      <c r="VU44" s="164"/>
      <c r="VV44" s="164"/>
      <c r="VW44" s="164"/>
      <c r="VX44" s="164"/>
      <c r="VY44" s="164"/>
      <c r="VZ44" s="164"/>
      <c r="WA44" s="164"/>
      <c r="WB44" s="164"/>
      <c r="WC44" s="164"/>
      <c r="WD44" s="164"/>
      <c r="WE44" s="164"/>
      <c r="WF44" s="164"/>
      <c r="WG44" s="164"/>
      <c r="WH44" s="164"/>
      <c r="WI44" s="164"/>
      <c r="WJ44" s="164"/>
      <c r="WK44" s="164"/>
      <c r="WL44" s="164"/>
      <c r="WM44" s="164"/>
      <c r="WN44" s="164"/>
      <c r="WO44" s="164"/>
      <c r="WP44" s="164"/>
      <c r="WQ44" s="164"/>
      <c r="WR44" s="164"/>
      <c r="WS44" s="164"/>
      <c r="WT44" s="164"/>
      <c r="WU44" s="164"/>
      <c r="WV44" s="164"/>
      <c r="WW44" s="164"/>
      <c r="WX44" s="164"/>
      <c r="WY44" s="164"/>
      <c r="WZ44" s="164"/>
      <c r="XA44" s="164"/>
      <c r="XB44" s="164"/>
      <c r="XC44" s="164"/>
      <c r="XD44" s="164"/>
      <c r="XE44" s="164"/>
      <c r="XF44" s="164"/>
      <c r="XG44" s="164"/>
      <c r="XH44" s="164"/>
      <c r="XI44" s="164"/>
      <c r="XJ44" s="164"/>
      <c r="XK44" s="164"/>
      <c r="XL44" s="164"/>
      <c r="XM44" s="164"/>
      <c r="XN44" s="164"/>
      <c r="XO44" s="164"/>
      <c r="XP44" s="164"/>
      <c r="XQ44" s="164"/>
      <c r="XR44" s="164"/>
      <c r="XS44" s="164"/>
      <c r="XT44" s="164"/>
      <c r="XU44" s="164"/>
      <c r="XV44" s="164"/>
      <c r="XW44" s="164"/>
      <c r="XX44" s="164"/>
      <c r="XY44" s="164"/>
      <c r="XZ44" s="164"/>
      <c r="YA44" s="164"/>
      <c r="YB44" s="164"/>
      <c r="YC44" s="164"/>
      <c r="YD44" s="164"/>
      <c r="YE44" s="164"/>
      <c r="YF44" s="164"/>
      <c r="YG44" s="164"/>
      <c r="YH44" s="164"/>
      <c r="YI44" s="164"/>
      <c r="YJ44" s="164"/>
      <c r="YK44" s="164"/>
      <c r="YL44" s="164"/>
      <c r="YM44" s="164"/>
      <c r="YN44" s="164"/>
      <c r="YO44" s="164"/>
      <c r="YP44" s="164"/>
      <c r="YQ44" s="164"/>
      <c r="YR44" s="164"/>
      <c r="YS44" s="164"/>
      <c r="YT44" s="164"/>
      <c r="YU44" s="164"/>
      <c r="YV44" s="164"/>
      <c r="YW44" s="164"/>
      <c r="YX44" s="164"/>
      <c r="YY44" s="164"/>
      <c r="YZ44" s="164"/>
      <c r="ZA44" s="164"/>
      <c r="ZB44" s="164"/>
      <c r="ZC44" s="164"/>
      <c r="ZD44" s="164"/>
      <c r="ZE44" s="164"/>
      <c r="ZF44" s="164"/>
      <c r="ZG44" s="164"/>
      <c r="ZH44" s="164"/>
      <c r="ZI44" s="164"/>
      <c r="ZJ44" s="164"/>
      <c r="ZK44" s="164"/>
      <c r="ZL44" s="164"/>
      <c r="ZM44" s="164"/>
      <c r="ZN44" s="164"/>
      <c r="ZO44" s="164"/>
      <c r="ZP44" s="164"/>
      <c r="ZQ44" s="164"/>
      <c r="ZR44" s="164"/>
      <c r="ZS44" s="164"/>
      <c r="ZT44" s="164"/>
      <c r="ZU44" s="164"/>
      <c r="ZV44" s="164"/>
      <c r="ZW44" s="164"/>
      <c r="ZX44" s="164"/>
      <c r="ZY44" s="164"/>
      <c r="ZZ44" s="164"/>
      <c r="AAA44" s="164"/>
      <c r="AAB44" s="164"/>
      <c r="AAC44" s="164"/>
      <c r="AAD44" s="164"/>
      <c r="AAE44" s="164"/>
      <c r="AAF44" s="164"/>
      <c r="AAG44" s="164"/>
      <c r="AAH44" s="164"/>
      <c r="AAI44" s="164"/>
      <c r="AAJ44" s="164"/>
      <c r="AAK44" s="164"/>
      <c r="AAL44" s="164"/>
      <c r="AAM44" s="164"/>
      <c r="AAN44" s="164"/>
      <c r="AAO44" s="164"/>
      <c r="AAP44" s="164"/>
      <c r="AAQ44" s="164"/>
      <c r="AAR44" s="164"/>
      <c r="AAS44" s="164"/>
      <c r="AAT44" s="164"/>
      <c r="AAU44" s="164"/>
      <c r="AAV44" s="164"/>
      <c r="AAW44" s="164"/>
      <c r="AAX44" s="164"/>
      <c r="AAY44" s="164"/>
      <c r="AAZ44" s="164"/>
      <c r="ABA44" s="164"/>
      <c r="ABB44" s="164"/>
      <c r="ABC44" s="164"/>
    </row>
    <row r="45" spans="1:731" ht="15" customHeight="1" x14ac:dyDescent="0.35">
      <c r="A45" s="161" t="s">
        <v>257</v>
      </c>
      <c r="B45" s="525"/>
      <c r="C45" s="525"/>
      <c r="D45" s="162"/>
      <c r="E45" s="162"/>
      <c r="F45" s="162"/>
      <c r="G45" s="162">
        <v>1</v>
      </c>
      <c r="H45" s="162">
        <v>1</v>
      </c>
      <c r="I45" s="162">
        <v>1</v>
      </c>
      <c r="J45" s="162">
        <v>1</v>
      </c>
      <c r="K45" s="162">
        <v>1</v>
      </c>
      <c r="L45" s="162">
        <v>1</v>
      </c>
      <c r="M45" s="162">
        <v>1</v>
      </c>
      <c r="N45" s="162">
        <v>1</v>
      </c>
      <c r="O45" s="162"/>
      <c r="P45" s="162"/>
      <c r="Q45" s="162"/>
      <c r="R45" s="162">
        <v>6175.2293923258903</v>
      </c>
      <c r="S45" s="162">
        <v>6175.2293923258903</v>
      </c>
      <c r="T45" s="162">
        <v>6175.2293923258903</v>
      </c>
      <c r="U45" s="162">
        <v>6175.2293923258903</v>
      </c>
      <c r="V45" s="162">
        <v>6175.2293923258903</v>
      </c>
      <c r="W45" s="162">
        <v>6175.2293923258903</v>
      </c>
      <c r="X45" s="162">
        <v>6175.2293923258903</v>
      </c>
      <c r="Y45" s="162">
        <v>6175.2293923258903</v>
      </c>
      <c r="Z45" s="162"/>
      <c r="AA45" s="162"/>
      <c r="AB45" s="162"/>
      <c r="AC45" s="162">
        <v>16726.764801016558</v>
      </c>
      <c r="AD45" s="162">
        <v>16726.764801016558</v>
      </c>
      <c r="AE45" s="162">
        <v>16726.764801016558</v>
      </c>
      <c r="AF45" s="162">
        <v>16726.764801016558</v>
      </c>
      <c r="AG45" s="162">
        <v>16726.764801016558</v>
      </c>
      <c r="AH45" s="162">
        <v>16726.764801016558</v>
      </c>
      <c r="AI45" s="162">
        <v>16726.764801016558</v>
      </c>
      <c r="AJ45" s="162">
        <v>16726.764801016558</v>
      </c>
      <c r="AK45" s="162"/>
      <c r="AL45" s="162"/>
      <c r="AM45" s="162"/>
      <c r="AN45" s="162">
        <v>29998.050656601154</v>
      </c>
      <c r="AO45" s="162">
        <v>29998.05065660115</v>
      </c>
      <c r="AP45" s="162">
        <v>29998.05065660115</v>
      </c>
      <c r="AQ45" s="162">
        <v>29998.05065660115</v>
      </c>
      <c r="AR45" s="162">
        <v>29998.05065660115</v>
      </c>
      <c r="AS45" s="162">
        <v>29998.05065660115</v>
      </c>
      <c r="AT45" s="162">
        <v>29998.05065660115</v>
      </c>
      <c r="AU45" s="162">
        <v>29998.05065660115</v>
      </c>
      <c r="AV45" s="162"/>
      <c r="AW45" s="162"/>
      <c r="AX45" s="162"/>
      <c r="AY45" s="162">
        <v>281460</v>
      </c>
      <c r="AZ45" s="162">
        <v>281460</v>
      </c>
      <c r="BA45" s="162">
        <v>281460</v>
      </c>
      <c r="BB45" s="162">
        <v>281460</v>
      </c>
      <c r="BC45" s="162">
        <v>281460</v>
      </c>
      <c r="BD45" s="162">
        <v>281460</v>
      </c>
      <c r="BE45" s="162">
        <v>281460</v>
      </c>
      <c r="BF45" s="162">
        <v>281460</v>
      </c>
      <c r="BG45" s="162"/>
      <c r="BH45" s="162"/>
      <c r="BI45" s="162"/>
      <c r="BJ45" s="162">
        <v>0</v>
      </c>
      <c r="BK45" s="162">
        <v>0</v>
      </c>
      <c r="BL45" s="162">
        <v>0</v>
      </c>
      <c r="BM45" s="162">
        <v>0</v>
      </c>
      <c r="BN45" s="162">
        <v>0</v>
      </c>
      <c r="BO45" s="162">
        <v>0</v>
      </c>
      <c r="BP45" s="162">
        <v>0</v>
      </c>
      <c r="BQ45" s="162">
        <v>0</v>
      </c>
      <c r="BR45" s="162"/>
      <c r="BS45" s="162"/>
      <c r="BT45" s="162"/>
      <c r="BU45" s="162">
        <v>0</v>
      </c>
      <c r="BV45" s="162">
        <v>0</v>
      </c>
      <c r="BW45" s="162">
        <v>0</v>
      </c>
      <c r="BX45" s="162">
        <v>0</v>
      </c>
      <c r="BY45" s="162">
        <v>0</v>
      </c>
      <c r="BZ45" s="162">
        <v>0</v>
      </c>
      <c r="CA45" s="162">
        <v>0</v>
      </c>
      <c r="CB45" s="162">
        <v>0</v>
      </c>
      <c r="CC45" s="162"/>
      <c r="CD45" s="162"/>
      <c r="CE45" s="162"/>
      <c r="CF45" s="162">
        <v>52900.04484994361</v>
      </c>
      <c r="CG45" s="162">
        <v>52900.04484994361</v>
      </c>
      <c r="CH45" s="162">
        <v>52900.04484994361</v>
      </c>
      <c r="CI45" s="162">
        <v>52900.04484994361</v>
      </c>
      <c r="CJ45" s="162">
        <v>52900.04484994361</v>
      </c>
      <c r="CK45" s="162">
        <v>52900.04484994361</v>
      </c>
      <c r="CL45" s="162">
        <v>52900.04484994361</v>
      </c>
      <c r="CM45" s="162">
        <v>52900.04484994361</v>
      </c>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4"/>
      <c r="DV45" s="164"/>
      <c r="DW45" s="164"/>
      <c r="DX45" s="164"/>
      <c r="DY45" s="164"/>
      <c r="DZ45" s="164"/>
      <c r="EA45" s="164"/>
      <c r="EB45" s="164"/>
      <c r="EC45" s="164"/>
      <c r="ED45" s="164"/>
      <c r="EE45" s="164"/>
      <c r="EF45" s="164"/>
      <c r="EG45" s="164"/>
      <c r="EH45" s="164"/>
      <c r="EI45" s="164"/>
      <c r="EJ45" s="164"/>
      <c r="EK45" s="164"/>
      <c r="EL45" s="164"/>
      <c r="EM45" s="164"/>
      <c r="EN45" s="164"/>
      <c r="EO45" s="164"/>
      <c r="EP45" s="164"/>
      <c r="EQ45" s="164"/>
      <c r="ER45" s="164"/>
      <c r="ES45" s="164"/>
      <c r="ET45" s="164"/>
      <c r="EU45" s="164"/>
      <c r="EV45" s="164"/>
      <c r="EW45" s="164"/>
      <c r="EX45" s="164"/>
      <c r="EY45" s="164"/>
      <c r="EZ45" s="164"/>
      <c r="FA45" s="164"/>
      <c r="FB45" s="164"/>
      <c r="FC45" s="164"/>
      <c r="FD45" s="164"/>
      <c r="FE45" s="164"/>
      <c r="FF45" s="164"/>
      <c r="FG45" s="164"/>
      <c r="FH45" s="164"/>
      <c r="FI45" s="164"/>
      <c r="FJ45" s="164"/>
      <c r="FK45" s="164"/>
      <c r="FL45" s="164"/>
      <c r="FM45" s="164"/>
      <c r="FN45" s="164"/>
      <c r="FO45" s="164"/>
      <c r="FP45" s="164"/>
      <c r="FQ45" s="164"/>
      <c r="FR45" s="164"/>
      <c r="FS45" s="164"/>
      <c r="FT45" s="164"/>
      <c r="FU45" s="164"/>
      <c r="FV45" s="164"/>
      <c r="FW45" s="164"/>
      <c r="FX45" s="164"/>
      <c r="FY45" s="164"/>
      <c r="FZ45" s="164"/>
      <c r="GA45" s="164"/>
      <c r="GB45" s="164"/>
      <c r="GC45" s="164"/>
      <c r="GD45" s="164"/>
      <c r="GE45" s="164"/>
      <c r="GF45" s="164"/>
      <c r="GG45" s="164"/>
      <c r="GH45" s="164"/>
      <c r="GI45" s="164"/>
      <c r="GJ45" s="164"/>
      <c r="GK45" s="164"/>
      <c r="GL45" s="164"/>
      <c r="GM45" s="164"/>
      <c r="GN45" s="164"/>
      <c r="GO45" s="164"/>
      <c r="GP45" s="164"/>
      <c r="GQ45" s="164"/>
      <c r="GR45" s="164"/>
      <c r="GS45" s="164"/>
      <c r="GT45" s="164"/>
      <c r="GU45" s="164"/>
      <c r="GV45" s="164"/>
      <c r="GW45" s="164"/>
      <c r="GX45" s="164"/>
      <c r="GY45" s="164"/>
      <c r="GZ45" s="164"/>
      <c r="HA45" s="164"/>
      <c r="HB45" s="164"/>
      <c r="HC45" s="164"/>
      <c r="HD45" s="164"/>
      <c r="HE45" s="164"/>
      <c r="HF45" s="164"/>
      <c r="HG45" s="164"/>
      <c r="HH45" s="164"/>
      <c r="HI45" s="164"/>
      <c r="HJ45" s="164"/>
      <c r="HK45" s="164"/>
      <c r="HL45" s="164"/>
      <c r="HM45" s="164"/>
      <c r="HN45" s="164"/>
      <c r="HO45" s="164"/>
      <c r="HP45" s="164"/>
      <c r="HQ45" s="164"/>
      <c r="HR45" s="164"/>
      <c r="HS45" s="164"/>
      <c r="HT45" s="164"/>
      <c r="HU45" s="164"/>
      <c r="HV45" s="164"/>
      <c r="HW45" s="164"/>
      <c r="HX45" s="164"/>
      <c r="HY45" s="164"/>
      <c r="HZ45" s="164"/>
      <c r="IA45" s="164"/>
      <c r="IB45" s="164"/>
      <c r="IC45" s="164"/>
      <c r="ID45" s="164"/>
      <c r="IE45" s="164"/>
      <c r="IF45" s="164"/>
      <c r="IG45" s="164"/>
      <c r="IH45" s="164"/>
      <c r="II45" s="164"/>
      <c r="IJ45" s="164"/>
      <c r="IK45" s="164"/>
      <c r="IL45" s="164"/>
      <c r="IM45" s="164"/>
      <c r="IN45" s="164"/>
      <c r="IO45" s="164"/>
      <c r="IP45" s="164"/>
      <c r="IQ45" s="164"/>
      <c r="IR45" s="164"/>
      <c r="IS45" s="164"/>
      <c r="IT45" s="164"/>
      <c r="IU45" s="164"/>
      <c r="IV45" s="164"/>
      <c r="IW45" s="164"/>
      <c r="IX45" s="164"/>
      <c r="IY45" s="164"/>
      <c r="IZ45" s="164"/>
      <c r="JA45" s="164"/>
      <c r="JB45" s="164"/>
      <c r="JC45" s="164"/>
      <c r="JD45" s="164"/>
      <c r="JE45" s="164"/>
      <c r="JF45" s="164"/>
      <c r="JG45" s="164"/>
      <c r="JH45" s="164"/>
      <c r="JI45" s="164"/>
      <c r="JJ45" s="164"/>
      <c r="JK45" s="164"/>
      <c r="JL45" s="164"/>
      <c r="JM45" s="164"/>
      <c r="JN45" s="164"/>
      <c r="JO45" s="164"/>
      <c r="JP45" s="164"/>
      <c r="JQ45" s="164"/>
      <c r="JR45" s="164"/>
      <c r="JS45" s="164"/>
      <c r="JT45" s="164"/>
      <c r="JU45" s="164"/>
      <c r="JV45" s="164"/>
      <c r="JW45" s="164"/>
      <c r="JX45" s="164"/>
      <c r="JY45" s="164"/>
      <c r="JZ45" s="164"/>
      <c r="KA45" s="164"/>
      <c r="KB45" s="164"/>
      <c r="KC45" s="164"/>
      <c r="KD45" s="164"/>
      <c r="KE45" s="164"/>
      <c r="KF45" s="164"/>
      <c r="KG45" s="164"/>
      <c r="KH45" s="164"/>
      <c r="KI45" s="164"/>
      <c r="KJ45" s="164"/>
      <c r="KK45" s="164"/>
      <c r="KL45" s="164"/>
      <c r="KM45" s="164"/>
      <c r="KN45" s="164"/>
      <c r="KO45" s="164"/>
      <c r="KP45" s="164"/>
      <c r="KQ45" s="164"/>
      <c r="KR45" s="164"/>
      <c r="KS45" s="164"/>
      <c r="KT45" s="164"/>
      <c r="KU45" s="164"/>
      <c r="KV45" s="164"/>
      <c r="KW45" s="164"/>
      <c r="KX45" s="164"/>
      <c r="KY45" s="164"/>
      <c r="KZ45" s="164"/>
      <c r="LA45" s="164"/>
      <c r="LB45" s="164"/>
      <c r="LC45" s="164"/>
      <c r="LD45" s="164"/>
      <c r="LE45" s="164"/>
      <c r="LF45" s="164"/>
      <c r="LG45" s="164"/>
      <c r="LH45" s="164"/>
      <c r="LI45" s="164"/>
      <c r="LJ45" s="164"/>
      <c r="LK45" s="164"/>
      <c r="LL45" s="164"/>
      <c r="LM45" s="164"/>
      <c r="LN45" s="164"/>
      <c r="LO45" s="164"/>
      <c r="LP45" s="164"/>
      <c r="LQ45" s="164"/>
      <c r="LR45" s="164"/>
      <c r="LS45" s="164"/>
      <c r="LT45" s="164"/>
      <c r="LU45" s="164"/>
      <c r="LV45" s="164"/>
      <c r="LW45" s="164"/>
      <c r="LX45" s="164"/>
      <c r="LY45" s="164"/>
      <c r="LZ45" s="164"/>
      <c r="MA45" s="164"/>
      <c r="MB45" s="164"/>
      <c r="MC45" s="164"/>
      <c r="MD45" s="164"/>
      <c r="ME45" s="164"/>
      <c r="MF45" s="164"/>
      <c r="MG45" s="164"/>
      <c r="MH45" s="164"/>
      <c r="MI45" s="164"/>
      <c r="MJ45" s="164"/>
      <c r="MK45" s="164"/>
      <c r="ML45" s="164"/>
      <c r="MM45" s="164"/>
      <c r="MN45" s="164"/>
      <c r="MO45" s="164"/>
      <c r="MP45" s="164"/>
      <c r="MQ45" s="164"/>
      <c r="MR45" s="164"/>
      <c r="MS45" s="164"/>
      <c r="MT45" s="164"/>
      <c r="MU45" s="164"/>
      <c r="MV45" s="164"/>
      <c r="MW45" s="164"/>
      <c r="MX45" s="164"/>
      <c r="MY45" s="164"/>
      <c r="MZ45" s="164"/>
      <c r="NA45" s="164"/>
      <c r="NB45" s="164"/>
      <c r="NC45" s="164"/>
      <c r="ND45" s="164"/>
      <c r="NE45" s="164"/>
      <c r="NF45" s="164"/>
      <c r="NG45" s="164"/>
      <c r="NH45" s="164"/>
      <c r="NI45" s="164"/>
      <c r="NJ45" s="164"/>
      <c r="NK45" s="164"/>
      <c r="NL45" s="164"/>
      <c r="NM45" s="164"/>
      <c r="NN45" s="164"/>
      <c r="NO45" s="164"/>
      <c r="NP45" s="164"/>
      <c r="NQ45" s="164"/>
      <c r="NR45" s="164"/>
      <c r="NS45" s="164"/>
      <c r="NT45" s="164"/>
      <c r="NU45" s="164"/>
      <c r="NV45" s="164"/>
      <c r="NW45" s="164"/>
      <c r="NX45" s="164"/>
      <c r="NY45" s="164"/>
      <c r="NZ45" s="164"/>
      <c r="OA45" s="164"/>
      <c r="OB45" s="164"/>
      <c r="OC45" s="164"/>
      <c r="OD45" s="164"/>
      <c r="OE45" s="164"/>
      <c r="OF45" s="164"/>
      <c r="OG45" s="164"/>
      <c r="OH45" s="164"/>
      <c r="OI45" s="164"/>
      <c r="OJ45" s="164"/>
      <c r="OK45" s="164"/>
      <c r="OL45" s="164"/>
      <c r="OM45" s="164"/>
      <c r="ON45" s="164"/>
      <c r="OO45" s="164"/>
      <c r="OP45" s="164"/>
      <c r="OQ45" s="164"/>
      <c r="OR45" s="164"/>
      <c r="OS45" s="164"/>
      <c r="OT45" s="164"/>
      <c r="OU45" s="164"/>
      <c r="OV45" s="164"/>
      <c r="OW45" s="164"/>
      <c r="OX45" s="164"/>
      <c r="OY45" s="164"/>
      <c r="OZ45" s="164"/>
      <c r="PA45" s="164"/>
      <c r="PB45" s="164"/>
      <c r="PC45" s="164"/>
      <c r="PD45" s="164"/>
      <c r="PE45" s="164"/>
      <c r="PF45" s="164"/>
      <c r="PG45" s="164"/>
      <c r="PH45" s="164"/>
      <c r="PI45" s="164"/>
      <c r="PJ45" s="164"/>
      <c r="PK45" s="164"/>
      <c r="PL45" s="164"/>
      <c r="PM45" s="164"/>
      <c r="PN45" s="164"/>
      <c r="PO45" s="164"/>
      <c r="PP45" s="164"/>
      <c r="PQ45" s="164"/>
      <c r="PR45" s="164"/>
      <c r="PS45" s="164"/>
      <c r="PT45" s="164"/>
      <c r="PU45" s="164"/>
      <c r="PV45" s="164"/>
      <c r="PW45" s="164"/>
      <c r="PX45" s="164"/>
      <c r="PY45" s="164"/>
      <c r="PZ45" s="164"/>
      <c r="QA45" s="164"/>
      <c r="QB45" s="164"/>
      <c r="QC45" s="164"/>
      <c r="QD45" s="164"/>
      <c r="QE45" s="164"/>
      <c r="QF45" s="164"/>
      <c r="QG45" s="164"/>
      <c r="QH45" s="164"/>
      <c r="QI45" s="164"/>
      <c r="QJ45" s="164"/>
      <c r="QK45" s="164"/>
      <c r="QL45" s="164"/>
      <c r="QM45" s="164"/>
      <c r="QN45" s="164"/>
      <c r="QO45" s="164"/>
      <c r="QP45" s="164"/>
      <c r="QQ45" s="164"/>
      <c r="QR45" s="164"/>
      <c r="QS45" s="164"/>
      <c r="QT45" s="164"/>
      <c r="QU45" s="164"/>
      <c r="QV45" s="164"/>
      <c r="QW45" s="164"/>
      <c r="QX45" s="164"/>
      <c r="QY45" s="164"/>
      <c r="QZ45" s="164"/>
      <c r="RA45" s="164"/>
      <c r="RB45" s="164"/>
      <c r="RC45" s="164"/>
      <c r="RD45" s="164"/>
      <c r="RE45" s="164"/>
      <c r="RF45" s="164"/>
      <c r="RG45" s="164"/>
      <c r="RH45" s="164"/>
      <c r="RI45" s="164"/>
      <c r="RJ45" s="164"/>
      <c r="RK45" s="164"/>
      <c r="RL45" s="164"/>
      <c r="RM45" s="164"/>
      <c r="RN45" s="164"/>
      <c r="RO45" s="164"/>
      <c r="RP45" s="164"/>
      <c r="RQ45" s="164"/>
      <c r="RR45" s="164"/>
      <c r="RS45" s="164"/>
      <c r="RT45" s="164"/>
      <c r="RU45" s="164"/>
      <c r="RV45" s="164"/>
      <c r="RW45" s="164"/>
      <c r="RX45" s="164"/>
      <c r="RY45" s="164"/>
      <c r="RZ45" s="164"/>
      <c r="SA45" s="164"/>
      <c r="SB45" s="164"/>
      <c r="SC45" s="164"/>
      <c r="SD45" s="164"/>
      <c r="SE45" s="164"/>
      <c r="SF45" s="164"/>
      <c r="SG45" s="164"/>
      <c r="SH45" s="164"/>
      <c r="SI45" s="164"/>
      <c r="SJ45" s="164"/>
      <c r="SK45" s="164"/>
      <c r="SL45" s="164"/>
      <c r="SM45" s="164"/>
      <c r="SN45" s="164"/>
      <c r="SO45" s="164"/>
      <c r="SP45" s="164"/>
      <c r="SQ45" s="164"/>
      <c r="SR45" s="164"/>
      <c r="SS45" s="164"/>
      <c r="ST45" s="164"/>
      <c r="SU45" s="164"/>
      <c r="SV45" s="164"/>
      <c r="SW45" s="164"/>
      <c r="SX45" s="164"/>
      <c r="SY45" s="164"/>
      <c r="SZ45" s="164"/>
      <c r="TA45" s="164"/>
      <c r="TB45" s="164"/>
      <c r="TC45" s="164"/>
      <c r="TD45" s="164"/>
      <c r="TE45" s="164"/>
      <c r="TF45" s="164"/>
      <c r="TG45" s="164"/>
      <c r="TH45" s="164"/>
      <c r="TI45" s="164"/>
      <c r="TJ45" s="164"/>
      <c r="TK45" s="164"/>
      <c r="TL45" s="164"/>
      <c r="TM45" s="164"/>
      <c r="TN45" s="164"/>
      <c r="TO45" s="164"/>
      <c r="TP45" s="164"/>
      <c r="TQ45" s="164"/>
      <c r="TR45" s="164"/>
      <c r="TS45" s="164"/>
      <c r="TT45" s="164"/>
      <c r="TU45" s="164"/>
      <c r="TV45" s="164"/>
      <c r="TW45" s="164"/>
      <c r="TX45" s="164"/>
      <c r="TY45" s="164"/>
      <c r="TZ45" s="164"/>
      <c r="UA45" s="164"/>
      <c r="UB45" s="164"/>
      <c r="UC45" s="164"/>
      <c r="UD45" s="164"/>
      <c r="UE45" s="164"/>
      <c r="UF45" s="164"/>
      <c r="UG45" s="164"/>
      <c r="UH45" s="164"/>
      <c r="UI45" s="164"/>
      <c r="UJ45" s="164"/>
      <c r="UK45" s="164"/>
      <c r="UL45" s="164"/>
      <c r="UM45" s="164"/>
      <c r="UN45" s="164"/>
      <c r="UO45" s="164"/>
      <c r="UP45" s="164"/>
      <c r="UQ45" s="164"/>
      <c r="UR45" s="164"/>
      <c r="US45" s="164"/>
      <c r="UT45" s="164"/>
      <c r="UU45" s="164"/>
      <c r="UV45" s="164"/>
      <c r="UW45" s="164"/>
      <c r="UX45" s="164"/>
      <c r="UY45" s="164"/>
      <c r="UZ45" s="164"/>
      <c r="VA45" s="164"/>
      <c r="VB45" s="164"/>
      <c r="VC45" s="164"/>
      <c r="VD45" s="164"/>
      <c r="VE45" s="164"/>
      <c r="VF45" s="164"/>
      <c r="VG45" s="164"/>
      <c r="VH45" s="164"/>
      <c r="VI45" s="164"/>
      <c r="VJ45" s="164"/>
      <c r="VK45" s="164"/>
      <c r="VL45" s="164"/>
      <c r="VM45" s="164"/>
      <c r="VN45" s="164"/>
      <c r="VO45" s="164"/>
      <c r="VP45" s="164"/>
      <c r="VQ45" s="164"/>
      <c r="VR45" s="164"/>
      <c r="VS45" s="164"/>
      <c r="VT45" s="164"/>
      <c r="VU45" s="164"/>
      <c r="VV45" s="164"/>
      <c r="VW45" s="164"/>
      <c r="VX45" s="164"/>
      <c r="VY45" s="164"/>
      <c r="VZ45" s="164"/>
      <c r="WA45" s="164"/>
      <c r="WB45" s="164"/>
      <c r="WC45" s="164"/>
      <c r="WD45" s="164"/>
      <c r="WE45" s="164"/>
      <c r="WF45" s="164"/>
      <c r="WG45" s="164"/>
      <c r="WH45" s="164"/>
      <c r="WI45" s="164"/>
      <c r="WJ45" s="164"/>
      <c r="WK45" s="164"/>
      <c r="WL45" s="164"/>
      <c r="WM45" s="164"/>
      <c r="WN45" s="164"/>
      <c r="WO45" s="164"/>
      <c r="WP45" s="164"/>
      <c r="WQ45" s="164"/>
      <c r="WR45" s="164"/>
      <c r="WS45" s="164"/>
      <c r="WT45" s="164"/>
      <c r="WU45" s="164"/>
      <c r="WV45" s="164"/>
      <c r="WW45" s="164"/>
      <c r="WX45" s="164"/>
      <c r="WY45" s="164"/>
      <c r="WZ45" s="164"/>
      <c r="XA45" s="164"/>
      <c r="XB45" s="164"/>
      <c r="XC45" s="164"/>
      <c r="XD45" s="164"/>
      <c r="XE45" s="164"/>
      <c r="XF45" s="164"/>
      <c r="XG45" s="164"/>
      <c r="XH45" s="164"/>
      <c r="XI45" s="164"/>
      <c r="XJ45" s="164"/>
      <c r="XK45" s="164"/>
      <c r="XL45" s="164"/>
      <c r="XM45" s="164"/>
      <c r="XN45" s="164"/>
      <c r="XO45" s="164"/>
      <c r="XP45" s="164"/>
      <c r="XQ45" s="164"/>
      <c r="XR45" s="164"/>
      <c r="XS45" s="164"/>
      <c r="XT45" s="164"/>
      <c r="XU45" s="164"/>
      <c r="XV45" s="164"/>
      <c r="XW45" s="164"/>
      <c r="XX45" s="164"/>
      <c r="XY45" s="164"/>
      <c r="XZ45" s="164"/>
      <c r="YA45" s="164"/>
      <c r="YB45" s="164"/>
      <c r="YC45" s="164"/>
      <c r="YD45" s="164"/>
      <c r="YE45" s="164"/>
      <c r="YF45" s="164"/>
      <c r="YG45" s="164"/>
      <c r="YH45" s="164"/>
      <c r="YI45" s="164"/>
      <c r="YJ45" s="164"/>
      <c r="YK45" s="164"/>
      <c r="YL45" s="164"/>
      <c r="YM45" s="164"/>
      <c r="YN45" s="164"/>
      <c r="YO45" s="164"/>
      <c r="YP45" s="164"/>
      <c r="YQ45" s="164"/>
      <c r="YR45" s="164"/>
      <c r="YS45" s="164"/>
      <c r="YT45" s="164"/>
      <c r="YU45" s="164"/>
      <c r="YV45" s="164"/>
      <c r="YW45" s="164"/>
      <c r="YX45" s="164"/>
      <c r="YY45" s="164"/>
      <c r="YZ45" s="164"/>
      <c r="ZA45" s="164"/>
      <c r="ZB45" s="164"/>
      <c r="ZC45" s="164"/>
      <c r="ZD45" s="164"/>
      <c r="ZE45" s="164"/>
      <c r="ZF45" s="164"/>
      <c r="ZG45" s="164"/>
      <c r="ZH45" s="164"/>
      <c r="ZI45" s="164"/>
      <c r="ZJ45" s="164"/>
      <c r="ZK45" s="164"/>
      <c r="ZL45" s="164"/>
      <c r="ZM45" s="164"/>
      <c r="ZN45" s="164"/>
      <c r="ZO45" s="164"/>
      <c r="ZP45" s="164"/>
      <c r="ZQ45" s="164"/>
      <c r="ZR45" s="164"/>
      <c r="ZS45" s="164"/>
      <c r="ZT45" s="164"/>
      <c r="ZU45" s="164"/>
      <c r="ZV45" s="164"/>
      <c r="ZW45" s="164"/>
      <c r="ZX45" s="164"/>
      <c r="ZY45" s="164"/>
      <c r="ZZ45" s="164"/>
      <c r="AAA45" s="164"/>
      <c r="AAB45" s="164"/>
      <c r="AAC45" s="164"/>
      <c r="AAD45" s="164"/>
      <c r="AAE45" s="164"/>
      <c r="AAF45" s="164"/>
      <c r="AAG45" s="164"/>
      <c r="AAH45" s="164"/>
      <c r="AAI45" s="164"/>
      <c r="AAJ45" s="164"/>
      <c r="AAK45" s="164"/>
      <c r="AAL45" s="164"/>
      <c r="AAM45" s="164"/>
      <c r="AAN45" s="164"/>
      <c r="AAO45" s="164"/>
      <c r="AAP45" s="164"/>
      <c r="AAQ45" s="164"/>
      <c r="AAR45" s="164"/>
      <c r="AAS45" s="164"/>
      <c r="AAT45" s="164"/>
      <c r="AAU45" s="164"/>
      <c r="AAV45" s="164"/>
      <c r="AAW45" s="164"/>
      <c r="AAX45" s="164"/>
      <c r="AAY45" s="164"/>
      <c r="AAZ45" s="164"/>
      <c r="ABA45" s="164"/>
      <c r="ABB45" s="164"/>
      <c r="ABC45" s="164"/>
    </row>
    <row r="46" spans="1:731" ht="15" customHeight="1" x14ac:dyDescent="0.35">
      <c r="A46" s="161" t="s">
        <v>257</v>
      </c>
      <c r="B46" s="525"/>
      <c r="C46" s="525"/>
      <c r="D46" s="162"/>
      <c r="E46" s="162"/>
      <c r="F46" s="162"/>
      <c r="G46" s="162">
        <v>1</v>
      </c>
      <c r="H46" s="162">
        <v>1</v>
      </c>
      <c r="I46" s="162">
        <v>1</v>
      </c>
      <c r="J46" s="162">
        <v>1</v>
      </c>
      <c r="K46" s="162">
        <v>1</v>
      </c>
      <c r="L46" s="162">
        <v>1</v>
      </c>
      <c r="M46" s="162">
        <v>1</v>
      </c>
      <c r="N46" s="162">
        <v>1</v>
      </c>
      <c r="O46" s="162"/>
      <c r="P46" s="162"/>
      <c r="Q46" s="162"/>
      <c r="R46" s="162">
        <v>6241.0404114109924</v>
      </c>
      <c r="S46" s="162">
        <v>6241.0404114109924</v>
      </c>
      <c r="T46" s="162">
        <v>6241.0404114109924</v>
      </c>
      <c r="U46" s="162">
        <v>6241.0404114109924</v>
      </c>
      <c r="V46" s="162">
        <v>6241.0404114109924</v>
      </c>
      <c r="W46" s="162">
        <v>6241.0404114109924</v>
      </c>
      <c r="X46" s="162">
        <v>6241.0404114109924</v>
      </c>
      <c r="Y46" s="162">
        <v>6241.0404114109924</v>
      </c>
      <c r="Z46" s="162"/>
      <c r="AA46" s="162"/>
      <c r="AB46" s="162"/>
      <c r="AC46" s="162">
        <v>16938.474478223758</v>
      </c>
      <c r="AD46" s="162">
        <v>16938.474478223758</v>
      </c>
      <c r="AE46" s="162">
        <v>16938.474478223758</v>
      </c>
      <c r="AF46" s="162">
        <v>16938.474478223758</v>
      </c>
      <c r="AG46" s="162">
        <v>16938.474478223758</v>
      </c>
      <c r="AH46" s="162">
        <v>16938.474478223758</v>
      </c>
      <c r="AI46" s="162">
        <v>16938.474478223758</v>
      </c>
      <c r="AJ46" s="162">
        <v>16938.474478223758</v>
      </c>
      <c r="AK46" s="162"/>
      <c r="AL46" s="162"/>
      <c r="AM46" s="162"/>
      <c r="AN46" s="162">
        <v>30305.407832165092</v>
      </c>
      <c r="AO46" s="162">
        <v>30305.407832165092</v>
      </c>
      <c r="AP46" s="162">
        <v>30305.407832165092</v>
      </c>
      <c r="AQ46" s="162">
        <v>30305.407832165092</v>
      </c>
      <c r="AR46" s="162">
        <v>30305.407832165092</v>
      </c>
      <c r="AS46" s="162">
        <v>30305.407832165092</v>
      </c>
      <c r="AT46" s="162">
        <v>30305.407832165092</v>
      </c>
      <c r="AU46" s="162">
        <v>30305.407832165092</v>
      </c>
      <c r="AV46" s="162"/>
      <c r="AW46" s="162"/>
      <c r="AX46" s="162"/>
      <c r="AY46" s="162">
        <v>0</v>
      </c>
      <c r="AZ46" s="162">
        <v>0</v>
      </c>
      <c r="BA46" s="162">
        <v>0</v>
      </c>
      <c r="BB46" s="162">
        <v>0</v>
      </c>
      <c r="BC46" s="162">
        <v>0</v>
      </c>
      <c r="BD46" s="162">
        <v>0</v>
      </c>
      <c r="BE46" s="162">
        <v>0</v>
      </c>
      <c r="BF46" s="162">
        <v>0</v>
      </c>
      <c r="BG46" s="162"/>
      <c r="BH46" s="162"/>
      <c r="BI46" s="162"/>
      <c r="BJ46" s="162">
        <v>0</v>
      </c>
      <c r="BK46" s="162">
        <v>0</v>
      </c>
      <c r="BL46" s="162">
        <v>0</v>
      </c>
      <c r="BM46" s="162">
        <v>0</v>
      </c>
      <c r="BN46" s="162">
        <v>0</v>
      </c>
      <c r="BO46" s="162">
        <v>0</v>
      </c>
      <c r="BP46" s="162">
        <v>0</v>
      </c>
      <c r="BQ46" s="162">
        <v>0</v>
      </c>
      <c r="BR46" s="162"/>
      <c r="BS46" s="162"/>
      <c r="BT46" s="162"/>
      <c r="BU46" s="162">
        <v>0</v>
      </c>
      <c r="BV46" s="162">
        <v>0</v>
      </c>
      <c r="BW46" s="162">
        <v>0</v>
      </c>
      <c r="BX46" s="162">
        <v>0</v>
      </c>
      <c r="BY46" s="162">
        <v>0</v>
      </c>
      <c r="BZ46" s="162">
        <v>0</v>
      </c>
      <c r="CA46" s="162">
        <v>0</v>
      </c>
      <c r="CB46" s="162">
        <v>0</v>
      </c>
      <c r="CC46" s="162"/>
      <c r="CD46" s="162"/>
      <c r="CE46" s="162"/>
      <c r="CF46" s="162">
        <v>53484.922721799834</v>
      </c>
      <c r="CG46" s="162">
        <v>53484.922721799834</v>
      </c>
      <c r="CH46" s="162">
        <v>53484.922721799834</v>
      </c>
      <c r="CI46" s="162">
        <v>53484.922721799834</v>
      </c>
      <c r="CJ46" s="162">
        <v>53484.922721799834</v>
      </c>
      <c r="CK46" s="162">
        <v>53484.922721799834</v>
      </c>
      <c r="CL46" s="162">
        <v>53484.922721799834</v>
      </c>
      <c r="CM46" s="162">
        <v>53484.922721799834</v>
      </c>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4"/>
      <c r="DV46" s="164"/>
      <c r="DW46" s="164"/>
      <c r="DX46" s="164"/>
      <c r="DY46" s="164"/>
      <c r="DZ46" s="164"/>
      <c r="EA46" s="164"/>
      <c r="EB46" s="164"/>
      <c r="EC46" s="164"/>
      <c r="ED46" s="164"/>
      <c r="EE46" s="164"/>
      <c r="EF46" s="164"/>
      <c r="EG46" s="164"/>
      <c r="EH46" s="164"/>
      <c r="EI46" s="164"/>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c r="FR46" s="164"/>
      <c r="FS46" s="164"/>
      <c r="FT46" s="164"/>
      <c r="FU46" s="164"/>
      <c r="FV46" s="164"/>
      <c r="FW46" s="164"/>
      <c r="FX46" s="164"/>
      <c r="FY46" s="164"/>
      <c r="FZ46" s="164"/>
      <c r="GA46" s="164"/>
      <c r="GB46" s="164"/>
      <c r="GC46" s="164"/>
      <c r="GD46" s="164"/>
      <c r="GE46" s="164"/>
      <c r="GF46" s="164"/>
      <c r="GG46" s="164"/>
      <c r="GH46" s="164"/>
      <c r="GI46" s="164"/>
      <c r="GJ46" s="164"/>
      <c r="GK46" s="164"/>
      <c r="GL46" s="164"/>
      <c r="GM46" s="164"/>
      <c r="GN46" s="164"/>
      <c r="GO46" s="164"/>
      <c r="GP46" s="164"/>
      <c r="GQ46" s="164"/>
      <c r="GR46" s="164"/>
      <c r="GS46" s="164"/>
      <c r="GT46" s="164"/>
      <c r="GU46" s="164"/>
      <c r="GV46" s="164"/>
      <c r="GW46" s="164"/>
      <c r="GX46" s="164"/>
      <c r="GY46" s="164"/>
      <c r="GZ46" s="164"/>
      <c r="HA46" s="164"/>
      <c r="HB46" s="164"/>
      <c r="HC46" s="164"/>
      <c r="HD46" s="164"/>
      <c r="HE46" s="164"/>
      <c r="HF46" s="164"/>
      <c r="HG46" s="164"/>
      <c r="HH46" s="164"/>
      <c r="HI46" s="164"/>
      <c r="HJ46" s="164"/>
      <c r="HK46" s="164"/>
      <c r="HL46" s="164"/>
      <c r="HM46" s="164"/>
      <c r="HN46" s="164"/>
      <c r="HO46" s="164"/>
      <c r="HP46" s="164"/>
      <c r="HQ46" s="164"/>
      <c r="HR46" s="164"/>
      <c r="HS46" s="164"/>
      <c r="HT46" s="164"/>
      <c r="HU46" s="164"/>
      <c r="HV46" s="164"/>
      <c r="HW46" s="164"/>
      <c r="HX46" s="164"/>
      <c r="HY46" s="164"/>
      <c r="HZ46" s="164"/>
      <c r="IA46" s="164"/>
      <c r="IB46" s="164"/>
      <c r="IC46" s="164"/>
      <c r="ID46" s="164"/>
      <c r="IE46" s="164"/>
      <c r="IF46" s="164"/>
      <c r="IG46" s="164"/>
      <c r="IH46" s="164"/>
      <c r="II46" s="164"/>
      <c r="IJ46" s="164"/>
      <c r="IK46" s="164"/>
      <c r="IL46" s="164"/>
      <c r="IM46" s="164"/>
      <c r="IN46" s="164"/>
      <c r="IO46" s="164"/>
      <c r="IP46" s="164"/>
      <c r="IQ46" s="164"/>
      <c r="IR46" s="164"/>
      <c r="IS46" s="164"/>
      <c r="IT46" s="164"/>
      <c r="IU46" s="164"/>
      <c r="IV46" s="164"/>
      <c r="IW46" s="164"/>
      <c r="IX46" s="164"/>
      <c r="IY46" s="164"/>
      <c r="IZ46" s="164"/>
      <c r="JA46" s="164"/>
      <c r="JB46" s="164"/>
      <c r="JC46" s="164"/>
      <c r="JD46" s="164"/>
      <c r="JE46" s="164"/>
      <c r="JF46" s="164"/>
      <c r="JG46" s="164"/>
      <c r="JH46" s="164"/>
      <c r="JI46" s="164"/>
      <c r="JJ46" s="164"/>
      <c r="JK46" s="164"/>
      <c r="JL46" s="164"/>
      <c r="JM46" s="164"/>
      <c r="JN46" s="164"/>
      <c r="JO46" s="164"/>
      <c r="JP46" s="164"/>
      <c r="JQ46" s="164"/>
      <c r="JR46" s="164"/>
      <c r="JS46" s="164"/>
      <c r="JT46" s="164"/>
      <c r="JU46" s="164"/>
      <c r="JV46" s="164"/>
      <c r="JW46" s="164"/>
      <c r="JX46" s="164"/>
      <c r="JY46" s="164"/>
      <c r="JZ46" s="164"/>
      <c r="KA46" s="164"/>
      <c r="KB46" s="164"/>
      <c r="KC46" s="164"/>
      <c r="KD46" s="164"/>
      <c r="KE46" s="164"/>
      <c r="KF46" s="164"/>
      <c r="KG46" s="164"/>
      <c r="KH46" s="164"/>
      <c r="KI46" s="164"/>
      <c r="KJ46" s="164"/>
      <c r="KK46" s="164"/>
      <c r="KL46" s="164"/>
      <c r="KM46" s="164"/>
      <c r="KN46" s="164"/>
      <c r="KO46" s="164"/>
      <c r="KP46" s="164"/>
      <c r="KQ46" s="164"/>
      <c r="KR46" s="164"/>
      <c r="KS46" s="164"/>
      <c r="KT46" s="164"/>
      <c r="KU46" s="164"/>
      <c r="KV46" s="164"/>
      <c r="KW46" s="164"/>
      <c r="KX46" s="164"/>
      <c r="KY46" s="164"/>
      <c r="KZ46" s="164"/>
      <c r="LA46" s="164"/>
      <c r="LB46" s="164"/>
      <c r="LC46" s="164"/>
      <c r="LD46" s="164"/>
      <c r="LE46" s="164"/>
      <c r="LF46" s="164"/>
      <c r="LG46" s="164"/>
      <c r="LH46" s="164"/>
      <c r="LI46" s="164"/>
      <c r="LJ46" s="164"/>
      <c r="LK46" s="164"/>
      <c r="LL46" s="164"/>
      <c r="LM46" s="164"/>
      <c r="LN46" s="164"/>
      <c r="LO46" s="164"/>
      <c r="LP46" s="164"/>
      <c r="LQ46" s="164"/>
      <c r="LR46" s="164"/>
      <c r="LS46" s="164"/>
      <c r="LT46" s="164"/>
      <c r="LU46" s="164"/>
      <c r="LV46" s="164"/>
      <c r="LW46" s="164"/>
      <c r="LX46" s="164"/>
      <c r="LY46" s="164"/>
      <c r="LZ46" s="164"/>
      <c r="MA46" s="164"/>
      <c r="MB46" s="164"/>
      <c r="MC46" s="164"/>
      <c r="MD46" s="164"/>
      <c r="ME46" s="164"/>
      <c r="MF46" s="164"/>
      <c r="MG46" s="164"/>
      <c r="MH46" s="164"/>
      <c r="MI46" s="164"/>
      <c r="MJ46" s="164"/>
      <c r="MK46" s="164"/>
      <c r="ML46" s="164"/>
      <c r="MM46" s="164"/>
      <c r="MN46" s="164"/>
      <c r="MO46" s="164"/>
      <c r="MP46" s="164"/>
      <c r="MQ46" s="164"/>
      <c r="MR46" s="164"/>
      <c r="MS46" s="164"/>
      <c r="MT46" s="164"/>
      <c r="MU46" s="164"/>
      <c r="MV46" s="164"/>
      <c r="MW46" s="164"/>
      <c r="MX46" s="164"/>
      <c r="MY46" s="164"/>
      <c r="MZ46" s="164"/>
      <c r="NA46" s="164"/>
      <c r="NB46" s="164"/>
      <c r="NC46" s="164"/>
      <c r="ND46" s="164"/>
      <c r="NE46" s="164"/>
      <c r="NF46" s="164"/>
      <c r="NG46" s="164"/>
      <c r="NH46" s="164"/>
      <c r="NI46" s="164"/>
      <c r="NJ46" s="164"/>
      <c r="NK46" s="164"/>
      <c r="NL46" s="164"/>
      <c r="NM46" s="164"/>
      <c r="NN46" s="164"/>
      <c r="NO46" s="164"/>
      <c r="NP46" s="164"/>
      <c r="NQ46" s="164"/>
      <c r="NR46" s="164"/>
      <c r="NS46" s="164"/>
      <c r="NT46" s="164"/>
      <c r="NU46" s="164"/>
      <c r="NV46" s="164"/>
      <c r="NW46" s="164"/>
      <c r="NX46" s="164"/>
      <c r="NY46" s="164"/>
      <c r="NZ46" s="164"/>
      <c r="OA46" s="164"/>
      <c r="OB46" s="164"/>
      <c r="OC46" s="164"/>
      <c r="OD46" s="164"/>
      <c r="OE46" s="164"/>
      <c r="OF46" s="164"/>
      <c r="OG46" s="164"/>
      <c r="OH46" s="164"/>
      <c r="OI46" s="164"/>
      <c r="OJ46" s="164"/>
      <c r="OK46" s="164"/>
      <c r="OL46" s="164"/>
      <c r="OM46" s="164"/>
      <c r="ON46" s="164"/>
      <c r="OO46" s="164"/>
      <c r="OP46" s="164"/>
      <c r="OQ46" s="164"/>
      <c r="OR46" s="164"/>
      <c r="OS46" s="164"/>
      <c r="OT46" s="164"/>
      <c r="OU46" s="164"/>
      <c r="OV46" s="164"/>
      <c r="OW46" s="164"/>
      <c r="OX46" s="164"/>
      <c r="OY46" s="164"/>
      <c r="OZ46" s="164"/>
      <c r="PA46" s="164"/>
      <c r="PB46" s="164"/>
      <c r="PC46" s="164"/>
      <c r="PD46" s="164"/>
      <c r="PE46" s="164"/>
      <c r="PF46" s="164"/>
      <c r="PG46" s="164"/>
      <c r="PH46" s="164"/>
      <c r="PI46" s="164"/>
      <c r="PJ46" s="164"/>
      <c r="PK46" s="164"/>
      <c r="PL46" s="164"/>
      <c r="PM46" s="164"/>
      <c r="PN46" s="164"/>
      <c r="PO46" s="164"/>
      <c r="PP46" s="164"/>
      <c r="PQ46" s="164"/>
      <c r="PR46" s="164"/>
      <c r="PS46" s="164"/>
      <c r="PT46" s="164"/>
      <c r="PU46" s="164"/>
      <c r="PV46" s="164"/>
      <c r="PW46" s="164"/>
      <c r="PX46" s="164"/>
      <c r="PY46" s="164"/>
      <c r="PZ46" s="164"/>
      <c r="QA46" s="164"/>
      <c r="QB46" s="164"/>
      <c r="QC46" s="164"/>
      <c r="QD46" s="164"/>
      <c r="QE46" s="164"/>
      <c r="QF46" s="164"/>
      <c r="QG46" s="164"/>
      <c r="QH46" s="164"/>
      <c r="QI46" s="164"/>
      <c r="QJ46" s="164"/>
      <c r="QK46" s="164"/>
      <c r="QL46" s="164"/>
      <c r="QM46" s="164"/>
      <c r="QN46" s="164"/>
      <c r="QO46" s="164"/>
      <c r="QP46" s="164"/>
      <c r="QQ46" s="164"/>
      <c r="QR46" s="164"/>
      <c r="QS46" s="164"/>
      <c r="QT46" s="164"/>
      <c r="QU46" s="164"/>
      <c r="QV46" s="164"/>
      <c r="QW46" s="164"/>
      <c r="QX46" s="164"/>
      <c r="QY46" s="164"/>
      <c r="QZ46" s="164"/>
      <c r="RA46" s="164"/>
      <c r="RB46" s="164"/>
      <c r="RC46" s="164"/>
      <c r="RD46" s="164"/>
      <c r="RE46" s="164"/>
      <c r="RF46" s="164"/>
      <c r="RG46" s="164"/>
      <c r="RH46" s="164"/>
      <c r="RI46" s="164"/>
      <c r="RJ46" s="164"/>
      <c r="RK46" s="164"/>
      <c r="RL46" s="164"/>
      <c r="RM46" s="164"/>
      <c r="RN46" s="164"/>
      <c r="RO46" s="164"/>
      <c r="RP46" s="164"/>
      <c r="RQ46" s="164"/>
      <c r="RR46" s="164"/>
      <c r="RS46" s="164"/>
      <c r="RT46" s="164"/>
      <c r="RU46" s="164"/>
      <c r="RV46" s="164"/>
      <c r="RW46" s="164"/>
      <c r="RX46" s="164"/>
      <c r="RY46" s="164"/>
      <c r="RZ46" s="164"/>
      <c r="SA46" s="164"/>
      <c r="SB46" s="164"/>
      <c r="SC46" s="164"/>
      <c r="SD46" s="164"/>
      <c r="SE46" s="164"/>
      <c r="SF46" s="164"/>
      <c r="SG46" s="164"/>
      <c r="SH46" s="164"/>
      <c r="SI46" s="164"/>
      <c r="SJ46" s="164"/>
      <c r="SK46" s="164"/>
      <c r="SL46" s="164"/>
      <c r="SM46" s="164"/>
      <c r="SN46" s="164"/>
      <c r="SO46" s="164"/>
      <c r="SP46" s="164"/>
      <c r="SQ46" s="164"/>
      <c r="SR46" s="164"/>
      <c r="SS46" s="164"/>
      <c r="ST46" s="164"/>
      <c r="SU46" s="164"/>
      <c r="SV46" s="164"/>
      <c r="SW46" s="164"/>
      <c r="SX46" s="164"/>
      <c r="SY46" s="164"/>
      <c r="SZ46" s="164"/>
      <c r="TA46" s="164"/>
      <c r="TB46" s="164"/>
      <c r="TC46" s="164"/>
      <c r="TD46" s="164"/>
      <c r="TE46" s="164"/>
      <c r="TF46" s="164"/>
      <c r="TG46" s="164"/>
      <c r="TH46" s="164"/>
      <c r="TI46" s="164"/>
      <c r="TJ46" s="164"/>
      <c r="TK46" s="164"/>
      <c r="TL46" s="164"/>
      <c r="TM46" s="164"/>
      <c r="TN46" s="164"/>
      <c r="TO46" s="164"/>
      <c r="TP46" s="164"/>
      <c r="TQ46" s="164"/>
      <c r="TR46" s="164"/>
      <c r="TS46" s="164"/>
      <c r="TT46" s="164"/>
      <c r="TU46" s="164"/>
      <c r="TV46" s="164"/>
      <c r="TW46" s="164"/>
      <c r="TX46" s="164"/>
      <c r="TY46" s="164"/>
      <c r="TZ46" s="164"/>
      <c r="UA46" s="164"/>
      <c r="UB46" s="164"/>
      <c r="UC46" s="164"/>
      <c r="UD46" s="164"/>
      <c r="UE46" s="164"/>
      <c r="UF46" s="164"/>
      <c r="UG46" s="164"/>
      <c r="UH46" s="164"/>
      <c r="UI46" s="164"/>
      <c r="UJ46" s="164"/>
      <c r="UK46" s="164"/>
      <c r="UL46" s="164"/>
      <c r="UM46" s="164"/>
      <c r="UN46" s="164"/>
      <c r="UO46" s="164"/>
      <c r="UP46" s="164"/>
      <c r="UQ46" s="164"/>
      <c r="UR46" s="164"/>
      <c r="US46" s="164"/>
      <c r="UT46" s="164"/>
      <c r="UU46" s="164"/>
      <c r="UV46" s="164"/>
      <c r="UW46" s="164"/>
      <c r="UX46" s="164"/>
      <c r="UY46" s="164"/>
      <c r="UZ46" s="164"/>
      <c r="VA46" s="164"/>
      <c r="VB46" s="164"/>
      <c r="VC46" s="164"/>
      <c r="VD46" s="164"/>
      <c r="VE46" s="164"/>
      <c r="VF46" s="164"/>
      <c r="VG46" s="164"/>
      <c r="VH46" s="164"/>
      <c r="VI46" s="164"/>
      <c r="VJ46" s="164"/>
      <c r="VK46" s="164"/>
      <c r="VL46" s="164"/>
      <c r="VM46" s="164"/>
      <c r="VN46" s="164"/>
      <c r="VO46" s="164"/>
      <c r="VP46" s="164"/>
      <c r="VQ46" s="164"/>
      <c r="VR46" s="164"/>
      <c r="VS46" s="164"/>
      <c r="VT46" s="164"/>
      <c r="VU46" s="164"/>
      <c r="VV46" s="164"/>
      <c r="VW46" s="164"/>
      <c r="VX46" s="164"/>
      <c r="VY46" s="164"/>
      <c r="VZ46" s="164"/>
      <c r="WA46" s="164"/>
      <c r="WB46" s="164"/>
      <c r="WC46" s="164"/>
      <c r="WD46" s="164"/>
      <c r="WE46" s="164"/>
      <c r="WF46" s="164"/>
      <c r="WG46" s="164"/>
      <c r="WH46" s="164"/>
      <c r="WI46" s="164"/>
      <c r="WJ46" s="164"/>
      <c r="WK46" s="164"/>
      <c r="WL46" s="164"/>
      <c r="WM46" s="164"/>
      <c r="WN46" s="164"/>
      <c r="WO46" s="164"/>
      <c r="WP46" s="164"/>
      <c r="WQ46" s="164"/>
      <c r="WR46" s="164"/>
      <c r="WS46" s="164"/>
      <c r="WT46" s="164"/>
      <c r="WU46" s="164"/>
      <c r="WV46" s="164"/>
      <c r="WW46" s="164"/>
      <c r="WX46" s="164"/>
      <c r="WY46" s="164"/>
      <c r="WZ46" s="164"/>
      <c r="XA46" s="164"/>
      <c r="XB46" s="164"/>
      <c r="XC46" s="164"/>
      <c r="XD46" s="164"/>
      <c r="XE46" s="164"/>
      <c r="XF46" s="164"/>
      <c r="XG46" s="164"/>
      <c r="XH46" s="164"/>
      <c r="XI46" s="164"/>
      <c r="XJ46" s="164"/>
      <c r="XK46" s="164"/>
      <c r="XL46" s="164"/>
      <c r="XM46" s="164"/>
      <c r="XN46" s="164"/>
      <c r="XO46" s="164"/>
      <c r="XP46" s="164"/>
      <c r="XQ46" s="164"/>
      <c r="XR46" s="164"/>
      <c r="XS46" s="164"/>
      <c r="XT46" s="164"/>
      <c r="XU46" s="164"/>
      <c r="XV46" s="164"/>
      <c r="XW46" s="164"/>
      <c r="XX46" s="164"/>
      <c r="XY46" s="164"/>
      <c r="XZ46" s="164"/>
      <c r="YA46" s="164"/>
      <c r="YB46" s="164"/>
      <c r="YC46" s="164"/>
      <c r="YD46" s="164"/>
      <c r="YE46" s="164"/>
      <c r="YF46" s="164"/>
      <c r="YG46" s="164"/>
      <c r="YH46" s="164"/>
      <c r="YI46" s="164"/>
      <c r="YJ46" s="164"/>
      <c r="YK46" s="164"/>
      <c r="YL46" s="164"/>
      <c r="YM46" s="164"/>
      <c r="YN46" s="164"/>
      <c r="YO46" s="164"/>
      <c r="YP46" s="164"/>
      <c r="YQ46" s="164"/>
      <c r="YR46" s="164"/>
      <c r="YS46" s="164"/>
      <c r="YT46" s="164"/>
      <c r="YU46" s="164"/>
      <c r="YV46" s="164"/>
      <c r="YW46" s="164"/>
      <c r="YX46" s="164"/>
      <c r="YY46" s="164"/>
      <c r="YZ46" s="164"/>
      <c r="ZA46" s="164"/>
      <c r="ZB46" s="164"/>
      <c r="ZC46" s="164"/>
      <c r="ZD46" s="164"/>
      <c r="ZE46" s="164"/>
      <c r="ZF46" s="164"/>
      <c r="ZG46" s="164"/>
      <c r="ZH46" s="164"/>
      <c r="ZI46" s="164"/>
      <c r="ZJ46" s="164"/>
      <c r="ZK46" s="164"/>
      <c r="ZL46" s="164"/>
      <c r="ZM46" s="164"/>
      <c r="ZN46" s="164"/>
      <c r="ZO46" s="164"/>
      <c r="ZP46" s="164"/>
      <c r="ZQ46" s="164"/>
      <c r="ZR46" s="164"/>
      <c r="ZS46" s="164"/>
      <c r="ZT46" s="164"/>
      <c r="ZU46" s="164"/>
      <c r="ZV46" s="164"/>
      <c r="ZW46" s="164"/>
      <c r="ZX46" s="164"/>
      <c r="ZY46" s="164"/>
      <c r="ZZ46" s="164"/>
      <c r="AAA46" s="164"/>
      <c r="AAB46" s="164"/>
      <c r="AAC46" s="164"/>
      <c r="AAD46" s="164"/>
      <c r="AAE46" s="164"/>
      <c r="AAF46" s="164"/>
      <c r="AAG46" s="164"/>
      <c r="AAH46" s="164"/>
      <c r="AAI46" s="164"/>
      <c r="AAJ46" s="164"/>
      <c r="AAK46" s="164"/>
      <c r="AAL46" s="164"/>
      <c r="AAM46" s="164"/>
      <c r="AAN46" s="164"/>
      <c r="AAO46" s="164"/>
      <c r="AAP46" s="164"/>
      <c r="AAQ46" s="164"/>
      <c r="AAR46" s="164"/>
      <c r="AAS46" s="164"/>
      <c r="AAT46" s="164"/>
      <c r="AAU46" s="164"/>
      <c r="AAV46" s="164"/>
      <c r="AAW46" s="164"/>
      <c r="AAX46" s="164"/>
      <c r="AAY46" s="164"/>
      <c r="AAZ46" s="164"/>
      <c r="ABA46" s="164"/>
      <c r="ABB46" s="164"/>
      <c r="ABC46" s="164"/>
    </row>
    <row r="47" spans="1:731" ht="15" customHeight="1" x14ac:dyDescent="0.35">
      <c r="A47" s="161" t="s">
        <v>257</v>
      </c>
      <c r="B47" s="525"/>
      <c r="C47" s="525"/>
      <c r="D47" s="162"/>
      <c r="E47" s="162"/>
      <c r="F47" s="162"/>
      <c r="G47" s="162">
        <v>1</v>
      </c>
      <c r="H47" s="162">
        <v>1</v>
      </c>
      <c r="I47" s="162">
        <v>1</v>
      </c>
      <c r="J47" s="162">
        <v>1</v>
      </c>
      <c r="K47" s="162">
        <v>1</v>
      </c>
      <c r="L47" s="162">
        <v>1</v>
      </c>
      <c r="M47" s="162">
        <v>1</v>
      </c>
      <c r="N47" s="162">
        <v>1</v>
      </c>
      <c r="O47" s="162"/>
      <c r="P47" s="162"/>
      <c r="Q47" s="162"/>
      <c r="R47" s="162">
        <v>6076.0559386765844</v>
      </c>
      <c r="S47" s="162">
        <v>6076.0559386765844</v>
      </c>
      <c r="T47" s="162">
        <v>6076.0559386765844</v>
      </c>
      <c r="U47" s="162">
        <v>6076.0559386765844</v>
      </c>
      <c r="V47" s="162">
        <v>6076.0559386765844</v>
      </c>
      <c r="W47" s="162">
        <v>6076.0559386765844</v>
      </c>
      <c r="X47" s="162">
        <v>6076.0559386765844</v>
      </c>
      <c r="Y47" s="162">
        <v>6076.0559386765844</v>
      </c>
      <c r="Z47" s="162"/>
      <c r="AA47" s="162"/>
      <c r="AB47" s="162"/>
      <c r="AC47" s="162">
        <v>16487.752786370478</v>
      </c>
      <c r="AD47" s="162">
        <v>16487.752786370478</v>
      </c>
      <c r="AE47" s="162">
        <v>16487.752786370478</v>
      </c>
      <c r="AF47" s="162">
        <v>16487.752786370478</v>
      </c>
      <c r="AG47" s="162">
        <v>16487.752786370478</v>
      </c>
      <c r="AH47" s="162">
        <v>16487.752786370478</v>
      </c>
      <c r="AI47" s="162">
        <v>16487.752786370478</v>
      </c>
      <c r="AJ47" s="162">
        <v>16487.752786370478</v>
      </c>
      <c r="AK47" s="162"/>
      <c r="AL47" s="162"/>
      <c r="AM47" s="162"/>
      <c r="AN47" s="162">
        <v>29888.971703209496</v>
      </c>
      <c r="AO47" s="162">
        <v>29888.971703209496</v>
      </c>
      <c r="AP47" s="162">
        <v>29888.971703209496</v>
      </c>
      <c r="AQ47" s="162">
        <v>29888.971703209496</v>
      </c>
      <c r="AR47" s="162">
        <v>29888.971703209496</v>
      </c>
      <c r="AS47" s="162">
        <v>29888.971703209496</v>
      </c>
      <c r="AT47" s="162">
        <v>29888.971703209496</v>
      </c>
      <c r="AU47" s="162">
        <v>29888.971703209496</v>
      </c>
      <c r="AV47" s="162"/>
      <c r="AW47" s="162"/>
      <c r="AX47" s="162"/>
      <c r="AY47" s="162">
        <v>0</v>
      </c>
      <c r="AZ47" s="162">
        <v>0</v>
      </c>
      <c r="BA47" s="162">
        <v>0</v>
      </c>
      <c r="BB47" s="162">
        <v>0</v>
      </c>
      <c r="BC47" s="162">
        <v>0</v>
      </c>
      <c r="BD47" s="162">
        <v>0</v>
      </c>
      <c r="BE47" s="162">
        <v>0</v>
      </c>
      <c r="BF47" s="162">
        <v>0</v>
      </c>
      <c r="BG47" s="162"/>
      <c r="BH47" s="162"/>
      <c r="BI47" s="162"/>
      <c r="BJ47" s="162">
        <v>0</v>
      </c>
      <c r="BK47" s="162">
        <v>0</v>
      </c>
      <c r="BL47" s="162">
        <v>0</v>
      </c>
      <c r="BM47" s="162">
        <v>0</v>
      </c>
      <c r="BN47" s="162">
        <v>0</v>
      </c>
      <c r="BO47" s="162">
        <v>0</v>
      </c>
      <c r="BP47" s="162">
        <v>0</v>
      </c>
      <c r="BQ47" s="162">
        <v>0</v>
      </c>
      <c r="BR47" s="162"/>
      <c r="BS47" s="162"/>
      <c r="BT47" s="162"/>
      <c r="BU47" s="162">
        <v>0</v>
      </c>
      <c r="BV47" s="162">
        <v>0</v>
      </c>
      <c r="BW47" s="162">
        <v>0</v>
      </c>
      <c r="BX47" s="162">
        <v>0</v>
      </c>
      <c r="BY47" s="162">
        <v>0</v>
      </c>
      <c r="BZ47" s="162">
        <v>0</v>
      </c>
      <c r="CA47" s="162">
        <v>0</v>
      </c>
      <c r="CB47" s="162">
        <v>0</v>
      </c>
      <c r="CC47" s="162"/>
      <c r="CD47" s="162"/>
      <c r="CE47" s="162"/>
      <c r="CF47" s="162">
        <v>52452.78042825657</v>
      </c>
      <c r="CG47" s="162">
        <v>52452.78042825657</v>
      </c>
      <c r="CH47" s="162">
        <v>52452.78042825657</v>
      </c>
      <c r="CI47" s="162">
        <v>52452.78042825657</v>
      </c>
      <c r="CJ47" s="162">
        <v>52452.78042825657</v>
      </c>
      <c r="CK47" s="162">
        <v>52452.78042825657</v>
      </c>
      <c r="CL47" s="162">
        <v>52452.78042825657</v>
      </c>
      <c r="CM47" s="162">
        <v>52452.78042825657</v>
      </c>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4"/>
      <c r="DV47" s="164"/>
      <c r="DW47" s="164"/>
      <c r="DX47" s="164"/>
      <c r="DY47" s="164"/>
      <c r="DZ47" s="164"/>
      <c r="EA47" s="164"/>
      <c r="EB47" s="164"/>
      <c r="EC47" s="164"/>
      <c r="ED47" s="164"/>
      <c r="EE47" s="164"/>
      <c r="EF47" s="164"/>
      <c r="EG47" s="164"/>
      <c r="EH47" s="164"/>
      <c r="EI47" s="164"/>
      <c r="EJ47" s="164"/>
      <c r="EK47" s="164"/>
      <c r="EL47" s="164"/>
      <c r="EM47" s="164"/>
      <c r="EN47" s="164"/>
      <c r="EO47" s="164"/>
      <c r="EP47" s="164"/>
      <c r="EQ47" s="164"/>
      <c r="ER47" s="164"/>
      <c r="ES47" s="164"/>
      <c r="ET47" s="164"/>
      <c r="EU47" s="164"/>
      <c r="EV47" s="164"/>
      <c r="EW47" s="164"/>
      <c r="EX47" s="164"/>
      <c r="EY47" s="164"/>
      <c r="EZ47" s="164"/>
      <c r="FA47" s="164"/>
      <c r="FB47" s="164"/>
      <c r="FC47" s="164"/>
      <c r="FD47" s="164"/>
      <c r="FE47" s="164"/>
      <c r="FF47" s="164"/>
      <c r="FG47" s="164"/>
      <c r="FH47" s="164"/>
      <c r="FI47" s="164"/>
      <c r="FJ47" s="164"/>
      <c r="FK47" s="164"/>
      <c r="FL47" s="164"/>
      <c r="FM47" s="164"/>
      <c r="FN47" s="164"/>
      <c r="FO47" s="164"/>
      <c r="FP47" s="164"/>
      <c r="FQ47" s="164"/>
      <c r="FR47" s="164"/>
      <c r="FS47" s="164"/>
      <c r="FT47" s="164"/>
      <c r="FU47" s="164"/>
      <c r="FV47" s="164"/>
      <c r="FW47" s="164"/>
      <c r="FX47" s="164"/>
      <c r="FY47" s="164"/>
      <c r="FZ47" s="164"/>
      <c r="GA47" s="164"/>
      <c r="GB47" s="164"/>
      <c r="GC47" s="164"/>
      <c r="GD47" s="164"/>
      <c r="GE47" s="164"/>
      <c r="GF47" s="164"/>
      <c r="GG47" s="164"/>
      <c r="GH47" s="164"/>
      <c r="GI47" s="164"/>
      <c r="GJ47" s="164"/>
      <c r="GK47" s="164"/>
      <c r="GL47" s="164"/>
      <c r="GM47" s="164"/>
      <c r="GN47" s="164"/>
      <c r="GO47" s="164"/>
      <c r="GP47" s="164"/>
      <c r="GQ47" s="164"/>
      <c r="GR47" s="164"/>
      <c r="GS47" s="164"/>
      <c r="GT47" s="164"/>
      <c r="GU47" s="164"/>
      <c r="GV47" s="164"/>
      <c r="GW47" s="164"/>
      <c r="GX47" s="164"/>
      <c r="GY47" s="164"/>
      <c r="GZ47" s="164"/>
      <c r="HA47" s="164"/>
      <c r="HB47" s="164"/>
      <c r="HC47" s="164"/>
      <c r="HD47" s="164"/>
      <c r="HE47" s="164"/>
      <c r="HF47" s="164"/>
      <c r="HG47" s="164"/>
      <c r="HH47" s="164"/>
      <c r="HI47" s="164"/>
      <c r="HJ47" s="164"/>
      <c r="HK47" s="164"/>
      <c r="HL47" s="164"/>
      <c r="HM47" s="164"/>
      <c r="HN47" s="164"/>
      <c r="HO47" s="164"/>
      <c r="HP47" s="164"/>
      <c r="HQ47" s="164"/>
      <c r="HR47" s="164"/>
      <c r="HS47" s="164"/>
      <c r="HT47" s="164"/>
      <c r="HU47" s="164"/>
      <c r="HV47" s="164"/>
      <c r="HW47" s="164"/>
      <c r="HX47" s="164"/>
      <c r="HY47" s="164"/>
      <c r="HZ47" s="164"/>
      <c r="IA47" s="164"/>
      <c r="IB47" s="164"/>
      <c r="IC47" s="164"/>
      <c r="ID47" s="164"/>
      <c r="IE47" s="164"/>
      <c r="IF47" s="164"/>
      <c r="IG47" s="164"/>
      <c r="IH47" s="164"/>
      <c r="II47" s="164"/>
      <c r="IJ47" s="164"/>
      <c r="IK47" s="164"/>
      <c r="IL47" s="164"/>
      <c r="IM47" s="164"/>
      <c r="IN47" s="164"/>
      <c r="IO47" s="164"/>
      <c r="IP47" s="164"/>
      <c r="IQ47" s="164"/>
      <c r="IR47" s="164"/>
      <c r="IS47" s="164"/>
      <c r="IT47" s="164"/>
      <c r="IU47" s="164"/>
      <c r="IV47" s="164"/>
      <c r="IW47" s="164"/>
      <c r="IX47" s="164"/>
      <c r="IY47" s="164"/>
      <c r="IZ47" s="164"/>
      <c r="JA47" s="164"/>
      <c r="JB47" s="164"/>
      <c r="JC47" s="164"/>
      <c r="JD47" s="164"/>
      <c r="JE47" s="164"/>
      <c r="JF47" s="164"/>
      <c r="JG47" s="164"/>
      <c r="JH47" s="164"/>
      <c r="JI47" s="164"/>
      <c r="JJ47" s="164"/>
      <c r="JK47" s="164"/>
      <c r="JL47" s="164"/>
      <c r="JM47" s="164"/>
      <c r="JN47" s="164"/>
      <c r="JO47" s="164"/>
      <c r="JP47" s="164"/>
      <c r="JQ47" s="164"/>
      <c r="JR47" s="164"/>
      <c r="JS47" s="164"/>
      <c r="JT47" s="164"/>
      <c r="JU47" s="164"/>
      <c r="JV47" s="164"/>
      <c r="JW47" s="164"/>
      <c r="JX47" s="164"/>
      <c r="JY47" s="164"/>
      <c r="JZ47" s="164"/>
      <c r="KA47" s="164"/>
      <c r="KB47" s="164"/>
      <c r="KC47" s="164"/>
      <c r="KD47" s="164"/>
      <c r="KE47" s="164"/>
      <c r="KF47" s="164"/>
      <c r="KG47" s="164"/>
      <c r="KH47" s="164"/>
      <c r="KI47" s="164"/>
      <c r="KJ47" s="164"/>
      <c r="KK47" s="164"/>
      <c r="KL47" s="164"/>
      <c r="KM47" s="164"/>
      <c r="KN47" s="164"/>
      <c r="KO47" s="164"/>
      <c r="KP47" s="164"/>
      <c r="KQ47" s="164"/>
      <c r="KR47" s="164"/>
      <c r="KS47" s="164"/>
      <c r="KT47" s="164"/>
      <c r="KU47" s="164"/>
      <c r="KV47" s="164"/>
      <c r="KW47" s="164"/>
      <c r="KX47" s="164"/>
      <c r="KY47" s="164"/>
      <c r="KZ47" s="164"/>
      <c r="LA47" s="164"/>
      <c r="LB47" s="164"/>
      <c r="LC47" s="164"/>
      <c r="LD47" s="164"/>
      <c r="LE47" s="164"/>
      <c r="LF47" s="164"/>
      <c r="LG47" s="164"/>
      <c r="LH47" s="164"/>
      <c r="LI47" s="164"/>
      <c r="LJ47" s="164"/>
      <c r="LK47" s="164"/>
      <c r="LL47" s="164"/>
      <c r="LM47" s="164"/>
      <c r="LN47" s="164"/>
      <c r="LO47" s="164"/>
      <c r="LP47" s="164"/>
      <c r="LQ47" s="164"/>
      <c r="LR47" s="164"/>
      <c r="LS47" s="164"/>
      <c r="LT47" s="164"/>
      <c r="LU47" s="164"/>
      <c r="LV47" s="164"/>
      <c r="LW47" s="164"/>
      <c r="LX47" s="164"/>
      <c r="LY47" s="164"/>
      <c r="LZ47" s="164"/>
      <c r="MA47" s="164"/>
      <c r="MB47" s="164"/>
      <c r="MC47" s="164"/>
      <c r="MD47" s="164"/>
      <c r="ME47" s="164"/>
      <c r="MF47" s="164"/>
      <c r="MG47" s="164"/>
      <c r="MH47" s="164"/>
      <c r="MI47" s="164"/>
      <c r="MJ47" s="164"/>
      <c r="MK47" s="164"/>
      <c r="ML47" s="164"/>
      <c r="MM47" s="164"/>
      <c r="MN47" s="164"/>
      <c r="MO47" s="164"/>
      <c r="MP47" s="164"/>
      <c r="MQ47" s="164"/>
      <c r="MR47" s="164"/>
      <c r="MS47" s="164"/>
      <c r="MT47" s="164"/>
      <c r="MU47" s="164"/>
      <c r="MV47" s="164"/>
      <c r="MW47" s="164"/>
      <c r="MX47" s="164"/>
      <c r="MY47" s="164"/>
      <c r="MZ47" s="164"/>
      <c r="NA47" s="164"/>
      <c r="NB47" s="164"/>
      <c r="NC47" s="164"/>
      <c r="ND47" s="164"/>
      <c r="NE47" s="164"/>
      <c r="NF47" s="164"/>
      <c r="NG47" s="164"/>
      <c r="NH47" s="164"/>
      <c r="NI47" s="164"/>
      <c r="NJ47" s="164"/>
      <c r="NK47" s="164"/>
      <c r="NL47" s="164"/>
      <c r="NM47" s="164"/>
      <c r="NN47" s="164"/>
      <c r="NO47" s="164"/>
      <c r="NP47" s="164"/>
      <c r="NQ47" s="164"/>
      <c r="NR47" s="164"/>
      <c r="NS47" s="164"/>
      <c r="NT47" s="164"/>
      <c r="NU47" s="164"/>
      <c r="NV47" s="164"/>
      <c r="NW47" s="164"/>
      <c r="NX47" s="164"/>
      <c r="NY47" s="164"/>
      <c r="NZ47" s="164"/>
      <c r="OA47" s="164"/>
      <c r="OB47" s="164"/>
      <c r="OC47" s="164"/>
      <c r="OD47" s="164"/>
      <c r="OE47" s="164"/>
      <c r="OF47" s="164"/>
      <c r="OG47" s="164"/>
      <c r="OH47" s="164"/>
      <c r="OI47" s="164"/>
      <c r="OJ47" s="164"/>
      <c r="OK47" s="164"/>
      <c r="OL47" s="164"/>
      <c r="OM47" s="164"/>
      <c r="ON47" s="164"/>
      <c r="OO47" s="164"/>
      <c r="OP47" s="164"/>
      <c r="OQ47" s="164"/>
      <c r="OR47" s="164"/>
      <c r="OS47" s="164"/>
      <c r="OT47" s="164"/>
      <c r="OU47" s="164"/>
      <c r="OV47" s="164"/>
      <c r="OW47" s="164"/>
      <c r="OX47" s="164"/>
      <c r="OY47" s="164"/>
      <c r="OZ47" s="164"/>
      <c r="PA47" s="164"/>
      <c r="PB47" s="164"/>
      <c r="PC47" s="164"/>
      <c r="PD47" s="164"/>
      <c r="PE47" s="164"/>
      <c r="PF47" s="164"/>
      <c r="PG47" s="164"/>
      <c r="PH47" s="164"/>
      <c r="PI47" s="164"/>
      <c r="PJ47" s="164"/>
      <c r="PK47" s="164"/>
      <c r="PL47" s="164"/>
      <c r="PM47" s="164"/>
      <c r="PN47" s="164"/>
      <c r="PO47" s="164"/>
      <c r="PP47" s="164"/>
      <c r="PQ47" s="164"/>
      <c r="PR47" s="164"/>
      <c r="PS47" s="164"/>
      <c r="PT47" s="164"/>
      <c r="PU47" s="164"/>
      <c r="PV47" s="164"/>
      <c r="PW47" s="164"/>
      <c r="PX47" s="164"/>
      <c r="PY47" s="164"/>
      <c r="PZ47" s="164"/>
      <c r="QA47" s="164"/>
      <c r="QB47" s="164"/>
      <c r="QC47" s="164"/>
      <c r="QD47" s="164"/>
      <c r="QE47" s="164"/>
      <c r="QF47" s="164"/>
      <c r="QG47" s="164"/>
      <c r="QH47" s="164"/>
      <c r="QI47" s="164"/>
      <c r="QJ47" s="164"/>
      <c r="QK47" s="164"/>
      <c r="QL47" s="164"/>
      <c r="QM47" s="164"/>
      <c r="QN47" s="164"/>
      <c r="QO47" s="164"/>
      <c r="QP47" s="164"/>
      <c r="QQ47" s="164"/>
      <c r="QR47" s="164"/>
      <c r="QS47" s="164"/>
      <c r="QT47" s="164"/>
      <c r="QU47" s="164"/>
      <c r="QV47" s="164"/>
      <c r="QW47" s="164"/>
      <c r="QX47" s="164"/>
      <c r="QY47" s="164"/>
      <c r="QZ47" s="164"/>
      <c r="RA47" s="164"/>
      <c r="RB47" s="164"/>
      <c r="RC47" s="164"/>
      <c r="RD47" s="164"/>
      <c r="RE47" s="164"/>
      <c r="RF47" s="164"/>
      <c r="RG47" s="164"/>
      <c r="RH47" s="164"/>
      <c r="RI47" s="164"/>
      <c r="RJ47" s="164"/>
      <c r="RK47" s="164"/>
      <c r="RL47" s="164"/>
      <c r="RM47" s="164"/>
      <c r="RN47" s="164"/>
      <c r="RO47" s="164"/>
      <c r="RP47" s="164"/>
      <c r="RQ47" s="164"/>
      <c r="RR47" s="164"/>
      <c r="RS47" s="164"/>
      <c r="RT47" s="164"/>
      <c r="RU47" s="164"/>
      <c r="RV47" s="164"/>
      <c r="RW47" s="164"/>
      <c r="RX47" s="164"/>
      <c r="RY47" s="164"/>
      <c r="RZ47" s="164"/>
      <c r="SA47" s="164"/>
      <c r="SB47" s="164"/>
      <c r="SC47" s="164"/>
      <c r="SD47" s="164"/>
      <c r="SE47" s="164"/>
      <c r="SF47" s="164"/>
      <c r="SG47" s="164"/>
      <c r="SH47" s="164"/>
      <c r="SI47" s="164"/>
      <c r="SJ47" s="164"/>
      <c r="SK47" s="164"/>
      <c r="SL47" s="164"/>
      <c r="SM47" s="164"/>
      <c r="SN47" s="164"/>
      <c r="SO47" s="164"/>
      <c r="SP47" s="164"/>
      <c r="SQ47" s="164"/>
      <c r="SR47" s="164"/>
      <c r="SS47" s="164"/>
      <c r="ST47" s="164"/>
      <c r="SU47" s="164"/>
      <c r="SV47" s="164"/>
      <c r="SW47" s="164"/>
      <c r="SX47" s="164"/>
      <c r="SY47" s="164"/>
      <c r="SZ47" s="164"/>
      <c r="TA47" s="164"/>
      <c r="TB47" s="164"/>
      <c r="TC47" s="164"/>
      <c r="TD47" s="164"/>
      <c r="TE47" s="164"/>
      <c r="TF47" s="164"/>
      <c r="TG47" s="164"/>
      <c r="TH47" s="164"/>
      <c r="TI47" s="164"/>
      <c r="TJ47" s="164"/>
      <c r="TK47" s="164"/>
      <c r="TL47" s="164"/>
      <c r="TM47" s="164"/>
      <c r="TN47" s="164"/>
      <c r="TO47" s="164"/>
      <c r="TP47" s="164"/>
      <c r="TQ47" s="164"/>
      <c r="TR47" s="164"/>
      <c r="TS47" s="164"/>
      <c r="TT47" s="164"/>
      <c r="TU47" s="164"/>
      <c r="TV47" s="164"/>
      <c r="TW47" s="164"/>
      <c r="TX47" s="164"/>
      <c r="TY47" s="164"/>
      <c r="TZ47" s="164"/>
      <c r="UA47" s="164"/>
      <c r="UB47" s="164"/>
      <c r="UC47" s="164"/>
      <c r="UD47" s="164"/>
      <c r="UE47" s="164"/>
      <c r="UF47" s="164"/>
      <c r="UG47" s="164"/>
      <c r="UH47" s="164"/>
      <c r="UI47" s="164"/>
      <c r="UJ47" s="164"/>
      <c r="UK47" s="164"/>
      <c r="UL47" s="164"/>
      <c r="UM47" s="164"/>
      <c r="UN47" s="164"/>
      <c r="UO47" s="164"/>
      <c r="UP47" s="164"/>
      <c r="UQ47" s="164"/>
      <c r="UR47" s="164"/>
      <c r="US47" s="164"/>
      <c r="UT47" s="164"/>
      <c r="UU47" s="164"/>
      <c r="UV47" s="164"/>
      <c r="UW47" s="164"/>
      <c r="UX47" s="164"/>
      <c r="UY47" s="164"/>
      <c r="UZ47" s="164"/>
      <c r="VA47" s="164"/>
      <c r="VB47" s="164"/>
      <c r="VC47" s="164"/>
      <c r="VD47" s="164"/>
      <c r="VE47" s="164"/>
      <c r="VF47" s="164"/>
      <c r="VG47" s="164"/>
      <c r="VH47" s="164"/>
      <c r="VI47" s="164"/>
      <c r="VJ47" s="164"/>
      <c r="VK47" s="164"/>
      <c r="VL47" s="164"/>
      <c r="VM47" s="164"/>
      <c r="VN47" s="164"/>
      <c r="VO47" s="164"/>
      <c r="VP47" s="164"/>
      <c r="VQ47" s="164"/>
      <c r="VR47" s="164"/>
      <c r="VS47" s="164"/>
      <c r="VT47" s="164"/>
      <c r="VU47" s="164"/>
      <c r="VV47" s="164"/>
      <c r="VW47" s="164"/>
      <c r="VX47" s="164"/>
      <c r="VY47" s="164"/>
      <c r="VZ47" s="164"/>
      <c r="WA47" s="164"/>
      <c r="WB47" s="164"/>
      <c r="WC47" s="164"/>
      <c r="WD47" s="164"/>
      <c r="WE47" s="164"/>
      <c r="WF47" s="164"/>
      <c r="WG47" s="164"/>
      <c r="WH47" s="164"/>
      <c r="WI47" s="164"/>
      <c r="WJ47" s="164"/>
      <c r="WK47" s="164"/>
      <c r="WL47" s="164"/>
      <c r="WM47" s="164"/>
      <c r="WN47" s="164"/>
      <c r="WO47" s="164"/>
      <c r="WP47" s="164"/>
      <c r="WQ47" s="164"/>
      <c r="WR47" s="164"/>
      <c r="WS47" s="164"/>
      <c r="WT47" s="164"/>
      <c r="WU47" s="164"/>
      <c r="WV47" s="164"/>
      <c r="WW47" s="164"/>
      <c r="WX47" s="164"/>
      <c r="WY47" s="164"/>
      <c r="WZ47" s="164"/>
      <c r="XA47" s="164"/>
      <c r="XB47" s="164"/>
      <c r="XC47" s="164"/>
      <c r="XD47" s="164"/>
      <c r="XE47" s="164"/>
      <c r="XF47" s="164"/>
      <c r="XG47" s="164"/>
      <c r="XH47" s="164"/>
      <c r="XI47" s="164"/>
      <c r="XJ47" s="164"/>
      <c r="XK47" s="164"/>
      <c r="XL47" s="164"/>
      <c r="XM47" s="164"/>
      <c r="XN47" s="164"/>
      <c r="XO47" s="164"/>
      <c r="XP47" s="164"/>
      <c r="XQ47" s="164"/>
      <c r="XR47" s="164"/>
      <c r="XS47" s="164"/>
      <c r="XT47" s="164"/>
      <c r="XU47" s="164"/>
      <c r="XV47" s="164"/>
      <c r="XW47" s="164"/>
      <c r="XX47" s="164"/>
      <c r="XY47" s="164"/>
      <c r="XZ47" s="164"/>
      <c r="YA47" s="164"/>
      <c r="YB47" s="164"/>
      <c r="YC47" s="164"/>
      <c r="YD47" s="164"/>
      <c r="YE47" s="164"/>
      <c r="YF47" s="164"/>
      <c r="YG47" s="164"/>
      <c r="YH47" s="164"/>
      <c r="YI47" s="164"/>
      <c r="YJ47" s="164"/>
      <c r="YK47" s="164"/>
      <c r="YL47" s="164"/>
      <c r="YM47" s="164"/>
      <c r="YN47" s="164"/>
      <c r="YO47" s="164"/>
      <c r="YP47" s="164"/>
      <c r="YQ47" s="164"/>
      <c r="YR47" s="164"/>
      <c r="YS47" s="164"/>
      <c r="YT47" s="164"/>
      <c r="YU47" s="164"/>
      <c r="YV47" s="164"/>
      <c r="YW47" s="164"/>
      <c r="YX47" s="164"/>
      <c r="YY47" s="164"/>
      <c r="YZ47" s="164"/>
      <c r="ZA47" s="164"/>
      <c r="ZB47" s="164"/>
      <c r="ZC47" s="164"/>
      <c r="ZD47" s="164"/>
      <c r="ZE47" s="164"/>
      <c r="ZF47" s="164"/>
      <c r="ZG47" s="164"/>
      <c r="ZH47" s="164"/>
      <c r="ZI47" s="164"/>
      <c r="ZJ47" s="164"/>
      <c r="ZK47" s="164"/>
      <c r="ZL47" s="164"/>
      <c r="ZM47" s="164"/>
      <c r="ZN47" s="164"/>
      <c r="ZO47" s="164"/>
      <c r="ZP47" s="164"/>
      <c r="ZQ47" s="164"/>
      <c r="ZR47" s="164"/>
      <c r="ZS47" s="164"/>
      <c r="ZT47" s="164"/>
      <c r="ZU47" s="164"/>
      <c r="ZV47" s="164"/>
      <c r="ZW47" s="164"/>
      <c r="ZX47" s="164"/>
      <c r="ZY47" s="164"/>
      <c r="ZZ47" s="164"/>
      <c r="AAA47" s="164"/>
      <c r="AAB47" s="164"/>
      <c r="AAC47" s="164"/>
      <c r="AAD47" s="164"/>
      <c r="AAE47" s="164"/>
      <c r="AAF47" s="164"/>
      <c r="AAG47" s="164"/>
      <c r="AAH47" s="164"/>
      <c r="AAI47" s="164"/>
      <c r="AAJ47" s="164"/>
      <c r="AAK47" s="164"/>
      <c r="AAL47" s="164"/>
      <c r="AAM47" s="164"/>
      <c r="AAN47" s="164"/>
      <c r="AAO47" s="164"/>
      <c r="AAP47" s="164"/>
      <c r="AAQ47" s="164"/>
      <c r="AAR47" s="164"/>
      <c r="AAS47" s="164"/>
      <c r="AAT47" s="164"/>
      <c r="AAU47" s="164"/>
      <c r="AAV47" s="164"/>
      <c r="AAW47" s="164"/>
      <c r="AAX47" s="164"/>
      <c r="AAY47" s="164"/>
      <c r="AAZ47" s="164"/>
      <c r="ABA47" s="164"/>
      <c r="ABB47" s="164"/>
      <c r="ABC47" s="164"/>
    </row>
    <row r="48" spans="1:731" ht="15" customHeight="1" x14ac:dyDescent="0.35">
      <c r="A48" s="161" t="s">
        <v>257</v>
      </c>
      <c r="B48" s="525"/>
      <c r="C48" s="525"/>
      <c r="D48" s="162"/>
      <c r="E48" s="162"/>
      <c r="F48" s="162"/>
      <c r="G48" s="162">
        <v>1</v>
      </c>
      <c r="H48" s="162">
        <v>1</v>
      </c>
      <c r="I48" s="162">
        <v>1</v>
      </c>
      <c r="J48" s="162">
        <v>1</v>
      </c>
      <c r="K48" s="162">
        <v>1</v>
      </c>
      <c r="L48" s="162">
        <v>1</v>
      </c>
      <c r="M48" s="162">
        <v>1</v>
      </c>
      <c r="N48" s="162">
        <v>1</v>
      </c>
      <c r="O48" s="162"/>
      <c r="P48" s="162"/>
      <c r="Q48" s="162"/>
      <c r="R48" s="162">
        <v>69.426679687499998</v>
      </c>
      <c r="S48" s="162">
        <v>69.426679687499998</v>
      </c>
      <c r="T48" s="162">
        <v>69.426679687499998</v>
      </c>
      <c r="U48" s="162">
        <v>69.426679687499998</v>
      </c>
      <c r="V48" s="162">
        <v>69.426679687499998</v>
      </c>
      <c r="W48" s="162">
        <v>69.426679687499998</v>
      </c>
      <c r="X48" s="162">
        <v>69.426679687499998</v>
      </c>
      <c r="Y48" s="162">
        <v>69.426679687499998</v>
      </c>
      <c r="Z48" s="162"/>
      <c r="AA48" s="162"/>
      <c r="AB48" s="162"/>
      <c r="AC48" s="162">
        <v>94.182210937500003</v>
      </c>
      <c r="AD48" s="162">
        <v>94.182210937500003</v>
      </c>
      <c r="AE48" s="162">
        <v>94.182210937500003</v>
      </c>
      <c r="AF48" s="162">
        <v>94.182210937500003</v>
      </c>
      <c r="AG48" s="162">
        <v>94.182210937500003</v>
      </c>
      <c r="AH48" s="162">
        <v>94.182210937500003</v>
      </c>
      <c r="AI48" s="162">
        <v>94.182210937500003</v>
      </c>
      <c r="AJ48" s="162">
        <v>94.182210937500003</v>
      </c>
      <c r="AK48" s="162"/>
      <c r="AL48" s="162"/>
      <c r="AM48" s="162"/>
      <c r="AN48" s="162">
        <v>38.645850585937502</v>
      </c>
      <c r="AO48" s="162">
        <v>38.645850585937502</v>
      </c>
      <c r="AP48" s="162">
        <v>38.645850585937502</v>
      </c>
      <c r="AQ48" s="162">
        <v>38.645850585937502</v>
      </c>
      <c r="AR48" s="162">
        <v>38.645850585937502</v>
      </c>
      <c r="AS48" s="162">
        <v>38.645850585937502</v>
      </c>
      <c r="AT48" s="162">
        <v>38.645850585937502</v>
      </c>
      <c r="AU48" s="162">
        <v>38.645850585937502</v>
      </c>
      <c r="AV48" s="162"/>
      <c r="AW48" s="162"/>
      <c r="AX48" s="162"/>
      <c r="AY48" s="162">
        <v>61284</v>
      </c>
      <c r="AZ48" s="162">
        <v>61284</v>
      </c>
      <c r="BA48" s="162">
        <v>61284</v>
      </c>
      <c r="BB48" s="162">
        <v>61284</v>
      </c>
      <c r="BC48" s="162">
        <v>61284</v>
      </c>
      <c r="BD48" s="162">
        <v>61284</v>
      </c>
      <c r="BE48" s="162">
        <v>61284</v>
      </c>
      <c r="BF48" s="162">
        <v>61284</v>
      </c>
      <c r="BG48" s="162"/>
      <c r="BH48" s="162"/>
      <c r="BI48" s="162"/>
      <c r="BJ48" s="162">
        <v>0</v>
      </c>
      <c r="BK48" s="162">
        <v>0</v>
      </c>
      <c r="BL48" s="162">
        <v>0</v>
      </c>
      <c r="BM48" s="162">
        <v>0</v>
      </c>
      <c r="BN48" s="162">
        <v>0</v>
      </c>
      <c r="BO48" s="162">
        <v>0</v>
      </c>
      <c r="BP48" s="162">
        <v>0</v>
      </c>
      <c r="BQ48" s="162">
        <v>0</v>
      </c>
      <c r="BR48" s="162"/>
      <c r="BS48" s="162"/>
      <c r="BT48" s="162"/>
      <c r="BU48" s="162">
        <v>0</v>
      </c>
      <c r="BV48" s="162">
        <v>0</v>
      </c>
      <c r="BW48" s="162">
        <v>0</v>
      </c>
      <c r="BX48" s="162">
        <v>0</v>
      </c>
      <c r="BY48" s="162">
        <v>0</v>
      </c>
      <c r="BZ48" s="162">
        <v>0</v>
      </c>
      <c r="CA48" s="162">
        <v>0</v>
      </c>
      <c r="CB48" s="162">
        <v>0</v>
      </c>
      <c r="CC48" s="162"/>
      <c r="CD48" s="162"/>
      <c r="CE48" s="162"/>
      <c r="CF48" s="162">
        <v>202.25474121093751</v>
      </c>
      <c r="CG48" s="162">
        <v>202.25474121093751</v>
      </c>
      <c r="CH48" s="162">
        <v>202.25474121093751</v>
      </c>
      <c r="CI48" s="162">
        <v>202.25474121093751</v>
      </c>
      <c r="CJ48" s="162">
        <v>202.25474121093751</v>
      </c>
      <c r="CK48" s="162">
        <v>202.25474121093751</v>
      </c>
      <c r="CL48" s="162">
        <v>202.25474121093751</v>
      </c>
      <c r="CM48" s="162">
        <v>202.25474121093751</v>
      </c>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4"/>
      <c r="DV48" s="164"/>
      <c r="DW48" s="164"/>
      <c r="DX48" s="164"/>
      <c r="DY48" s="164"/>
      <c r="DZ48" s="164"/>
      <c r="EA48" s="164"/>
      <c r="EB48" s="164"/>
      <c r="EC48" s="164"/>
      <c r="ED48" s="164"/>
      <c r="EE48" s="164"/>
      <c r="EF48" s="164"/>
      <c r="EG48" s="164"/>
      <c r="EH48" s="164"/>
      <c r="EI48" s="164"/>
      <c r="EJ48" s="164"/>
      <c r="EK48" s="164"/>
      <c r="EL48" s="164"/>
      <c r="EM48" s="164"/>
      <c r="EN48" s="164"/>
      <c r="EO48" s="164"/>
      <c r="EP48" s="164"/>
      <c r="EQ48" s="164"/>
      <c r="ER48" s="164"/>
      <c r="ES48" s="164"/>
      <c r="ET48" s="164"/>
      <c r="EU48" s="164"/>
      <c r="EV48" s="164"/>
      <c r="EW48" s="164"/>
      <c r="EX48" s="164"/>
      <c r="EY48" s="164"/>
      <c r="EZ48" s="164"/>
      <c r="FA48" s="164"/>
      <c r="FB48" s="164"/>
      <c r="FC48" s="164"/>
      <c r="FD48" s="164"/>
      <c r="FE48" s="164"/>
      <c r="FF48" s="164"/>
      <c r="FG48" s="164"/>
      <c r="FH48" s="164"/>
      <c r="FI48" s="164"/>
      <c r="FJ48" s="164"/>
      <c r="FK48" s="164"/>
      <c r="FL48" s="164"/>
      <c r="FM48" s="164"/>
      <c r="FN48" s="164"/>
      <c r="FO48" s="164"/>
      <c r="FP48" s="164"/>
      <c r="FQ48" s="164"/>
      <c r="FR48" s="164"/>
      <c r="FS48" s="164"/>
      <c r="FT48" s="164"/>
      <c r="FU48" s="164"/>
      <c r="FV48" s="164"/>
      <c r="FW48" s="164"/>
      <c r="FX48" s="164"/>
      <c r="FY48" s="164"/>
      <c r="FZ48" s="164"/>
      <c r="GA48" s="164"/>
      <c r="GB48" s="164"/>
      <c r="GC48" s="164"/>
      <c r="GD48" s="164"/>
      <c r="GE48" s="164"/>
      <c r="GF48" s="164"/>
      <c r="GG48" s="164"/>
      <c r="GH48" s="164"/>
      <c r="GI48" s="164"/>
      <c r="GJ48" s="164"/>
      <c r="GK48" s="164"/>
      <c r="GL48" s="164"/>
      <c r="GM48" s="164"/>
      <c r="GN48" s="164"/>
      <c r="GO48" s="164"/>
      <c r="GP48" s="164"/>
      <c r="GQ48" s="164"/>
      <c r="GR48" s="164"/>
      <c r="GS48" s="164"/>
      <c r="GT48" s="164"/>
      <c r="GU48" s="164"/>
      <c r="GV48" s="164"/>
      <c r="GW48" s="164"/>
      <c r="GX48" s="164"/>
      <c r="GY48" s="164"/>
      <c r="GZ48" s="164"/>
      <c r="HA48" s="164"/>
      <c r="HB48" s="164"/>
      <c r="HC48" s="164"/>
      <c r="HD48" s="164"/>
      <c r="HE48" s="164"/>
      <c r="HF48" s="164"/>
      <c r="HG48" s="164"/>
      <c r="HH48" s="164"/>
      <c r="HI48" s="164"/>
      <c r="HJ48" s="164"/>
      <c r="HK48" s="164"/>
      <c r="HL48" s="164"/>
      <c r="HM48" s="164"/>
      <c r="HN48" s="164"/>
      <c r="HO48" s="164"/>
      <c r="HP48" s="164"/>
      <c r="HQ48" s="164"/>
      <c r="HR48" s="164"/>
      <c r="HS48" s="164"/>
      <c r="HT48" s="164"/>
      <c r="HU48" s="164"/>
      <c r="HV48" s="164"/>
      <c r="HW48" s="164"/>
      <c r="HX48" s="164"/>
      <c r="HY48" s="164"/>
      <c r="HZ48" s="164"/>
      <c r="IA48" s="164"/>
      <c r="IB48" s="164"/>
      <c r="IC48" s="164"/>
      <c r="ID48" s="164"/>
      <c r="IE48" s="164"/>
      <c r="IF48" s="164"/>
      <c r="IG48" s="164"/>
      <c r="IH48" s="164"/>
      <c r="II48" s="164"/>
      <c r="IJ48" s="164"/>
      <c r="IK48" s="164"/>
      <c r="IL48" s="164"/>
      <c r="IM48" s="164"/>
      <c r="IN48" s="164"/>
      <c r="IO48" s="164"/>
      <c r="IP48" s="164"/>
      <c r="IQ48" s="164"/>
      <c r="IR48" s="164"/>
      <c r="IS48" s="164"/>
      <c r="IT48" s="164"/>
      <c r="IU48" s="164"/>
      <c r="IV48" s="164"/>
      <c r="IW48" s="164"/>
      <c r="IX48" s="164"/>
      <c r="IY48" s="164"/>
      <c r="IZ48" s="164"/>
      <c r="JA48" s="164"/>
      <c r="JB48" s="164"/>
      <c r="JC48" s="164"/>
      <c r="JD48" s="164"/>
      <c r="JE48" s="164"/>
      <c r="JF48" s="164"/>
      <c r="JG48" s="164"/>
      <c r="JH48" s="164"/>
      <c r="JI48" s="164"/>
      <c r="JJ48" s="164"/>
      <c r="JK48" s="164"/>
      <c r="JL48" s="164"/>
      <c r="JM48" s="164"/>
      <c r="JN48" s="164"/>
      <c r="JO48" s="164"/>
      <c r="JP48" s="164"/>
      <c r="JQ48" s="164"/>
      <c r="JR48" s="164"/>
      <c r="JS48" s="164"/>
      <c r="JT48" s="164"/>
      <c r="JU48" s="164"/>
      <c r="JV48" s="164"/>
      <c r="JW48" s="164"/>
      <c r="JX48" s="164"/>
      <c r="JY48" s="164"/>
      <c r="JZ48" s="164"/>
      <c r="KA48" s="164"/>
      <c r="KB48" s="164"/>
      <c r="KC48" s="164"/>
      <c r="KD48" s="164"/>
      <c r="KE48" s="164"/>
      <c r="KF48" s="164"/>
      <c r="KG48" s="164"/>
      <c r="KH48" s="164"/>
      <c r="KI48" s="164"/>
      <c r="KJ48" s="164"/>
      <c r="KK48" s="164"/>
      <c r="KL48" s="164"/>
      <c r="KM48" s="164"/>
      <c r="KN48" s="164"/>
      <c r="KO48" s="164"/>
      <c r="KP48" s="164"/>
      <c r="KQ48" s="164"/>
      <c r="KR48" s="164"/>
      <c r="KS48" s="164"/>
      <c r="KT48" s="164"/>
      <c r="KU48" s="164"/>
      <c r="KV48" s="164"/>
      <c r="KW48" s="164"/>
      <c r="KX48" s="164"/>
      <c r="KY48" s="164"/>
      <c r="KZ48" s="164"/>
      <c r="LA48" s="164"/>
      <c r="LB48" s="164"/>
      <c r="LC48" s="164"/>
      <c r="LD48" s="164"/>
      <c r="LE48" s="164"/>
      <c r="LF48" s="164"/>
      <c r="LG48" s="164"/>
      <c r="LH48" s="164"/>
      <c r="LI48" s="164"/>
      <c r="LJ48" s="164"/>
      <c r="LK48" s="164"/>
      <c r="LL48" s="164"/>
      <c r="LM48" s="164"/>
      <c r="LN48" s="164"/>
      <c r="LO48" s="164"/>
      <c r="LP48" s="164"/>
      <c r="LQ48" s="164"/>
      <c r="LR48" s="164"/>
      <c r="LS48" s="164"/>
      <c r="LT48" s="164"/>
      <c r="LU48" s="164"/>
      <c r="LV48" s="164"/>
      <c r="LW48" s="164"/>
      <c r="LX48" s="164"/>
      <c r="LY48" s="164"/>
      <c r="LZ48" s="164"/>
      <c r="MA48" s="164"/>
      <c r="MB48" s="164"/>
      <c r="MC48" s="164"/>
      <c r="MD48" s="164"/>
      <c r="ME48" s="164"/>
      <c r="MF48" s="164"/>
      <c r="MG48" s="164"/>
      <c r="MH48" s="164"/>
      <c r="MI48" s="164"/>
      <c r="MJ48" s="164"/>
      <c r="MK48" s="164"/>
      <c r="ML48" s="164"/>
      <c r="MM48" s="164"/>
      <c r="MN48" s="164"/>
      <c r="MO48" s="164"/>
      <c r="MP48" s="164"/>
      <c r="MQ48" s="164"/>
      <c r="MR48" s="164"/>
      <c r="MS48" s="164"/>
      <c r="MT48" s="164"/>
      <c r="MU48" s="164"/>
      <c r="MV48" s="164"/>
      <c r="MW48" s="164"/>
      <c r="MX48" s="164"/>
      <c r="MY48" s="164"/>
      <c r="MZ48" s="164"/>
      <c r="NA48" s="164"/>
      <c r="NB48" s="164"/>
      <c r="NC48" s="164"/>
      <c r="ND48" s="164"/>
      <c r="NE48" s="164"/>
      <c r="NF48" s="164"/>
      <c r="NG48" s="164"/>
      <c r="NH48" s="164"/>
      <c r="NI48" s="164"/>
      <c r="NJ48" s="164"/>
      <c r="NK48" s="164"/>
      <c r="NL48" s="164"/>
      <c r="NM48" s="164"/>
      <c r="NN48" s="164"/>
      <c r="NO48" s="164"/>
      <c r="NP48" s="164"/>
      <c r="NQ48" s="164"/>
      <c r="NR48" s="164"/>
      <c r="NS48" s="164"/>
      <c r="NT48" s="164"/>
      <c r="NU48" s="164"/>
      <c r="NV48" s="164"/>
      <c r="NW48" s="164"/>
      <c r="NX48" s="164"/>
      <c r="NY48" s="164"/>
      <c r="NZ48" s="164"/>
      <c r="OA48" s="164"/>
      <c r="OB48" s="164"/>
      <c r="OC48" s="164"/>
      <c r="OD48" s="164"/>
      <c r="OE48" s="164"/>
      <c r="OF48" s="164"/>
      <c r="OG48" s="164"/>
      <c r="OH48" s="164"/>
      <c r="OI48" s="164"/>
      <c r="OJ48" s="164"/>
      <c r="OK48" s="164"/>
      <c r="OL48" s="164"/>
      <c r="OM48" s="164"/>
      <c r="ON48" s="164"/>
      <c r="OO48" s="164"/>
      <c r="OP48" s="164"/>
      <c r="OQ48" s="164"/>
      <c r="OR48" s="164"/>
      <c r="OS48" s="164"/>
      <c r="OT48" s="164"/>
      <c r="OU48" s="164"/>
      <c r="OV48" s="164"/>
      <c r="OW48" s="164"/>
      <c r="OX48" s="164"/>
      <c r="OY48" s="164"/>
      <c r="OZ48" s="164"/>
      <c r="PA48" s="164"/>
      <c r="PB48" s="164"/>
      <c r="PC48" s="164"/>
      <c r="PD48" s="164"/>
      <c r="PE48" s="164"/>
      <c r="PF48" s="164"/>
      <c r="PG48" s="164"/>
      <c r="PH48" s="164"/>
      <c r="PI48" s="164"/>
      <c r="PJ48" s="164"/>
      <c r="PK48" s="164"/>
      <c r="PL48" s="164"/>
      <c r="PM48" s="164"/>
      <c r="PN48" s="164"/>
      <c r="PO48" s="164"/>
      <c r="PP48" s="164"/>
      <c r="PQ48" s="164"/>
      <c r="PR48" s="164"/>
      <c r="PS48" s="164"/>
      <c r="PT48" s="164"/>
      <c r="PU48" s="164"/>
      <c r="PV48" s="164"/>
      <c r="PW48" s="164"/>
      <c r="PX48" s="164"/>
      <c r="PY48" s="164"/>
      <c r="PZ48" s="164"/>
      <c r="QA48" s="164"/>
      <c r="QB48" s="164"/>
      <c r="QC48" s="164"/>
      <c r="QD48" s="164"/>
      <c r="QE48" s="164"/>
      <c r="QF48" s="164"/>
      <c r="QG48" s="164"/>
      <c r="QH48" s="164"/>
      <c r="QI48" s="164"/>
      <c r="QJ48" s="164"/>
      <c r="QK48" s="164"/>
      <c r="QL48" s="164"/>
      <c r="QM48" s="164"/>
      <c r="QN48" s="164"/>
      <c r="QO48" s="164"/>
      <c r="QP48" s="164"/>
      <c r="QQ48" s="164"/>
      <c r="QR48" s="164"/>
      <c r="QS48" s="164"/>
      <c r="QT48" s="164"/>
      <c r="QU48" s="164"/>
      <c r="QV48" s="164"/>
      <c r="QW48" s="164"/>
      <c r="QX48" s="164"/>
      <c r="QY48" s="164"/>
      <c r="QZ48" s="164"/>
      <c r="RA48" s="164"/>
      <c r="RB48" s="164"/>
      <c r="RC48" s="164"/>
      <c r="RD48" s="164"/>
      <c r="RE48" s="164"/>
      <c r="RF48" s="164"/>
      <c r="RG48" s="164"/>
      <c r="RH48" s="164"/>
      <c r="RI48" s="164"/>
      <c r="RJ48" s="164"/>
      <c r="RK48" s="164"/>
      <c r="RL48" s="164"/>
      <c r="RM48" s="164"/>
      <c r="RN48" s="164"/>
      <c r="RO48" s="164"/>
      <c r="RP48" s="164"/>
      <c r="RQ48" s="164"/>
      <c r="RR48" s="164"/>
      <c r="RS48" s="164"/>
      <c r="RT48" s="164"/>
      <c r="RU48" s="164"/>
      <c r="RV48" s="164"/>
      <c r="RW48" s="164"/>
      <c r="RX48" s="164"/>
      <c r="RY48" s="164"/>
      <c r="RZ48" s="164"/>
      <c r="SA48" s="164"/>
      <c r="SB48" s="164"/>
      <c r="SC48" s="164"/>
      <c r="SD48" s="164"/>
      <c r="SE48" s="164"/>
      <c r="SF48" s="164"/>
      <c r="SG48" s="164"/>
      <c r="SH48" s="164"/>
      <c r="SI48" s="164"/>
      <c r="SJ48" s="164"/>
      <c r="SK48" s="164"/>
      <c r="SL48" s="164"/>
      <c r="SM48" s="164"/>
      <c r="SN48" s="164"/>
      <c r="SO48" s="164"/>
      <c r="SP48" s="164"/>
      <c r="SQ48" s="164"/>
      <c r="SR48" s="164"/>
      <c r="SS48" s="164"/>
      <c r="ST48" s="164"/>
      <c r="SU48" s="164"/>
      <c r="SV48" s="164"/>
      <c r="SW48" s="164"/>
      <c r="SX48" s="164"/>
      <c r="SY48" s="164"/>
      <c r="SZ48" s="164"/>
      <c r="TA48" s="164"/>
      <c r="TB48" s="164"/>
      <c r="TC48" s="164"/>
      <c r="TD48" s="164"/>
      <c r="TE48" s="164"/>
      <c r="TF48" s="164"/>
      <c r="TG48" s="164"/>
      <c r="TH48" s="164"/>
      <c r="TI48" s="164"/>
      <c r="TJ48" s="164"/>
      <c r="TK48" s="164"/>
      <c r="TL48" s="164"/>
      <c r="TM48" s="164"/>
      <c r="TN48" s="164"/>
      <c r="TO48" s="164"/>
      <c r="TP48" s="164"/>
      <c r="TQ48" s="164"/>
      <c r="TR48" s="164"/>
      <c r="TS48" s="164"/>
      <c r="TT48" s="164"/>
      <c r="TU48" s="164"/>
      <c r="TV48" s="164"/>
      <c r="TW48" s="164"/>
      <c r="TX48" s="164"/>
      <c r="TY48" s="164"/>
      <c r="TZ48" s="164"/>
      <c r="UA48" s="164"/>
      <c r="UB48" s="164"/>
      <c r="UC48" s="164"/>
      <c r="UD48" s="164"/>
      <c r="UE48" s="164"/>
      <c r="UF48" s="164"/>
      <c r="UG48" s="164"/>
      <c r="UH48" s="164"/>
      <c r="UI48" s="164"/>
      <c r="UJ48" s="164"/>
      <c r="UK48" s="164"/>
      <c r="UL48" s="164"/>
      <c r="UM48" s="164"/>
      <c r="UN48" s="164"/>
      <c r="UO48" s="164"/>
      <c r="UP48" s="164"/>
      <c r="UQ48" s="164"/>
      <c r="UR48" s="164"/>
      <c r="US48" s="164"/>
      <c r="UT48" s="164"/>
      <c r="UU48" s="164"/>
      <c r="UV48" s="164"/>
      <c r="UW48" s="164"/>
      <c r="UX48" s="164"/>
      <c r="UY48" s="164"/>
      <c r="UZ48" s="164"/>
      <c r="VA48" s="164"/>
      <c r="VB48" s="164"/>
      <c r="VC48" s="164"/>
      <c r="VD48" s="164"/>
      <c r="VE48" s="164"/>
      <c r="VF48" s="164"/>
      <c r="VG48" s="164"/>
      <c r="VH48" s="164"/>
      <c r="VI48" s="164"/>
      <c r="VJ48" s="164"/>
      <c r="VK48" s="164"/>
      <c r="VL48" s="164"/>
      <c r="VM48" s="164"/>
      <c r="VN48" s="164"/>
      <c r="VO48" s="164"/>
      <c r="VP48" s="164"/>
      <c r="VQ48" s="164"/>
      <c r="VR48" s="164"/>
      <c r="VS48" s="164"/>
      <c r="VT48" s="164"/>
      <c r="VU48" s="164"/>
      <c r="VV48" s="164"/>
      <c r="VW48" s="164"/>
      <c r="VX48" s="164"/>
      <c r="VY48" s="164"/>
      <c r="VZ48" s="164"/>
      <c r="WA48" s="164"/>
      <c r="WB48" s="164"/>
      <c r="WC48" s="164"/>
      <c r="WD48" s="164"/>
      <c r="WE48" s="164"/>
      <c r="WF48" s="164"/>
      <c r="WG48" s="164"/>
      <c r="WH48" s="164"/>
      <c r="WI48" s="164"/>
      <c r="WJ48" s="164"/>
      <c r="WK48" s="164"/>
      <c r="WL48" s="164"/>
      <c r="WM48" s="164"/>
      <c r="WN48" s="164"/>
      <c r="WO48" s="164"/>
      <c r="WP48" s="164"/>
      <c r="WQ48" s="164"/>
      <c r="WR48" s="164"/>
      <c r="WS48" s="164"/>
      <c r="WT48" s="164"/>
      <c r="WU48" s="164"/>
      <c r="WV48" s="164"/>
      <c r="WW48" s="164"/>
      <c r="WX48" s="164"/>
      <c r="WY48" s="164"/>
      <c r="WZ48" s="164"/>
      <c r="XA48" s="164"/>
      <c r="XB48" s="164"/>
      <c r="XC48" s="164"/>
      <c r="XD48" s="164"/>
      <c r="XE48" s="164"/>
      <c r="XF48" s="164"/>
      <c r="XG48" s="164"/>
      <c r="XH48" s="164"/>
      <c r="XI48" s="164"/>
      <c r="XJ48" s="164"/>
      <c r="XK48" s="164"/>
      <c r="XL48" s="164"/>
      <c r="XM48" s="164"/>
      <c r="XN48" s="164"/>
      <c r="XO48" s="164"/>
      <c r="XP48" s="164"/>
      <c r="XQ48" s="164"/>
      <c r="XR48" s="164"/>
      <c r="XS48" s="164"/>
      <c r="XT48" s="164"/>
      <c r="XU48" s="164"/>
      <c r="XV48" s="164"/>
      <c r="XW48" s="164"/>
      <c r="XX48" s="164"/>
      <c r="XY48" s="164"/>
      <c r="XZ48" s="164"/>
      <c r="YA48" s="164"/>
      <c r="YB48" s="164"/>
      <c r="YC48" s="164"/>
      <c r="YD48" s="164"/>
      <c r="YE48" s="164"/>
      <c r="YF48" s="164"/>
      <c r="YG48" s="164"/>
      <c r="YH48" s="164"/>
      <c r="YI48" s="164"/>
      <c r="YJ48" s="164"/>
      <c r="YK48" s="164"/>
      <c r="YL48" s="164"/>
      <c r="YM48" s="164"/>
      <c r="YN48" s="164"/>
      <c r="YO48" s="164"/>
      <c r="YP48" s="164"/>
      <c r="YQ48" s="164"/>
      <c r="YR48" s="164"/>
      <c r="YS48" s="164"/>
      <c r="YT48" s="164"/>
      <c r="YU48" s="164"/>
      <c r="YV48" s="164"/>
      <c r="YW48" s="164"/>
      <c r="YX48" s="164"/>
      <c r="YY48" s="164"/>
      <c r="YZ48" s="164"/>
      <c r="ZA48" s="164"/>
      <c r="ZB48" s="164"/>
      <c r="ZC48" s="164"/>
      <c r="ZD48" s="164"/>
      <c r="ZE48" s="164"/>
      <c r="ZF48" s="164"/>
      <c r="ZG48" s="164"/>
      <c r="ZH48" s="164"/>
      <c r="ZI48" s="164"/>
      <c r="ZJ48" s="164"/>
      <c r="ZK48" s="164"/>
      <c r="ZL48" s="164"/>
      <c r="ZM48" s="164"/>
      <c r="ZN48" s="164"/>
      <c r="ZO48" s="164"/>
      <c r="ZP48" s="164"/>
      <c r="ZQ48" s="164"/>
      <c r="ZR48" s="164"/>
      <c r="ZS48" s="164"/>
      <c r="ZT48" s="164"/>
      <c r="ZU48" s="164"/>
      <c r="ZV48" s="164"/>
      <c r="ZW48" s="164"/>
      <c r="ZX48" s="164"/>
      <c r="ZY48" s="164"/>
      <c r="ZZ48" s="164"/>
      <c r="AAA48" s="164"/>
      <c r="AAB48" s="164"/>
      <c r="AAC48" s="164"/>
      <c r="AAD48" s="164"/>
      <c r="AAE48" s="164"/>
      <c r="AAF48" s="164"/>
      <c r="AAG48" s="164"/>
      <c r="AAH48" s="164"/>
      <c r="AAI48" s="164"/>
      <c r="AAJ48" s="164"/>
      <c r="AAK48" s="164"/>
      <c r="AAL48" s="164"/>
      <c r="AAM48" s="164"/>
      <c r="AAN48" s="164"/>
      <c r="AAO48" s="164"/>
      <c r="AAP48" s="164"/>
      <c r="AAQ48" s="164"/>
      <c r="AAR48" s="164"/>
      <c r="AAS48" s="164"/>
      <c r="AAT48" s="164"/>
      <c r="AAU48" s="164"/>
      <c r="AAV48" s="164"/>
      <c r="AAW48" s="164"/>
      <c r="AAX48" s="164"/>
      <c r="AAY48" s="164"/>
      <c r="AAZ48" s="164"/>
      <c r="ABA48" s="164"/>
      <c r="ABB48" s="164"/>
      <c r="ABC48" s="164"/>
    </row>
    <row r="49" spans="1:731" ht="15" customHeight="1" x14ac:dyDescent="0.35">
      <c r="A49" s="161" t="s">
        <v>257</v>
      </c>
      <c r="B49" s="525"/>
      <c r="C49" s="525"/>
      <c r="D49" s="162"/>
      <c r="E49" s="162"/>
      <c r="F49" s="162"/>
      <c r="G49" s="162">
        <v>1</v>
      </c>
      <c r="H49" s="162">
        <v>1</v>
      </c>
      <c r="I49" s="162">
        <v>1</v>
      </c>
      <c r="J49" s="162">
        <v>1</v>
      </c>
      <c r="K49" s="162">
        <v>1</v>
      </c>
      <c r="L49" s="162">
        <v>1</v>
      </c>
      <c r="M49" s="162">
        <v>1</v>
      </c>
      <c r="N49" s="162">
        <v>1</v>
      </c>
      <c r="O49" s="162"/>
      <c r="P49" s="162"/>
      <c r="Q49" s="162"/>
      <c r="R49" s="162">
        <v>8623.1981278527564</v>
      </c>
      <c r="S49" s="162">
        <v>8623.1981278527564</v>
      </c>
      <c r="T49" s="162">
        <v>8623.1981278527564</v>
      </c>
      <c r="U49" s="162">
        <v>8623.1981278527564</v>
      </c>
      <c r="V49" s="162">
        <v>8623.1981278527564</v>
      </c>
      <c r="W49" s="162">
        <v>8623.1981278527564</v>
      </c>
      <c r="X49" s="162">
        <v>8623.1981278527564</v>
      </c>
      <c r="Y49" s="162">
        <v>8623.1981278527564</v>
      </c>
      <c r="Z49" s="162"/>
      <c r="AA49" s="162"/>
      <c r="AB49" s="162"/>
      <c r="AC49" s="162">
        <v>23370.535752206943</v>
      </c>
      <c r="AD49" s="162">
        <v>23370.535752206943</v>
      </c>
      <c r="AE49" s="162">
        <v>23370.535752206943</v>
      </c>
      <c r="AF49" s="162">
        <v>23370.535752206943</v>
      </c>
      <c r="AG49" s="162">
        <v>23370.535752206943</v>
      </c>
      <c r="AH49" s="162">
        <v>23370.535752206943</v>
      </c>
      <c r="AI49" s="162">
        <v>23370.535752206943</v>
      </c>
      <c r="AJ49" s="162">
        <v>23370.535752206943</v>
      </c>
      <c r="AK49" s="162"/>
      <c r="AL49" s="162"/>
      <c r="AM49" s="162"/>
      <c r="AN49" s="162">
        <v>44870.991119940292</v>
      </c>
      <c r="AO49" s="162">
        <v>44870.991119940285</v>
      </c>
      <c r="AP49" s="162">
        <v>44870.991119940285</v>
      </c>
      <c r="AQ49" s="162">
        <v>44870.991119940285</v>
      </c>
      <c r="AR49" s="162">
        <v>44870.991119940285</v>
      </c>
      <c r="AS49" s="162">
        <v>44870.991119940285</v>
      </c>
      <c r="AT49" s="162">
        <v>44870.991119940285</v>
      </c>
      <c r="AU49" s="162">
        <v>44870.991119940285</v>
      </c>
      <c r="AV49" s="162"/>
      <c r="AW49" s="162"/>
      <c r="AX49" s="162"/>
      <c r="AY49" s="162">
        <v>178452</v>
      </c>
      <c r="AZ49" s="162">
        <v>178452</v>
      </c>
      <c r="BA49" s="162">
        <v>178452</v>
      </c>
      <c r="BB49" s="162">
        <v>178452</v>
      </c>
      <c r="BC49" s="162">
        <v>178452</v>
      </c>
      <c r="BD49" s="162">
        <v>178452</v>
      </c>
      <c r="BE49" s="162">
        <v>178452</v>
      </c>
      <c r="BF49" s="162">
        <v>178452</v>
      </c>
      <c r="BG49" s="162"/>
      <c r="BH49" s="162"/>
      <c r="BI49" s="162"/>
      <c r="BJ49" s="162">
        <v>0</v>
      </c>
      <c r="BK49" s="162">
        <v>0</v>
      </c>
      <c r="BL49" s="162">
        <v>0</v>
      </c>
      <c r="BM49" s="162">
        <v>0</v>
      </c>
      <c r="BN49" s="162">
        <v>0</v>
      </c>
      <c r="BO49" s="162">
        <v>0</v>
      </c>
      <c r="BP49" s="162">
        <v>0</v>
      </c>
      <c r="BQ49" s="162">
        <v>0</v>
      </c>
      <c r="BR49" s="162"/>
      <c r="BS49" s="162"/>
      <c r="BT49" s="162"/>
      <c r="BU49" s="162">
        <v>0</v>
      </c>
      <c r="BV49" s="162">
        <v>0</v>
      </c>
      <c r="BW49" s="162">
        <v>0</v>
      </c>
      <c r="BX49" s="162">
        <v>0</v>
      </c>
      <c r="BY49" s="162">
        <v>0</v>
      </c>
      <c r="BZ49" s="162">
        <v>0</v>
      </c>
      <c r="CA49" s="162">
        <v>0</v>
      </c>
      <c r="CB49" s="162">
        <v>0</v>
      </c>
      <c r="CC49" s="162"/>
      <c r="CD49" s="162"/>
      <c r="CE49" s="162"/>
      <c r="CF49" s="162">
        <v>76864.725000000006</v>
      </c>
      <c r="CG49" s="162">
        <v>76864.725000000006</v>
      </c>
      <c r="CH49" s="162">
        <v>76864.725000000006</v>
      </c>
      <c r="CI49" s="162">
        <v>76864.725000000006</v>
      </c>
      <c r="CJ49" s="162">
        <v>76864.725000000006</v>
      </c>
      <c r="CK49" s="162">
        <v>76864.725000000006</v>
      </c>
      <c r="CL49" s="162">
        <v>76864.725000000006</v>
      </c>
      <c r="CM49" s="162">
        <v>76864.725000000006</v>
      </c>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4"/>
      <c r="DV49" s="164"/>
      <c r="DW49" s="164"/>
      <c r="DX49" s="164"/>
      <c r="DY49" s="164"/>
      <c r="DZ49" s="164"/>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c r="FA49" s="164"/>
      <c r="FB49" s="164"/>
      <c r="FC49" s="164"/>
      <c r="FD49" s="164"/>
      <c r="FE49" s="164"/>
      <c r="FF49" s="164"/>
      <c r="FG49" s="164"/>
      <c r="FH49" s="164"/>
      <c r="FI49" s="164"/>
      <c r="FJ49" s="164"/>
      <c r="FK49" s="164"/>
      <c r="FL49" s="164"/>
      <c r="FM49" s="164"/>
      <c r="FN49" s="164"/>
      <c r="FO49" s="164"/>
      <c r="FP49" s="164"/>
      <c r="FQ49" s="164"/>
      <c r="FR49" s="164"/>
      <c r="FS49" s="164"/>
      <c r="FT49" s="164"/>
      <c r="FU49" s="164"/>
      <c r="FV49" s="164"/>
      <c r="FW49" s="164"/>
      <c r="FX49" s="164"/>
      <c r="FY49" s="164"/>
      <c r="FZ49" s="164"/>
      <c r="GA49" s="164"/>
      <c r="GB49" s="164"/>
      <c r="GC49" s="164"/>
      <c r="GD49" s="164"/>
      <c r="GE49" s="164"/>
      <c r="GF49" s="164"/>
      <c r="GG49" s="164"/>
      <c r="GH49" s="164"/>
      <c r="GI49" s="164"/>
      <c r="GJ49" s="164"/>
      <c r="GK49" s="164"/>
      <c r="GL49" s="164"/>
      <c r="GM49" s="164"/>
      <c r="GN49" s="164"/>
      <c r="GO49" s="164"/>
      <c r="GP49" s="164"/>
      <c r="GQ49" s="164"/>
      <c r="GR49" s="164"/>
      <c r="GS49" s="164"/>
      <c r="GT49" s="164"/>
      <c r="GU49" s="164"/>
      <c r="GV49" s="164"/>
      <c r="GW49" s="164"/>
      <c r="GX49" s="164"/>
      <c r="GY49" s="164"/>
      <c r="GZ49" s="164"/>
      <c r="HA49" s="164"/>
      <c r="HB49" s="164"/>
      <c r="HC49" s="164"/>
      <c r="HD49" s="164"/>
      <c r="HE49" s="164"/>
      <c r="HF49" s="164"/>
      <c r="HG49" s="164"/>
      <c r="HH49" s="164"/>
      <c r="HI49" s="164"/>
      <c r="HJ49" s="164"/>
      <c r="HK49" s="164"/>
      <c r="HL49" s="164"/>
      <c r="HM49" s="164"/>
      <c r="HN49" s="164"/>
      <c r="HO49" s="164"/>
      <c r="HP49" s="164"/>
      <c r="HQ49" s="164"/>
      <c r="HR49" s="164"/>
      <c r="HS49" s="164"/>
      <c r="HT49" s="164"/>
      <c r="HU49" s="164"/>
      <c r="HV49" s="164"/>
      <c r="HW49" s="164"/>
      <c r="HX49" s="164"/>
      <c r="HY49" s="164"/>
      <c r="HZ49" s="164"/>
      <c r="IA49" s="164"/>
      <c r="IB49" s="164"/>
      <c r="IC49" s="164"/>
      <c r="ID49" s="164"/>
      <c r="IE49" s="164"/>
      <c r="IF49" s="164"/>
      <c r="IG49" s="164"/>
      <c r="IH49" s="164"/>
      <c r="II49" s="164"/>
      <c r="IJ49" s="164"/>
      <c r="IK49" s="164"/>
      <c r="IL49" s="164"/>
      <c r="IM49" s="164"/>
      <c r="IN49" s="164"/>
      <c r="IO49" s="164"/>
      <c r="IP49" s="164"/>
      <c r="IQ49" s="164"/>
      <c r="IR49" s="164"/>
      <c r="IS49" s="164"/>
      <c r="IT49" s="164"/>
      <c r="IU49" s="164"/>
      <c r="IV49" s="164"/>
      <c r="IW49" s="164"/>
      <c r="IX49" s="164"/>
      <c r="IY49" s="164"/>
      <c r="IZ49" s="164"/>
      <c r="JA49" s="164"/>
      <c r="JB49" s="164"/>
      <c r="JC49" s="164"/>
      <c r="JD49" s="164"/>
      <c r="JE49" s="164"/>
      <c r="JF49" s="164"/>
      <c r="JG49" s="164"/>
      <c r="JH49" s="164"/>
      <c r="JI49" s="164"/>
      <c r="JJ49" s="164"/>
      <c r="JK49" s="164"/>
      <c r="JL49" s="164"/>
      <c r="JM49" s="164"/>
      <c r="JN49" s="164"/>
      <c r="JO49" s="164"/>
      <c r="JP49" s="164"/>
      <c r="JQ49" s="164"/>
      <c r="JR49" s="164"/>
      <c r="JS49" s="164"/>
      <c r="JT49" s="164"/>
      <c r="JU49" s="164"/>
      <c r="JV49" s="164"/>
      <c r="JW49" s="164"/>
      <c r="JX49" s="164"/>
      <c r="JY49" s="164"/>
      <c r="JZ49" s="164"/>
      <c r="KA49" s="164"/>
      <c r="KB49" s="164"/>
      <c r="KC49" s="164"/>
      <c r="KD49" s="164"/>
      <c r="KE49" s="164"/>
      <c r="KF49" s="164"/>
      <c r="KG49" s="164"/>
      <c r="KH49" s="164"/>
      <c r="KI49" s="164"/>
      <c r="KJ49" s="164"/>
      <c r="KK49" s="164"/>
      <c r="KL49" s="164"/>
      <c r="KM49" s="164"/>
      <c r="KN49" s="164"/>
      <c r="KO49" s="164"/>
      <c r="KP49" s="164"/>
      <c r="KQ49" s="164"/>
      <c r="KR49" s="164"/>
      <c r="KS49" s="164"/>
      <c r="KT49" s="164"/>
      <c r="KU49" s="164"/>
      <c r="KV49" s="164"/>
      <c r="KW49" s="164"/>
      <c r="KX49" s="164"/>
      <c r="KY49" s="164"/>
      <c r="KZ49" s="164"/>
      <c r="LA49" s="164"/>
      <c r="LB49" s="164"/>
      <c r="LC49" s="164"/>
      <c r="LD49" s="164"/>
      <c r="LE49" s="164"/>
      <c r="LF49" s="164"/>
      <c r="LG49" s="164"/>
      <c r="LH49" s="164"/>
      <c r="LI49" s="164"/>
      <c r="LJ49" s="164"/>
      <c r="LK49" s="164"/>
      <c r="LL49" s="164"/>
      <c r="LM49" s="164"/>
      <c r="LN49" s="164"/>
      <c r="LO49" s="164"/>
      <c r="LP49" s="164"/>
      <c r="LQ49" s="164"/>
      <c r="LR49" s="164"/>
      <c r="LS49" s="164"/>
      <c r="LT49" s="164"/>
      <c r="LU49" s="164"/>
      <c r="LV49" s="164"/>
      <c r="LW49" s="164"/>
      <c r="LX49" s="164"/>
      <c r="LY49" s="164"/>
      <c r="LZ49" s="164"/>
      <c r="MA49" s="164"/>
      <c r="MB49" s="164"/>
      <c r="MC49" s="164"/>
      <c r="MD49" s="164"/>
      <c r="ME49" s="164"/>
      <c r="MF49" s="164"/>
      <c r="MG49" s="164"/>
      <c r="MH49" s="164"/>
      <c r="MI49" s="164"/>
      <c r="MJ49" s="164"/>
      <c r="MK49" s="164"/>
      <c r="ML49" s="164"/>
      <c r="MM49" s="164"/>
      <c r="MN49" s="164"/>
      <c r="MO49" s="164"/>
      <c r="MP49" s="164"/>
      <c r="MQ49" s="164"/>
      <c r="MR49" s="164"/>
      <c r="MS49" s="164"/>
      <c r="MT49" s="164"/>
      <c r="MU49" s="164"/>
      <c r="MV49" s="164"/>
      <c r="MW49" s="164"/>
      <c r="MX49" s="164"/>
      <c r="MY49" s="164"/>
      <c r="MZ49" s="164"/>
      <c r="NA49" s="164"/>
      <c r="NB49" s="164"/>
      <c r="NC49" s="164"/>
      <c r="ND49" s="164"/>
      <c r="NE49" s="164"/>
      <c r="NF49" s="164"/>
      <c r="NG49" s="164"/>
      <c r="NH49" s="164"/>
      <c r="NI49" s="164"/>
      <c r="NJ49" s="164"/>
      <c r="NK49" s="164"/>
      <c r="NL49" s="164"/>
      <c r="NM49" s="164"/>
      <c r="NN49" s="164"/>
      <c r="NO49" s="164"/>
      <c r="NP49" s="164"/>
      <c r="NQ49" s="164"/>
      <c r="NR49" s="164"/>
      <c r="NS49" s="164"/>
      <c r="NT49" s="164"/>
      <c r="NU49" s="164"/>
      <c r="NV49" s="164"/>
      <c r="NW49" s="164"/>
      <c r="NX49" s="164"/>
      <c r="NY49" s="164"/>
      <c r="NZ49" s="164"/>
      <c r="OA49" s="164"/>
      <c r="OB49" s="164"/>
      <c r="OC49" s="164"/>
      <c r="OD49" s="164"/>
      <c r="OE49" s="164"/>
      <c r="OF49" s="164"/>
      <c r="OG49" s="164"/>
      <c r="OH49" s="164"/>
      <c r="OI49" s="164"/>
      <c r="OJ49" s="164"/>
      <c r="OK49" s="164"/>
      <c r="OL49" s="164"/>
      <c r="OM49" s="164"/>
      <c r="ON49" s="164"/>
      <c r="OO49" s="164"/>
      <c r="OP49" s="164"/>
      <c r="OQ49" s="164"/>
      <c r="OR49" s="164"/>
      <c r="OS49" s="164"/>
      <c r="OT49" s="164"/>
      <c r="OU49" s="164"/>
      <c r="OV49" s="164"/>
      <c r="OW49" s="164"/>
      <c r="OX49" s="164"/>
      <c r="OY49" s="164"/>
      <c r="OZ49" s="164"/>
      <c r="PA49" s="164"/>
      <c r="PB49" s="164"/>
      <c r="PC49" s="164"/>
      <c r="PD49" s="164"/>
      <c r="PE49" s="164"/>
      <c r="PF49" s="164"/>
      <c r="PG49" s="164"/>
      <c r="PH49" s="164"/>
      <c r="PI49" s="164"/>
      <c r="PJ49" s="164"/>
      <c r="PK49" s="164"/>
      <c r="PL49" s="164"/>
      <c r="PM49" s="164"/>
      <c r="PN49" s="164"/>
      <c r="PO49" s="164"/>
      <c r="PP49" s="164"/>
      <c r="PQ49" s="164"/>
      <c r="PR49" s="164"/>
      <c r="PS49" s="164"/>
      <c r="PT49" s="164"/>
      <c r="PU49" s="164"/>
      <c r="PV49" s="164"/>
      <c r="PW49" s="164"/>
      <c r="PX49" s="164"/>
      <c r="PY49" s="164"/>
      <c r="PZ49" s="164"/>
      <c r="QA49" s="164"/>
      <c r="QB49" s="164"/>
      <c r="QC49" s="164"/>
      <c r="QD49" s="164"/>
      <c r="QE49" s="164"/>
      <c r="QF49" s="164"/>
      <c r="QG49" s="164"/>
      <c r="QH49" s="164"/>
      <c r="QI49" s="164"/>
      <c r="QJ49" s="164"/>
      <c r="QK49" s="164"/>
      <c r="QL49" s="164"/>
      <c r="QM49" s="164"/>
      <c r="QN49" s="164"/>
      <c r="QO49" s="164"/>
      <c r="QP49" s="164"/>
      <c r="QQ49" s="164"/>
      <c r="QR49" s="164"/>
      <c r="QS49" s="164"/>
      <c r="QT49" s="164"/>
      <c r="QU49" s="164"/>
      <c r="QV49" s="164"/>
      <c r="QW49" s="164"/>
      <c r="QX49" s="164"/>
      <c r="QY49" s="164"/>
      <c r="QZ49" s="164"/>
      <c r="RA49" s="164"/>
      <c r="RB49" s="164"/>
      <c r="RC49" s="164"/>
      <c r="RD49" s="164"/>
      <c r="RE49" s="164"/>
      <c r="RF49" s="164"/>
      <c r="RG49" s="164"/>
      <c r="RH49" s="164"/>
      <c r="RI49" s="164"/>
      <c r="RJ49" s="164"/>
      <c r="RK49" s="164"/>
      <c r="RL49" s="164"/>
      <c r="RM49" s="164"/>
      <c r="RN49" s="164"/>
      <c r="RO49" s="164"/>
      <c r="RP49" s="164"/>
      <c r="RQ49" s="164"/>
      <c r="RR49" s="164"/>
      <c r="RS49" s="164"/>
      <c r="RT49" s="164"/>
      <c r="RU49" s="164"/>
      <c r="RV49" s="164"/>
      <c r="RW49" s="164"/>
      <c r="RX49" s="164"/>
      <c r="RY49" s="164"/>
      <c r="RZ49" s="164"/>
      <c r="SA49" s="164"/>
      <c r="SB49" s="164"/>
      <c r="SC49" s="164"/>
      <c r="SD49" s="164"/>
      <c r="SE49" s="164"/>
      <c r="SF49" s="164"/>
      <c r="SG49" s="164"/>
      <c r="SH49" s="164"/>
      <c r="SI49" s="164"/>
      <c r="SJ49" s="164"/>
      <c r="SK49" s="164"/>
      <c r="SL49" s="164"/>
      <c r="SM49" s="164"/>
      <c r="SN49" s="164"/>
      <c r="SO49" s="164"/>
      <c r="SP49" s="164"/>
      <c r="SQ49" s="164"/>
      <c r="SR49" s="164"/>
      <c r="SS49" s="164"/>
      <c r="ST49" s="164"/>
      <c r="SU49" s="164"/>
      <c r="SV49" s="164"/>
      <c r="SW49" s="164"/>
      <c r="SX49" s="164"/>
      <c r="SY49" s="164"/>
      <c r="SZ49" s="164"/>
      <c r="TA49" s="164"/>
      <c r="TB49" s="164"/>
      <c r="TC49" s="164"/>
      <c r="TD49" s="164"/>
      <c r="TE49" s="164"/>
      <c r="TF49" s="164"/>
      <c r="TG49" s="164"/>
      <c r="TH49" s="164"/>
      <c r="TI49" s="164"/>
      <c r="TJ49" s="164"/>
      <c r="TK49" s="164"/>
      <c r="TL49" s="164"/>
      <c r="TM49" s="164"/>
      <c r="TN49" s="164"/>
      <c r="TO49" s="164"/>
      <c r="TP49" s="164"/>
      <c r="TQ49" s="164"/>
      <c r="TR49" s="164"/>
      <c r="TS49" s="164"/>
      <c r="TT49" s="164"/>
      <c r="TU49" s="164"/>
      <c r="TV49" s="164"/>
      <c r="TW49" s="164"/>
      <c r="TX49" s="164"/>
      <c r="TY49" s="164"/>
      <c r="TZ49" s="164"/>
      <c r="UA49" s="164"/>
      <c r="UB49" s="164"/>
      <c r="UC49" s="164"/>
      <c r="UD49" s="164"/>
      <c r="UE49" s="164"/>
      <c r="UF49" s="164"/>
      <c r="UG49" s="164"/>
      <c r="UH49" s="164"/>
      <c r="UI49" s="164"/>
      <c r="UJ49" s="164"/>
      <c r="UK49" s="164"/>
      <c r="UL49" s="164"/>
      <c r="UM49" s="164"/>
      <c r="UN49" s="164"/>
      <c r="UO49" s="164"/>
      <c r="UP49" s="164"/>
      <c r="UQ49" s="164"/>
      <c r="UR49" s="164"/>
      <c r="US49" s="164"/>
      <c r="UT49" s="164"/>
      <c r="UU49" s="164"/>
      <c r="UV49" s="164"/>
      <c r="UW49" s="164"/>
      <c r="UX49" s="164"/>
      <c r="UY49" s="164"/>
      <c r="UZ49" s="164"/>
      <c r="VA49" s="164"/>
      <c r="VB49" s="164"/>
      <c r="VC49" s="164"/>
      <c r="VD49" s="164"/>
      <c r="VE49" s="164"/>
      <c r="VF49" s="164"/>
      <c r="VG49" s="164"/>
      <c r="VH49" s="164"/>
      <c r="VI49" s="164"/>
      <c r="VJ49" s="164"/>
      <c r="VK49" s="164"/>
      <c r="VL49" s="164"/>
      <c r="VM49" s="164"/>
      <c r="VN49" s="164"/>
      <c r="VO49" s="164"/>
      <c r="VP49" s="164"/>
      <c r="VQ49" s="164"/>
      <c r="VR49" s="164"/>
      <c r="VS49" s="164"/>
      <c r="VT49" s="164"/>
      <c r="VU49" s="164"/>
      <c r="VV49" s="164"/>
      <c r="VW49" s="164"/>
      <c r="VX49" s="164"/>
      <c r="VY49" s="164"/>
      <c r="VZ49" s="164"/>
      <c r="WA49" s="164"/>
      <c r="WB49" s="164"/>
      <c r="WC49" s="164"/>
      <c r="WD49" s="164"/>
      <c r="WE49" s="164"/>
      <c r="WF49" s="164"/>
      <c r="WG49" s="164"/>
      <c r="WH49" s="164"/>
      <c r="WI49" s="164"/>
      <c r="WJ49" s="164"/>
      <c r="WK49" s="164"/>
      <c r="WL49" s="164"/>
      <c r="WM49" s="164"/>
      <c r="WN49" s="164"/>
      <c r="WO49" s="164"/>
      <c r="WP49" s="164"/>
      <c r="WQ49" s="164"/>
      <c r="WR49" s="164"/>
      <c r="WS49" s="164"/>
      <c r="WT49" s="164"/>
      <c r="WU49" s="164"/>
      <c r="WV49" s="164"/>
      <c r="WW49" s="164"/>
      <c r="WX49" s="164"/>
      <c r="WY49" s="164"/>
      <c r="WZ49" s="164"/>
      <c r="XA49" s="164"/>
      <c r="XB49" s="164"/>
      <c r="XC49" s="164"/>
      <c r="XD49" s="164"/>
      <c r="XE49" s="164"/>
      <c r="XF49" s="164"/>
      <c r="XG49" s="164"/>
      <c r="XH49" s="164"/>
      <c r="XI49" s="164"/>
      <c r="XJ49" s="164"/>
      <c r="XK49" s="164"/>
      <c r="XL49" s="164"/>
      <c r="XM49" s="164"/>
      <c r="XN49" s="164"/>
      <c r="XO49" s="164"/>
      <c r="XP49" s="164"/>
      <c r="XQ49" s="164"/>
      <c r="XR49" s="164"/>
      <c r="XS49" s="164"/>
      <c r="XT49" s="164"/>
      <c r="XU49" s="164"/>
      <c r="XV49" s="164"/>
      <c r="XW49" s="164"/>
      <c r="XX49" s="164"/>
      <c r="XY49" s="164"/>
      <c r="XZ49" s="164"/>
      <c r="YA49" s="164"/>
      <c r="YB49" s="164"/>
      <c r="YC49" s="164"/>
      <c r="YD49" s="164"/>
      <c r="YE49" s="164"/>
      <c r="YF49" s="164"/>
      <c r="YG49" s="164"/>
      <c r="YH49" s="164"/>
      <c r="YI49" s="164"/>
      <c r="YJ49" s="164"/>
      <c r="YK49" s="164"/>
      <c r="YL49" s="164"/>
      <c r="YM49" s="164"/>
      <c r="YN49" s="164"/>
      <c r="YO49" s="164"/>
      <c r="YP49" s="164"/>
      <c r="YQ49" s="164"/>
      <c r="YR49" s="164"/>
      <c r="YS49" s="164"/>
      <c r="YT49" s="164"/>
      <c r="YU49" s="164"/>
      <c r="YV49" s="164"/>
      <c r="YW49" s="164"/>
      <c r="YX49" s="164"/>
      <c r="YY49" s="164"/>
      <c r="YZ49" s="164"/>
      <c r="ZA49" s="164"/>
      <c r="ZB49" s="164"/>
      <c r="ZC49" s="164"/>
      <c r="ZD49" s="164"/>
      <c r="ZE49" s="164"/>
      <c r="ZF49" s="164"/>
      <c r="ZG49" s="164"/>
      <c r="ZH49" s="164"/>
      <c r="ZI49" s="164"/>
      <c r="ZJ49" s="164"/>
      <c r="ZK49" s="164"/>
      <c r="ZL49" s="164"/>
      <c r="ZM49" s="164"/>
      <c r="ZN49" s="164"/>
      <c r="ZO49" s="164"/>
      <c r="ZP49" s="164"/>
      <c r="ZQ49" s="164"/>
      <c r="ZR49" s="164"/>
      <c r="ZS49" s="164"/>
      <c r="ZT49" s="164"/>
      <c r="ZU49" s="164"/>
      <c r="ZV49" s="164"/>
      <c r="ZW49" s="164"/>
      <c r="ZX49" s="164"/>
      <c r="ZY49" s="164"/>
      <c r="ZZ49" s="164"/>
      <c r="AAA49" s="164"/>
      <c r="AAB49" s="164"/>
      <c r="AAC49" s="164"/>
      <c r="AAD49" s="164"/>
      <c r="AAE49" s="164"/>
      <c r="AAF49" s="164"/>
      <c r="AAG49" s="164"/>
      <c r="AAH49" s="164"/>
      <c r="AAI49" s="164"/>
      <c r="AAJ49" s="164"/>
      <c r="AAK49" s="164"/>
      <c r="AAL49" s="164"/>
      <c r="AAM49" s="164"/>
      <c r="AAN49" s="164"/>
      <c r="AAO49" s="164"/>
      <c r="AAP49" s="164"/>
      <c r="AAQ49" s="164"/>
      <c r="AAR49" s="164"/>
      <c r="AAS49" s="164"/>
      <c r="AAT49" s="164"/>
      <c r="AAU49" s="164"/>
      <c r="AAV49" s="164"/>
      <c r="AAW49" s="164"/>
      <c r="AAX49" s="164"/>
      <c r="AAY49" s="164"/>
      <c r="AAZ49" s="164"/>
      <c r="ABA49" s="164"/>
      <c r="ABB49" s="164"/>
      <c r="ABC49" s="164"/>
    </row>
    <row r="50" spans="1:731" ht="15" customHeight="1" x14ac:dyDescent="0.35">
      <c r="A50" s="161" t="s">
        <v>257</v>
      </c>
      <c r="B50" s="525"/>
      <c r="C50" s="525"/>
      <c r="D50" s="162"/>
      <c r="E50" s="162"/>
      <c r="F50" s="162"/>
      <c r="G50" s="162">
        <v>1</v>
      </c>
      <c r="H50" s="162">
        <v>1</v>
      </c>
      <c r="I50" s="162">
        <v>1</v>
      </c>
      <c r="J50" s="162">
        <v>1</v>
      </c>
      <c r="K50" s="162">
        <v>1</v>
      </c>
      <c r="L50" s="162">
        <v>1</v>
      </c>
      <c r="M50" s="162">
        <v>1</v>
      </c>
      <c r="N50" s="162">
        <v>1</v>
      </c>
      <c r="O50" s="162"/>
      <c r="P50" s="162"/>
      <c r="Q50" s="162"/>
      <c r="R50" s="162">
        <v>5968.810331464686</v>
      </c>
      <c r="S50" s="162">
        <v>5968.810331464686</v>
      </c>
      <c r="T50" s="162">
        <v>5968.810331464686</v>
      </c>
      <c r="U50" s="162">
        <v>5968.810331464686</v>
      </c>
      <c r="V50" s="162">
        <v>5968.810331464686</v>
      </c>
      <c r="W50" s="162">
        <v>5968.810331464686</v>
      </c>
      <c r="X50" s="162">
        <v>5968.810331464686</v>
      </c>
      <c r="Y50" s="162">
        <v>5968.810331464686</v>
      </c>
      <c r="Z50" s="162"/>
      <c r="AA50" s="162"/>
      <c r="AB50" s="162"/>
      <c r="AC50" s="162">
        <v>16351.447959810346</v>
      </c>
      <c r="AD50" s="162">
        <v>16351.447959810346</v>
      </c>
      <c r="AE50" s="162">
        <v>16351.447959810346</v>
      </c>
      <c r="AF50" s="162">
        <v>16351.447959810346</v>
      </c>
      <c r="AG50" s="162">
        <v>16351.447959810346</v>
      </c>
      <c r="AH50" s="162">
        <v>16351.447959810346</v>
      </c>
      <c r="AI50" s="162">
        <v>16351.447959810346</v>
      </c>
      <c r="AJ50" s="162">
        <v>16351.447959810346</v>
      </c>
      <c r="AK50" s="162"/>
      <c r="AL50" s="162"/>
      <c r="AM50" s="162"/>
      <c r="AN50" s="162">
        <v>28440.56277122497</v>
      </c>
      <c r="AO50" s="162">
        <v>28440.56277122497</v>
      </c>
      <c r="AP50" s="162">
        <v>28440.56277122497</v>
      </c>
      <c r="AQ50" s="162">
        <v>28440.56277122497</v>
      </c>
      <c r="AR50" s="162">
        <v>28440.56277122497</v>
      </c>
      <c r="AS50" s="162">
        <v>28440.56277122497</v>
      </c>
      <c r="AT50" s="162">
        <v>28440.56277122497</v>
      </c>
      <c r="AU50" s="162">
        <v>28440.56277122497</v>
      </c>
      <c r="AV50" s="162"/>
      <c r="AW50" s="162"/>
      <c r="AX50" s="162"/>
      <c r="AY50" s="162">
        <v>137525</v>
      </c>
      <c r="AZ50" s="162">
        <v>137525</v>
      </c>
      <c r="BA50" s="162">
        <v>137525</v>
      </c>
      <c r="BB50" s="162">
        <v>137525</v>
      </c>
      <c r="BC50" s="162">
        <v>137525</v>
      </c>
      <c r="BD50" s="162">
        <v>137525</v>
      </c>
      <c r="BE50" s="162">
        <v>137525</v>
      </c>
      <c r="BF50" s="162">
        <v>137525</v>
      </c>
      <c r="BG50" s="162"/>
      <c r="BH50" s="162"/>
      <c r="BI50" s="162"/>
      <c r="BJ50" s="162">
        <v>0</v>
      </c>
      <c r="BK50" s="162">
        <v>0</v>
      </c>
      <c r="BL50" s="162">
        <v>0</v>
      </c>
      <c r="BM50" s="162">
        <v>0</v>
      </c>
      <c r="BN50" s="162">
        <v>0</v>
      </c>
      <c r="BO50" s="162">
        <v>0</v>
      </c>
      <c r="BP50" s="162">
        <v>0</v>
      </c>
      <c r="BQ50" s="162">
        <v>0</v>
      </c>
      <c r="BR50" s="162"/>
      <c r="BS50" s="162"/>
      <c r="BT50" s="162"/>
      <c r="BU50" s="162">
        <v>0</v>
      </c>
      <c r="BV50" s="162">
        <v>0</v>
      </c>
      <c r="BW50" s="162">
        <v>0</v>
      </c>
      <c r="BX50" s="162">
        <v>0</v>
      </c>
      <c r="BY50" s="162">
        <v>0</v>
      </c>
      <c r="BZ50" s="162">
        <v>0</v>
      </c>
      <c r="CA50" s="162">
        <v>0</v>
      </c>
      <c r="CB50" s="162">
        <v>0</v>
      </c>
      <c r="CC50" s="162"/>
      <c r="CD50" s="162"/>
      <c r="CE50" s="162"/>
      <c r="CF50" s="162">
        <v>50760.821062499999</v>
      </c>
      <c r="CG50" s="162">
        <v>50760.821062499999</v>
      </c>
      <c r="CH50" s="162">
        <v>50760.821062499999</v>
      </c>
      <c r="CI50" s="162">
        <v>50760.821062499999</v>
      </c>
      <c r="CJ50" s="162">
        <v>50760.821062499999</v>
      </c>
      <c r="CK50" s="162">
        <v>50760.821062499999</v>
      </c>
      <c r="CL50" s="162">
        <v>50760.821062499999</v>
      </c>
      <c r="CM50" s="162">
        <v>50760.821062499999</v>
      </c>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c r="FA50" s="164"/>
      <c r="FB50" s="164"/>
      <c r="FC50" s="164"/>
      <c r="FD50" s="164"/>
      <c r="FE50" s="164"/>
      <c r="FF50" s="164"/>
      <c r="FG50" s="164"/>
      <c r="FH50" s="164"/>
      <c r="FI50" s="164"/>
      <c r="FJ50" s="164"/>
      <c r="FK50" s="164"/>
      <c r="FL50" s="164"/>
      <c r="FM50" s="164"/>
      <c r="FN50" s="164"/>
      <c r="FO50" s="164"/>
      <c r="FP50" s="164"/>
      <c r="FQ50" s="164"/>
      <c r="FR50" s="164"/>
      <c r="FS50" s="164"/>
      <c r="FT50" s="164"/>
      <c r="FU50" s="164"/>
      <c r="FV50" s="164"/>
      <c r="FW50" s="164"/>
      <c r="FX50" s="164"/>
      <c r="FY50" s="164"/>
      <c r="FZ50" s="164"/>
      <c r="GA50" s="164"/>
      <c r="GB50" s="164"/>
      <c r="GC50" s="164"/>
      <c r="GD50" s="164"/>
      <c r="GE50" s="164"/>
      <c r="GF50" s="164"/>
      <c r="GG50" s="164"/>
      <c r="GH50" s="164"/>
      <c r="GI50" s="164"/>
      <c r="GJ50" s="164"/>
      <c r="GK50" s="164"/>
      <c r="GL50" s="164"/>
      <c r="GM50" s="164"/>
      <c r="GN50" s="164"/>
      <c r="GO50" s="164"/>
      <c r="GP50" s="164"/>
      <c r="GQ50" s="164"/>
      <c r="GR50" s="164"/>
      <c r="GS50" s="164"/>
      <c r="GT50" s="164"/>
      <c r="GU50" s="164"/>
      <c r="GV50" s="164"/>
      <c r="GW50" s="164"/>
      <c r="GX50" s="164"/>
      <c r="GY50" s="164"/>
      <c r="GZ50" s="164"/>
      <c r="HA50" s="164"/>
      <c r="HB50" s="164"/>
      <c r="HC50" s="164"/>
      <c r="HD50" s="164"/>
      <c r="HE50" s="164"/>
      <c r="HF50" s="164"/>
      <c r="HG50" s="164"/>
      <c r="HH50" s="164"/>
      <c r="HI50" s="164"/>
      <c r="HJ50" s="164"/>
      <c r="HK50" s="164"/>
      <c r="HL50" s="164"/>
      <c r="HM50" s="164"/>
      <c r="HN50" s="164"/>
      <c r="HO50" s="164"/>
      <c r="HP50" s="164"/>
      <c r="HQ50" s="164"/>
      <c r="HR50" s="164"/>
      <c r="HS50" s="164"/>
      <c r="HT50" s="164"/>
      <c r="HU50" s="164"/>
      <c r="HV50" s="164"/>
      <c r="HW50" s="164"/>
      <c r="HX50" s="164"/>
      <c r="HY50" s="164"/>
      <c r="HZ50" s="164"/>
      <c r="IA50" s="164"/>
      <c r="IB50" s="164"/>
      <c r="IC50" s="164"/>
      <c r="ID50" s="164"/>
      <c r="IE50" s="164"/>
      <c r="IF50" s="164"/>
      <c r="IG50" s="164"/>
      <c r="IH50" s="164"/>
      <c r="II50" s="164"/>
      <c r="IJ50" s="164"/>
      <c r="IK50" s="164"/>
      <c r="IL50" s="164"/>
      <c r="IM50" s="164"/>
      <c r="IN50" s="164"/>
      <c r="IO50" s="164"/>
      <c r="IP50" s="164"/>
      <c r="IQ50" s="164"/>
      <c r="IR50" s="164"/>
      <c r="IS50" s="164"/>
      <c r="IT50" s="164"/>
      <c r="IU50" s="164"/>
      <c r="IV50" s="164"/>
      <c r="IW50" s="164"/>
      <c r="IX50" s="164"/>
      <c r="IY50" s="164"/>
      <c r="IZ50" s="164"/>
      <c r="JA50" s="164"/>
      <c r="JB50" s="164"/>
      <c r="JC50" s="164"/>
      <c r="JD50" s="164"/>
      <c r="JE50" s="164"/>
      <c r="JF50" s="164"/>
      <c r="JG50" s="164"/>
      <c r="JH50" s="164"/>
      <c r="JI50" s="164"/>
      <c r="JJ50" s="164"/>
      <c r="JK50" s="164"/>
      <c r="JL50" s="164"/>
      <c r="JM50" s="164"/>
      <c r="JN50" s="164"/>
      <c r="JO50" s="164"/>
      <c r="JP50" s="164"/>
      <c r="JQ50" s="164"/>
      <c r="JR50" s="164"/>
      <c r="JS50" s="164"/>
      <c r="JT50" s="164"/>
      <c r="JU50" s="164"/>
      <c r="JV50" s="164"/>
      <c r="JW50" s="164"/>
      <c r="JX50" s="164"/>
      <c r="JY50" s="164"/>
      <c r="JZ50" s="164"/>
      <c r="KA50" s="164"/>
      <c r="KB50" s="164"/>
      <c r="KC50" s="164"/>
      <c r="KD50" s="164"/>
      <c r="KE50" s="164"/>
      <c r="KF50" s="164"/>
      <c r="KG50" s="164"/>
      <c r="KH50" s="164"/>
      <c r="KI50" s="164"/>
      <c r="KJ50" s="164"/>
      <c r="KK50" s="164"/>
      <c r="KL50" s="164"/>
      <c r="KM50" s="164"/>
      <c r="KN50" s="164"/>
      <c r="KO50" s="164"/>
      <c r="KP50" s="164"/>
      <c r="KQ50" s="164"/>
      <c r="KR50" s="164"/>
      <c r="KS50" s="164"/>
      <c r="KT50" s="164"/>
      <c r="KU50" s="164"/>
      <c r="KV50" s="164"/>
      <c r="KW50" s="164"/>
      <c r="KX50" s="164"/>
      <c r="KY50" s="164"/>
      <c r="KZ50" s="164"/>
      <c r="LA50" s="164"/>
      <c r="LB50" s="164"/>
      <c r="LC50" s="164"/>
      <c r="LD50" s="164"/>
      <c r="LE50" s="164"/>
      <c r="LF50" s="164"/>
      <c r="LG50" s="164"/>
      <c r="LH50" s="164"/>
      <c r="LI50" s="164"/>
      <c r="LJ50" s="164"/>
      <c r="LK50" s="164"/>
      <c r="LL50" s="164"/>
      <c r="LM50" s="164"/>
      <c r="LN50" s="164"/>
      <c r="LO50" s="164"/>
      <c r="LP50" s="164"/>
      <c r="LQ50" s="164"/>
      <c r="LR50" s="164"/>
      <c r="LS50" s="164"/>
      <c r="LT50" s="164"/>
      <c r="LU50" s="164"/>
      <c r="LV50" s="164"/>
      <c r="LW50" s="164"/>
      <c r="LX50" s="164"/>
      <c r="LY50" s="164"/>
      <c r="LZ50" s="164"/>
      <c r="MA50" s="164"/>
      <c r="MB50" s="164"/>
      <c r="MC50" s="164"/>
      <c r="MD50" s="164"/>
      <c r="ME50" s="164"/>
      <c r="MF50" s="164"/>
      <c r="MG50" s="164"/>
      <c r="MH50" s="164"/>
      <c r="MI50" s="164"/>
      <c r="MJ50" s="164"/>
      <c r="MK50" s="164"/>
      <c r="ML50" s="164"/>
      <c r="MM50" s="164"/>
      <c r="MN50" s="164"/>
      <c r="MO50" s="164"/>
      <c r="MP50" s="164"/>
      <c r="MQ50" s="164"/>
      <c r="MR50" s="164"/>
      <c r="MS50" s="164"/>
      <c r="MT50" s="164"/>
      <c r="MU50" s="164"/>
      <c r="MV50" s="164"/>
      <c r="MW50" s="164"/>
      <c r="MX50" s="164"/>
      <c r="MY50" s="164"/>
      <c r="MZ50" s="164"/>
      <c r="NA50" s="164"/>
      <c r="NB50" s="164"/>
      <c r="NC50" s="164"/>
      <c r="ND50" s="164"/>
      <c r="NE50" s="164"/>
      <c r="NF50" s="164"/>
      <c r="NG50" s="164"/>
      <c r="NH50" s="164"/>
      <c r="NI50" s="164"/>
      <c r="NJ50" s="164"/>
      <c r="NK50" s="164"/>
      <c r="NL50" s="164"/>
      <c r="NM50" s="164"/>
      <c r="NN50" s="164"/>
      <c r="NO50" s="164"/>
      <c r="NP50" s="164"/>
      <c r="NQ50" s="164"/>
      <c r="NR50" s="164"/>
      <c r="NS50" s="164"/>
      <c r="NT50" s="164"/>
      <c r="NU50" s="164"/>
      <c r="NV50" s="164"/>
      <c r="NW50" s="164"/>
      <c r="NX50" s="164"/>
      <c r="NY50" s="164"/>
      <c r="NZ50" s="164"/>
      <c r="OA50" s="164"/>
      <c r="OB50" s="164"/>
      <c r="OC50" s="164"/>
      <c r="OD50" s="164"/>
      <c r="OE50" s="164"/>
      <c r="OF50" s="164"/>
      <c r="OG50" s="164"/>
      <c r="OH50" s="164"/>
      <c r="OI50" s="164"/>
      <c r="OJ50" s="164"/>
      <c r="OK50" s="164"/>
      <c r="OL50" s="164"/>
      <c r="OM50" s="164"/>
      <c r="ON50" s="164"/>
      <c r="OO50" s="164"/>
      <c r="OP50" s="164"/>
      <c r="OQ50" s="164"/>
      <c r="OR50" s="164"/>
      <c r="OS50" s="164"/>
      <c r="OT50" s="164"/>
      <c r="OU50" s="164"/>
      <c r="OV50" s="164"/>
      <c r="OW50" s="164"/>
      <c r="OX50" s="164"/>
      <c r="OY50" s="164"/>
      <c r="OZ50" s="164"/>
      <c r="PA50" s="164"/>
      <c r="PB50" s="164"/>
      <c r="PC50" s="164"/>
      <c r="PD50" s="164"/>
      <c r="PE50" s="164"/>
      <c r="PF50" s="164"/>
      <c r="PG50" s="164"/>
      <c r="PH50" s="164"/>
      <c r="PI50" s="164"/>
      <c r="PJ50" s="164"/>
      <c r="PK50" s="164"/>
      <c r="PL50" s="164"/>
      <c r="PM50" s="164"/>
      <c r="PN50" s="164"/>
      <c r="PO50" s="164"/>
      <c r="PP50" s="164"/>
      <c r="PQ50" s="164"/>
      <c r="PR50" s="164"/>
      <c r="PS50" s="164"/>
      <c r="PT50" s="164"/>
      <c r="PU50" s="164"/>
      <c r="PV50" s="164"/>
      <c r="PW50" s="164"/>
      <c r="PX50" s="164"/>
      <c r="PY50" s="164"/>
      <c r="PZ50" s="164"/>
      <c r="QA50" s="164"/>
      <c r="QB50" s="164"/>
      <c r="QC50" s="164"/>
      <c r="QD50" s="164"/>
      <c r="QE50" s="164"/>
      <c r="QF50" s="164"/>
      <c r="QG50" s="164"/>
      <c r="QH50" s="164"/>
      <c r="QI50" s="164"/>
      <c r="QJ50" s="164"/>
      <c r="QK50" s="164"/>
      <c r="QL50" s="164"/>
      <c r="QM50" s="164"/>
      <c r="QN50" s="164"/>
      <c r="QO50" s="164"/>
      <c r="QP50" s="164"/>
      <c r="QQ50" s="164"/>
      <c r="QR50" s="164"/>
      <c r="QS50" s="164"/>
      <c r="QT50" s="164"/>
      <c r="QU50" s="164"/>
      <c r="QV50" s="164"/>
      <c r="QW50" s="164"/>
      <c r="QX50" s="164"/>
      <c r="QY50" s="164"/>
      <c r="QZ50" s="164"/>
      <c r="RA50" s="164"/>
      <c r="RB50" s="164"/>
      <c r="RC50" s="164"/>
      <c r="RD50" s="164"/>
      <c r="RE50" s="164"/>
      <c r="RF50" s="164"/>
      <c r="RG50" s="164"/>
      <c r="RH50" s="164"/>
      <c r="RI50" s="164"/>
      <c r="RJ50" s="164"/>
      <c r="RK50" s="164"/>
      <c r="RL50" s="164"/>
      <c r="RM50" s="164"/>
      <c r="RN50" s="164"/>
      <c r="RO50" s="164"/>
      <c r="RP50" s="164"/>
      <c r="RQ50" s="164"/>
      <c r="RR50" s="164"/>
      <c r="RS50" s="164"/>
      <c r="RT50" s="164"/>
      <c r="RU50" s="164"/>
      <c r="RV50" s="164"/>
      <c r="RW50" s="164"/>
      <c r="RX50" s="164"/>
      <c r="RY50" s="164"/>
      <c r="RZ50" s="164"/>
      <c r="SA50" s="164"/>
      <c r="SB50" s="164"/>
      <c r="SC50" s="164"/>
      <c r="SD50" s="164"/>
      <c r="SE50" s="164"/>
      <c r="SF50" s="164"/>
      <c r="SG50" s="164"/>
      <c r="SH50" s="164"/>
      <c r="SI50" s="164"/>
      <c r="SJ50" s="164"/>
      <c r="SK50" s="164"/>
      <c r="SL50" s="164"/>
      <c r="SM50" s="164"/>
      <c r="SN50" s="164"/>
      <c r="SO50" s="164"/>
      <c r="SP50" s="164"/>
      <c r="SQ50" s="164"/>
      <c r="SR50" s="164"/>
      <c r="SS50" s="164"/>
      <c r="ST50" s="164"/>
      <c r="SU50" s="164"/>
      <c r="SV50" s="164"/>
      <c r="SW50" s="164"/>
      <c r="SX50" s="164"/>
      <c r="SY50" s="164"/>
      <c r="SZ50" s="164"/>
      <c r="TA50" s="164"/>
      <c r="TB50" s="164"/>
      <c r="TC50" s="164"/>
      <c r="TD50" s="164"/>
      <c r="TE50" s="164"/>
      <c r="TF50" s="164"/>
      <c r="TG50" s="164"/>
      <c r="TH50" s="164"/>
      <c r="TI50" s="164"/>
      <c r="TJ50" s="164"/>
      <c r="TK50" s="164"/>
      <c r="TL50" s="164"/>
      <c r="TM50" s="164"/>
      <c r="TN50" s="164"/>
      <c r="TO50" s="164"/>
      <c r="TP50" s="164"/>
      <c r="TQ50" s="164"/>
      <c r="TR50" s="164"/>
      <c r="TS50" s="164"/>
      <c r="TT50" s="164"/>
      <c r="TU50" s="164"/>
      <c r="TV50" s="164"/>
      <c r="TW50" s="164"/>
      <c r="TX50" s="164"/>
      <c r="TY50" s="164"/>
      <c r="TZ50" s="164"/>
      <c r="UA50" s="164"/>
      <c r="UB50" s="164"/>
      <c r="UC50" s="164"/>
      <c r="UD50" s="164"/>
      <c r="UE50" s="164"/>
      <c r="UF50" s="164"/>
      <c r="UG50" s="164"/>
      <c r="UH50" s="164"/>
      <c r="UI50" s="164"/>
      <c r="UJ50" s="164"/>
      <c r="UK50" s="164"/>
      <c r="UL50" s="164"/>
      <c r="UM50" s="164"/>
      <c r="UN50" s="164"/>
      <c r="UO50" s="164"/>
      <c r="UP50" s="164"/>
      <c r="UQ50" s="164"/>
      <c r="UR50" s="164"/>
      <c r="US50" s="164"/>
      <c r="UT50" s="164"/>
      <c r="UU50" s="164"/>
      <c r="UV50" s="164"/>
      <c r="UW50" s="164"/>
      <c r="UX50" s="164"/>
      <c r="UY50" s="164"/>
      <c r="UZ50" s="164"/>
      <c r="VA50" s="164"/>
      <c r="VB50" s="164"/>
      <c r="VC50" s="164"/>
      <c r="VD50" s="164"/>
      <c r="VE50" s="164"/>
      <c r="VF50" s="164"/>
      <c r="VG50" s="164"/>
      <c r="VH50" s="164"/>
      <c r="VI50" s="164"/>
      <c r="VJ50" s="164"/>
      <c r="VK50" s="164"/>
      <c r="VL50" s="164"/>
      <c r="VM50" s="164"/>
      <c r="VN50" s="164"/>
      <c r="VO50" s="164"/>
      <c r="VP50" s="164"/>
      <c r="VQ50" s="164"/>
      <c r="VR50" s="164"/>
      <c r="VS50" s="164"/>
      <c r="VT50" s="164"/>
      <c r="VU50" s="164"/>
      <c r="VV50" s="164"/>
      <c r="VW50" s="164"/>
      <c r="VX50" s="164"/>
      <c r="VY50" s="164"/>
      <c r="VZ50" s="164"/>
      <c r="WA50" s="164"/>
      <c r="WB50" s="164"/>
      <c r="WC50" s="164"/>
      <c r="WD50" s="164"/>
      <c r="WE50" s="164"/>
      <c r="WF50" s="164"/>
      <c r="WG50" s="164"/>
      <c r="WH50" s="164"/>
      <c r="WI50" s="164"/>
      <c r="WJ50" s="164"/>
      <c r="WK50" s="164"/>
      <c r="WL50" s="164"/>
      <c r="WM50" s="164"/>
      <c r="WN50" s="164"/>
      <c r="WO50" s="164"/>
      <c r="WP50" s="164"/>
      <c r="WQ50" s="164"/>
      <c r="WR50" s="164"/>
      <c r="WS50" s="164"/>
      <c r="WT50" s="164"/>
      <c r="WU50" s="164"/>
      <c r="WV50" s="164"/>
      <c r="WW50" s="164"/>
      <c r="WX50" s="164"/>
      <c r="WY50" s="164"/>
      <c r="WZ50" s="164"/>
      <c r="XA50" s="164"/>
      <c r="XB50" s="164"/>
      <c r="XC50" s="164"/>
      <c r="XD50" s="164"/>
      <c r="XE50" s="164"/>
      <c r="XF50" s="164"/>
      <c r="XG50" s="164"/>
      <c r="XH50" s="164"/>
      <c r="XI50" s="164"/>
      <c r="XJ50" s="164"/>
      <c r="XK50" s="164"/>
      <c r="XL50" s="164"/>
      <c r="XM50" s="164"/>
      <c r="XN50" s="164"/>
      <c r="XO50" s="164"/>
      <c r="XP50" s="164"/>
      <c r="XQ50" s="164"/>
      <c r="XR50" s="164"/>
      <c r="XS50" s="164"/>
      <c r="XT50" s="164"/>
      <c r="XU50" s="164"/>
      <c r="XV50" s="164"/>
      <c r="XW50" s="164"/>
      <c r="XX50" s="164"/>
      <c r="XY50" s="164"/>
      <c r="XZ50" s="164"/>
      <c r="YA50" s="164"/>
      <c r="YB50" s="164"/>
      <c r="YC50" s="164"/>
      <c r="YD50" s="164"/>
      <c r="YE50" s="164"/>
      <c r="YF50" s="164"/>
      <c r="YG50" s="164"/>
      <c r="YH50" s="164"/>
      <c r="YI50" s="164"/>
      <c r="YJ50" s="164"/>
      <c r="YK50" s="164"/>
      <c r="YL50" s="164"/>
      <c r="YM50" s="164"/>
      <c r="YN50" s="164"/>
      <c r="YO50" s="164"/>
      <c r="YP50" s="164"/>
      <c r="YQ50" s="164"/>
      <c r="YR50" s="164"/>
      <c r="YS50" s="164"/>
      <c r="YT50" s="164"/>
      <c r="YU50" s="164"/>
      <c r="YV50" s="164"/>
      <c r="YW50" s="164"/>
      <c r="YX50" s="164"/>
      <c r="YY50" s="164"/>
      <c r="YZ50" s="164"/>
      <c r="ZA50" s="164"/>
      <c r="ZB50" s="164"/>
      <c r="ZC50" s="164"/>
      <c r="ZD50" s="164"/>
      <c r="ZE50" s="164"/>
      <c r="ZF50" s="164"/>
      <c r="ZG50" s="164"/>
      <c r="ZH50" s="164"/>
      <c r="ZI50" s="164"/>
      <c r="ZJ50" s="164"/>
      <c r="ZK50" s="164"/>
      <c r="ZL50" s="164"/>
      <c r="ZM50" s="164"/>
      <c r="ZN50" s="164"/>
      <c r="ZO50" s="164"/>
      <c r="ZP50" s="164"/>
      <c r="ZQ50" s="164"/>
      <c r="ZR50" s="164"/>
      <c r="ZS50" s="164"/>
      <c r="ZT50" s="164"/>
      <c r="ZU50" s="164"/>
      <c r="ZV50" s="164"/>
      <c r="ZW50" s="164"/>
      <c r="ZX50" s="164"/>
      <c r="ZY50" s="164"/>
      <c r="ZZ50" s="164"/>
      <c r="AAA50" s="164"/>
      <c r="AAB50" s="164"/>
      <c r="AAC50" s="164"/>
      <c r="AAD50" s="164"/>
      <c r="AAE50" s="164"/>
      <c r="AAF50" s="164"/>
      <c r="AAG50" s="164"/>
      <c r="AAH50" s="164"/>
      <c r="AAI50" s="164"/>
      <c r="AAJ50" s="164"/>
      <c r="AAK50" s="164"/>
      <c r="AAL50" s="164"/>
      <c r="AAM50" s="164"/>
      <c r="AAN50" s="164"/>
      <c r="AAO50" s="164"/>
      <c r="AAP50" s="164"/>
      <c r="AAQ50" s="164"/>
      <c r="AAR50" s="164"/>
      <c r="AAS50" s="164"/>
      <c r="AAT50" s="164"/>
      <c r="AAU50" s="164"/>
      <c r="AAV50" s="164"/>
      <c r="AAW50" s="164"/>
      <c r="AAX50" s="164"/>
      <c r="AAY50" s="164"/>
      <c r="AAZ50" s="164"/>
      <c r="ABA50" s="164"/>
      <c r="ABB50" s="164"/>
      <c r="ABC50" s="164"/>
    </row>
    <row r="51" spans="1:731" ht="15" customHeight="1" x14ac:dyDescent="0.35">
      <c r="A51" s="161" t="s">
        <v>257</v>
      </c>
      <c r="B51" s="525"/>
      <c r="C51" s="525"/>
      <c r="D51" s="162"/>
      <c r="E51" s="162"/>
      <c r="F51" s="162"/>
      <c r="G51" s="162">
        <v>1</v>
      </c>
      <c r="H51" s="162">
        <v>1</v>
      </c>
      <c r="I51" s="162">
        <v>1</v>
      </c>
      <c r="J51" s="162">
        <v>1</v>
      </c>
      <c r="K51" s="162">
        <v>1</v>
      </c>
      <c r="L51" s="162">
        <v>1</v>
      </c>
      <c r="M51" s="162">
        <v>1</v>
      </c>
      <c r="N51" s="162">
        <v>1</v>
      </c>
      <c r="O51" s="162"/>
      <c r="P51" s="162"/>
      <c r="Q51" s="162"/>
      <c r="R51" s="162">
        <v>7430.92347932338</v>
      </c>
      <c r="S51" s="162">
        <v>7430.92347932338</v>
      </c>
      <c r="T51" s="162">
        <v>7430.92347932338</v>
      </c>
      <c r="U51" s="162">
        <v>7430.92347932338</v>
      </c>
      <c r="V51" s="162">
        <v>7430.92347932338</v>
      </c>
      <c r="W51" s="162">
        <v>7430.92347932338</v>
      </c>
      <c r="X51" s="162">
        <v>7430.92347932338</v>
      </c>
      <c r="Y51" s="162">
        <v>7430.92347932338</v>
      </c>
      <c r="Z51" s="162"/>
      <c r="AA51" s="162"/>
      <c r="AB51" s="162"/>
      <c r="AC51" s="162">
        <v>18038.723111135325</v>
      </c>
      <c r="AD51" s="162">
        <v>18038.723111135325</v>
      </c>
      <c r="AE51" s="162">
        <v>18038.723111135325</v>
      </c>
      <c r="AF51" s="162">
        <v>18038.723111135325</v>
      </c>
      <c r="AG51" s="162">
        <v>18038.723111135325</v>
      </c>
      <c r="AH51" s="162">
        <v>18038.723111135325</v>
      </c>
      <c r="AI51" s="162">
        <v>18038.723111135325</v>
      </c>
      <c r="AJ51" s="162">
        <v>18038.723111135325</v>
      </c>
      <c r="AK51" s="162"/>
      <c r="AL51" s="162"/>
      <c r="AM51" s="162"/>
      <c r="AN51" s="162">
        <v>38103.326972041301</v>
      </c>
      <c r="AO51" s="162">
        <v>38103.326972041301</v>
      </c>
      <c r="AP51" s="162">
        <v>38103.326972041301</v>
      </c>
      <c r="AQ51" s="162">
        <v>38103.326972041301</v>
      </c>
      <c r="AR51" s="162">
        <v>38103.326972041301</v>
      </c>
      <c r="AS51" s="162">
        <v>38103.326972041301</v>
      </c>
      <c r="AT51" s="162">
        <v>38103.326972041301</v>
      </c>
      <c r="AU51" s="162">
        <v>38103.326972041301</v>
      </c>
      <c r="AV51" s="162"/>
      <c r="AW51" s="162"/>
      <c r="AX51" s="162"/>
      <c r="AY51" s="162">
        <v>178932</v>
      </c>
      <c r="AZ51" s="162">
        <v>178932</v>
      </c>
      <c r="BA51" s="162">
        <v>178932</v>
      </c>
      <c r="BB51" s="162">
        <v>178932</v>
      </c>
      <c r="BC51" s="162">
        <v>178932</v>
      </c>
      <c r="BD51" s="162">
        <v>178932</v>
      </c>
      <c r="BE51" s="162">
        <v>178932</v>
      </c>
      <c r="BF51" s="162">
        <v>178932</v>
      </c>
      <c r="BG51" s="162"/>
      <c r="BH51" s="162"/>
      <c r="BI51" s="162"/>
      <c r="BJ51" s="162">
        <v>0</v>
      </c>
      <c r="BK51" s="162">
        <v>0</v>
      </c>
      <c r="BL51" s="162">
        <v>0</v>
      </c>
      <c r="BM51" s="162">
        <v>0</v>
      </c>
      <c r="BN51" s="162">
        <v>0</v>
      </c>
      <c r="BO51" s="162">
        <v>0</v>
      </c>
      <c r="BP51" s="162">
        <v>0</v>
      </c>
      <c r="BQ51" s="162">
        <v>0</v>
      </c>
      <c r="BR51" s="162"/>
      <c r="BS51" s="162"/>
      <c r="BT51" s="162"/>
      <c r="BU51" s="162">
        <v>0</v>
      </c>
      <c r="BV51" s="162">
        <v>0</v>
      </c>
      <c r="BW51" s="162">
        <v>0</v>
      </c>
      <c r="BX51" s="162">
        <v>0</v>
      </c>
      <c r="BY51" s="162">
        <v>0</v>
      </c>
      <c r="BZ51" s="162">
        <v>0</v>
      </c>
      <c r="CA51" s="162">
        <v>0</v>
      </c>
      <c r="CB51" s="162">
        <v>0</v>
      </c>
      <c r="CC51" s="162"/>
      <c r="CD51" s="162"/>
      <c r="CE51" s="162"/>
      <c r="CF51" s="162">
        <v>63572.973562500003</v>
      </c>
      <c r="CG51" s="162">
        <v>63572.973562500003</v>
      </c>
      <c r="CH51" s="162">
        <v>63572.973562500003</v>
      </c>
      <c r="CI51" s="162">
        <v>63572.973562500003</v>
      </c>
      <c r="CJ51" s="162">
        <v>63572.973562500003</v>
      </c>
      <c r="CK51" s="162">
        <v>63572.973562500003</v>
      </c>
      <c r="CL51" s="162">
        <v>63572.973562500003</v>
      </c>
      <c r="CM51" s="162">
        <v>63572.973562500003</v>
      </c>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4"/>
      <c r="DV51" s="164"/>
      <c r="DW51" s="164"/>
      <c r="DX51" s="164"/>
      <c r="DY51" s="164"/>
      <c r="DZ51" s="164"/>
      <c r="EA51" s="164"/>
      <c r="EB51" s="164"/>
      <c r="EC51" s="164"/>
      <c r="ED51" s="164"/>
      <c r="EE51" s="164"/>
      <c r="EF51" s="164"/>
      <c r="EG51" s="164"/>
      <c r="EH51" s="164"/>
      <c r="EI51" s="164"/>
      <c r="EJ51" s="164"/>
      <c r="EK51" s="164"/>
      <c r="EL51" s="164"/>
      <c r="EM51" s="164"/>
      <c r="EN51" s="164"/>
      <c r="EO51" s="164"/>
      <c r="EP51" s="164"/>
      <c r="EQ51" s="164"/>
      <c r="ER51" s="164"/>
      <c r="ES51" s="164"/>
      <c r="ET51" s="164"/>
      <c r="EU51" s="164"/>
      <c r="EV51" s="164"/>
      <c r="EW51" s="164"/>
      <c r="EX51" s="164"/>
      <c r="EY51" s="164"/>
      <c r="EZ51" s="164"/>
      <c r="FA51" s="164"/>
      <c r="FB51" s="164"/>
      <c r="FC51" s="164"/>
      <c r="FD51" s="164"/>
      <c r="FE51" s="164"/>
      <c r="FF51" s="164"/>
      <c r="FG51" s="164"/>
      <c r="FH51" s="164"/>
      <c r="FI51" s="164"/>
      <c r="FJ51" s="164"/>
      <c r="FK51" s="164"/>
      <c r="FL51" s="164"/>
      <c r="FM51" s="164"/>
      <c r="FN51" s="164"/>
      <c r="FO51" s="164"/>
      <c r="FP51" s="164"/>
      <c r="FQ51" s="164"/>
      <c r="FR51" s="164"/>
      <c r="FS51" s="164"/>
      <c r="FT51" s="164"/>
      <c r="FU51" s="164"/>
      <c r="FV51" s="164"/>
      <c r="FW51" s="164"/>
      <c r="FX51" s="164"/>
      <c r="FY51" s="164"/>
      <c r="FZ51" s="164"/>
      <c r="GA51" s="164"/>
      <c r="GB51" s="164"/>
      <c r="GC51" s="164"/>
      <c r="GD51" s="164"/>
      <c r="GE51" s="164"/>
      <c r="GF51" s="164"/>
      <c r="GG51" s="164"/>
      <c r="GH51" s="164"/>
      <c r="GI51" s="164"/>
      <c r="GJ51" s="164"/>
      <c r="GK51" s="164"/>
      <c r="GL51" s="164"/>
      <c r="GM51" s="164"/>
      <c r="GN51" s="164"/>
      <c r="GO51" s="164"/>
      <c r="GP51" s="164"/>
      <c r="GQ51" s="164"/>
      <c r="GR51" s="164"/>
      <c r="GS51" s="164"/>
      <c r="GT51" s="164"/>
      <c r="GU51" s="164"/>
      <c r="GV51" s="164"/>
      <c r="GW51" s="164"/>
      <c r="GX51" s="164"/>
      <c r="GY51" s="164"/>
      <c r="GZ51" s="164"/>
      <c r="HA51" s="164"/>
      <c r="HB51" s="164"/>
      <c r="HC51" s="164"/>
      <c r="HD51" s="164"/>
      <c r="HE51" s="164"/>
      <c r="HF51" s="164"/>
      <c r="HG51" s="164"/>
      <c r="HH51" s="164"/>
      <c r="HI51" s="164"/>
      <c r="HJ51" s="164"/>
      <c r="HK51" s="164"/>
      <c r="HL51" s="164"/>
      <c r="HM51" s="164"/>
      <c r="HN51" s="164"/>
      <c r="HO51" s="164"/>
      <c r="HP51" s="164"/>
      <c r="HQ51" s="164"/>
      <c r="HR51" s="164"/>
      <c r="HS51" s="164"/>
      <c r="HT51" s="164"/>
      <c r="HU51" s="164"/>
      <c r="HV51" s="164"/>
      <c r="HW51" s="164"/>
      <c r="HX51" s="164"/>
      <c r="HY51" s="164"/>
      <c r="HZ51" s="164"/>
      <c r="IA51" s="164"/>
      <c r="IB51" s="164"/>
      <c r="IC51" s="164"/>
      <c r="ID51" s="164"/>
      <c r="IE51" s="164"/>
      <c r="IF51" s="164"/>
      <c r="IG51" s="164"/>
      <c r="IH51" s="164"/>
      <c r="II51" s="164"/>
      <c r="IJ51" s="164"/>
      <c r="IK51" s="164"/>
      <c r="IL51" s="164"/>
      <c r="IM51" s="164"/>
      <c r="IN51" s="164"/>
      <c r="IO51" s="164"/>
      <c r="IP51" s="164"/>
      <c r="IQ51" s="164"/>
      <c r="IR51" s="164"/>
      <c r="IS51" s="164"/>
      <c r="IT51" s="164"/>
      <c r="IU51" s="164"/>
      <c r="IV51" s="164"/>
      <c r="IW51" s="164"/>
      <c r="IX51" s="164"/>
      <c r="IY51" s="164"/>
      <c r="IZ51" s="164"/>
      <c r="JA51" s="164"/>
      <c r="JB51" s="164"/>
      <c r="JC51" s="164"/>
      <c r="JD51" s="164"/>
      <c r="JE51" s="164"/>
      <c r="JF51" s="164"/>
      <c r="JG51" s="164"/>
      <c r="JH51" s="164"/>
      <c r="JI51" s="164"/>
      <c r="JJ51" s="164"/>
      <c r="JK51" s="164"/>
      <c r="JL51" s="164"/>
      <c r="JM51" s="164"/>
      <c r="JN51" s="164"/>
      <c r="JO51" s="164"/>
      <c r="JP51" s="164"/>
      <c r="JQ51" s="164"/>
      <c r="JR51" s="164"/>
      <c r="JS51" s="164"/>
      <c r="JT51" s="164"/>
      <c r="JU51" s="164"/>
      <c r="JV51" s="164"/>
      <c r="JW51" s="164"/>
      <c r="JX51" s="164"/>
      <c r="JY51" s="164"/>
      <c r="JZ51" s="164"/>
      <c r="KA51" s="164"/>
      <c r="KB51" s="164"/>
      <c r="KC51" s="164"/>
      <c r="KD51" s="164"/>
      <c r="KE51" s="164"/>
      <c r="KF51" s="164"/>
      <c r="KG51" s="164"/>
      <c r="KH51" s="164"/>
      <c r="KI51" s="164"/>
      <c r="KJ51" s="164"/>
      <c r="KK51" s="164"/>
      <c r="KL51" s="164"/>
      <c r="KM51" s="164"/>
      <c r="KN51" s="164"/>
      <c r="KO51" s="164"/>
      <c r="KP51" s="164"/>
      <c r="KQ51" s="164"/>
      <c r="KR51" s="164"/>
      <c r="KS51" s="164"/>
      <c r="KT51" s="164"/>
      <c r="KU51" s="164"/>
      <c r="KV51" s="164"/>
      <c r="KW51" s="164"/>
      <c r="KX51" s="164"/>
      <c r="KY51" s="164"/>
      <c r="KZ51" s="164"/>
      <c r="LA51" s="164"/>
      <c r="LB51" s="164"/>
      <c r="LC51" s="164"/>
      <c r="LD51" s="164"/>
      <c r="LE51" s="164"/>
      <c r="LF51" s="164"/>
      <c r="LG51" s="164"/>
      <c r="LH51" s="164"/>
      <c r="LI51" s="164"/>
      <c r="LJ51" s="164"/>
      <c r="LK51" s="164"/>
      <c r="LL51" s="164"/>
      <c r="LM51" s="164"/>
      <c r="LN51" s="164"/>
      <c r="LO51" s="164"/>
      <c r="LP51" s="164"/>
      <c r="LQ51" s="164"/>
      <c r="LR51" s="164"/>
      <c r="LS51" s="164"/>
      <c r="LT51" s="164"/>
      <c r="LU51" s="164"/>
      <c r="LV51" s="164"/>
      <c r="LW51" s="164"/>
      <c r="LX51" s="164"/>
      <c r="LY51" s="164"/>
      <c r="LZ51" s="164"/>
      <c r="MA51" s="164"/>
      <c r="MB51" s="164"/>
      <c r="MC51" s="164"/>
      <c r="MD51" s="164"/>
      <c r="ME51" s="164"/>
      <c r="MF51" s="164"/>
      <c r="MG51" s="164"/>
      <c r="MH51" s="164"/>
      <c r="MI51" s="164"/>
      <c r="MJ51" s="164"/>
      <c r="MK51" s="164"/>
      <c r="ML51" s="164"/>
      <c r="MM51" s="164"/>
      <c r="MN51" s="164"/>
      <c r="MO51" s="164"/>
      <c r="MP51" s="164"/>
      <c r="MQ51" s="164"/>
      <c r="MR51" s="164"/>
      <c r="MS51" s="164"/>
      <c r="MT51" s="164"/>
      <c r="MU51" s="164"/>
      <c r="MV51" s="164"/>
      <c r="MW51" s="164"/>
      <c r="MX51" s="164"/>
      <c r="MY51" s="164"/>
      <c r="MZ51" s="164"/>
      <c r="NA51" s="164"/>
      <c r="NB51" s="164"/>
      <c r="NC51" s="164"/>
      <c r="ND51" s="164"/>
      <c r="NE51" s="164"/>
      <c r="NF51" s="164"/>
      <c r="NG51" s="164"/>
      <c r="NH51" s="164"/>
      <c r="NI51" s="164"/>
      <c r="NJ51" s="164"/>
      <c r="NK51" s="164"/>
      <c r="NL51" s="164"/>
      <c r="NM51" s="164"/>
      <c r="NN51" s="164"/>
      <c r="NO51" s="164"/>
      <c r="NP51" s="164"/>
      <c r="NQ51" s="164"/>
      <c r="NR51" s="164"/>
      <c r="NS51" s="164"/>
      <c r="NT51" s="164"/>
      <c r="NU51" s="164"/>
      <c r="NV51" s="164"/>
      <c r="NW51" s="164"/>
      <c r="NX51" s="164"/>
      <c r="NY51" s="164"/>
      <c r="NZ51" s="164"/>
      <c r="OA51" s="164"/>
      <c r="OB51" s="164"/>
      <c r="OC51" s="164"/>
      <c r="OD51" s="164"/>
      <c r="OE51" s="164"/>
      <c r="OF51" s="164"/>
      <c r="OG51" s="164"/>
      <c r="OH51" s="164"/>
      <c r="OI51" s="164"/>
      <c r="OJ51" s="164"/>
      <c r="OK51" s="164"/>
      <c r="OL51" s="164"/>
      <c r="OM51" s="164"/>
      <c r="ON51" s="164"/>
      <c r="OO51" s="164"/>
      <c r="OP51" s="164"/>
      <c r="OQ51" s="164"/>
      <c r="OR51" s="164"/>
      <c r="OS51" s="164"/>
      <c r="OT51" s="164"/>
      <c r="OU51" s="164"/>
      <c r="OV51" s="164"/>
      <c r="OW51" s="164"/>
      <c r="OX51" s="164"/>
      <c r="OY51" s="164"/>
      <c r="OZ51" s="164"/>
      <c r="PA51" s="164"/>
      <c r="PB51" s="164"/>
      <c r="PC51" s="164"/>
      <c r="PD51" s="164"/>
      <c r="PE51" s="164"/>
      <c r="PF51" s="164"/>
      <c r="PG51" s="164"/>
      <c r="PH51" s="164"/>
      <c r="PI51" s="164"/>
      <c r="PJ51" s="164"/>
      <c r="PK51" s="164"/>
      <c r="PL51" s="164"/>
      <c r="PM51" s="164"/>
      <c r="PN51" s="164"/>
      <c r="PO51" s="164"/>
      <c r="PP51" s="164"/>
      <c r="PQ51" s="164"/>
      <c r="PR51" s="164"/>
      <c r="PS51" s="164"/>
      <c r="PT51" s="164"/>
      <c r="PU51" s="164"/>
      <c r="PV51" s="164"/>
      <c r="PW51" s="164"/>
      <c r="PX51" s="164"/>
      <c r="PY51" s="164"/>
      <c r="PZ51" s="164"/>
      <c r="QA51" s="164"/>
      <c r="QB51" s="164"/>
      <c r="QC51" s="164"/>
      <c r="QD51" s="164"/>
      <c r="QE51" s="164"/>
      <c r="QF51" s="164"/>
      <c r="QG51" s="164"/>
      <c r="QH51" s="164"/>
      <c r="QI51" s="164"/>
      <c r="QJ51" s="164"/>
      <c r="QK51" s="164"/>
      <c r="QL51" s="164"/>
      <c r="QM51" s="164"/>
      <c r="QN51" s="164"/>
      <c r="QO51" s="164"/>
      <c r="QP51" s="164"/>
      <c r="QQ51" s="164"/>
      <c r="QR51" s="164"/>
      <c r="QS51" s="164"/>
      <c r="QT51" s="164"/>
      <c r="QU51" s="164"/>
      <c r="QV51" s="164"/>
      <c r="QW51" s="164"/>
      <c r="QX51" s="164"/>
      <c r="QY51" s="164"/>
      <c r="QZ51" s="164"/>
      <c r="RA51" s="164"/>
      <c r="RB51" s="164"/>
      <c r="RC51" s="164"/>
      <c r="RD51" s="164"/>
      <c r="RE51" s="164"/>
      <c r="RF51" s="164"/>
      <c r="RG51" s="164"/>
      <c r="RH51" s="164"/>
      <c r="RI51" s="164"/>
      <c r="RJ51" s="164"/>
      <c r="RK51" s="164"/>
      <c r="RL51" s="164"/>
      <c r="RM51" s="164"/>
      <c r="RN51" s="164"/>
      <c r="RO51" s="164"/>
      <c r="RP51" s="164"/>
      <c r="RQ51" s="164"/>
      <c r="RR51" s="164"/>
      <c r="RS51" s="164"/>
      <c r="RT51" s="164"/>
      <c r="RU51" s="164"/>
      <c r="RV51" s="164"/>
      <c r="RW51" s="164"/>
      <c r="RX51" s="164"/>
      <c r="RY51" s="164"/>
      <c r="RZ51" s="164"/>
      <c r="SA51" s="164"/>
      <c r="SB51" s="164"/>
      <c r="SC51" s="164"/>
      <c r="SD51" s="164"/>
      <c r="SE51" s="164"/>
      <c r="SF51" s="164"/>
      <c r="SG51" s="164"/>
      <c r="SH51" s="164"/>
      <c r="SI51" s="164"/>
      <c r="SJ51" s="164"/>
      <c r="SK51" s="164"/>
      <c r="SL51" s="164"/>
      <c r="SM51" s="164"/>
      <c r="SN51" s="164"/>
      <c r="SO51" s="164"/>
      <c r="SP51" s="164"/>
      <c r="SQ51" s="164"/>
      <c r="SR51" s="164"/>
      <c r="SS51" s="164"/>
      <c r="ST51" s="164"/>
      <c r="SU51" s="164"/>
      <c r="SV51" s="164"/>
      <c r="SW51" s="164"/>
      <c r="SX51" s="164"/>
      <c r="SY51" s="164"/>
      <c r="SZ51" s="164"/>
      <c r="TA51" s="164"/>
      <c r="TB51" s="164"/>
      <c r="TC51" s="164"/>
      <c r="TD51" s="164"/>
      <c r="TE51" s="164"/>
      <c r="TF51" s="164"/>
      <c r="TG51" s="164"/>
      <c r="TH51" s="164"/>
      <c r="TI51" s="164"/>
      <c r="TJ51" s="164"/>
      <c r="TK51" s="164"/>
      <c r="TL51" s="164"/>
      <c r="TM51" s="164"/>
      <c r="TN51" s="164"/>
      <c r="TO51" s="164"/>
      <c r="TP51" s="164"/>
      <c r="TQ51" s="164"/>
      <c r="TR51" s="164"/>
      <c r="TS51" s="164"/>
      <c r="TT51" s="164"/>
      <c r="TU51" s="164"/>
      <c r="TV51" s="164"/>
      <c r="TW51" s="164"/>
      <c r="TX51" s="164"/>
      <c r="TY51" s="164"/>
      <c r="TZ51" s="164"/>
      <c r="UA51" s="164"/>
      <c r="UB51" s="164"/>
      <c r="UC51" s="164"/>
      <c r="UD51" s="164"/>
      <c r="UE51" s="164"/>
      <c r="UF51" s="164"/>
      <c r="UG51" s="164"/>
      <c r="UH51" s="164"/>
      <c r="UI51" s="164"/>
      <c r="UJ51" s="164"/>
      <c r="UK51" s="164"/>
      <c r="UL51" s="164"/>
      <c r="UM51" s="164"/>
      <c r="UN51" s="164"/>
      <c r="UO51" s="164"/>
      <c r="UP51" s="164"/>
      <c r="UQ51" s="164"/>
      <c r="UR51" s="164"/>
      <c r="US51" s="164"/>
      <c r="UT51" s="164"/>
      <c r="UU51" s="164"/>
      <c r="UV51" s="164"/>
      <c r="UW51" s="164"/>
      <c r="UX51" s="164"/>
      <c r="UY51" s="164"/>
      <c r="UZ51" s="164"/>
      <c r="VA51" s="164"/>
      <c r="VB51" s="164"/>
      <c r="VC51" s="164"/>
      <c r="VD51" s="164"/>
      <c r="VE51" s="164"/>
      <c r="VF51" s="164"/>
      <c r="VG51" s="164"/>
      <c r="VH51" s="164"/>
      <c r="VI51" s="164"/>
      <c r="VJ51" s="164"/>
      <c r="VK51" s="164"/>
      <c r="VL51" s="164"/>
      <c r="VM51" s="164"/>
      <c r="VN51" s="164"/>
      <c r="VO51" s="164"/>
      <c r="VP51" s="164"/>
      <c r="VQ51" s="164"/>
      <c r="VR51" s="164"/>
      <c r="VS51" s="164"/>
      <c r="VT51" s="164"/>
      <c r="VU51" s="164"/>
      <c r="VV51" s="164"/>
      <c r="VW51" s="164"/>
      <c r="VX51" s="164"/>
      <c r="VY51" s="164"/>
      <c r="VZ51" s="164"/>
      <c r="WA51" s="164"/>
      <c r="WB51" s="164"/>
      <c r="WC51" s="164"/>
      <c r="WD51" s="164"/>
      <c r="WE51" s="164"/>
      <c r="WF51" s="164"/>
      <c r="WG51" s="164"/>
      <c r="WH51" s="164"/>
      <c r="WI51" s="164"/>
      <c r="WJ51" s="164"/>
      <c r="WK51" s="164"/>
      <c r="WL51" s="164"/>
      <c r="WM51" s="164"/>
      <c r="WN51" s="164"/>
      <c r="WO51" s="164"/>
      <c r="WP51" s="164"/>
      <c r="WQ51" s="164"/>
      <c r="WR51" s="164"/>
      <c r="WS51" s="164"/>
      <c r="WT51" s="164"/>
      <c r="WU51" s="164"/>
      <c r="WV51" s="164"/>
      <c r="WW51" s="164"/>
      <c r="WX51" s="164"/>
      <c r="WY51" s="164"/>
      <c r="WZ51" s="164"/>
      <c r="XA51" s="164"/>
      <c r="XB51" s="164"/>
      <c r="XC51" s="164"/>
      <c r="XD51" s="164"/>
      <c r="XE51" s="164"/>
      <c r="XF51" s="164"/>
      <c r="XG51" s="164"/>
      <c r="XH51" s="164"/>
      <c r="XI51" s="164"/>
      <c r="XJ51" s="164"/>
      <c r="XK51" s="164"/>
      <c r="XL51" s="164"/>
      <c r="XM51" s="164"/>
      <c r="XN51" s="164"/>
      <c r="XO51" s="164"/>
      <c r="XP51" s="164"/>
      <c r="XQ51" s="164"/>
      <c r="XR51" s="164"/>
      <c r="XS51" s="164"/>
      <c r="XT51" s="164"/>
      <c r="XU51" s="164"/>
      <c r="XV51" s="164"/>
      <c r="XW51" s="164"/>
      <c r="XX51" s="164"/>
      <c r="XY51" s="164"/>
      <c r="XZ51" s="164"/>
      <c r="YA51" s="164"/>
      <c r="YB51" s="164"/>
      <c r="YC51" s="164"/>
      <c r="YD51" s="164"/>
      <c r="YE51" s="164"/>
      <c r="YF51" s="164"/>
      <c r="YG51" s="164"/>
      <c r="YH51" s="164"/>
      <c r="YI51" s="164"/>
      <c r="YJ51" s="164"/>
      <c r="YK51" s="164"/>
      <c r="YL51" s="164"/>
      <c r="YM51" s="164"/>
      <c r="YN51" s="164"/>
      <c r="YO51" s="164"/>
      <c r="YP51" s="164"/>
      <c r="YQ51" s="164"/>
      <c r="YR51" s="164"/>
      <c r="YS51" s="164"/>
      <c r="YT51" s="164"/>
      <c r="YU51" s="164"/>
      <c r="YV51" s="164"/>
      <c r="YW51" s="164"/>
      <c r="YX51" s="164"/>
      <c r="YY51" s="164"/>
      <c r="YZ51" s="164"/>
      <c r="ZA51" s="164"/>
      <c r="ZB51" s="164"/>
      <c r="ZC51" s="164"/>
      <c r="ZD51" s="164"/>
      <c r="ZE51" s="164"/>
      <c r="ZF51" s="164"/>
      <c r="ZG51" s="164"/>
      <c r="ZH51" s="164"/>
      <c r="ZI51" s="164"/>
      <c r="ZJ51" s="164"/>
      <c r="ZK51" s="164"/>
      <c r="ZL51" s="164"/>
      <c r="ZM51" s="164"/>
      <c r="ZN51" s="164"/>
      <c r="ZO51" s="164"/>
      <c r="ZP51" s="164"/>
      <c r="ZQ51" s="164"/>
      <c r="ZR51" s="164"/>
      <c r="ZS51" s="164"/>
      <c r="ZT51" s="164"/>
      <c r="ZU51" s="164"/>
      <c r="ZV51" s="164"/>
      <c r="ZW51" s="164"/>
      <c r="ZX51" s="164"/>
      <c r="ZY51" s="164"/>
      <c r="ZZ51" s="164"/>
      <c r="AAA51" s="164"/>
      <c r="AAB51" s="164"/>
      <c r="AAC51" s="164"/>
      <c r="AAD51" s="164"/>
      <c r="AAE51" s="164"/>
      <c r="AAF51" s="164"/>
      <c r="AAG51" s="164"/>
      <c r="AAH51" s="164"/>
      <c r="AAI51" s="164"/>
      <c r="AAJ51" s="164"/>
      <c r="AAK51" s="164"/>
      <c r="AAL51" s="164"/>
      <c r="AAM51" s="164"/>
      <c r="AAN51" s="164"/>
      <c r="AAO51" s="164"/>
      <c r="AAP51" s="164"/>
      <c r="AAQ51" s="164"/>
      <c r="AAR51" s="164"/>
      <c r="AAS51" s="164"/>
      <c r="AAT51" s="164"/>
      <c r="AAU51" s="164"/>
      <c r="AAV51" s="164"/>
      <c r="AAW51" s="164"/>
      <c r="AAX51" s="164"/>
      <c r="AAY51" s="164"/>
      <c r="AAZ51" s="164"/>
      <c r="ABA51" s="164"/>
      <c r="ABB51" s="164"/>
      <c r="ABC51" s="164"/>
    </row>
    <row r="52" spans="1:731" ht="15" customHeight="1" x14ac:dyDescent="0.35">
      <c r="A52" s="161" t="s">
        <v>257</v>
      </c>
      <c r="B52" s="525"/>
      <c r="C52" s="525"/>
      <c r="D52" s="162"/>
      <c r="E52" s="162"/>
      <c r="F52" s="162"/>
      <c r="G52" s="162">
        <v>1</v>
      </c>
      <c r="H52" s="162">
        <v>1</v>
      </c>
      <c r="I52" s="162">
        <v>1</v>
      </c>
      <c r="J52" s="162">
        <v>1</v>
      </c>
      <c r="K52" s="162">
        <v>1</v>
      </c>
      <c r="L52" s="162">
        <v>1</v>
      </c>
      <c r="M52" s="162">
        <v>1</v>
      </c>
      <c r="N52" s="162">
        <v>1</v>
      </c>
      <c r="O52" s="162"/>
      <c r="P52" s="162"/>
      <c r="Q52" s="162"/>
      <c r="R52" s="162">
        <v>6634.5529358972326</v>
      </c>
      <c r="S52" s="162">
        <v>6634.5529358972326</v>
      </c>
      <c r="T52" s="162">
        <v>6634.5529358972326</v>
      </c>
      <c r="U52" s="162">
        <v>6634.5529358972326</v>
      </c>
      <c r="V52" s="162">
        <v>6634.5529358972326</v>
      </c>
      <c r="W52" s="162">
        <v>6634.5529358972326</v>
      </c>
      <c r="X52" s="162">
        <v>6634.5529358972326</v>
      </c>
      <c r="Y52" s="162">
        <v>6634.5529358972326</v>
      </c>
      <c r="Z52" s="162"/>
      <c r="AA52" s="162"/>
      <c r="AB52" s="162"/>
      <c r="AC52" s="162">
        <v>18946.05053549675</v>
      </c>
      <c r="AD52" s="162">
        <v>18946.05053549675</v>
      </c>
      <c r="AE52" s="162">
        <v>18946.05053549675</v>
      </c>
      <c r="AF52" s="162">
        <v>18946.05053549675</v>
      </c>
      <c r="AG52" s="162">
        <v>18946.05053549675</v>
      </c>
      <c r="AH52" s="162">
        <v>18946.05053549675</v>
      </c>
      <c r="AI52" s="162">
        <v>18946.05053549675</v>
      </c>
      <c r="AJ52" s="162">
        <v>18946.05053549675</v>
      </c>
      <c r="AK52" s="162"/>
      <c r="AL52" s="162"/>
      <c r="AM52" s="162"/>
      <c r="AN52" s="162">
        <v>23244.813691350526</v>
      </c>
      <c r="AO52" s="162">
        <v>23244.813691350526</v>
      </c>
      <c r="AP52" s="162">
        <v>23244.813691350526</v>
      </c>
      <c r="AQ52" s="162">
        <v>23244.813691350526</v>
      </c>
      <c r="AR52" s="162">
        <v>23244.813691350526</v>
      </c>
      <c r="AS52" s="162">
        <v>23244.813691350526</v>
      </c>
      <c r="AT52" s="162">
        <v>23244.813691350526</v>
      </c>
      <c r="AU52" s="162">
        <v>23244.813691350526</v>
      </c>
      <c r="AV52" s="162"/>
      <c r="AW52" s="162"/>
      <c r="AX52" s="162"/>
      <c r="AY52" s="162">
        <v>165768</v>
      </c>
      <c r="AZ52" s="162">
        <v>165768</v>
      </c>
      <c r="BA52" s="162">
        <v>165768</v>
      </c>
      <c r="BB52" s="162">
        <v>165768</v>
      </c>
      <c r="BC52" s="162">
        <v>165768</v>
      </c>
      <c r="BD52" s="162">
        <v>165768</v>
      </c>
      <c r="BE52" s="162">
        <v>165768</v>
      </c>
      <c r="BF52" s="162">
        <v>165768</v>
      </c>
      <c r="BG52" s="162"/>
      <c r="BH52" s="162"/>
      <c r="BI52" s="162"/>
      <c r="BJ52" s="162">
        <v>0</v>
      </c>
      <c r="BK52" s="162">
        <v>0</v>
      </c>
      <c r="BL52" s="162">
        <v>0</v>
      </c>
      <c r="BM52" s="162">
        <v>0</v>
      </c>
      <c r="BN52" s="162">
        <v>0</v>
      </c>
      <c r="BO52" s="162">
        <v>0</v>
      </c>
      <c r="BP52" s="162">
        <v>0</v>
      </c>
      <c r="BQ52" s="162">
        <v>0</v>
      </c>
      <c r="BR52" s="162"/>
      <c r="BS52" s="162"/>
      <c r="BT52" s="162"/>
      <c r="BU52" s="162">
        <v>0</v>
      </c>
      <c r="BV52" s="162">
        <v>0</v>
      </c>
      <c r="BW52" s="162">
        <v>0</v>
      </c>
      <c r="BX52" s="162">
        <v>0</v>
      </c>
      <c r="BY52" s="162">
        <v>0</v>
      </c>
      <c r="BZ52" s="162">
        <v>0</v>
      </c>
      <c r="CA52" s="162">
        <v>0</v>
      </c>
      <c r="CB52" s="162">
        <v>0</v>
      </c>
      <c r="CC52" s="162"/>
      <c r="CD52" s="162"/>
      <c r="CE52" s="162"/>
      <c r="CF52" s="162">
        <v>48825.41716274451</v>
      </c>
      <c r="CG52" s="162">
        <v>48825.41716274451</v>
      </c>
      <c r="CH52" s="162">
        <v>48825.41716274451</v>
      </c>
      <c r="CI52" s="162">
        <v>48825.41716274451</v>
      </c>
      <c r="CJ52" s="162">
        <v>48825.41716274451</v>
      </c>
      <c r="CK52" s="162">
        <v>48825.41716274451</v>
      </c>
      <c r="CL52" s="162">
        <v>48825.41716274451</v>
      </c>
      <c r="CM52" s="162">
        <v>48825.41716274451</v>
      </c>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c r="FA52" s="164"/>
      <c r="FB52" s="164"/>
      <c r="FC52" s="164"/>
      <c r="FD52" s="164"/>
      <c r="FE52" s="164"/>
      <c r="FF52" s="164"/>
      <c r="FG52" s="164"/>
      <c r="FH52" s="164"/>
      <c r="FI52" s="164"/>
      <c r="FJ52" s="164"/>
      <c r="FK52" s="164"/>
      <c r="FL52" s="164"/>
      <c r="FM52" s="164"/>
      <c r="FN52" s="164"/>
      <c r="FO52" s="164"/>
      <c r="FP52" s="164"/>
      <c r="FQ52" s="164"/>
      <c r="FR52" s="164"/>
      <c r="FS52" s="164"/>
      <c r="FT52" s="164"/>
      <c r="FU52" s="164"/>
      <c r="FV52" s="164"/>
      <c r="FW52" s="164"/>
      <c r="FX52" s="164"/>
      <c r="FY52" s="164"/>
      <c r="FZ52" s="164"/>
      <c r="GA52" s="164"/>
      <c r="GB52" s="164"/>
      <c r="GC52" s="164"/>
      <c r="GD52" s="164"/>
      <c r="GE52" s="164"/>
      <c r="GF52" s="164"/>
      <c r="GG52" s="164"/>
      <c r="GH52" s="164"/>
      <c r="GI52" s="164"/>
      <c r="GJ52" s="164"/>
      <c r="GK52" s="164"/>
      <c r="GL52" s="164"/>
      <c r="GM52" s="164"/>
      <c r="GN52" s="164"/>
      <c r="GO52" s="164"/>
      <c r="GP52" s="164"/>
      <c r="GQ52" s="164"/>
      <c r="GR52" s="164"/>
      <c r="GS52" s="164"/>
      <c r="GT52" s="164"/>
      <c r="GU52" s="164"/>
      <c r="GV52" s="164"/>
      <c r="GW52" s="164"/>
      <c r="GX52" s="164"/>
      <c r="GY52" s="164"/>
      <c r="GZ52" s="164"/>
      <c r="HA52" s="164"/>
      <c r="HB52" s="164"/>
      <c r="HC52" s="164"/>
      <c r="HD52" s="164"/>
      <c r="HE52" s="164"/>
      <c r="HF52" s="164"/>
      <c r="HG52" s="164"/>
      <c r="HH52" s="164"/>
      <c r="HI52" s="164"/>
      <c r="HJ52" s="164"/>
      <c r="HK52" s="164"/>
      <c r="HL52" s="164"/>
      <c r="HM52" s="164"/>
      <c r="HN52" s="164"/>
      <c r="HO52" s="164"/>
      <c r="HP52" s="164"/>
      <c r="HQ52" s="164"/>
      <c r="HR52" s="164"/>
      <c r="HS52" s="164"/>
      <c r="HT52" s="164"/>
      <c r="HU52" s="164"/>
      <c r="HV52" s="164"/>
      <c r="HW52" s="164"/>
      <c r="HX52" s="164"/>
      <c r="HY52" s="164"/>
      <c r="HZ52" s="164"/>
      <c r="IA52" s="164"/>
      <c r="IB52" s="164"/>
      <c r="IC52" s="164"/>
      <c r="ID52" s="164"/>
      <c r="IE52" s="164"/>
      <c r="IF52" s="164"/>
      <c r="IG52" s="164"/>
      <c r="IH52" s="164"/>
      <c r="II52" s="164"/>
      <c r="IJ52" s="164"/>
      <c r="IK52" s="164"/>
      <c r="IL52" s="164"/>
      <c r="IM52" s="164"/>
      <c r="IN52" s="164"/>
      <c r="IO52" s="164"/>
      <c r="IP52" s="164"/>
      <c r="IQ52" s="164"/>
      <c r="IR52" s="164"/>
      <c r="IS52" s="164"/>
      <c r="IT52" s="164"/>
      <c r="IU52" s="164"/>
      <c r="IV52" s="164"/>
      <c r="IW52" s="164"/>
      <c r="IX52" s="164"/>
      <c r="IY52" s="164"/>
      <c r="IZ52" s="164"/>
      <c r="JA52" s="164"/>
      <c r="JB52" s="164"/>
      <c r="JC52" s="164"/>
      <c r="JD52" s="164"/>
      <c r="JE52" s="164"/>
      <c r="JF52" s="164"/>
      <c r="JG52" s="164"/>
      <c r="JH52" s="164"/>
      <c r="JI52" s="164"/>
      <c r="JJ52" s="164"/>
      <c r="JK52" s="164"/>
      <c r="JL52" s="164"/>
      <c r="JM52" s="164"/>
      <c r="JN52" s="164"/>
      <c r="JO52" s="164"/>
      <c r="JP52" s="164"/>
      <c r="JQ52" s="164"/>
      <c r="JR52" s="164"/>
      <c r="JS52" s="164"/>
      <c r="JT52" s="164"/>
      <c r="JU52" s="164"/>
      <c r="JV52" s="164"/>
      <c r="JW52" s="164"/>
      <c r="JX52" s="164"/>
      <c r="JY52" s="164"/>
      <c r="JZ52" s="164"/>
      <c r="KA52" s="164"/>
      <c r="KB52" s="164"/>
      <c r="KC52" s="164"/>
      <c r="KD52" s="164"/>
      <c r="KE52" s="164"/>
      <c r="KF52" s="164"/>
      <c r="KG52" s="164"/>
      <c r="KH52" s="164"/>
      <c r="KI52" s="164"/>
      <c r="KJ52" s="164"/>
      <c r="KK52" s="164"/>
      <c r="KL52" s="164"/>
      <c r="KM52" s="164"/>
      <c r="KN52" s="164"/>
      <c r="KO52" s="164"/>
      <c r="KP52" s="164"/>
      <c r="KQ52" s="164"/>
      <c r="KR52" s="164"/>
      <c r="KS52" s="164"/>
      <c r="KT52" s="164"/>
      <c r="KU52" s="164"/>
      <c r="KV52" s="164"/>
      <c r="KW52" s="164"/>
      <c r="KX52" s="164"/>
      <c r="KY52" s="164"/>
      <c r="KZ52" s="164"/>
      <c r="LA52" s="164"/>
      <c r="LB52" s="164"/>
      <c r="LC52" s="164"/>
      <c r="LD52" s="164"/>
      <c r="LE52" s="164"/>
      <c r="LF52" s="164"/>
      <c r="LG52" s="164"/>
      <c r="LH52" s="164"/>
      <c r="LI52" s="164"/>
      <c r="LJ52" s="164"/>
      <c r="LK52" s="164"/>
      <c r="LL52" s="164"/>
      <c r="LM52" s="164"/>
      <c r="LN52" s="164"/>
      <c r="LO52" s="164"/>
      <c r="LP52" s="164"/>
      <c r="LQ52" s="164"/>
      <c r="LR52" s="164"/>
      <c r="LS52" s="164"/>
      <c r="LT52" s="164"/>
      <c r="LU52" s="164"/>
      <c r="LV52" s="164"/>
      <c r="LW52" s="164"/>
      <c r="LX52" s="164"/>
      <c r="LY52" s="164"/>
      <c r="LZ52" s="164"/>
      <c r="MA52" s="164"/>
      <c r="MB52" s="164"/>
      <c r="MC52" s="164"/>
      <c r="MD52" s="164"/>
      <c r="ME52" s="164"/>
      <c r="MF52" s="164"/>
      <c r="MG52" s="164"/>
      <c r="MH52" s="164"/>
      <c r="MI52" s="164"/>
      <c r="MJ52" s="164"/>
      <c r="MK52" s="164"/>
      <c r="ML52" s="164"/>
      <c r="MM52" s="164"/>
      <c r="MN52" s="164"/>
      <c r="MO52" s="164"/>
      <c r="MP52" s="164"/>
      <c r="MQ52" s="164"/>
      <c r="MR52" s="164"/>
      <c r="MS52" s="164"/>
      <c r="MT52" s="164"/>
      <c r="MU52" s="164"/>
      <c r="MV52" s="164"/>
      <c r="MW52" s="164"/>
      <c r="MX52" s="164"/>
      <c r="MY52" s="164"/>
      <c r="MZ52" s="164"/>
      <c r="NA52" s="164"/>
      <c r="NB52" s="164"/>
      <c r="NC52" s="164"/>
      <c r="ND52" s="164"/>
      <c r="NE52" s="164"/>
      <c r="NF52" s="164"/>
      <c r="NG52" s="164"/>
      <c r="NH52" s="164"/>
      <c r="NI52" s="164"/>
      <c r="NJ52" s="164"/>
      <c r="NK52" s="164"/>
      <c r="NL52" s="164"/>
      <c r="NM52" s="164"/>
      <c r="NN52" s="164"/>
      <c r="NO52" s="164"/>
      <c r="NP52" s="164"/>
      <c r="NQ52" s="164"/>
      <c r="NR52" s="164"/>
      <c r="NS52" s="164"/>
      <c r="NT52" s="164"/>
      <c r="NU52" s="164"/>
      <c r="NV52" s="164"/>
      <c r="NW52" s="164"/>
      <c r="NX52" s="164"/>
      <c r="NY52" s="164"/>
      <c r="NZ52" s="164"/>
      <c r="OA52" s="164"/>
      <c r="OB52" s="164"/>
      <c r="OC52" s="164"/>
      <c r="OD52" s="164"/>
      <c r="OE52" s="164"/>
      <c r="OF52" s="164"/>
      <c r="OG52" s="164"/>
      <c r="OH52" s="164"/>
      <c r="OI52" s="164"/>
      <c r="OJ52" s="164"/>
      <c r="OK52" s="164"/>
      <c r="OL52" s="164"/>
      <c r="OM52" s="164"/>
      <c r="ON52" s="164"/>
      <c r="OO52" s="164"/>
      <c r="OP52" s="164"/>
      <c r="OQ52" s="164"/>
      <c r="OR52" s="164"/>
      <c r="OS52" s="164"/>
      <c r="OT52" s="164"/>
      <c r="OU52" s="164"/>
      <c r="OV52" s="164"/>
      <c r="OW52" s="164"/>
      <c r="OX52" s="164"/>
      <c r="OY52" s="164"/>
      <c r="OZ52" s="164"/>
      <c r="PA52" s="164"/>
      <c r="PB52" s="164"/>
      <c r="PC52" s="164"/>
      <c r="PD52" s="164"/>
      <c r="PE52" s="164"/>
      <c r="PF52" s="164"/>
      <c r="PG52" s="164"/>
      <c r="PH52" s="164"/>
      <c r="PI52" s="164"/>
      <c r="PJ52" s="164"/>
      <c r="PK52" s="164"/>
      <c r="PL52" s="164"/>
      <c r="PM52" s="164"/>
      <c r="PN52" s="164"/>
      <c r="PO52" s="164"/>
      <c r="PP52" s="164"/>
      <c r="PQ52" s="164"/>
      <c r="PR52" s="164"/>
      <c r="PS52" s="164"/>
      <c r="PT52" s="164"/>
      <c r="PU52" s="164"/>
      <c r="PV52" s="164"/>
      <c r="PW52" s="164"/>
      <c r="PX52" s="164"/>
      <c r="PY52" s="164"/>
      <c r="PZ52" s="164"/>
      <c r="QA52" s="164"/>
      <c r="QB52" s="164"/>
      <c r="QC52" s="164"/>
      <c r="QD52" s="164"/>
      <c r="QE52" s="164"/>
      <c r="QF52" s="164"/>
      <c r="QG52" s="164"/>
      <c r="QH52" s="164"/>
      <c r="QI52" s="164"/>
      <c r="QJ52" s="164"/>
      <c r="QK52" s="164"/>
      <c r="QL52" s="164"/>
      <c r="QM52" s="164"/>
      <c r="QN52" s="164"/>
      <c r="QO52" s="164"/>
      <c r="QP52" s="164"/>
      <c r="QQ52" s="164"/>
      <c r="QR52" s="164"/>
      <c r="QS52" s="164"/>
      <c r="QT52" s="164"/>
      <c r="QU52" s="164"/>
      <c r="QV52" s="164"/>
      <c r="QW52" s="164"/>
      <c r="QX52" s="164"/>
      <c r="QY52" s="164"/>
      <c r="QZ52" s="164"/>
      <c r="RA52" s="164"/>
      <c r="RB52" s="164"/>
      <c r="RC52" s="164"/>
      <c r="RD52" s="164"/>
      <c r="RE52" s="164"/>
      <c r="RF52" s="164"/>
      <c r="RG52" s="164"/>
      <c r="RH52" s="164"/>
      <c r="RI52" s="164"/>
      <c r="RJ52" s="164"/>
      <c r="RK52" s="164"/>
      <c r="RL52" s="164"/>
      <c r="RM52" s="164"/>
      <c r="RN52" s="164"/>
      <c r="RO52" s="164"/>
      <c r="RP52" s="164"/>
      <c r="RQ52" s="164"/>
      <c r="RR52" s="164"/>
      <c r="RS52" s="164"/>
      <c r="RT52" s="164"/>
      <c r="RU52" s="164"/>
      <c r="RV52" s="164"/>
      <c r="RW52" s="164"/>
      <c r="RX52" s="164"/>
      <c r="RY52" s="164"/>
      <c r="RZ52" s="164"/>
      <c r="SA52" s="164"/>
      <c r="SB52" s="164"/>
      <c r="SC52" s="164"/>
      <c r="SD52" s="164"/>
      <c r="SE52" s="164"/>
      <c r="SF52" s="164"/>
      <c r="SG52" s="164"/>
      <c r="SH52" s="164"/>
      <c r="SI52" s="164"/>
      <c r="SJ52" s="164"/>
      <c r="SK52" s="164"/>
      <c r="SL52" s="164"/>
      <c r="SM52" s="164"/>
      <c r="SN52" s="164"/>
      <c r="SO52" s="164"/>
      <c r="SP52" s="164"/>
      <c r="SQ52" s="164"/>
      <c r="SR52" s="164"/>
      <c r="SS52" s="164"/>
      <c r="ST52" s="164"/>
      <c r="SU52" s="164"/>
      <c r="SV52" s="164"/>
      <c r="SW52" s="164"/>
      <c r="SX52" s="164"/>
      <c r="SY52" s="164"/>
      <c r="SZ52" s="164"/>
      <c r="TA52" s="164"/>
      <c r="TB52" s="164"/>
      <c r="TC52" s="164"/>
      <c r="TD52" s="164"/>
      <c r="TE52" s="164"/>
      <c r="TF52" s="164"/>
      <c r="TG52" s="164"/>
      <c r="TH52" s="164"/>
      <c r="TI52" s="164"/>
      <c r="TJ52" s="164"/>
      <c r="TK52" s="164"/>
      <c r="TL52" s="164"/>
      <c r="TM52" s="164"/>
      <c r="TN52" s="164"/>
      <c r="TO52" s="164"/>
      <c r="TP52" s="164"/>
      <c r="TQ52" s="164"/>
      <c r="TR52" s="164"/>
      <c r="TS52" s="164"/>
      <c r="TT52" s="164"/>
      <c r="TU52" s="164"/>
      <c r="TV52" s="164"/>
      <c r="TW52" s="164"/>
      <c r="TX52" s="164"/>
      <c r="TY52" s="164"/>
      <c r="TZ52" s="164"/>
      <c r="UA52" s="164"/>
      <c r="UB52" s="164"/>
      <c r="UC52" s="164"/>
      <c r="UD52" s="164"/>
      <c r="UE52" s="164"/>
      <c r="UF52" s="164"/>
      <c r="UG52" s="164"/>
      <c r="UH52" s="164"/>
      <c r="UI52" s="164"/>
      <c r="UJ52" s="164"/>
      <c r="UK52" s="164"/>
      <c r="UL52" s="164"/>
      <c r="UM52" s="164"/>
      <c r="UN52" s="164"/>
      <c r="UO52" s="164"/>
      <c r="UP52" s="164"/>
      <c r="UQ52" s="164"/>
      <c r="UR52" s="164"/>
      <c r="US52" s="164"/>
      <c r="UT52" s="164"/>
      <c r="UU52" s="164"/>
      <c r="UV52" s="164"/>
      <c r="UW52" s="164"/>
      <c r="UX52" s="164"/>
      <c r="UY52" s="164"/>
      <c r="UZ52" s="164"/>
      <c r="VA52" s="164"/>
      <c r="VB52" s="164"/>
      <c r="VC52" s="164"/>
      <c r="VD52" s="164"/>
      <c r="VE52" s="164"/>
      <c r="VF52" s="164"/>
      <c r="VG52" s="164"/>
      <c r="VH52" s="164"/>
      <c r="VI52" s="164"/>
      <c r="VJ52" s="164"/>
      <c r="VK52" s="164"/>
      <c r="VL52" s="164"/>
      <c r="VM52" s="164"/>
      <c r="VN52" s="164"/>
      <c r="VO52" s="164"/>
      <c r="VP52" s="164"/>
      <c r="VQ52" s="164"/>
      <c r="VR52" s="164"/>
      <c r="VS52" s="164"/>
      <c r="VT52" s="164"/>
      <c r="VU52" s="164"/>
      <c r="VV52" s="164"/>
      <c r="VW52" s="164"/>
      <c r="VX52" s="164"/>
      <c r="VY52" s="164"/>
      <c r="VZ52" s="164"/>
      <c r="WA52" s="164"/>
      <c r="WB52" s="164"/>
      <c r="WC52" s="164"/>
      <c r="WD52" s="164"/>
      <c r="WE52" s="164"/>
      <c r="WF52" s="164"/>
      <c r="WG52" s="164"/>
      <c r="WH52" s="164"/>
      <c r="WI52" s="164"/>
      <c r="WJ52" s="164"/>
      <c r="WK52" s="164"/>
      <c r="WL52" s="164"/>
      <c r="WM52" s="164"/>
      <c r="WN52" s="164"/>
      <c r="WO52" s="164"/>
      <c r="WP52" s="164"/>
      <c r="WQ52" s="164"/>
      <c r="WR52" s="164"/>
      <c r="WS52" s="164"/>
      <c r="WT52" s="164"/>
      <c r="WU52" s="164"/>
      <c r="WV52" s="164"/>
      <c r="WW52" s="164"/>
      <c r="WX52" s="164"/>
      <c r="WY52" s="164"/>
      <c r="WZ52" s="164"/>
      <c r="XA52" s="164"/>
      <c r="XB52" s="164"/>
      <c r="XC52" s="164"/>
      <c r="XD52" s="164"/>
      <c r="XE52" s="164"/>
      <c r="XF52" s="164"/>
      <c r="XG52" s="164"/>
      <c r="XH52" s="164"/>
      <c r="XI52" s="164"/>
      <c r="XJ52" s="164"/>
      <c r="XK52" s="164"/>
      <c r="XL52" s="164"/>
      <c r="XM52" s="164"/>
      <c r="XN52" s="164"/>
      <c r="XO52" s="164"/>
      <c r="XP52" s="164"/>
      <c r="XQ52" s="164"/>
      <c r="XR52" s="164"/>
      <c r="XS52" s="164"/>
      <c r="XT52" s="164"/>
      <c r="XU52" s="164"/>
      <c r="XV52" s="164"/>
      <c r="XW52" s="164"/>
      <c r="XX52" s="164"/>
      <c r="XY52" s="164"/>
      <c r="XZ52" s="164"/>
      <c r="YA52" s="164"/>
      <c r="YB52" s="164"/>
      <c r="YC52" s="164"/>
      <c r="YD52" s="164"/>
      <c r="YE52" s="164"/>
      <c r="YF52" s="164"/>
      <c r="YG52" s="164"/>
      <c r="YH52" s="164"/>
      <c r="YI52" s="164"/>
      <c r="YJ52" s="164"/>
      <c r="YK52" s="164"/>
      <c r="YL52" s="164"/>
      <c r="YM52" s="164"/>
      <c r="YN52" s="164"/>
      <c r="YO52" s="164"/>
      <c r="YP52" s="164"/>
      <c r="YQ52" s="164"/>
      <c r="YR52" s="164"/>
      <c r="YS52" s="164"/>
      <c r="YT52" s="164"/>
      <c r="YU52" s="164"/>
      <c r="YV52" s="164"/>
      <c r="YW52" s="164"/>
      <c r="YX52" s="164"/>
      <c r="YY52" s="164"/>
      <c r="YZ52" s="164"/>
      <c r="ZA52" s="164"/>
      <c r="ZB52" s="164"/>
      <c r="ZC52" s="164"/>
      <c r="ZD52" s="164"/>
      <c r="ZE52" s="164"/>
      <c r="ZF52" s="164"/>
      <c r="ZG52" s="164"/>
      <c r="ZH52" s="164"/>
      <c r="ZI52" s="164"/>
      <c r="ZJ52" s="164"/>
      <c r="ZK52" s="164"/>
      <c r="ZL52" s="164"/>
      <c r="ZM52" s="164"/>
      <c r="ZN52" s="164"/>
      <c r="ZO52" s="164"/>
      <c r="ZP52" s="164"/>
      <c r="ZQ52" s="164"/>
      <c r="ZR52" s="164"/>
      <c r="ZS52" s="164"/>
      <c r="ZT52" s="164"/>
      <c r="ZU52" s="164"/>
      <c r="ZV52" s="164"/>
      <c r="ZW52" s="164"/>
      <c r="ZX52" s="164"/>
      <c r="ZY52" s="164"/>
      <c r="ZZ52" s="164"/>
      <c r="AAA52" s="164"/>
      <c r="AAB52" s="164"/>
      <c r="AAC52" s="164"/>
      <c r="AAD52" s="164"/>
      <c r="AAE52" s="164"/>
      <c r="AAF52" s="164"/>
      <c r="AAG52" s="164"/>
      <c r="AAH52" s="164"/>
      <c r="AAI52" s="164"/>
      <c r="AAJ52" s="164"/>
      <c r="AAK52" s="164"/>
      <c r="AAL52" s="164"/>
      <c r="AAM52" s="164"/>
      <c r="AAN52" s="164"/>
      <c r="AAO52" s="164"/>
      <c r="AAP52" s="164"/>
      <c r="AAQ52" s="164"/>
      <c r="AAR52" s="164"/>
      <c r="AAS52" s="164"/>
      <c r="AAT52" s="164"/>
      <c r="AAU52" s="164"/>
      <c r="AAV52" s="164"/>
      <c r="AAW52" s="164"/>
      <c r="AAX52" s="164"/>
      <c r="AAY52" s="164"/>
      <c r="AAZ52" s="164"/>
      <c r="ABA52" s="164"/>
      <c r="ABB52" s="164"/>
      <c r="ABC52" s="164"/>
    </row>
    <row r="53" spans="1:731" ht="15" customHeight="1" x14ac:dyDescent="0.35">
      <c r="A53" s="161" t="s">
        <v>257</v>
      </c>
      <c r="B53" s="525"/>
      <c r="C53" s="525"/>
      <c r="D53" s="162"/>
      <c r="E53" s="162"/>
      <c r="F53" s="162"/>
      <c r="G53" s="162">
        <v>1</v>
      </c>
      <c r="H53" s="162">
        <v>1</v>
      </c>
      <c r="I53" s="162">
        <v>1</v>
      </c>
      <c r="J53" s="162">
        <v>1</v>
      </c>
      <c r="K53" s="162">
        <v>1</v>
      </c>
      <c r="L53" s="162">
        <v>1</v>
      </c>
      <c r="M53" s="162">
        <v>1</v>
      </c>
      <c r="N53" s="162">
        <v>1</v>
      </c>
      <c r="O53" s="162"/>
      <c r="P53" s="162"/>
      <c r="Q53" s="162"/>
      <c r="R53" s="162">
        <v>11057.075526186843</v>
      </c>
      <c r="S53" s="162">
        <v>11057.075526186843</v>
      </c>
      <c r="T53" s="162">
        <v>11057.075526186843</v>
      </c>
      <c r="U53" s="162">
        <v>11057.075526186843</v>
      </c>
      <c r="V53" s="162">
        <v>11057.075526186843</v>
      </c>
      <c r="W53" s="162">
        <v>11057.075526186843</v>
      </c>
      <c r="X53" s="162">
        <v>11057.075526186843</v>
      </c>
      <c r="Y53" s="162">
        <v>11057.075526186843</v>
      </c>
      <c r="Z53" s="162"/>
      <c r="AA53" s="162"/>
      <c r="AB53" s="162"/>
      <c r="AC53" s="162">
        <v>31151.907663733382</v>
      </c>
      <c r="AD53" s="162">
        <v>31151.907663733382</v>
      </c>
      <c r="AE53" s="162">
        <v>31151.907663733382</v>
      </c>
      <c r="AF53" s="162">
        <v>31151.907663733382</v>
      </c>
      <c r="AG53" s="162">
        <v>31151.907663733382</v>
      </c>
      <c r="AH53" s="162">
        <v>31151.907663733382</v>
      </c>
      <c r="AI53" s="162">
        <v>31151.907663733382</v>
      </c>
      <c r="AJ53" s="162">
        <v>31151.907663733382</v>
      </c>
      <c r="AK53" s="162"/>
      <c r="AL53" s="162"/>
      <c r="AM53" s="162"/>
      <c r="AN53" s="162">
        <v>58776.322159432289</v>
      </c>
      <c r="AO53" s="162">
        <v>58776.322159432289</v>
      </c>
      <c r="AP53" s="162">
        <v>58776.322159432289</v>
      </c>
      <c r="AQ53" s="162">
        <v>58776.322159432289</v>
      </c>
      <c r="AR53" s="162">
        <v>58776.322159432289</v>
      </c>
      <c r="AS53" s="162">
        <v>58776.322159432289</v>
      </c>
      <c r="AT53" s="162">
        <v>58776.322159432289</v>
      </c>
      <c r="AU53" s="162">
        <v>58776.322159432289</v>
      </c>
      <c r="AV53" s="162"/>
      <c r="AW53" s="162"/>
      <c r="AX53" s="162"/>
      <c r="AY53" s="162">
        <v>344436</v>
      </c>
      <c r="AZ53" s="162">
        <v>344436</v>
      </c>
      <c r="BA53" s="162">
        <v>344436</v>
      </c>
      <c r="BB53" s="162">
        <v>344436</v>
      </c>
      <c r="BC53" s="162">
        <v>344436</v>
      </c>
      <c r="BD53" s="162">
        <v>344436</v>
      </c>
      <c r="BE53" s="162">
        <v>344436</v>
      </c>
      <c r="BF53" s="162">
        <v>344436</v>
      </c>
      <c r="BG53" s="162"/>
      <c r="BH53" s="162"/>
      <c r="BI53" s="162"/>
      <c r="BJ53" s="162">
        <v>0</v>
      </c>
      <c r="BK53" s="162">
        <v>0</v>
      </c>
      <c r="BL53" s="162">
        <v>0</v>
      </c>
      <c r="BM53" s="162">
        <v>0</v>
      </c>
      <c r="BN53" s="162">
        <v>0</v>
      </c>
      <c r="BO53" s="162">
        <v>0</v>
      </c>
      <c r="BP53" s="162">
        <v>0</v>
      </c>
      <c r="BQ53" s="162">
        <v>0</v>
      </c>
      <c r="BR53" s="162"/>
      <c r="BS53" s="162"/>
      <c r="BT53" s="162"/>
      <c r="BU53" s="162">
        <v>0</v>
      </c>
      <c r="BV53" s="162">
        <v>0</v>
      </c>
      <c r="BW53" s="162">
        <v>0</v>
      </c>
      <c r="BX53" s="162">
        <v>0</v>
      </c>
      <c r="BY53" s="162">
        <v>0</v>
      </c>
      <c r="BZ53" s="162">
        <v>0</v>
      </c>
      <c r="CA53" s="162">
        <v>0</v>
      </c>
      <c r="CB53" s="162">
        <v>0</v>
      </c>
      <c r="CC53" s="162"/>
      <c r="CD53" s="162"/>
      <c r="CE53" s="162"/>
      <c r="CF53" s="162">
        <v>100985.30534935252</v>
      </c>
      <c r="CG53" s="162">
        <v>100985.30534935252</v>
      </c>
      <c r="CH53" s="162">
        <v>100985.30534935252</v>
      </c>
      <c r="CI53" s="162">
        <v>100985.30534935252</v>
      </c>
      <c r="CJ53" s="162">
        <v>100985.30534935252</v>
      </c>
      <c r="CK53" s="162">
        <v>100985.30534935252</v>
      </c>
      <c r="CL53" s="162">
        <v>100985.30534935252</v>
      </c>
      <c r="CM53" s="162">
        <v>100985.30534935252</v>
      </c>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4"/>
      <c r="DV53" s="164"/>
      <c r="DW53" s="164"/>
      <c r="DX53" s="164"/>
      <c r="DY53" s="164"/>
      <c r="DZ53" s="164"/>
      <c r="EA53" s="164"/>
      <c r="EB53" s="164"/>
      <c r="EC53" s="164"/>
      <c r="ED53" s="164"/>
      <c r="EE53" s="164"/>
      <c r="EF53" s="164"/>
      <c r="EG53" s="164"/>
      <c r="EH53" s="164"/>
      <c r="EI53" s="164"/>
      <c r="EJ53" s="164"/>
      <c r="EK53" s="164"/>
      <c r="EL53" s="164"/>
      <c r="EM53" s="164"/>
      <c r="EN53" s="164"/>
      <c r="EO53" s="164"/>
      <c r="EP53" s="164"/>
      <c r="EQ53" s="164"/>
      <c r="ER53" s="164"/>
      <c r="ES53" s="164"/>
      <c r="ET53" s="164"/>
      <c r="EU53" s="164"/>
      <c r="EV53" s="164"/>
      <c r="EW53" s="164"/>
      <c r="EX53" s="164"/>
      <c r="EY53" s="164"/>
      <c r="EZ53" s="164"/>
      <c r="FA53" s="164"/>
      <c r="FB53" s="164"/>
      <c r="FC53" s="164"/>
      <c r="FD53" s="164"/>
      <c r="FE53" s="164"/>
      <c r="FF53" s="164"/>
      <c r="FG53" s="164"/>
      <c r="FH53" s="164"/>
      <c r="FI53" s="164"/>
      <c r="FJ53" s="164"/>
      <c r="FK53" s="164"/>
      <c r="FL53" s="164"/>
      <c r="FM53" s="164"/>
      <c r="FN53" s="164"/>
      <c r="FO53" s="164"/>
      <c r="FP53" s="164"/>
      <c r="FQ53" s="164"/>
      <c r="FR53" s="164"/>
      <c r="FS53" s="164"/>
      <c r="FT53" s="164"/>
      <c r="FU53" s="164"/>
      <c r="FV53" s="164"/>
      <c r="FW53" s="164"/>
      <c r="FX53" s="164"/>
      <c r="FY53" s="164"/>
      <c r="FZ53" s="164"/>
      <c r="GA53" s="164"/>
      <c r="GB53" s="164"/>
      <c r="GC53" s="164"/>
      <c r="GD53" s="164"/>
      <c r="GE53" s="164"/>
      <c r="GF53" s="164"/>
      <c r="GG53" s="164"/>
      <c r="GH53" s="164"/>
      <c r="GI53" s="164"/>
      <c r="GJ53" s="164"/>
      <c r="GK53" s="164"/>
      <c r="GL53" s="164"/>
      <c r="GM53" s="164"/>
      <c r="GN53" s="164"/>
      <c r="GO53" s="164"/>
      <c r="GP53" s="164"/>
      <c r="GQ53" s="164"/>
      <c r="GR53" s="164"/>
      <c r="GS53" s="164"/>
      <c r="GT53" s="164"/>
      <c r="GU53" s="164"/>
      <c r="GV53" s="164"/>
      <c r="GW53" s="164"/>
      <c r="GX53" s="164"/>
      <c r="GY53" s="164"/>
      <c r="GZ53" s="164"/>
      <c r="HA53" s="164"/>
      <c r="HB53" s="164"/>
      <c r="HC53" s="164"/>
      <c r="HD53" s="164"/>
      <c r="HE53" s="164"/>
      <c r="HF53" s="164"/>
      <c r="HG53" s="164"/>
      <c r="HH53" s="164"/>
      <c r="HI53" s="164"/>
      <c r="HJ53" s="164"/>
      <c r="HK53" s="164"/>
      <c r="HL53" s="164"/>
      <c r="HM53" s="164"/>
      <c r="HN53" s="164"/>
      <c r="HO53" s="164"/>
      <c r="HP53" s="164"/>
      <c r="HQ53" s="164"/>
      <c r="HR53" s="164"/>
      <c r="HS53" s="164"/>
      <c r="HT53" s="164"/>
      <c r="HU53" s="164"/>
      <c r="HV53" s="164"/>
      <c r="HW53" s="164"/>
      <c r="HX53" s="164"/>
      <c r="HY53" s="164"/>
      <c r="HZ53" s="164"/>
      <c r="IA53" s="164"/>
      <c r="IB53" s="164"/>
      <c r="IC53" s="164"/>
      <c r="ID53" s="164"/>
      <c r="IE53" s="164"/>
      <c r="IF53" s="164"/>
      <c r="IG53" s="164"/>
      <c r="IH53" s="164"/>
      <c r="II53" s="164"/>
      <c r="IJ53" s="164"/>
      <c r="IK53" s="164"/>
      <c r="IL53" s="164"/>
      <c r="IM53" s="164"/>
      <c r="IN53" s="164"/>
      <c r="IO53" s="164"/>
      <c r="IP53" s="164"/>
      <c r="IQ53" s="164"/>
      <c r="IR53" s="164"/>
      <c r="IS53" s="164"/>
      <c r="IT53" s="164"/>
      <c r="IU53" s="164"/>
      <c r="IV53" s="164"/>
      <c r="IW53" s="164"/>
      <c r="IX53" s="164"/>
      <c r="IY53" s="164"/>
      <c r="IZ53" s="164"/>
      <c r="JA53" s="164"/>
      <c r="JB53" s="164"/>
      <c r="JC53" s="164"/>
      <c r="JD53" s="164"/>
      <c r="JE53" s="164"/>
      <c r="JF53" s="164"/>
      <c r="JG53" s="164"/>
      <c r="JH53" s="164"/>
      <c r="JI53" s="164"/>
      <c r="JJ53" s="164"/>
      <c r="JK53" s="164"/>
      <c r="JL53" s="164"/>
      <c r="JM53" s="164"/>
      <c r="JN53" s="164"/>
      <c r="JO53" s="164"/>
      <c r="JP53" s="164"/>
      <c r="JQ53" s="164"/>
      <c r="JR53" s="164"/>
      <c r="JS53" s="164"/>
      <c r="JT53" s="164"/>
      <c r="JU53" s="164"/>
      <c r="JV53" s="164"/>
      <c r="JW53" s="164"/>
      <c r="JX53" s="164"/>
      <c r="JY53" s="164"/>
      <c r="JZ53" s="164"/>
      <c r="KA53" s="164"/>
      <c r="KB53" s="164"/>
      <c r="KC53" s="164"/>
      <c r="KD53" s="164"/>
      <c r="KE53" s="164"/>
      <c r="KF53" s="164"/>
      <c r="KG53" s="164"/>
      <c r="KH53" s="164"/>
      <c r="KI53" s="164"/>
      <c r="KJ53" s="164"/>
      <c r="KK53" s="164"/>
      <c r="KL53" s="164"/>
      <c r="KM53" s="164"/>
      <c r="KN53" s="164"/>
      <c r="KO53" s="164"/>
      <c r="KP53" s="164"/>
      <c r="KQ53" s="164"/>
      <c r="KR53" s="164"/>
      <c r="KS53" s="164"/>
      <c r="KT53" s="164"/>
      <c r="KU53" s="164"/>
      <c r="KV53" s="164"/>
      <c r="KW53" s="164"/>
      <c r="KX53" s="164"/>
      <c r="KY53" s="164"/>
      <c r="KZ53" s="164"/>
      <c r="LA53" s="164"/>
      <c r="LB53" s="164"/>
      <c r="LC53" s="164"/>
      <c r="LD53" s="164"/>
      <c r="LE53" s="164"/>
      <c r="LF53" s="164"/>
      <c r="LG53" s="164"/>
      <c r="LH53" s="164"/>
      <c r="LI53" s="164"/>
      <c r="LJ53" s="164"/>
      <c r="LK53" s="164"/>
      <c r="LL53" s="164"/>
      <c r="LM53" s="164"/>
      <c r="LN53" s="164"/>
      <c r="LO53" s="164"/>
      <c r="LP53" s="164"/>
      <c r="LQ53" s="164"/>
      <c r="LR53" s="164"/>
      <c r="LS53" s="164"/>
      <c r="LT53" s="164"/>
      <c r="LU53" s="164"/>
      <c r="LV53" s="164"/>
      <c r="LW53" s="164"/>
      <c r="LX53" s="164"/>
      <c r="LY53" s="164"/>
      <c r="LZ53" s="164"/>
      <c r="MA53" s="164"/>
      <c r="MB53" s="164"/>
      <c r="MC53" s="164"/>
      <c r="MD53" s="164"/>
      <c r="ME53" s="164"/>
      <c r="MF53" s="164"/>
      <c r="MG53" s="164"/>
      <c r="MH53" s="164"/>
      <c r="MI53" s="164"/>
      <c r="MJ53" s="164"/>
      <c r="MK53" s="164"/>
      <c r="ML53" s="164"/>
      <c r="MM53" s="164"/>
      <c r="MN53" s="164"/>
      <c r="MO53" s="164"/>
      <c r="MP53" s="164"/>
      <c r="MQ53" s="164"/>
      <c r="MR53" s="164"/>
      <c r="MS53" s="164"/>
      <c r="MT53" s="164"/>
      <c r="MU53" s="164"/>
      <c r="MV53" s="164"/>
      <c r="MW53" s="164"/>
      <c r="MX53" s="164"/>
      <c r="MY53" s="164"/>
      <c r="MZ53" s="164"/>
      <c r="NA53" s="164"/>
      <c r="NB53" s="164"/>
      <c r="NC53" s="164"/>
      <c r="ND53" s="164"/>
      <c r="NE53" s="164"/>
      <c r="NF53" s="164"/>
      <c r="NG53" s="164"/>
      <c r="NH53" s="164"/>
      <c r="NI53" s="164"/>
      <c r="NJ53" s="164"/>
      <c r="NK53" s="164"/>
      <c r="NL53" s="164"/>
      <c r="NM53" s="164"/>
      <c r="NN53" s="164"/>
      <c r="NO53" s="164"/>
      <c r="NP53" s="164"/>
      <c r="NQ53" s="164"/>
      <c r="NR53" s="164"/>
      <c r="NS53" s="164"/>
      <c r="NT53" s="164"/>
      <c r="NU53" s="164"/>
      <c r="NV53" s="164"/>
      <c r="NW53" s="164"/>
      <c r="NX53" s="164"/>
      <c r="NY53" s="164"/>
      <c r="NZ53" s="164"/>
      <c r="OA53" s="164"/>
      <c r="OB53" s="164"/>
      <c r="OC53" s="164"/>
      <c r="OD53" s="164"/>
      <c r="OE53" s="164"/>
      <c r="OF53" s="164"/>
      <c r="OG53" s="164"/>
      <c r="OH53" s="164"/>
      <c r="OI53" s="164"/>
      <c r="OJ53" s="164"/>
      <c r="OK53" s="164"/>
      <c r="OL53" s="164"/>
      <c r="OM53" s="164"/>
      <c r="ON53" s="164"/>
      <c r="OO53" s="164"/>
      <c r="OP53" s="164"/>
      <c r="OQ53" s="164"/>
      <c r="OR53" s="164"/>
      <c r="OS53" s="164"/>
      <c r="OT53" s="164"/>
      <c r="OU53" s="164"/>
      <c r="OV53" s="164"/>
      <c r="OW53" s="164"/>
      <c r="OX53" s="164"/>
      <c r="OY53" s="164"/>
      <c r="OZ53" s="164"/>
      <c r="PA53" s="164"/>
      <c r="PB53" s="164"/>
      <c r="PC53" s="164"/>
      <c r="PD53" s="164"/>
      <c r="PE53" s="164"/>
      <c r="PF53" s="164"/>
      <c r="PG53" s="164"/>
      <c r="PH53" s="164"/>
      <c r="PI53" s="164"/>
      <c r="PJ53" s="164"/>
      <c r="PK53" s="164"/>
      <c r="PL53" s="164"/>
      <c r="PM53" s="164"/>
      <c r="PN53" s="164"/>
      <c r="PO53" s="164"/>
      <c r="PP53" s="164"/>
      <c r="PQ53" s="164"/>
      <c r="PR53" s="164"/>
      <c r="PS53" s="164"/>
      <c r="PT53" s="164"/>
      <c r="PU53" s="164"/>
      <c r="PV53" s="164"/>
      <c r="PW53" s="164"/>
      <c r="PX53" s="164"/>
      <c r="PY53" s="164"/>
      <c r="PZ53" s="164"/>
      <c r="QA53" s="164"/>
      <c r="QB53" s="164"/>
      <c r="QC53" s="164"/>
      <c r="QD53" s="164"/>
      <c r="QE53" s="164"/>
      <c r="QF53" s="164"/>
      <c r="QG53" s="164"/>
      <c r="QH53" s="164"/>
      <c r="QI53" s="164"/>
      <c r="QJ53" s="164"/>
      <c r="QK53" s="164"/>
      <c r="QL53" s="164"/>
      <c r="QM53" s="164"/>
      <c r="QN53" s="164"/>
      <c r="QO53" s="164"/>
      <c r="QP53" s="164"/>
      <c r="QQ53" s="164"/>
      <c r="QR53" s="164"/>
      <c r="QS53" s="164"/>
      <c r="QT53" s="164"/>
      <c r="QU53" s="164"/>
      <c r="QV53" s="164"/>
      <c r="QW53" s="164"/>
      <c r="QX53" s="164"/>
      <c r="QY53" s="164"/>
      <c r="QZ53" s="164"/>
      <c r="RA53" s="164"/>
      <c r="RB53" s="164"/>
      <c r="RC53" s="164"/>
      <c r="RD53" s="164"/>
      <c r="RE53" s="164"/>
      <c r="RF53" s="164"/>
      <c r="RG53" s="164"/>
      <c r="RH53" s="164"/>
      <c r="RI53" s="164"/>
      <c r="RJ53" s="164"/>
      <c r="RK53" s="164"/>
      <c r="RL53" s="164"/>
      <c r="RM53" s="164"/>
      <c r="RN53" s="164"/>
      <c r="RO53" s="164"/>
      <c r="RP53" s="164"/>
      <c r="RQ53" s="164"/>
      <c r="RR53" s="164"/>
      <c r="RS53" s="164"/>
      <c r="RT53" s="164"/>
      <c r="RU53" s="164"/>
      <c r="RV53" s="164"/>
      <c r="RW53" s="164"/>
      <c r="RX53" s="164"/>
      <c r="RY53" s="164"/>
      <c r="RZ53" s="164"/>
      <c r="SA53" s="164"/>
      <c r="SB53" s="164"/>
      <c r="SC53" s="164"/>
      <c r="SD53" s="164"/>
      <c r="SE53" s="164"/>
      <c r="SF53" s="164"/>
      <c r="SG53" s="164"/>
      <c r="SH53" s="164"/>
      <c r="SI53" s="164"/>
      <c r="SJ53" s="164"/>
      <c r="SK53" s="164"/>
      <c r="SL53" s="164"/>
      <c r="SM53" s="164"/>
      <c r="SN53" s="164"/>
      <c r="SO53" s="164"/>
      <c r="SP53" s="164"/>
      <c r="SQ53" s="164"/>
      <c r="SR53" s="164"/>
      <c r="SS53" s="164"/>
      <c r="ST53" s="164"/>
      <c r="SU53" s="164"/>
      <c r="SV53" s="164"/>
      <c r="SW53" s="164"/>
      <c r="SX53" s="164"/>
      <c r="SY53" s="164"/>
      <c r="SZ53" s="164"/>
      <c r="TA53" s="164"/>
      <c r="TB53" s="164"/>
      <c r="TC53" s="164"/>
      <c r="TD53" s="164"/>
      <c r="TE53" s="164"/>
      <c r="TF53" s="164"/>
      <c r="TG53" s="164"/>
      <c r="TH53" s="164"/>
      <c r="TI53" s="164"/>
      <c r="TJ53" s="164"/>
      <c r="TK53" s="164"/>
      <c r="TL53" s="164"/>
      <c r="TM53" s="164"/>
      <c r="TN53" s="164"/>
      <c r="TO53" s="164"/>
      <c r="TP53" s="164"/>
      <c r="TQ53" s="164"/>
      <c r="TR53" s="164"/>
      <c r="TS53" s="164"/>
      <c r="TT53" s="164"/>
      <c r="TU53" s="164"/>
      <c r="TV53" s="164"/>
      <c r="TW53" s="164"/>
      <c r="TX53" s="164"/>
      <c r="TY53" s="164"/>
      <c r="TZ53" s="164"/>
      <c r="UA53" s="164"/>
      <c r="UB53" s="164"/>
      <c r="UC53" s="164"/>
      <c r="UD53" s="164"/>
      <c r="UE53" s="164"/>
      <c r="UF53" s="164"/>
      <c r="UG53" s="164"/>
      <c r="UH53" s="164"/>
      <c r="UI53" s="164"/>
      <c r="UJ53" s="164"/>
      <c r="UK53" s="164"/>
      <c r="UL53" s="164"/>
      <c r="UM53" s="164"/>
      <c r="UN53" s="164"/>
      <c r="UO53" s="164"/>
      <c r="UP53" s="164"/>
      <c r="UQ53" s="164"/>
      <c r="UR53" s="164"/>
      <c r="US53" s="164"/>
      <c r="UT53" s="164"/>
      <c r="UU53" s="164"/>
      <c r="UV53" s="164"/>
      <c r="UW53" s="164"/>
      <c r="UX53" s="164"/>
      <c r="UY53" s="164"/>
      <c r="UZ53" s="164"/>
      <c r="VA53" s="164"/>
      <c r="VB53" s="164"/>
      <c r="VC53" s="164"/>
      <c r="VD53" s="164"/>
      <c r="VE53" s="164"/>
      <c r="VF53" s="164"/>
      <c r="VG53" s="164"/>
      <c r="VH53" s="164"/>
      <c r="VI53" s="164"/>
      <c r="VJ53" s="164"/>
      <c r="VK53" s="164"/>
      <c r="VL53" s="164"/>
      <c r="VM53" s="164"/>
      <c r="VN53" s="164"/>
      <c r="VO53" s="164"/>
      <c r="VP53" s="164"/>
      <c r="VQ53" s="164"/>
      <c r="VR53" s="164"/>
      <c r="VS53" s="164"/>
      <c r="VT53" s="164"/>
      <c r="VU53" s="164"/>
      <c r="VV53" s="164"/>
      <c r="VW53" s="164"/>
      <c r="VX53" s="164"/>
      <c r="VY53" s="164"/>
      <c r="VZ53" s="164"/>
      <c r="WA53" s="164"/>
      <c r="WB53" s="164"/>
      <c r="WC53" s="164"/>
      <c r="WD53" s="164"/>
      <c r="WE53" s="164"/>
      <c r="WF53" s="164"/>
      <c r="WG53" s="164"/>
      <c r="WH53" s="164"/>
      <c r="WI53" s="164"/>
      <c r="WJ53" s="164"/>
      <c r="WK53" s="164"/>
      <c r="WL53" s="164"/>
      <c r="WM53" s="164"/>
      <c r="WN53" s="164"/>
      <c r="WO53" s="164"/>
      <c r="WP53" s="164"/>
      <c r="WQ53" s="164"/>
      <c r="WR53" s="164"/>
      <c r="WS53" s="164"/>
      <c r="WT53" s="164"/>
      <c r="WU53" s="164"/>
      <c r="WV53" s="164"/>
      <c r="WW53" s="164"/>
      <c r="WX53" s="164"/>
      <c r="WY53" s="164"/>
      <c r="WZ53" s="164"/>
      <c r="XA53" s="164"/>
      <c r="XB53" s="164"/>
      <c r="XC53" s="164"/>
      <c r="XD53" s="164"/>
      <c r="XE53" s="164"/>
      <c r="XF53" s="164"/>
      <c r="XG53" s="164"/>
      <c r="XH53" s="164"/>
      <c r="XI53" s="164"/>
      <c r="XJ53" s="164"/>
      <c r="XK53" s="164"/>
      <c r="XL53" s="164"/>
      <c r="XM53" s="164"/>
      <c r="XN53" s="164"/>
      <c r="XO53" s="164"/>
      <c r="XP53" s="164"/>
      <c r="XQ53" s="164"/>
      <c r="XR53" s="164"/>
      <c r="XS53" s="164"/>
      <c r="XT53" s="164"/>
      <c r="XU53" s="164"/>
      <c r="XV53" s="164"/>
      <c r="XW53" s="164"/>
      <c r="XX53" s="164"/>
      <c r="XY53" s="164"/>
      <c r="XZ53" s="164"/>
      <c r="YA53" s="164"/>
      <c r="YB53" s="164"/>
      <c r="YC53" s="164"/>
      <c r="YD53" s="164"/>
      <c r="YE53" s="164"/>
      <c r="YF53" s="164"/>
      <c r="YG53" s="164"/>
      <c r="YH53" s="164"/>
      <c r="YI53" s="164"/>
      <c r="YJ53" s="164"/>
      <c r="YK53" s="164"/>
      <c r="YL53" s="164"/>
      <c r="YM53" s="164"/>
      <c r="YN53" s="164"/>
      <c r="YO53" s="164"/>
      <c r="YP53" s="164"/>
      <c r="YQ53" s="164"/>
      <c r="YR53" s="164"/>
      <c r="YS53" s="164"/>
      <c r="YT53" s="164"/>
      <c r="YU53" s="164"/>
      <c r="YV53" s="164"/>
      <c r="YW53" s="164"/>
      <c r="YX53" s="164"/>
      <c r="YY53" s="164"/>
      <c r="YZ53" s="164"/>
      <c r="ZA53" s="164"/>
      <c r="ZB53" s="164"/>
      <c r="ZC53" s="164"/>
      <c r="ZD53" s="164"/>
      <c r="ZE53" s="164"/>
      <c r="ZF53" s="164"/>
      <c r="ZG53" s="164"/>
      <c r="ZH53" s="164"/>
      <c r="ZI53" s="164"/>
      <c r="ZJ53" s="164"/>
      <c r="ZK53" s="164"/>
      <c r="ZL53" s="164"/>
      <c r="ZM53" s="164"/>
      <c r="ZN53" s="164"/>
      <c r="ZO53" s="164"/>
      <c r="ZP53" s="164"/>
      <c r="ZQ53" s="164"/>
      <c r="ZR53" s="164"/>
      <c r="ZS53" s="164"/>
      <c r="ZT53" s="164"/>
      <c r="ZU53" s="164"/>
      <c r="ZV53" s="164"/>
      <c r="ZW53" s="164"/>
      <c r="ZX53" s="164"/>
      <c r="ZY53" s="164"/>
      <c r="ZZ53" s="164"/>
      <c r="AAA53" s="164"/>
      <c r="AAB53" s="164"/>
      <c r="AAC53" s="164"/>
      <c r="AAD53" s="164"/>
      <c r="AAE53" s="164"/>
      <c r="AAF53" s="164"/>
      <c r="AAG53" s="164"/>
      <c r="AAH53" s="164"/>
      <c r="AAI53" s="164"/>
      <c r="AAJ53" s="164"/>
      <c r="AAK53" s="164"/>
      <c r="AAL53" s="164"/>
      <c r="AAM53" s="164"/>
      <c r="AAN53" s="164"/>
      <c r="AAO53" s="164"/>
      <c r="AAP53" s="164"/>
      <c r="AAQ53" s="164"/>
      <c r="AAR53" s="164"/>
      <c r="AAS53" s="164"/>
      <c r="AAT53" s="164"/>
      <c r="AAU53" s="164"/>
      <c r="AAV53" s="164"/>
      <c r="AAW53" s="164"/>
      <c r="AAX53" s="164"/>
      <c r="AAY53" s="164"/>
      <c r="AAZ53" s="164"/>
      <c r="ABA53" s="164"/>
      <c r="ABB53" s="164"/>
      <c r="ABC53" s="164"/>
    </row>
    <row r="54" spans="1:731" ht="15" customHeight="1" x14ac:dyDescent="0.35">
      <c r="A54" s="161" t="s">
        <v>257</v>
      </c>
      <c r="B54" s="525"/>
      <c r="C54" s="525"/>
      <c r="D54" s="162"/>
      <c r="E54" s="162"/>
      <c r="F54" s="162"/>
      <c r="G54" s="162">
        <v>1</v>
      </c>
      <c r="H54" s="162">
        <v>1</v>
      </c>
      <c r="I54" s="162">
        <v>1</v>
      </c>
      <c r="J54" s="162">
        <v>1</v>
      </c>
      <c r="K54" s="162">
        <v>1</v>
      </c>
      <c r="L54" s="162">
        <v>1</v>
      </c>
      <c r="M54" s="162">
        <v>1</v>
      </c>
      <c r="N54" s="162">
        <v>1</v>
      </c>
      <c r="O54" s="162"/>
      <c r="P54" s="162"/>
      <c r="Q54" s="162"/>
      <c r="R54" s="162">
        <v>11719.241900785273</v>
      </c>
      <c r="S54" s="162">
        <v>11719.241900785273</v>
      </c>
      <c r="T54" s="162">
        <v>11719.241900785273</v>
      </c>
      <c r="U54" s="162">
        <v>11719.241900785273</v>
      </c>
      <c r="V54" s="162">
        <v>11719.241900785273</v>
      </c>
      <c r="W54" s="162">
        <v>11719.241900785273</v>
      </c>
      <c r="X54" s="162">
        <v>11719.241900785273</v>
      </c>
      <c r="Y54" s="162">
        <v>11719.241900785273</v>
      </c>
      <c r="Z54" s="162"/>
      <c r="AA54" s="162"/>
      <c r="AB54" s="162"/>
      <c r="AC54" s="162">
        <v>30036.126413933849</v>
      </c>
      <c r="AD54" s="162">
        <v>30036.126413933845</v>
      </c>
      <c r="AE54" s="162">
        <v>30036.126413933845</v>
      </c>
      <c r="AF54" s="162">
        <v>30036.126413933845</v>
      </c>
      <c r="AG54" s="162">
        <v>30036.126413933845</v>
      </c>
      <c r="AH54" s="162">
        <v>30036.126413933845</v>
      </c>
      <c r="AI54" s="162">
        <v>30036.126413933845</v>
      </c>
      <c r="AJ54" s="162">
        <v>30036.126413933845</v>
      </c>
      <c r="AK54" s="162"/>
      <c r="AL54" s="162"/>
      <c r="AM54" s="162"/>
      <c r="AN54" s="162">
        <v>57573.786335928351</v>
      </c>
      <c r="AO54" s="162">
        <v>57573.786335928358</v>
      </c>
      <c r="AP54" s="162">
        <v>57573.786335928358</v>
      </c>
      <c r="AQ54" s="162">
        <v>57573.786335928358</v>
      </c>
      <c r="AR54" s="162">
        <v>57573.786335928358</v>
      </c>
      <c r="AS54" s="162">
        <v>57573.786335928358</v>
      </c>
      <c r="AT54" s="162">
        <v>57573.786335928358</v>
      </c>
      <c r="AU54" s="162">
        <v>57573.786335928358</v>
      </c>
      <c r="AV54" s="162"/>
      <c r="AW54" s="162"/>
      <c r="AX54" s="162"/>
      <c r="AY54" s="162">
        <v>0</v>
      </c>
      <c r="AZ54" s="162">
        <v>0</v>
      </c>
      <c r="BA54" s="162">
        <v>0</v>
      </c>
      <c r="BB54" s="162">
        <v>0</v>
      </c>
      <c r="BC54" s="162">
        <v>0</v>
      </c>
      <c r="BD54" s="162">
        <v>0</v>
      </c>
      <c r="BE54" s="162">
        <v>0</v>
      </c>
      <c r="BF54" s="162">
        <v>0</v>
      </c>
      <c r="BG54" s="162"/>
      <c r="BH54" s="162"/>
      <c r="BI54" s="162"/>
      <c r="BJ54" s="162">
        <v>0</v>
      </c>
      <c r="BK54" s="162">
        <v>0</v>
      </c>
      <c r="BL54" s="162">
        <v>0</v>
      </c>
      <c r="BM54" s="162">
        <v>0</v>
      </c>
      <c r="BN54" s="162">
        <v>0</v>
      </c>
      <c r="BO54" s="162">
        <v>0</v>
      </c>
      <c r="BP54" s="162">
        <v>0</v>
      </c>
      <c r="BQ54" s="162">
        <v>0</v>
      </c>
      <c r="BR54" s="162"/>
      <c r="BS54" s="162"/>
      <c r="BT54" s="162"/>
      <c r="BU54" s="162">
        <v>0</v>
      </c>
      <c r="BV54" s="162">
        <v>0</v>
      </c>
      <c r="BW54" s="162">
        <v>0</v>
      </c>
      <c r="BX54" s="162">
        <v>0</v>
      </c>
      <c r="BY54" s="162">
        <v>0</v>
      </c>
      <c r="BZ54" s="162">
        <v>0</v>
      </c>
      <c r="CA54" s="162">
        <v>0</v>
      </c>
      <c r="CB54" s="162">
        <v>0</v>
      </c>
      <c r="CC54" s="162"/>
      <c r="CD54" s="162"/>
      <c r="CE54" s="162"/>
      <c r="CF54" s="162">
        <v>99329.154650647455</v>
      </c>
      <c r="CG54" s="162">
        <v>99329.154650647455</v>
      </c>
      <c r="CH54" s="162">
        <v>99329.154650647455</v>
      </c>
      <c r="CI54" s="162">
        <v>99329.154650647455</v>
      </c>
      <c r="CJ54" s="162">
        <v>99329.154650647455</v>
      </c>
      <c r="CK54" s="162">
        <v>99329.154650647455</v>
      </c>
      <c r="CL54" s="162">
        <v>99329.154650647455</v>
      </c>
      <c r="CM54" s="162">
        <v>99329.154650647455</v>
      </c>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4"/>
      <c r="DV54" s="164"/>
      <c r="DW54" s="164"/>
      <c r="DX54" s="164"/>
      <c r="DY54" s="164"/>
      <c r="DZ54" s="164"/>
      <c r="EA54" s="164"/>
      <c r="EB54" s="164"/>
      <c r="EC54" s="164"/>
      <c r="ED54" s="164"/>
      <c r="EE54" s="164"/>
      <c r="EF54" s="164"/>
      <c r="EG54" s="164"/>
      <c r="EH54" s="164"/>
      <c r="EI54" s="164"/>
      <c r="EJ54" s="164"/>
      <c r="EK54" s="164"/>
      <c r="EL54" s="164"/>
      <c r="EM54" s="164"/>
      <c r="EN54" s="164"/>
      <c r="EO54" s="164"/>
      <c r="EP54" s="164"/>
      <c r="EQ54" s="164"/>
      <c r="ER54" s="164"/>
      <c r="ES54" s="164"/>
      <c r="ET54" s="164"/>
      <c r="EU54" s="164"/>
      <c r="EV54" s="164"/>
      <c r="EW54" s="164"/>
      <c r="EX54" s="164"/>
      <c r="EY54" s="164"/>
      <c r="EZ54" s="164"/>
      <c r="FA54" s="164"/>
      <c r="FB54" s="164"/>
      <c r="FC54" s="164"/>
      <c r="FD54" s="164"/>
      <c r="FE54" s="164"/>
      <c r="FF54" s="164"/>
      <c r="FG54" s="164"/>
      <c r="FH54" s="164"/>
      <c r="FI54" s="164"/>
      <c r="FJ54" s="164"/>
      <c r="FK54" s="164"/>
      <c r="FL54" s="164"/>
      <c r="FM54" s="164"/>
      <c r="FN54" s="164"/>
      <c r="FO54" s="164"/>
      <c r="FP54" s="164"/>
      <c r="FQ54" s="164"/>
      <c r="FR54" s="164"/>
      <c r="FS54" s="164"/>
      <c r="FT54" s="164"/>
      <c r="FU54" s="164"/>
      <c r="FV54" s="164"/>
      <c r="FW54" s="164"/>
      <c r="FX54" s="164"/>
      <c r="FY54" s="164"/>
      <c r="FZ54" s="164"/>
      <c r="GA54" s="164"/>
      <c r="GB54" s="164"/>
      <c r="GC54" s="164"/>
      <c r="GD54" s="164"/>
      <c r="GE54" s="164"/>
      <c r="GF54" s="164"/>
      <c r="GG54" s="164"/>
      <c r="GH54" s="164"/>
      <c r="GI54" s="164"/>
      <c r="GJ54" s="164"/>
      <c r="GK54" s="164"/>
      <c r="GL54" s="164"/>
      <c r="GM54" s="164"/>
      <c r="GN54" s="164"/>
      <c r="GO54" s="164"/>
      <c r="GP54" s="164"/>
      <c r="GQ54" s="164"/>
      <c r="GR54" s="164"/>
      <c r="GS54" s="164"/>
      <c r="GT54" s="164"/>
      <c r="GU54" s="164"/>
      <c r="GV54" s="164"/>
      <c r="GW54" s="164"/>
      <c r="GX54" s="164"/>
      <c r="GY54" s="164"/>
      <c r="GZ54" s="164"/>
      <c r="HA54" s="164"/>
      <c r="HB54" s="164"/>
      <c r="HC54" s="164"/>
      <c r="HD54" s="164"/>
      <c r="HE54" s="164"/>
      <c r="HF54" s="164"/>
      <c r="HG54" s="164"/>
      <c r="HH54" s="164"/>
      <c r="HI54" s="164"/>
      <c r="HJ54" s="164"/>
      <c r="HK54" s="164"/>
      <c r="HL54" s="164"/>
      <c r="HM54" s="164"/>
      <c r="HN54" s="164"/>
      <c r="HO54" s="164"/>
      <c r="HP54" s="164"/>
      <c r="HQ54" s="164"/>
      <c r="HR54" s="164"/>
      <c r="HS54" s="164"/>
      <c r="HT54" s="164"/>
      <c r="HU54" s="164"/>
      <c r="HV54" s="164"/>
      <c r="HW54" s="164"/>
      <c r="HX54" s="164"/>
      <c r="HY54" s="164"/>
      <c r="HZ54" s="164"/>
      <c r="IA54" s="164"/>
      <c r="IB54" s="164"/>
      <c r="IC54" s="164"/>
      <c r="ID54" s="164"/>
      <c r="IE54" s="164"/>
      <c r="IF54" s="164"/>
      <c r="IG54" s="164"/>
      <c r="IH54" s="164"/>
      <c r="II54" s="164"/>
      <c r="IJ54" s="164"/>
      <c r="IK54" s="164"/>
      <c r="IL54" s="164"/>
      <c r="IM54" s="164"/>
      <c r="IN54" s="164"/>
      <c r="IO54" s="164"/>
      <c r="IP54" s="164"/>
      <c r="IQ54" s="164"/>
      <c r="IR54" s="164"/>
      <c r="IS54" s="164"/>
      <c r="IT54" s="164"/>
      <c r="IU54" s="164"/>
      <c r="IV54" s="164"/>
      <c r="IW54" s="164"/>
      <c r="IX54" s="164"/>
      <c r="IY54" s="164"/>
      <c r="IZ54" s="164"/>
      <c r="JA54" s="164"/>
      <c r="JB54" s="164"/>
      <c r="JC54" s="164"/>
      <c r="JD54" s="164"/>
      <c r="JE54" s="164"/>
      <c r="JF54" s="164"/>
      <c r="JG54" s="164"/>
      <c r="JH54" s="164"/>
      <c r="JI54" s="164"/>
      <c r="JJ54" s="164"/>
      <c r="JK54" s="164"/>
      <c r="JL54" s="164"/>
      <c r="JM54" s="164"/>
      <c r="JN54" s="164"/>
      <c r="JO54" s="164"/>
      <c r="JP54" s="164"/>
      <c r="JQ54" s="164"/>
      <c r="JR54" s="164"/>
      <c r="JS54" s="164"/>
      <c r="JT54" s="164"/>
      <c r="JU54" s="164"/>
      <c r="JV54" s="164"/>
      <c r="JW54" s="164"/>
      <c r="JX54" s="164"/>
      <c r="JY54" s="164"/>
      <c r="JZ54" s="164"/>
      <c r="KA54" s="164"/>
      <c r="KB54" s="164"/>
      <c r="KC54" s="164"/>
      <c r="KD54" s="164"/>
      <c r="KE54" s="164"/>
      <c r="KF54" s="164"/>
      <c r="KG54" s="164"/>
      <c r="KH54" s="164"/>
      <c r="KI54" s="164"/>
      <c r="KJ54" s="164"/>
      <c r="KK54" s="164"/>
      <c r="KL54" s="164"/>
      <c r="KM54" s="164"/>
      <c r="KN54" s="164"/>
      <c r="KO54" s="164"/>
      <c r="KP54" s="164"/>
      <c r="KQ54" s="164"/>
      <c r="KR54" s="164"/>
      <c r="KS54" s="164"/>
      <c r="KT54" s="164"/>
      <c r="KU54" s="164"/>
      <c r="KV54" s="164"/>
      <c r="KW54" s="164"/>
      <c r="KX54" s="164"/>
      <c r="KY54" s="164"/>
      <c r="KZ54" s="164"/>
      <c r="LA54" s="164"/>
      <c r="LB54" s="164"/>
      <c r="LC54" s="164"/>
      <c r="LD54" s="164"/>
      <c r="LE54" s="164"/>
      <c r="LF54" s="164"/>
      <c r="LG54" s="164"/>
      <c r="LH54" s="164"/>
      <c r="LI54" s="164"/>
      <c r="LJ54" s="164"/>
      <c r="LK54" s="164"/>
      <c r="LL54" s="164"/>
      <c r="LM54" s="164"/>
      <c r="LN54" s="164"/>
      <c r="LO54" s="164"/>
      <c r="LP54" s="164"/>
      <c r="LQ54" s="164"/>
      <c r="LR54" s="164"/>
      <c r="LS54" s="164"/>
      <c r="LT54" s="164"/>
      <c r="LU54" s="164"/>
      <c r="LV54" s="164"/>
      <c r="LW54" s="164"/>
      <c r="LX54" s="164"/>
      <c r="LY54" s="164"/>
      <c r="LZ54" s="164"/>
      <c r="MA54" s="164"/>
      <c r="MB54" s="164"/>
      <c r="MC54" s="164"/>
      <c r="MD54" s="164"/>
      <c r="ME54" s="164"/>
      <c r="MF54" s="164"/>
      <c r="MG54" s="164"/>
      <c r="MH54" s="164"/>
      <c r="MI54" s="164"/>
      <c r="MJ54" s="164"/>
      <c r="MK54" s="164"/>
      <c r="ML54" s="164"/>
      <c r="MM54" s="164"/>
      <c r="MN54" s="164"/>
      <c r="MO54" s="164"/>
      <c r="MP54" s="164"/>
      <c r="MQ54" s="164"/>
      <c r="MR54" s="164"/>
      <c r="MS54" s="164"/>
      <c r="MT54" s="164"/>
      <c r="MU54" s="164"/>
      <c r="MV54" s="164"/>
      <c r="MW54" s="164"/>
      <c r="MX54" s="164"/>
      <c r="MY54" s="164"/>
      <c r="MZ54" s="164"/>
      <c r="NA54" s="164"/>
      <c r="NB54" s="164"/>
      <c r="NC54" s="164"/>
      <c r="ND54" s="164"/>
      <c r="NE54" s="164"/>
      <c r="NF54" s="164"/>
      <c r="NG54" s="164"/>
      <c r="NH54" s="164"/>
      <c r="NI54" s="164"/>
      <c r="NJ54" s="164"/>
      <c r="NK54" s="164"/>
      <c r="NL54" s="164"/>
      <c r="NM54" s="164"/>
      <c r="NN54" s="164"/>
      <c r="NO54" s="164"/>
      <c r="NP54" s="164"/>
      <c r="NQ54" s="164"/>
      <c r="NR54" s="164"/>
      <c r="NS54" s="164"/>
      <c r="NT54" s="164"/>
      <c r="NU54" s="164"/>
      <c r="NV54" s="164"/>
      <c r="NW54" s="164"/>
      <c r="NX54" s="164"/>
      <c r="NY54" s="164"/>
      <c r="NZ54" s="164"/>
      <c r="OA54" s="164"/>
      <c r="OB54" s="164"/>
      <c r="OC54" s="164"/>
      <c r="OD54" s="164"/>
      <c r="OE54" s="164"/>
      <c r="OF54" s="164"/>
      <c r="OG54" s="164"/>
      <c r="OH54" s="164"/>
      <c r="OI54" s="164"/>
      <c r="OJ54" s="164"/>
      <c r="OK54" s="164"/>
      <c r="OL54" s="164"/>
      <c r="OM54" s="164"/>
      <c r="ON54" s="164"/>
      <c r="OO54" s="164"/>
      <c r="OP54" s="164"/>
      <c r="OQ54" s="164"/>
      <c r="OR54" s="164"/>
      <c r="OS54" s="164"/>
      <c r="OT54" s="164"/>
      <c r="OU54" s="164"/>
      <c r="OV54" s="164"/>
      <c r="OW54" s="164"/>
      <c r="OX54" s="164"/>
      <c r="OY54" s="164"/>
      <c r="OZ54" s="164"/>
      <c r="PA54" s="164"/>
      <c r="PB54" s="164"/>
      <c r="PC54" s="164"/>
      <c r="PD54" s="164"/>
      <c r="PE54" s="164"/>
      <c r="PF54" s="164"/>
      <c r="PG54" s="164"/>
      <c r="PH54" s="164"/>
      <c r="PI54" s="164"/>
      <c r="PJ54" s="164"/>
      <c r="PK54" s="164"/>
      <c r="PL54" s="164"/>
      <c r="PM54" s="164"/>
      <c r="PN54" s="164"/>
      <c r="PO54" s="164"/>
      <c r="PP54" s="164"/>
      <c r="PQ54" s="164"/>
      <c r="PR54" s="164"/>
      <c r="PS54" s="164"/>
      <c r="PT54" s="164"/>
      <c r="PU54" s="164"/>
      <c r="PV54" s="164"/>
      <c r="PW54" s="164"/>
      <c r="PX54" s="164"/>
      <c r="PY54" s="164"/>
      <c r="PZ54" s="164"/>
      <c r="QA54" s="164"/>
      <c r="QB54" s="164"/>
      <c r="QC54" s="164"/>
      <c r="QD54" s="164"/>
      <c r="QE54" s="164"/>
      <c r="QF54" s="164"/>
      <c r="QG54" s="164"/>
      <c r="QH54" s="164"/>
      <c r="QI54" s="164"/>
      <c r="QJ54" s="164"/>
      <c r="QK54" s="164"/>
      <c r="QL54" s="164"/>
      <c r="QM54" s="164"/>
      <c r="QN54" s="164"/>
      <c r="QO54" s="164"/>
      <c r="QP54" s="164"/>
      <c r="QQ54" s="164"/>
      <c r="QR54" s="164"/>
      <c r="QS54" s="164"/>
      <c r="QT54" s="164"/>
      <c r="QU54" s="164"/>
      <c r="QV54" s="164"/>
      <c r="QW54" s="164"/>
      <c r="QX54" s="164"/>
      <c r="QY54" s="164"/>
      <c r="QZ54" s="164"/>
      <c r="RA54" s="164"/>
      <c r="RB54" s="164"/>
      <c r="RC54" s="164"/>
      <c r="RD54" s="164"/>
      <c r="RE54" s="164"/>
      <c r="RF54" s="164"/>
      <c r="RG54" s="164"/>
      <c r="RH54" s="164"/>
      <c r="RI54" s="164"/>
      <c r="RJ54" s="164"/>
      <c r="RK54" s="164"/>
      <c r="RL54" s="164"/>
      <c r="RM54" s="164"/>
      <c r="RN54" s="164"/>
      <c r="RO54" s="164"/>
      <c r="RP54" s="164"/>
      <c r="RQ54" s="164"/>
      <c r="RR54" s="164"/>
      <c r="RS54" s="164"/>
      <c r="RT54" s="164"/>
      <c r="RU54" s="164"/>
      <c r="RV54" s="164"/>
      <c r="RW54" s="164"/>
      <c r="RX54" s="164"/>
      <c r="RY54" s="164"/>
      <c r="RZ54" s="164"/>
      <c r="SA54" s="164"/>
      <c r="SB54" s="164"/>
      <c r="SC54" s="164"/>
      <c r="SD54" s="164"/>
      <c r="SE54" s="164"/>
      <c r="SF54" s="164"/>
      <c r="SG54" s="164"/>
      <c r="SH54" s="164"/>
      <c r="SI54" s="164"/>
      <c r="SJ54" s="164"/>
      <c r="SK54" s="164"/>
      <c r="SL54" s="164"/>
      <c r="SM54" s="164"/>
      <c r="SN54" s="164"/>
      <c r="SO54" s="164"/>
      <c r="SP54" s="164"/>
      <c r="SQ54" s="164"/>
      <c r="SR54" s="164"/>
      <c r="SS54" s="164"/>
      <c r="ST54" s="164"/>
      <c r="SU54" s="164"/>
      <c r="SV54" s="164"/>
      <c r="SW54" s="164"/>
      <c r="SX54" s="164"/>
      <c r="SY54" s="164"/>
      <c r="SZ54" s="164"/>
      <c r="TA54" s="164"/>
      <c r="TB54" s="164"/>
      <c r="TC54" s="164"/>
      <c r="TD54" s="164"/>
      <c r="TE54" s="164"/>
      <c r="TF54" s="164"/>
      <c r="TG54" s="164"/>
      <c r="TH54" s="164"/>
      <c r="TI54" s="164"/>
      <c r="TJ54" s="164"/>
      <c r="TK54" s="164"/>
      <c r="TL54" s="164"/>
      <c r="TM54" s="164"/>
      <c r="TN54" s="164"/>
      <c r="TO54" s="164"/>
      <c r="TP54" s="164"/>
      <c r="TQ54" s="164"/>
      <c r="TR54" s="164"/>
      <c r="TS54" s="164"/>
      <c r="TT54" s="164"/>
      <c r="TU54" s="164"/>
      <c r="TV54" s="164"/>
      <c r="TW54" s="164"/>
      <c r="TX54" s="164"/>
      <c r="TY54" s="164"/>
      <c r="TZ54" s="164"/>
      <c r="UA54" s="164"/>
      <c r="UB54" s="164"/>
      <c r="UC54" s="164"/>
      <c r="UD54" s="164"/>
      <c r="UE54" s="164"/>
      <c r="UF54" s="164"/>
      <c r="UG54" s="164"/>
      <c r="UH54" s="164"/>
      <c r="UI54" s="164"/>
      <c r="UJ54" s="164"/>
      <c r="UK54" s="164"/>
      <c r="UL54" s="164"/>
      <c r="UM54" s="164"/>
      <c r="UN54" s="164"/>
      <c r="UO54" s="164"/>
      <c r="UP54" s="164"/>
      <c r="UQ54" s="164"/>
      <c r="UR54" s="164"/>
      <c r="US54" s="164"/>
      <c r="UT54" s="164"/>
      <c r="UU54" s="164"/>
      <c r="UV54" s="164"/>
      <c r="UW54" s="164"/>
      <c r="UX54" s="164"/>
      <c r="UY54" s="164"/>
      <c r="UZ54" s="164"/>
      <c r="VA54" s="164"/>
      <c r="VB54" s="164"/>
      <c r="VC54" s="164"/>
      <c r="VD54" s="164"/>
      <c r="VE54" s="164"/>
      <c r="VF54" s="164"/>
      <c r="VG54" s="164"/>
      <c r="VH54" s="164"/>
      <c r="VI54" s="164"/>
      <c r="VJ54" s="164"/>
      <c r="VK54" s="164"/>
      <c r="VL54" s="164"/>
      <c r="VM54" s="164"/>
      <c r="VN54" s="164"/>
      <c r="VO54" s="164"/>
      <c r="VP54" s="164"/>
      <c r="VQ54" s="164"/>
      <c r="VR54" s="164"/>
      <c r="VS54" s="164"/>
      <c r="VT54" s="164"/>
      <c r="VU54" s="164"/>
      <c r="VV54" s="164"/>
      <c r="VW54" s="164"/>
      <c r="VX54" s="164"/>
      <c r="VY54" s="164"/>
      <c r="VZ54" s="164"/>
      <c r="WA54" s="164"/>
      <c r="WB54" s="164"/>
      <c r="WC54" s="164"/>
      <c r="WD54" s="164"/>
      <c r="WE54" s="164"/>
      <c r="WF54" s="164"/>
      <c r="WG54" s="164"/>
      <c r="WH54" s="164"/>
      <c r="WI54" s="164"/>
      <c r="WJ54" s="164"/>
      <c r="WK54" s="164"/>
      <c r="WL54" s="164"/>
      <c r="WM54" s="164"/>
      <c r="WN54" s="164"/>
      <c r="WO54" s="164"/>
      <c r="WP54" s="164"/>
      <c r="WQ54" s="164"/>
      <c r="WR54" s="164"/>
      <c r="WS54" s="164"/>
      <c r="WT54" s="164"/>
      <c r="WU54" s="164"/>
      <c r="WV54" s="164"/>
      <c r="WW54" s="164"/>
      <c r="WX54" s="164"/>
      <c r="WY54" s="164"/>
      <c r="WZ54" s="164"/>
      <c r="XA54" s="164"/>
      <c r="XB54" s="164"/>
      <c r="XC54" s="164"/>
      <c r="XD54" s="164"/>
      <c r="XE54" s="164"/>
      <c r="XF54" s="164"/>
      <c r="XG54" s="164"/>
      <c r="XH54" s="164"/>
      <c r="XI54" s="164"/>
      <c r="XJ54" s="164"/>
      <c r="XK54" s="164"/>
      <c r="XL54" s="164"/>
      <c r="XM54" s="164"/>
      <c r="XN54" s="164"/>
      <c r="XO54" s="164"/>
      <c r="XP54" s="164"/>
      <c r="XQ54" s="164"/>
      <c r="XR54" s="164"/>
      <c r="XS54" s="164"/>
      <c r="XT54" s="164"/>
      <c r="XU54" s="164"/>
      <c r="XV54" s="164"/>
      <c r="XW54" s="164"/>
      <c r="XX54" s="164"/>
      <c r="XY54" s="164"/>
      <c r="XZ54" s="164"/>
      <c r="YA54" s="164"/>
      <c r="YB54" s="164"/>
      <c r="YC54" s="164"/>
      <c r="YD54" s="164"/>
      <c r="YE54" s="164"/>
      <c r="YF54" s="164"/>
      <c r="YG54" s="164"/>
      <c r="YH54" s="164"/>
      <c r="YI54" s="164"/>
      <c r="YJ54" s="164"/>
      <c r="YK54" s="164"/>
      <c r="YL54" s="164"/>
      <c r="YM54" s="164"/>
      <c r="YN54" s="164"/>
      <c r="YO54" s="164"/>
      <c r="YP54" s="164"/>
      <c r="YQ54" s="164"/>
      <c r="YR54" s="164"/>
      <c r="YS54" s="164"/>
      <c r="YT54" s="164"/>
      <c r="YU54" s="164"/>
      <c r="YV54" s="164"/>
      <c r="YW54" s="164"/>
      <c r="YX54" s="164"/>
      <c r="YY54" s="164"/>
      <c r="YZ54" s="164"/>
      <c r="ZA54" s="164"/>
      <c r="ZB54" s="164"/>
      <c r="ZC54" s="164"/>
      <c r="ZD54" s="164"/>
      <c r="ZE54" s="164"/>
      <c r="ZF54" s="164"/>
      <c r="ZG54" s="164"/>
      <c r="ZH54" s="164"/>
      <c r="ZI54" s="164"/>
      <c r="ZJ54" s="164"/>
      <c r="ZK54" s="164"/>
      <c r="ZL54" s="164"/>
      <c r="ZM54" s="164"/>
      <c r="ZN54" s="164"/>
      <c r="ZO54" s="164"/>
      <c r="ZP54" s="164"/>
      <c r="ZQ54" s="164"/>
      <c r="ZR54" s="164"/>
      <c r="ZS54" s="164"/>
      <c r="ZT54" s="164"/>
      <c r="ZU54" s="164"/>
      <c r="ZV54" s="164"/>
      <c r="ZW54" s="164"/>
      <c r="ZX54" s="164"/>
      <c r="ZY54" s="164"/>
      <c r="ZZ54" s="164"/>
      <c r="AAA54" s="164"/>
      <c r="AAB54" s="164"/>
      <c r="AAC54" s="164"/>
      <c r="AAD54" s="164"/>
      <c r="AAE54" s="164"/>
      <c r="AAF54" s="164"/>
      <c r="AAG54" s="164"/>
      <c r="AAH54" s="164"/>
      <c r="AAI54" s="164"/>
      <c r="AAJ54" s="164"/>
      <c r="AAK54" s="164"/>
      <c r="AAL54" s="164"/>
      <c r="AAM54" s="164"/>
      <c r="AAN54" s="164"/>
      <c r="AAO54" s="164"/>
      <c r="AAP54" s="164"/>
      <c r="AAQ54" s="164"/>
      <c r="AAR54" s="164"/>
      <c r="AAS54" s="164"/>
      <c r="AAT54" s="164"/>
      <c r="AAU54" s="164"/>
      <c r="AAV54" s="164"/>
      <c r="AAW54" s="164"/>
      <c r="AAX54" s="164"/>
      <c r="AAY54" s="164"/>
      <c r="AAZ54" s="164"/>
      <c r="ABA54" s="164"/>
      <c r="ABB54" s="164"/>
      <c r="ABC54" s="164"/>
    </row>
    <row r="55" spans="1:731" ht="15" customHeight="1" x14ac:dyDescent="0.35">
      <c r="A55" s="161" t="s">
        <v>143</v>
      </c>
      <c r="B55" s="525"/>
      <c r="C55" s="525"/>
      <c r="D55" s="162"/>
      <c r="E55" s="162"/>
      <c r="F55" s="162"/>
      <c r="G55" s="162">
        <v>1</v>
      </c>
      <c r="H55" s="162">
        <v>1</v>
      </c>
      <c r="I55" s="162">
        <v>1</v>
      </c>
      <c r="J55" s="162">
        <v>1</v>
      </c>
      <c r="K55" s="162">
        <v>1</v>
      </c>
      <c r="L55" s="162">
        <v>1</v>
      </c>
      <c r="M55" s="162">
        <v>1</v>
      </c>
      <c r="N55" s="162">
        <v>1</v>
      </c>
      <c r="O55" s="162"/>
      <c r="P55" s="162"/>
      <c r="Q55" s="162"/>
      <c r="R55" s="162">
        <v>8214.6767600156909</v>
      </c>
      <c r="S55" s="162">
        <v>8214.6767600156909</v>
      </c>
      <c r="T55" s="162">
        <v>8214.6767600156909</v>
      </c>
      <c r="U55" s="162">
        <v>8214.6767600156909</v>
      </c>
      <c r="V55" s="162">
        <v>8214.6767600156909</v>
      </c>
      <c r="W55" s="162">
        <v>8214.6767600156909</v>
      </c>
      <c r="X55" s="162">
        <v>8214.6767600156909</v>
      </c>
      <c r="Y55" s="162">
        <v>8214.6767600156909</v>
      </c>
      <c r="Z55" s="162"/>
      <c r="AA55" s="162"/>
      <c r="AB55" s="162"/>
      <c r="AC55" s="162">
        <v>22902.834454503474</v>
      </c>
      <c r="AD55" s="162">
        <v>22902.834454503471</v>
      </c>
      <c r="AE55" s="162">
        <v>22902.834454503471</v>
      </c>
      <c r="AF55" s="162">
        <v>22902.834454503471</v>
      </c>
      <c r="AG55" s="162">
        <v>22902.834454503471</v>
      </c>
      <c r="AH55" s="162">
        <v>22902.834454503471</v>
      </c>
      <c r="AI55" s="162">
        <v>22902.834454503471</v>
      </c>
      <c r="AJ55" s="162">
        <v>22902.834454503471</v>
      </c>
      <c r="AK55" s="162"/>
      <c r="AL55" s="162"/>
      <c r="AM55" s="162"/>
      <c r="AN55" s="162">
        <v>42841.245785480838</v>
      </c>
      <c r="AO55" s="162">
        <v>42841.245785480838</v>
      </c>
      <c r="AP55" s="162">
        <v>42841.245785480838</v>
      </c>
      <c r="AQ55" s="162">
        <v>42841.245785480838</v>
      </c>
      <c r="AR55" s="162">
        <v>42841.245785480838</v>
      </c>
      <c r="AS55" s="162">
        <v>42841.245785480838</v>
      </c>
      <c r="AT55" s="162">
        <v>42841.245785480838</v>
      </c>
      <c r="AU55" s="162">
        <v>42841.245785480838</v>
      </c>
      <c r="AV55" s="162"/>
      <c r="AW55" s="162"/>
      <c r="AX55" s="162"/>
      <c r="AY55" s="162">
        <v>481452</v>
      </c>
      <c r="AZ55" s="162">
        <v>481452</v>
      </c>
      <c r="BA55" s="162">
        <v>481452</v>
      </c>
      <c r="BB55" s="162">
        <v>481452</v>
      </c>
      <c r="BC55" s="162">
        <v>481452</v>
      </c>
      <c r="BD55" s="162">
        <v>481452</v>
      </c>
      <c r="BE55" s="162">
        <v>481452</v>
      </c>
      <c r="BF55" s="162">
        <v>481452</v>
      </c>
      <c r="BG55" s="162"/>
      <c r="BH55" s="162"/>
      <c r="BI55" s="162"/>
      <c r="BJ55" s="162">
        <v>0</v>
      </c>
      <c r="BK55" s="162">
        <v>0</v>
      </c>
      <c r="BL55" s="162">
        <v>0</v>
      </c>
      <c r="BM55" s="162">
        <v>0</v>
      </c>
      <c r="BN55" s="162">
        <v>0</v>
      </c>
      <c r="BO55" s="162">
        <v>0</v>
      </c>
      <c r="BP55" s="162">
        <v>0</v>
      </c>
      <c r="BQ55" s="162">
        <v>0</v>
      </c>
      <c r="BR55" s="162"/>
      <c r="BS55" s="162"/>
      <c r="BT55" s="162"/>
      <c r="BU55" s="162">
        <v>0</v>
      </c>
      <c r="BV55" s="162">
        <v>0</v>
      </c>
      <c r="BW55" s="162">
        <v>0</v>
      </c>
      <c r="BX55" s="162">
        <v>0</v>
      </c>
      <c r="BY55" s="162">
        <v>0</v>
      </c>
      <c r="BZ55" s="162">
        <v>0</v>
      </c>
      <c r="CA55" s="162">
        <v>0</v>
      </c>
      <c r="CB55" s="162">
        <v>0</v>
      </c>
      <c r="CC55" s="162"/>
      <c r="CD55" s="162"/>
      <c r="CE55" s="162"/>
      <c r="CF55" s="162">
        <v>73958.756999999998</v>
      </c>
      <c r="CG55" s="162">
        <v>73958.756999999998</v>
      </c>
      <c r="CH55" s="162">
        <v>73958.756999999998</v>
      </c>
      <c r="CI55" s="162">
        <v>73958.756999999998</v>
      </c>
      <c r="CJ55" s="162">
        <v>73958.756999999998</v>
      </c>
      <c r="CK55" s="162">
        <v>73958.756999999998</v>
      </c>
      <c r="CL55" s="162">
        <v>73958.756999999998</v>
      </c>
      <c r="CM55" s="162">
        <v>73958.756999999998</v>
      </c>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4"/>
      <c r="DV55" s="164"/>
      <c r="DW55" s="164"/>
      <c r="DX55" s="164"/>
      <c r="DY55" s="164"/>
      <c r="DZ55" s="164"/>
      <c r="EA55" s="164"/>
      <c r="EB55" s="164"/>
      <c r="EC55" s="164"/>
      <c r="ED55" s="164"/>
      <c r="EE55" s="164"/>
      <c r="EF55" s="164"/>
      <c r="EG55" s="164"/>
      <c r="EH55" s="164"/>
      <c r="EI55" s="164"/>
      <c r="EJ55" s="164"/>
      <c r="EK55" s="164"/>
      <c r="EL55" s="164"/>
      <c r="EM55" s="164"/>
      <c r="EN55" s="164"/>
      <c r="EO55" s="164"/>
      <c r="EP55" s="164"/>
      <c r="EQ55" s="164"/>
      <c r="ER55" s="164"/>
      <c r="ES55" s="164"/>
      <c r="ET55" s="164"/>
      <c r="EU55" s="164"/>
      <c r="EV55" s="164"/>
      <c r="EW55" s="164"/>
      <c r="EX55" s="164"/>
      <c r="EY55" s="164"/>
      <c r="EZ55" s="164"/>
      <c r="FA55" s="164"/>
      <c r="FB55" s="164"/>
      <c r="FC55" s="164"/>
      <c r="FD55" s="164"/>
      <c r="FE55" s="164"/>
      <c r="FF55" s="164"/>
      <c r="FG55" s="164"/>
      <c r="FH55" s="164"/>
      <c r="FI55" s="164"/>
      <c r="FJ55" s="164"/>
      <c r="FK55" s="164"/>
      <c r="FL55" s="164"/>
      <c r="FM55" s="164"/>
      <c r="FN55" s="164"/>
      <c r="FO55" s="164"/>
      <c r="FP55" s="164"/>
      <c r="FQ55" s="164"/>
      <c r="FR55" s="164"/>
      <c r="FS55" s="164"/>
      <c r="FT55" s="164"/>
      <c r="FU55" s="164"/>
      <c r="FV55" s="164"/>
      <c r="FW55" s="164"/>
      <c r="FX55" s="164"/>
      <c r="FY55" s="164"/>
      <c r="FZ55" s="164"/>
      <c r="GA55" s="164"/>
      <c r="GB55" s="164"/>
      <c r="GC55" s="164"/>
      <c r="GD55" s="164"/>
      <c r="GE55" s="164"/>
      <c r="GF55" s="164"/>
      <c r="GG55" s="164"/>
      <c r="GH55" s="164"/>
      <c r="GI55" s="164"/>
      <c r="GJ55" s="164"/>
      <c r="GK55" s="164"/>
      <c r="GL55" s="164"/>
      <c r="GM55" s="164"/>
      <c r="GN55" s="164"/>
      <c r="GO55" s="164"/>
      <c r="GP55" s="164"/>
      <c r="GQ55" s="164"/>
      <c r="GR55" s="164"/>
      <c r="GS55" s="164"/>
      <c r="GT55" s="164"/>
      <c r="GU55" s="164"/>
      <c r="GV55" s="164"/>
      <c r="GW55" s="164"/>
      <c r="GX55" s="164"/>
      <c r="GY55" s="164"/>
      <c r="GZ55" s="164"/>
      <c r="HA55" s="164"/>
      <c r="HB55" s="164"/>
      <c r="HC55" s="164"/>
      <c r="HD55" s="164"/>
      <c r="HE55" s="164"/>
      <c r="HF55" s="164"/>
      <c r="HG55" s="164"/>
      <c r="HH55" s="164"/>
      <c r="HI55" s="164"/>
      <c r="HJ55" s="164"/>
      <c r="HK55" s="164"/>
      <c r="HL55" s="164"/>
      <c r="HM55" s="164"/>
      <c r="HN55" s="164"/>
      <c r="HO55" s="164"/>
      <c r="HP55" s="164"/>
      <c r="HQ55" s="164"/>
      <c r="HR55" s="164"/>
      <c r="HS55" s="164"/>
      <c r="HT55" s="164"/>
      <c r="HU55" s="164"/>
      <c r="HV55" s="164"/>
      <c r="HW55" s="164"/>
      <c r="HX55" s="164"/>
      <c r="HY55" s="164"/>
      <c r="HZ55" s="164"/>
      <c r="IA55" s="164"/>
      <c r="IB55" s="164"/>
      <c r="IC55" s="164"/>
      <c r="ID55" s="164"/>
      <c r="IE55" s="164"/>
      <c r="IF55" s="164"/>
      <c r="IG55" s="164"/>
      <c r="IH55" s="164"/>
      <c r="II55" s="164"/>
      <c r="IJ55" s="164"/>
      <c r="IK55" s="164"/>
      <c r="IL55" s="164"/>
      <c r="IM55" s="164"/>
      <c r="IN55" s="164"/>
      <c r="IO55" s="164"/>
      <c r="IP55" s="164"/>
      <c r="IQ55" s="164"/>
      <c r="IR55" s="164"/>
      <c r="IS55" s="164"/>
      <c r="IT55" s="164"/>
      <c r="IU55" s="164"/>
      <c r="IV55" s="164"/>
      <c r="IW55" s="164"/>
      <c r="IX55" s="164"/>
      <c r="IY55" s="164"/>
      <c r="IZ55" s="164"/>
      <c r="JA55" s="164"/>
      <c r="JB55" s="164"/>
      <c r="JC55" s="164"/>
      <c r="JD55" s="164"/>
      <c r="JE55" s="164"/>
      <c r="JF55" s="164"/>
      <c r="JG55" s="164"/>
      <c r="JH55" s="164"/>
      <c r="JI55" s="164"/>
      <c r="JJ55" s="164"/>
      <c r="JK55" s="164"/>
      <c r="JL55" s="164"/>
      <c r="JM55" s="164"/>
      <c r="JN55" s="164"/>
      <c r="JO55" s="164"/>
      <c r="JP55" s="164"/>
      <c r="JQ55" s="164"/>
      <c r="JR55" s="164"/>
      <c r="JS55" s="164"/>
      <c r="JT55" s="164"/>
      <c r="JU55" s="164"/>
      <c r="JV55" s="164"/>
      <c r="JW55" s="164"/>
      <c r="JX55" s="164"/>
      <c r="JY55" s="164"/>
      <c r="JZ55" s="164"/>
      <c r="KA55" s="164"/>
      <c r="KB55" s="164"/>
      <c r="KC55" s="164"/>
      <c r="KD55" s="164"/>
      <c r="KE55" s="164"/>
      <c r="KF55" s="164"/>
      <c r="KG55" s="164"/>
      <c r="KH55" s="164"/>
      <c r="KI55" s="164"/>
      <c r="KJ55" s="164"/>
      <c r="KK55" s="164"/>
      <c r="KL55" s="164"/>
      <c r="KM55" s="164"/>
      <c r="KN55" s="164"/>
      <c r="KO55" s="164"/>
      <c r="KP55" s="164"/>
      <c r="KQ55" s="164"/>
      <c r="KR55" s="164"/>
      <c r="KS55" s="164"/>
      <c r="KT55" s="164"/>
      <c r="KU55" s="164"/>
      <c r="KV55" s="164"/>
      <c r="KW55" s="164"/>
      <c r="KX55" s="164"/>
      <c r="KY55" s="164"/>
      <c r="KZ55" s="164"/>
      <c r="LA55" s="164"/>
      <c r="LB55" s="164"/>
      <c r="LC55" s="164"/>
      <c r="LD55" s="164"/>
      <c r="LE55" s="164"/>
      <c r="LF55" s="164"/>
      <c r="LG55" s="164"/>
      <c r="LH55" s="164"/>
      <c r="LI55" s="164"/>
      <c r="LJ55" s="164"/>
      <c r="LK55" s="164"/>
      <c r="LL55" s="164"/>
      <c r="LM55" s="164"/>
      <c r="LN55" s="164"/>
      <c r="LO55" s="164"/>
      <c r="LP55" s="164"/>
      <c r="LQ55" s="164"/>
      <c r="LR55" s="164"/>
      <c r="LS55" s="164"/>
      <c r="LT55" s="164"/>
      <c r="LU55" s="164"/>
      <c r="LV55" s="164"/>
      <c r="LW55" s="164"/>
      <c r="LX55" s="164"/>
      <c r="LY55" s="164"/>
      <c r="LZ55" s="164"/>
      <c r="MA55" s="164"/>
      <c r="MB55" s="164"/>
      <c r="MC55" s="164"/>
      <c r="MD55" s="164"/>
      <c r="ME55" s="164"/>
      <c r="MF55" s="164"/>
      <c r="MG55" s="164"/>
      <c r="MH55" s="164"/>
      <c r="MI55" s="164"/>
      <c r="MJ55" s="164"/>
      <c r="MK55" s="164"/>
      <c r="ML55" s="164"/>
      <c r="MM55" s="164"/>
      <c r="MN55" s="164"/>
      <c r="MO55" s="164"/>
      <c r="MP55" s="164"/>
      <c r="MQ55" s="164"/>
      <c r="MR55" s="164"/>
      <c r="MS55" s="164"/>
      <c r="MT55" s="164"/>
      <c r="MU55" s="164"/>
      <c r="MV55" s="164"/>
      <c r="MW55" s="164"/>
      <c r="MX55" s="164"/>
      <c r="MY55" s="164"/>
      <c r="MZ55" s="164"/>
      <c r="NA55" s="164"/>
      <c r="NB55" s="164"/>
      <c r="NC55" s="164"/>
      <c r="ND55" s="164"/>
      <c r="NE55" s="164"/>
      <c r="NF55" s="164"/>
      <c r="NG55" s="164"/>
      <c r="NH55" s="164"/>
      <c r="NI55" s="164"/>
      <c r="NJ55" s="164"/>
      <c r="NK55" s="164"/>
      <c r="NL55" s="164"/>
      <c r="NM55" s="164"/>
      <c r="NN55" s="164"/>
      <c r="NO55" s="164"/>
      <c r="NP55" s="164"/>
      <c r="NQ55" s="164"/>
      <c r="NR55" s="164"/>
      <c r="NS55" s="164"/>
      <c r="NT55" s="164"/>
      <c r="NU55" s="164"/>
      <c r="NV55" s="164"/>
      <c r="NW55" s="164"/>
      <c r="NX55" s="164"/>
      <c r="NY55" s="164"/>
      <c r="NZ55" s="164"/>
      <c r="OA55" s="164"/>
      <c r="OB55" s="164"/>
      <c r="OC55" s="164"/>
      <c r="OD55" s="164"/>
      <c r="OE55" s="164"/>
      <c r="OF55" s="164"/>
      <c r="OG55" s="164"/>
      <c r="OH55" s="164"/>
      <c r="OI55" s="164"/>
      <c r="OJ55" s="164"/>
      <c r="OK55" s="164"/>
      <c r="OL55" s="164"/>
      <c r="OM55" s="164"/>
      <c r="ON55" s="164"/>
      <c r="OO55" s="164"/>
      <c r="OP55" s="164"/>
      <c r="OQ55" s="164"/>
      <c r="OR55" s="164"/>
      <c r="OS55" s="164"/>
      <c r="OT55" s="164"/>
      <c r="OU55" s="164"/>
      <c r="OV55" s="164"/>
      <c r="OW55" s="164"/>
      <c r="OX55" s="164"/>
      <c r="OY55" s="164"/>
      <c r="OZ55" s="164"/>
      <c r="PA55" s="164"/>
      <c r="PB55" s="164"/>
      <c r="PC55" s="164"/>
      <c r="PD55" s="164"/>
      <c r="PE55" s="164"/>
      <c r="PF55" s="164"/>
      <c r="PG55" s="164"/>
      <c r="PH55" s="164"/>
      <c r="PI55" s="164"/>
      <c r="PJ55" s="164"/>
      <c r="PK55" s="164"/>
      <c r="PL55" s="164"/>
      <c r="PM55" s="164"/>
      <c r="PN55" s="164"/>
      <c r="PO55" s="164"/>
      <c r="PP55" s="164"/>
      <c r="PQ55" s="164"/>
      <c r="PR55" s="164"/>
      <c r="PS55" s="164"/>
      <c r="PT55" s="164"/>
      <c r="PU55" s="164"/>
      <c r="PV55" s="164"/>
      <c r="PW55" s="164"/>
      <c r="PX55" s="164"/>
      <c r="PY55" s="164"/>
      <c r="PZ55" s="164"/>
      <c r="QA55" s="164"/>
      <c r="QB55" s="164"/>
      <c r="QC55" s="164"/>
      <c r="QD55" s="164"/>
      <c r="QE55" s="164"/>
      <c r="QF55" s="164"/>
      <c r="QG55" s="164"/>
      <c r="QH55" s="164"/>
      <c r="QI55" s="164"/>
      <c r="QJ55" s="164"/>
      <c r="QK55" s="164"/>
      <c r="QL55" s="164"/>
      <c r="QM55" s="164"/>
      <c r="QN55" s="164"/>
      <c r="QO55" s="164"/>
      <c r="QP55" s="164"/>
      <c r="QQ55" s="164"/>
      <c r="QR55" s="164"/>
      <c r="QS55" s="164"/>
      <c r="QT55" s="164"/>
      <c r="QU55" s="164"/>
      <c r="QV55" s="164"/>
      <c r="QW55" s="164"/>
      <c r="QX55" s="164"/>
      <c r="QY55" s="164"/>
      <c r="QZ55" s="164"/>
      <c r="RA55" s="164"/>
      <c r="RB55" s="164"/>
      <c r="RC55" s="164"/>
      <c r="RD55" s="164"/>
      <c r="RE55" s="164"/>
      <c r="RF55" s="164"/>
      <c r="RG55" s="164"/>
      <c r="RH55" s="164"/>
      <c r="RI55" s="164"/>
      <c r="RJ55" s="164"/>
      <c r="RK55" s="164"/>
      <c r="RL55" s="164"/>
      <c r="RM55" s="164"/>
      <c r="RN55" s="164"/>
      <c r="RO55" s="164"/>
      <c r="RP55" s="164"/>
      <c r="RQ55" s="164"/>
      <c r="RR55" s="164"/>
      <c r="RS55" s="164"/>
      <c r="RT55" s="164"/>
      <c r="RU55" s="164"/>
      <c r="RV55" s="164"/>
      <c r="RW55" s="164"/>
      <c r="RX55" s="164"/>
      <c r="RY55" s="164"/>
      <c r="RZ55" s="164"/>
      <c r="SA55" s="164"/>
      <c r="SB55" s="164"/>
      <c r="SC55" s="164"/>
      <c r="SD55" s="164"/>
      <c r="SE55" s="164"/>
      <c r="SF55" s="164"/>
      <c r="SG55" s="164"/>
      <c r="SH55" s="164"/>
      <c r="SI55" s="164"/>
      <c r="SJ55" s="164"/>
      <c r="SK55" s="164"/>
      <c r="SL55" s="164"/>
      <c r="SM55" s="164"/>
      <c r="SN55" s="164"/>
      <c r="SO55" s="164"/>
      <c r="SP55" s="164"/>
      <c r="SQ55" s="164"/>
      <c r="SR55" s="164"/>
      <c r="SS55" s="164"/>
      <c r="ST55" s="164"/>
      <c r="SU55" s="164"/>
      <c r="SV55" s="164"/>
      <c r="SW55" s="164"/>
      <c r="SX55" s="164"/>
      <c r="SY55" s="164"/>
      <c r="SZ55" s="164"/>
      <c r="TA55" s="164"/>
      <c r="TB55" s="164"/>
      <c r="TC55" s="164"/>
      <c r="TD55" s="164"/>
      <c r="TE55" s="164"/>
      <c r="TF55" s="164"/>
      <c r="TG55" s="164"/>
      <c r="TH55" s="164"/>
      <c r="TI55" s="164"/>
      <c r="TJ55" s="164"/>
      <c r="TK55" s="164"/>
      <c r="TL55" s="164"/>
      <c r="TM55" s="164"/>
      <c r="TN55" s="164"/>
      <c r="TO55" s="164"/>
      <c r="TP55" s="164"/>
      <c r="TQ55" s="164"/>
      <c r="TR55" s="164"/>
      <c r="TS55" s="164"/>
      <c r="TT55" s="164"/>
      <c r="TU55" s="164"/>
      <c r="TV55" s="164"/>
      <c r="TW55" s="164"/>
      <c r="TX55" s="164"/>
      <c r="TY55" s="164"/>
      <c r="TZ55" s="164"/>
      <c r="UA55" s="164"/>
      <c r="UB55" s="164"/>
      <c r="UC55" s="164"/>
      <c r="UD55" s="164"/>
      <c r="UE55" s="164"/>
      <c r="UF55" s="164"/>
      <c r="UG55" s="164"/>
      <c r="UH55" s="164"/>
      <c r="UI55" s="164"/>
      <c r="UJ55" s="164"/>
      <c r="UK55" s="164"/>
      <c r="UL55" s="164"/>
      <c r="UM55" s="164"/>
      <c r="UN55" s="164"/>
      <c r="UO55" s="164"/>
      <c r="UP55" s="164"/>
      <c r="UQ55" s="164"/>
      <c r="UR55" s="164"/>
      <c r="US55" s="164"/>
      <c r="UT55" s="164"/>
      <c r="UU55" s="164"/>
      <c r="UV55" s="164"/>
      <c r="UW55" s="164"/>
      <c r="UX55" s="164"/>
      <c r="UY55" s="164"/>
      <c r="UZ55" s="164"/>
      <c r="VA55" s="164"/>
      <c r="VB55" s="164"/>
      <c r="VC55" s="164"/>
      <c r="VD55" s="164"/>
      <c r="VE55" s="164"/>
      <c r="VF55" s="164"/>
      <c r="VG55" s="164"/>
      <c r="VH55" s="164"/>
      <c r="VI55" s="164"/>
      <c r="VJ55" s="164"/>
      <c r="VK55" s="164"/>
      <c r="VL55" s="164"/>
      <c r="VM55" s="164"/>
      <c r="VN55" s="164"/>
      <c r="VO55" s="164"/>
      <c r="VP55" s="164"/>
      <c r="VQ55" s="164"/>
      <c r="VR55" s="164"/>
      <c r="VS55" s="164"/>
      <c r="VT55" s="164"/>
      <c r="VU55" s="164"/>
      <c r="VV55" s="164"/>
      <c r="VW55" s="164"/>
      <c r="VX55" s="164"/>
      <c r="VY55" s="164"/>
      <c r="VZ55" s="164"/>
      <c r="WA55" s="164"/>
      <c r="WB55" s="164"/>
      <c r="WC55" s="164"/>
      <c r="WD55" s="164"/>
      <c r="WE55" s="164"/>
      <c r="WF55" s="164"/>
      <c r="WG55" s="164"/>
      <c r="WH55" s="164"/>
      <c r="WI55" s="164"/>
      <c r="WJ55" s="164"/>
      <c r="WK55" s="164"/>
      <c r="WL55" s="164"/>
      <c r="WM55" s="164"/>
      <c r="WN55" s="164"/>
      <c r="WO55" s="164"/>
      <c r="WP55" s="164"/>
      <c r="WQ55" s="164"/>
      <c r="WR55" s="164"/>
      <c r="WS55" s="164"/>
      <c r="WT55" s="164"/>
      <c r="WU55" s="164"/>
      <c r="WV55" s="164"/>
      <c r="WW55" s="164"/>
      <c r="WX55" s="164"/>
      <c r="WY55" s="164"/>
      <c r="WZ55" s="164"/>
      <c r="XA55" s="164"/>
      <c r="XB55" s="164"/>
      <c r="XC55" s="164"/>
      <c r="XD55" s="164"/>
      <c r="XE55" s="164"/>
      <c r="XF55" s="164"/>
      <c r="XG55" s="164"/>
      <c r="XH55" s="164"/>
      <c r="XI55" s="164"/>
      <c r="XJ55" s="164"/>
      <c r="XK55" s="164"/>
      <c r="XL55" s="164"/>
      <c r="XM55" s="164"/>
      <c r="XN55" s="164"/>
      <c r="XO55" s="164"/>
      <c r="XP55" s="164"/>
      <c r="XQ55" s="164"/>
      <c r="XR55" s="164"/>
      <c r="XS55" s="164"/>
      <c r="XT55" s="164"/>
      <c r="XU55" s="164"/>
      <c r="XV55" s="164"/>
      <c r="XW55" s="164"/>
      <c r="XX55" s="164"/>
      <c r="XY55" s="164"/>
      <c r="XZ55" s="164"/>
      <c r="YA55" s="164"/>
      <c r="YB55" s="164"/>
      <c r="YC55" s="164"/>
      <c r="YD55" s="164"/>
      <c r="YE55" s="164"/>
      <c r="YF55" s="164"/>
      <c r="YG55" s="164"/>
      <c r="YH55" s="164"/>
      <c r="YI55" s="164"/>
      <c r="YJ55" s="164"/>
      <c r="YK55" s="164"/>
      <c r="YL55" s="164"/>
      <c r="YM55" s="164"/>
      <c r="YN55" s="164"/>
      <c r="YO55" s="164"/>
      <c r="YP55" s="164"/>
      <c r="YQ55" s="164"/>
      <c r="YR55" s="164"/>
      <c r="YS55" s="164"/>
      <c r="YT55" s="164"/>
      <c r="YU55" s="164"/>
      <c r="YV55" s="164"/>
      <c r="YW55" s="164"/>
      <c r="YX55" s="164"/>
      <c r="YY55" s="164"/>
      <c r="YZ55" s="164"/>
      <c r="ZA55" s="164"/>
      <c r="ZB55" s="164"/>
      <c r="ZC55" s="164"/>
      <c r="ZD55" s="164"/>
      <c r="ZE55" s="164"/>
      <c r="ZF55" s="164"/>
      <c r="ZG55" s="164"/>
      <c r="ZH55" s="164"/>
      <c r="ZI55" s="164"/>
      <c r="ZJ55" s="164"/>
      <c r="ZK55" s="164"/>
      <c r="ZL55" s="164"/>
      <c r="ZM55" s="164"/>
      <c r="ZN55" s="164"/>
      <c r="ZO55" s="164"/>
      <c r="ZP55" s="164"/>
      <c r="ZQ55" s="164"/>
      <c r="ZR55" s="164"/>
      <c r="ZS55" s="164"/>
      <c r="ZT55" s="164"/>
      <c r="ZU55" s="164"/>
      <c r="ZV55" s="164"/>
      <c r="ZW55" s="164"/>
      <c r="ZX55" s="164"/>
      <c r="ZY55" s="164"/>
      <c r="ZZ55" s="164"/>
      <c r="AAA55" s="164"/>
      <c r="AAB55" s="164"/>
      <c r="AAC55" s="164"/>
      <c r="AAD55" s="164"/>
      <c r="AAE55" s="164"/>
      <c r="AAF55" s="164"/>
      <c r="AAG55" s="164"/>
      <c r="AAH55" s="164"/>
      <c r="AAI55" s="164"/>
      <c r="AAJ55" s="164"/>
      <c r="AAK55" s="164"/>
      <c r="AAL55" s="164"/>
      <c r="AAM55" s="164"/>
      <c r="AAN55" s="164"/>
      <c r="AAO55" s="164"/>
      <c r="AAP55" s="164"/>
      <c r="AAQ55" s="164"/>
      <c r="AAR55" s="164"/>
      <c r="AAS55" s="164"/>
      <c r="AAT55" s="164"/>
      <c r="AAU55" s="164"/>
      <c r="AAV55" s="164"/>
      <c r="AAW55" s="164"/>
      <c r="AAX55" s="164"/>
      <c r="AAY55" s="164"/>
      <c r="AAZ55" s="164"/>
      <c r="ABA55" s="164"/>
      <c r="ABB55" s="164"/>
      <c r="ABC55" s="164"/>
    </row>
    <row r="56" spans="1:731" ht="15" customHeight="1" x14ac:dyDescent="0.35">
      <c r="A56" s="161" t="s">
        <v>257</v>
      </c>
      <c r="B56" s="525"/>
      <c r="C56" s="525"/>
      <c r="D56" s="162"/>
      <c r="E56" s="162"/>
      <c r="F56" s="162"/>
      <c r="G56" s="162">
        <v>1</v>
      </c>
      <c r="H56" s="162">
        <v>1</v>
      </c>
      <c r="I56" s="162">
        <v>1</v>
      </c>
      <c r="J56" s="162">
        <v>1</v>
      </c>
      <c r="K56" s="162">
        <v>1</v>
      </c>
      <c r="L56" s="162">
        <v>1</v>
      </c>
      <c r="M56" s="162">
        <v>1</v>
      </c>
      <c r="N56" s="162">
        <v>1</v>
      </c>
      <c r="O56" s="162"/>
      <c r="P56" s="162"/>
      <c r="Q56" s="162"/>
      <c r="R56" s="162">
        <v>4606.5541454188051</v>
      </c>
      <c r="S56" s="162">
        <v>4606.5541454188051</v>
      </c>
      <c r="T56" s="162">
        <v>4606.5541454188051</v>
      </c>
      <c r="U56" s="162">
        <v>4606.5541454188051</v>
      </c>
      <c r="V56" s="162">
        <v>4606.5541454188051</v>
      </c>
      <c r="W56" s="162">
        <v>4606.5541454188051</v>
      </c>
      <c r="X56" s="162">
        <v>4606.5541454188051</v>
      </c>
      <c r="Y56" s="162">
        <v>4606.5541454188051</v>
      </c>
      <c r="Z56" s="162"/>
      <c r="AA56" s="162"/>
      <c r="AB56" s="162"/>
      <c r="AC56" s="162">
        <v>12245.80055117257</v>
      </c>
      <c r="AD56" s="162">
        <v>12245.80055117257</v>
      </c>
      <c r="AE56" s="162">
        <v>12245.80055117257</v>
      </c>
      <c r="AF56" s="162">
        <v>12245.80055117257</v>
      </c>
      <c r="AG56" s="162">
        <v>12245.80055117257</v>
      </c>
      <c r="AH56" s="162">
        <v>12245.80055117257</v>
      </c>
      <c r="AI56" s="162">
        <v>12245.80055117257</v>
      </c>
      <c r="AJ56" s="162">
        <v>12245.80055117257</v>
      </c>
      <c r="AK56" s="162"/>
      <c r="AL56" s="162"/>
      <c r="AM56" s="162"/>
      <c r="AN56" s="162">
        <v>23516.88308299983</v>
      </c>
      <c r="AO56" s="162">
        <v>23516.88308299983</v>
      </c>
      <c r="AP56" s="162">
        <v>23516.88308299983</v>
      </c>
      <c r="AQ56" s="162">
        <v>23516.88308299983</v>
      </c>
      <c r="AR56" s="162">
        <v>23516.88308299983</v>
      </c>
      <c r="AS56" s="162">
        <v>23516.88308299983</v>
      </c>
      <c r="AT56" s="162">
        <v>23516.88308299983</v>
      </c>
      <c r="AU56" s="162">
        <v>23516.88308299983</v>
      </c>
      <c r="AV56" s="162"/>
      <c r="AW56" s="162"/>
      <c r="AX56" s="162"/>
      <c r="AY56" s="162">
        <v>238815</v>
      </c>
      <c r="AZ56" s="162">
        <v>238815</v>
      </c>
      <c r="BA56" s="162">
        <v>238815</v>
      </c>
      <c r="BB56" s="162">
        <v>238815</v>
      </c>
      <c r="BC56" s="162">
        <v>238815</v>
      </c>
      <c r="BD56" s="162">
        <v>238815</v>
      </c>
      <c r="BE56" s="162">
        <v>238815</v>
      </c>
      <c r="BF56" s="162">
        <v>238815</v>
      </c>
      <c r="BG56" s="162"/>
      <c r="BH56" s="162"/>
      <c r="BI56" s="162"/>
      <c r="BJ56" s="162">
        <v>0</v>
      </c>
      <c r="BK56" s="162">
        <v>0</v>
      </c>
      <c r="BL56" s="162">
        <v>0</v>
      </c>
      <c r="BM56" s="162">
        <v>0</v>
      </c>
      <c r="BN56" s="162">
        <v>0</v>
      </c>
      <c r="BO56" s="162">
        <v>0</v>
      </c>
      <c r="BP56" s="162">
        <v>0</v>
      </c>
      <c r="BQ56" s="162">
        <v>0</v>
      </c>
      <c r="BR56" s="162"/>
      <c r="BS56" s="162"/>
      <c r="BT56" s="162"/>
      <c r="BU56" s="162">
        <v>0</v>
      </c>
      <c r="BV56" s="162">
        <v>0</v>
      </c>
      <c r="BW56" s="162">
        <v>0</v>
      </c>
      <c r="BX56" s="162">
        <v>0</v>
      </c>
      <c r="BY56" s="162">
        <v>0</v>
      </c>
      <c r="BZ56" s="162">
        <v>0</v>
      </c>
      <c r="CA56" s="162">
        <v>0</v>
      </c>
      <c r="CB56" s="162">
        <v>0</v>
      </c>
      <c r="CC56" s="162"/>
      <c r="CD56" s="162"/>
      <c r="CE56" s="162"/>
      <c r="CF56" s="162">
        <v>40369.237779591196</v>
      </c>
      <c r="CG56" s="162">
        <v>40369.237779591196</v>
      </c>
      <c r="CH56" s="162">
        <v>40369.237779591196</v>
      </c>
      <c r="CI56" s="162">
        <v>40369.237779591196</v>
      </c>
      <c r="CJ56" s="162">
        <v>40369.237779591196</v>
      </c>
      <c r="CK56" s="162">
        <v>40369.237779591196</v>
      </c>
      <c r="CL56" s="162">
        <v>40369.237779591196</v>
      </c>
      <c r="CM56" s="162">
        <v>40369.237779591196</v>
      </c>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4"/>
      <c r="DV56" s="164"/>
      <c r="DW56" s="164"/>
      <c r="DX56" s="164"/>
      <c r="DY56" s="164"/>
      <c r="DZ56" s="164"/>
      <c r="EA56" s="164"/>
      <c r="EB56" s="164"/>
      <c r="EC56" s="164"/>
      <c r="ED56" s="164"/>
      <c r="EE56" s="164"/>
      <c r="EF56" s="164"/>
      <c r="EG56" s="164"/>
      <c r="EH56" s="164"/>
      <c r="EI56" s="164"/>
      <c r="EJ56" s="164"/>
      <c r="EK56" s="164"/>
      <c r="EL56" s="164"/>
      <c r="EM56" s="164"/>
      <c r="EN56" s="164"/>
      <c r="EO56" s="164"/>
      <c r="EP56" s="164"/>
      <c r="EQ56" s="164"/>
      <c r="ER56" s="164"/>
      <c r="ES56" s="164"/>
      <c r="ET56" s="164"/>
      <c r="EU56" s="164"/>
      <c r="EV56" s="164"/>
      <c r="EW56" s="164"/>
      <c r="EX56" s="164"/>
      <c r="EY56" s="164"/>
      <c r="EZ56" s="164"/>
      <c r="FA56" s="164"/>
      <c r="FB56" s="164"/>
      <c r="FC56" s="164"/>
      <c r="FD56" s="164"/>
      <c r="FE56" s="164"/>
      <c r="FF56" s="164"/>
      <c r="FG56" s="164"/>
      <c r="FH56" s="164"/>
      <c r="FI56" s="164"/>
      <c r="FJ56" s="164"/>
      <c r="FK56" s="164"/>
      <c r="FL56" s="164"/>
      <c r="FM56" s="164"/>
      <c r="FN56" s="164"/>
      <c r="FO56" s="164"/>
      <c r="FP56" s="164"/>
      <c r="FQ56" s="164"/>
      <c r="FR56" s="164"/>
      <c r="FS56" s="164"/>
      <c r="FT56" s="164"/>
      <c r="FU56" s="164"/>
      <c r="FV56" s="164"/>
      <c r="FW56" s="164"/>
      <c r="FX56" s="164"/>
      <c r="FY56" s="164"/>
      <c r="FZ56" s="164"/>
      <c r="GA56" s="164"/>
      <c r="GB56" s="164"/>
      <c r="GC56" s="164"/>
      <c r="GD56" s="164"/>
      <c r="GE56" s="164"/>
      <c r="GF56" s="164"/>
      <c r="GG56" s="164"/>
      <c r="GH56" s="164"/>
      <c r="GI56" s="164"/>
      <c r="GJ56" s="164"/>
      <c r="GK56" s="164"/>
      <c r="GL56" s="164"/>
      <c r="GM56" s="164"/>
      <c r="GN56" s="164"/>
      <c r="GO56" s="164"/>
      <c r="GP56" s="164"/>
      <c r="GQ56" s="164"/>
      <c r="GR56" s="164"/>
      <c r="GS56" s="164"/>
      <c r="GT56" s="164"/>
      <c r="GU56" s="164"/>
      <c r="GV56" s="164"/>
      <c r="GW56" s="164"/>
      <c r="GX56" s="164"/>
      <c r="GY56" s="164"/>
      <c r="GZ56" s="164"/>
      <c r="HA56" s="164"/>
      <c r="HB56" s="164"/>
      <c r="HC56" s="164"/>
      <c r="HD56" s="164"/>
      <c r="HE56" s="164"/>
      <c r="HF56" s="164"/>
      <c r="HG56" s="164"/>
      <c r="HH56" s="164"/>
      <c r="HI56" s="164"/>
      <c r="HJ56" s="164"/>
      <c r="HK56" s="164"/>
      <c r="HL56" s="164"/>
      <c r="HM56" s="164"/>
      <c r="HN56" s="164"/>
      <c r="HO56" s="164"/>
      <c r="HP56" s="164"/>
      <c r="HQ56" s="164"/>
      <c r="HR56" s="164"/>
      <c r="HS56" s="164"/>
      <c r="HT56" s="164"/>
      <c r="HU56" s="164"/>
      <c r="HV56" s="164"/>
      <c r="HW56" s="164"/>
      <c r="HX56" s="164"/>
      <c r="HY56" s="164"/>
      <c r="HZ56" s="164"/>
      <c r="IA56" s="164"/>
      <c r="IB56" s="164"/>
      <c r="IC56" s="164"/>
      <c r="ID56" s="164"/>
      <c r="IE56" s="164"/>
      <c r="IF56" s="164"/>
      <c r="IG56" s="164"/>
      <c r="IH56" s="164"/>
      <c r="II56" s="164"/>
      <c r="IJ56" s="164"/>
      <c r="IK56" s="164"/>
      <c r="IL56" s="164"/>
      <c r="IM56" s="164"/>
      <c r="IN56" s="164"/>
      <c r="IO56" s="164"/>
      <c r="IP56" s="164"/>
      <c r="IQ56" s="164"/>
      <c r="IR56" s="164"/>
      <c r="IS56" s="164"/>
      <c r="IT56" s="164"/>
      <c r="IU56" s="164"/>
      <c r="IV56" s="164"/>
      <c r="IW56" s="164"/>
      <c r="IX56" s="164"/>
      <c r="IY56" s="164"/>
      <c r="IZ56" s="164"/>
      <c r="JA56" s="164"/>
      <c r="JB56" s="164"/>
      <c r="JC56" s="164"/>
      <c r="JD56" s="164"/>
      <c r="JE56" s="164"/>
      <c r="JF56" s="164"/>
      <c r="JG56" s="164"/>
      <c r="JH56" s="164"/>
      <c r="JI56" s="164"/>
      <c r="JJ56" s="164"/>
      <c r="JK56" s="164"/>
      <c r="JL56" s="164"/>
      <c r="JM56" s="164"/>
      <c r="JN56" s="164"/>
      <c r="JO56" s="164"/>
      <c r="JP56" s="164"/>
      <c r="JQ56" s="164"/>
      <c r="JR56" s="164"/>
      <c r="JS56" s="164"/>
      <c r="JT56" s="164"/>
      <c r="JU56" s="164"/>
      <c r="JV56" s="164"/>
      <c r="JW56" s="164"/>
      <c r="JX56" s="164"/>
      <c r="JY56" s="164"/>
      <c r="JZ56" s="164"/>
      <c r="KA56" s="164"/>
      <c r="KB56" s="164"/>
      <c r="KC56" s="164"/>
      <c r="KD56" s="164"/>
      <c r="KE56" s="164"/>
      <c r="KF56" s="164"/>
      <c r="KG56" s="164"/>
      <c r="KH56" s="164"/>
      <c r="KI56" s="164"/>
      <c r="KJ56" s="164"/>
      <c r="KK56" s="164"/>
      <c r="KL56" s="164"/>
      <c r="KM56" s="164"/>
      <c r="KN56" s="164"/>
      <c r="KO56" s="164"/>
      <c r="KP56" s="164"/>
      <c r="KQ56" s="164"/>
      <c r="KR56" s="164"/>
      <c r="KS56" s="164"/>
      <c r="KT56" s="164"/>
      <c r="KU56" s="164"/>
      <c r="KV56" s="164"/>
      <c r="KW56" s="164"/>
      <c r="KX56" s="164"/>
      <c r="KY56" s="164"/>
      <c r="KZ56" s="164"/>
      <c r="LA56" s="164"/>
      <c r="LB56" s="164"/>
      <c r="LC56" s="164"/>
      <c r="LD56" s="164"/>
      <c r="LE56" s="164"/>
      <c r="LF56" s="164"/>
      <c r="LG56" s="164"/>
      <c r="LH56" s="164"/>
      <c r="LI56" s="164"/>
      <c r="LJ56" s="164"/>
      <c r="LK56" s="164"/>
      <c r="LL56" s="164"/>
      <c r="LM56" s="164"/>
      <c r="LN56" s="164"/>
      <c r="LO56" s="164"/>
      <c r="LP56" s="164"/>
      <c r="LQ56" s="164"/>
      <c r="LR56" s="164"/>
      <c r="LS56" s="164"/>
      <c r="LT56" s="164"/>
      <c r="LU56" s="164"/>
      <c r="LV56" s="164"/>
      <c r="LW56" s="164"/>
      <c r="LX56" s="164"/>
      <c r="LY56" s="164"/>
      <c r="LZ56" s="164"/>
      <c r="MA56" s="164"/>
      <c r="MB56" s="164"/>
      <c r="MC56" s="164"/>
      <c r="MD56" s="164"/>
      <c r="ME56" s="164"/>
      <c r="MF56" s="164"/>
      <c r="MG56" s="164"/>
      <c r="MH56" s="164"/>
      <c r="MI56" s="164"/>
      <c r="MJ56" s="164"/>
      <c r="MK56" s="164"/>
      <c r="ML56" s="164"/>
      <c r="MM56" s="164"/>
      <c r="MN56" s="164"/>
      <c r="MO56" s="164"/>
      <c r="MP56" s="164"/>
      <c r="MQ56" s="164"/>
      <c r="MR56" s="164"/>
      <c r="MS56" s="164"/>
      <c r="MT56" s="164"/>
      <c r="MU56" s="164"/>
      <c r="MV56" s="164"/>
      <c r="MW56" s="164"/>
      <c r="MX56" s="164"/>
      <c r="MY56" s="164"/>
      <c r="MZ56" s="164"/>
      <c r="NA56" s="164"/>
      <c r="NB56" s="164"/>
      <c r="NC56" s="164"/>
      <c r="ND56" s="164"/>
      <c r="NE56" s="164"/>
      <c r="NF56" s="164"/>
      <c r="NG56" s="164"/>
      <c r="NH56" s="164"/>
      <c r="NI56" s="164"/>
      <c r="NJ56" s="164"/>
      <c r="NK56" s="164"/>
      <c r="NL56" s="164"/>
      <c r="NM56" s="164"/>
      <c r="NN56" s="164"/>
      <c r="NO56" s="164"/>
      <c r="NP56" s="164"/>
      <c r="NQ56" s="164"/>
      <c r="NR56" s="164"/>
      <c r="NS56" s="164"/>
      <c r="NT56" s="164"/>
      <c r="NU56" s="164"/>
      <c r="NV56" s="164"/>
      <c r="NW56" s="164"/>
      <c r="NX56" s="164"/>
      <c r="NY56" s="164"/>
      <c r="NZ56" s="164"/>
      <c r="OA56" s="164"/>
      <c r="OB56" s="164"/>
      <c r="OC56" s="164"/>
      <c r="OD56" s="164"/>
      <c r="OE56" s="164"/>
      <c r="OF56" s="164"/>
      <c r="OG56" s="164"/>
      <c r="OH56" s="164"/>
      <c r="OI56" s="164"/>
      <c r="OJ56" s="164"/>
      <c r="OK56" s="164"/>
      <c r="OL56" s="164"/>
      <c r="OM56" s="164"/>
      <c r="ON56" s="164"/>
      <c r="OO56" s="164"/>
      <c r="OP56" s="164"/>
      <c r="OQ56" s="164"/>
      <c r="OR56" s="164"/>
      <c r="OS56" s="164"/>
      <c r="OT56" s="164"/>
      <c r="OU56" s="164"/>
      <c r="OV56" s="164"/>
      <c r="OW56" s="164"/>
      <c r="OX56" s="164"/>
      <c r="OY56" s="164"/>
      <c r="OZ56" s="164"/>
      <c r="PA56" s="164"/>
      <c r="PB56" s="164"/>
      <c r="PC56" s="164"/>
      <c r="PD56" s="164"/>
      <c r="PE56" s="164"/>
      <c r="PF56" s="164"/>
      <c r="PG56" s="164"/>
      <c r="PH56" s="164"/>
      <c r="PI56" s="164"/>
      <c r="PJ56" s="164"/>
      <c r="PK56" s="164"/>
      <c r="PL56" s="164"/>
      <c r="PM56" s="164"/>
      <c r="PN56" s="164"/>
      <c r="PO56" s="164"/>
      <c r="PP56" s="164"/>
      <c r="PQ56" s="164"/>
      <c r="PR56" s="164"/>
      <c r="PS56" s="164"/>
      <c r="PT56" s="164"/>
      <c r="PU56" s="164"/>
      <c r="PV56" s="164"/>
      <c r="PW56" s="164"/>
      <c r="PX56" s="164"/>
      <c r="PY56" s="164"/>
      <c r="PZ56" s="164"/>
      <c r="QA56" s="164"/>
      <c r="QB56" s="164"/>
      <c r="QC56" s="164"/>
      <c r="QD56" s="164"/>
      <c r="QE56" s="164"/>
      <c r="QF56" s="164"/>
      <c r="QG56" s="164"/>
      <c r="QH56" s="164"/>
      <c r="QI56" s="164"/>
      <c r="QJ56" s="164"/>
      <c r="QK56" s="164"/>
      <c r="QL56" s="164"/>
      <c r="QM56" s="164"/>
      <c r="QN56" s="164"/>
      <c r="QO56" s="164"/>
      <c r="QP56" s="164"/>
      <c r="QQ56" s="164"/>
      <c r="QR56" s="164"/>
      <c r="QS56" s="164"/>
      <c r="QT56" s="164"/>
      <c r="QU56" s="164"/>
      <c r="QV56" s="164"/>
      <c r="QW56" s="164"/>
      <c r="QX56" s="164"/>
      <c r="QY56" s="164"/>
      <c r="QZ56" s="164"/>
      <c r="RA56" s="164"/>
      <c r="RB56" s="164"/>
      <c r="RC56" s="164"/>
      <c r="RD56" s="164"/>
      <c r="RE56" s="164"/>
      <c r="RF56" s="164"/>
      <c r="RG56" s="164"/>
      <c r="RH56" s="164"/>
      <c r="RI56" s="164"/>
      <c r="RJ56" s="164"/>
      <c r="RK56" s="164"/>
      <c r="RL56" s="164"/>
      <c r="RM56" s="164"/>
      <c r="RN56" s="164"/>
      <c r="RO56" s="164"/>
      <c r="RP56" s="164"/>
      <c r="RQ56" s="164"/>
      <c r="RR56" s="164"/>
      <c r="RS56" s="164"/>
      <c r="RT56" s="164"/>
      <c r="RU56" s="164"/>
      <c r="RV56" s="164"/>
      <c r="RW56" s="164"/>
      <c r="RX56" s="164"/>
      <c r="RY56" s="164"/>
      <c r="RZ56" s="164"/>
      <c r="SA56" s="164"/>
      <c r="SB56" s="164"/>
      <c r="SC56" s="164"/>
      <c r="SD56" s="164"/>
      <c r="SE56" s="164"/>
      <c r="SF56" s="164"/>
      <c r="SG56" s="164"/>
      <c r="SH56" s="164"/>
      <c r="SI56" s="164"/>
      <c r="SJ56" s="164"/>
      <c r="SK56" s="164"/>
      <c r="SL56" s="164"/>
      <c r="SM56" s="164"/>
      <c r="SN56" s="164"/>
      <c r="SO56" s="164"/>
      <c r="SP56" s="164"/>
      <c r="SQ56" s="164"/>
      <c r="SR56" s="164"/>
      <c r="SS56" s="164"/>
      <c r="ST56" s="164"/>
      <c r="SU56" s="164"/>
      <c r="SV56" s="164"/>
      <c r="SW56" s="164"/>
      <c r="SX56" s="164"/>
      <c r="SY56" s="164"/>
      <c r="SZ56" s="164"/>
      <c r="TA56" s="164"/>
      <c r="TB56" s="164"/>
      <c r="TC56" s="164"/>
      <c r="TD56" s="164"/>
      <c r="TE56" s="164"/>
      <c r="TF56" s="164"/>
      <c r="TG56" s="164"/>
      <c r="TH56" s="164"/>
      <c r="TI56" s="164"/>
      <c r="TJ56" s="164"/>
      <c r="TK56" s="164"/>
      <c r="TL56" s="164"/>
      <c r="TM56" s="164"/>
      <c r="TN56" s="164"/>
      <c r="TO56" s="164"/>
      <c r="TP56" s="164"/>
      <c r="TQ56" s="164"/>
      <c r="TR56" s="164"/>
      <c r="TS56" s="164"/>
      <c r="TT56" s="164"/>
      <c r="TU56" s="164"/>
      <c r="TV56" s="164"/>
      <c r="TW56" s="164"/>
      <c r="TX56" s="164"/>
      <c r="TY56" s="164"/>
      <c r="TZ56" s="164"/>
      <c r="UA56" s="164"/>
      <c r="UB56" s="164"/>
      <c r="UC56" s="164"/>
      <c r="UD56" s="164"/>
      <c r="UE56" s="164"/>
      <c r="UF56" s="164"/>
      <c r="UG56" s="164"/>
      <c r="UH56" s="164"/>
      <c r="UI56" s="164"/>
      <c r="UJ56" s="164"/>
      <c r="UK56" s="164"/>
      <c r="UL56" s="164"/>
      <c r="UM56" s="164"/>
      <c r="UN56" s="164"/>
      <c r="UO56" s="164"/>
      <c r="UP56" s="164"/>
      <c r="UQ56" s="164"/>
      <c r="UR56" s="164"/>
      <c r="US56" s="164"/>
      <c r="UT56" s="164"/>
      <c r="UU56" s="164"/>
      <c r="UV56" s="164"/>
      <c r="UW56" s="164"/>
      <c r="UX56" s="164"/>
      <c r="UY56" s="164"/>
      <c r="UZ56" s="164"/>
      <c r="VA56" s="164"/>
      <c r="VB56" s="164"/>
      <c r="VC56" s="164"/>
      <c r="VD56" s="164"/>
      <c r="VE56" s="164"/>
      <c r="VF56" s="164"/>
      <c r="VG56" s="164"/>
      <c r="VH56" s="164"/>
      <c r="VI56" s="164"/>
      <c r="VJ56" s="164"/>
      <c r="VK56" s="164"/>
      <c r="VL56" s="164"/>
      <c r="VM56" s="164"/>
      <c r="VN56" s="164"/>
      <c r="VO56" s="164"/>
      <c r="VP56" s="164"/>
      <c r="VQ56" s="164"/>
      <c r="VR56" s="164"/>
      <c r="VS56" s="164"/>
      <c r="VT56" s="164"/>
      <c r="VU56" s="164"/>
      <c r="VV56" s="164"/>
      <c r="VW56" s="164"/>
      <c r="VX56" s="164"/>
      <c r="VY56" s="164"/>
      <c r="VZ56" s="164"/>
      <c r="WA56" s="164"/>
      <c r="WB56" s="164"/>
      <c r="WC56" s="164"/>
      <c r="WD56" s="164"/>
      <c r="WE56" s="164"/>
      <c r="WF56" s="164"/>
      <c r="WG56" s="164"/>
      <c r="WH56" s="164"/>
      <c r="WI56" s="164"/>
      <c r="WJ56" s="164"/>
      <c r="WK56" s="164"/>
      <c r="WL56" s="164"/>
      <c r="WM56" s="164"/>
      <c r="WN56" s="164"/>
      <c r="WO56" s="164"/>
      <c r="WP56" s="164"/>
      <c r="WQ56" s="164"/>
      <c r="WR56" s="164"/>
      <c r="WS56" s="164"/>
      <c r="WT56" s="164"/>
      <c r="WU56" s="164"/>
      <c r="WV56" s="164"/>
      <c r="WW56" s="164"/>
      <c r="WX56" s="164"/>
      <c r="WY56" s="164"/>
      <c r="WZ56" s="164"/>
      <c r="XA56" s="164"/>
      <c r="XB56" s="164"/>
      <c r="XC56" s="164"/>
      <c r="XD56" s="164"/>
      <c r="XE56" s="164"/>
      <c r="XF56" s="164"/>
      <c r="XG56" s="164"/>
      <c r="XH56" s="164"/>
      <c r="XI56" s="164"/>
      <c r="XJ56" s="164"/>
      <c r="XK56" s="164"/>
      <c r="XL56" s="164"/>
      <c r="XM56" s="164"/>
      <c r="XN56" s="164"/>
      <c r="XO56" s="164"/>
      <c r="XP56" s="164"/>
      <c r="XQ56" s="164"/>
      <c r="XR56" s="164"/>
      <c r="XS56" s="164"/>
      <c r="XT56" s="164"/>
      <c r="XU56" s="164"/>
      <c r="XV56" s="164"/>
      <c r="XW56" s="164"/>
      <c r="XX56" s="164"/>
      <c r="XY56" s="164"/>
      <c r="XZ56" s="164"/>
      <c r="YA56" s="164"/>
      <c r="YB56" s="164"/>
      <c r="YC56" s="164"/>
      <c r="YD56" s="164"/>
      <c r="YE56" s="164"/>
      <c r="YF56" s="164"/>
      <c r="YG56" s="164"/>
      <c r="YH56" s="164"/>
      <c r="YI56" s="164"/>
      <c r="YJ56" s="164"/>
      <c r="YK56" s="164"/>
      <c r="YL56" s="164"/>
      <c r="YM56" s="164"/>
      <c r="YN56" s="164"/>
      <c r="YO56" s="164"/>
      <c r="YP56" s="164"/>
      <c r="YQ56" s="164"/>
      <c r="YR56" s="164"/>
      <c r="YS56" s="164"/>
      <c r="YT56" s="164"/>
      <c r="YU56" s="164"/>
      <c r="YV56" s="164"/>
      <c r="YW56" s="164"/>
      <c r="YX56" s="164"/>
      <c r="YY56" s="164"/>
      <c r="YZ56" s="164"/>
      <c r="ZA56" s="164"/>
      <c r="ZB56" s="164"/>
      <c r="ZC56" s="164"/>
      <c r="ZD56" s="164"/>
      <c r="ZE56" s="164"/>
      <c r="ZF56" s="164"/>
      <c r="ZG56" s="164"/>
      <c r="ZH56" s="164"/>
      <c r="ZI56" s="164"/>
      <c r="ZJ56" s="164"/>
      <c r="ZK56" s="164"/>
      <c r="ZL56" s="164"/>
      <c r="ZM56" s="164"/>
      <c r="ZN56" s="164"/>
      <c r="ZO56" s="164"/>
      <c r="ZP56" s="164"/>
      <c r="ZQ56" s="164"/>
      <c r="ZR56" s="164"/>
      <c r="ZS56" s="164"/>
      <c r="ZT56" s="164"/>
      <c r="ZU56" s="164"/>
      <c r="ZV56" s="164"/>
      <c r="ZW56" s="164"/>
      <c r="ZX56" s="164"/>
      <c r="ZY56" s="164"/>
      <c r="ZZ56" s="164"/>
      <c r="AAA56" s="164"/>
      <c r="AAB56" s="164"/>
      <c r="AAC56" s="164"/>
      <c r="AAD56" s="164"/>
      <c r="AAE56" s="164"/>
      <c r="AAF56" s="164"/>
      <c r="AAG56" s="164"/>
      <c r="AAH56" s="164"/>
      <c r="AAI56" s="164"/>
      <c r="AAJ56" s="164"/>
      <c r="AAK56" s="164"/>
      <c r="AAL56" s="164"/>
      <c r="AAM56" s="164"/>
      <c r="AAN56" s="164"/>
      <c r="AAO56" s="164"/>
      <c r="AAP56" s="164"/>
      <c r="AAQ56" s="164"/>
      <c r="AAR56" s="164"/>
      <c r="AAS56" s="164"/>
      <c r="AAT56" s="164"/>
      <c r="AAU56" s="164"/>
      <c r="AAV56" s="164"/>
      <c r="AAW56" s="164"/>
      <c r="AAX56" s="164"/>
      <c r="AAY56" s="164"/>
      <c r="AAZ56" s="164"/>
      <c r="ABA56" s="164"/>
      <c r="ABB56" s="164"/>
      <c r="ABC56" s="164"/>
    </row>
    <row r="57" spans="1:731" ht="15" customHeight="1" x14ac:dyDescent="0.35">
      <c r="A57" s="161" t="s">
        <v>257</v>
      </c>
      <c r="B57" s="525"/>
      <c r="C57" s="525"/>
      <c r="D57" s="162"/>
      <c r="E57" s="162"/>
      <c r="F57" s="162"/>
      <c r="G57" s="162">
        <v>1</v>
      </c>
      <c r="H57" s="162">
        <v>1</v>
      </c>
      <c r="I57" s="162">
        <v>1</v>
      </c>
      <c r="J57" s="162">
        <v>1</v>
      </c>
      <c r="K57" s="162">
        <v>1</v>
      </c>
      <c r="L57" s="162">
        <v>1</v>
      </c>
      <c r="M57" s="162">
        <v>1</v>
      </c>
      <c r="N57" s="162">
        <v>1</v>
      </c>
      <c r="O57" s="162"/>
      <c r="P57" s="162"/>
      <c r="Q57" s="162"/>
      <c r="R57" s="162">
        <v>4668.4597561726732</v>
      </c>
      <c r="S57" s="162">
        <v>4668.4597561726732</v>
      </c>
      <c r="T57" s="162">
        <v>4668.4597561726732</v>
      </c>
      <c r="U57" s="162">
        <v>4668.4597561726732</v>
      </c>
      <c r="V57" s="162">
        <v>4668.4597561726732</v>
      </c>
      <c r="W57" s="162">
        <v>4668.4597561726732</v>
      </c>
      <c r="X57" s="162">
        <v>4668.4597561726732</v>
      </c>
      <c r="Y57" s="162">
        <v>4668.4597561726732</v>
      </c>
      <c r="Z57" s="162"/>
      <c r="AA57" s="162"/>
      <c r="AB57" s="162"/>
      <c r="AC57" s="162">
        <v>12346.777415628441</v>
      </c>
      <c r="AD57" s="162">
        <v>12346.777415628441</v>
      </c>
      <c r="AE57" s="162">
        <v>12346.777415628441</v>
      </c>
      <c r="AF57" s="162">
        <v>12346.777415628441</v>
      </c>
      <c r="AG57" s="162">
        <v>12346.777415628441</v>
      </c>
      <c r="AH57" s="162">
        <v>12346.777415628441</v>
      </c>
      <c r="AI57" s="162">
        <v>12346.777415628441</v>
      </c>
      <c r="AJ57" s="162">
        <v>12346.777415628441</v>
      </c>
      <c r="AK57" s="162"/>
      <c r="AL57" s="162"/>
      <c r="AM57" s="162"/>
      <c r="AN57" s="162">
        <v>23916.052579857685</v>
      </c>
      <c r="AO57" s="162">
        <v>23916.052579857685</v>
      </c>
      <c r="AP57" s="162">
        <v>23916.052579857685</v>
      </c>
      <c r="AQ57" s="162">
        <v>23916.052579857685</v>
      </c>
      <c r="AR57" s="162">
        <v>23916.052579857685</v>
      </c>
      <c r="AS57" s="162">
        <v>23916.052579857685</v>
      </c>
      <c r="AT57" s="162">
        <v>23916.052579857685</v>
      </c>
      <c r="AU57" s="162">
        <v>23916.052579857685</v>
      </c>
      <c r="AV57" s="162"/>
      <c r="AW57" s="162"/>
      <c r="AX57" s="162"/>
      <c r="AY57" s="162">
        <v>0</v>
      </c>
      <c r="AZ57" s="162">
        <v>0</v>
      </c>
      <c r="BA57" s="162">
        <v>0</v>
      </c>
      <c r="BB57" s="162">
        <v>0</v>
      </c>
      <c r="BC57" s="162">
        <v>0</v>
      </c>
      <c r="BD57" s="162">
        <v>0</v>
      </c>
      <c r="BE57" s="162">
        <v>0</v>
      </c>
      <c r="BF57" s="162">
        <v>0</v>
      </c>
      <c r="BG57" s="162"/>
      <c r="BH57" s="162"/>
      <c r="BI57" s="162"/>
      <c r="BJ57" s="162">
        <v>0</v>
      </c>
      <c r="BK57" s="162">
        <v>0</v>
      </c>
      <c r="BL57" s="162">
        <v>0</v>
      </c>
      <c r="BM57" s="162">
        <v>0</v>
      </c>
      <c r="BN57" s="162">
        <v>0</v>
      </c>
      <c r="BO57" s="162">
        <v>0</v>
      </c>
      <c r="BP57" s="162">
        <v>0</v>
      </c>
      <c r="BQ57" s="162">
        <v>0</v>
      </c>
      <c r="BR57" s="162"/>
      <c r="BS57" s="162"/>
      <c r="BT57" s="162"/>
      <c r="BU57" s="162">
        <v>0</v>
      </c>
      <c r="BV57" s="162">
        <v>0</v>
      </c>
      <c r="BW57" s="162">
        <v>0</v>
      </c>
      <c r="BX57" s="162">
        <v>0</v>
      </c>
      <c r="BY57" s="162">
        <v>0</v>
      </c>
      <c r="BZ57" s="162">
        <v>0</v>
      </c>
      <c r="CA57" s="162">
        <v>0</v>
      </c>
      <c r="CB57" s="162">
        <v>0</v>
      </c>
      <c r="CC57" s="162"/>
      <c r="CD57" s="162"/>
      <c r="CE57" s="162"/>
      <c r="CF57" s="162">
        <v>40931.289751658805</v>
      </c>
      <c r="CG57" s="162">
        <v>40931.289751658805</v>
      </c>
      <c r="CH57" s="162">
        <v>40931.289751658805</v>
      </c>
      <c r="CI57" s="162">
        <v>40931.289751658805</v>
      </c>
      <c r="CJ57" s="162">
        <v>40931.289751658805</v>
      </c>
      <c r="CK57" s="162">
        <v>40931.289751658805</v>
      </c>
      <c r="CL57" s="162">
        <v>40931.289751658805</v>
      </c>
      <c r="CM57" s="162">
        <v>40931.289751658805</v>
      </c>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4"/>
      <c r="DV57" s="164"/>
      <c r="DW57" s="164"/>
      <c r="DX57" s="164"/>
      <c r="DY57" s="164"/>
      <c r="DZ57" s="164"/>
      <c r="EA57" s="164"/>
      <c r="EB57" s="164"/>
      <c r="EC57" s="164"/>
      <c r="ED57" s="164"/>
      <c r="EE57" s="164"/>
      <c r="EF57" s="164"/>
      <c r="EG57" s="164"/>
      <c r="EH57" s="164"/>
      <c r="EI57" s="164"/>
      <c r="EJ57" s="164"/>
      <c r="EK57" s="164"/>
      <c r="EL57" s="164"/>
      <c r="EM57" s="164"/>
      <c r="EN57" s="164"/>
      <c r="EO57" s="164"/>
      <c r="EP57" s="164"/>
      <c r="EQ57" s="164"/>
      <c r="ER57" s="164"/>
      <c r="ES57" s="164"/>
      <c r="ET57" s="164"/>
      <c r="EU57" s="164"/>
      <c r="EV57" s="164"/>
      <c r="EW57" s="164"/>
      <c r="EX57" s="164"/>
      <c r="EY57" s="164"/>
      <c r="EZ57" s="164"/>
      <c r="FA57" s="164"/>
      <c r="FB57" s="164"/>
      <c r="FC57" s="164"/>
      <c r="FD57" s="164"/>
      <c r="FE57" s="164"/>
      <c r="FF57" s="164"/>
      <c r="FG57" s="164"/>
      <c r="FH57" s="164"/>
      <c r="FI57" s="164"/>
      <c r="FJ57" s="164"/>
      <c r="FK57" s="164"/>
      <c r="FL57" s="164"/>
      <c r="FM57" s="164"/>
      <c r="FN57" s="164"/>
      <c r="FO57" s="164"/>
      <c r="FP57" s="164"/>
      <c r="FQ57" s="164"/>
      <c r="FR57" s="164"/>
      <c r="FS57" s="164"/>
      <c r="FT57" s="164"/>
      <c r="FU57" s="164"/>
      <c r="FV57" s="164"/>
      <c r="FW57" s="164"/>
      <c r="FX57" s="164"/>
      <c r="FY57" s="164"/>
      <c r="FZ57" s="164"/>
      <c r="GA57" s="164"/>
      <c r="GB57" s="164"/>
      <c r="GC57" s="164"/>
      <c r="GD57" s="164"/>
      <c r="GE57" s="164"/>
      <c r="GF57" s="164"/>
      <c r="GG57" s="164"/>
      <c r="GH57" s="164"/>
      <c r="GI57" s="164"/>
      <c r="GJ57" s="164"/>
      <c r="GK57" s="164"/>
      <c r="GL57" s="164"/>
      <c r="GM57" s="164"/>
      <c r="GN57" s="164"/>
      <c r="GO57" s="164"/>
      <c r="GP57" s="164"/>
      <c r="GQ57" s="164"/>
      <c r="GR57" s="164"/>
      <c r="GS57" s="164"/>
      <c r="GT57" s="164"/>
      <c r="GU57" s="164"/>
      <c r="GV57" s="164"/>
      <c r="GW57" s="164"/>
      <c r="GX57" s="164"/>
      <c r="GY57" s="164"/>
      <c r="GZ57" s="164"/>
      <c r="HA57" s="164"/>
      <c r="HB57" s="164"/>
      <c r="HC57" s="164"/>
      <c r="HD57" s="164"/>
      <c r="HE57" s="164"/>
      <c r="HF57" s="164"/>
      <c r="HG57" s="164"/>
      <c r="HH57" s="164"/>
      <c r="HI57" s="164"/>
      <c r="HJ57" s="164"/>
      <c r="HK57" s="164"/>
      <c r="HL57" s="164"/>
      <c r="HM57" s="164"/>
      <c r="HN57" s="164"/>
      <c r="HO57" s="164"/>
      <c r="HP57" s="164"/>
      <c r="HQ57" s="164"/>
      <c r="HR57" s="164"/>
      <c r="HS57" s="164"/>
      <c r="HT57" s="164"/>
      <c r="HU57" s="164"/>
      <c r="HV57" s="164"/>
      <c r="HW57" s="164"/>
      <c r="HX57" s="164"/>
      <c r="HY57" s="164"/>
      <c r="HZ57" s="164"/>
      <c r="IA57" s="164"/>
      <c r="IB57" s="164"/>
      <c r="IC57" s="164"/>
      <c r="ID57" s="164"/>
      <c r="IE57" s="164"/>
      <c r="IF57" s="164"/>
      <c r="IG57" s="164"/>
      <c r="IH57" s="164"/>
      <c r="II57" s="164"/>
      <c r="IJ57" s="164"/>
      <c r="IK57" s="164"/>
      <c r="IL57" s="164"/>
      <c r="IM57" s="164"/>
      <c r="IN57" s="164"/>
      <c r="IO57" s="164"/>
      <c r="IP57" s="164"/>
      <c r="IQ57" s="164"/>
      <c r="IR57" s="164"/>
      <c r="IS57" s="164"/>
      <c r="IT57" s="164"/>
      <c r="IU57" s="164"/>
      <c r="IV57" s="164"/>
      <c r="IW57" s="164"/>
      <c r="IX57" s="164"/>
      <c r="IY57" s="164"/>
      <c r="IZ57" s="164"/>
      <c r="JA57" s="164"/>
      <c r="JB57" s="164"/>
      <c r="JC57" s="164"/>
      <c r="JD57" s="164"/>
      <c r="JE57" s="164"/>
      <c r="JF57" s="164"/>
      <c r="JG57" s="164"/>
      <c r="JH57" s="164"/>
      <c r="JI57" s="164"/>
      <c r="JJ57" s="164"/>
      <c r="JK57" s="164"/>
      <c r="JL57" s="164"/>
      <c r="JM57" s="164"/>
      <c r="JN57" s="164"/>
      <c r="JO57" s="164"/>
      <c r="JP57" s="164"/>
      <c r="JQ57" s="164"/>
      <c r="JR57" s="164"/>
      <c r="JS57" s="164"/>
      <c r="JT57" s="164"/>
      <c r="JU57" s="164"/>
      <c r="JV57" s="164"/>
      <c r="JW57" s="164"/>
      <c r="JX57" s="164"/>
      <c r="JY57" s="164"/>
      <c r="JZ57" s="164"/>
      <c r="KA57" s="164"/>
      <c r="KB57" s="164"/>
      <c r="KC57" s="164"/>
      <c r="KD57" s="164"/>
      <c r="KE57" s="164"/>
      <c r="KF57" s="164"/>
      <c r="KG57" s="164"/>
      <c r="KH57" s="164"/>
      <c r="KI57" s="164"/>
      <c r="KJ57" s="164"/>
      <c r="KK57" s="164"/>
      <c r="KL57" s="164"/>
      <c r="KM57" s="164"/>
      <c r="KN57" s="164"/>
      <c r="KO57" s="164"/>
      <c r="KP57" s="164"/>
      <c r="KQ57" s="164"/>
      <c r="KR57" s="164"/>
      <c r="KS57" s="164"/>
      <c r="KT57" s="164"/>
      <c r="KU57" s="164"/>
      <c r="KV57" s="164"/>
      <c r="KW57" s="164"/>
      <c r="KX57" s="164"/>
      <c r="KY57" s="164"/>
      <c r="KZ57" s="164"/>
      <c r="LA57" s="164"/>
      <c r="LB57" s="164"/>
      <c r="LC57" s="164"/>
      <c r="LD57" s="164"/>
      <c r="LE57" s="164"/>
      <c r="LF57" s="164"/>
      <c r="LG57" s="164"/>
      <c r="LH57" s="164"/>
      <c r="LI57" s="164"/>
      <c r="LJ57" s="164"/>
      <c r="LK57" s="164"/>
      <c r="LL57" s="164"/>
      <c r="LM57" s="164"/>
      <c r="LN57" s="164"/>
      <c r="LO57" s="164"/>
      <c r="LP57" s="164"/>
      <c r="LQ57" s="164"/>
      <c r="LR57" s="164"/>
      <c r="LS57" s="164"/>
      <c r="LT57" s="164"/>
      <c r="LU57" s="164"/>
      <c r="LV57" s="164"/>
      <c r="LW57" s="164"/>
      <c r="LX57" s="164"/>
      <c r="LY57" s="164"/>
      <c r="LZ57" s="164"/>
      <c r="MA57" s="164"/>
      <c r="MB57" s="164"/>
      <c r="MC57" s="164"/>
      <c r="MD57" s="164"/>
      <c r="ME57" s="164"/>
      <c r="MF57" s="164"/>
      <c r="MG57" s="164"/>
      <c r="MH57" s="164"/>
      <c r="MI57" s="164"/>
      <c r="MJ57" s="164"/>
      <c r="MK57" s="164"/>
      <c r="ML57" s="164"/>
      <c r="MM57" s="164"/>
      <c r="MN57" s="164"/>
      <c r="MO57" s="164"/>
      <c r="MP57" s="164"/>
      <c r="MQ57" s="164"/>
      <c r="MR57" s="164"/>
      <c r="MS57" s="164"/>
      <c r="MT57" s="164"/>
      <c r="MU57" s="164"/>
      <c r="MV57" s="164"/>
      <c r="MW57" s="164"/>
      <c r="MX57" s="164"/>
      <c r="MY57" s="164"/>
      <c r="MZ57" s="164"/>
      <c r="NA57" s="164"/>
      <c r="NB57" s="164"/>
      <c r="NC57" s="164"/>
      <c r="ND57" s="164"/>
      <c r="NE57" s="164"/>
      <c r="NF57" s="164"/>
      <c r="NG57" s="164"/>
      <c r="NH57" s="164"/>
      <c r="NI57" s="164"/>
      <c r="NJ57" s="164"/>
      <c r="NK57" s="164"/>
      <c r="NL57" s="164"/>
      <c r="NM57" s="164"/>
      <c r="NN57" s="164"/>
      <c r="NO57" s="164"/>
      <c r="NP57" s="164"/>
      <c r="NQ57" s="164"/>
      <c r="NR57" s="164"/>
      <c r="NS57" s="164"/>
      <c r="NT57" s="164"/>
      <c r="NU57" s="164"/>
      <c r="NV57" s="164"/>
      <c r="NW57" s="164"/>
      <c r="NX57" s="164"/>
      <c r="NY57" s="164"/>
      <c r="NZ57" s="164"/>
      <c r="OA57" s="164"/>
      <c r="OB57" s="164"/>
      <c r="OC57" s="164"/>
      <c r="OD57" s="164"/>
      <c r="OE57" s="164"/>
      <c r="OF57" s="164"/>
      <c r="OG57" s="164"/>
      <c r="OH57" s="164"/>
      <c r="OI57" s="164"/>
      <c r="OJ57" s="164"/>
      <c r="OK57" s="164"/>
      <c r="OL57" s="164"/>
      <c r="OM57" s="164"/>
      <c r="ON57" s="164"/>
      <c r="OO57" s="164"/>
      <c r="OP57" s="164"/>
      <c r="OQ57" s="164"/>
      <c r="OR57" s="164"/>
      <c r="OS57" s="164"/>
      <c r="OT57" s="164"/>
      <c r="OU57" s="164"/>
      <c r="OV57" s="164"/>
      <c r="OW57" s="164"/>
      <c r="OX57" s="164"/>
      <c r="OY57" s="164"/>
      <c r="OZ57" s="164"/>
      <c r="PA57" s="164"/>
      <c r="PB57" s="164"/>
      <c r="PC57" s="164"/>
      <c r="PD57" s="164"/>
      <c r="PE57" s="164"/>
      <c r="PF57" s="164"/>
      <c r="PG57" s="164"/>
      <c r="PH57" s="164"/>
      <c r="PI57" s="164"/>
      <c r="PJ57" s="164"/>
      <c r="PK57" s="164"/>
      <c r="PL57" s="164"/>
      <c r="PM57" s="164"/>
      <c r="PN57" s="164"/>
      <c r="PO57" s="164"/>
      <c r="PP57" s="164"/>
      <c r="PQ57" s="164"/>
      <c r="PR57" s="164"/>
      <c r="PS57" s="164"/>
      <c r="PT57" s="164"/>
      <c r="PU57" s="164"/>
      <c r="PV57" s="164"/>
      <c r="PW57" s="164"/>
      <c r="PX57" s="164"/>
      <c r="PY57" s="164"/>
      <c r="PZ57" s="164"/>
      <c r="QA57" s="164"/>
      <c r="QB57" s="164"/>
      <c r="QC57" s="164"/>
      <c r="QD57" s="164"/>
      <c r="QE57" s="164"/>
      <c r="QF57" s="164"/>
      <c r="QG57" s="164"/>
      <c r="QH57" s="164"/>
      <c r="QI57" s="164"/>
      <c r="QJ57" s="164"/>
      <c r="QK57" s="164"/>
      <c r="QL57" s="164"/>
      <c r="QM57" s="164"/>
      <c r="QN57" s="164"/>
      <c r="QO57" s="164"/>
      <c r="QP57" s="164"/>
      <c r="QQ57" s="164"/>
      <c r="QR57" s="164"/>
      <c r="QS57" s="164"/>
      <c r="QT57" s="164"/>
      <c r="QU57" s="164"/>
      <c r="QV57" s="164"/>
      <c r="QW57" s="164"/>
      <c r="QX57" s="164"/>
      <c r="QY57" s="164"/>
      <c r="QZ57" s="164"/>
      <c r="RA57" s="164"/>
      <c r="RB57" s="164"/>
      <c r="RC57" s="164"/>
      <c r="RD57" s="164"/>
      <c r="RE57" s="164"/>
      <c r="RF57" s="164"/>
      <c r="RG57" s="164"/>
      <c r="RH57" s="164"/>
      <c r="RI57" s="164"/>
      <c r="RJ57" s="164"/>
      <c r="RK57" s="164"/>
      <c r="RL57" s="164"/>
      <c r="RM57" s="164"/>
      <c r="RN57" s="164"/>
      <c r="RO57" s="164"/>
      <c r="RP57" s="164"/>
      <c r="RQ57" s="164"/>
      <c r="RR57" s="164"/>
      <c r="RS57" s="164"/>
      <c r="RT57" s="164"/>
      <c r="RU57" s="164"/>
      <c r="RV57" s="164"/>
      <c r="RW57" s="164"/>
      <c r="RX57" s="164"/>
      <c r="RY57" s="164"/>
      <c r="RZ57" s="164"/>
      <c r="SA57" s="164"/>
      <c r="SB57" s="164"/>
      <c r="SC57" s="164"/>
      <c r="SD57" s="164"/>
      <c r="SE57" s="164"/>
      <c r="SF57" s="164"/>
      <c r="SG57" s="164"/>
      <c r="SH57" s="164"/>
      <c r="SI57" s="164"/>
      <c r="SJ57" s="164"/>
      <c r="SK57" s="164"/>
      <c r="SL57" s="164"/>
      <c r="SM57" s="164"/>
      <c r="SN57" s="164"/>
      <c r="SO57" s="164"/>
      <c r="SP57" s="164"/>
      <c r="SQ57" s="164"/>
      <c r="SR57" s="164"/>
      <c r="SS57" s="164"/>
      <c r="ST57" s="164"/>
      <c r="SU57" s="164"/>
      <c r="SV57" s="164"/>
      <c r="SW57" s="164"/>
      <c r="SX57" s="164"/>
      <c r="SY57" s="164"/>
      <c r="SZ57" s="164"/>
      <c r="TA57" s="164"/>
      <c r="TB57" s="164"/>
      <c r="TC57" s="164"/>
      <c r="TD57" s="164"/>
      <c r="TE57" s="164"/>
      <c r="TF57" s="164"/>
      <c r="TG57" s="164"/>
      <c r="TH57" s="164"/>
      <c r="TI57" s="164"/>
      <c r="TJ57" s="164"/>
      <c r="TK57" s="164"/>
      <c r="TL57" s="164"/>
      <c r="TM57" s="164"/>
      <c r="TN57" s="164"/>
      <c r="TO57" s="164"/>
      <c r="TP57" s="164"/>
      <c r="TQ57" s="164"/>
      <c r="TR57" s="164"/>
      <c r="TS57" s="164"/>
      <c r="TT57" s="164"/>
      <c r="TU57" s="164"/>
      <c r="TV57" s="164"/>
      <c r="TW57" s="164"/>
      <c r="TX57" s="164"/>
      <c r="TY57" s="164"/>
      <c r="TZ57" s="164"/>
      <c r="UA57" s="164"/>
      <c r="UB57" s="164"/>
      <c r="UC57" s="164"/>
      <c r="UD57" s="164"/>
      <c r="UE57" s="164"/>
      <c r="UF57" s="164"/>
      <c r="UG57" s="164"/>
      <c r="UH57" s="164"/>
      <c r="UI57" s="164"/>
      <c r="UJ57" s="164"/>
      <c r="UK57" s="164"/>
      <c r="UL57" s="164"/>
      <c r="UM57" s="164"/>
      <c r="UN57" s="164"/>
      <c r="UO57" s="164"/>
      <c r="UP57" s="164"/>
      <c r="UQ57" s="164"/>
      <c r="UR57" s="164"/>
      <c r="US57" s="164"/>
      <c r="UT57" s="164"/>
      <c r="UU57" s="164"/>
      <c r="UV57" s="164"/>
      <c r="UW57" s="164"/>
      <c r="UX57" s="164"/>
      <c r="UY57" s="164"/>
      <c r="UZ57" s="164"/>
      <c r="VA57" s="164"/>
      <c r="VB57" s="164"/>
      <c r="VC57" s="164"/>
      <c r="VD57" s="164"/>
      <c r="VE57" s="164"/>
      <c r="VF57" s="164"/>
      <c r="VG57" s="164"/>
      <c r="VH57" s="164"/>
      <c r="VI57" s="164"/>
      <c r="VJ57" s="164"/>
      <c r="VK57" s="164"/>
      <c r="VL57" s="164"/>
      <c r="VM57" s="164"/>
      <c r="VN57" s="164"/>
      <c r="VO57" s="164"/>
      <c r="VP57" s="164"/>
      <c r="VQ57" s="164"/>
      <c r="VR57" s="164"/>
      <c r="VS57" s="164"/>
      <c r="VT57" s="164"/>
      <c r="VU57" s="164"/>
      <c r="VV57" s="164"/>
      <c r="VW57" s="164"/>
      <c r="VX57" s="164"/>
      <c r="VY57" s="164"/>
      <c r="VZ57" s="164"/>
      <c r="WA57" s="164"/>
      <c r="WB57" s="164"/>
      <c r="WC57" s="164"/>
      <c r="WD57" s="164"/>
      <c r="WE57" s="164"/>
      <c r="WF57" s="164"/>
      <c r="WG57" s="164"/>
      <c r="WH57" s="164"/>
      <c r="WI57" s="164"/>
      <c r="WJ57" s="164"/>
      <c r="WK57" s="164"/>
      <c r="WL57" s="164"/>
      <c r="WM57" s="164"/>
      <c r="WN57" s="164"/>
      <c r="WO57" s="164"/>
      <c r="WP57" s="164"/>
      <c r="WQ57" s="164"/>
      <c r="WR57" s="164"/>
      <c r="WS57" s="164"/>
      <c r="WT57" s="164"/>
      <c r="WU57" s="164"/>
      <c r="WV57" s="164"/>
      <c r="WW57" s="164"/>
      <c r="WX57" s="164"/>
      <c r="WY57" s="164"/>
      <c r="WZ57" s="164"/>
      <c r="XA57" s="164"/>
      <c r="XB57" s="164"/>
      <c r="XC57" s="164"/>
      <c r="XD57" s="164"/>
      <c r="XE57" s="164"/>
      <c r="XF57" s="164"/>
      <c r="XG57" s="164"/>
      <c r="XH57" s="164"/>
      <c r="XI57" s="164"/>
      <c r="XJ57" s="164"/>
      <c r="XK57" s="164"/>
      <c r="XL57" s="164"/>
      <c r="XM57" s="164"/>
      <c r="XN57" s="164"/>
      <c r="XO57" s="164"/>
      <c r="XP57" s="164"/>
      <c r="XQ57" s="164"/>
      <c r="XR57" s="164"/>
      <c r="XS57" s="164"/>
      <c r="XT57" s="164"/>
      <c r="XU57" s="164"/>
      <c r="XV57" s="164"/>
      <c r="XW57" s="164"/>
      <c r="XX57" s="164"/>
      <c r="XY57" s="164"/>
      <c r="XZ57" s="164"/>
      <c r="YA57" s="164"/>
      <c r="YB57" s="164"/>
      <c r="YC57" s="164"/>
      <c r="YD57" s="164"/>
      <c r="YE57" s="164"/>
      <c r="YF57" s="164"/>
      <c r="YG57" s="164"/>
      <c r="YH57" s="164"/>
      <c r="YI57" s="164"/>
      <c r="YJ57" s="164"/>
      <c r="YK57" s="164"/>
      <c r="YL57" s="164"/>
      <c r="YM57" s="164"/>
      <c r="YN57" s="164"/>
      <c r="YO57" s="164"/>
      <c r="YP57" s="164"/>
      <c r="YQ57" s="164"/>
      <c r="YR57" s="164"/>
      <c r="YS57" s="164"/>
      <c r="YT57" s="164"/>
      <c r="YU57" s="164"/>
      <c r="YV57" s="164"/>
      <c r="YW57" s="164"/>
      <c r="YX57" s="164"/>
      <c r="YY57" s="164"/>
      <c r="YZ57" s="164"/>
      <c r="ZA57" s="164"/>
      <c r="ZB57" s="164"/>
      <c r="ZC57" s="164"/>
      <c r="ZD57" s="164"/>
      <c r="ZE57" s="164"/>
      <c r="ZF57" s="164"/>
      <c r="ZG57" s="164"/>
      <c r="ZH57" s="164"/>
      <c r="ZI57" s="164"/>
      <c r="ZJ57" s="164"/>
      <c r="ZK57" s="164"/>
      <c r="ZL57" s="164"/>
      <c r="ZM57" s="164"/>
      <c r="ZN57" s="164"/>
      <c r="ZO57" s="164"/>
      <c r="ZP57" s="164"/>
      <c r="ZQ57" s="164"/>
      <c r="ZR57" s="164"/>
      <c r="ZS57" s="164"/>
      <c r="ZT57" s="164"/>
      <c r="ZU57" s="164"/>
      <c r="ZV57" s="164"/>
      <c r="ZW57" s="164"/>
      <c r="ZX57" s="164"/>
      <c r="ZY57" s="164"/>
      <c r="ZZ57" s="164"/>
      <c r="AAA57" s="164"/>
      <c r="AAB57" s="164"/>
      <c r="AAC57" s="164"/>
      <c r="AAD57" s="164"/>
      <c r="AAE57" s="164"/>
      <c r="AAF57" s="164"/>
      <c r="AAG57" s="164"/>
      <c r="AAH57" s="164"/>
      <c r="AAI57" s="164"/>
      <c r="AAJ57" s="164"/>
      <c r="AAK57" s="164"/>
      <c r="AAL57" s="164"/>
      <c r="AAM57" s="164"/>
      <c r="AAN57" s="164"/>
      <c r="AAO57" s="164"/>
      <c r="AAP57" s="164"/>
      <c r="AAQ57" s="164"/>
      <c r="AAR57" s="164"/>
      <c r="AAS57" s="164"/>
      <c r="AAT57" s="164"/>
      <c r="AAU57" s="164"/>
      <c r="AAV57" s="164"/>
      <c r="AAW57" s="164"/>
      <c r="AAX57" s="164"/>
      <c r="AAY57" s="164"/>
      <c r="AAZ57" s="164"/>
      <c r="ABA57" s="164"/>
      <c r="ABB57" s="164"/>
      <c r="ABC57" s="164"/>
    </row>
    <row r="58" spans="1:731" ht="15" customHeight="1" x14ac:dyDescent="0.35">
      <c r="A58" s="161" t="s">
        <v>257</v>
      </c>
      <c r="B58" s="525"/>
      <c r="C58" s="525"/>
      <c r="D58" s="162"/>
      <c r="E58" s="162"/>
      <c r="F58" s="162"/>
      <c r="G58" s="162">
        <v>1</v>
      </c>
      <c r="H58" s="162">
        <v>1</v>
      </c>
      <c r="I58" s="162">
        <v>1</v>
      </c>
      <c r="J58" s="162">
        <v>1</v>
      </c>
      <c r="K58" s="162">
        <v>1</v>
      </c>
      <c r="L58" s="162">
        <v>1</v>
      </c>
      <c r="M58" s="162">
        <v>1</v>
      </c>
      <c r="N58" s="162">
        <v>1</v>
      </c>
      <c r="O58" s="162"/>
      <c r="P58" s="162"/>
      <c r="Q58" s="162"/>
      <c r="R58" s="162">
        <v>7046.9277464051675</v>
      </c>
      <c r="S58" s="162">
        <v>7046.9277464051675</v>
      </c>
      <c r="T58" s="162">
        <v>7046.9277464051675</v>
      </c>
      <c r="U58" s="162">
        <v>7046.9277464051675</v>
      </c>
      <c r="V58" s="162">
        <v>7046.9277464051675</v>
      </c>
      <c r="W58" s="162">
        <v>7046.9277464051675</v>
      </c>
      <c r="X58" s="162">
        <v>7046.9277464051675</v>
      </c>
      <c r="Y58" s="162">
        <v>7046.9277464051675</v>
      </c>
      <c r="Z58" s="162"/>
      <c r="AA58" s="162"/>
      <c r="AB58" s="162"/>
      <c r="AC58" s="162">
        <v>18246.055162575656</v>
      </c>
      <c r="AD58" s="162">
        <v>18246.055162575656</v>
      </c>
      <c r="AE58" s="162">
        <v>18246.055162575656</v>
      </c>
      <c r="AF58" s="162">
        <v>18246.055162575656</v>
      </c>
      <c r="AG58" s="162">
        <v>18246.055162575656</v>
      </c>
      <c r="AH58" s="162">
        <v>18246.055162575656</v>
      </c>
      <c r="AI58" s="162">
        <v>18246.055162575656</v>
      </c>
      <c r="AJ58" s="162">
        <v>18246.055162575656</v>
      </c>
      <c r="AK58" s="162"/>
      <c r="AL58" s="162"/>
      <c r="AM58" s="162"/>
      <c r="AN58" s="162">
        <v>36540.459223050042</v>
      </c>
      <c r="AO58" s="162">
        <v>36540.459223050042</v>
      </c>
      <c r="AP58" s="162">
        <v>36540.459223050042</v>
      </c>
      <c r="AQ58" s="162">
        <v>36540.459223050042</v>
      </c>
      <c r="AR58" s="162">
        <v>36540.459223050042</v>
      </c>
      <c r="AS58" s="162">
        <v>36540.459223050042</v>
      </c>
      <c r="AT58" s="162">
        <v>36540.459223050042</v>
      </c>
      <c r="AU58" s="162">
        <v>36540.459223050042</v>
      </c>
      <c r="AV58" s="162"/>
      <c r="AW58" s="162"/>
      <c r="AX58" s="162"/>
      <c r="AY58" s="162">
        <v>267888</v>
      </c>
      <c r="AZ58" s="162">
        <v>267888</v>
      </c>
      <c r="BA58" s="162">
        <v>267888</v>
      </c>
      <c r="BB58" s="162">
        <v>267888</v>
      </c>
      <c r="BC58" s="162">
        <v>267888</v>
      </c>
      <c r="BD58" s="162">
        <v>267888</v>
      </c>
      <c r="BE58" s="162">
        <v>267888</v>
      </c>
      <c r="BF58" s="162">
        <v>267888</v>
      </c>
      <c r="BG58" s="162"/>
      <c r="BH58" s="162"/>
      <c r="BI58" s="162"/>
      <c r="BJ58" s="162">
        <v>0</v>
      </c>
      <c r="BK58" s="162">
        <v>0</v>
      </c>
      <c r="BL58" s="162">
        <v>0</v>
      </c>
      <c r="BM58" s="162">
        <v>0</v>
      </c>
      <c r="BN58" s="162">
        <v>0</v>
      </c>
      <c r="BO58" s="162">
        <v>0</v>
      </c>
      <c r="BP58" s="162">
        <v>0</v>
      </c>
      <c r="BQ58" s="162">
        <v>0</v>
      </c>
      <c r="BR58" s="162"/>
      <c r="BS58" s="162"/>
      <c r="BT58" s="162"/>
      <c r="BU58" s="162">
        <v>0</v>
      </c>
      <c r="BV58" s="162">
        <v>0</v>
      </c>
      <c r="BW58" s="162">
        <v>0</v>
      </c>
      <c r="BX58" s="162">
        <v>0</v>
      </c>
      <c r="BY58" s="162">
        <v>0</v>
      </c>
      <c r="BZ58" s="162">
        <v>0</v>
      </c>
      <c r="CA58" s="162">
        <v>0</v>
      </c>
      <c r="CB58" s="162">
        <v>0</v>
      </c>
      <c r="CC58" s="162"/>
      <c r="CD58" s="162"/>
      <c r="CE58" s="162"/>
      <c r="CF58" s="162">
        <v>61833.442132030883</v>
      </c>
      <c r="CG58" s="162">
        <v>61833.442132030883</v>
      </c>
      <c r="CH58" s="162">
        <v>61833.442132030883</v>
      </c>
      <c r="CI58" s="162">
        <v>61833.442132030883</v>
      </c>
      <c r="CJ58" s="162">
        <v>61833.442132030883</v>
      </c>
      <c r="CK58" s="162">
        <v>61833.442132030883</v>
      </c>
      <c r="CL58" s="162">
        <v>61833.442132030883</v>
      </c>
      <c r="CM58" s="162">
        <v>61833.442132030883</v>
      </c>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4"/>
      <c r="DV58" s="164"/>
      <c r="DW58" s="164"/>
      <c r="DX58" s="164"/>
      <c r="DY58" s="164"/>
      <c r="DZ58" s="164"/>
      <c r="EA58" s="164"/>
      <c r="EB58" s="164"/>
      <c r="EC58" s="164"/>
      <c r="ED58" s="164"/>
      <c r="EE58" s="164"/>
      <c r="EF58" s="164"/>
      <c r="EG58" s="164"/>
      <c r="EH58" s="164"/>
      <c r="EI58" s="164"/>
      <c r="EJ58" s="164"/>
      <c r="EK58" s="164"/>
      <c r="EL58" s="164"/>
      <c r="EM58" s="164"/>
      <c r="EN58" s="164"/>
      <c r="EO58" s="164"/>
      <c r="EP58" s="164"/>
      <c r="EQ58" s="164"/>
      <c r="ER58" s="164"/>
      <c r="ES58" s="164"/>
      <c r="ET58" s="164"/>
      <c r="EU58" s="164"/>
      <c r="EV58" s="164"/>
      <c r="EW58" s="164"/>
      <c r="EX58" s="164"/>
      <c r="EY58" s="164"/>
      <c r="EZ58" s="164"/>
      <c r="FA58" s="164"/>
      <c r="FB58" s="164"/>
      <c r="FC58" s="164"/>
      <c r="FD58" s="164"/>
      <c r="FE58" s="164"/>
      <c r="FF58" s="164"/>
      <c r="FG58" s="164"/>
      <c r="FH58" s="164"/>
      <c r="FI58" s="164"/>
      <c r="FJ58" s="164"/>
      <c r="FK58" s="164"/>
      <c r="FL58" s="164"/>
      <c r="FM58" s="164"/>
      <c r="FN58" s="164"/>
      <c r="FO58" s="164"/>
      <c r="FP58" s="164"/>
      <c r="FQ58" s="164"/>
      <c r="FR58" s="164"/>
      <c r="FS58" s="164"/>
      <c r="FT58" s="164"/>
      <c r="FU58" s="164"/>
      <c r="FV58" s="164"/>
      <c r="FW58" s="164"/>
      <c r="FX58" s="164"/>
      <c r="FY58" s="164"/>
      <c r="FZ58" s="164"/>
      <c r="GA58" s="164"/>
      <c r="GB58" s="164"/>
      <c r="GC58" s="164"/>
      <c r="GD58" s="164"/>
      <c r="GE58" s="164"/>
      <c r="GF58" s="164"/>
      <c r="GG58" s="164"/>
      <c r="GH58" s="164"/>
      <c r="GI58" s="164"/>
      <c r="GJ58" s="164"/>
      <c r="GK58" s="164"/>
      <c r="GL58" s="164"/>
      <c r="GM58" s="164"/>
      <c r="GN58" s="164"/>
      <c r="GO58" s="164"/>
      <c r="GP58" s="164"/>
      <c r="GQ58" s="164"/>
      <c r="GR58" s="164"/>
      <c r="GS58" s="164"/>
      <c r="GT58" s="164"/>
      <c r="GU58" s="164"/>
      <c r="GV58" s="164"/>
      <c r="GW58" s="164"/>
      <c r="GX58" s="164"/>
      <c r="GY58" s="164"/>
      <c r="GZ58" s="164"/>
      <c r="HA58" s="164"/>
      <c r="HB58" s="164"/>
      <c r="HC58" s="164"/>
      <c r="HD58" s="164"/>
      <c r="HE58" s="164"/>
      <c r="HF58" s="164"/>
      <c r="HG58" s="164"/>
      <c r="HH58" s="164"/>
      <c r="HI58" s="164"/>
      <c r="HJ58" s="164"/>
      <c r="HK58" s="164"/>
      <c r="HL58" s="164"/>
      <c r="HM58" s="164"/>
      <c r="HN58" s="164"/>
      <c r="HO58" s="164"/>
      <c r="HP58" s="164"/>
      <c r="HQ58" s="164"/>
      <c r="HR58" s="164"/>
      <c r="HS58" s="164"/>
      <c r="HT58" s="164"/>
      <c r="HU58" s="164"/>
      <c r="HV58" s="164"/>
      <c r="HW58" s="164"/>
      <c r="HX58" s="164"/>
      <c r="HY58" s="164"/>
      <c r="HZ58" s="164"/>
      <c r="IA58" s="164"/>
      <c r="IB58" s="164"/>
      <c r="IC58" s="164"/>
      <c r="ID58" s="164"/>
      <c r="IE58" s="164"/>
      <c r="IF58" s="164"/>
      <c r="IG58" s="164"/>
      <c r="IH58" s="164"/>
      <c r="II58" s="164"/>
      <c r="IJ58" s="164"/>
      <c r="IK58" s="164"/>
      <c r="IL58" s="164"/>
      <c r="IM58" s="164"/>
      <c r="IN58" s="164"/>
      <c r="IO58" s="164"/>
      <c r="IP58" s="164"/>
      <c r="IQ58" s="164"/>
      <c r="IR58" s="164"/>
      <c r="IS58" s="164"/>
      <c r="IT58" s="164"/>
      <c r="IU58" s="164"/>
      <c r="IV58" s="164"/>
      <c r="IW58" s="164"/>
      <c r="IX58" s="164"/>
      <c r="IY58" s="164"/>
      <c r="IZ58" s="164"/>
      <c r="JA58" s="164"/>
      <c r="JB58" s="164"/>
      <c r="JC58" s="164"/>
      <c r="JD58" s="164"/>
      <c r="JE58" s="164"/>
      <c r="JF58" s="164"/>
      <c r="JG58" s="164"/>
      <c r="JH58" s="164"/>
      <c r="JI58" s="164"/>
      <c r="JJ58" s="164"/>
      <c r="JK58" s="164"/>
      <c r="JL58" s="164"/>
      <c r="JM58" s="164"/>
      <c r="JN58" s="164"/>
      <c r="JO58" s="164"/>
      <c r="JP58" s="164"/>
      <c r="JQ58" s="164"/>
      <c r="JR58" s="164"/>
      <c r="JS58" s="164"/>
      <c r="JT58" s="164"/>
      <c r="JU58" s="164"/>
      <c r="JV58" s="164"/>
      <c r="JW58" s="164"/>
      <c r="JX58" s="164"/>
      <c r="JY58" s="164"/>
      <c r="JZ58" s="164"/>
      <c r="KA58" s="164"/>
      <c r="KB58" s="164"/>
      <c r="KC58" s="164"/>
      <c r="KD58" s="164"/>
      <c r="KE58" s="164"/>
      <c r="KF58" s="164"/>
      <c r="KG58" s="164"/>
      <c r="KH58" s="164"/>
      <c r="KI58" s="164"/>
      <c r="KJ58" s="164"/>
      <c r="KK58" s="164"/>
      <c r="KL58" s="164"/>
      <c r="KM58" s="164"/>
      <c r="KN58" s="164"/>
      <c r="KO58" s="164"/>
      <c r="KP58" s="164"/>
      <c r="KQ58" s="164"/>
      <c r="KR58" s="164"/>
      <c r="KS58" s="164"/>
      <c r="KT58" s="164"/>
      <c r="KU58" s="164"/>
      <c r="KV58" s="164"/>
      <c r="KW58" s="164"/>
      <c r="KX58" s="164"/>
      <c r="KY58" s="164"/>
      <c r="KZ58" s="164"/>
      <c r="LA58" s="164"/>
      <c r="LB58" s="164"/>
      <c r="LC58" s="164"/>
      <c r="LD58" s="164"/>
      <c r="LE58" s="164"/>
      <c r="LF58" s="164"/>
      <c r="LG58" s="164"/>
      <c r="LH58" s="164"/>
      <c r="LI58" s="164"/>
      <c r="LJ58" s="164"/>
      <c r="LK58" s="164"/>
      <c r="LL58" s="164"/>
      <c r="LM58" s="164"/>
      <c r="LN58" s="164"/>
      <c r="LO58" s="164"/>
      <c r="LP58" s="164"/>
      <c r="LQ58" s="164"/>
      <c r="LR58" s="164"/>
      <c r="LS58" s="164"/>
      <c r="LT58" s="164"/>
      <c r="LU58" s="164"/>
      <c r="LV58" s="164"/>
      <c r="LW58" s="164"/>
      <c r="LX58" s="164"/>
      <c r="LY58" s="164"/>
      <c r="LZ58" s="164"/>
      <c r="MA58" s="164"/>
      <c r="MB58" s="164"/>
      <c r="MC58" s="164"/>
      <c r="MD58" s="164"/>
      <c r="ME58" s="164"/>
      <c r="MF58" s="164"/>
      <c r="MG58" s="164"/>
      <c r="MH58" s="164"/>
      <c r="MI58" s="164"/>
      <c r="MJ58" s="164"/>
      <c r="MK58" s="164"/>
      <c r="ML58" s="164"/>
      <c r="MM58" s="164"/>
      <c r="MN58" s="164"/>
      <c r="MO58" s="164"/>
      <c r="MP58" s="164"/>
      <c r="MQ58" s="164"/>
      <c r="MR58" s="164"/>
      <c r="MS58" s="164"/>
      <c r="MT58" s="164"/>
      <c r="MU58" s="164"/>
      <c r="MV58" s="164"/>
      <c r="MW58" s="164"/>
      <c r="MX58" s="164"/>
      <c r="MY58" s="164"/>
      <c r="MZ58" s="164"/>
      <c r="NA58" s="164"/>
      <c r="NB58" s="164"/>
      <c r="NC58" s="164"/>
      <c r="ND58" s="164"/>
      <c r="NE58" s="164"/>
      <c r="NF58" s="164"/>
      <c r="NG58" s="164"/>
      <c r="NH58" s="164"/>
      <c r="NI58" s="164"/>
      <c r="NJ58" s="164"/>
      <c r="NK58" s="164"/>
      <c r="NL58" s="164"/>
      <c r="NM58" s="164"/>
      <c r="NN58" s="164"/>
      <c r="NO58" s="164"/>
      <c r="NP58" s="164"/>
      <c r="NQ58" s="164"/>
      <c r="NR58" s="164"/>
      <c r="NS58" s="164"/>
      <c r="NT58" s="164"/>
      <c r="NU58" s="164"/>
      <c r="NV58" s="164"/>
      <c r="NW58" s="164"/>
      <c r="NX58" s="164"/>
      <c r="NY58" s="164"/>
      <c r="NZ58" s="164"/>
      <c r="OA58" s="164"/>
      <c r="OB58" s="164"/>
      <c r="OC58" s="164"/>
      <c r="OD58" s="164"/>
      <c r="OE58" s="164"/>
      <c r="OF58" s="164"/>
      <c r="OG58" s="164"/>
      <c r="OH58" s="164"/>
      <c r="OI58" s="164"/>
      <c r="OJ58" s="164"/>
      <c r="OK58" s="164"/>
      <c r="OL58" s="164"/>
      <c r="OM58" s="164"/>
      <c r="ON58" s="164"/>
      <c r="OO58" s="164"/>
      <c r="OP58" s="164"/>
      <c r="OQ58" s="164"/>
      <c r="OR58" s="164"/>
      <c r="OS58" s="164"/>
      <c r="OT58" s="164"/>
      <c r="OU58" s="164"/>
      <c r="OV58" s="164"/>
      <c r="OW58" s="164"/>
      <c r="OX58" s="164"/>
      <c r="OY58" s="164"/>
      <c r="OZ58" s="164"/>
      <c r="PA58" s="164"/>
      <c r="PB58" s="164"/>
      <c r="PC58" s="164"/>
      <c r="PD58" s="164"/>
      <c r="PE58" s="164"/>
      <c r="PF58" s="164"/>
      <c r="PG58" s="164"/>
      <c r="PH58" s="164"/>
      <c r="PI58" s="164"/>
      <c r="PJ58" s="164"/>
      <c r="PK58" s="164"/>
      <c r="PL58" s="164"/>
      <c r="PM58" s="164"/>
      <c r="PN58" s="164"/>
      <c r="PO58" s="164"/>
      <c r="PP58" s="164"/>
      <c r="PQ58" s="164"/>
      <c r="PR58" s="164"/>
      <c r="PS58" s="164"/>
      <c r="PT58" s="164"/>
      <c r="PU58" s="164"/>
      <c r="PV58" s="164"/>
      <c r="PW58" s="164"/>
      <c r="PX58" s="164"/>
      <c r="PY58" s="164"/>
      <c r="PZ58" s="164"/>
      <c r="QA58" s="164"/>
      <c r="QB58" s="164"/>
      <c r="QC58" s="164"/>
      <c r="QD58" s="164"/>
      <c r="QE58" s="164"/>
      <c r="QF58" s="164"/>
      <c r="QG58" s="164"/>
      <c r="QH58" s="164"/>
      <c r="QI58" s="164"/>
      <c r="QJ58" s="164"/>
      <c r="QK58" s="164"/>
      <c r="QL58" s="164"/>
      <c r="QM58" s="164"/>
      <c r="QN58" s="164"/>
      <c r="QO58" s="164"/>
      <c r="QP58" s="164"/>
      <c r="QQ58" s="164"/>
      <c r="QR58" s="164"/>
      <c r="QS58" s="164"/>
      <c r="QT58" s="164"/>
      <c r="QU58" s="164"/>
      <c r="QV58" s="164"/>
      <c r="QW58" s="164"/>
      <c r="QX58" s="164"/>
      <c r="QY58" s="164"/>
      <c r="QZ58" s="164"/>
      <c r="RA58" s="164"/>
      <c r="RB58" s="164"/>
      <c r="RC58" s="164"/>
      <c r="RD58" s="164"/>
      <c r="RE58" s="164"/>
      <c r="RF58" s="164"/>
      <c r="RG58" s="164"/>
      <c r="RH58" s="164"/>
      <c r="RI58" s="164"/>
      <c r="RJ58" s="164"/>
      <c r="RK58" s="164"/>
      <c r="RL58" s="164"/>
      <c r="RM58" s="164"/>
      <c r="RN58" s="164"/>
      <c r="RO58" s="164"/>
      <c r="RP58" s="164"/>
      <c r="RQ58" s="164"/>
      <c r="RR58" s="164"/>
      <c r="RS58" s="164"/>
      <c r="RT58" s="164"/>
      <c r="RU58" s="164"/>
      <c r="RV58" s="164"/>
      <c r="RW58" s="164"/>
      <c r="RX58" s="164"/>
      <c r="RY58" s="164"/>
      <c r="RZ58" s="164"/>
      <c r="SA58" s="164"/>
      <c r="SB58" s="164"/>
      <c r="SC58" s="164"/>
      <c r="SD58" s="164"/>
      <c r="SE58" s="164"/>
      <c r="SF58" s="164"/>
      <c r="SG58" s="164"/>
      <c r="SH58" s="164"/>
      <c r="SI58" s="164"/>
      <c r="SJ58" s="164"/>
      <c r="SK58" s="164"/>
      <c r="SL58" s="164"/>
      <c r="SM58" s="164"/>
      <c r="SN58" s="164"/>
      <c r="SO58" s="164"/>
      <c r="SP58" s="164"/>
      <c r="SQ58" s="164"/>
      <c r="SR58" s="164"/>
      <c r="SS58" s="164"/>
      <c r="ST58" s="164"/>
      <c r="SU58" s="164"/>
      <c r="SV58" s="164"/>
      <c r="SW58" s="164"/>
      <c r="SX58" s="164"/>
      <c r="SY58" s="164"/>
      <c r="SZ58" s="164"/>
      <c r="TA58" s="164"/>
      <c r="TB58" s="164"/>
      <c r="TC58" s="164"/>
      <c r="TD58" s="164"/>
      <c r="TE58" s="164"/>
      <c r="TF58" s="164"/>
      <c r="TG58" s="164"/>
      <c r="TH58" s="164"/>
      <c r="TI58" s="164"/>
      <c r="TJ58" s="164"/>
      <c r="TK58" s="164"/>
      <c r="TL58" s="164"/>
      <c r="TM58" s="164"/>
      <c r="TN58" s="164"/>
      <c r="TO58" s="164"/>
      <c r="TP58" s="164"/>
      <c r="TQ58" s="164"/>
      <c r="TR58" s="164"/>
      <c r="TS58" s="164"/>
      <c r="TT58" s="164"/>
      <c r="TU58" s="164"/>
      <c r="TV58" s="164"/>
      <c r="TW58" s="164"/>
      <c r="TX58" s="164"/>
      <c r="TY58" s="164"/>
      <c r="TZ58" s="164"/>
      <c r="UA58" s="164"/>
      <c r="UB58" s="164"/>
      <c r="UC58" s="164"/>
      <c r="UD58" s="164"/>
      <c r="UE58" s="164"/>
      <c r="UF58" s="164"/>
      <c r="UG58" s="164"/>
      <c r="UH58" s="164"/>
      <c r="UI58" s="164"/>
      <c r="UJ58" s="164"/>
      <c r="UK58" s="164"/>
      <c r="UL58" s="164"/>
      <c r="UM58" s="164"/>
      <c r="UN58" s="164"/>
      <c r="UO58" s="164"/>
      <c r="UP58" s="164"/>
      <c r="UQ58" s="164"/>
      <c r="UR58" s="164"/>
      <c r="US58" s="164"/>
      <c r="UT58" s="164"/>
      <c r="UU58" s="164"/>
      <c r="UV58" s="164"/>
      <c r="UW58" s="164"/>
      <c r="UX58" s="164"/>
      <c r="UY58" s="164"/>
      <c r="UZ58" s="164"/>
      <c r="VA58" s="164"/>
      <c r="VB58" s="164"/>
      <c r="VC58" s="164"/>
      <c r="VD58" s="164"/>
      <c r="VE58" s="164"/>
      <c r="VF58" s="164"/>
      <c r="VG58" s="164"/>
      <c r="VH58" s="164"/>
      <c r="VI58" s="164"/>
      <c r="VJ58" s="164"/>
      <c r="VK58" s="164"/>
      <c r="VL58" s="164"/>
      <c r="VM58" s="164"/>
      <c r="VN58" s="164"/>
      <c r="VO58" s="164"/>
      <c r="VP58" s="164"/>
      <c r="VQ58" s="164"/>
      <c r="VR58" s="164"/>
      <c r="VS58" s="164"/>
      <c r="VT58" s="164"/>
      <c r="VU58" s="164"/>
      <c r="VV58" s="164"/>
      <c r="VW58" s="164"/>
      <c r="VX58" s="164"/>
      <c r="VY58" s="164"/>
      <c r="VZ58" s="164"/>
      <c r="WA58" s="164"/>
      <c r="WB58" s="164"/>
      <c r="WC58" s="164"/>
      <c r="WD58" s="164"/>
      <c r="WE58" s="164"/>
      <c r="WF58" s="164"/>
      <c r="WG58" s="164"/>
      <c r="WH58" s="164"/>
      <c r="WI58" s="164"/>
      <c r="WJ58" s="164"/>
      <c r="WK58" s="164"/>
      <c r="WL58" s="164"/>
      <c r="WM58" s="164"/>
      <c r="WN58" s="164"/>
      <c r="WO58" s="164"/>
      <c r="WP58" s="164"/>
      <c r="WQ58" s="164"/>
      <c r="WR58" s="164"/>
      <c r="WS58" s="164"/>
      <c r="WT58" s="164"/>
      <c r="WU58" s="164"/>
      <c r="WV58" s="164"/>
      <c r="WW58" s="164"/>
      <c r="WX58" s="164"/>
      <c r="WY58" s="164"/>
      <c r="WZ58" s="164"/>
      <c r="XA58" s="164"/>
      <c r="XB58" s="164"/>
      <c r="XC58" s="164"/>
      <c r="XD58" s="164"/>
      <c r="XE58" s="164"/>
      <c r="XF58" s="164"/>
      <c r="XG58" s="164"/>
      <c r="XH58" s="164"/>
      <c r="XI58" s="164"/>
      <c r="XJ58" s="164"/>
      <c r="XK58" s="164"/>
      <c r="XL58" s="164"/>
      <c r="XM58" s="164"/>
      <c r="XN58" s="164"/>
      <c r="XO58" s="164"/>
      <c r="XP58" s="164"/>
      <c r="XQ58" s="164"/>
      <c r="XR58" s="164"/>
      <c r="XS58" s="164"/>
      <c r="XT58" s="164"/>
      <c r="XU58" s="164"/>
      <c r="XV58" s="164"/>
      <c r="XW58" s="164"/>
      <c r="XX58" s="164"/>
      <c r="XY58" s="164"/>
      <c r="XZ58" s="164"/>
      <c r="YA58" s="164"/>
      <c r="YB58" s="164"/>
      <c r="YC58" s="164"/>
      <c r="YD58" s="164"/>
      <c r="YE58" s="164"/>
      <c r="YF58" s="164"/>
      <c r="YG58" s="164"/>
      <c r="YH58" s="164"/>
      <c r="YI58" s="164"/>
      <c r="YJ58" s="164"/>
      <c r="YK58" s="164"/>
      <c r="YL58" s="164"/>
      <c r="YM58" s="164"/>
      <c r="YN58" s="164"/>
      <c r="YO58" s="164"/>
      <c r="YP58" s="164"/>
      <c r="YQ58" s="164"/>
      <c r="YR58" s="164"/>
      <c r="YS58" s="164"/>
      <c r="YT58" s="164"/>
      <c r="YU58" s="164"/>
      <c r="YV58" s="164"/>
      <c r="YW58" s="164"/>
      <c r="YX58" s="164"/>
      <c r="YY58" s="164"/>
      <c r="YZ58" s="164"/>
      <c r="ZA58" s="164"/>
      <c r="ZB58" s="164"/>
      <c r="ZC58" s="164"/>
      <c r="ZD58" s="164"/>
      <c r="ZE58" s="164"/>
      <c r="ZF58" s="164"/>
      <c r="ZG58" s="164"/>
      <c r="ZH58" s="164"/>
      <c r="ZI58" s="164"/>
      <c r="ZJ58" s="164"/>
      <c r="ZK58" s="164"/>
      <c r="ZL58" s="164"/>
      <c r="ZM58" s="164"/>
      <c r="ZN58" s="164"/>
      <c r="ZO58" s="164"/>
      <c r="ZP58" s="164"/>
      <c r="ZQ58" s="164"/>
      <c r="ZR58" s="164"/>
      <c r="ZS58" s="164"/>
      <c r="ZT58" s="164"/>
      <c r="ZU58" s="164"/>
      <c r="ZV58" s="164"/>
      <c r="ZW58" s="164"/>
      <c r="ZX58" s="164"/>
      <c r="ZY58" s="164"/>
      <c r="ZZ58" s="164"/>
      <c r="AAA58" s="164"/>
      <c r="AAB58" s="164"/>
      <c r="AAC58" s="164"/>
      <c r="AAD58" s="164"/>
      <c r="AAE58" s="164"/>
      <c r="AAF58" s="164"/>
      <c r="AAG58" s="164"/>
      <c r="AAH58" s="164"/>
      <c r="AAI58" s="164"/>
      <c r="AAJ58" s="164"/>
      <c r="AAK58" s="164"/>
      <c r="AAL58" s="164"/>
      <c r="AAM58" s="164"/>
      <c r="AAN58" s="164"/>
      <c r="AAO58" s="164"/>
      <c r="AAP58" s="164"/>
      <c r="AAQ58" s="164"/>
      <c r="AAR58" s="164"/>
      <c r="AAS58" s="164"/>
      <c r="AAT58" s="164"/>
      <c r="AAU58" s="164"/>
      <c r="AAV58" s="164"/>
      <c r="AAW58" s="164"/>
      <c r="AAX58" s="164"/>
      <c r="AAY58" s="164"/>
      <c r="AAZ58" s="164"/>
      <c r="ABA58" s="164"/>
      <c r="ABB58" s="164"/>
      <c r="ABC58" s="164"/>
    </row>
    <row r="59" spans="1:731" ht="15" customHeight="1" x14ac:dyDescent="0.35">
      <c r="A59" s="161" t="s">
        <v>257</v>
      </c>
      <c r="B59" s="525"/>
      <c r="C59" s="525"/>
      <c r="D59" s="162"/>
      <c r="E59" s="162"/>
      <c r="F59" s="162"/>
      <c r="G59" s="162">
        <v>1</v>
      </c>
      <c r="H59" s="162">
        <v>1</v>
      </c>
      <c r="I59" s="162">
        <v>1</v>
      </c>
      <c r="J59" s="162">
        <v>1</v>
      </c>
      <c r="K59" s="162">
        <v>1</v>
      </c>
      <c r="L59" s="162">
        <v>1</v>
      </c>
      <c r="M59" s="162">
        <v>1</v>
      </c>
      <c r="N59" s="162">
        <v>1</v>
      </c>
      <c r="O59" s="162"/>
      <c r="P59" s="162"/>
      <c r="Q59" s="162"/>
      <c r="R59" s="162">
        <v>7364.8668243198599</v>
      </c>
      <c r="S59" s="162">
        <v>7364.8668243198599</v>
      </c>
      <c r="T59" s="162">
        <v>7364.8668243198599</v>
      </c>
      <c r="U59" s="162">
        <v>7364.8668243198599</v>
      </c>
      <c r="V59" s="162">
        <v>7364.8668243198599</v>
      </c>
      <c r="W59" s="162">
        <v>7364.8668243198599</v>
      </c>
      <c r="X59" s="162">
        <v>7364.8668243198599</v>
      </c>
      <c r="Y59" s="162">
        <v>7364.8668243198599</v>
      </c>
      <c r="Z59" s="162"/>
      <c r="AA59" s="162"/>
      <c r="AB59" s="162"/>
      <c r="AC59" s="162">
        <v>19148.738287481068</v>
      </c>
      <c r="AD59" s="162">
        <v>19148.738287481068</v>
      </c>
      <c r="AE59" s="162">
        <v>19148.738287481068</v>
      </c>
      <c r="AF59" s="162">
        <v>19148.738287481068</v>
      </c>
      <c r="AG59" s="162">
        <v>19148.738287481068</v>
      </c>
      <c r="AH59" s="162">
        <v>19148.738287481068</v>
      </c>
      <c r="AI59" s="162">
        <v>19148.738287481068</v>
      </c>
      <c r="AJ59" s="162">
        <v>19148.738287481068</v>
      </c>
      <c r="AK59" s="162"/>
      <c r="AL59" s="162"/>
      <c r="AM59" s="162"/>
      <c r="AN59" s="162">
        <v>38454.149631168199</v>
      </c>
      <c r="AO59" s="162">
        <v>38454.149631168199</v>
      </c>
      <c r="AP59" s="162">
        <v>38454.149631168199</v>
      </c>
      <c r="AQ59" s="162">
        <v>38454.149631168199</v>
      </c>
      <c r="AR59" s="162">
        <v>38454.149631168199</v>
      </c>
      <c r="AS59" s="162">
        <v>38454.149631168199</v>
      </c>
      <c r="AT59" s="162">
        <v>38454.149631168199</v>
      </c>
      <c r="AU59" s="162">
        <v>38454.149631168199</v>
      </c>
      <c r="AV59" s="162"/>
      <c r="AW59" s="162"/>
      <c r="AX59" s="162"/>
      <c r="AY59" s="162">
        <v>204836</v>
      </c>
      <c r="AZ59" s="162">
        <v>204836</v>
      </c>
      <c r="BA59" s="162">
        <v>204836</v>
      </c>
      <c r="BB59" s="162">
        <v>204836</v>
      </c>
      <c r="BC59" s="162">
        <v>204836</v>
      </c>
      <c r="BD59" s="162">
        <v>204836</v>
      </c>
      <c r="BE59" s="162">
        <v>204836</v>
      </c>
      <c r="BF59" s="162">
        <v>204836</v>
      </c>
      <c r="BG59" s="162"/>
      <c r="BH59" s="162"/>
      <c r="BI59" s="162"/>
      <c r="BJ59" s="162">
        <v>0</v>
      </c>
      <c r="BK59" s="162">
        <v>0</v>
      </c>
      <c r="BL59" s="162">
        <v>0</v>
      </c>
      <c r="BM59" s="162">
        <v>0</v>
      </c>
      <c r="BN59" s="162">
        <v>0</v>
      </c>
      <c r="BO59" s="162">
        <v>0</v>
      </c>
      <c r="BP59" s="162">
        <v>0</v>
      </c>
      <c r="BQ59" s="162">
        <v>0</v>
      </c>
      <c r="BR59" s="162"/>
      <c r="BS59" s="162"/>
      <c r="BT59" s="162"/>
      <c r="BU59" s="162">
        <v>0</v>
      </c>
      <c r="BV59" s="162">
        <v>0</v>
      </c>
      <c r="BW59" s="162">
        <v>0</v>
      </c>
      <c r="BX59" s="162">
        <v>0</v>
      </c>
      <c r="BY59" s="162">
        <v>0</v>
      </c>
      <c r="BZ59" s="162">
        <v>0</v>
      </c>
      <c r="CA59" s="162">
        <v>0</v>
      </c>
      <c r="CB59" s="162">
        <v>0</v>
      </c>
      <c r="CC59" s="162"/>
      <c r="CD59" s="162"/>
      <c r="CE59" s="162"/>
      <c r="CF59" s="162">
        <v>64967.754742969133</v>
      </c>
      <c r="CG59" s="162">
        <v>64967.754742969133</v>
      </c>
      <c r="CH59" s="162">
        <v>64967.754742969133</v>
      </c>
      <c r="CI59" s="162">
        <v>64967.754742969133</v>
      </c>
      <c r="CJ59" s="162">
        <v>64967.754742969133</v>
      </c>
      <c r="CK59" s="162">
        <v>64967.754742969133</v>
      </c>
      <c r="CL59" s="162">
        <v>64967.754742969133</v>
      </c>
      <c r="CM59" s="162">
        <v>64967.754742969133</v>
      </c>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4"/>
      <c r="DV59" s="164"/>
      <c r="DW59" s="164"/>
      <c r="DX59" s="164"/>
      <c r="DY59" s="164"/>
      <c r="DZ59" s="164"/>
      <c r="EA59" s="164"/>
      <c r="EB59" s="164"/>
      <c r="EC59" s="164"/>
      <c r="ED59" s="164"/>
      <c r="EE59" s="164"/>
      <c r="EF59" s="164"/>
      <c r="EG59" s="164"/>
      <c r="EH59" s="164"/>
      <c r="EI59" s="164"/>
      <c r="EJ59" s="164"/>
      <c r="EK59" s="164"/>
      <c r="EL59" s="164"/>
      <c r="EM59" s="164"/>
      <c r="EN59" s="164"/>
      <c r="EO59" s="164"/>
      <c r="EP59" s="164"/>
      <c r="EQ59" s="164"/>
      <c r="ER59" s="164"/>
      <c r="ES59" s="164"/>
      <c r="ET59" s="164"/>
      <c r="EU59" s="164"/>
      <c r="EV59" s="164"/>
      <c r="EW59" s="164"/>
      <c r="EX59" s="164"/>
      <c r="EY59" s="164"/>
      <c r="EZ59" s="164"/>
      <c r="FA59" s="164"/>
      <c r="FB59" s="164"/>
      <c r="FC59" s="164"/>
      <c r="FD59" s="164"/>
      <c r="FE59" s="164"/>
      <c r="FF59" s="164"/>
      <c r="FG59" s="164"/>
      <c r="FH59" s="164"/>
      <c r="FI59" s="164"/>
      <c r="FJ59" s="164"/>
      <c r="FK59" s="164"/>
      <c r="FL59" s="164"/>
      <c r="FM59" s="164"/>
      <c r="FN59" s="164"/>
      <c r="FO59" s="164"/>
      <c r="FP59" s="164"/>
      <c r="FQ59" s="164"/>
      <c r="FR59" s="164"/>
      <c r="FS59" s="164"/>
      <c r="FT59" s="164"/>
      <c r="FU59" s="164"/>
      <c r="FV59" s="164"/>
      <c r="FW59" s="164"/>
      <c r="FX59" s="164"/>
      <c r="FY59" s="164"/>
      <c r="FZ59" s="164"/>
      <c r="GA59" s="164"/>
      <c r="GB59" s="164"/>
      <c r="GC59" s="164"/>
      <c r="GD59" s="164"/>
      <c r="GE59" s="164"/>
      <c r="GF59" s="164"/>
      <c r="GG59" s="164"/>
      <c r="GH59" s="164"/>
      <c r="GI59" s="164"/>
      <c r="GJ59" s="164"/>
      <c r="GK59" s="164"/>
      <c r="GL59" s="164"/>
      <c r="GM59" s="164"/>
      <c r="GN59" s="164"/>
      <c r="GO59" s="164"/>
      <c r="GP59" s="164"/>
      <c r="GQ59" s="164"/>
      <c r="GR59" s="164"/>
      <c r="GS59" s="164"/>
      <c r="GT59" s="164"/>
      <c r="GU59" s="164"/>
      <c r="GV59" s="164"/>
      <c r="GW59" s="164"/>
      <c r="GX59" s="164"/>
      <c r="GY59" s="164"/>
      <c r="GZ59" s="164"/>
      <c r="HA59" s="164"/>
      <c r="HB59" s="164"/>
      <c r="HC59" s="164"/>
      <c r="HD59" s="164"/>
      <c r="HE59" s="164"/>
      <c r="HF59" s="164"/>
      <c r="HG59" s="164"/>
      <c r="HH59" s="164"/>
      <c r="HI59" s="164"/>
      <c r="HJ59" s="164"/>
      <c r="HK59" s="164"/>
      <c r="HL59" s="164"/>
      <c r="HM59" s="164"/>
      <c r="HN59" s="164"/>
      <c r="HO59" s="164"/>
      <c r="HP59" s="164"/>
      <c r="HQ59" s="164"/>
      <c r="HR59" s="164"/>
      <c r="HS59" s="164"/>
      <c r="HT59" s="164"/>
      <c r="HU59" s="164"/>
      <c r="HV59" s="164"/>
      <c r="HW59" s="164"/>
      <c r="HX59" s="164"/>
      <c r="HY59" s="164"/>
      <c r="HZ59" s="164"/>
      <c r="IA59" s="164"/>
      <c r="IB59" s="164"/>
      <c r="IC59" s="164"/>
      <c r="ID59" s="164"/>
      <c r="IE59" s="164"/>
      <c r="IF59" s="164"/>
      <c r="IG59" s="164"/>
      <c r="IH59" s="164"/>
      <c r="II59" s="164"/>
      <c r="IJ59" s="164"/>
      <c r="IK59" s="164"/>
      <c r="IL59" s="164"/>
      <c r="IM59" s="164"/>
      <c r="IN59" s="164"/>
      <c r="IO59" s="164"/>
      <c r="IP59" s="164"/>
      <c r="IQ59" s="164"/>
      <c r="IR59" s="164"/>
      <c r="IS59" s="164"/>
      <c r="IT59" s="164"/>
      <c r="IU59" s="164"/>
      <c r="IV59" s="164"/>
      <c r="IW59" s="164"/>
      <c r="IX59" s="164"/>
      <c r="IY59" s="164"/>
      <c r="IZ59" s="164"/>
      <c r="JA59" s="164"/>
      <c r="JB59" s="164"/>
      <c r="JC59" s="164"/>
      <c r="JD59" s="164"/>
      <c r="JE59" s="164"/>
      <c r="JF59" s="164"/>
      <c r="JG59" s="164"/>
      <c r="JH59" s="164"/>
      <c r="JI59" s="164"/>
      <c r="JJ59" s="164"/>
      <c r="JK59" s="164"/>
      <c r="JL59" s="164"/>
      <c r="JM59" s="164"/>
      <c r="JN59" s="164"/>
      <c r="JO59" s="164"/>
      <c r="JP59" s="164"/>
      <c r="JQ59" s="164"/>
      <c r="JR59" s="164"/>
      <c r="JS59" s="164"/>
      <c r="JT59" s="164"/>
      <c r="JU59" s="164"/>
      <c r="JV59" s="164"/>
      <c r="JW59" s="164"/>
      <c r="JX59" s="164"/>
      <c r="JY59" s="164"/>
      <c r="JZ59" s="164"/>
      <c r="KA59" s="164"/>
      <c r="KB59" s="164"/>
      <c r="KC59" s="164"/>
      <c r="KD59" s="164"/>
      <c r="KE59" s="164"/>
      <c r="KF59" s="164"/>
      <c r="KG59" s="164"/>
      <c r="KH59" s="164"/>
      <c r="KI59" s="164"/>
      <c r="KJ59" s="164"/>
      <c r="KK59" s="164"/>
      <c r="KL59" s="164"/>
      <c r="KM59" s="164"/>
      <c r="KN59" s="164"/>
      <c r="KO59" s="164"/>
      <c r="KP59" s="164"/>
      <c r="KQ59" s="164"/>
      <c r="KR59" s="164"/>
      <c r="KS59" s="164"/>
      <c r="KT59" s="164"/>
      <c r="KU59" s="164"/>
      <c r="KV59" s="164"/>
      <c r="KW59" s="164"/>
      <c r="KX59" s="164"/>
      <c r="KY59" s="164"/>
      <c r="KZ59" s="164"/>
      <c r="LA59" s="164"/>
      <c r="LB59" s="164"/>
      <c r="LC59" s="164"/>
      <c r="LD59" s="164"/>
      <c r="LE59" s="164"/>
      <c r="LF59" s="164"/>
      <c r="LG59" s="164"/>
      <c r="LH59" s="164"/>
      <c r="LI59" s="164"/>
      <c r="LJ59" s="164"/>
      <c r="LK59" s="164"/>
      <c r="LL59" s="164"/>
      <c r="LM59" s="164"/>
      <c r="LN59" s="164"/>
      <c r="LO59" s="164"/>
      <c r="LP59" s="164"/>
      <c r="LQ59" s="164"/>
      <c r="LR59" s="164"/>
      <c r="LS59" s="164"/>
      <c r="LT59" s="164"/>
      <c r="LU59" s="164"/>
      <c r="LV59" s="164"/>
      <c r="LW59" s="164"/>
      <c r="LX59" s="164"/>
      <c r="LY59" s="164"/>
      <c r="LZ59" s="164"/>
      <c r="MA59" s="164"/>
      <c r="MB59" s="164"/>
      <c r="MC59" s="164"/>
      <c r="MD59" s="164"/>
      <c r="ME59" s="164"/>
      <c r="MF59" s="164"/>
      <c r="MG59" s="164"/>
      <c r="MH59" s="164"/>
      <c r="MI59" s="164"/>
      <c r="MJ59" s="164"/>
      <c r="MK59" s="164"/>
      <c r="ML59" s="164"/>
      <c r="MM59" s="164"/>
      <c r="MN59" s="164"/>
      <c r="MO59" s="164"/>
      <c r="MP59" s="164"/>
      <c r="MQ59" s="164"/>
      <c r="MR59" s="164"/>
      <c r="MS59" s="164"/>
      <c r="MT59" s="164"/>
      <c r="MU59" s="164"/>
      <c r="MV59" s="164"/>
      <c r="MW59" s="164"/>
      <c r="MX59" s="164"/>
      <c r="MY59" s="164"/>
      <c r="MZ59" s="164"/>
      <c r="NA59" s="164"/>
      <c r="NB59" s="164"/>
      <c r="NC59" s="164"/>
      <c r="ND59" s="164"/>
      <c r="NE59" s="164"/>
      <c r="NF59" s="164"/>
      <c r="NG59" s="164"/>
      <c r="NH59" s="164"/>
      <c r="NI59" s="164"/>
      <c r="NJ59" s="164"/>
      <c r="NK59" s="164"/>
      <c r="NL59" s="164"/>
      <c r="NM59" s="164"/>
      <c r="NN59" s="164"/>
      <c r="NO59" s="164"/>
      <c r="NP59" s="164"/>
      <c r="NQ59" s="164"/>
      <c r="NR59" s="164"/>
      <c r="NS59" s="164"/>
      <c r="NT59" s="164"/>
      <c r="NU59" s="164"/>
      <c r="NV59" s="164"/>
      <c r="NW59" s="164"/>
      <c r="NX59" s="164"/>
      <c r="NY59" s="164"/>
      <c r="NZ59" s="164"/>
      <c r="OA59" s="164"/>
      <c r="OB59" s="164"/>
      <c r="OC59" s="164"/>
      <c r="OD59" s="164"/>
      <c r="OE59" s="164"/>
      <c r="OF59" s="164"/>
      <c r="OG59" s="164"/>
      <c r="OH59" s="164"/>
      <c r="OI59" s="164"/>
      <c r="OJ59" s="164"/>
      <c r="OK59" s="164"/>
      <c r="OL59" s="164"/>
      <c r="OM59" s="164"/>
      <c r="ON59" s="164"/>
      <c r="OO59" s="164"/>
      <c r="OP59" s="164"/>
      <c r="OQ59" s="164"/>
      <c r="OR59" s="164"/>
      <c r="OS59" s="164"/>
      <c r="OT59" s="164"/>
      <c r="OU59" s="164"/>
      <c r="OV59" s="164"/>
      <c r="OW59" s="164"/>
      <c r="OX59" s="164"/>
      <c r="OY59" s="164"/>
      <c r="OZ59" s="164"/>
      <c r="PA59" s="164"/>
      <c r="PB59" s="164"/>
      <c r="PC59" s="164"/>
      <c r="PD59" s="164"/>
      <c r="PE59" s="164"/>
      <c r="PF59" s="164"/>
      <c r="PG59" s="164"/>
      <c r="PH59" s="164"/>
      <c r="PI59" s="164"/>
      <c r="PJ59" s="164"/>
      <c r="PK59" s="164"/>
      <c r="PL59" s="164"/>
      <c r="PM59" s="164"/>
      <c r="PN59" s="164"/>
      <c r="PO59" s="164"/>
      <c r="PP59" s="164"/>
      <c r="PQ59" s="164"/>
      <c r="PR59" s="164"/>
      <c r="PS59" s="164"/>
      <c r="PT59" s="164"/>
      <c r="PU59" s="164"/>
      <c r="PV59" s="164"/>
      <c r="PW59" s="164"/>
      <c r="PX59" s="164"/>
      <c r="PY59" s="164"/>
      <c r="PZ59" s="164"/>
      <c r="QA59" s="164"/>
      <c r="QB59" s="164"/>
      <c r="QC59" s="164"/>
      <c r="QD59" s="164"/>
      <c r="QE59" s="164"/>
      <c r="QF59" s="164"/>
      <c r="QG59" s="164"/>
      <c r="QH59" s="164"/>
      <c r="QI59" s="164"/>
      <c r="QJ59" s="164"/>
      <c r="QK59" s="164"/>
      <c r="QL59" s="164"/>
      <c r="QM59" s="164"/>
      <c r="QN59" s="164"/>
      <c r="QO59" s="164"/>
      <c r="QP59" s="164"/>
      <c r="QQ59" s="164"/>
      <c r="QR59" s="164"/>
      <c r="QS59" s="164"/>
      <c r="QT59" s="164"/>
      <c r="QU59" s="164"/>
      <c r="QV59" s="164"/>
      <c r="QW59" s="164"/>
      <c r="QX59" s="164"/>
      <c r="QY59" s="164"/>
      <c r="QZ59" s="164"/>
      <c r="RA59" s="164"/>
      <c r="RB59" s="164"/>
      <c r="RC59" s="164"/>
      <c r="RD59" s="164"/>
      <c r="RE59" s="164"/>
      <c r="RF59" s="164"/>
      <c r="RG59" s="164"/>
      <c r="RH59" s="164"/>
      <c r="RI59" s="164"/>
      <c r="RJ59" s="164"/>
      <c r="RK59" s="164"/>
      <c r="RL59" s="164"/>
      <c r="RM59" s="164"/>
      <c r="RN59" s="164"/>
      <c r="RO59" s="164"/>
      <c r="RP59" s="164"/>
      <c r="RQ59" s="164"/>
      <c r="RR59" s="164"/>
      <c r="RS59" s="164"/>
      <c r="RT59" s="164"/>
      <c r="RU59" s="164"/>
      <c r="RV59" s="164"/>
      <c r="RW59" s="164"/>
      <c r="RX59" s="164"/>
      <c r="RY59" s="164"/>
      <c r="RZ59" s="164"/>
      <c r="SA59" s="164"/>
      <c r="SB59" s="164"/>
      <c r="SC59" s="164"/>
      <c r="SD59" s="164"/>
      <c r="SE59" s="164"/>
      <c r="SF59" s="164"/>
      <c r="SG59" s="164"/>
      <c r="SH59" s="164"/>
      <c r="SI59" s="164"/>
      <c r="SJ59" s="164"/>
      <c r="SK59" s="164"/>
      <c r="SL59" s="164"/>
      <c r="SM59" s="164"/>
      <c r="SN59" s="164"/>
      <c r="SO59" s="164"/>
      <c r="SP59" s="164"/>
      <c r="SQ59" s="164"/>
      <c r="SR59" s="164"/>
      <c r="SS59" s="164"/>
      <c r="ST59" s="164"/>
      <c r="SU59" s="164"/>
      <c r="SV59" s="164"/>
      <c r="SW59" s="164"/>
      <c r="SX59" s="164"/>
      <c r="SY59" s="164"/>
      <c r="SZ59" s="164"/>
      <c r="TA59" s="164"/>
      <c r="TB59" s="164"/>
      <c r="TC59" s="164"/>
      <c r="TD59" s="164"/>
      <c r="TE59" s="164"/>
      <c r="TF59" s="164"/>
      <c r="TG59" s="164"/>
      <c r="TH59" s="164"/>
      <c r="TI59" s="164"/>
      <c r="TJ59" s="164"/>
      <c r="TK59" s="164"/>
      <c r="TL59" s="164"/>
      <c r="TM59" s="164"/>
      <c r="TN59" s="164"/>
      <c r="TO59" s="164"/>
      <c r="TP59" s="164"/>
      <c r="TQ59" s="164"/>
      <c r="TR59" s="164"/>
      <c r="TS59" s="164"/>
      <c r="TT59" s="164"/>
      <c r="TU59" s="164"/>
      <c r="TV59" s="164"/>
      <c r="TW59" s="164"/>
      <c r="TX59" s="164"/>
      <c r="TY59" s="164"/>
      <c r="TZ59" s="164"/>
      <c r="UA59" s="164"/>
      <c r="UB59" s="164"/>
      <c r="UC59" s="164"/>
      <c r="UD59" s="164"/>
      <c r="UE59" s="164"/>
      <c r="UF59" s="164"/>
      <c r="UG59" s="164"/>
      <c r="UH59" s="164"/>
      <c r="UI59" s="164"/>
      <c r="UJ59" s="164"/>
      <c r="UK59" s="164"/>
      <c r="UL59" s="164"/>
      <c r="UM59" s="164"/>
      <c r="UN59" s="164"/>
      <c r="UO59" s="164"/>
      <c r="UP59" s="164"/>
      <c r="UQ59" s="164"/>
      <c r="UR59" s="164"/>
      <c r="US59" s="164"/>
      <c r="UT59" s="164"/>
      <c r="UU59" s="164"/>
      <c r="UV59" s="164"/>
      <c r="UW59" s="164"/>
      <c r="UX59" s="164"/>
      <c r="UY59" s="164"/>
      <c r="UZ59" s="164"/>
      <c r="VA59" s="164"/>
      <c r="VB59" s="164"/>
      <c r="VC59" s="164"/>
      <c r="VD59" s="164"/>
      <c r="VE59" s="164"/>
      <c r="VF59" s="164"/>
      <c r="VG59" s="164"/>
      <c r="VH59" s="164"/>
      <c r="VI59" s="164"/>
      <c r="VJ59" s="164"/>
      <c r="VK59" s="164"/>
      <c r="VL59" s="164"/>
      <c r="VM59" s="164"/>
      <c r="VN59" s="164"/>
      <c r="VO59" s="164"/>
      <c r="VP59" s="164"/>
      <c r="VQ59" s="164"/>
      <c r="VR59" s="164"/>
      <c r="VS59" s="164"/>
      <c r="VT59" s="164"/>
      <c r="VU59" s="164"/>
      <c r="VV59" s="164"/>
      <c r="VW59" s="164"/>
      <c r="VX59" s="164"/>
      <c r="VY59" s="164"/>
      <c r="VZ59" s="164"/>
      <c r="WA59" s="164"/>
      <c r="WB59" s="164"/>
      <c r="WC59" s="164"/>
      <c r="WD59" s="164"/>
      <c r="WE59" s="164"/>
      <c r="WF59" s="164"/>
      <c r="WG59" s="164"/>
      <c r="WH59" s="164"/>
      <c r="WI59" s="164"/>
      <c r="WJ59" s="164"/>
      <c r="WK59" s="164"/>
      <c r="WL59" s="164"/>
      <c r="WM59" s="164"/>
      <c r="WN59" s="164"/>
      <c r="WO59" s="164"/>
      <c r="WP59" s="164"/>
      <c r="WQ59" s="164"/>
      <c r="WR59" s="164"/>
      <c r="WS59" s="164"/>
      <c r="WT59" s="164"/>
      <c r="WU59" s="164"/>
      <c r="WV59" s="164"/>
      <c r="WW59" s="164"/>
      <c r="WX59" s="164"/>
      <c r="WY59" s="164"/>
      <c r="WZ59" s="164"/>
      <c r="XA59" s="164"/>
      <c r="XB59" s="164"/>
      <c r="XC59" s="164"/>
      <c r="XD59" s="164"/>
      <c r="XE59" s="164"/>
      <c r="XF59" s="164"/>
      <c r="XG59" s="164"/>
      <c r="XH59" s="164"/>
      <c r="XI59" s="164"/>
      <c r="XJ59" s="164"/>
      <c r="XK59" s="164"/>
      <c r="XL59" s="164"/>
      <c r="XM59" s="164"/>
      <c r="XN59" s="164"/>
      <c r="XO59" s="164"/>
      <c r="XP59" s="164"/>
      <c r="XQ59" s="164"/>
      <c r="XR59" s="164"/>
      <c r="XS59" s="164"/>
      <c r="XT59" s="164"/>
      <c r="XU59" s="164"/>
      <c r="XV59" s="164"/>
      <c r="XW59" s="164"/>
      <c r="XX59" s="164"/>
      <c r="XY59" s="164"/>
      <c r="XZ59" s="164"/>
      <c r="YA59" s="164"/>
      <c r="YB59" s="164"/>
      <c r="YC59" s="164"/>
      <c r="YD59" s="164"/>
      <c r="YE59" s="164"/>
      <c r="YF59" s="164"/>
      <c r="YG59" s="164"/>
      <c r="YH59" s="164"/>
      <c r="YI59" s="164"/>
      <c r="YJ59" s="164"/>
      <c r="YK59" s="164"/>
      <c r="YL59" s="164"/>
      <c r="YM59" s="164"/>
      <c r="YN59" s="164"/>
      <c r="YO59" s="164"/>
      <c r="YP59" s="164"/>
      <c r="YQ59" s="164"/>
      <c r="YR59" s="164"/>
      <c r="YS59" s="164"/>
      <c r="YT59" s="164"/>
      <c r="YU59" s="164"/>
      <c r="YV59" s="164"/>
      <c r="YW59" s="164"/>
      <c r="YX59" s="164"/>
      <c r="YY59" s="164"/>
      <c r="YZ59" s="164"/>
      <c r="ZA59" s="164"/>
      <c r="ZB59" s="164"/>
      <c r="ZC59" s="164"/>
      <c r="ZD59" s="164"/>
      <c r="ZE59" s="164"/>
      <c r="ZF59" s="164"/>
      <c r="ZG59" s="164"/>
      <c r="ZH59" s="164"/>
      <c r="ZI59" s="164"/>
      <c r="ZJ59" s="164"/>
      <c r="ZK59" s="164"/>
      <c r="ZL59" s="164"/>
      <c r="ZM59" s="164"/>
      <c r="ZN59" s="164"/>
      <c r="ZO59" s="164"/>
      <c r="ZP59" s="164"/>
      <c r="ZQ59" s="164"/>
      <c r="ZR59" s="164"/>
      <c r="ZS59" s="164"/>
      <c r="ZT59" s="164"/>
      <c r="ZU59" s="164"/>
      <c r="ZV59" s="164"/>
      <c r="ZW59" s="164"/>
      <c r="ZX59" s="164"/>
      <c r="ZY59" s="164"/>
      <c r="ZZ59" s="164"/>
      <c r="AAA59" s="164"/>
      <c r="AAB59" s="164"/>
      <c r="AAC59" s="164"/>
      <c r="AAD59" s="164"/>
      <c r="AAE59" s="164"/>
      <c r="AAF59" s="164"/>
      <c r="AAG59" s="164"/>
      <c r="AAH59" s="164"/>
      <c r="AAI59" s="164"/>
      <c r="AAJ59" s="164"/>
      <c r="AAK59" s="164"/>
      <c r="AAL59" s="164"/>
      <c r="AAM59" s="164"/>
      <c r="AAN59" s="164"/>
      <c r="AAO59" s="164"/>
      <c r="AAP59" s="164"/>
      <c r="AAQ59" s="164"/>
      <c r="AAR59" s="164"/>
      <c r="AAS59" s="164"/>
      <c r="AAT59" s="164"/>
      <c r="AAU59" s="164"/>
      <c r="AAV59" s="164"/>
      <c r="AAW59" s="164"/>
      <c r="AAX59" s="164"/>
      <c r="AAY59" s="164"/>
      <c r="AAZ59" s="164"/>
      <c r="ABA59" s="164"/>
      <c r="ABB59" s="164"/>
      <c r="ABC59" s="164"/>
    </row>
    <row r="60" spans="1:731" ht="15" customHeight="1" x14ac:dyDescent="0.35">
      <c r="A60" s="161" t="s">
        <v>257</v>
      </c>
      <c r="B60" s="525"/>
      <c r="C60" s="525"/>
      <c r="D60" s="162"/>
      <c r="E60" s="162"/>
      <c r="F60" s="162"/>
      <c r="G60" s="162">
        <v>1</v>
      </c>
      <c r="H60" s="162">
        <v>1</v>
      </c>
      <c r="I60" s="162">
        <v>1</v>
      </c>
      <c r="J60" s="162">
        <v>1</v>
      </c>
      <c r="K60" s="162">
        <v>1</v>
      </c>
      <c r="L60" s="162">
        <v>1</v>
      </c>
      <c r="M60" s="162">
        <v>1</v>
      </c>
      <c r="N60" s="162">
        <v>1</v>
      </c>
      <c r="O60" s="162"/>
      <c r="P60" s="162"/>
      <c r="Q60" s="162"/>
      <c r="R60" s="162">
        <v>8191.5629849787183</v>
      </c>
      <c r="S60" s="162">
        <v>8191.5629849787183</v>
      </c>
      <c r="T60" s="162">
        <v>8191.5629849787183</v>
      </c>
      <c r="U60" s="162">
        <v>8191.5629849787183</v>
      </c>
      <c r="V60" s="162">
        <v>8191.5629849787183</v>
      </c>
      <c r="W60" s="162">
        <v>8191.5629849787183</v>
      </c>
      <c r="X60" s="162">
        <v>8191.5629849787183</v>
      </c>
      <c r="Y60" s="162">
        <v>8191.5629849787183</v>
      </c>
      <c r="Z60" s="162"/>
      <c r="AA60" s="162"/>
      <c r="AB60" s="162"/>
      <c r="AC60" s="162">
        <v>23866.540519313672</v>
      </c>
      <c r="AD60" s="162">
        <v>23866.540519313672</v>
      </c>
      <c r="AE60" s="162">
        <v>23866.540519313672</v>
      </c>
      <c r="AF60" s="162">
        <v>23866.540519313672</v>
      </c>
      <c r="AG60" s="162">
        <v>23866.540519313672</v>
      </c>
      <c r="AH60" s="162">
        <v>23866.540519313672</v>
      </c>
      <c r="AI60" s="162">
        <v>23866.540519313672</v>
      </c>
      <c r="AJ60" s="162">
        <v>23866.540519313672</v>
      </c>
      <c r="AK60" s="162"/>
      <c r="AL60" s="162"/>
      <c r="AM60" s="162"/>
      <c r="AN60" s="162">
        <v>29023.051133777659</v>
      </c>
      <c r="AO60" s="162">
        <v>29023.051133777659</v>
      </c>
      <c r="AP60" s="162">
        <v>29023.051133777659</v>
      </c>
      <c r="AQ60" s="162">
        <v>29023.051133777659</v>
      </c>
      <c r="AR60" s="162">
        <v>29023.051133777659</v>
      </c>
      <c r="AS60" s="162">
        <v>29023.051133777659</v>
      </c>
      <c r="AT60" s="162">
        <v>29023.051133777659</v>
      </c>
      <c r="AU60" s="162">
        <v>29023.051133777659</v>
      </c>
      <c r="AV60" s="162"/>
      <c r="AW60" s="162"/>
      <c r="AX60" s="162"/>
      <c r="AY60" s="162">
        <v>275129</v>
      </c>
      <c r="AZ60" s="162">
        <v>275129</v>
      </c>
      <c r="BA60" s="162">
        <v>275129</v>
      </c>
      <c r="BB60" s="162">
        <v>275129</v>
      </c>
      <c r="BC60" s="162">
        <v>275129</v>
      </c>
      <c r="BD60" s="162">
        <v>275129</v>
      </c>
      <c r="BE60" s="162">
        <v>275129</v>
      </c>
      <c r="BF60" s="162">
        <v>275129</v>
      </c>
      <c r="BG60" s="162"/>
      <c r="BH60" s="162"/>
      <c r="BI60" s="162"/>
      <c r="BJ60" s="162">
        <v>0</v>
      </c>
      <c r="BK60" s="162">
        <v>0</v>
      </c>
      <c r="BL60" s="162">
        <v>0</v>
      </c>
      <c r="BM60" s="162">
        <v>0</v>
      </c>
      <c r="BN60" s="162">
        <v>0</v>
      </c>
      <c r="BO60" s="162">
        <v>0</v>
      </c>
      <c r="BP60" s="162">
        <v>0</v>
      </c>
      <c r="BQ60" s="162">
        <v>0</v>
      </c>
      <c r="BR60" s="162"/>
      <c r="BS60" s="162"/>
      <c r="BT60" s="162"/>
      <c r="BU60" s="162">
        <v>0</v>
      </c>
      <c r="BV60" s="162">
        <v>0</v>
      </c>
      <c r="BW60" s="162">
        <v>0</v>
      </c>
      <c r="BX60" s="162">
        <v>0</v>
      </c>
      <c r="BY60" s="162">
        <v>0</v>
      </c>
      <c r="BZ60" s="162">
        <v>0</v>
      </c>
      <c r="CA60" s="162">
        <v>0</v>
      </c>
      <c r="CB60" s="162">
        <v>0</v>
      </c>
      <c r="CC60" s="162"/>
      <c r="CD60" s="162"/>
      <c r="CE60" s="162"/>
      <c r="CF60" s="162">
        <v>61081.154638070046</v>
      </c>
      <c r="CG60" s="162">
        <v>61081.154638070046</v>
      </c>
      <c r="CH60" s="162">
        <v>61081.154638070046</v>
      </c>
      <c r="CI60" s="162">
        <v>61081.154638070046</v>
      </c>
      <c r="CJ60" s="162">
        <v>61081.154638070046</v>
      </c>
      <c r="CK60" s="162">
        <v>61081.154638070046</v>
      </c>
      <c r="CL60" s="162">
        <v>61081.154638070046</v>
      </c>
      <c r="CM60" s="162">
        <v>61081.154638070046</v>
      </c>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4"/>
      <c r="DV60" s="164"/>
      <c r="DW60" s="164"/>
      <c r="DX60" s="164"/>
      <c r="DY60" s="164"/>
      <c r="DZ60" s="164"/>
      <c r="EA60" s="164"/>
      <c r="EB60" s="164"/>
      <c r="EC60" s="164"/>
      <c r="ED60" s="164"/>
      <c r="EE60" s="164"/>
      <c r="EF60" s="164"/>
      <c r="EG60" s="164"/>
      <c r="EH60" s="164"/>
      <c r="EI60" s="164"/>
      <c r="EJ60" s="164"/>
      <c r="EK60" s="164"/>
      <c r="EL60" s="164"/>
      <c r="EM60" s="164"/>
      <c r="EN60" s="164"/>
      <c r="EO60" s="164"/>
      <c r="EP60" s="164"/>
      <c r="EQ60" s="164"/>
      <c r="ER60" s="164"/>
      <c r="ES60" s="164"/>
      <c r="ET60" s="164"/>
      <c r="EU60" s="164"/>
      <c r="EV60" s="164"/>
      <c r="EW60" s="164"/>
      <c r="EX60" s="164"/>
      <c r="EY60" s="164"/>
      <c r="EZ60" s="164"/>
      <c r="FA60" s="164"/>
      <c r="FB60" s="164"/>
      <c r="FC60" s="164"/>
      <c r="FD60" s="164"/>
      <c r="FE60" s="164"/>
      <c r="FF60" s="164"/>
      <c r="FG60" s="164"/>
      <c r="FH60" s="164"/>
      <c r="FI60" s="164"/>
      <c r="FJ60" s="164"/>
      <c r="FK60" s="164"/>
      <c r="FL60" s="164"/>
      <c r="FM60" s="164"/>
      <c r="FN60" s="164"/>
      <c r="FO60" s="164"/>
      <c r="FP60" s="164"/>
      <c r="FQ60" s="164"/>
      <c r="FR60" s="164"/>
      <c r="FS60" s="164"/>
      <c r="FT60" s="164"/>
      <c r="FU60" s="164"/>
      <c r="FV60" s="164"/>
      <c r="FW60" s="164"/>
      <c r="FX60" s="164"/>
      <c r="FY60" s="164"/>
      <c r="FZ60" s="164"/>
      <c r="GA60" s="164"/>
      <c r="GB60" s="164"/>
      <c r="GC60" s="164"/>
      <c r="GD60" s="164"/>
      <c r="GE60" s="164"/>
      <c r="GF60" s="164"/>
      <c r="GG60" s="164"/>
      <c r="GH60" s="164"/>
      <c r="GI60" s="164"/>
      <c r="GJ60" s="164"/>
      <c r="GK60" s="164"/>
      <c r="GL60" s="164"/>
      <c r="GM60" s="164"/>
      <c r="GN60" s="164"/>
      <c r="GO60" s="164"/>
      <c r="GP60" s="164"/>
      <c r="GQ60" s="164"/>
      <c r="GR60" s="164"/>
      <c r="GS60" s="164"/>
      <c r="GT60" s="164"/>
      <c r="GU60" s="164"/>
      <c r="GV60" s="164"/>
      <c r="GW60" s="164"/>
      <c r="GX60" s="164"/>
      <c r="GY60" s="164"/>
      <c r="GZ60" s="164"/>
      <c r="HA60" s="164"/>
      <c r="HB60" s="164"/>
      <c r="HC60" s="164"/>
      <c r="HD60" s="164"/>
      <c r="HE60" s="164"/>
      <c r="HF60" s="164"/>
      <c r="HG60" s="164"/>
      <c r="HH60" s="164"/>
      <c r="HI60" s="164"/>
      <c r="HJ60" s="164"/>
      <c r="HK60" s="164"/>
      <c r="HL60" s="164"/>
      <c r="HM60" s="164"/>
      <c r="HN60" s="164"/>
      <c r="HO60" s="164"/>
      <c r="HP60" s="164"/>
      <c r="HQ60" s="164"/>
      <c r="HR60" s="164"/>
      <c r="HS60" s="164"/>
      <c r="HT60" s="164"/>
      <c r="HU60" s="164"/>
      <c r="HV60" s="164"/>
      <c r="HW60" s="164"/>
      <c r="HX60" s="164"/>
      <c r="HY60" s="164"/>
      <c r="HZ60" s="164"/>
      <c r="IA60" s="164"/>
      <c r="IB60" s="164"/>
      <c r="IC60" s="164"/>
      <c r="ID60" s="164"/>
      <c r="IE60" s="164"/>
      <c r="IF60" s="164"/>
      <c r="IG60" s="164"/>
      <c r="IH60" s="164"/>
      <c r="II60" s="164"/>
      <c r="IJ60" s="164"/>
      <c r="IK60" s="164"/>
      <c r="IL60" s="164"/>
      <c r="IM60" s="164"/>
      <c r="IN60" s="164"/>
      <c r="IO60" s="164"/>
      <c r="IP60" s="164"/>
      <c r="IQ60" s="164"/>
      <c r="IR60" s="164"/>
      <c r="IS60" s="164"/>
      <c r="IT60" s="164"/>
      <c r="IU60" s="164"/>
      <c r="IV60" s="164"/>
      <c r="IW60" s="164"/>
      <c r="IX60" s="164"/>
      <c r="IY60" s="164"/>
      <c r="IZ60" s="164"/>
      <c r="JA60" s="164"/>
      <c r="JB60" s="164"/>
      <c r="JC60" s="164"/>
      <c r="JD60" s="164"/>
      <c r="JE60" s="164"/>
      <c r="JF60" s="164"/>
      <c r="JG60" s="164"/>
      <c r="JH60" s="164"/>
      <c r="JI60" s="164"/>
      <c r="JJ60" s="164"/>
      <c r="JK60" s="164"/>
      <c r="JL60" s="164"/>
      <c r="JM60" s="164"/>
      <c r="JN60" s="164"/>
      <c r="JO60" s="164"/>
      <c r="JP60" s="164"/>
      <c r="JQ60" s="164"/>
      <c r="JR60" s="164"/>
      <c r="JS60" s="164"/>
      <c r="JT60" s="164"/>
      <c r="JU60" s="164"/>
      <c r="JV60" s="164"/>
      <c r="JW60" s="164"/>
      <c r="JX60" s="164"/>
      <c r="JY60" s="164"/>
      <c r="JZ60" s="164"/>
      <c r="KA60" s="164"/>
      <c r="KB60" s="164"/>
      <c r="KC60" s="164"/>
      <c r="KD60" s="164"/>
      <c r="KE60" s="164"/>
      <c r="KF60" s="164"/>
      <c r="KG60" s="164"/>
      <c r="KH60" s="164"/>
      <c r="KI60" s="164"/>
      <c r="KJ60" s="164"/>
      <c r="KK60" s="164"/>
      <c r="KL60" s="164"/>
      <c r="KM60" s="164"/>
      <c r="KN60" s="164"/>
      <c r="KO60" s="164"/>
      <c r="KP60" s="164"/>
      <c r="KQ60" s="164"/>
      <c r="KR60" s="164"/>
      <c r="KS60" s="164"/>
      <c r="KT60" s="164"/>
      <c r="KU60" s="164"/>
      <c r="KV60" s="164"/>
      <c r="KW60" s="164"/>
      <c r="KX60" s="164"/>
      <c r="KY60" s="164"/>
      <c r="KZ60" s="164"/>
      <c r="LA60" s="164"/>
      <c r="LB60" s="164"/>
      <c r="LC60" s="164"/>
      <c r="LD60" s="164"/>
      <c r="LE60" s="164"/>
      <c r="LF60" s="164"/>
      <c r="LG60" s="164"/>
      <c r="LH60" s="164"/>
      <c r="LI60" s="164"/>
      <c r="LJ60" s="164"/>
      <c r="LK60" s="164"/>
      <c r="LL60" s="164"/>
      <c r="LM60" s="164"/>
      <c r="LN60" s="164"/>
      <c r="LO60" s="164"/>
      <c r="LP60" s="164"/>
      <c r="LQ60" s="164"/>
      <c r="LR60" s="164"/>
      <c r="LS60" s="164"/>
      <c r="LT60" s="164"/>
      <c r="LU60" s="164"/>
      <c r="LV60" s="164"/>
      <c r="LW60" s="164"/>
      <c r="LX60" s="164"/>
      <c r="LY60" s="164"/>
      <c r="LZ60" s="164"/>
      <c r="MA60" s="164"/>
      <c r="MB60" s="164"/>
      <c r="MC60" s="164"/>
      <c r="MD60" s="164"/>
      <c r="ME60" s="164"/>
      <c r="MF60" s="164"/>
      <c r="MG60" s="164"/>
      <c r="MH60" s="164"/>
      <c r="MI60" s="164"/>
      <c r="MJ60" s="164"/>
      <c r="MK60" s="164"/>
      <c r="ML60" s="164"/>
      <c r="MM60" s="164"/>
      <c r="MN60" s="164"/>
      <c r="MO60" s="164"/>
      <c r="MP60" s="164"/>
      <c r="MQ60" s="164"/>
      <c r="MR60" s="164"/>
      <c r="MS60" s="164"/>
      <c r="MT60" s="164"/>
      <c r="MU60" s="164"/>
      <c r="MV60" s="164"/>
      <c r="MW60" s="164"/>
      <c r="MX60" s="164"/>
      <c r="MY60" s="164"/>
      <c r="MZ60" s="164"/>
      <c r="NA60" s="164"/>
      <c r="NB60" s="164"/>
      <c r="NC60" s="164"/>
      <c r="ND60" s="164"/>
      <c r="NE60" s="164"/>
      <c r="NF60" s="164"/>
      <c r="NG60" s="164"/>
      <c r="NH60" s="164"/>
      <c r="NI60" s="164"/>
      <c r="NJ60" s="164"/>
      <c r="NK60" s="164"/>
      <c r="NL60" s="164"/>
      <c r="NM60" s="164"/>
      <c r="NN60" s="164"/>
      <c r="NO60" s="164"/>
      <c r="NP60" s="164"/>
      <c r="NQ60" s="164"/>
      <c r="NR60" s="164"/>
      <c r="NS60" s="164"/>
      <c r="NT60" s="164"/>
      <c r="NU60" s="164"/>
      <c r="NV60" s="164"/>
      <c r="NW60" s="164"/>
      <c r="NX60" s="164"/>
      <c r="NY60" s="164"/>
      <c r="NZ60" s="164"/>
      <c r="OA60" s="164"/>
      <c r="OB60" s="164"/>
      <c r="OC60" s="164"/>
      <c r="OD60" s="164"/>
      <c r="OE60" s="164"/>
      <c r="OF60" s="164"/>
      <c r="OG60" s="164"/>
      <c r="OH60" s="164"/>
      <c r="OI60" s="164"/>
      <c r="OJ60" s="164"/>
      <c r="OK60" s="164"/>
      <c r="OL60" s="164"/>
      <c r="OM60" s="164"/>
      <c r="ON60" s="164"/>
      <c r="OO60" s="164"/>
      <c r="OP60" s="164"/>
      <c r="OQ60" s="164"/>
      <c r="OR60" s="164"/>
      <c r="OS60" s="164"/>
      <c r="OT60" s="164"/>
      <c r="OU60" s="164"/>
      <c r="OV60" s="164"/>
      <c r="OW60" s="164"/>
      <c r="OX60" s="164"/>
      <c r="OY60" s="164"/>
      <c r="OZ60" s="164"/>
      <c r="PA60" s="164"/>
      <c r="PB60" s="164"/>
      <c r="PC60" s="164"/>
      <c r="PD60" s="164"/>
      <c r="PE60" s="164"/>
      <c r="PF60" s="164"/>
      <c r="PG60" s="164"/>
      <c r="PH60" s="164"/>
      <c r="PI60" s="164"/>
      <c r="PJ60" s="164"/>
      <c r="PK60" s="164"/>
      <c r="PL60" s="164"/>
      <c r="PM60" s="164"/>
      <c r="PN60" s="164"/>
      <c r="PO60" s="164"/>
      <c r="PP60" s="164"/>
      <c r="PQ60" s="164"/>
      <c r="PR60" s="164"/>
      <c r="PS60" s="164"/>
      <c r="PT60" s="164"/>
      <c r="PU60" s="164"/>
      <c r="PV60" s="164"/>
      <c r="PW60" s="164"/>
      <c r="PX60" s="164"/>
      <c r="PY60" s="164"/>
      <c r="PZ60" s="164"/>
      <c r="QA60" s="164"/>
      <c r="QB60" s="164"/>
      <c r="QC60" s="164"/>
      <c r="QD60" s="164"/>
      <c r="QE60" s="164"/>
      <c r="QF60" s="164"/>
      <c r="QG60" s="164"/>
      <c r="QH60" s="164"/>
      <c r="QI60" s="164"/>
      <c r="QJ60" s="164"/>
      <c r="QK60" s="164"/>
      <c r="QL60" s="164"/>
      <c r="QM60" s="164"/>
      <c r="QN60" s="164"/>
      <c r="QO60" s="164"/>
      <c r="QP60" s="164"/>
      <c r="QQ60" s="164"/>
      <c r="QR60" s="164"/>
      <c r="QS60" s="164"/>
      <c r="QT60" s="164"/>
      <c r="QU60" s="164"/>
      <c r="QV60" s="164"/>
      <c r="QW60" s="164"/>
      <c r="QX60" s="164"/>
      <c r="QY60" s="164"/>
      <c r="QZ60" s="164"/>
      <c r="RA60" s="164"/>
      <c r="RB60" s="164"/>
      <c r="RC60" s="164"/>
      <c r="RD60" s="164"/>
      <c r="RE60" s="164"/>
      <c r="RF60" s="164"/>
      <c r="RG60" s="164"/>
      <c r="RH60" s="164"/>
      <c r="RI60" s="164"/>
      <c r="RJ60" s="164"/>
      <c r="RK60" s="164"/>
      <c r="RL60" s="164"/>
      <c r="RM60" s="164"/>
      <c r="RN60" s="164"/>
      <c r="RO60" s="164"/>
      <c r="RP60" s="164"/>
      <c r="RQ60" s="164"/>
      <c r="RR60" s="164"/>
      <c r="RS60" s="164"/>
      <c r="RT60" s="164"/>
      <c r="RU60" s="164"/>
      <c r="RV60" s="164"/>
      <c r="RW60" s="164"/>
      <c r="RX60" s="164"/>
      <c r="RY60" s="164"/>
      <c r="RZ60" s="164"/>
      <c r="SA60" s="164"/>
      <c r="SB60" s="164"/>
      <c r="SC60" s="164"/>
      <c r="SD60" s="164"/>
      <c r="SE60" s="164"/>
      <c r="SF60" s="164"/>
      <c r="SG60" s="164"/>
      <c r="SH60" s="164"/>
      <c r="SI60" s="164"/>
      <c r="SJ60" s="164"/>
      <c r="SK60" s="164"/>
      <c r="SL60" s="164"/>
      <c r="SM60" s="164"/>
      <c r="SN60" s="164"/>
      <c r="SO60" s="164"/>
      <c r="SP60" s="164"/>
      <c r="SQ60" s="164"/>
      <c r="SR60" s="164"/>
      <c r="SS60" s="164"/>
      <c r="ST60" s="164"/>
      <c r="SU60" s="164"/>
      <c r="SV60" s="164"/>
      <c r="SW60" s="164"/>
      <c r="SX60" s="164"/>
      <c r="SY60" s="164"/>
      <c r="SZ60" s="164"/>
      <c r="TA60" s="164"/>
      <c r="TB60" s="164"/>
      <c r="TC60" s="164"/>
      <c r="TD60" s="164"/>
      <c r="TE60" s="164"/>
      <c r="TF60" s="164"/>
      <c r="TG60" s="164"/>
      <c r="TH60" s="164"/>
      <c r="TI60" s="164"/>
      <c r="TJ60" s="164"/>
      <c r="TK60" s="164"/>
      <c r="TL60" s="164"/>
      <c r="TM60" s="164"/>
      <c r="TN60" s="164"/>
      <c r="TO60" s="164"/>
      <c r="TP60" s="164"/>
      <c r="TQ60" s="164"/>
      <c r="TR60" s="164"/>
      <c r="TS60" s="164"/>
      <c r="TT60" s="164"/>
      <c r="TU60" s="164"/>
      <c r="TV60" s="164"/>
      <c r="TW60" s="164"/>
      <c r="TX60" s="164"/>
      <c r="TY60" s="164"/>
      <c r="TZ60" s="164"/>
      <c r="UA60" s="164"/>
      <c r="UB60" s="164"/>
      <c r="UC60" s="164"/>
      <c r="UD60" s="164"/>
      <c r="UE60" s="164"/>
      <c r="UF60" s="164"/>
      <c r="UG60" s="164"/>
      <c r="UH60" s="164"/>
      <c r="UI60" s="164"/>
      <c r="UJ60" s="164"/>
      <c r="UK60" s="164"/>
      <c r="UL60" s="164"/>
      <c r="UM60" s="164"/>
      <c r="UN60" s="164"/>
      <c r="UO60" s="164"/>
      <c r="UP60" s="164"/>
      <c r="UQ60" s="164"/>
      <c r="UR60" s="164"/>
      <c r="US60" s="164"/>
      <c r="UT60" s="164"/>
      <c r="UU60" s="164"/>
      <c r="UV60" s="164"/>
      <c r="UW60" s="164"/>
      <c r="UX60" s="164"/>
      <c r="UY60" s="164"/>
      <c r="UZ60" s="164"/>
      <c r="VA60" s="164"/>
      <c r="VB60" s="164"/>
      <c r="VC60" s="164"/>
      <c r="VD60" s="164"/>
      <c r="VE60" s="164"/>
      <c r="VF60" s="164"/>
      <c r="VG60" s="164"/>
      <c r="VH60" s="164"/>
      <c r="VI60" s="164"/>
      <c r="VJ60" s="164"/>
      <c r="VK60" s="164"/>
      <c r="VL60" s="164"/>
      <c r="VM60" s="164"/>
      <c r="VN60" s="164"/>
      <c r="VO60" s="164"/>
      <c r="VP60" s="164"/>
      <c r="VQ60" s="164"/>
      <c r="VR60" s="164"/>
      <c r="VS60" s="164"/>
      <c r="VT60" s="164"/>
      <c r="VU60" s="164"/>
      <c r="VV60" s="164"/>
      <c r="VW60" s="164"/>
      <c r="VX60" s="164"/>
      <c r="VY60" s="164"/>
      <c r="VZ60" s="164"/>
      <c r="WA60" s="164"/>
      <c r="WB60" s="164"/>
      <c r="WC60" s="164"/>
      <c r="WD60" s="164"/>
      <c r="WE60" s="164"/>
      <c r="WF60" s="164"/>
      <c r="WG60" s="164"/>
      <c r="WH60" s="164"/>
      <c r="WI60" s="164"/>
      <c r="WJ60" s="164"/>
      <c r="WK60" s="164"/>
      <c r="WL60" s="164"/>
      <c r="WM60" s="164"/>
      <c r="WN60" s="164"/>
      <c r="WO60" s="164"/>
      <c r="WP60" s="164"/>
      <c r="WQ60" s="164"/>
      <c r="WR60" s="164"/>
      <c r="WS60" s="164"/>
      <c r="WT60" s="164"/>
      <c r="WU60" s="164"/>
      <c r="WV60" s="164"/>
      <c r="WW60" s="164"/>
      <c r="WX60" s="164"/>
      <c r="WY60" s="164"/>
      <c r="WZ60" s="164"/>
      <c r="XA60" s="164"/>
      <c r="XB60" s="164"/>
      <c r="XC60" s="164"/>
      <c r="XD60" s="164"/>
      <c r="XE60" s="164"/>
      <c r="XF60" s="164"/>
      <c r="XG60" s="164"/>
      <c r="XH60" s="164"/>
      <c r="XI60" s="164"/>
      <c r="XJ60" s="164"/>
      <c r="XK60" s="164"/>
      <c r="XL60" s="164"/>
      <c r="XM60" s="164"/>
      <c r="XN60" s="164"/>
      <c r="XO60" s="164"/>
      <c r="XP60" s="164"/>
      <c r="XQ60" s="164"/>
      <c r="XR60" s="164"/>
      <c r="XS60" s="164"/>
      <c r="XT60" s="164"/>
      <c r="XU60" s="164"/>
      <c r="XV60" s="164"/>
      <c r="XW60" s="164"/>
      <c r="XX60" s="164"/>
      <c r="XY60" s="164"/>
      <c r="XZ60" s="164"/>
      <c r="YA60" s="164"/>
      <c r="YB60" s="164"/>
      <c r="YC60" s="164"/>
      <c r="YD60" s="164"/>
      <c r="YE60" s="164"/>
      <c r="YF60" s="164"/>
      <c r="YG60" s="164"/>
      <c r="YH60" s="164"/>
      <c r="YI60" s="164"/>
      <c r="YJ60" s="164"/>
      <c r="YK60" s="164"/>
      <c r="YL60" s="164"/>
      <c r="YM60" s="164"/>
      <c r="YN60" s="164"/>
      <c r="YO60" s="164"/>
      <c r="YP60" s="164"/>
      <c r="YQ60" s="164"/>
      <c r="YR60" s="164"/>
      <c r="YS60" s="164"/>
      <c r="YT60" s="164"/>
      <c r="YU60" s="164"/>
      <c r="YV60" s="164"/>
      <c r="YW60" s="164"/>
      <c r="YX60" s="164"/>
      <c r="YY60" s="164"/>
      <c r="YZ60" s="164"/>
      <c r="ZA60" s="164"/>
      <c r="ZB60" s="164"/>
      <c r="ZC60" s="164"/>
      <c r="ZD60" s="164"/>
      <c r="ZE60" s="164"/>
      <c r="ZF60" s="164"/>
      <c r="ZG60" s="164"/>
      <c r="ZH60" s="164"/>
      <c r="ZI60" s="164"/>
      <c r="ZJ60" s="164"/>
      <c r="ZK60" s="164"/>
      <c r="ZL60" s="164"/>
      <c r="ZM60" s="164"/>
      <c r="ZN60" s="164"/>
      <c r="ZO60" s="164"/>
      <c r="ZP60" s="164"/>
      <c r="ZQ60" s="164"/>
      <c r="ZR60" s="164"/>
      <c r="ZS60" s="164"/>
      <c r="ZT60" s="164"/>
      <c r="ZU60" s="164"/>
      <c r="ZV60" s="164"/>
      <c r="ZW60" s="164"/>
      <c r="ZX60" s="164"/>
      <c r="ZY60" s="164"/>
      <c r="ZZ60" s="164"/>
      <c r="AAA60" s="164"/>
      <c r="AAB60" s="164"/>
      <c r="AAC60" s="164"/>
      <c r="AAD60" s="164"/>
      <c r="AAE60" s="164"/>
      <c r="AAF60" s="164"/>
      <c r="AAG60" s="164"/>
      <c r="AAH60" s="164"/>
      <c r="AAI60" s="164"/>
      <c r="AAJ60" s="164"/>
      <c r="AAK60" s="164"/>
      <c r="AAL60" s="164"/>
      <c r="AAM60" s="164"/>
      <c r="AAN60" s="164"/>
      <c r="AAO60" s="164"/>
      <c r="AAP60" s="164"/>
      <c r="AAQ60" s="164"/>
      <c r="AAR60" s="164"/>
      <c r="AAS60" s="164"/>
      <c r="AAT60" s="164"/>
      <c r="AAU60" s="164"/>
      <c r="AAV60" s="164"/>
      <c r="AAW60" s="164"/>
      <c r="AAX60" s="164"/>
      <c r="AAY60" s="164"/>
      <c r="AAZ60" s="164"/>
      <c r="ABA60" s="164"/>
      <c r="ABB60" s="164"/>
      <c r="ABC60" s="164"/>
    </row>
    <row r="61" spans="1:731" ht="15" customHeight="1" x14ac:dyDescent="0.35">
      <c r="A61" s="161" t="s">
        <v>257</v>
      </c>
      <c r="B61" s="525"/>
      <c r="C61" s="525"/>
      <c r="D61" s="162"/>
      <c r="E61" s="162"/>
      <c r="F61" s="162"/>
      <c r="G61" s="162">
        <v>1</v>
      </c>
      <c r="H61" s="162">
        <v>1</v>
      </c>
      <c r="I61" s="162">
        <v>1</v>
      </c>
      <c r="J61" s="162">
        <v>1</v>
      </c>
      <c r="K61" s="162">
        <v>1</v>
      </c>
      <c r="L61" s="162">
        <v>1</v>
      </c>
      <c r="M61" s="162">
        <v>1</v>
      </c>
      <c r="N61" s="162">
        <v>1</v>
      </c>
      <c r="O61" s="162"/>
      <c r="P61" s="162"/>
      <c r="Q61" s="162"/>
      <c r="R61" s="162">
        <v>8287.4762941096105</v>
      </c>
      <c r="S61" s="162">
        <v>8287.4762941096105</v>
      </c>
      <c r="T61" s="162">
        <v>8287.4762941096105</v>
      </c>
      <c r="U61" s="162">
        <v>8287.4762941096105</v>
      </c>
      <c r="V61" s="162">
        <v>8287.4762941096105</v>
      </c>
      <c r="W61" s="162">
        <v>8287.4762941096105</v>
      </c>
      <c r="X61" s="162">
        <v>8287.4762941096105</v>
      </c>
      <c r="Y61" s="162">
        <v>8287.4762941096105</v>
      </c>
      <c r="Z61" s="162"/>
      <c r="AA61" s="162"/>
      <c r="AB61" s="162"/>
      <c r="AC61" s="162">
        <v>21528.513557388273</v>
      </c>
      <c r="AD61" s="162">
        <v>21528.513557388273</v>
      </c>
      <c r="AE61" s="162">
        <v>21528.513557388273</v>
      </c>
      <c r="AF61" s="162">
        <v>21528.513557388273</v>
      </c>
      <c r="AG61" s="162">
        <v>21528.513557388273</v>
      </c>
      <c r="AH61" s="162">
        <v>21528.513557388273</v>
      </c>
      <c r="AI61" s="162">
        <v>21528.513557388273</v>
      </c>
      <c r="AJ61" s="162">
        <v>21528.513557388273</v>
      </c>
      <c r="AK61" s="162"/>
      <c r="AL61" s="162"/>
      <c r="AM61" s="162"/>
      <c r="AN61" s="162">
        <v>26967.912447932071</v>
      </c>
      <c r="AO61" s="162">
        <v>26967.912447932071</v>
      </c>
      <c r="AP61" s="162">
        <v>26967.912447932071</v>
      </c>
      <c r="AQ61" s="162">
        <v>26967.912447932071</v>
      </c>
      <c r="AR61" s="162">
        <v>26967.912447932071</v>
      </c>
      <c r="AS61" s="162">
        <v>26967.912447932071</v>
      </c>
      <c r="AT61" s="162">
        <v>26967.912447932071</v>
      </c>
      <c r="AU61" s="162">
        <v>26967.912447932071</v>
      </c>
      <c r="AV61" s="162"/>
      <c r="AW61" s="162"/>
      <c r="AX61" s="162"/>
      <c r="AY61" s="162">
        <v>148123</v>
      </c>
      <c r="AZ61" s="162">
        <v>148123</v>
      </c>
      <c r="BA61" s="162">
        <v>148123</v>
      </c>
      <c r="BB61" s="162">
        <v>148123</v>
      </c>
      <c r="BC61" s="162">
        <v>148123</v>
      </c>
      <c r="BD61" s="162">
        <v>148123</v>
      </c>
      <c r="BE61" s="162">
        <v>148123</v>
      </c>
      <c r="BF61" s="162">
        <v>148123</v>
      </c>
      <c r="BG61" s="162"/>
      <c r="BH61" s="162"/>
      <c r="BI61" s="162"/>
      <c r="BJ61" s="162">
        <v>0</v>
      </c>
      <c r="BK61" s="162">
        <v>0</v>
      </c>
      <c r="BL61" s="162">
        <v>0</v>
      </c>
      <c r="BM61" s="162">
        <v>0</v>
      </c>
      <c r="BN61" s="162">
        <v>0</v>
      </c>
      <c r="BO61" s="162">
        <v>0</v>
      </c>
      <c r="BP61" s="162">
        <v>0</v>
      </c>
      <c r="BQ61" s="162">
        <v>0</v>
      </c>
      <c r="BR61" s="162"/>
      <c r="BS61" s="162"/>
      <c r="BT61" s="162"/>
      <c r="BU61" s="162">
        <v>0</v>
      </c>
      <c r="BV61" s="162">
        <v>0</v>
      </c>
      <c r="BW61" s="162">
        <v>0</v>
      </c>
      <c r="BX61" s="162">
        <v>0</v>
      </c>
      <c r="BY61" s="162">
        <v>0</v>
      </c>
      <c r="BZ61" s="162">
        <v>0</v>
      </c>
      <c r="CA61" s="162">
        <v>0</v>
      </c>
      <c r="CB61" s="162">
        <v>0</v>
      </c>
      <c r="CC61" s="162"/>
      <c r="CD61" s="162"/>
      <c r="CE61" s="162"/>
      <c r="CF61" s="162">
        <v>56783.902299429952</v>
      </c>
      <c r="CG61" s="162">
        <v>56783.902299429952</v>
      </c>
      <c r="CH61" s="162">
        <v>56783.902299429952</v>
      </c>
      <c r="CI61" s="162">
        <v>56783.902299429952</v>
      </c>
      <c r="CJ61" s="162">
        <v>56783.902299429952</v>
      </c>
      <c r="CK61" s="162">
        <v>56783.902299429952</v>
      </c>
      <c r="CL61" s="162">
        <v>56783.902299429952</v>
      </c>
      <c r="CM61" s="162">
        <v>56783.902299429952</v>
      </c>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64"/>
      <c r="HB61" s="164"/>
      <c r="HC61" s="164"/>
      <c r="HD61" s="164"/>
      <c r="HE61" s="164"/>
      <c r="HF61" s="164"/>
      <c r="HG61" s="164"/>
      <c r="HH61" s="164"/>
      <c r="HI61" s="164"/>
      <c r="HJ61" s="164"/>
      <c r="HK61" s="164"/>
      <c r="HL61" s="164"/>
      <c r="HM61" s="164"/>
      <c r="HN61" s="164"/>
      <c r="HO61" s="164"/>
      <c r="HP61" s="164"/>
      <c r="HQ61" s="164"/>
      <c r="HR61" s="164"/>
      <c r="HS61" s="164"/>
      <c r="HT61" s="164"/>
      <c r="HU61" s="164"/>
      <c r="HV61" s="164"/>
      <c r="HW61" s="164"/>
      <c r="HX61" s="164"/>
      <c r="HY61" s="164"/>
      <c r="HZ61" s="164"/>
      <c r="IA61" s="164"/>
      <c r="IB61" s="164"/>
      <c r="IC61" s="164"/>
      <c r="ID61" s="164"/>
      <c r="IE61" s="164"/>
      <c r="IF61" s="164"/>
      <c r="IG61" s="164"/>
      <c r="IH61" s="164"/>
      <c r="II61" s="164"/>
      <c r="IJ61" s="164"/>
      <c r="IK61" s="164"/>
      <c r="IL61" s="164"/>
      <c r="IM61" s="164"/>
      <c r="IN61" s="164"/>
      <c r="IO61" s="164"/>
      <c r="IP61" s="164"/>
      <c r="IQ61" s="164"/>
      <c r="IR61" s="164"/>
      <c r="IS61" s="164"/>
      <c r="IT61" s="164"/>
      <c r="IU61" s="164"/>
      <c r="IV61" s="164"/>
      <c r="IW61" s="164"/>
      <c r="IX61" s="164"/>
      <c r="IY61" s="164"/>
      <c r="IZ61" s="164"/>
      <c r="JA61" s="164"/>
      <c r="JB61" s="164"/>
      <c r="JC61" s="164"/>
      <c r="JD61" s="164"/>
      <c r="JE61" s="164"/>
      <c r="JF61" s="164"/>
      <c r="JG61" s="164"/>
      <c r="JH61" s="164"/>
      <c r="JI61" s="164"/>
      <c r="JJ61" s="164"/>
      <c r="JK61" s="164"/>
      <c r="JL61" s="164"/>
      <c r="JM61" s="164"/>
      <c r="JN61" s="164"/>
      <c r="JO61" s="164"/>
      <c r="JP61" s="164"/>
      <c r="JQ61" s="164"/>
      <c r="JR61" s="164"/>
      <c r="JS61" s="164"/>
      <c r="JT61" s="164"/>
      <c r="JU61" s="164"/>
      <c r="JV61" s="164"/>
      <c r="JW61" s="164"/>
      <c r="JX61" s="164"/>
      <c r="JY61" s="164"/>
      <c r="JZ61" s="164"/>
      <c r="KA61" s="164"/>
      <c r="KB61" s="164"/>
      <c r="KC61" s="164"/>
      <c r="KD61" s="164"/>
      <c r="KE61" s="164"/>
      <c r="KF61" s="164"/>
      <c r="KG61" s="164"/>
      <c r="KH61" s="164"/>
      <c r="KI61" s="164"/>
      <c r="KJ61" s="164"/>
      <c r="KK61" s="164"/>
      <c r="KL61" s="164"/>
      <c r="KM61" s="164"/>
      <c r="KN61" s="164"/>
      <c r="KO61" s="164"/>
      <c r="KP61" s="164"/>
      <c r="KQ61" s="164"/>
      <c r="KR61" s="164"/>
      <c r="KS61" s="164"/>
      <c r="KT61" s="164"/>
      <c r="KU61" s="164"/>
      <c r="KV61" s="164"/>
      <c r="KW61" s="164"/>
      <c r="KX61" s="164"/>
      <c r="KY61" s="164"/>
      <c r="KZ61" s="164"/>
      <c r="LA61" s="164"/>
      <c r="LB61" s="164"/>
      <c r="LC61" s="164"/>
      <c r="LD61" s="164"/>
      <c r="LE61" s="164"/>
      <c r="LF61" s="164"/>
      <c r="LG61" s="164"/>
      <c r="LH61" s="164"/>
      <c r="LI61" s="164"/>
      <c r="LJ61" s="164"/>
      <c r="LK61" s="164"/>
      <c r="LL61" s="164"/>
      <c r="LM61" s="164"/>
      <c r="LN61" s="164"/>
      <c r="LO61" s="164"/>
      <c r="LP61" s="164"/>
      <c r="LQ61" s="164"/>
      <c r="LR61" s="164"/>
      <c r="LS61" s="164"/>
      <c r="LT61" s="164"/>
      <c r="LU61" s="164"/>
      <c r="LV61" s="164"/>
      <c r="LW61" s="164"/>
      <c r="LX61" s="164"/>
      <c r="LY61" s="164"/>
      <c r="LZ61" s="164"/>
      <c r="MA61" s="164"/>
      <c r="MB61" s="164"/>
      <c r="MC61" s="164"/>
      <c r="MD61" s="164"/>
      <c r="ME61" s="164"/>
      <c r="MF61" s="164"/>
      <c r="MG61" s="164"/>
      <c r="MH61" s="164"/>
      <c r="MI61" s="164"/>
      <c r="MJ61" s="164"/>
      <c r="MK61" s="164"/>
      <c r="ML61" s="164"/>
      <c r="MM61" s="164"/>
      <c r="MN61" s="164"/>
      <c r="MO61" s="164"/>
      <c r="MP61" s="164"/>
      <c r="MQ61" s="164"/>
      <c r="MR61" s="164"/>
      <c r="MS61" s="164"/>
      <c r="MT61" s="164"/>
      <c r="MU61" s="164"/>
      <c r="MV61" s="164"/>
      <c r="MW61" s="164"/>
      <c r="MX61" s="164"/>
      <c r="MY61" s="164"/>
      <c r="MZ61" s="164"/>
      <c r="NA61" s="164"/>
      <c r="NB61" s="164"/>
      <c r="NC61" s="164"/>
      <c r="ND61" s="164"/>
      <c r="NE61" s="164"/>
      <c r="NF61" s="164"/>
      <c r="NG61" s="164"/>
      <c r="NH61" s="164"/>
      <c r="NI61" s="164"/>
      <c r="NJ61" s="164"/>
      <c r="NK61" s="164"/>
      <c r="NL61" s="164"/>
      <c r="NM61" s="164"/>
      <c r="NN61" s="164"/>
      <c r="NO61" s="164"/>
      <c r="NP61" s="164"/>
      <c r="NQ61" s="164"/>
      <c r="NR61" s="164"/>
      <c r="NS61" s="164"/>
      <c r="NT61" s="164"/>
      <c r="NU61" s="164"/>
      <c r="NV61" s="164"/>
      <c r="NW61" s="164"/>
      <c r="NX61" s="164"/>
      <c r="NY61" s="164"/>
      <c r="NZ61" s="164"/>
      <c r="OA61" s="164"/>
      <c r="OB61" s="164"/>
      <c r="OC61" s="164"/>
      <c r="OD61" s="164"/>
      <c r="OE61" s="164"/>
      <c r="OF61" s="164"/>
      <c r="OG61" s="164"/>
      <c r="OH61" s="164"/>
      <c r="OI61" s="164"/>
      <c r="OJ61" s="164"/>
      <c r="OK61" s="164"/>
      <c r="OL61" s="164"/>
      <c r="OM61" s="164"/>
      <c r="ON61" s="164"/>
      <c r="OO61" s="164"/>
      <c r="OP61" s="164"/>
      <c r="OQ61" s="164"/>
      <c r="OR61" s="164"/>
      <c r="OS61" s="164"/>
      <c r="OT61" s="164"/>
      <c r="OU61" s="164"/>
      <c r="OV61" s="164"/>
      <c r="OW61" s="164"/>
      <c r="OX61" s="164"/>
      <c r="OY61" s="164"/>
      <c r="OZ61" s="164"/>
      <c r="PA61" s="164"/>
      <c r="PB61" s="164"/>
      <c r="PC61" s="164"/>
      <c r="PD61" s="164"/>
      <c r="PE61" s="164"/>
      <c r="PF61" s="164"/>
      <c r="PG61" s="164"/>
      <c r="PH61" s="164"/>
      <c r="PI61" s="164"/>
      <c r="PJ61" s="164"/>
      <c r="PK61" s="164"/>
      <c r="PL61" s="164"/>
      <c r="PM61" s="164"/>
      <c r="PN61" s="164"/>
      <c r="PO61" s="164"/>
      <c r="PP61" s="164"/>
      <c r="PQ61" s="164"/>
      <c r="PR61" s="164"/>
      <c r="PS61" s="164"/>
      <c r="PT61" s="164"/>
      <c r="PU61" s="164"/>
      <c r="PV61" s="164"/>
      <c r="PW61" s="164"/>
      <c r="PX61" s="164"/>
      <c r="PY61" s="164"/>
      <c r="PZ61" s="164"/>
      <c r="QA61" s="164"/>
      <c r="QB61" s="164"/>
      <c r="QC61" s="164"/>
      <c r="QD61" s="164"/>
      <c r="QE61" s="164"/>
      <c r="QF61" s="164"/>
      <c r="QG61" s="164"/>
      <c r="QH61" s="164"/>
      <c r="QI61" s="164"/>
      <c r="QJ61" s="164"/>
      <c r="QK61" s="164"/>
      <c r="QL61" s="164"/>
      <c r="QM61" s="164"/>
      <c r="QN61" s="164"/>
      <c r="QO61" s="164"/>
      <c r="QP61" s="164"/>
      <c r="QQ61" s="164"/>
      <c r="QR61" s="164"/>
      <c r="QS61" s="164"/>
      <c r="QT61" s="164"/>
      <c r="QU61" s="164"/>
      <c r="QV61" s="164"/>
      <c r="QW61" s="164"/>
      <c r="QX61" s="164"/>
      <c r="QY61" s="164"/>
      <c r="QZ61" s="164"/>
      <c r="RA61" s="164"/>
      <c r="RB61" s="164"/>
      <c r="RC61" s="164"/>
      <c r="RD61" s="164"/>
      <c r="RE61" s="164"/>
      <c r="RF61" s="164"/>
      <c r="RG61" s="164"/>
      <c r="RH61" s="164"/>
      <c r="RI61" s="164"/>
      <c r="RJ61" s="164"/>
      <c r="RK61" s="164"/>
      <c r="RL61" s="164"/>
      <c r="RM61" s="164"/>
      <c r="RN61" s="164"/>
      <c r="RO61" s="164"/>
      <c r="RP61" s="164"/>
      <c r="RQ61" s="164"/>
      <c r="RR61" s="164"/>
      <c r="RS61" s="164"/>
      <c r="RT61" s="164"/>
      <c r="RU61" s="164"/>
      <c r="RV61" s="164"/>
      <c r="RW61" s="164"/>
      <c r="RX61" s="164"/>
      <c r="RY61" s="164"/>
      <c r="RZ61" s="164"/>
      <c r="SA61" s="164"/>
      <c r="SB61" s="164"/>
      <c r="SC61" s="164"/>
      <c r="SD61" s="164"/>
      <c r="SE61" s="164"/>
      <c r="SF61" s="164"/>
      <c r="SG61" s="164"/>
      <c r="SH61" s="164"/>
      <c r="SI61" s="164"/>
      <c r="SJ61" s="164"/>
      <c r="SK61" s="164"/>
      <c r="SL61" s="164"/>
      <c r="SM61" s="164"/>
      <c r="SN61" s="164"/>
      <c r="SO61" s="164"/>
      <c r="SP61" s="164"/>
      <c r="SQ61" s="164"/>
      <c r="SR61" s="164"/>
      <c r="SS61" s="164"/>
      <c r="ST61" s="164"/>
      <c r="SU61" s="164"/>
      <c r="SV61" s="164"/>
      <c r="SW61" s="164"/>
      <c r="SX61" s="164"/>
      <c r="SY61" s="164"/>
      <c r="SZ61" s="164"/>
      <c r="TA61" s="164"/>
      <c r="TB61" s="164"/>
      <c r="TC61" s="164"/>
      <c r="TD61" s="164"/>
      <c r="TE61" s="164"/>
      <c r="TF61" s="164"/>
      <c r="TG61" s="164"/>
      <c r="TH61" s="164"/>
      <c r="TI61" s="164"/>
      <c r="TJ61" s="164"/>
      <c r="TK61" s="164"/>
      <c r="TL61" s="164"/>
      <c r="TM61" s="164"/>
      <c r="TN61" s="164"/>
      <c r="TO61" s="164"/>
      <c r="TP61" s="164"/>
      <c r="TQ61" s="164"/>
      <c r="TR61" s="164"/>
      <c r="TS61" s="164"/>
      <c r="TT61" s="164"/>
      <c r="TU61" s="164"/>
      <c r="TV61" s="164"/>
      <c r="TW61" s="164"/>
      <c r="TX61" s="164"/>
      <c r="TY61" s="164"/>
      <c r="TZ61" s="164"/>
      <c r="UA61" s="164"/>
      <c r="UB61" s="164"/>
      <c r="UC61" s="164"/>
      <c r="UD61" s="164"/>
      <c r="UE61" s="164"/>
      <c r="UF61" s="164"/>
      <c r="UG61" s="164"/>
      <c r="UH61" s="164"/>
      <c r="UI61" s="164"/>
      <c r="UJ61" s="164"/>
      <c r="UK61" s="164"/>
      <c r="UL61" s="164"/>
      <c r="UM61" s="164"/>
      <c r="UN61" s="164"/>
      <c r="UO61" s="164"/>
      <c r="UP61" s="164"/>
      <c r="UQ61" s="164"/>
      <c r="UR61" s="164"/>
      <c r="US61" s="164"/>
      <c r="UT61" s="164"/>
      <c r="UU61" s="164"/>
      <c r="UV61" s="164"/>
      <c r="UW61" s="164"/>
      <c r="UX61" s="164"/>
      <c r="UY61" s="164"/>
      <c r="UZ61" s="164"/>
      <c r="VA61" s="164"/>
      <c r="VB61" s="164"/>
      <c r="VC61" s="164"/>
      <c r="VD61" s="164"/>
      <c r="VE61" s="164"/>
      <c r="VF61" s="164"/>
      <c r="VG61" s="164"/>
      <c r="VH61" s="164"/>
      <c r="VI61" s="164"/>
      <c r="VJ61" s="164"/>
      <c r="VK61" s="164"/>
      <c r="VL61" s="164"/>
      <c r="VM61" s="164"/>
      <c r="VN61" s="164"/>
      <c r="VO61" s="164"/>
      <c r="VP61" s="164"/>
      <c r="VQ61" s="164"/>
      <c r="VR61" s="164"/>
      <c r="VS61" s="164"/>
      <c r="VT61" s="164"/>
      <c r="VU61" s="164"/>
      <c r="VV61" s="164"/>
      <c r="VW61" s="164"/>
      <c r="VX61" s="164"/>
      <c r="VY61" s="164"/>
      <c r="VZ61" s="164"/>
      <c r="WA61" s="164"/>
      <c r="WB61" s="164"/>
      <c r="WC61" s="164"/>
      <c r="WD61" s="164"/>
      <c r="WE61" s="164"/>
      <c r="WF61" s="164"/>
      <c r="WG61" s="164"/>
      <c r="WH61" s="164"/>
      <c r="WI61" s="164"/>
      <c r="WJ61" s="164"/>
      <c r="WK61" s="164"/>
      <c r="WL61" s="164"/>
      <c r="WM61" s="164"/>
      <c r="WN61" s="164"/>
      <c r="WO61" s="164"/>
      <c r="WP61" s="164"/>
      <c r="WQ61" s="164"/>
      <c r="WR61" s="164"/>
      <c r="WS61" s="164"/>
      <c r="WT61" s="164"/>
      <c r="WU61" s="164"/>
      <c r="WV61" s="164"/>
      <c r="WW61" s="164"/>
      <c r="WX61" s="164"/>
      <c r="WY61" s="164"/>
      <c r="WZ61" s="164"/>
      <c r="XA61" s="164"/>
      <c r="XB61" s="164"/>
      <c r="XC61" s="164"/>
      <c r="XD61" s="164"/>
      <c r="XE61" s="164"/>
      <c r="XF61" s="164"/>
      <c r="XG61" s="164"/>
      <c r="XH61" s="164"/>
      <c r="XI61" s="164"/>
      <c r="XJ61" s="164"/>
      <c r="XK61" s="164"/>
      <c r="XL61" s="164"/>
      <c r="XM61" s="164"/>
      <c r="XN61" s="164"/>
      <c r="XO61" s="164"/>
      <c r="XP61" s="164"/>
      <c r="XQ61" s="164"/>
      <c r="XR61" s="164"/>
      <c r="XS61" s="164"/>
      <c r="XT61" s="164"/>
      <c r="XU61" s="164"/>
      <c r="XV61" s="164"/>
      <c r="XW61" s="164"/>
      <c r="XX61" s="164"/>
      <c r="XY61" s="164"/>
      <c r="XZ61" s="164"/>
      <c r="YA61" s="164"/>
      <c r="YB61" s="164"/>
      <c r="YC61" s="164"/>
      <c r="YD61" s="164"/>
      <c r="YE61" s="164"/>
      <c r="YF61" s="164"/>
      <c r="YG61" s="164"/>
      <c r="YH61" s="164"/>
      <c r="YI61" s="164"/>
      <c r="YJ61" s="164"/>
      <c r="YK61" s="164"/>
      <c r="YL61" s="164"/>
      <c r="YM61" s="164"/>
      <c r="YN61" s="164"/>
      <c r="YO61" s="164"/>
      <c r="YP61" s="164"/>
      <c r="YQ61" s="164"/>
      <c r="YR61" s="164"/>
      <c r="YS61" s="164"/>
      <c r="YT61" s="164"/>
      <c r="YU61" s="164"/>
      <c r="YV61" s="164"/>
      <c r="YW61" s="164"/>
      <c r="YX61" s="164"/>
      <c r="YY61" s="164"/>
      <c r="YZ61" s="164"/>
      <c r="ZA61" s="164"/>
      <c r="ZB61" s="164"/>
      <c r="ZC61" s="164"/>
      <c r="ZD61" s="164"/>
      <c r="ZE61" s="164"/>
      <c r="ZF61" s="164"/>
      <c r="ZG61" s="164"/>
      <c r="ZH61" s="164"/>
      <c r="ZI61" s="164"/>
      <c r="ZJ61" s="164"/>
      <c r="ZK61" s="164"/>
      <c r="ZL61" s="164"/>
      <c r="ZM61" s="164"/>
      <c r="ZN61" s="164"/>
      <c r="ZO61" s="164"/>
      <c r="ZP61" s="164"/>
      <c r="ZQ61" s="164"/>
      <c r="ZR61" s="164"/>
      <c r="ZS61" s="164"/>
      <c r="ZT61" s="164"/>
      <c r="ZU61" s="164"/>
      <c r="ZV61" s="164"/>
      <c r="ZW61" s="164"/>
      <c r="ZX61" s="164"/>
      <c r="ZY61" s="164"/>
      <c r="ZZ61" s="164"/>
      <c r="AAA61" s="164"/>
      <c r="AAB61" s="164"/>
      <c r="AAC61" s="164"/>
      <c r="AAD61" s="164"/>
      <c r="AAE61" s="164"/>
      <c r="AAF61" s="164"/>
      <c r="AAG61" s="164"/>
      <c r="AAH61" s="164"/>
      <c r="AAI61" s="164"/>
      <c r="AAJ61" s="164"/>
      <c r="AAK61" s="164"/>
      <c r="AAL61" s="164"/>
      <c r="AAM61" s="164"/>
      <c r="AAN61" s="164"/>
      <c r="AAO61" s="164"/>
      <c r="AAP61" s="164"/>
      <c r="AAQ61" s="164"/>
      <c r="AAR61" s="164"/>
      <c r="AAS61" s="164"/>
      <c r="AAT61" s="164"/>
      <c r="AAU61" s="164"/>
      <c r="AAV61" s="164"/>
      <c r="AAW61" s="164"/>
      <c r="AAX61" s="164"/>
      <c r="AAY61" s="164"/>
      <c r="AAZ61" s="164"/>
      <c r="ABA61" s="164"/>
      <c r="ABB61" s="164"/>
      <c r="ABC61" s="164"/>
    </row>
    <row r="62" spans="1:731" ht="15" customHeight="1" x14ac:dyDescent="0.35">
      <c r="A62" s="161" t="s">
        <v>258</v>
      </c>
      <c r="B62" s="525"/>
      <c r="C62" s="525"/>
      <c r="D62" s="162"/>
      <c r="E62" s="162"/>
      <c r="F62" s="162"/>
      <c r="G62" s="162">
        <v>1</v>
      </c>
      <c r="H62" s="162">
        <v>1</v>
      </c>
      <c r="I62" s="162">
        <v>1</v>
      </c>
      <c r="J62" s="162">
        <v>1</v>
      </c>
      <c r="K62" s="162">
        <v>1</v>
      </c>
      <c r="L62" s="162">
        <v>1</v>
      </c>
      <c r="M62" s="162">
        <v>1</v>
      </c>
      <c r="N62" s="162">
        <v>1</v>
      </c>
      <c r="O62" s="162"/>
      <c r="P62" s="162"/>
      <c r="Q62" s="162"/>
      <c r="R62" s="162">
        <v>6607.4125072409961</v>
      </c>
      <c r="S62" s="162">
        <v>6607.4125072409961</v>
      </c>
      <c r="T62" s="162">
        <v>6607.4125072409961</v>
      </c>
      <c r="U62" s="162">
        <v>6607.4125072409961</v>
      </c>
      <c r="V62" s="162">
        <v>6607.4125072409961</v>
      </c>
      <c r="W62" s="162">
        <v>6607.4125072409961</v>
      </c>
      <c r="X62" s="162">
        <v>6607.4125072409961</v>
      </c>
      <c r="Y62" s="162">
        <v>6607.4125072409961</v>
      </c>
      <c r="Z62" s="162"/>
      <c r="AA62" s="162"/>
      <c r="AB62" s="162"/>
      <c r="AC62" s="162">
        <v>17590.33102275636</v>
      </c>
      <c r="AD62" s="162">
        <v>17590.33102275636</v>
      </c>
      <c r="AE62" s="162">
        <v>17590.33102275636</v>
      </c>
      <c r="AF62" s="162">
        <v>17590.33102275636</v>
      </c>
      <c r="AG62" s="162">
        <v>17590.33102275636</v>
      </c>
      <c r="AH62" s="162">
        <v>17590.33102275636</v>
      </c>
      <c r="AI62" s="162">
        <v>17590.33102275636</v>
      </c>
      <c r="AJ62" s="162">
        <v>17590.33102275636</v>
      </c>
      <c r="AK62" s="162"/>
      <c r="AL62" s="162"/>
      <c r="AM62" s="162"/>
      <c r="AN62" s="162">
        <v>33800.021407502645</v>
      </c>
      <c r="AO62" s="162">
        <v>33800.021407502645</v>
      </c>
      <c r="AP62" s="162">
        <v>33800.021407502645</v>
      </c>
      <c r="AQ62" s="162">
        <v>33800.021407502645</v>
      </c>
      <c r="AR62" s="162">
        <v>33800.021407502645</v>
      </c>
      <c r="AS62" s="162">
        <v>33800.021407502645</v>
      </c>
      <c r="AT62" s="162">
        <v>33800.021407502645</v>
      </c>
      <c r="AU62" s="162">
        <v>33800.021407502645</v>
      </c>
      <c r="AV62" s="162"/>
      <c r="AW62" s="162"/>
      <c r="AX62" s="162"/>
      <c r="AY62" s="162">
        <v>106968</v>
      </c>
      <c r="AZ62" s="162">
        <v>106968</v>
      </c>
      <c r="BA62" s="162">
        <v>106968</v>
      </c>
      <c r="BB62" s="162">
        <v>106968</v>
      </c>
      <c r="BC62" s="162">
        <v>106968</v>
      </c>
      <c r="BD62" s="162">
        <v>106968</v>
      </c>
      <c r="BE62" s="162">
        <v>106968</v>
      </c>
      <c r="BF62" s="162">
        <v>106968</v>
      </c>
      <c r="BG62" s="162"/>
      <c r="BH62" s="162"/>
      <c r="BI62" s="162"/>
      <c r="BJ62" s="162">
        <v>0</v>
      </c>
      <c r="BK62" s="162">
        <v>0</v>
      </c>
      <c r="BL62" s="162">
        <v>0</v>
      </c>
      <c r="BM62" s="162">
        <v>0</v>
      </c>
      <c r="BN62" s="162">
        <v>0</v>
      </c>
      <c r="BO62" s="162">
        <v>0</v>
      </c>
      <c r="BP62" s="162">
        <v>0</v>
      </c>
      <c r="BQ62" s="162">
        <v>0</v>
      </c>
      <c r="BR62" s="162"/>
      <c r="BS62" s="162"/>
      <c r="BT62" s="162"/>
      <c r="BU62" s="162">
        <v>0</v>
      </c>
      <c r="BV62" s="162">
        <v>0</v>
      </c>
      <c r="BW62" s="162">
        <v>0</v>
      </c>
      <c r="BX62" s="162">
        <v>0</v>
      </c>
      <c r="BY62" s="162">
        <v>0</v>
      </c>
      <c r="BZ62" s="162">
        <v>0</v>
      </c>
      <c r="CA62" s="162">
        <v>0</v>
      </c>
      <c r="CB62" s="162">
        <v>0</v>
      </c>
      <c r="CC62" s="162"/>
      <c r="CD62" s="162"/>
      <c r="CE62" s="162"/>
      <c r="CF62" s="162">
        <v>57997.764937499996</v>
      </c>
      <c r="CG62" s="162">
        <v>57997.764937499996</v>
      </c>
      <c r="CH62" s="162">
        <v>57997.764937499996</v>
      </c>
      <c r="CI62" s="162">
        <v>57997.764937499996</v>
      </c>
      <c r="CJ62" s="162">
        <v>57997.764937499996</v>
      </c>
      <c r="CK62" s="162">
        <v>57997.764937499996</v>
      </c>
      <c r="CL62" s="162">
        <v>57997.764937499996</v>
      </c>
      <c r="CM62" s="162">
        <v>57997.764937499996</v>
      </c>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4"/>
      <c r="DV62" s="164"/>
      <c r="DW62" s="164"/>
      <c r="DX62" s="164"/>
      <c r="DY62" s="164"/>
      <c r="DZ62" s="164"/>
      <c r="EA62" s="164"/>
      <c r="EB62" s="164"/>
      <c r="EC62" s="164"/>
      <c r="ED62" s="164"/>
      <c r="EE62" s="164"/>
      <c r="EF62" s="164"/>
      <c r="EG62" s="164"/>
      <c r="EH62" s="164"/>
      <c r="EI62" s="164"/>
      <c r="EJ62" s="164"/>
      <c r="EK62" s="164"/>
      <c r="EL62" s="164"/>
      <c r="EM62" s="164"/>
      <c r="EN62" s="164"/>
      <c r="EO62" s="164"/>
      <c r="EP62" s="164"/>
      <c r="EQ62" s="164"/>
      <c r="ER62" s="164"/>
      <c r="ES62" s="164"/>
      <c r="ET62" s="164"/>
      <c r="EU62" s="164"/>
      <c r="EV62" s="164"/>
      <c r="EW62" s="164"/>
      <c r="EX62" s="164"/>
      <c r="EY62" s="164"/>
      <c r="EZ62" s="164"/>
      <c r="FA62" s="164"/>
      <c r="FB62" s="164"/>
      <c r="FC62" s="164"/>
      <c r="FD62" s="164"/>
      <c r="FE62" s="164"/>
      <c r="FF62" s="164"/>
      <c r="FG62" s="164"/>
      <c r="FH62" s="164"/>
      <c r="FI62" s="164"/>
      <c r="FJ62" s="164"/>
      <c r="FK62" s="164"/>
      <c r="FL62" s="164"/>
      <c r="FM62" s="164"/>
      <c r="FN62" s="164"/>
      <c r="FO62" s="164"/>
      <c r="FP62" s="164"/>
      <c r="FQ62" s="164"/>
      <c r="FR62" s="164"/>
      <c r="FS62" s="164"/>
      <c r="FT62" s="164"/>
      <c r="FU62" s="164"/>
      <c r="FV62" s="164"/>
      <c r="FW62" s="164"/>
      <c r="FX62" s="164"/>
      <c r="FY62" s="164"/>
      <c r="FZ62" s="164"/>
      <c r="GA62" s="164"/>
      <c r="GB62" s="164"/>
      <c r="GC62" s="164"/>
      <c r="GD62" s="164"/>
      <c r="GE62" s="164"/>
      <c r="GF62" s="164"/>
      <c r="GG62" s="164"/>
      <c r="GH62" s="164"/>
      <c r="GI62" s="164"/>
      <c r="GJ62" s="164"/>
      <c r="GK62" s="164"/>
      <c r="GL62" s="164"/>
      <c r="GM62" s="164"/>
      <c r="GN62" s="164"/>
      <c r="GO62" s="164"/>
      <c r="GP62" s="164"/>
      <c r="GQ62" s="164"/>
      <c r="GR62" s="164"/>
      <c r="GS62" s="164"/>
      <c r="GT62" s="164"/>
      <c r="GU62" s="164"/>
      <c r="GV62" s="164"/>
      <c r="GW62" s="164"/>
      <c r="GX62" s="164"/>
      <c r="GY62" s="164"/>
      <c r="GZ62" s="164"/>
      <c r="HA62" s="164"/>
      <c r="HB62" s="164"/>
      <c r="HC62" s="164"/>
      <c r="HD62" s="164"/>
      <c r="HE62" s="164"/>
      <c r="HF62" s="164"/>
      <c r="HG62" s="164"/>
      <c r="HH62" s="164"/>
      <c r="HI62" s="164"/>
      <c r="HJ62" s="164"/>
      <c r="HK62" s="164"/>
      <c r="HL62" s="164"/>
      <c r="HM62" s="164"/>
      <c r="HN62" s="164"/>
      <c r="HO62" s="164"/>
      <c r="HP62" s="164"/>
      <c r="HQ62" s="164"/>
      <c r="HR62" s="164"/>
      <c r="HS62" s="164"/>
      <c r="HT62" s="164"/>
      <c r="HU62" s="164"/>
      <c r="HV62" s="164"/>
      <c r="HW62" s="164"/>
      <c r="HX62" s="164"/>
      <c r="HY62" s="164"/>
      <c r="HZ62" s="164"/>
      <c r="IA62" s="164"/>
      <c r="IB62" s="164"/>
      <c r="IC62" s="164"/>
      <c r="ID62" s="164"/>
      <c r="IE62" s="164"/>
      <c r="IF62" s="164"/>
      <c r="IG62" s="164"/>
      <c r="IH62" s="164"/>
      <c r="II62" s="164"/>
      <c r="IJ62" s="164"/>
      <c r="IK62" s="164"/>
      <c r="IL62" s="164"/>
      <c r="IM62" s="164"/>
      <c r="IN62" s="164"/>
      <c r="IO62" s="164"/>
      <c r="IP62" s="164"/>
      <c r="IQ62" s="164"/>
      <c r="IR62" s="164"/>
      <c r="IS62" s="164"/>
      <c r="IT62" s="164"/>
      <c r="IU62" s="164"/>
      <c r="IV62" s="164"/>
      <c r="IW62" s="164"/>
      <c r="IX62" s="164"/>
      <c r="IY62" s="164"/>
      <c r="IZ62" s="164"/>
      <c r="JA62" s="164"/>
      <c r="JB62" s="164"/>
      <c r="JC62" s="164"/>
      <c r="JD62" s="164"/>
      <c r="JE62" s="164"/>
      <c r="JF62" s="164"/>
      <c r="JG62" s="164"/>
      <c r="JH62" s="164"/>
      <c r="JI62" s="164"/>
      <c r="JJ62" s="164"/>
      <c r="JK62" s="164"/>
      <c r="JL62" s="164"/>
      <c r="JM62" s="164"/>
      <c r="JN62" s="164"/>
      <c r="JO62" s="164"/>
      <c r="JP62" s="164"/>
      <c r="JQ62" s="164"/>
      <c r="JR62" s="164"/>
      <c r="JS62" s="164"/>
      <c r="JT62" s="164"/>
      <c r="JU62" s="164"/>
      <c r="JV62" s="164"/>
      <c r="JW62" s="164"/>
      <c r="JX62" s="164"/>
      <c r="JY62" s="164"/>
      <c r="JZ62" s="164"/>
      <c r="KA62" s="164"/>
      <c r="KB62" s="164"/>
      <c r="KC62" s="164"/>
      <c r="KD62" s="164"/>
      <c r="KE62" s="164"/>
      <c r="KF62" s="164"/>
      <c r="KG62" s="164"/>
      <c r="KH62" s="164"/>
      <c r="KI62" s="164"/>
      <c r="KJ62" s="164"/>
      <c r="KK62" s="164"/>
      <c r="KL62" s="164"/>
      <c r="KM62" s="164"/>
      <c r="KN62" s="164"/>
      <c r="KO62" s="164"/>
      <c r="KP62" s="164"/>
      <c r="KQ62" s="164"/>
      <c r="KR62" s="164"/>
      <c r="KS62" s="164"/>
      <c r="KT62" s="164"/>
      <c r="KU62" s="164"/>
      <c r="KV62" s="164"/>
      <c r="KW62" s="164"/>
      <c r="KX62" s="164"/>
      <c r="KY62" s="164"/>
      <c r="KZ62" s="164"/>
      <c r="LA62" s="164"/>
      <c r="LB62" s="164"/>
      <c r="LC62" s="164"/>
      <c r="LD62" s="164"/>
      <c r="LE62" s="164"/>
      <c r="LF62" s="164"/>
      <c r="LG62" s="164"/>
      <c r="LH62" s="164"/>
      <c r="LI62" s="164"/>
      <c r="LJ62" s="164"/>
      <c r="LK62" s="164"/>
      <c r="LL62" s="164"/>
      <c r="LM62" s="164"/>
      <c r="LN62" s="164"/>
      <c r="LO62" s="164"/>
      <c r="LP62" s="164"/>
      <c r="LQ62" s="164"/>
      <c r="LR62" s="164"/>
      <c r="LS62" s="164"/>
      <c r="LT62" s="164"/>
      <c r="LU62" s="164"/>
      <c r="LV62" s="164"/>
      <c r="LW62" s="164"/>
      <c r="LX62" s="164"/>
      <c r="LY62" s="164"/>
      <c r="LZ62" s="164"/>
      <c r="MA62" s="164"/>
      <c r="MB62" s="164"/>
      <c r="MC62" s="164"/>
      <c r="MD62" s="164"/>
      <c r="ME62" s="164"/>
      <c r="MF62" s="164"/>
      <c r="MG62" s="164"/>
      <c r="MH62" s="164"/>
      <c r="MI62" s="164"/>
      <c r="MJ62" s="164"/>
      <c r="MK62" s="164"/>
      <c r="ML62" s="164"/>
      <c r="MM62" s="164"/>
      <c r="MN62" s="164"/>
      <c r="MO62" s="164"/>
      <c r="MP62" s="164"/>
      <c r="MQ62" s="164"/>
      <c r="MR62" s="164"/>
      <c r="MS62" s="164"/>
      <c r="MT62" s="164"/>
      <c r="MU62" s="164"/>
      <c r="MV62" s="164"/>
      <c r="MW62" s="164"/>
      <c r="MX62" s="164"/>
      <c r="MY62" s="164"/>
      <c r="MZ62" s="164"/>
      <c r="NA62" s="164"/>
      <c r="NB62" s="164"/>
      <c r="NC62" s="164"/>
      <c r="ND62" s="164"/>
      <c r="NE62" s="164"/>
      <c r="NF62" s="164"/>
      <c r="NG62" s="164"/>
      <c r="NH62" s="164"/>
      <c r="NI62" s="164"/>
      <c r="NJ62" s="164"/>
      <c r="NK62" s="164"/>
      <c r="NL62" s="164"/>
      <c r="NM62" s="164"/>
      <c r="NN62" s="164"/>
      <c r="NO62" s="164"/>
      <c r="NP62" s="164"/>
      <c r="NQ62" s="164"/>
      <c r="NR62" s="164"/>
      <c r="NS62" s="164"/>
      <c r="NT62" s="164"/>
      <c r="NU62" s="164"/>
      <c r="NV62" s="164"/>
      <c r="NW62" s="164"/>
      <c r="NX62" s="164"/>
      <c r="NY62" s="164"/>
      <c r="NZ62" s="164"/>
      <c r="OA62" s="164"/>
      <c r="OB62" s="164"/>
      <c r="OC62" s="164"/>
      <c r="OD62" s="164"/>
      <c r="OE62" s="164"/>
      <c r="OF62" s="164"/>
      <c r="OG62" s="164"/>
      <c r="OH62" s="164"/>
      <c r="OI62" s="164"/>
      <c r="OJ62" s="164"/>
      <c r="OK62" s="164"/>
      <c r="OL62" s="164"/>
      <c r="OM62" s="164"/>
      <c r="ON62" s="164"/>
      <c r="OO62" s="164"/>
      <c r="OP62" s="164"/>
      <c r="OQ62" s="164"/>
      <c r="OR62" s="164"/>
      <c r="OS62" s="164"/>
      <c r="OT62" s="164"/>
      <c r="OU62" s="164"/>
      <c r="OV62" s="164"/>
      <c r="OW62" s="164"/>
      <c r="OX62" s="164"/>
      <c r="OY62" s="164"/>
      <c r="OZ62" s="164"/>
      <c r="PA62" s="164"/>
      <c r="PB62" s="164"/>
      <c r="PC62" s="164"/>
      <c r="PD62" s="164"/>
      <c r="PE62" s="164"/>
      <c r="PF62" s="164"/>
      <c r="PG62" s="164"/>
      <c r="PH62" s="164"/>
      <c r="PI62" s="164"/>
      <c r="PJ62" s="164"/>
      <c r="PK62" s="164"/>
      <c r="PL62" s="164"/>
      <c r="PM62" s="164"/>
      <c r="PN62" s="164"/>
      <c r="PO62" s="164"/>
      <c r="PP62" s="164"/>
      <c r="PQ62" s="164"/>
      <c r="PR62" s="164"/>
      <c r="PS62" s="164"/>
      <c r="PT62" s="164"/>
      <c r="PU62" s="164"/>
      <c r="PV62" s="164"/>
      <c r="PW62" s="164"/>
      <c r="PX62" s="164"/>
      <c r="PY62" s="164"/>
      <c r="PZ62" s="164"/>
      <c r="QA62" s="164"/>
      <c r="QB62" s="164"/>
      <c r="QC62" s="164"/>
      <c r="QD62" s="164"/>
      <c r="QE62" s="164"/>
      <c r="QF62" s="164"/>
      <c r="QG62" s="164"/>
      <c r="QH62" s="164"/>
      <c r="QI62" s="164"/>
      <c r="QJ62" s="164"/>
      <c r="QK62" s="164"/>
      <c r="QL62" s="164"/>
      <c r="QM62" s="164"/>
      <c r="QN62" s="164"/>
      <c r="QO62" s="164"/>
      <c r="QP62" s="164"/>
      <c r="QQ62" s="164"/>
      <c r="QR62" s="164"/>
      <c r="QS62" s="164"/>
      <c r="QT62" s="164"/>
      <c r="QU62" s="164"/>
      <c r="QV62" s="164"/>
      <c r="QW62" s="164"/>
      <c r="QX62" s="164"/>
      <c r="QY62" s="164"/>
      <c r="QZ62" s="164"/>
      <c r="RA62" s="164"/>
      <c r="RB62" s="164"/>
      <c r="RC62" s="164"/>
      <c r="RD62" s="164"/>
      <c r="RE62" s="164"/>
      <c r="RF62" s="164"/>
      <c r="RG62" s="164"/>
      <c r="RH62" s="164"/>
      <c r="RI62" s="164"/>
      <c r="RJ62" s="164"/>
      <c r="RK62" s="164"/>
      <c r="RL62" s="164"/>
      <c r="RM62" s="164"/>
      <c r="RN62" s="164"/>
      <c r="RO62" s="164"/>
      <c r="RP62" s="164"/>
      <c r="RQ62" s="164"/>
      <c r="RR62" s="164"/>
      <c r="RS62" s="164"/>
      <c r="RT62" s="164"/>
      <c r="RU62" s="164"/>
      <c r="RV62" s="164"/>
      <c r="RW62" s="164"/>
      <c r="RX62" s="164"/>
      <c r="RY62" s="164"/>
      <c r="RZ62" s="164"/>
      <c r="SA62" s="164"/>
      <c r="SB62" s="164"/>
      <c r="SC62" s="164"/>
      <c r="SD62" s="164"/>
      <c r="SE62" s="164"/>
      <c r="SF62" s="164"/>
      <c r="SG62" s="164"/>
      <c r="SH62" s="164"/>
      <c r="SI62" s="164"/>
      <c r="SJ62" s="164"/>
      <c r="SK62" s="164"/>
      <c r="SL62" s="164"/>
      <c r="SM62" s="164"/>
      <c r="SN62" s="164"/>
      <c r="SO62" s="164"/>
      <c r="SP62" s="164"/>
      <c r="SQ62" s="164"/>
      <c r="SR62" s="164"/>
      <c r="SS62" s="164"/>
      <c r="ST62" s="164"/>
      <c r="SU62" s="164"/>
      <c r="SV62" s="164"/>
      <c r="SW62" s="164"/>
      <c r="SX62" s="164"/>
      <c r="SY62" s="164"/>
      <c r="SZ62" s="164"/>
      <c r="TA62" s="164"/>
      <c r="TB62" s="164"/>
      <c r="TC62" s="164"/>
      <c r="TD62" s="164"/>
      <c r="TE62" s="164"/>
      <c r="TF62" s="164"/>
      <c r="TG62" s="164"/>
      <c r="TH62" s="164"/>
      <c r="TI62" s="164"/>
      <c r="TJ62" s="164"/>
      <c r="TK62" s="164"/>
      <c r="TL62" s="164"/>
      <c r="TM62" s="164"/>
      <c r="TN62" s="164"/>
      <c r="TO62" s="164"/>
      <c r="TP62" s="164"/>
      <c r="TQ62" s="164"/>
      <c r="TR62" s="164"/>
      <c r="TS62" s="164"/>
      <c r="TT62" s="164"/>
      <c r="TU62" s="164"/>
      <c r="TV62" s="164"/>
      <c r="TW62" s="164"/>
      <c r="TX62" s="164"/>
      <c r="TY62" s="164"/>
      <c r="TZ62" s="164"/>
      <c r="UA62" s="164"/>
      <c r="UB62" s="164"/>
      <c r="UC62" s="164"/>
      <c r="UD62" s="164"/>
      <c r="UE62" s="164"/>
      <c r="UF62" s="164"/>
      <c r="UG62" s="164"/>
      <c r="UH62" s="164"/>
      <c r="UI62" s="164"/>
      <c r="UJ62" s="164"/>
      <c r="UK62" s="164"/>
      <c r="UL62" s="164"/>
      <c r="UM62" s="164"/>
      <c r="UN62" s="164"/>
      <c r="UO62" s="164"/>
      <c r="UP62" s="164"/>
      <c r="UQ62" s="164"/>
      <c r="UR62" s="164"/>
      <c r="US62" s="164"/>
      <c r="UT62" s="164"/>
      <c r="UU62" s="164"/>
      <c r="UV62" s="164"/>
      <c r="UW62" s="164"/>
      <c r="UX62" s="164"/>
      <c r="UY62" s="164"/>
      <c r="UZ62" s="164"/>
      <c r="VA62" s="164"/>
      <c r="VB62" s="164"/>
      <c r="VC62" s="164"/>
      <c r="VD62" s="164"/>
      <c r="VE62" s="164"/>
      <c r="VF62" s="164"/>
      <c r="VG62" s="164"/>
      <c r="VH62" s="164"/>
      <c r="VI62" s="164"/>
      <c r="VJ62" s="164"/>
      <c r="VK62" s="164"/>
      <c r="VL62" s="164"/>
      <c r="VM62" s="164"/>
      <c r="VN62" s="164"/>
      <c r="VO62" s="164"/>
      <c r="VP62" s="164"/>
      <c r="VQ62" s="164"/>
      <c r="VR62" s="164"/>
      <c r="VS62" s="164"/>
      <c r="VT62" s="164"/>
      <c r="VU62" s="164"/>
      <c r="VV62" s="164"/>
      <c r="VW62" s="164"/>
      <c r="VX62" s="164"/>
      <c r="VY62" s="164"/>
      <c r="VZ62" s="164"/>
      <c r="WA62" s="164"/>
      <c r="WB62" s="164"/>
      <c r="WC62" s="164"/>
      <c r="WD62" s="164"/>
      <c r="WE62" s="164"/>
      <c r="WF62" s="164"/>
      <c r="WG62" s="164"/>
      <c r="WH62" s="164"/>
      <c r="WI62" s="164"/>
      <c r="WJ62" s="164"/>
      <c r="WK62" s="164"/>
      <c r="WL62" s="164"/>
      <c r="WM62" s="164"/>
      <c r="WN62" s="164"/>
      <c r="WO62" s="164"/>
      <c r="WP62" s="164"/>
      <c r="WQ62" s="164"/>
      <c r="WR62" s="164"/>
      <c r="WS62" s="164"/>
      <c r="WT62" s="164"/>
      <c r="WU62" s="164"/>
      <c r="WV62" s="164"/>
      <c r="WW62" s="164"/>
      <c r="WX62" s="164"/>
      <c r="WY62" s="164"/>
      <c r="WZ62" s="164"/>
      <c r="XA62" s="164"/>
      <c r="XB62" s="164"/>
      <c r="XC62" s="164"/>
      <c r="XD62" s="164"/>
      <c r="XE62" s="164"/>
      <c r="XF62" s="164"/>
      <c r="XG62" s="164"/>
      <c r="XH62" s="164"/>
      <c r="XI62" s="164"/>
      <c r="XJ62" s="164"/>
      <c r="XK62" s="164"/>
      <c r="XL62" s="164"/>
      <c r="XM62" s="164"/>
      <c r="XN62" s="164"/>
      <c r="XO62" s="164"/>
      <c r="XP62" s="164"/>
      <c r="XQ62" s="164"/>
      <c r="XR62" s="164"/>
      <c r="XS62" s="164"/>
      <c r="XT62" s="164"/>
      <c r="XU62" s="164"/>
      <c r="XV62" s="164"/>
      <c r="XW62" s="164"/>
      <c r="XX62" s="164"/>
      <c r="XY62" s="164"/>
      <c r="XZ62" s="164"/>
      <c r="YA62" s="164"/>
      <c r="YB62" s="164"/>
      <c r="YC62" s="164"/>
      <c r="YD62" s="164"/>
      <c r="YE62" s="164"/>
      <c r="YF62" s="164"/>
      <c r="YG62" s="164"/>
      <c r="YH62" s="164"/>
      <c r="YI62" s="164"/>
      <c r="YJ62" s="164"/>
      <c r="YK62" s="164"/>
      <c r="YL62" s="164"/>
      <c r="YM62" s="164"/>
      <c r="YN62" s="164"/>
      <c r="YO62" s="164"/>
      <c r="YP62" s="164"/>
      <c r="YQ62" s="164"/>
      <c r="YR62" s="164"/>
      <c r="YS62" s="164"/>
      <c r="YT62" s="164"/>
      <c r="YU62" s="164"/>
      <c r="YV62" s="164"/>
      <c r="YW62" s="164"/>
      <c r="YX62" s="164"/>
      <c r="YY62" s="164"/>
      <c r="YZ62" s="164"/>
      <c r="ZA62" s="164"/>
      <c r="ZB62" s="164"/>
      <c r="ZC62" s="164"/>
      <c r="ZD62" s="164"/>
      <c r="ZE62" s="164"/>
      <c r="ZF62" s="164"/>
      <c r="ZG62" s="164"/>
      <c r="ZH62" s="164"/>
      <c r="ZI62" s="164"/>
      <c r="ZJ62" s="164"/>
      <c r="ZK62" s="164"/>
      <c r="ZL62" s="164"/>
      <c r="ZM62" s="164"/>
      <c r="ZN62" s="164"/>
      <c r="ZO62" s="164"/>
      <c r="ZP62" s="164"/>
      <c r="ZQ62" s="164"/>
      <c r="ZR62" s="164"/>
      <c r="ZS62" s="164"/>
      <c r="ZT62" s="164"/>
      <c r="ZU62" s="164"/>
      <c r="ZV62" s="164"/>
      <c r="ZW62" s="164"/>
      <c r="ZX62" s="164"/>
      <c r="ZY62" s="164"/>
      <c r="ZZ62" s="164"/>
      <c r="AAA62" s="164"/>
      <c r="AAB62" s="164"/>
      <c r="AAC62" s="164"/>
      <c r="AAD62" s="164"/>
      <c r="AAE62" s="164"/>
      <c r="AAF62" s="164"/>
      <c r="AAG62" s="164"/>
      <c r="AAH62" s="164"/>
      <c r="AAI62" s="164"/>
      <c r="AAJ62" s="164"/>
      <c r="AAK62" s="164"/>
      <c r="AAL62" s="164"/>
      <c r="AAM62" s="164"/>
      <c r="AAN62" s="164"/>
      <c r="AAO62" s="164"/>
      <c r="AAP62" s="164"/>
      <c r="AAQ62" s="164"/>
      <c r="AAR62" s="164"/>
      <c r="AAS62" s="164"/>
      <c r="AAT62" s="164"/>
      <c r="AAU62" s="164"/>
      <c r="AAV62" s="164"/>
      <c r="AAW62" s="164"/>
      <c r="AAX62" s="164"/>
      <c r="AAY62" s="164"/>
      <c r="AAZ62" s="164"/>
      <c r="ABA62" s="164"/>
      <c r="ABB62" s="164"/>
      <c r="ABC62" s="164"/>
    </row>
    <row r="63" spans="1:731" ht="15" customHeight="1" x14ac:dyDescent="0.35">
      <c r="A63" s="161" t="s">
        <v>143</v>
      </c>
      <c r="B63" s="525"/>
      <c r="C63" s="525"/>
      <c r="D63" s="162"/>
      <c r="E63" s="162"/>
      <c r="F63" s="162"/>
      <c r="G63" s="162">
        <v>1</v>
      </c>
      <c r="H63" s="162">
        <v>1</v>
      </c>
      <c r="I63" s="162">
        <v>1</v>
      </c>
      <c r="J63" s="162">
        <v>1</v>
      </c>
      <c r="K63" s="162">
        <v>1</v>
      </c>
      <c r="L63" s="162">
        <v>1</v>
      </c>
      <c r="M63" s="162">
        <v>1</v>
      </c>
      <c r="N63" s="162">
        <v>1</v>
      </c>
      <c r="O63" s="162"/>
      <c r="P63" s="162"/>
      <c r="Q63" s="162"/>
      <c r="R63" s="162">
        <v>1306.5976276613699</v>
      </c>
      <c r="S63" s="162">
        <v>1306.5976276613699</v>
      </c>
      <c r="T63" s="162">
        <v>1306.5976276613699</v>
      </c>
      <c r="U63" s="162">
        <v>1306.5976276613699</v>
      </c>
      <c r="V63" s="162">
        <v>1306.5976276613699</v>
      </c>
      <c r="W63" s="162">
        <v>1306.5976276613699</v>
      </c>
      <c r="X63" s="162">
        <v>1306.5976276613699</v>
      </c>
      <c r="Y63" s="162">
        <v>1306.5976276613699</v>
      </c>
      <c r="Z63" s="162"/>
      <c r="AA63" s="162"/>
      <c r="AB63" s="162"/>
      <c r="AC63" s="162">
        <v>3592.0518574771654</v>
      </c>
      <c r="AD63" s="162">
        <v>3592.0518574771659</v>
      </c>
      <c r="AE63" s="162">
        <v>3592.0518574771659</v>
      </c>
      <c r="AF63" s="162">
        <v>3592.0518574771659</v>
      </c>
      <c r="AG63" s="162">
        <v>3592.0518574771659</v>
      </c>
      <c r="AH63" s="162">
        <v>3592.0518574771659</v>
      </c>
      <c r="AI63" s="162">
        <v>3592.0518574771659</v>
      </c>
      <c r="AJ63" s="162">
        <v>3592.0518574771659</v>
      </c>
      <c r="AK63" s="162"/>
      <c r="AL63" s="162"/>
      <c r="AM63" s="162"/>
      <c r="AN63" s="162">
        <v>6800.0649679864664</v>
      </c>
      <c r="AO63" s="162">
        <v>6800.0649679864664</v>
      </c>
      <c r="AP63" s="162">
        <v>6800.0649679864664</v>
      </c>
      <c r="AQ63" s="162">
        <v>6800.0649679864664</v>
      </c>
      <c r="AR63" s="162">
        <v>6800.0649679864664</v>
      </c>
      <c r="AS63" s="162">
        <v>6800.0649679864664</v>
      </c>
      <c r="AT63" s="162">
        <v>6800.0649679864664</v>
      </c>
      <c r="AU63" s="162">
        <v>6800.0649679864664</v>
      </c>
      <c r="AV63" s="162"/>
      <c r="AW63" s="162"/>
      <c r="AX63" s="162"/>
      <c r="AY63" s="162">
        <v>31116</v>
      </c>
      <c r="AZ63" s="162">
        <v>31116</v>
      </c>
      <c r="BA63" s="162">
        <v>31116</v>
      </c>
      <c r="BB63" s="162">
        <v>31116</v>
      </c>
      <c r="BC63" s="162">
        <v>31116</v>
      </c>
      <c r="BD63" s="162">
        <v>31116</v>
      </c>
      <c r="BE63" s="162">
        <v>31116</v>
      </c>
      <c r="BF63" s="162">
        <v>31116</v>
      </c>
      <c r="BG63" s="162"/>
      <c r="BH63" s="162"/>
      <c r="BI63" s="162"/>
      <c r="BJ63" s="162">
        <v>0</v>
      </c>
      <c r="BK63" s="162">
        <v>0</v>
      </c>
      <c r="BL63" s="162">
        <v>0</v>
      </c>
      <c r="BM63" s="162">
        <v>0</v>
      </c>
      <c r="BN63" s="162">
        <v>0</v>
      </c>
      <c r="BO63" s="162">
        <v>0</v>
      </c>
      <c r="BP63" s="162">
        <v>0</v>
      </c>
      <c r="BQ63" s="162">
        <v>0</v>
      </c>
      <c r="BR63" s="162"/>
      <c r="BS63" s="162"/>
      <c r="BT63" s="162"/>
      <c r="BU63" s="162">
        <v>0</v>
      </c>
      <c r="BV63" s="162">
        <v>0</v>
      </c>
      <c r="BW63" s="162">
        <v>0</v>
      </c>
      <c r="BX63" s="162">
        <v>0</v>
      </c>
      <c r="BY63" s="162">
        <v>0</v>
      </c>
      <c r="BZ63" s="162">
        <v>0</v>
      </c>
      <c r="CA63" s="162">
        <v>0</v>
      </c>
      <c r="CB63" s="162">
        <v>0</v>
      </c>
      <c r="CC63" s="162"/>
      <c r="CD63" s="162"/>
      <c r="CE63" s="162"/>
      <c r="CF63" s="162">
        <v>11698.714453125</v>
      </c>
      <c r="CG63" s="162">
        <v>11698.714453125</v>
      </c>
      <c r="CH63" s="162">
        <v>11698.714453125</v>
      </c>
      <c r="CI63" s="162">
        <v>11698.714453125</v>
      </c>
      <c r="CJ63" s="162">
        <v>11698.714453125</v>
      </c>
      <c r="CK63" s="162">
        <v>11698.714453125</v>
      </c>
      <c r="CL63" s="162">
        <v>11698.714453125</v>
      </c>
      <c r="CM63" s="162">
        <v>11698.714453125</v>
      </c>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4"/>
      <c r="DV63" s="164"/>
      <c r="DW63" s="164"/>
      <c r="DX63" s="164"/>
      <c r="DY63" s="164"/>
      <c r="DZ63" s="164"/>
      <c r="EA63" s="164"/>
      <c r="EB63" s="164"/>
      <c r="EC63" s="164"/>
      <c r="ED63" s="164"/>
      <c r="EE63" s="164"/>
      <c r="EF63" s="164"/>
      <c r="EG63" s="164"/>
      <c r="EH63" s="164"/>
      <c r="EI63" s="164"/>
      <c r="EJ63" s="164"/>
      <c r="EK63" s="164"/>
      <c r="EL63" s="164"/>
      <c r="EM63" s="164"/>
      <c r="EN63" s="164"/>
      <c r="EO63" s="164"/>
      <c r="EP63" s="164"/>
      <c r="EQ63" s="164"/>
      <c r="ER63" s="164"/>
      <c r="ES63" s="164"/>
      <c r="ET63" s="164"/>
      <c r="EU63" s="164"/>
      <c r="EV63" s="164"/>
      <c r="EW63" s="164"/>
      <c r="EX63" s="164"/>
      <c r="EY63" s="164"/>
      <c r="EZ63" s="164"/>
      <c r="FA63" s="164"/>
      <c r="FB63" s="164"/>
      <c r="FC63" s="164"/>
      <c r="FD63" s="164"/>
      <c r="FE63" s="164"/>
      <c r="FF63" s="164"/>
      <c r="FG63" s="164"/>
      <c r="FH63" s="164"/>
      <c r="FI63" s="164"/>
      <c r="FJ63" s="164"/>
      <c r="FK63" s="164"/>
      <c r="FL63" s="164"/>
      <c r="FM63" s="164"/>
      <c r="FN63" s="164"/>
      <c r="FO63" s="164"/>
      <c r="FP63" s="164"/>
      <c r="FQ63" s="164"/>
      <c r="FR63" s="164"/>
      <c r="FS63" s="164"/>
      <c r="FT63" s="164"/>
      <c r="FU63" s="164"/>
      <c r="FV63" s="164"/>
      <c r="FW63" s="164"/>
      <c r="FX63" s="164"/>
      <c r="FY63" s="164"/>
      <c r="FZ63" s="164"/>
      <c r="GA63" s="164"/>
      <c r="GB63" s="164"/>
      <c r="GC63" s="164"/>
      <c r="GD63" s="164"/>
      <c r="GE63" s="164"/>
      <c r="GF63" s="164"/>
      <c r="GG63" s="164"/>
      <c r="GH63" s="164"/>
      <c r="GI63" s="164"/>
      <c r="GJ63" s="164"/>
      <c r="GK63" s="164"/>
      <c r="GL63" s="164"/>
      <c r="GM63" s="164"/>
      <c r="GN63" s="164"/>
      <c r="GO63" s="164"/>
      <c r="GP63" s="164"/>
      <c r="GQ63" s="164"/>
      <c r="GR63" s="164"/>
      <c r="GS63" s="164"/>
      <c r="GT63" s="164"/>
      <c r="GU63" s="164"/>
      <c r="GV63" s="164"/>
      <c r="GW63" s="164"/>
      <c r="GX63" s="164"/>
      <c r="GY63" s="164"/>
      <c r="GZ63" s="164"/>
      <c r="HA63" s="164"/>
      <c r="HB63" s="164"/>
      <c r="HC63" s="164"/>
      <c r="HD63" s="164"/>
      <c r="HE63" s="164"/>
      <c r="HF63" s="164"/>
      <c r="HG63" s="164"/>
      <c r="HH63" s="164"/>
      <c r="HI63" s="164"/>
      <c r="HJ63" s="164"/>
      <c r="HK63" s="164"/>
      <c r="HL63" s="164"/>
      <c r="HM63" s="164"/>
      <c r="HN63" s="164"/>
      <c r="HO63" s="164"/>
      <c r="HP63" s="164"/>
      <c r="HQ63" s="164"/>
      <c r="HR63" s="164"/>
      <c r="HS63" s="164"/>
      <c r="HT63" s="164"/>
      <c r="HU63" s="164"/>
      <c r="HV63" s="164"/>
      <c r="HW63" s="164"/>
      <c r="HX63" s="164"/>
      <c r="HY63" s="164"/>
      <c r="HZ63" s="164"/>
      <c r="IA63" s="164"/>
      <c r="IB63" s="164"/>
      <c r="IC63" s="164"/>
      <c r="ID63" s="164"/>
      <c r="IE63" s="164"/>
      <c r="IF63" s="164"/>
      <c r="IG63" s="164"/>
      <c r="IH63" s="164"/>
      <c r="II63" s="164"/>
      <c r="IJ63" s="164"/>
      <c r="IK63" s="164"/>
      <c r="IL63" s="164"/>
      <c r="IM63" s="164"/>
      <c r="IN63" s="164"/>
      <c r="IO63" s="164"/>
      <c r="IP63" s="164"/>
      <c r="IQ63" s="164"/>
      <c r="IR63" s="164"/>
      <c r="IS63" s="164"/>
      <c r="IT63" s="164"/>
      <c r="IU63" s="164"/>
      <c r="IV63" s="164"/>
      <c r="IW63" s="164"/>
      <c r="IX63" s="164"/>
      <c r="IY63" s="164"/>
      <c r="IZ63" s="164"/>
      <c r="JA63" s="164"/>
      <c r="JB63" s="164"/>
      <c r="JC63" s="164"/>
      <c r="JD63" s="164"/>
      <c r="JE63" s="164"/>
      <c r="JF63" s="164"/>
      <c r="JG63" s="164"/>
      <c r="JH63" s="164"/>
      <c r="JI63" s="164"/>
      <c r="JJ63" s="164"/>
      <c r="JK63" s="164"/>
      <c r="JL63" s="164"/>
      <c r="JM63" s="164"/>
      <c r="JN63" s="164"/>
      <c r="JO63" s="164"/>
      <c r="JP63" s="164"/>
      <c r="JQ63" s="164"/>
      <c r="JR63" s="164"/>
      <c r="JS63" s="164"/>
      <c r="JT63" s="164"/>
      <c r="JU63" s="164"/>
      <c r="JV63" s="164"/>
      <c r="JW63" s="164"/>
      <c r="JX63" s="164"/>
      <c r="JY63" s="164"/>
      <c r="JZ63" s="164"/>
      <c r="KA63" s="164"/>
      <c r="KB63" s="164"/>
      <c r="KC63" s="164"/>
      <c r="KD63" s="164"/>
      <c r="KE63" s="164"/>
      <c r="KF63" s="164"/>
      <c r="KG63" s="164"/>
      <c r="KH63" s="164"/>
      <c r="KI63" s="164"/>
      <c r="KJ63" s="164"/>
      <c r="KK63" s="164"/>
      <c r="KL63" s="164"/>
      <c r="KM63" s="164"/>
      <c r="KN63" s="164"/>
      <c r="KO63" s="164"/>
      <c r="KP63" s="164"/>
      <c r="KQ63" s="164"/>
      <c r="KR63" s="164"/>
      <c r="KS63" s="164"/>
      <c r="KT63" s="164"/>
      <c r="KU63" s="164"/>
      <c r="KV63" s="164"/>
      <c r="KW63" s="164"/>
      <c r="KX63" s="164"/>
      <c r="KY63" s="164"/>
      <c r="KZ63" s="164"/>
      <c r="LA63" s="164"/>
      <c r="LB63" s="164"/>
      <c r="LC63" s="164"/>
      <c r="LD63" s="164"/>
      <c r="LE63" s="164"/>
      <c r="LF63" s="164"/>
      <c r="LG63" s="164"/>
      <c r="LH63" s="164"/>
      <c r="LI63" s="164"/>
      <c r="LJ63" s="164"/>
      <c r="LK63" s="164"/>
      <c r="LL63" s="164"/>
      <c r="LM63" s="164"/>
      <c r="LN63" s="164"/>
      <c r="LO63" s="164"/>
      <c r="LP63" s="164"/>
      <c r="LQ63" s="164"/>
      <c r="LR63" s="164"/>
      <c r="LS63" s="164"/>
      <c r="LT63" s="164"/>
      <c r="LU63" s="164"/>
      <c r="LV63" s="164"/>
      <c r="LW63" s="164"/>
      <c r="LX63" s="164"/>
      <c r="LY63" s="164"/>
      <c r="LZ63" s="164"/>
      <c r="MA63" s="164"/>
      <c r="MB63" s="164"/>
      <c r="MC63" s="164"/>
      <c r="MD63" s="164"/>
      <c r="ME63" s="164"/>
      <c r="MF63" s="164"/>
      <c r="MG63" s="164"/>
      <c r="MH63" s="164"/>
      <c r="MI63" s="164"/>
      <c r="MJ63" s="164"/>
      <c r="MK63" s="164"/>
      <c r="ML63" s="164"/>
      <c r="MM63" s="164"/>
      <c r="MN63" s="164"/>
      <c r="MO63" s="164"/>
      <c r="MP63" s="164"/>
      <c r="MQ63" s="164"/>
      <c r="MR63" s="164"/>
      <c r="MS63" s="164"/>
      <c r="MT63" s="164"/>
      <c r="MU63" s="164"/>
      <c r="MV63" s="164"/>
      <c r="MW63" s="164"/>
      <c r="MX63" s="164"/>
      <c r="MY63" s="164"/>
      <c r="MZ63" s="164"/>
      <c r="NA63" s="164"/>
      <c r="NB63" s="164"/>
      <c r="NC63" s="164"/>
      <c r="ND63" s="164"/>
      <c r="NE63" s="164"/>
      <c r="NF63" s="164"/>
      <c r="NG63" s="164"/>
      <c r="NH63" s="164"/>
      <c r="NI63" s="164"/>
      <c r="NJ63" s="164"/>
      <c r="NK63" s="164"/>
      <c r="NL63" s="164"/>
      <c r="NM63" s="164"/>
      <c r="NN63" s="164"/>
      <c r="NO63" s="164"/>
      <c r="NP63" s="164"/>
      <c r="NQ63" s="164"/>
      <c r="NR63" s="164"/>
      <c r="NS63" s="164"/>
      <c r="NT63" s="164"/>
      <c r="NU63" s="164"/>
      <c r="NV63" s="164"/>
      <c r="NW63" s="164"/>
      <c r="NX63" s="164"/>
      <c r="NY63" s="164"/>
      <c r="NZ63" s="164"/>
      <c r="OA63" s="164"/>
      <c r="OB63" s="164"/>
      <c r="OC63" s="164"/>
      <c r="OD63" s="164"/>
      <c r="OE63" s="164"/>
      <c r="OF63" s="164"/>
      <c r="OG63" s="164"/>
      <c r="OH63" s="164"/>
      <c r="OI63" s="164"/>
      <c r="OJ63" s="164"/>
      <c r="OK63" s="164"/>
      <c r="OL63" s="164"/>
      <c r="OM63" s="164"/>
      <c r="ON63" s="164"/>
      <c r="OO63" s="164"/>
      <c r="OP63" s="164"/>
      <c r="OQ63" s="164"/>
      <c r="OR63" s="164"/>
      <c r="OS63" s="164"/>
      <c r="OT63" s="164"/>
      <c r="OU63" s="164"/>
      <c r="OV63" s="164"/>
      <c r="OW63" s="164"/>
      <c r="OX63" s="164"/>
      <c r="OY63" s="164"/>
      <c r="OZ63" s="164"/>
      <c r="PA63" s="164"/>
      <c r="PB63" s="164"/>
      <c r="PC63" s="164"/>
      <c r="PD63" s="164"/>
      <c r="PE63" s="164"/>
      <c r="PF63" s="164"/>
      <c r="PG63" s="164"/>
      <c r="PH63" s="164"/>
      <c r="PI63" s="164"/>
      <c r="PJ63" s="164"/>
      <c r="PK63" s="164"/>
      <c r="PL63" s="164"/>
      <c r="PM63" s="164"/>
      <c r="PN63" s="164"/>
      <c r="PO63" s="164"/>
      <c r="PP63" s="164"/>
      <c r="PQ63" s="164"/>
      <c r="PR63" s="164"/>
      <c r="PS63" s="164"/>
      <c r="PT63" s="164"/>
      <c r="PU63" s="164"/>
      <c r="PV63" s="164"/>
      <c r="PW63" s="164"/>
      <c r="PX63" s="164"/>
      <c r="PY63" s="164"/>
      <c r="PZ63" s="164"/>
      <c r="QA63" s="164"/>
      <c r="QB63" s="164"/>
      <c r="QC63" s="164"/>
      <c r="QD63" s="164"/>
      <c r="QE63" s="164"/>
      <c r="QF63" s="164"/>
      <c r="QG63" s="164"/>
      <c r="QH63" s="164"/>
      <c r="QI63" s="164"/>
      <c r="QJ63" s="164"/>
      <c r="QK63" s="164"/>
      <c r="QL63" s="164"/>
      <c r="QM63" s="164"/>
      <c r="QN63" s="164"/>
      <c r="QO63" s="164"/>
      <c r="QP63" s="164"/>
      <c r="QQ63" s="164"/>
      <c r="QR63" s="164"/>
      <c r="QS63" s="164"/>
      <c r="QT63" s="164"/>
      <c r="QU63" s="164"/>
      <c r="QV63" s="164"/>
      <c r="QW63" s="164"/>
      <c r="QX63" s="164"/>
      <c r="QY63" s="164"/>
      <c r="QZ63" s="164"/>
      <c r="RA63" s="164"/>
      <c r="RB63" s="164"/>
      <c r="RC63" s="164"/>
      <c r="RD63" s="164"/>
      <c r="RE63" s="164"/>
      <c r="RF63" s="164"/>
      <c r="RG63" s="164"/>
      <c r="RH63" s="164"/>
      <c r="RI63" s="164"/>
      <c r="RJ63" s="164"/>
      <c r="RK63" s="164"/>
      <c r="RL63" s="164"/>
      <c r="RM63" s="164"/>
      <c r="RN63" s="164"/>
      <c r="RO63" s="164"/>
      <c r="RP63" s="164"/>
      <c r="RQ63" s="164"/>
      <c r="RR63" s="164"/>
      <c r="RS63" s="164"/>
      <c r="RT63" s="164"/>
      <c r="RU63" s="164"/>
      <c r="RV63" s="164"/>
      <c r="RW63" s="164"/>
      <c r="RX63" s="164"/>
      <c r="RY63" s="164"/>
      <c r="RZ63" s="164"/>
      <c r="SA63" s="164"/>
      <c r="SB63" s="164"/>
      <c r="SC63" s="164"/>
      <c r="SD63" s="164"/>
      <c r="SE63" s="164"/>
      <c r="SF63" s="164"/>
      <c r="SG63" s="164"/>
      <c r="SH63" s="164"/>
      <c r="SI63" s="164"/>
      <c r="SJ63" s="164"/>
      <c r="SK63" s="164"/>
      <c r="SL63" s="164"/>
      <c r="SM63" s="164"/>
      <c r="SN63" s="164"/>
      <c r="SO63" s="164"/>
      <c r="SP63" s="164"/>
      <c r="SQ63" s="164"/>
      <c r="SR63" s="164"/>
      <c r="SS63" s="164"/>
      <c r="ST63" s="164"/>
      <c r="SU63" s="164"/>
      <c r="SV63" s="164"/>
      <c r="SW63" s="164"/>
      <c r="SX63" s="164"/>
      <c r="SY63" s="164"/>
      <c r="SZ63" s="164"/>
      <c r="TA63" s="164"/>
      <c r="TB63" s="164"/>
      <c r="TC63" s="164"/>
      <c r="TD63" s="164"/>
      <c r="TE63" s="164"/>
      <c r="TF63" s="164"/>
      <c r="TG63" s="164"/>
      <c r="TH63" s="164"/>
      <c r="TI63" s="164"/>
      <c r="TJ63" s="164"/>
      <c r="TK63" s="164"/>
      <c r="TL63" s="164"/>
      <c r="TM63" s="164"/>
      <c r="TN63" s="164"/>
      <c r="TO63" s="164"/>
      <c r="TP63" s="164"/>
      <c r="TQ63" s="164"/>
      <c r="TR63" s="164"/>
      <c r="TS63" s="164"/>
      <c r="TT63" s="164"/>
      <c r="TU63" s="164"/>
      <c r="TV63" s="164"/>
      <c r="TW63" s="164"/>
      <c r="TX63" s="164"/>
      <c r="TY63" s="164"/>
      <c r="TZ63" s="164"/>
      <c r="UA63" s="164"/>
      <c r="UB63" s="164"/>
      <c r="UC63" s="164"/>
      <c r="UD63" s="164"/>
      <c r="UE63" s="164"/>
      <c r="UF63" s="164"/>
      <c r="UG63" s="164"/>
      <c r="UH63" s="164"/>
      <c r="UI63" s="164"/>
      <c r="UJ63" s="164"/>
      <c r="UK63" s="164"/>
      <c r="UL63" s="164"/>
      <c r="UM63" s="164"/>
      <c r="UN63" s="164"/>
      <c r="UO63" s="164"/>
      <c r="UP63" s="164"/>
      <c r="UQ63" s="164"/>
      <c r="UR63" s="164"/>
      <c r="US63" s="164"/>
      <c r="UT63" s="164"/>
      <c r="UU63" s="164"/>
      <c r="UV63" s="164"/>
      <c r="UW63" s="164"/>
      <c r="UX63" s="164"/>
      <c r="UY63" s="164"/>
      <c r="UZ63" s="164"/>
      <c r="VA63" s="164"/>
      <c r="VB63" s="164"/>
      <c r="VC63" s="164"/>
      <c r="VD63" s="164"/>
      <c r="VE63" s="164"/>
      <c r="VF63" s="164"/>
      <c r="VG63" s="164"/>
      <c r="VH63" s="164"/>
      <c r="VI63" s="164"/>
      <c r="VJ63" s="164"/>
      <c r="VK63" s="164"/>
      <c r="VL63" s="164"/>
      <c r="VM63" s="164"/>
      <c r="VN63" s="164"/>
      <c r="VO63" s="164"/>
      <c r="VP63" s="164"/>
      <c r="VQ63" s="164"/>
      <c r="VR63" s="164"/>
      <c r="VS63" s="164"/>
      <c r="VT63" s="164"/>
      <c r="VU63" s="164"/>
      <c r="VV63" s="164"/>
      <c r="VW63" s="164"/>
      <c r="VX63" s="164"/>
      <c r="VY63" s="164"/>
      <c r="VZ63" s="164"/>
      <c r="WA63" s="164"/>
      <c r="WB63" s="164"/>
      <c r="WC63" s="164"/>
      <c r="WD63" s="164"/>
      <c r="WE63" s="164"/>
      <c r="WF63" s="164"/>
      <c r="WG63" s="164"/>
      <c r="WH63" s="164"/>
      <c r="WI63" s="164"/>
      <c r="WJ63" s="164"/>
      <c r="WK63" s="164"/>
      <c r="WL63" s="164"/>
      <c r="WM63" s="164"/>
      <c r="WN63" s="164"/>
      <c r="WO63" s="164"/>
      <c r="WP63" s="164"/>
      <c r="WQ63" s="164"/>
      <c r="WR63" s="164"/>
      <c r="WS63" s="164"/>
      <c r="WT63" s="164"/>
      <c r="WU63" s="164"/>
      <c r="WV63" s="164"/>
      <c r="WW63" s="164"/>
      <c r="WX63" s="164"/>
      <c r="WY63" s="164"/>
      <c r="WZ63" s="164"/>
      <c r="XA63" s="164"/>
      <c r="XB63" s="164"/>
      <c r="XC63" s="164"/>
      <c r="XD63" s="164"/>
      <c r="XE63" s="164"/>
      <c r="XF63" s="164"/>
      <c r="XG63" s="164"/>
      <c r="XH63" s="164"/>
      <c r="XI63" s="164"/>
      <c r="XJ63" s="164"/>
      <c r="XK63" s="164"/>
      <c r="XL63" s="164"/>
      <c r="XM63" s="164"/>
      <c r="XN63" s="164"/>
      <c r="XO63" s="164"/>
      <c r="XP63" s="164"/>
      <c r="XQ63" s="164"/>
      <c r="XR63" s="164"/>
      <c r="XS63" s="164"/>
      <c r="XT63" s="164"/>
      <c r="XU63" s="164"/>
      <c r="XV63" s="164"/>
      <c r="XW63" s="164"/>
      <c r="XX63" s="164"/>
      <c r="XY63" s="164"/>
      <c r="XZ63" s="164"/>
      <c r="YA63" s="164"/>
      <c r="YB63" s="164"/>
      <c r="YC63" s="164"/>
      <c r="YD63" s="164"/>
      <c r="YE63" s="164"/>
      <c r="YF63" s="164"/>
      <c r="YG63" s="164"/>
      <c r="YH63" s="164"/>
      <c r="YI63" s="164"/>
      <c r="YJ63" s="164"/>
      <c r="YK63" s="164"/>
      <c r="YL63" s="164"/>
      <c r="YM63" s="164"/>
      <c r="YN63" s="164"/>
      <c r="YO63" s="164"/>
      <c r="YP63" s="164"/>
      <c r="YQ63" s="164"/>
      <c r="YR63" s="164"/>
      <c r="YS63" s="164"/>
      <c r="YT63" s="164"/>
      <c r="YU63" s="164"/>
      <c r="YV63" s="164"/>
      <c r="YW63" s="164"/>
      <c r="YX63" s="164"/>
      <c r="YY63" s="164"/>
      <c r="YZ63" s="164"/>
      <c r="ZA63" s="164"/>
      <c r="ZB63" s="164"/>
      <c r="ZC63" s="164"/>
      <c r="ZD63" s="164"/>
      <c r="ZE63" s="164"/>
      <c r="ZF63" s="164"/>
      <c r="ZG63" s="164"/>
      <c r="ZH63" s="164"/>
      <c r="ZI63" s="164"/>
      <c r="ZJ63" s="164"/>
      <c r="ZK63" s="164"/>
      <c r="ZL63" s="164"/>
      <c r="ZM63" s="164"/>
      <c r="ZN63" s="164"/>
      <c r="ZO63" s="164"/>
      <c r="ZP63" s="164"/>
      <c r="ZQ63" s="164"/>
      <c r="ZR63" s="164"/>
      <c r="ZS63" s="164"/>
      <c r="ZT63" s="164"/>
      <c r="ZU63" s="164"/>
      <c r="ZV63" s="164"/>
      <c r="ZW63" s="164"/>
      <c r="ZX63" s="164"/>
      <c r="ZY63" s="164"/>
      <c r="ZZ63" s="164"/>
      <c r="AAA63" s="164"/>
      <c r="AAB63" s="164"/>
      <c r="AAC63" s="164"/>
      <c r="AAD63" s="164"/>
      <c r="AAE63" s="164"/>
      <c r="AAF63" s="164"/>
      <c r="AAG63" s="164"/>
      <c r="AAH63" s="164"/>
      <c r="AAI63" s="164"/>
      <c r="AAJ63" s="164"/>
      <c r="AAK63" s="164"/>
      <c r="AAL63" s="164"/>
      <c r="AAM63" s="164"/>
      <c r="AAN63" s="164"/>
      <c r="AAO63" s="164"/>
      <c r="AAP63" s="164"/>
      <c r="AAQ63" s="164"/>
      <c r="AAR63" s="164"/>
      <c r="AAS63" s="164"/>
      <c r="AAT63" s="164"/>
      <c r="AAU63" s="164"/>
      <c r="AAV63" s="164"/>
      <c r="AAW63" s="164"/>
      <c r="AAX63" s="164"/>
      <c r="AAY63" s="164"/>
      <c r="AAZ63" s="164"/>
      <c r="ABA63" s="164"/>
      <c r="ABB63" s="164"/>
      <c r="ABC63" s="164"/>
    </row>
    <row r="64" spans="1:731" ht="15" customHeight="1" x14ac:dyDescent="0.35">
      <c r="A64" s="161" t="s">
        <v>257</v>
      </c>
      <c r="B64" s="525"/>
      <c r="C64" s="525"/>
      <c r="D64" s="162"/>
      <c r="E64" s="162"/>
      <c r="F64" s="162"/>
      <c r="G64" s="162">
        <v>1</v>
      </c>
      <c r="H64" s="162">
        <v>1</v>
      </c>
      <c r="I64" s="162">
        <v>1</v>
      </c>
      <c r="J64" s="162">
        <v>1</v>
      </c>
      <c r="K64" s="162">
        <v>1</v>
      </c>
      <c r="L64" s="162">
        <v>1</v>
      </c>
      <c r="M64" s="162">
        <v>1</v>
      </c>
      <c r="N64" s="162">
        <v>1</v>
      </c>
      <c r="O64" s="162"/>
      <c r="P64" s="162"/>
      <c r="Q64" s="162"/>
      <c r="R64" s="162">
        <v>12866.937236487096</v>
      </c>
      <c r="S64" s="162">
        <v>12866.937236487096</v>
      </c>
      <c r="T64" s="162">
        <v>12866.937236487096</v>
      </c>
      <c r="U64" s="162">
        <v>12866.937236487096</v>
      </c>
      <c r="V64" s="162">
        <v>12866.937236487096</v>
      </c>
      <c r="W64" s="162">
        <v>12866.937236487096</v>
      </c>
      <c r="X64" s="162">
        <v>12866.937236487096</v>
      </c>
      <c r="Y64" s="162">
        <v>12866.937236487096</v>
      </c>
      <c r="Z64" s="162"/>
      <c r="AA64" s="162"/>
      <c r="AB64" s="162"/>
      <c r="AC64" s="162">
        <v>33686.082786588035</v>
      </c>
      <c r="AD64" s="162">
        <v>33686.082786588035</v>
      </c>
      <c r="AE64" s="162">
        <v>33686.082786588035</v>
      </c>
      <c r="AF64" s="162">
        <v>33686.082786588035</v>
      </c>
      <c r="AG64" s="162">
        <v>33686.082786588035</v>
      </c>
      <c r="AH64" s="162">
        <v>33686.082786588035</v>
      </c>
      <c r="AI64" s="162">
        <v>33686.082786588035</v>
      </c>
      <c r="AJ64" s="162">
        <v>33686.082786588035</v>
      </c>
      <c r="AK64" s="162"/>
      <c r="AL64" s="162"/>
      <c r="AM64" s="162"/>
      <c r="AN64" s="162">
        <v>66816.963851924869</v>
      </c>
      <c r="AO64" s="162">
        <v>66816.963851924869</v>
      </c>
      <c r="AP64" s="162">
        <v>66816.963851924869</v>
      </c>
      <c r="AQ64" s="162">
        <v>66816.963851924869</v>
      </c>
      <c r="AR64" s="162">
        <v>66816.963851924869</v>
      </c>
      <c r="AS64" s="162">
        <v>66816.963851924869</v>
      </c>
      <c r="AT64" s="162">
        <v>66816.963851924869</v>
      </c>
      <c r="AU64" s="162">
        <v>66816.963851924869</v>
      </c>
      <c r="AV64" s="162"/>
      <c r="AW64" s="162"/>
      <c r="AX64" s="162"/>
      <c r="AY64" s="162">
        <v>251880</v>
      </c>
      <c r="AZ64" s="162">
        <v>251880</v>
      </c>
      <c r="BA64" s="162">
        <v>251880</v>
      </c>
      <c r="BB64" s="162">
        <v>251880</v>
      </c>
      <c r="BC64" s="162">
        <v>251880</v>
      </c>
      <c r="BD64" s="162">
        <v>251880</v>
      </c>
      <c r="BE64" s="162">
        <v>251880</v>
      </c>
      <c r="BF64" s="162">
        <v>251880</v>
      </c>
      <c r="BG64" s="162"/>
      <c r="BH64" s="162"/>
      <c r="BI64" s="162"/>
      <c r="BJ64" s="162">
        <v>0</v>
      </c>
      <c r="BK64" s="162">
        <v>0</v>
      </c>
      <c r="BL64" s="162">
        <v>0</v>
      </c>
      <c r="BM64" s="162">
        <v>0</v>
      </c>
      <c r="BN64" s="162">
        <v>0</v>
      </c>
      <c r="BO64" s="162">
        <v>0</v>
      </c>
      <c r="BP64" s="162">
        <v>0</v>
      </c>
      <c r="BQ64" s="162">
        <v>0</v>
      </c>
      <c r="BR64" s="162"/>
      <c r="BS64" s="162"/>
      <c r="BT64" s="162"/>
      <c r="BU64" s="162">
        <v>0</v>
      </c>
      <c r="BV64" s="162">
        <v>0</v>
      </c>
      <c r="BW64" s="162">
        <v>0</v>
      </c>
      <c r="BX64" s="162">
        <v>0</v>
      </c>
      <c r="BY64" s="162">
        <v>0</v>
      </c>
      <c r="BZ64" s="162">
        <v>0</v>
      </c>
      <c r="CA64" s="162">
        <v>0</v>
      </c>
      <c r="CB64" s="162">
        <v>0</v>
      </c>
      <c r="CC64" s="162"/>
      <c r="CD64" s="162"/>
      <c r="CE64" s="162"/>
      <c r="CF64" s="162">
        <v>113369.98387500001</v>
      </c>
      <c r="CG64" s="162">
        <v>113369.98387500001</v>
      </c>
      <c r="CH64" s="162">
        <v>113369.98387500001</v>
      </c>
      <c r="CI64" s="162">
        <v>113369.98387500001</v>
      </c>
      <c r="CJ64" s="162">
        <v>113369.98387500001</v>
      </c>
      <c r="CK64" s="162">
        <v>113369.98387500001</v>
      </c>
      <c r="CL64" s="162">
        <v>113369.98387500001</v>
      </c>
      <c r="CM64" s="162">
        <v>113369.98387500001</v>
      </c>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4"/>
      <c r="DV64" s="164"/>
      <c r="DW64" s="164"/>
      <c r="DX64" s="164"/>
      <c r="DY64" s="164"/>
      <c r="DZ64" s="164"/>
      <c r="EA64" s="164"/>
      <c r="EB64" s="164"/>
      <c r="EC64" s="164"/>
      <c r="ED64" s="164"/>
      <c r="EE64" s="164"/>
      <c r="EF64" s="164"/>
      <c r="EG64" s="164"/>
      <c r="EH64" s="164"/>
      <c r="EI64" s="164"/>
      <c r="EJ64" s="164"/>
      <c r="EK64" s="164"/>
      <c r="EL64" s="164"/>
      <c r="EM64" s="164"/>
      <c r="EN64" s="164"/>
      <c r="EO64" s="164"/>
      <c r="EP64" s="164"/>
      <c r="EQ64" s="164"/>
      <c r="ER64" s="164"/>
      <c r="ES64" s="164"/>
      <c r="ET64" s="164"/>
      <c r="EU64" s="164"/>
      <c r="EV64" s="164"/>
      <c r="EW64" s="164"/>
      <c r="EX64" s="164"/>
      <c r="EY64" s="164"/>
      <c r="EZ64" s="164"/>
      <c r="FA64" s="164"/>
      <c r="FB64" s="164"/>
      <c r="FC64" s="164"/>
      <c r="FD64" s="164"/>
      <c r="FE64" s="164"/>
      <c r="FF64" s="164"/>
      <c r="FG64" s="164"/>
      <c r="FH64" s="164"/>
      <c r="FI64" s="164"/>
      <c r="FJ64" s="164"/>
      <c r="FK64" s="164"/>
      <c r="FL64" s="164"/>
      <c r="FM64" s="164"/>
      <c r="FN64" s="164"/>
      <c r="FO64" s="164"/>
      <c r="FP64" s="164"/>
      <c r="FQ64" s="164"/>
      <c r="FR64" s="164"/>
      <c r="FS64" s="164"/>
      <c r="FT64" s="164"/>
      <c r="FU64" s="164"/>
      <c r="FV64" s="164"/>
      <c r="FW64" s="164"/>
      <c r="FX64" s="164"/>
      <c r="FY64" s="164"/>
      <c r="FZ64" s="164"/>
      <c r="GA64" s="164"/>
      <c r="GB64" s="164"/>
      <c r="GC64" s="164"/>
      <c r="GD64" s="164"/>
      <c r="GE64" s="164"/>
      <c r="GF64" s="164"/>
      <c r="GG64" s="164"/>
      <c r="GH64" s="164"/>
      <c r="GI64" s="164"/>
      <c r="GJ64" s="164"/>
      <c r="GK64" s="164"/>
      <c r="GL64" s="164"/>
      <c r="GM64" s="164"/>
      <c r="GN64" s="164"/>
      <c r="GO64" s="164"/>
      <c r="GP64" s="164"/>
      <c r="GQ64" s="164"/>
      <c r="GR64" s="164"/>
      <c r="GS64" s="164"/>
      <c r="GT64" s="164"/>
      <c r="GU64" s="164"/>
      <c r="GV64" s="164"/>
      <c r="GW64" s="164"/>
      <c r="GX64" s="164"/>
      <c r="GY64" s="164"/>
      <c r="GZ64" s="164"/>
      <c r="HA64" s="164"/>
      <c r="HB64" s="164"/>
      <c r="HC64" s="164"/>
      <c r="HD64" s="164"/>
      <c r="HE64" s="164"/>
      <c r="HF64" s="164"/>
      <c r="HG64" s="164"/>
      <c r="HH64" s="164"/>
      <c r="HI64" s="164"/>
      <c r="HJ64" s="164"/>
      <c r="HK64" s="164"/>
      <c r="HL64" s="164"/>
      <c r="HM64" s="164"/>
      <c r="HN64" s="164"/>
      <c r="HO64" s="164"/>
      <c r="HP64" s="164"/>
      <c r="HQ64" s="164"/>
      <c r="HR64" s="164"/>
      <c r="HS64" s="164"/>
      <c r="HT64" s="164"/>
      <c r="HU64" s="164"/>
      <c r="HV64" s="164"/>
      <c r="HW64" s="164"/>
      <c r="HX64" s="164"/>
      <c r="HY64" s="164"/>
      <c r="HZ64" s="164"/>
      <c r="IA64" s="164"/>
      <c r="IB64" s="164"/>
      <c r="IC64" s="164"/>
      <c r="ID64" s="164"/>
      <c r="IE64" s="164"/>
      <c r="IF64" s="164"/>
      <c r="IG64" s="164"/>
      <c r="IH64" s="164"/>
      <c r="II64" s="164"/>
      <c r="IJ64" s="164"/>
      <c r="IK64" s="164"/>
      <c r="IL64" s="164"/>
      <c r="IM64" s="164"/>
      <c r="IN64" s="164"/>
      <c r="IO64" s="164"/>
      <c r="IP64" s="164"/>
      <c r="IQ64" s="164"/>
      <c r="IR64" s="164"/>
      <c r="IS64" s="164"/>
      <c r="IT64" s="164"/>
      <c r="IU64" s="164"/>
      <c r="IV64" s="164"/>
      <c r="IW64" s="164"/>
      <c r="IX64" s="164"/>
      <c r="IY64" s="164"/>
      <c r="IZ64" s="164"/>
      <c r="JA64" s="164"/>
      <c r="JB64" s="164"/>
      <c r="JC64" s="164"/>
      <c r="JD64" s="164"/>
      <c r="JE64" s="164"/>
      <c r="JF64" s="164"/>
      <c r="JG64" s="164"/>
      <c r="JH64" s="164"/>
      <c r="JI64" s="164"/>
      <c r="JJ64" s="164"/>
      <c r="JK64" s="164"/>
      <c r="JL64" s="164"/>
      <c r="JM64" s="164"/>
      <c r="JN64" s="164"/>
      <c r="JO64" s="164"/>
      <c r="JP64" s="164"/>
      <c r="JQ64" s="164"/>
      <c r="JR64" s="164"/>
      <c r="JS64" s="164"/>
      <c r="JT64" s="164"/>
      <c r="JU64" s="164"/>
      <c r="JV64" s="164"/>
      <c r="JW64" s="164"/>
      <c r="JX64" s="164"/>
      <c r="JY64" s="164"/>
      <c r="JZ64" s="164"/>
      <c r="KA64" s="164"/>
      <c r="KB64" s="164"/>
      <c r="KC64" s="164"/>
      <c r="KD64" s="164"/>
      <c r="KE64" s="164"/>
      <c r="KF64" s="164"/>
      <c r="KG64" s="164"/>
      <c r="KH64" s="164"/>
      <c r="KI64" s="164"/>
      <c r="KJ64" s="164"/>
      <c r="KK64" s="164"/>
      <c r="KL64" s="164"/>
      <c r="KM64" s="164"/>
      <c r="KN64" s="164"/>
      <c r="KO64" s="164"/>
      <c r="KP64" s="164"/>
      <c r="KQ64" s="164"/>
      <c r="KR64" s="164"/>
      <c r="KS64" s="164"/>
      <c r="KT64" s="164"/>
      <c r="KU64" s="164"/>
      <c r="KV64" s="164"/>
      <c r="KW64" s="164"/>
      <c r="KX64" s="164"/>
      <c r="KY64" s="164"/>
      <c r="KZ64" s="164"/>
      <c r="LA64" s="164"/>
      <c r="LB64" s="164"/>
      <c r="LC64" s="164"/>
      <c r="LD64" s="164"/>
      <c r="LE64" s="164"/>
      <c r="LF64" s="164"/>
      <c r="LG64" s="164"/>
      <c r="LH64" s="164"/>
      <c r="LI64" s="164"/>
      <c r="LJ64" s="164"/>
      <c r="LK64" s="164"/>
      <c r="LL64" s="164"/>
      <c r="LM64" s="164"/>
      <c r="LN64" s="164"/>
      <c r="LO64" s="164"/>
      <c r="LP64" s="164"/>
      <c r="LQ64" s="164"/>
      <c r="LR64" s="164"/>
      <c r="LS64" s="164"/>
      <c r="LT64" s="164"/>
      <c r="LU64" s="164"/>
      <c r="LV64" s="164"/>
      <c r="LW64" s="164"/>
      <c r="LX64" s="164"/>
      <c r="LY64" s="164"/>
      <c r="LZ64" s="164"/>
      <c r="MA64" s="164"/>
      <c r="MB64" s="164"/>
      <c r="MC64" s="164"/>
      <c r="MD64" s="164"/>
      <c r="ME64" s="164"/>
      <c r="MF64" s="164"/>
      <c r="MG64" s="164"/>
      <c r="MH64" s="164"/>
      <c r="MI64" s="164"/>
      <c r="MJ64" s="164"/>
      <c r="MK64" s="164"/>
      <c r="ML64" s="164"/>
      <c r="MM64" s="164"/>
      <c r="MN64" s="164"/>
      <c r="MO64" s="164"/>
      <c r="MP64" s="164"/>
      <c r="MQ64" s="164"/>
      <c r="MR64" s="164"/>
      <c r="MS64" s="164"/>
      <c r="MT64" s="164"/>
      <c r="MU64" s="164"/>
      <c r="MV64" s="164"/>
      <c r="MW64" s="164"/>
      <c r="MX64" s="164"/>
      <c r="MY64" s="164"/>
      <c r="MZ64" s="164"/>
      <c r="NA64" s="164"/>
      <c r="NB64" s="164"/>
      <c r="NC64" s="164"/>
      <c r="ND64" s="164"/>
      <c r="NE64" s="164"/>
      <c r="NF64" s="164"/>
      <c r="NG64" s="164"/>
      <c r="NH64" s="164"/>
      <c r="NI64" s="164"/>
      <c r="NJ64" s="164"/>
      <c r="NK64" s="164"/>
      <c r="NL64" s="164"/>
      <c r="NM64" s="164"/>
      <c r="NN64" s="164"/>
      <c r="NO64" s="164"/>
      <c r="NP64" s="164"/>
      <c r="NQ64" s="164"/>
      <c r="NR64" s="164"/>
      <c r="NS64" s="164"/>
      <c r="NT64" s="164"/>
      <c r="NU64" s="164"/>
      <c r="NV64" s="164"/>
      <c r="NW64" s="164"/>
      <c r="NX64" s="164"/>
      <c r="NY64" s="164"/>
      <c r="NZ64" s="164"/>
      <c r="OA64" s="164"/>
      <c r="OB64" s="164"/>
      <c r="OC64" s="164"/>
      <c r="OD64" s="164"/>
      <c r="OE64" s="164"/>
      <c r="OF64" s="164"/>
      <c r="OG64" s="164"/>
      <c r="OH64" s="164"/>
      <c r="OI64" s="164"/>
      <c r="OJ64" s="164"/>
      <c r="OK64" s="164"/>
      <c r="OL64" s="164"/>
      <c r="OM64" s="164"/>
      <c r="ON64" s="164"/>
      <c r="OO64" s="164"/>
      <c r="OP64" s="164"/>
      <c r="OQ64" s="164"/>
      <c r="OR64" s="164"/>
      <c r="OS64" s="164"/>
      <c r="OT64" s="164"/>
      <c r="OU64" s="164"/>
      <c r="OV64" s="164"/>
      <c r="OW64" s="164"/>
      <c r="OX64" s="164"/>
      <c r="OY64" s="164"/>
      <c r="OZ64" s="164"/>
      <c r="PA64" s="164"/>
      <c r="PB64" s="164"/>
      <c r="PC64" s="164"/>
      <c r="PD64" s="164"/>
      <c r="PE64" s="164"/>
      <c r="PF64" s="164"/>
      <c r="PG64" s="164"/>
      <c r="PH64" s="164"/>
      <c r="PI64" s="164"/>
      <c r="PJ64" s="164"/>
      <c r="PK64" s="164"/>
      <c r="PL64" s="164"/>
      <c r="PM64" s="164"/>
      <c r="PN64" s="164"/>
      <c r="PO64" s="164"/>
      <c r="PP64" s="164"/>
      <c r="PQ64" s="164"/>
      <c r="PR64" s="164"/>
      <c r="PS64" s="164"/>
      <c r="PT64" s="164"/>
      <c r="PU64" s="164"/>
      <c r="PV64" s="164"/>
      <c r="PW64" s="164"/>
      <c r="PX64" s="164"/>
      <c r="PY64" s="164"/>
      <c r="PZ64" s="164"/>
      <c r="QA64" s="164"/>
      <c r="QB64" s="164"/>
      <c r="QC64" s="164"/>
      <c r="QD64" s="164"/>
      <c r="QE64" s="164"/>
      <c r="QF64" s="164"/>
      <c r="QG64" s="164"/>
      <c r="QH64" s="164"/>
      <c r="QI64" s="164"/>
      <c r="QJ64" s="164"/>
      <c r="QK64" s="164"/>
      <c r="QL64" s="164"/>
      <c r="QM64" s="164"/>
      <c r="QN64" s="164"/>
      <c r="QO64" s="164"/>
      <c r="QP64" s="164"/>
      <c r="QQ64" s="164"/>
      <c r="QR64" s="164"/>
      <c r="QS64" s="164"/>
      <c r="QT64" s="164"/>
      <c r="QU64" s="164"/>
      <c r="QV64" s="164"/>
      <c r="QW64" s="164"/>
      <c r="QX64" s="164"/>
      <c r="QY64" s="164"/>
      <c r="QZ64" s="164"/>
      <c r="RA64" s="164"/>
      <c r="RB64" s="164"/>
      <c r="RC64" s="164"/>
      <c r="RD64" s="164"/>
      <c r="RE64" s="164"/>
      <c r="RF64" s="164"/>
      <c r="RG64" s="164"/>
      <c r="RH64" s="164"/>
      <c r="RI64" s="164"/>
      <c r="RJ64" s="164"/>
      <c r="RK64" s="164"/>
      <c r="RL64" s="164"/>
      <c r="RM64" s="164"/>
      <c r="RN64" s="164"/>
      <c r="RO64" s="164"/>
      <c r="RP64" s="164"/>
      <c r="RQ64" s="164"/>
      <c r="RR64" s="164"/>
      <c r="RS64" s="164"/>
      <c r="RT64" s="164"/>
      <c r="RU64" s="164"/>
      <c r="RV64" s="164"/>
      <c r="RW64" s="164"/>
      <c r="RX64" s="164"/>
      <c r="RY64" s="164"/>
      <c r="RZ64" s="164"/>
      <c r="SA64" s="164"/>
      <c r="SB64" s="164"/>
      <c r="SC64" s="164"/>
      <c r="SD64" s="164"/>
      <c r="SE64" s="164"/>
      <c r="SF64" s="164"/>
      <c r="SG64" s="164"/>
      <c r="SH64" s="164"/>
      <c r="SI64" s="164"/>
      <c r="SJ64" s="164"/>
      <c r="SK64" s="164"/>
      <c r="SL64" s="164"/>
      <c r="SM64" s="164"/>
      <c r="SN64" s="164"/>
      <c r="SO64" s="164"/>
      <c r="SP64" s="164"/>
      <c r="SQ64" s="164"/>
      <c r="SR64" s="164"/>
      <c r="SS64" s="164"/>
      <c r="ST64" s="164"/>
      <c r="SU64" s="164"/>
      <c r="SV64" s="164"/>
      <c r="SW64" s="164"/>
      <c r="SX64" s="164"/>
      <c r="SY64" s="164"/>
      <c r="SZ64" s="164"/>
      <c r="TA64" s="164"/>
      <c r="TB64" s="164"/>
      <c r="TC64" s="164"/>
      <c r="TD64" s="164"/>
      <c r="TE64" s="164"/>
      <c r="TF64" s="164"/>
      <c r="TG64" s="164"/>
      <c r="TH64" s="164"/>
      <c r="TI64" s="164"/>
      <c r="TJ64" s="164"/>
      <c r="TK64" s="164"/>
      <c r="TL64" s="164"/>
      <c r="TM64" s="164"/>
      <c r="TN64" s="164"/>
      <c r="TO64" s="164"/>
      <c r="TP64" s="164"/>
      <c r="TQ64" s="164"/>
      <c r="TR64" s="164"/>
      <c r="TS64" s="164"/>
      <c r="TT64" s="164"/>
      <c r="TU64" s="164"/>
      <c r="TV64" s="164"/>
      <c r="TW64" s="164"/>
      <c r="TX64" s="164"/>
      <c r="TY64" s="164"/>
      <c r="TZ64" s="164"/>
      <c r="UA64" s="164"/>
      <c r="UB64" s="164"/>
      <c r="UC64" s="164"/>
      <c r="UD64" s="164"/>
      <c r="UE64" s="164"/>
      <c r="UF64" s="164"/>
      <c r="UG64" s="164"/>
      <c r="UH64" s="164"/>
      <c r="UI64" s="164"/>
      <c r="UJ64" s="164"/>
      <c r="UK64" s="164"/>
      <c r="UL64" s="164"/>
      <c r="UM64" s="164"/>
      <c r="UN64" s="164"/>
      <c r="UO64" s="164"/>
      <c r="UP64" s="164"/>
      <c r="UQ64" s="164"/>
      <c r="UR64" s="164"/>
      <c r="US64" s="164"/>
      <c r="UT64" s="164"/>
      <c r="UU64" s="164"/>
      <c r="UV64" s="164"/>
      <c r="UW64" s="164"/>
      <c r="UX64" s="164"/>
      <c r="UY64" s="164"/>
      <c r="UZ64" s="164"/>
      <c r="VA64" s="164"/>
      <c r="VB64" s="164"/>
      <c r="VC64" s="164"/>
      <c r="VD64" s="164"/>
      <c r="VE64" s="164"/>
      <c r="VF64" s="164"/>
      <c r="VG64" s="164"/>
      <c r="VH64" s="164"/>
      <c r="VI64" s="164"/>
      <c r="VJ64" s="164"/>
      <c r="VK64" s="164"/>
      <c r="VL64" s="164"/>
      <c r="VM64" s="164"/>
      <c r="VN64" s="164"/>
      <c r="VO64" s="164"/>
      <c r="VP64" s="164"/>
      <c r="VQ64" s="164"/>
      <c r="VR64" s="164"/>
      <c r="VS64" s="164"/>
      <c r="VT64" s="164"/>
      <c r="VU64" s="164"/>
      <c r="VV64" s="164"/>
      <c r="VW64" s="164"/>
      <c r="VX64" s="164"/>
      <c r="VY64" s="164"/>
      <c r="VZ64" s="164"/>
      <c r="WA64" s="164"/>
      <c r="WB64" s="164"/>
      <c r="WC64" s="164"/>
      <c r="WD64" s="164"/>
      <c r="WE64" s="164"/>
      <c r="WF64" s="164"/>
      <c r="WG64" s="164"/>
      <c r="WH64" s="164"/>
      <c r="WI64" s="164"/>
      <c r="WJ64" s="164"/>
      <c r="WK64" s="164"/>
      <c r="WL64" s="164"/>
      <c r="WM64" s="164"/>
      <c r="WN64" s="164"/>
      <c r="WO64" s="164"/>
      <c r="WP64" s="164"/>
      <c r="WQ64" s="164"/>
      <c r="WR64" s="164"/>
      <c r="WS64" s="164"/>
      <c r="WT64" s="164"/>
      <c r="WU64" s="164"/>
      <c r="WV64" s="164"/>
      <c r="WW64" s="164"/>
      <c r="WX64" s="164"/>
      <c r="WY64" s="164"/>
      <c r="WZ64" s="164"/>
      <c r="XA64" s="164"/>
      <c r="XB64" s="164"/>
      <c r="XC64" s="164"/>
      <c r="XD64" s="164"/>
      <c r="XE64" s="164"/>
      <c r="XF64" s="164"/>
      <c r="XG64" s="164"/>
      <c r="XH64" s="164"/>
      <c r="XI64" s="164"/>
      <c r="XJ64" s="164"/>
      <c r="XK64" s="164"/>
      <c r="XL64" s="164"/>
      <c r="XM64" s="164"/>
      <c r="XN64" s="164"/>
      <c r="XO64" s="164"/>
      <c r="XP64" s="164"/>
      <c r="XQ64" s="164"/>
      <c r="XR64" s="164"/>
      <c r="XS64" s="164"/>
      <c r="XT64" s="164"/>
      <c r="XU64" s="164"/>
      <c r="XV64" s="164"/>
      <c r="XW64" s="164"/>
      <c r="XX64" s="164"/>
      <c r="XY64" s="164"/>
      <c r="XZ64" s="164"/>
      <c r="YA64" s="164"/>
      <c r="YB64" s="164"/>
      <c r="YC64" s="164"/>
      <c r="YD64" s="164"/>
      <c r="YE64" s="164"/>
      <c r="YF64" s="164"/>
      <c r="YG64" s="164"/>
      <c r="YH64" s="164"/>
      <c r="YI64" s="164"/>
      <c r="YJ64" s="164"/>
      <c r="YK64" s="164"/>
      <c r="YL64" s="164"/>
      <c r="YM64" s="164"/>
      <c r="YN64" s="164"/>
      <c r="YO64" s="164"/>
      <c r="YP64" s="164"/>
      <c r="YQ64" s="164"/>
      <c r="YR64" s="164"/>
      <c r="YS64" s="164"/>
      <c r="YT64" s="164"/>
      <c r="YU64" s="164"/>
      <c r="YV64" s="164"/>
      <c r="YW64" s="164"/>
      <c r="YX64" s="164"/>
      <c r="YY64" s="164"/>
      <c r="YZ64" s="164"/>
      <c r="ZA64" s="164"/>
      <c r="ZB64" s="164"/>
      <c r="ZC64" s="164"/>
      <c r="ZD64" s="164"/>
      <c r="ZE64" s="164"/>
      <c r="ZF64" s="164"/>
      <c r="ZG64" s="164"/>
      <c r="ZH64" s="164"/>
      <c r="ZI64" s="164"/>
      <c r="ZJ64" s="164"/>
      <c r="ZK64" s="164"/>
      <c r="ZL64" s="164"/>
      <c r="ZM64" s="164"/>
      <c r="ZN64" s="164"/>
      <c r="ZO64" s="164"/>
      <c r="ZP64" s="164"/>
      <c r="ZQ64" s="164"/>
      <c r="ZR64" s="164"/>
      <c r="ZS64" s="164"/>
      <c r="ZT64" s="164"/>
      <c r="ZU64" s="164"/>
      <c r="ZV64" s="164"/>
      <c r="ZW64" s="164"/>
      <c r="ZX64" s="164"/>
      <c r="ZY64" s="164"/>
      <c r="ZZ64" s="164"/>
      <c r="AAA64" s="164"/>
      <c r="AAB64" s="164"/>
      <c r="AAC64" s="164"/>
      <c r="AAD64" s="164"/>
      <c r="AAE64" s="164"/>
      <c r="AAF64" s="164"/>
      <c r="AAG64" s="164"/>
      <c r="AAH64" s="164"/>
      <c r="AAI64" s="164"/>
      <c r="AAJ64" s="164"/>
      <c r="AAK64" s="164"/>
      <c r="AAL64" s="164"/>
      <c r="AAM64" s="164"/>
      <c r="AAN64" s="164"/>
      <c r="AAO64" s="164"/>
      <c r="AAP64" s="164"/>
      <c r="AAQ64" s="164"/>
      <c r="AAR64" s="164"/>
      <c r="AAS64" s="164"/>
      <c r="AAT64" s="164"/>
      <c r="AAU64" s="164"/>
      <c r="AAV64" s="164"/>
      <c r="AAW64" s="164"/>
      <c r="AAX64" s="164"/>
      <c r="AAY64" s="164"/>
      <c r="AAZ64" s="164"/>
      <c r="ABA64" s="164"/>
      <c r="ABB64" s="164"/>
      <c r="ABC64" s="164"/>
    </row>
    <row r="65" spans="1:731" ht="15" customHeight="1" x14ac:dyDescent="0.35">
      <c r="A65" s="161" t="s">
        <v>257</v>
      </c>
      <c r="B65" s="525"/>
      <c r="C65" s="525"/>
      <c r="D65" s="162"/>
      <c r="E65" s="162"/>
      <c r="F65" s="162"/>
      <c r="G65" s="162">
        <v>1</v>
      </c>
      <c r="H65" s="162">
        <v>1</v>
      </c>
      <c r="I65" s="162">
        <v>1</v>
      </c>
      <c r="J65" s="162">
        <v>1</v>
      </c>
      <c r="K65" s="162">
        <v>1</v>
      </c>
      <c r="L65" s="162">
        <v>1</v>
      </c>
      <c r="M65" s="162">
        <v>1</v>
      </c>
      <c r="N65" s="162">
        <v>1</v>
      </c>
      <c r="O65" s="162"/>
      <c r="P65" s="162"/>
      <c r="Q65" s="162"/>
      <c r="R65" s="162">
        <v>9485.2262427499936</v>
      </c>
      <c r="S65" s="162">
        <v>9485.2262427499936</v>
      </c>
      <c r="T65" s="162">
        <v>9485.2262427499936</v>
      </c>
      <c r="U65" s="162">
        <v>9485.2262427499936</v>
      </c>
      <c r="V65" s="162">
        <v>9485.2262427499936</v>
      </c>
      <c r="W65" s="162">
        <v>9485.2262427499936</v>
      </c>
      <c r="X65" s="162">
        <v>9485.2262427499936</v>
      </c>
      <c r="Y65" s="162">
        <v>9485.2262427499936</v>
      </c>
      <c r="Z65" s="162"/>
      <c r="AA65" s="162"/>
      <c r="AB65" s="162"/>
      <c r="AC65" s="162">
        <v>24464.81523746224</v>
      </c>
      <c r="AD65" s="162">
        <v>24464.81523746224</v>
      </c>
      <c r="AE65" s="162">
        <v>24464.81523746224</v>
      </c>
      <c r="AF65" s="162">
        <v>24464.81523746224</v>
      </c>
      <c r="AG65" s="162">
        <v>24464.81523746224</v>
      </c>
      <c r="AH65" s="162">
        <v>24464.81523746224</v>
      </c>
      <c r="AI65" s="162">
        <v>24464.81523746224</v>
      </c>
      <c r="AJ65" s="162">
        <v>24464.81523746224</v>
      </c>
      <c r="AK65" s="162"/>
      <c r="AL65" s="162"/>
      <c r="AM65" s="162"/>
      <c r="AN65" s="162">
        <v>48633.541144787763</v>
      </c>
      <c r="AO65" s="162">
        <v>48633.54114478777</v>
      </c>
      <c r="AP65" s="162">
        <v>48633.54114478777</v>
      </c>
      <c r="AQ65" s="162">
        <v>48633.54114478777</v>
      </c>
      <c r="AR65" s="162">
        <v>48633.54114478777</v>
      </c>
      <c r="AS65" s="162">
        <v>48633.54114478777</v>
      </c>
      <c r="AT65" s="162">
        <v>48633.54114478777</v>
      </c>
      <c r="AU65" s="162">
        <v>48633.54114478777</v>
      </c>
      <c r="AV65" s="162"/>
      <c r="AW65" s="162"/>
      <c r="AX65" s="162"/>
      <c r="AY65" s="162">
        <v>167076</v>
      </c>
      <c r="AZ65" s="162">
        <v>167076</v>
      </c>
      <c r="BA65" s="162">
        <v>167076</v>
      </c>
      <c r="BB65" s="162">
        <v>167076</v>
      </c>
      <c r="BC65" s="162">
        <v>167076</v>
      </c>
      <c r="BD65" s="162">
        <v>167076</v>
      </c>
      <c r="BE65" s="162">
        <v>167076</v>
      </c>
      <c r="BF65" s="162">
        <v>167076</v>
      </c>
      <c r="BG65" s="162"/>
      <c r="BH65" s="162"/>
      <c r="BI65" s="162"/>
      <c r="BJ65" s="162">
        <v>0</v>
      </c>
      <c r="BK65" s="162">
        <v>0</v>
      </c>
      <c r="BL65" s="162">
        <v>0</v>
      </c>
      <c r="BM65" s="162">
        <v>0</v>
      </c>
      <c r="BN65" s="162">
        <v>0</v>
      </c>
      <c r="BO65" s="162">
        <v>0</v>
      </c>
      <c r="BP65" s="162">
        <v>0</v>
      </c>
      <c r="BQ65" s="162">
        <v>0</v>
      </c>
      <c r="BR65" s="162"/>
      <c r="BS65" s="162"/>
      <c r="BT65" s="162"/>
      <c r="BU65" s="162">
        <v>0</v>
      </c>
      <c r="BV65" s="162">
        <v>0</v>
      </c>
      <c r="BW65" s="162">
        <v>0</v>
      </c>
      <c r="BX65" s="162">
        <v>0</v>
      </c>
      <c r="BY65" s="162">
        <v>0</v>
      </c>
      <c r="BZ65" s="162">
        <v>0</v>
      </c>
      <c r="CA65" s="162">
        <v>0</v>
      </c>
      <c r="CB65" s="162">
        <v>0</v>
      </c>
      <c r="CC65" s="162"/>
      <c r="CD65" s="162"/>
      <c r="CE65" s="162"/>
      <c r="CF65" s="162">
        <v>82583.582624999995</v>
      </c>
      <c r="CG65" s="162">
        <v>82583.582624999995</v>
      </c>
      <c r="CH65" s="162">
        <v>82583.582624999995</v>
      </c>
      <c r="CI65" s="162">
        <v>82583.582624999995</v>
      </c>
      <c r="CJ65" s="162">
        <v>82583.582624999995</v>
      </c>
      <c r="CK65" s="162">
        <v>82583.582624999995</v>
      </c>
      <c r="CL65" s="162">
        <v>82583.582624999995</v>
      </c>
      <c r="CM65" s="162">
        <v>82583.582624999995</v>
      </c>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4"/>
      <c r="DV65" s="164"/>
      <c r="DW65" s="164"/>
      <c r="DX65" s="164"/>
      <c r="DY65" s="164"/>
      <c r="DZ65" s="164"/>
      <c r="EA65" s="164"/>
      <c r="EB65" s="164"/>
      <c r="EC65" s="164"/>
      <c r="ED65" s="164"/>
      <c r="EE65" s="164"/>
      <c r="EF65" s="164"/>
      <c r="EG65" s="164"/>
      <c r="EH65" s="164"/>
      <c r="EI65" s="164"/>
      <c r="EJ65" s="164"/>
      <c r="EK65" s="164"/>
      <c r="EL65" s="164"/>
      <c r="EM65" s="164"/>
      <c r="EN65" s="164"/>
      <c r="EO65" s="164"/>
      <c r="EP65" s="164"/>
      <c r="EQ65" s="164"/>
      <c r="ER65" s="164"/>
      <c r="ES65" s="164"/>
      <c r="ET65" s="164"/>
      <c r="EU65" s="164"/>
      <c r="EV65" s="164"/>
      <c r="EW65" s="164"/>
      <c r="EX65" s="164"/>
      <c r="EY65" s="164"/>
      <c r="EZ65" s="164"/>
      <c r="FA65" s="164"/>
      <c r="FB65" s="164"/>
      <c r="FC65" s="164"/>
      <c r="FD65" s="164"/>
      <c r="FE65" s="164"/>
      <c r="FF65" s="164"/>
      <c r="FG65" s="164"/>
      <c r="FH65" s="164"/>
      <c r="FI65" s="164"/>
      <c r="FJ65" s="164"/>
      <c r="FK65" s="164"/>
      <c r="FL65" s="164"/>
      <c r="FM65" s="164"/>
      <c r="FN65" s="164"/>
      <c r="FO65" s="164"/>
      <c r="FP65" s="164"/>
      <c r="FQ65" s="164"/>
      <c r="FR65" s="164"/>
      <c r="FS65" s="164"/>
      <c r="FT65" s="164"/>
      <c r="FU65" s="164"/>
      <c r="FV65" s="164"/>
      <c r="FW65" s="164"/>
      <c r="FX65" s="164"/>
      <c r="FY65" s="164"/>
      <c r="FZ65" s="164"/>
      <c r="GA65" s="164"/>
      <c r="GB65" s="164"/>
      <c r="GC65" s="164"/>
      <c r="GD65" s="164"/>
      <c r="GE65" s="164"/>
      <c r="GF65" s="164"/>
      <c r="GG65" s="164"/>
      <c r="GH65" s="164"/>
      <c r="GI65" s="164"/>
      <c r="GJ65" s="164"/>
      <c r="GK65" s="164"/>
      <c r="GL65" s="164"/>
      <c r="GM65" s="164"/>
      <c r="GN65" s="164"/>
      <c r="GO65" s="164"/>
      <c r="GP65" s="164"/>
      <c r="GQ65" s="164"/>
      <c r="GR65" s="164"/>
      <c r="GS65" s="164"/>
      <c r="GT65" s="164"/>
      <c r="GU65" s="164"/>
      <c r="GV65" s="164"/>
      <c r="GW65" s="164"/>
      <c r="GX65" s="164"/>
      <c r="GY65" s="164"/>
      <c r="GZ65" s="164"/>
      <c r="HA65" s="164"/>
      <c r="HB65" s="164"/>
      <c r="HC65" s="164"/>
      <c r="HD65" s="164"/>
      <c r="HE65" s="164"/>
      <c r="HF65" s="164"/>
      <c r="HG65" s="164"/>
      <c r="HH65" s="164"/>
      <c r="HI65" s="164"/>
      <c r="HJ65" s="164"/>
      <c r="HK65" s="164"/>
      <c r="HL65" s="164"/>
      <c r="HM65" s="164"/>
      <c r="HN65" s="164"/>
      <c r="HO65" s="164"/>
      <c r="HP65" s="164"/>
      <c r="HQ65" s="164"/>
      <c r="HR65" s="164"/>
      <c r="HS65" s="164"/>
      <c r="HT65" s="164"/>
      <c r="HU65" s="164"/>
      <c r="HV65" s="164"/>
      <c r="HW65" s="164"/>
      <c r="HX65" s="164"/>
      <c r="HY65" s="164"/>
      <c r="HZ65" s="164"/>
      <c r="IA65" s="164"/>
      <c r="IB65" s="164"/>
      <c r="IC65" s="164"/>
      <c r="ID65" s="164"/>
      <c r="IE65" s="164"/>
      <c r="IF65" s="164"/>
      <c r="IG65" s="164"/>
      <c r="IH65" s="164"/>
      <c r="II65" s="164"/>
      <c r="IJ65" s="164"/>
      <c r="IK65" s="164"/>
      <c r="IL65" s="164"/>
      <c r="IM65" s="164"/>
      <c r="IN65" s="164"/>
      <c r="IO65" s="164"/>
      <c r="IP65" s="164"/>
      <c r="IQ65" s="164"/>
      <c r="IR65" s="164"/>
      <c r="IS65" s="164"/>
      <c r="IT65" s="164"/>
      <c r="IU65" s="164"/>
      <c r="IV65" s="164"/>
      <c r="IW65" s="164"/>
      <c r="IX65" s="164"/>
      <c r="IY65" s="164"/>
      <c r="IZ65" s="164"/>
      <c r="JA65" s="164"/>
      <c r="JB65" s="164"/>
      <c r="JC65" s="164"/>
      <c r="JD65" s="164"/>
      <c r="JE65" s="164"/>
      <c r="JF65" s="164"/>
      <c r="JG65" s="164"/>
      <c r="JH65" s="164"/>
      <c r="JI65" s="164"/>
      <c r="JJ65" s="164"/>
      <c r="JK65" s="164"/>
      <c r="JL65" s="164"/>
      <c r="JM65" s="164"/>
      <c r="JN65" s="164"/>
      <c r="JO65" s="164"/>
      <c r="JP65" s="164"/>
      <c r="JQ65" s="164"/>
      <c r="JR65" s="164"/>
      <c r="JS65" s="164"/>
      <c r="JT65" s="164"/>
      <c r="JU65" s="164"/>
      <c r="JV65" s="164"/>
      <c r="JW65" s="164"/>
      <c r="JX65" s="164"/>
      <c r="JY65" s="164"/>
      <c r="JZ65" s="164"/>
      <c r="KA65" s="164"/>
      <c r="KB65" s="164"/>
      <c r="KC65" s="164"/>
      <c r="KD65" s="164"/>
      <c r="KE65" s="164"/>
      <c r="KF65" s="164"/>
      <c r="KG65" s="164"/>
      <c r="KH65" s="164"/>
      <c r="KI65" s="164"/>
      <c r="KJ65" s="164"/>
      <c r="KK65" s="164"/>
      <c r="KL65" s="164"/>
      <c r="KM65" s="164"/>
      <c r="KN65" s="164"/>
      <c r="KO65" s="164"/>
      <c r="KP65" s="164"/>
      <c r="KQ65" s="164"/>
      <c r="KR65" s="164"/>
      <c r="KS65" s="164"/>
      <c r="KT65" s="164"/>
      <c r="KU65" s="164"/>
      <c r="KV65" s="164"/>
      <c r="KW65" s="164"/>
      <c r="KX65" s="164"/>
      <c r="KY65" s="164"/>
      <c r="KZ65" s="164"/>
      <c r="LA65" s="164"/>
      <c r="LB65" s="164"/>
      <c r="LC65" s="164"/>
      <c r="LD65" s="164"/>
      <c r="LE65" s="164"/>
      <c r="LF65" s="164"/>
      <c r="LG65" s="164"/>
      <c r="LH65" s="164"/>
      <c r="LI65" s="164"/>
      <c r="LJ65" s="164"/>
      <c r="LK65" s="164"/>
      <c r="LL65" s="164"/>
      <c r="LM65" s="164"/>
      <c r="LN65" s="164"/>
      <c r="LO65" s="164"/>
      <c r="LP65" s="164"/>
      <c r="LQ65" s="164"/>
      <c r="LR65" s="164"/>
      <c r="LS65" s="164"/>
      <c r="LT65" s="164"/>
      <c r="LU65" s="164"/>
      <c r="LV65" s="164"/>
      <c r="LW65" s="164"/>
      <c r="LX65" s="164"/>
      <c r="LY65" s="164"/>
      <c r="LZ65" s="164"/>
      <c r="MA65" s="164"/>
      <c r="MB65" s="164"/>
      <c r="MC65" s="164"/>
      <c r="MD65" s="164"/>
      <c r="ME65" s="164"/>
      <c r="MF65" s="164"/>
      <c r="MG65" s="164"/>
      <c r="MH65" s="164"/>
      <c r="MI65" s="164"/>
      <c r="MJ65" s="164"/>
      <c r="MK65" s="164"/>
      <c r="ML65" s="164"/>
      <c r="MM65" s="164"/>
      <c r="MN65" s="164"/>
      <c r="MO65" s="164"/>
      <c r="MP65" s="164"/>
      <c r="MQ65" s="164"/>
      <c r="MR65" s="164"/>
      <c r="MS65" s="164"/>
      <c r="MT65" s="164"/>
      <c r="MU65" s="164"/>
      <c r="MV65" s="164"/>
      <c r="MW65" s="164"/>
      <c r="MX65" s="164"/>
      <c r="MY65" s="164"/>
      <c r="MZ65" s="164"/>
      <c r="NA65" s="164"/>
      <c r="NB65" s="164"/>
      <c r="NC65" s="164"/>
      <c r="ND65" s="164"/>
      <c r="NE65" s="164"/>
      <c r="NF65" s="164"/>
      <c r="NG65" s="164"/>
      <c r="NH65" s="164"/>
      <c r="NI65" s="164"/>
      <c r="NJ65" s="164"/>
      <c r="NK65" s="164"/>
      <c r="NL65" s="164"/>
      <c r="NM65" s="164"/>
      <c r="NN65" s="164"/>
      <c r="NO65" s="164"/>
      <c r="NP65" s="164"/>
      <c r="NQ65" s="164"/>
      <c r="NR65" s="164"/>
      <c r="NS65" s="164"/>
      <c r="NT65" s="164"/>
      <c r="NU65" s="164"/>
      <c r="NV65" s="164"/>
      <c r="NW65" s="164"/>
      <c r="NX65" s="164"/>
      <c r="NY65" s="164"/>
      <c r="NZ65" s="164"/>
      <c r="OA65" s="164"/>
      <c r="OB65" s="164"/>
      <c r="OC65" s="164"/>
      <c r="OD65" s="164"/>
      <c r="OE65" s="164"/>
      <c r="OF65" s="164"/>
      <c r="OG65" s="164"/>
      <c r="OH65" s="164"/>
      <c r="OI65" s="164"/>
      <c r="OJ65" s="164"/>
      <c r="OK65" s="164"/>
      <c r="OL65" s="164"/>
      <c r="OM65" s="164"/>
      <c r="ON65" s="164"/>
      <c r="OO65" s="164"/>
      <c r="OP65" s="164"/>
      <c r="OQ65" s="164"/>
      <c r="OR65" s="164"/>
      <c r="OS65" s="164"/>
      <c r="OT65" s="164"/>
      <c r="OU65" s="164"/>
      <c r="OV65" s="164"/>
      <c r="OW65" s="164"/>
      <c r="OX65" s="164"/>
      <c r="OY65" s="164"/>
      <c r="OZ65" s="164"/>
      <c r="PA65" s="164"/>
      <c r="PB65" s="164"/>
      <c r="PC65" s="164"/>
      <c r="PD65" s="164"/>
      <c r="PE65" s="164"/>
      <c r="PF65" s="164"/>
      <c r="PG65" s="164"/>
      <c r="PH65" s="164"/>
      <c r="PI65" s="164"/>
      <c r="PJ65" s="164"/>
      <c r="PK65" s="164"/>
      <c r="PL65" s="164"/>
      <c r="PM65" s="164"/>
      <c r="PN65" s="164"/>
      <c r="PO65" s="164"/>
      <c r="PP65" s="164"/>
      <c r="PQ65" s="164"/>
      <c r="PR65" s="164"/>
      <c r="PS65" s="164"/>
      <c r="PT65" s="164"/>
      <c r="PU65" s="164"/>
      <c r="PV65" s="164"/>
      <c r="PW65" s="164"/>
      <c r="PX65" s="164"/>
      <c r="PY65" s="164"/>
      <c r="PZ65" s="164"/>
      <c r="QA65" s="164"/>
      <c r="QB65" s="164"/>
      <c r="QC65" s="164"/>
      <c r="QD65" s="164"/>
      <c r="QE65" s="164"/>
      <c r="QF65" s="164"/>
      <c r="QG65" s="164"/>
      <c r="QH65" s="164"/>
      <c r="QI65" s="164"/>
      <c r="QJ65" s="164"/>
      <c r="QK65" s="164"/>
      <c r="QL65" s="164"/>
      <c r="QM65" s="164"/>
      <c r="QN65" s="164"/>
      <c r="QO65" s="164"/>
      <c r="QP65" s="164"/>
      <c r="QQ65" s="164"/>
      <c r="QR65" s="164"/>
      <c r="QS65" s="164"/>
      <c r="QT65" s="164"/>
      <c r="QU65" s="164"/>
      <c r="QV65" s="164"/>
      <c r="QW65" s="164"/>
      <c r="QX65" s="164"/>
      <c r="QY65" s="164"/>
      <c r="QZ65" s="164"/>
      <c r="RA65" s="164"/>
      <c r="RB65" s="164"/>
      <c r="RC65" s="164"/>
      <c r="RD65" s="164"/>
      <c r="RE65" s="164"/>
      <c r="RF65" s="164"/>
      <c r="RG65" s="164"/>
      <c r="RH65" s="164"/>
      <c r="RI65" s="164"/>
      <c r="RJ65" s="164"/>
      <c r="RK65" s="164"/>
      <c r="RL65" s="164"/>
      <c r="RM65" s="164"/>
      <c r="RN65" s="164"/>
      <c r="RO65" s="164"/>
      <c r="RP65" s="164"/>
      <c r="RQ65" s="164"/>
      <c r="RR65" s="164"/>
      <c r="RS65" s="164"/>
      <c r="RT65" s="164"/>
      <c r="RU65" s="164"/>
      <c r="RV65" s="164"/>
      <c r="RW65" s="164"/>
      <c r="RX65" s="164"/>
      <c r="RY65" s="164"/>
      <c r="RZ65" s="164"/>
      <c r="SA65" s="164"/>
      <c r="SB65" s="164"/>
      <c r="SC65" s="164"/>
      <c r="SD65" s="164"/>
      <c r="SE65" s="164"/>
      <c r="SF65" s="164"/>
      <c r="SG65" s="164"/>
      <c r="SH65" s="164"/>
      <c r="SI65" s="164"/>
      <c r="SJ65" s="164"/>
      <c r="SK65" s="164"/>
      <c r="SL65" s="164"/>
      <c r="SM65" s="164"/>
      <c r="SN65" s="164"/>
      <c r="SO65" s="164"/>
      <c r="SP65" s="164"/>
      <c r="SQ65" s="164"/>
      <c r="SR65" s="164"/>
      <c r="SS65" s="164"/>
      <c r="ST65" s="164"/>
      <c r="SU65" s="164"/>
      <c r="SV65" s="164"/>
      <c r="SW65" s="164"/>
      <c r="SX65" s="164"/>
      <c r="SY65" s="164"/>
      <c r="SZ65" s="164"/>
      <c r="TA65" s="164"/>
      <c r="TB65" s="164"/>
      <c r="TC65" s="164"/>
      <c r="TD65" s="164"/>
      <c r="TE65" s="164"/>
      <c r="TF65" s="164"/>
      <c r="TG65" s="164"/>
      <c r="TH65" s="164"/>
      <c r="TI65" s="164"/>
      <c r="TJ65" s="164"/>
      <c r="TK65" s="164"/>
      <c r="TL65" s="164"/>
      <c r="TM65" s="164"/>
      <c r="TN65" s="164"/>
      <c r="TO65" s="164"/>
      <c r="TP65" s="164"/>
      <c r="TQ65" s="164"/>
      <c r="TR65" s="164"/>
      <c r="TS65" s="164"/>
      <c r="TT65" s="164"/>
      <c r="TU65" s="164"/>
      <c r="TV65" s="164"/>
      <c r="TW65" s="164"/>
      <c r="TX65" s="164"/>
      <c r="TY65" s="164"/>
      <c r="TZ65" s="164"/>
      <c r="UA65" s="164"/>
      <c r="UB65" s="164"/>
      <c r="UC65" s="164"/>
      <c r="UD65" s="164"/>
      <c r="UE65" s="164"/>
      <c r="UF65" s="164"/>
      <c r="UG65" s="164"/>
      <c r="UH65" s="164"/>
      <c r="UI65" s="164"/>
      <c r="UJ65" s="164"/>
      <c r="UK65" s="164"/>
      <c r="UL65" s="164"/>
      <c r="UM65" s="164"/>
      <c r="UN65" s="164"/>
      <c r="UO65" s="164"/>
      <c r="UP65" s="164"/>
      <c r="UQ65" s="164"/>
      <c r="UR65" s="164"/>
      <c r="US65" s="164"/>
      <c r="UT65" s="164"/>
      <c r="UU65" s="164"/>
      <c r="UV65" s="164"/>
      <c r="UW65" s="164"/>
      <c r="UX65" s="164"/>
      <c r="UY65" s="164"/>
      <c r="UZ65" s="164"/>
      <c r="VA65" s="164"/>
      <c r="VB65" s="164"/>
      <c r="VC65" s="164"/>
      <c r="VD65" s="164"/>
      <c r="VE65" s="164"/>
      <c r="VF65" s="164"/>
      <c r="VG65" s="164"/>
      <c r="VH65" s="164"/>
      <c r="VI65" s="164"/>
      <c r="VJ65" s="164"/>
      <c r="VK65" s="164"/>
      <c r="VL65" s="164"/>
      <c r="VM65" s="164"/>
      <c r="VN65" s="164"/>
      <c r="VO65" s="164"/>
      <c r="VP65" s="164"/>
      <c r="VQ65" s="164"/>
      <c r="VR65" s="164"/>
      <c r="VS65" s="164"/>
      <c r="VT65" s="164"/>
      <c r="VU65" s="164"/>
      <c r="VV65" s="164"/>
      <c r="VW65" s="164"/>
      <c r="VX65" s="164"/>
      <c r="VY65" s="164"/>
      <c r="VZ65" s="164"/>
      <c r="WA65" s="164"/>
      <c r="WB65" s="164"/>
      <c r="WC65" s="164"/>
      <c r="WD65" s="164"/>
      <c r="WE65" s="164"/>
      <c r="WF65" s="164"/>
      <c r="WG65" s="164"/>
      <c r="WH65" s="164"/>
      <c r="WI65" s="164"/>
      <c r="WJ65" s="164"/>
      <c r="WK65" s="164"/>
      <c r="WL65" s="164"/>
      <c r="WM65" s="164"/>
      <c r="WN65" s="164"/>
      <c r="WO65" s="164"/>
      <c r="WP65" s="164"/>
      <c r="WQ65" s="164"/>
      <c r="WR65" s="164"/>
      <c r="WS65" s="164"/>
      <c r="WT65" s="164"/>
      <c r="WU65" s="164"/>
      <c r="WV65" s="164"/>
      <c r="WW65" s="164"/>
      <c r="WX65" s="164"/>
      <c r="WY65" s="164"/>
      <c r="WZ65" s="164"/>
      <c r="XA65" s="164"/>
      <c r="XB65" s="164"/>
      <c r="XC65" s="164"/>
      <c r="XD65" s="164"/>
      <c r="XE65" s="164"/>
      <c r="XF65" s="164"/>
      <c r="XG65" s="164"/>
      <c r="XH65" s="164"/>
      <c r="XI65" s="164"/>
      <c r="XJ65" s="164"/>
      <c r="XK65" s="164"/>
      <c r="XL65" s="164"/>
      <c r="XM65" s="164"/>
      <c r="XN65" s="164"/>
      <c r="XO65" s="164"/>
      <c r="XP65" s="164"/>
      <c r="XQ65" s="164"/>
      <c r="XR65" s="164"/>
      <c r="XS65" s="164"/>
      <c r="XT65" s="164"/>
      <c r="XU65" s="164"/>
      <c r="XV65" s="164"/>
      <c r="XW65" s="164"/>
      <c r="XX65" s="164"/>
      <c r="XY65" s="164"/>
      <c r="XZ65" s="164"/>
      <c r="YA65" s="164"/>
      <c r="YB65" s="164"/>
      <c r="YC65" s="164"/>
      <c r="YD65" s="164"/>
      <c r="YE65" s="164"/>
      <c r="YF65" s="164"/>
      <c r="YG65" s="164"/>
      <c r="YH65" s="164"/>
      <c r="YI65" s="164"/>
      <c r="YJ65" s="164"/>
      <c r="YK65" s="164"/>
      <c r="YL65" s="164"/>
      <c r="YM65" s="164"/>
      <c r="YN65" s="164"/>
      <c r="YO65" s="164"/>
      <c r="YP65" s="164"/>
      <c r="YQ65" s="164"/>
      <c r="YR65" s="164"/>
      <c r="YS65" s="164"/>
      <c r="YT65" s="164"/>
      <c r="YU65" s="164"/>
      <c r="YV65" s="164"/>
      <c r="YW65" s="164"/>
      <c r="YX65" s="164"/>
      <c r="YY65" s="164"/>
      <c r="YZ65" s="164"/>
      <c r="ZA65" s="164"/>
      <c r="ZB65" s="164"/>
      <c r="ZC65" s="164"/>
      <c r="ZD65" s="164"/>
      <c r="ZE65" s="164"/>
      <c r="ZF65" s="164"/>
      <c r="ZG65" s="164"/>
      <c r="ZH65" s="164"/>
      <c r="ZI65" s="164"/>
      <c r="ZJ65" s="164"/>
      <c r="ZK65" s="164"/>
      <c r="ZL65" s="164"/>
      <c r="ZM65" s="164"/>
      <c r="ZN65" s="164"/>
      <c r="ZO65" s="164"/>
      <c r="ZP65" s="164"/>
      <c r="ZQ65" s="164"/>
      <c r="ZR65" s="164"/>
      <c r="ZS65" s="164"/>
      <c r="ZT65" s="164"/>
      <c r="ZU65" s="164"/>
      <c r="ZV65" s="164"/>
      <c r="ZW65" s="164"/>
      <c r="ZX65" s="164"/>
      <c r="ZY65" s="164"/>
      <c r="ZZ65" s="164"/>
      <c r="AAA65" s="164"/>
      <c r="AAB65" s="164"/>
      <c r="AAC65" s="164"/>
      <c r="AAD65" s="164"/>
      <c r="AAE65" s="164"/>
      <c r="AAF65" s="164"/>
      <c r="AAG65" s="164"/>
      <c r="AAH65" s="164"/>
      <c r="AAI65" s="164"/>
      <c r="AAJ65" s="164"/>
      <c r="AAK65" s="164"/>
      <c r="AAL65" s="164"/>
      <c r="AAM65" s="164"/>
      <c r="AAN65" s="164"/>
      <c r="AAO65" s="164"/>
      <c r="AAP65" s="164"/>
      <c r="AAQ65" s="164"/>
      <c r="AAR65" s="164"/>
      <c r="AAS65" s="164"/>
      <c r="AAT65" s="164"/>
      <c r="AAU65" s="164"/>
      <c r="AAV65" s="164"/>
      <c r="AAW65" s="164"/>
      <c r="AAX65" s="164"/>
      <c r="AAY65" s="164"/>
      <c r="AAZ65" s="164"/>
      <c r="ABA65" s="164"/>
      <c r="ABB65" s="164"/>
      <c r="ABC65" s="164"/>
    </row>
    <row r="66" spans="1:731" ht="15" customHeight="1" x14ac:dyDescent="0.35">
      <c r="A66" s="161" t="s">
        <v>257</v>
      </c>
      <c r="B66" s="525"/>
      <c r="C66" s="525"/>
      <c r="D66" s="162"/>
      <c r="E66" s="162"/>
      <c r="F66" s="162"/>
      <c r="G66" s="162">
        <v>1</v>
      </c>
      <c r="H66" s="162">
        <v>1</v>
      </c>
      <c r="I66" s="162">
        <v>1</v>
      </c>
      <c r="J66" s="162">
        <v>1</v>
      </c>
      <c r="K66" s="162">
        <v>1</v>
      </c>
      <c r="L66" s="162">
        <v>1</v>
      </c>
      <c r="M66" s="162">
        <v>1</v>
      </c>
      <c r="N66" s="162">
        <v>1</v>
      </c>
      <c r="O66" s="162"/>
      <c r="P66" s="162"/>
      <c r="Q66" s="162"/>
      <c r="R66" s="162">
        <v>3716.5271882086995</v>
      </c>
      <c r="S66" s="162">
        <v>3716.5271882086995</v>
      </c>
      <c r="T66" s="162">
        <v>3716.5271882086995</v>
      </c>
      <c r="U66" s="162">
        <v>3716.5271882086995</v>
      </c>
      <c r="V66" s="162">
        <v>3716.5271882086995</v>
      </c>
      <c r="W66" s="162">
        <v>3716.5271882086995</v>
      </c>
      <c r="X66" s="162">
        <v>3716.5271882086995</v>
      </c>
      <c r="Y66" s="162">
        <v>3716.5271882086995</v>
      </c>
      <c r="Z66" s="162"/>
      <c r="AA66" s="162"/>
      <c r="AB66" s="162"/>
      <c r="AC66" s="162">
        <v>8484.78348545882</v>
      </c>
      <c r="AD66" s="162">
        <v>8484.78348545882</v>
      </c>
      <c r="AE66" s="162">
        <v>8484.78348545882</v>
      </c>
      <c r="AF66" s="162">
        <v>8484.78348545882</v>
      </c>
      <c r="AG66" s="162">
        <v>8484.78348545882</v>
      </c>
      <c r="AH66" s="162">
        <v>8484.78348545882</v>
      </c>
      <c r="AI66" s="162">
        <v>8484.78348545882</v>
      </c>
      <c r="AJ66" s="162">
        <v>8484.78348545882</v>
      </c>
      <c r="AK66" s="162"/>
      <c r="AL66" s="162"/>
      <c r="AM66" s="162"/>
      <c r="AN66" s="162">
        <v>9113.3469822235111</v>
      </c>
      <c r="AO66" s="162">
        <v>9113.3469822235111</v>
      </c>
      <c r="AP66" s="162">
        <v>9113.3469822235111</v>
      </c>
      <c r="AQ66" s="162">
        <v>9113.3469822235111</v>
      </c>
      <c r="AR66" s="162">
        <v>9113.3469822235111</v>
      </c>
      <c r="AS66" s="162">
        <v>9113.3469822235111</v>
      </c>
      <c r="AT66" s="162">
        <v>9113.3469822235111</v>
      </c>
      <c r="AU66" s="162">
        <v>9113.3469822235111</v>
      </c>
      <c r="AV66" s="162"/>
      <c r="AW66" s="162"/>
      <c r="AX66" s="162"/>
      <c r="AY66" s="162">
        <v>92784</v>
      </c>
      <c r="AZ66" s="162">
        <v>92784</v>
      </c>
      <c r="BA66" s="162">
        <v>92784</v>
      </c>
      <c r="BB66" s="162">
        <v>92784</v>
      </c>
      <c r="BC66" s="162">
        <v>92784</v>
      </c>
      <c r="BD66" s="162">
        <v>92784</v>
      </c>
      <c r="BE66" s="162">
        <v>92784</v>
      </c>
      <c r="BF66" s="162">
        <v>92784</v>
      </c>
      <c r="BG66" s="162"/>
      <c r="BH66" s="162"/>
      <c r="BI66" s="162"/>
      <c r="BJ66" s="162">
        <v>0</v>
      </c>
      <c r="BK66" s="162">
        <v>0</v>
      </c>
      <c r="BL66" s="162">
        <v>0</v>
      </c>
      <c r="BM66" s="162">
        <v>0</v>
      </c>
      <c r="BN66" s="162">
        <v>0</v>
      </c>
      <c r="BO66" s="162">
        <v>0</v>
      </c>
      <c r="BP66" s="162">
        <v>0</v>
      </c>
      <c r="BQ66" s="162">
        <v>0</v>
      </c>
      <c r="BR66" s="162"/>
      <c r="BS66" s="162"/>
      <c r="BT66" s="162"/>
      <c r="BU66" s="162">
        <v>0</v>
      </c>
      <c r="BV66" s="162">
        <v>0</v>
      </c>
      <c r="BW66" s="162">
        <v>0</v>
      </c>
      <c r="BX66" s="162">
        <v>0</v>
      </c>
      <c r="BY66" s="162">
        <v>0</v>
      </c>
      <c r="BZ66" s="162">
        <v>0</v>
      </c>
      <c r="CA66" s="162">
        <v>0</v>
      </c>
      <c r="CB66" s="162">
        <v>0</v>
      </c>
      <c r="CC66" s="162"/>
      <c r="CD66" s="162"/>
      <c r="CE66" s="162"/>
      <c r="CF66" s="162">
        <v>21314.657655891031</v>
      </c>
      <c r="CG66" s="162">
        <v>21314.657655891031</v>
      </c>
      <c r="CH66" s="162">
        <v>21314.657655891031</v>
      </c>
      <c r="CI66" s="162">
        <v>21314.657655891031</v>
      </c>
      <c r="CJ66" s="162">
        <v>21314.657655891031</v>
      </c>
      <c r="CK66" s="162">
        <v>21314.657655891031</v>
      </c>
      <c r="CL66" s="162">
        <v>21314.657655891031</v>
      </c>
      <c r="CM66" s="162">
        <v>21314.657655891031</v>
      </c>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c r="EZ66" s="164"/>
      <c r="FA66" s="164"/>
      <c r="FB66" s="164"/>
      <c r="FC66" s="164"/>
      <c r="FD66" s="164"/>
      <c r="FE66" s="164"/>
      <c r="FF66" s="164"/>
      <c r="FG66" s="164"/>
      <c r="FH66" s="164"/>
      <c r="FI66" s="164"/>
      <c r="FJ66" s="164"/>
      <c r="FK66" s="164"/>
      <c r="FL66" s="164"/>
      <c r="FM66" s="164"/>
      <c r="FN66" s="164"/>
      <c r="FO66" s="164"/>
      <c r="FP66" s="164"/>
      <c r="FQ66" s="164"/>
      <c r="FR66" s="164"/>
      <c r="FS66" s="164"/>
      <c r="FT66" s="164"/>
      <c r="FU66" s="164"/>
      <c r="FV66" s="164"/>
      <c r="FW66" s="164"/>
      <c r="FX66" s="164"/>
      <c r="FY66" s="164"/>
      <c r="FZ66" s="164"/>
      <c r="GA66" s="164"/>
      <c r="GB66" s="164"/>
      <c r="GC66" s="164"/>
      <c r="GD66" s="164"/>
      <c r="GE66" s="164"/>
      <c r="GF66" s="164"/>
      <c r="GG66" s="164"/>
      <c r="GH66" s="164"/>
      <c r="GI66" s="164"/>
      <c r="GJ66" s="164"/>
      <c r="GK66" s="164"/>
      <c r="GL66" s="164"/>
      <c r="GM66" s="164"/>
      <c r="GN66" s="164"/>
      <c r="GO66" s="164"/>
      <c r="GP66" s="164"/>
      <c r="GQ66" s="164"/>
      <c r="GR66" s="164"/>
      <c r="GS66" s="164"/>
      <c r="GT66" s="164"/>
      <c r="GU66" s="164"/>
      <c r="GV66" s="164"/>
      <c r="GW66" s="164"/>
      <c r="GX66" s="164"/>
      <c r="GY66" s="164"/>
      <c r="GZ66" s="164"/>
      <c r="HA66" s="164"/>
      <c r="HB66" s="164"/>
      <c r="HC66" s="164"/>
      <c r="HD66" s="164"/>
      <c r="HE66" s="164"/>
      <c r="HF66" s="164"/>
      <c r="HG66" s="164"/>
      <c r="HH66" s="164"/>
      <c r="HI66" s="164"/>
      <c r="HJ66" s="164"/>
      <c r="HK66" s="164"/>
      <c r="HL66" s="164"/>
      <c r="HM66" s="164"/>
      <c r="HN66" s="164"/>
      <c r="HO66" s="164"/>
      <c r="HP66" s="164"/>
      <c r="HQ66" s="164"/>
      <c r="HR66" s="164"/>
      <c r="HS66" s="164"/>
      <c r="HT66" s="164"/>
      <c r="HU66" s="164"/>
      <c r="HV66" s="164"/>
      <c r="HW66" s="164"/>
      <c r="HX66" s="164"/>
      <c r="HY66" s="164"/>
      <c r="HZ66" s="164"/>
      <c r="IA66" s="164"/>
      <c r="IB66" s="164"/>
      <c r="IC66" s="164"/>
      <c r="ID66" s="164"/>
      <c r="IE66" s="164"/>
      <c r="IF66" s="164"/>
      <c r="IG66" s="164"/>
      <c r="IH66" s="164"/>
      <c r="II66" s="164"/>
      <c r="IJ66" s="164"/>
      <c r="IK66" s="164"/>
      <c r="IL66" s="164"/>
      <c r="IM66" s="164"/>
      <c r="IN66" s="164"/>
      <c r="IO66" s="164"/>
      <c r="IP66" s="164"/>
      <c r="IQ66" s="164"/>
      <c r="IR66" s="164"/>
      <c r="IS66" s="164"/>
      <c r="IT66" s="164"/>
      <c r="IU66" s="164"/>
      <c r="IV66" s="164"/>
      <c r="IW66" s="164"/>
      <c r="IX66" s="164"/>
      <c r="IY66" s="164"/>
      <c r="IZ66" s="164"/>
      <c r="JA66" s="164"/>
      <c r="JB66" s="164"/>
      <c r="JC66" s="164"/>
      <c r="JD66" s="164"/>
      <c r="JE66" s="164"/>
      <c r="JF66" s="164"/>
      <c r="JG66" s="164"/>
      <c r="JH66" s="164"/>
      <c r="JI66" s="164"/>
      <c r="JJ66" s="164"/>
      <c r="JK66" s="164"/>
      <c r="JL66" s="164"/>
      <c r="JM66" s="164"/>
      <c r="JN66" s="164"/>
      <c r="JO66" s="164"/>
      <c r="JP66" s="164"/>
      <c r="JQ66" s="164"/>
      <c r="JR66" s="164"/>
      <c r="JS66" s="164"/>
      <c r="JT66" s="164"/>
      <c r="JU66" s="164"/>
      <c r="JV66" s="164"/>
      <c r="JW66" s="164"/>
      <c r="JX66" s="164"/>
      <c r="JY66" s="164"/>
      <c r="JZ66" s="164"/>
      <c r="KA66" s="164"/>
      <c r="KB66" s="164"/>
      <c r="KC66" s="164"/>
      <c r="KD66" s="164"/>
      <c r="KE66" s="164"/>
      <c r="KF66" s="164"/>
      <c r="KG66" s="164"/>
      <c r="KH66" s="164"/>
      <c r="KI66" s="164"/>
      <c r="KJ66" s="164"/>
      <c r="KK66" s="164"/>
      <c r="KL66" s="164"/>
      <c r="KM66" s="164"/>
      <c r="KN66" s="164"/>
      <c r="KO66" s="164"/>
      <c r="KP66" s="164"/>
      <c r="KQ66" s="164"/>
      <c r="KR66" s="164"/>
      <c r="KS66" s="164"/>
      <c r="KT66" s="164"/>
      <c r="KU66" s="164"/>
      <c r="KV66" s="164"/>
      <c r="KW66" s="164"/>
      <c r="KX66" s="164"/>
      <c r="KY66" s="164"/>
      <c r="KZ66" s="164"/>
      <c r="LA66" s="164"/>
      <c r="LB66" s="164"/>
      <c r="LC66" s="164"/>
      <c r="LD66" s="164"/>
      <c r="LE66" s="164"/>
      <c r="LF66" s="164"/>
      <c r="LG66" s="164"/>
      <c r="LH66" s="164"/>
      <c r="LI66" s="164"/>
      <c r="LJ66" s="164"/>
      <c r="LK66" s="164"/>
      <c r="LL66" s="164"/>
      <c r="LM66" s="164"/>
      <c r="LN66" s="164"/>
      <c r="LO66" s="164"/>
      <c r="LP66" s="164"/>
      <c r="LQ66" s="164"/>
      <c r="LR66" s="164"/>
      <c r="LS66" s="164"/>
      <c r="LT66" s="164"/>
      <c r="LU66" s="164"/>
      <c r="LV66" s="164"/>
      <c r="LW66" s="164"/>
      <c r="LX66" s="164"/>
      <c r="LY66" s="164"/>
      <c r="LZ66" s="164"/>
      <c r="MA66" s="164"/>
      <c r="MB66" s="164"/>
      <c r="MC66" s="164"/>
      <c r="MD66" s="164"/>
      <c r="ME66" s="164"/>
      <c r="MF66" s="164"/>
      <c r="MG66" s="164"/>
      <c r="MH66" s="164"/>
      <c r="MI66" s="164"/>
      <c r="MJ66" s="164"/>
      <c r="MK66" s="164"/>
      <c r="ML66" s="164"/>
      <c r="MM66" s="164"/>
      <c r="MN66" s="164"/>
      <c r="MO66" s="164"/>
      <c r="MP66" s="164"/>
      <c r="MQ66" s="164"/>
      <c r="MR66" s="164"/>
      <c r="MS66" s="164"/>
      <c r="MT66" s="164"/>
      <c r="MU66" s="164"/>
      <c r="MV66" s="164"/>
      <c r="MW66" s="164"/>
      <c r="MX66" s="164"/>
      <c r="MY66" s="164"/>
      <c r="MZ66" s="164"/>
      <c r="NA66" s="164"/>
      <c r="NB66" s="164"/>
      <c r="NC66" s="164"/>
      <c r="ND66" s="164"/>
      <c r="NE66" s="164"/>
      <c r="NF66" s="164"/>
      <c r="NG66" s="164"/>
      <c r="NH66" s="164"/>
      <c r="NI66" s="164"/>
      <c r="NJ66" s="164"/>
      <c r="NK66" s="164"/>
      <c r="NL66" s="164"/>
      <c r="NM66" s="164"/>
      <c r="NN66" s="164"/>
      <c r="NO66" s="164"/>
      <c r="NP66" s="164"/>
      <c r="NQ66" s="164"/>
      <c r="NR66" s="164"/>
      <c r="NS66" s="164"/>
      <c r="NT66" s="164"/>
      <c r="NU66" s="164"/>
      <c r="NV66" s="164"/>
      <c r="NW66" s="164"/>
      <c r="NX66" s="164"/>
      <c r="NY66" s="164"/>
      <c r="NZ66" s="164"/>
      <c r="OA66" s="164"/>
      <c r="OB66" s="164"/>
      <c r="OC66" s="164"/>
      <c r="OD66" s="164"/>
      <c r="OE66" s="164"/>
      <c r="OF66" s="164"/>
      <c r="OG66" s="164"/>
      <c r="OH66" s="164"/>
      <c r="OI66" s="164"/>
      <c r="OJ66" s="164"/>
      <c r="OK66" s="164"/>
      <c r="OL66" s="164"/>
      <c r="OM66" s="164"/>
      <c r="ON66" s="164"/>
      <c r="OO66" s="164"/>
      <c r="OP66" s="164"/>
      <c r="OQ66" s="164"/>
      <c r="OR66" s="164"/>
      <c r="OS66" s="164"/>
      <c r="OT66" s="164"/>
      <c r="OU66" s="164"/>
      <c r="OV66" s="164"/>
      <c r="OW66" s="164"/>
      <c r="OX66" s="164"/>
      <c r="OY66" s="164"/>
      <c r="OZ66" s="164"/>
      <c r="PA66" s="164"/>
      <c r="PB66" s="164"/>
      <c r="PC66" s="164"/>
      <c r="PD66" s="164"/>
      <c r="PE66" s="164"/>
      <c r="PF66" s="164"/>
      <c r="PG66" s="164"/>
      <c r="PH66" s="164"/>
      <c r="PI66" s="164"/>
      <c r="PJ66" s="164"/>
      <c r="PK66" s="164"/>
      <c r="PL66" s="164"/>
      <c r="PM66" s="164"/>
      <c r="PN66" s="164"/>
      <c r="PO66" s="164"/>
      <c r="PP66" s="164"/>
      <c r="PQ66" s="164"/>
      <c r="PR66" s="164"/>
      <c r="PS66" s="164"/>
      <c r="PT66" s="164"/>
      <c r="PU66" s="164"/>
      <c r="PV66" s="164"/>
      <c r="PW66" s="164"/>
      <c r="PX66" s="164"/>
      <c r="PY66" s="164"/>
      <c r="PZ66" s="164"/>
      <c r="QA66" s="164"/>
      <c r="QB66" s="164"/>
      <c r="QC66" s="164"/>
      <c r="QD66" s="164"/>
      <c r="QE66" s="164"/>
      <c r="QF66" s="164"/>
      <c r="QG66" s="164"/>
      <c r="QH66" s="164"/>
      <c r="QI66" s="164"/>
      <c r="QJ66" s="164"/>
      <c r="QK66" s="164"/>
      <c r="QL66" s="164"/>
      <c r="QM66" s="164"/>
      <c r="QN66" s="164"/>
      <c r="QO66" s="164"/>
      <c r="QP66" s="164"/>
      <c r="QQ66" s="164"/>
      <c r="QR66" s="164"/>
      <c r="QS66" s="164"/>
      <c r="QT66" s="164"/>
      <c r="QU66" s="164"/>
      <c r="QV66" s="164"/>
      <c r="QW66" s="164"/>
      <c r="QX66" s="164"/>
      <c r="QY66" s="164"/>
      <c r="QZ66" s="164"/>
      <c r="RA66" s="164"/>
      <c r="RB66" s="164"/>
      <c r="RC66" s="164"/>
      <c r="RD66" s="164"/>
      <c r="RE66" s="164"/>
      <c r="RF66" s="164"/>
      <c r="RG66" s="164"/>
      <c r="RH66" s="164"/>
      <c r="RI66" s="164"/>
      <c r="RJ66" s="164"/>
      <c r="RK66" s="164"/>
      <c r="RL66" s="164"/>
      <c r="RM66" s="164"/>
      <c r="RN66" s="164"/>
      <c r="RO66" s="164"/>
      <c r="RP66" s="164"/>
      <c r="RQ66" s="164"/>
      <c r="RR66" s="164"/>
      <c r="RS66" s="164"/>
      <c r="RT66" s="164"/>
      <c r="RU66" s="164"/>
      <c r="RV66" s="164"/>
      <c r="RW66" s="164"/>
      <c r="RX66" s="164"/>
      <c r="RY66" s="164"/>
      <c r="RZ66" s="164"/>
      <c r="SA66" s="164"/>
      <c r="SB66" s="164"/>
      <c r="SC66" s="164"/>
      <c r="SD66" s="164"/>
      <c r="SE66" s="164"/>
      <c r="SF66" s="164"/>
      <c r="SG66" s="164"/>
      <c r="SH66" s="164"/>
      <c r="SI66" s="164"/>
      <c r="SJ66" s="164"/>
      <c r="SK66" s="164"/>
      <c r="SL66" s="164"/>
      <c r="SM66" s="164"/>
      <c r="SN66" s="164"/>
      <c r="SO66" s="164"/>
      <c r="SP66" s="164"/>
      <c r="SQ66" s="164"/>
      <c r="SR66" s="164"/>
      <c r="SS66" s="164"/>
      <c r="ST66" s="164"/>
      <c r="SU66" s="164"/>
      <c r="SV66" s="164"/>
      <c r="SW66" s="164"/>
      <c r="SX66" s="164"/>
      <c r="SY66" s="164"/>
      <c r="SZ66" s="164"/>
      <c r="TA66" s="164"/>
      <c r="TB66" s="164"/>
      <c r="TC66" s="164"/>
      <c r="TD66" s="164"/>
      <c r="TE66" s="164"/>
      <c r="TF66" s="164"/>
      <c r="TG66" s="164"/>
      <c r="TH66" s="164"/>
      <c r="TI66" s="164"/>
      <c r="TJ66" s="164"/>
      <c r="TK66" s="164"/>
      <c r="TL66" s="164"/>
      <c r="TM66" s="164"/>
      <c r="TN66" s="164"/>
      <c r="TO66" s="164"/>
      <c r="TP66" s="164"/>
      <c r="TQ66" s="164"/>
      <c r="TR66" s="164"/>
      <c r="TS66" s="164"/>
      <c r="TT66" s="164"/>
      <c r="TU66" s="164"/>
      <c r="TV66" s="164"/>
      <c r="TW66" s="164"/>
      <c r="TX66" s="164"/>
      <c r="TY66" s="164"/>
      <c r="TZ66" s="164"/>
      <c r="UA66" s="164"/>
      <c r="UB66" s="164"/>
      <c r="UC66" s="164"/>
      <c r="UD66" s="164"/>
      <c r="UE66" s="164"/>
      <c r="UF66" s="164"/>
      <c r="UG66" s="164"/>
      <c r="UH66" s="164"/>
      <c r="UI66" s="164"/>
      <c r="UJ66" s="164"/>
      <c r="UK66" s="164"/>
      <c r="UL66" s="164"/>
      <c r="UM66" s="164"/>
      <c r="UN66" s="164"/>
      <c r="UO66" s="164"/>
      <c r="UP66" s="164"/>
      <c r="UQ66" s="164"/>
      <c r="UR66" s="164"/>
      <c r="US66" s="164"/>
      <c r="UT66" s="164"/>
      <c r="UU66" s="164"/>
      <c r="UV66" s="164"/>
      <c r="UW66" s="164"/>
      <c r="UX66" s="164"/>
      <c r="UY66" s="164"/>
      <c r="UZ66" s="164"/>
      <c r="VA66" s="164"/>
      <c r="VB66" s="164"/>
      <c r="VC66" s="164"/>
      <c r="VD66" s="164"/>
      <c r="VE66" s="164"/>
      <c r="VF66" s="164"/>
      <c r="VG66" s="164"/>
      <c r="VH66" s="164"/>
      <c r="VI66" s="164"/>
      <c r="VJ66" s="164"/>
      <c r="VK66" s="164"/>
      <c r="VL66" s="164"/>
      <c r="VM66" s="164"/>
      <c r="VN66" s="164"/>
      <c r="VO66" s="164"/>
      <c r="VP66" s="164"/>
      <c r="VQ66" s="164"/>
      <c r="VR66" s="164"/>
      <c r="VS66" s="164"/>
      <c r="VT66" s="164"/>
      <c r="VU66" s="164"/>
      <c r="VV66" s="164"/>
      <c r="VW66" s="164"/>
      <c r="VX66" s="164"/>
      <c r="VY66" s="164"/>
      <c r="VZ66" s="164"/>
      <c r="WA66" s="164"/>
      <c r="WB66" s="164"/>
      <c r="WC66" s="164"/>
      <c r="WD66" s="164"/>
      <c r="WE66" s="164"/>
      <c r="WF66" s="164"/>
      <c r="WG66" s="164"/>
      <c r="WH66" s="164"/>
      <c r="WI66" s="164"/>
      <c r="WJ66" s="164"/>
      <c r="WK66" s="164"/>
      <c r="WL66" s="164"/>
      <c r="WM66" s="164"/>
      <c r="WN66" s="164"/>
      <c r="WO66" s="164"/>
      <c r="WP66" s="164"/>
      <c r="WQ66" s="164"/>
      <c r="WR66" s="164"/>
      <c r="WS66" s="164"/>
      <c r="WT66" s="164"/>
      <c r="WU66" s="164"/>
      <c r="WV66" s="164"/>
      <c r="WW66" s="164"/>
      <c r="WX66" s="164"/>
      <c r="WY66" s="164"/>
      <c r="WZ66" s="164"/>
      <c r="XA66" s="164"/>
      <c r="XB66" s="164"/>
      <c r="XC66" s="164"/>
      <c r="XD66" s="164"/>
      <c r="XE66" s="164"/>
      <c r="XF66" s="164"/>
      <c r="XG66" s="164"/>
      <c r="XH66" s="164"/>
      <c r="XI66" s="164"/>
      <c r="XJ66" s="164"/>
      <c r="XK66" s="164"/>
      <c r="XL66" s="164"/>
      <c r="XM66" s="164"/>
      <c r="XN66" s="164"/>
      <c r="XO66" s="164"/>
      <c r="XP66" s="164"/>
      <c r="XQ66" s="164"/>
      <c r="XR66" s="164"/>
      <c r="XS66" s="164"/>
      <c r="XT66" s="164"/>
      <c r="XU66" s="164"/>
      <c r="XV66" s="164"/>
      <c r="XW66" s="164"/>
      <c r="XX66" s="164"/>
      <c r="XY66" s="164"/>
      <c r="XZ66" s="164"/>
      <c r="YA66" s="164"/>
      <c r="YB66" s="164"/>
      <c r="YC66" s="164"/>
      <c r="YD66" s="164"/>
      <c r="YE66" s="164"/>
      <c r="YF66" s="164"/>
      <c r="YG66" s="164"/>
      <c r="YH66" s="164"/>
      <c r="YI66" s="164"/>
      <c r="YJ66" s="164"/>
      <c r="YK66" s="164"/>
      <c r="YL66" s="164"/>
      <c r="YM66" s="164"/>
      <c r="YN66" s="164"/>
      <c r="YO66" s="164"/>
      <c r="YP66" s="164"/>
      <c r="YQ66" s="164"/>
      <c r="YR66" s="164"/>
      <c r="YS66" s="164"/>
      <c r="YT66" s="164"/>
      <c r="YU66" s="164"/>
      <c r="YV66" s="164"/>
      <c r="YW66" s="164"/>
      <c r="YX66" s="164"/>
      <c r="YY66" s="164"/>
      <c r="YZ66" s="164"/>
      <c r="ZA66" s="164"/>
      <c r="ZB66" s="164"/>
      <c r="ZC66" s="164"/>
      <c r="ZD66" s="164"/>
      <c r="ZE66" s="164"/>
      <c r="ZF66" s="164"/>
      <c r="ZG66" s="164"/>
      <c r="ZH66" s="164"/>
      <c r="ZI66" s="164"/>
      <c r="ZJ66" s="164"/>
      <c r="ZK66" s="164"/>
      <c r="ZL66" s="164"/>
      <c r="ZM66" s="164"/>
      <c r="ZN66" s="164"/>
      <c r="ZO66" s="164"/>
      <c r="ZP66" s="164"/>
      <c r="ZQ66" s="164"/>
      <c r="ZR66" s="164"/>
      <c r="ZS66" s="164"/>
      <c r="ZT66" s="164"/>
      <c r="ZU66" s="164"/>
      <c r="ZV66" s="164"/>
      <c r="ZW66" s="164"/>
      <c r="ZX66" s="164"/>
      <c r="ZY66" s="164"/>
      <c r="ZZ66" s="164"/>
      <c r="AAA66" s="164"/>
      <c r="AAB66" s="164"/>
      <c r="AAC66" s="164"/>
      <c r="AAD66" s="164"/>
      <c r="AAE66" s="164"/>
      <c r="AAF66" s="164"/>
      <c r="AAG66" s="164"/>
      <c r="AAH66" s="164"/>
      <c r="AAI66" s="164"/>
      <c r="AAJ66" s="164"/>
      <c r="AAK66" s="164"/>
      <c r="AAL66" s="164"/>
      <c r="AAM66" s="164"/>
      <c r="AAN66" s="164"/>
      <c r="AAO66" s="164"/>
      <c r="AAP66" s="164"/>
      <c r="AAQ66" s="164"/>
      <c r="AAR66" s="164"/>
      <c r="AAS66" s="164"/>
      <c r="AAT66" s="164"/>
      <c r="AAU66" s="164"/>
      <c r="AAV66" s="164"/>
      <c r="AAW66" s="164"/>
      <c r="AAX66" s="164"/>
      <c r="AAY66" s="164"/>
      <c r="AAZ66" s="164"/>
      <c r="ABA66" s="164"/>
      <c r="ABB66" s="164"/>
      <c r="ABC66" s="164"/>
    </row>
    <row r="67" spans="1:731" ht="15" customHeight="1" x14ac:dyDescent="0.35">
      <c r="A67" s="161" t="s">
        <v>258</v>
      </c>
      <c r="B67" s="525"/>
      <c r="C67" s="525"/>
      <c r="D67" s="162"/>
      <c r="E67" s="162"/>
      <c r="F67" s="162"/>
      <c r="G67" s="162">
        <v>1</v>
      </c>
      <c r="H67" s="162">
        <v>1</v>
      </c>
      <c r="I67" s="162">
        <v>1</v>
      </c>
      <c r="J67" s="162">
        <v>1</v>
      </c>
      <c r="K67" s="162">
        <v>1</v>
      </c>
      <c r="L67" s="162">
        <v>1</v>
      </c>
      <c r="M67" s="162">
        <v>1</v>
      </c>
      <c r="N67" s="162">
        <v>1</v>
      </c>
      <c r="O67" s="162"/>
      <c r="P67" s="162"/>
      <c r="Q67" s="162"/>
      <c r="R67" s="162">
        <v>3834.2714813102398</v>
      </c>
      <c r="S67" s="162">
        <v>3834.2714813102398</v>
      </c>
      <c r="T67" s="162">
        <v>3834.2714813102398</v>
      </c>
      <c r="U67" s="162">
        <v>3834.2714813102398</v>
      </c>
      <c r="V67" s="162">
        <v>3834.2714813102398</v>
      </c>
      <c r="W67" s="162">
        <v>3834.2714813102398</v>
      </c>
      <c r="X67" s="162">
        <v>3834.2714813102398</v>
      </c>
      <c r="Y67" s="162">
        <v>3834.2714813102398</v>
      </c>
      <c r="Z67" s="162"/>
      <c r="AA67" s="162"/>
      <c r="AB67" s="162"/>
      <c r="AC67" s="162">
        <v>10138.227309337202</v>
      </c>
      <c r="AD67" s="162">
        <v>10138.227309337202</v>
      </c>
      <c r="AE67" s="162">
        <v>10138.227309337202</v>
      </c>
      <c r="AF67" s="162">
        <v>10138.227309337202</v>
      </c>
      <c r="AG67" s="162">
        <v>10138.227309337202</v>
      </c>
      <c r="AH67" s="162">
        <v>10138.227309337202</v>
      </c>
      <c r="AI67" s="162">
        <v>10138.227309337202</v>
      </c>
      <c r="AJ67" s="162">
        <v>10138.227309337202</v>
      </c>
      <c r="AK67" s="162"/>
      <c r="AL67" s="162"/>
      <c r="AM67" s="162"/>
      <c r="AN67" s="162">
        <v>14194.415240602553</v>
      </c>
      <c r="AO67" s="162">
        <v>14194.415240602553</v>
      </c>
      <c r="AP67" s="162">
        <v>14194.415240602553</v>
      </c>
      <c r="AQ67" s="162">
        <v>14194.415240602553</v>
      </c>
      <c r="AR67" s="162">
        <v>14194.415240602553</v>
      </c>
      <c r="AS67" s="162">
        <v>14194.415240602553</v>
      </c>
      <c r="AT67" s="162">
        <v>14194.415240602553</v>
      </c>
      <c r="AU67" s="162">
        <v>14194.415240602553</v>
      </c>
      <c r="AV67" s="162"/>
      <c r="AW67" s="162"/>
      <c r="AX67" s="162"/>
      <c r="AY67" s="162">
        <v>79776</v>
      </c>
      <c r="AZ67" s="162">
        <v>79776</v>
      </c>
      <c r="BA67" s="162">
        <v>79776</v>
      </c>
      <c r="BB67" s="162">
        <v>79776</v>
      </c>
      <c r="BC67" s="162">
        <v>79776</v>
      </c>
      <c r="BD67" s="162">
        <v>79776</v>
      </c>
      <c r="BE67" s="162">
        <v>79776</v>
      </c>
      <c r="BF67" s="162">
        <v>79776</v>
      </c>
      <c r="BG67" s="162"/>
      <c r="BH67" s="162"/>
      <c r="BI67" s="162"/>
      <c r="BJ67" s="162">
        <v>0</v>
      </c>
      <c r="BK67" s="162">
        <v>0</v>
      </c>
      <c r="BL67" s="162">
        <v>0</v>
      </c>
      <c r="BM67" s="162">
        <v>0</v>
      </c>
      <c r="BN67" s="162">
        <v>0</v>
      </c>
      <c r="BO67" s="162">
        <v>0</v>
      </c>
      <c r="BP67" s="162">
        <v>0</v>
      </c>
      <c r="BQ67" s="162">
        <v>0</v>
      </c>
      <c r="BR67" s="162"/>
      <c r="BS67" s="162"/>
      <c r="BT67" s="162"/>
      <c r="BU67" s="162">
        <v>0</v>
      </c>
      <c r="BV67" s="162">
        <v>0</v>
      </c>
      <c r="BW67" s="162">
        <v>0</v>
      </c>
      <c r="BX67" s="162">
        <v>0</v>
      </c>
      <c r="BY67" s="162">
        <v>0</v>
      </c>
      <c r="BZ67" s="162">
        <v>0</v>
      </c>
      <c r="CA67" s="162">
        <v>0</v>
      </c>
      <c r="CB67" s="162">
        <v>0</v>
      </c>
      <c r="CC67" s="162"/>
      <c r="CD67" s="162"/>
      <c r="CE67" s="162"/>
      <c r="CF67" s="162">
        <v>28166.914031249999</v>
      </c>
      <c r="CG67" s="162">
        <v>28166.914031249999</v>
      </c>
      <c r="CH67" s="162">
        <v>28166.914031249999</v>
      </c>
      <c r="CI67" s="162">
        <v>28166.914031249999</v>
      </c>
      <c r="CJ67" s="162">
        <v>28166.914031249999</v>
      </c>
      <c r="CK67" s="162">
        <v>28166.914031249999</v>
      </c>
      <c r="CL67" s="162">
        <v>28166.914031249999</v>
      </c>
      <c r="CM67" s="162">
        <v>28166.914031249999</v>
      </c>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4"/>
      <c r="DV67" s="164"/>
      <c r="DW67" s="164"/>
      <c r="DX67" s="164"/>
      <c r="DY67" s="164"/>
      <c r="DZ67" s="164"/>
      <c r="EA67" s="164"/>
      <c r="EB67" s="164"/>
      <c r="EC67" s="164"/>
      <c r="ED67" s="164"/>
      <c r="EE67" s="164"/>
      <c r="EF67" s="164"/>
      <c r="EG67" s="164"/>
      <c r="EH67" s="164"/>
      <c r="EI67" s="164"/>
      <c r="EJ67" s="164"/>
      <c r="EK67" s="164"/>
      <c r="EL67" s="164"/>
      <c r="EM67" s="164"/>
      <c r="EN67" s="164"/>
      <c r="EO67" s="164"/>
      <c r="EP67" s="164"/>
      <c r="EQ67" s="164"/>
      <c r="ER67" s="164"/>
      <c r="ES67" s="164"/>
      <c r="ET67" s="164"/>
      <c r="EU67" s="164"/>
      <c r="EV67" s="164"/>
      <c r="EW67" s="164"/>
      <c r="EX67" s="164"/>
      <c r="EY67" s="164"/>
      <c r="EZ67" s="164"/>
      <c r="FA67" s="164"/>
      <c r="FB67" s="164"/>
      <c r="FC67" s="164"/>
      <c r="FD67" s="164"/>
      <c r="FE67" s="164"/>
      <c r="FF67" s="164"/>
      <c r="FG67" s="164"/>
      <c r="FH67" s="164"/>
      <c r="FI67" s="164"/>
      <c r="FJ67" s="164"/>
      <c r="FK67" s="164"/>
      <c r="FL67" s="164"/>
      <c r="FM67" s="164"/>
      <c r="FN67" s="164"/>
      <c r="FO67" s="164"/>
      <c r="FP67" s="164"/>
      <c r="FQ67" s="164"/>
      <c r="FR67" s="164"/>
      <c r="FS67" s="164"/>
      <c r="FT67" s="164"/>
      <c r="FU67" s="164"/>
      <c r="FV67" s="164"/>
      <c r="FW67" s="164"/>
      <c r="FX67" s="164"/>
      <c r="FY67" s="164"/>
      <c r="FZ67" s="164"/>
      <c r="GA67" s="164"/>
      <c r="GB67" s="164"/>
      <c r="GC67" s="164"/>
      <c r="GD67" s="164"/>
      <c r="GE67" s="164"/>
      <c r="GF67" s="164"/>
      <c r="GG67" s="164"/>
      <c r="GH67" s="164"/>
      <c r="GI67" s="164"/>
      <c r="GJ67" s="164"/>
      <c r="GK67" s="164"/>
      <c r="GL67" s="164"/>
      <c r="GM67" s="164"/>
      <c r="GN67" s="164"/>
      <c r="GO67" s="164"/>
      <c r="GP67" s="164"/>
      <c r="GQ67" s="164"/>
      <c r="GR67" s="164"/>
      <c r="GS67" s="164"/>
      <c r="GT67" s="164"/>
      <c r="GU67" s="164"/>
      <c r="GV67" s="164"/>
      <c r="GW67" s="164"/>
      <c r="GX67" s="164"/>
      <c r="GY67" s="164"/>
      <c r="GZ67" s="164"/>
      <c r="HA67" s="164"/>
      <c r="HB67" s="164"/>
      <c r="HC67" s="164"/>
      <c r="HD67" s="164"/>
      <c r="HE67" s="164"/>
      <c r="HF67" s="164"/>
      <c r="HG67" s="164"/>
      <c r="HH67" s="164"/>
      <c r="HI67" s="164"/>
      <c r="HJ67" s="164"/>
      <c r="HK67" s="164"/>
      <c r="HL67" s="164"/>
      <c r="HM67" s="164"/>
      <c r="HN67" s="164"/>
      <c r="HO67" s="164"/>
      <c r="HP67" s="164"/>
      <c r="HQ67" s="164"/>
      <c r="HR67" s="164"/>
      <c r="HS67" s="164"/>
      <c r="HT67" s="164"/>
      <c r="HU67" s="164"/>
      <c r="HV67" s="164"/>
      <c r="HW67" s="164"/>
      <c r="HX67" s="164"/>
      <c r="HY67" s="164"/>
      <c r="HZ67" s="164"/>
      <c r="IA67" s="164"/>
      <c r="IB67" s="164"/>
      <c r="IC67" s="164"/>
      <c r="ID67" s="164"/>
      <c r="IE67" s="164"/>
      <c r="IF67" s="164"/>
      <c r="IG67" s="164"/>
      <c r="IH67" s="164"/>
      <c r="II67" s="164"/>
      <c r="IJ67" s="164"/>
      <c r="IK67" s="164"/>
      <c r="IL67" s="164"/>
      <c r="IM67" s="164"/>
      <c r="IN67" s="164"/>
      <c r="IO67" s="164"/>
      <c r="IP67" s="164"/>
      <c r="IQ67" s="164"/>
      <c r="IR67" s="164"/>
      <c r="IS67" s="164"/>
      <c r="IT67" s="164"/>
      <c r="IU67" s="164"/>
      <c r="IV67" s="164"/>
      <c r="IW67" s="164"/>
      <c r="IX67" s="164"/>
      <c r="IY67" s="164"/>
      <c r="IZ67" s="164"/>
      <c r="JA67" s="164"/>
      <c r="JB67" s="164"/>
      <c r="JC67" s="164"/>
      <c r="JD67" s="164"/>
      <c r="JE67" s="164"/>
      <c r="JF67" s="164"/>
      <c r="JG67" s="164"/>
      <c r="JH67" s="164"/>
      <c r="JI67" s="164"/>
      <c r="JJ67" s="164"/>
      <c r="JK67" s="164"/>
      <c r="JL67" s="164"/>
      <c r="JM67" s="164"/>
      <c r="JN67" s="164"/>
      <c r="JO67" s="164"/>
      <c r="JP67" s="164"/>
      <c r="JQ67" s="164"/>
      <c r="JR67" s="164"/>
      <c r="JS67" s="164"/>
      <c r="JT67" s="164"/>
      <c r="JU67" s="164"/>
      <c r="JV67" s="164"/>
      <c r="JW67" s="164"/>
      <c r="JX67" s="164"/>
      <c r="JY67" s="164"/>
      <c r="JZ67" s="164"/>
      <c r="KA67" s="164"/>
      <c r="KB67" s="164"/>
      <c r="KC67" s="164"/>
      <c r="KD67" s="164"/>
      <c r="KE67" s="164"/>
      <c r="KF67" s="164"/>
      <c r="KG67" s="164"/>
      <c r="KH67" s="164"/>
      <c r="KI67" s="164"/>
      <c r="KJ67" s="164"/>
      <c r="KK67" s="164"/>
      <c r="KL67" s="164"/>
      <c r="KM67" s="164"/>
      <c r="KN67" s="164"/>
      <c r="KO67" s="164"/>
      <c r="KP67" s="164"/>
      <c r="KQ67" s="164"/>
      <c r="KR67" s="164"/>
      <c r="KS67" s="164"/>
      <c r="KT67" s="164"/>
      <c r="KU67" s="164"/>
      <c r="KV67" s="164"/>
      <c r="KW67" s="164"/>
      <c r="KX67" s="164"/>
      <c r="KY67" s="164"/>
      <c r="KZ67" s="164"/>
      <c r="LA67" s="164"/>
      <c r="LB67" s="164"/>
      <c r="LC67" s="164"/>
      <c r="LD67" s="164"/>
      <c r="LE67" s="164"/>
      <c r="LF67" s="164"/>
      <c r="LG67" s="164"/>
      <c r="LH67" s="164"/>
      <c r="LI67" s="164"/>
      <c r="LJ67" s="164"/>
      <c r="LK67" s="164"/>
      <c r="LL67" s="164"/>
      <c r="LM67" s="164"/>
      <c r="LN67" s="164"/>
      <c r="LO67" s="164"/>
      <c r="LP67" s="164"/>
      <c r="LQ67" s="164"/>
      <c r="LR67" s="164"/>
      <c r="LS67" s="164"/>
      <c r="LT67" s="164"/>
      <c r="LU67" s="164"/>
      <c r="LV67" s="164"/>
      <c r="LW67" s="164"/>
      <c r="LX67" s="164"/>
      <c r="LY67" s="164"/>
      <c r="LZ67" s="164"/>
      <c r="MA67" s="164"/>
      <c r="MB67" s="164"/>
      <c r="MC67" s="164"/>
      <c r="MD67" s="164"/>
      <c r="ME67" s="164"/>
      <c r="MF67" s="164"/>
      <c r="MG67" s="164"/>
      <c r="MH67" s="164"/>
      <c r="MI67" s="164"/>
      <c r="MJ67" s="164"/>
      <c r="MK67" s="164"/>
      <c r="ML67" s="164"/>
      <c r="MM67" s="164"/>
      <c r="MN67" s="164"/>
      <c r="MO67" s="164"/>
      <c r="MP67" s="164"/>
      <c r="MQ67" s="164"/>
      <c r="MR67" s="164"/>
      <c r="MS67" s="164"/>
      <c r="MT67" s="164"/>
      <c r="MU67" s="164"/>
      <c r="MV67" s="164"/>
      <c r="MW67" s="164"/>
      <c r="MX67" s="164"/>
      <c r="MY67" s="164"/>
      <c r="MZ67" s="164"/>
      <c r="NA67" s="164"/>
      <c r="NB67" s="164"/>
      <c r="NC67" s="164"/>
      <c r="ND67" s="164"/>
      <c r="NE67" s="164"/>
      <c r="NF67" s="164"/>
      <c r="NG67" s="164"/>
      <c r="NH67" s="164"/>
      <c r="NI67" s="164"/>
      <c r="NJ67" s="164"/>
      <c r="NK67" s="164"/>
      <c r="NL67" s="164"/>
      <c r="NM67" s="164"/>
      <c r="NN67" s="164"/>
      <c r="NO67" s="164"/>
      <c r="NP67" s="164"/>
      <c r="NQ67" s="164"/>
      <c r="NR67" s="164"/>
      <c r="NS67" s="164"/>
      <c r="NT67" s="164"/>
      <c r="NU67" s="164"/>
      <c r="NV67" s="164"/>
      <c r="NW67" s="164"/>
      <c r="NX67" s="164"/>
      <c r="NY67" s="164"/>
      <c r="NZ67" s="164"/>
      <c r="OA67" s="164"/>
      <c r="OB67" s="164"/>
      <c r="OC67" s="164"/>
      <c r="OD67" s="164"/>
      <c r="OE67" s="164"/>
      <c r="OF67" s="164"/>
      <c r="OG67" s="164"/>
      <c r="OH67" s="164"/>
      <c r="OI67" s="164"/>
      <c r="OJ67" s="164"/>
      <c r="OK67" s="164"/>
      <c r="OL67" s="164"/>
      <c r="OM67" s="164"/>
      <c r="ON67" s="164"/>
      <c r="OO67" s="164"/>
      <c r="OP67" s="164"/>
      <c r="OQ67" s="164"/>
      <c r="OR67" s="164"/>
      <c r="OS67" s="164"/>
      <c r="OT67" s="164"/>
      <c r="OU67" s="164"/>
      <c r="OV67" s="164"/>
      <c r="OW67" s="164"/>
      <c r="OX67" s="164"/>
      <c r="OY67" s="164"/>
      <c r="OZ67" s="164"/>
      <c r="PA67" s="164"/>
      <c r="PB67" s="164"/>
      <c r="PC67" s="164"/>
      <c r="PD67" s="164"/>
      <c r="PE67" s="164"/>
      <c r="PF67" s="164"/>
      <c r="PG67" s="164"/>
      <c r="PH67" s="164"/>
      <c r="PI67" s="164"/>
      <c r="PJ67" s="164"/>
      <c r="PK67" s="164"/>
      <c r="PL67" s="164"/>
      <c r="PM67" s="164"/>
      <c r="PN67" s="164"/>
      <c r="PO67" s="164"/>
      <c r="PP67" s="164"/>
      <c r="PQ67" s="164"/>
      <c r="PR67" s="164"/>
      <c r="PS67" s="164"/>
      <c r="PT67" s="164"/>
      <c r="PU67" s="164"/>
      <c r="PV67" s="164"/>
      <c r="PW67" s="164"/>
      <c r="PX67" s="164"/>
      <c r="PY67" s="164"/>
      <c r="PZ67" s="164"/>
      <c r="QA67" s="164"/>
      <c r="QB67" s="164"/>
      <c r="QC67" s="164"/>
      <c r="QD67" s="164"/>
      <c r="QE67" s="164"/>
      <c r="QF67" s="164"/>
      <c r="QG67" s="164"/>
      <c r="QH67" s="164"/>
      <c r="QI67" s="164"/>
      <c r="QJ67" s="164"/>
      <c r="QK67" s="164"/>
      <c r="QL67" s="164"/>
      <c r="QM67" s="164"/>
      <c r="QN67" s="164"/>
      <c r="QO67" s="164"/>
      <c r="QP67" s="164"/>
      <c r="QQ67" s="164"/>
      <c r="QR67" s="164"/>
      <c r="QS67" s="164"/>
      <c r="QT67" s="164"/>
      <c r="QU67" s="164"/>
      <c r="QV67" s="164"/>
      <c r="QW67" s="164"/>
      <c r="QX67" s="164"/>
      <c r="QY67" s="164"/>
      <c r="QZ67" s="164"/>
      <c r="RA67" s="164"/>
      <c r="RB67" s="164"/>
      <c r="RC67" s="164"/>
      <c r="RD67" s="164"/>
      <c r="RE67" s="164"/>
      <c r="RF67" s="164"/>
      <c r="RG67" s="164"/>
      <c r="RH67" s="164"/>
      <c r="RI67" s="164"/>
      <c r="RJ67" s="164"/>
      <c r="RK67" s="164"/>
      <c r="RL67" s="164"/>
      <c r="RM67" s="164"/>
      <c r="RN67" s="164"/>
      <c r="RO67" s="164"/>
      <c r="RP67" s="164"/>
      <c r="RQ67" s="164"/>
      <c r="RR67" s="164"/>
      <c r="RS67" s="164"/>
      <c r="RT67" s="164"/>
      <c r="RU67" s="164"/>
      <c r="RV67" s="164"/>
      <c r="RW67" s="164"/>
      <c r="RX67" s="164"/>
      <c r="RY67" s="164"/>
      <c r="RZ67" s="164"/>
      <c r="SA67" s="164"/>
      <c r="SB67" s="164"/>
      <c r="SC67" s="164"/>
      <c r="SD67" s="164"/>
      <c r="SE67" s="164"/>
      <c r="SF67" s="164"/>
      <c r="SG67" s="164"/>
      <c r="SH67" s="164"/>
      <c r="SI67" s="164"/>
      <c r="SJ67" s="164"/>
      <c r="SK67" s="164"/>
      <c r="SL67" s="164"/>
      <c r="SM67" s="164"/>
      <c r="SN67" s="164"/>
      <c r="SO67" s="164"/>
      <c r="SP67" s="164"/>
      <c r="SQ67" s="164"/>
      <c r="SR67" s="164"/>
      <c r="SS67" s="164"/>
      <c r="ST67" s="164"/>
      <c r="SU67" s="164"/>
      <c r="SV67" s="164"/>
      <c r="SW67" s="164"/>
      <c r="SX67" s="164"/>
      <c r="SY67" s="164"/>
      <c r="SZ67" s="164"/>
      <c r="TA67" s="164"/>
      <c r="TB67" s="164"/>
      <c r="TC67" s="164"/>
      <c r="TD67" s="164"/>
      <c r="TE67" s="164"/>
      <c r="TF67" s="164"/>
      <c r="TG67" s="164"/>
      <c r="TH67" s="164"/>
      <c r="TI67" s="164"/>
      <c r="TJ67" s="164"/>
      <c r="TK67" s="164"/>
      <c r="TL67" s="164"/>
      <c r="TM67" s="164"/>
      <c r="TN67" s="164"/>
      <c r="TO67" s="164"/>
      <c r="TP67" s="164"/>
      <c r="TQ67" s="164"/>
      <c r="TR67" s="164"/>
      <c r="TS67" s="164"/>
      <c r="TT67" s="164"/>
      <c r="TU67" s="164"/>
      <c r="TV67" s="164"/>
      <c r="TW67" s="164"/>
      <c r="TX67" s="164"/>
      <c r="TY67" s="164"/>
      <c r="TZ67" s="164"/>
      <c r="UA67" s="164"/>
      <c r="UB67" s="164"/>
      <c r="UC67" s="164"/>
      <c r="UD67" s="164"/>
      <c r="UE67" s="164"/>
      <c r="UF67" s="164"/>
      <c r="UG67" s="164"/>
      <c r="UH67" s="164"/>
      <c r="UI67" s="164"/>
      <c r="UJ67" s="164"/>
      <c r="UK67" s="164"/>
      <c r="UL67" s="164"/>
      <c r="UM67" s="164"/>
      <c r="UN67" s="164"/>
      <c r="UO67" s="164"/>
      <c r="UP67" s="164"/>
      <c r="UQ67" s="164"/>
      <c r="UR67" s="164"/>
      <c r="US67" s="164"/>
      <c r="UT67" s="164"/>
      <c r="UU67" s="164"/>
      <c r="UV67" s="164"/>
      <c r="UW67" s="164"/>
      <c r="UX67" s="164"/>
      <c r="UY67" s="164"/>
      <c r="UZ67" s="164"/>
      <c r="VA67" s="164"/>
      <c r="VB67" s="164"/>
      <c r="VC67" s="164"/>
      <c r="VD67" s="164"/>
      <c r="VE67" s="164"/>
      <c r="VF67" s="164"/>
      <c r="VG67" s="164"/>
      <c r="VH67" s="164"/>
      <c r="VI67" s="164"/>
      <c r="VJ67" s="164"/>
      <c r="VK67" s="164"/>
      <c r="VL67" s="164"/>
      <c r="VM67" s="164"/>
      <c r="VN67" s="164"/>
      <c r="VO67" s="164"/>
      <c r="VP67" s="164"/>
      <c r="VQ67" s="164"/>
      <c r="VR67" s="164"/>
      <c r="VS67" s="164"/>
      <c r="VT67" s="164"/>
      <c r="VU67" s="164"/>
      <c r="VV67" s="164"/>
      <c r="VW67" s="164"/>
      <c r="VX67" s="164"/>
      <c r="VY67" s="164"/>
      <c r="VZ67" s="164"/>
      <c r="WA67" s="164"/>
      <c r="WB67" s="164"/>
      <c r="WC67" s="164"/>
      <c r="WD67" s="164"/>
      <c r="WE67" s="164"/>
      <c r="WF67" s="164"/>
      <c r="WG67" s="164"/>
      <c r="WH67" s="164"/>
      <c r="WI67" s="164"/>
      <c r="WJ67" s="164"/>
      <c r="WK67" s="164"/>
      <c r="WL67" s="164"/>
      <c r="WM67" s="164"/>
      <c r="WN67" s="164"/>
      <c r="WO67" s="164"/>
      <c r="WP67" s="164"/>
      <c r="WQ67" s="164"/>
      <c r="WR67" s="164"/>
      <c r="WS67" s="164"/>
      <c r="WT67" s="164"/>
      <c r="WU67" s="164"/>
      <c r="WV67" s="164"/>
      <c r="WW67" s="164"/>
      <c r="WX67" s="164"/>
      <c r="WY67" s="164"/>
      <c r="WZ67" s="164"/>
      <c r="XA67" s="164"/>
      <c r="XB67" s="164"/>
      <c r="XC67" s="164"/>
      <c r="XD67" s="164"/>
      <c r="XE67" s="164"/>
      <c r="XF67" s="164"/>
      <c r="XG67" s="164"/>
      <c r="XH67" s="164"/>
      <c r="XI67" s="164"/>
      <c r="XJ67" s="164"/>
      <c r="XK67" s="164"/>
      <c r="XL67" s="164"/>
      <c r="XM67" s="164"/>
      <c r="XN67" s="164"/>
      <c r="XO67" s="164"/>
      <c r="XP67" s="164"/>
      <c r="XQ67" s="164"/>
      <c r="XR67" s="164"/>
      <c r="XS67" s="164"/>
      <c r="XT67" s="164"/>
      <c r="XU67" s="164"/>
      <c r="XV67" s="164"/>
      <c r="XW67" s="164"/>
      <c r="XX67" s="164"/>
      <c r="XY67" s="164"/>
      <c r="XZ67" s="164"/>
      <c r="YA67" s="164"/>
      <c r="YB67" s="164"/>
      <c r="YC67" s="164"/>
      <c r="YD67" s="164"/>
      <c r="YE67" s="164"/>
      <c r="YF67" s="164"/>
      <c r="YG67" s="164"/>
      <c r="YH67" s="164"/>
      <c r="YI67" s="164"/>
      <c r="YJ67" s="164"/>
      <c r="YK67" s="164"/>
      <c r="YL67" s="164"/>
      <c r="YM67" s="164"/>
      <c r="YN67" s="164"/>
      <c r="YO67" s="164"/>
      <c r="YP67" s="164"/>
      <c r="YQ67" s="164"/>
      <c r="YR67" s="164"/>
      <c r="YS67" s="164"/>
      <c r="YT67" s="164"/>
      <c r="YU67" s="164"/>
      <c r="YV67" s="164"/>
      <c r="YW67" s="164"/>
      <c r="YX67" s="164"/>
      <c r="YY67" s="164"/>
      <c r="YZ67" s="164"/>
      <c r="ZA67" s="164"/>
      <c r="ZB67" s="164"/>
      <c r="ZC67" s="164"/>
      <c r="ZD67" s="164"/>
      <c r="ZE67" s="164"/>
      <c r="ZF67" s="164"/>
      <c r="ZG67" s="164"/>
      <c r="ZH67" s="164"/>
      <c r="ZI67" s="164"/>
      <c r="ZJ67" s="164"/>
      <c r="ZK67" s="164"/>
      <c r="ZL67" s="164"/>
      <c r="ZM67" s="164"/>
      <c r="ZN67" s="164"/>
      <c r="ZO67" s="164"/>
      <c r="ZP67" s="164"/>
      <c r="ZQ67" s="164"/>
      <c r="ZR67" s="164"/>
      <c r="ZS67" s="164"/>
      <c r="ZT67" s="164"/>
      <c r="ZU67" s="164"/>
      <c r="ZV67" s="164"/>
      <c r="ZW67" s="164"/>
      <c r="ZX67" s="164"/>
      <c r="ZY67" s="164"/>
      <c r="ZZ67" s="164"/>
      <c r="AAA67" s="164"/>
      <c r="AAB67" s="164"/>
      <c r="AAC67" s="164"/>
      <c r="AAD67" s="164"/>
      <c r="AAE67" s="164"/>
      <c r="AAF67" s="164"/>
      <c r="AAG67" s="164"/>
      <c r="AAH67" s="164"/>
      <c r="AAI67" s="164"/>
      <c r="AAJ67" s="164"/>
      <c r="AAK67" s="164"/>
      <c r="AAL67" s="164"/>
      <c r="AAM67" s="164"/>
      <c r="AAN67" s="164"/>
      <c r="AAO67" s="164"/>
      <c r="AAP67" s="164"/>
      <c r="AAQ67" s="164"/>
      <c r="AAR67" s="164"/>
      <c r="AAS67" s="164"/>
      <c r="AAT67" s="164"/>
      <c r="AAU67" s="164"/>
      <c r="AAV67" s="164"/>
      <c r="AAW67" s="164"/>
      <c r="AAX67" s="164"/>
      <c r="AAY67" s="164"/>
      <c r="AAZ67" s="164"/>
      <c r="ABA67" s="164"/>
      <c r="ABB67" s="164"/>
      <c r="ABC67" s="164"/>
    </row>
    <row r="68" spans="1:731" ht="15" customHeight="1" x14ac:dyDescent="0.35">
      <c r="A68" s="161" t="s">
        <v>258</v>
      </c>
      <c r="B68" s="525"/>
      <c r="C68" s="525"/>
      <c r="D68" s="162"/>
      <c r="E68" s="162"/>
      <c r="F68" s="162"/>
      <c r="G68" s="162">
        <v>1</v>
      </c>
      <c r="H68" s="162">
        <v>1</v>
      </c>
      <c r="I68" s="162">
        <v>1</v>
      </c>
      <c r="J68" s="162">
        <v>1</v>
      </c>
      <c r="K68" s="162">
        <v>1</v>
      </c>
      <c r="L68" s="162">
        <v>1</v>
      </c>
      <c r="M68" s="162">
        <v>1</v>
      </c>
      <c r="N68" s="162">
        <v>1</v>
      </c>
      <c r="O68" s="162"/>
      <c r="P68" s="162"/>
      <c r="Q68" s="162"/>
      <c r="R68" s="162">
        <v>5515.7478039560174</v>
      </c>
      <c r="S68" s="162">
        <v>7644.0738003006791</v>
      </c>
      <c r="T68" s="162">
        <v>7856.9063999351456</v>
      </c>
      <c r="U68" s="162">
        <v>8069.7389995696121</v>
      </c>
      <c r="V68" s="162">
        <v>8282.5715992040787</v>
      </c>
      <c r="W68" s="162">
        <v>8495.4041988385434</v>
      </c>
      <c r="X68" s="162">
        <v>8495.4041988385434</v>
      </c>
      <c r="Y68" s="162">
        <v>8495.4041988385434</v>
      </c>
      <c r="Z68" s="162"/>
      <c r="AA68" s="162"/>
      <c r="AB68" s="162"/>
      <c r="AC68" s="162">
        <v>15750.656029821377</v>
      </c>
      <c r="AD68" s="162">
        <v>21828.259988383175</v>
      </c>
      <c r="AE68" s="162">
        <v>22436.020384239357</v>
      </c>
      <c r="AF68" s="162">
        <v>23043.780780095538</v>
      </c>
      <c r="AG68" s="162">
        <v>23651.541175951716</v>
      </c>
      <c r="AH68" s="162">
        <v>24259.301571807893</v>
      </c>
      <c r="AI68" s="162">
        <v>24259.301571807893</v>
      </c>
      <c r="AJ68" s="162">
        <v>24259.301571807893</v>
      </c>
      <c r="AK68" s="162"/>
      <c r="AL68" s="162"/>
      <c r="AM68" s="162"/>
      <c r="AN68" s="162">
        <v>25999.383291222603</v>
      </c>
      <c r="AO68" s="162">
        <v>36031.597474030321</v>
      </c>
      <c r="AP68" s="162">
        <v>37034.818892311094</v>
      </c>
      <c r="AQ68" s="162">
        <v>38038.040310591874</v>
      </c>
      <c r="AR68" s="162">
        <v>39041.26172887264</v>
      </c>
      <c r="AS68" s="162">
        <v>40044.483147153405</v>
      </c>
      <c r="AT68" s="162">
        <v>40044.483147153405</v>
      </c>
      <c r="AU68" s="162">
        <v>40044.483147153405</v>
      </c>
      <c r="AV68" s="162"/>
      <c r="AW68" s="162"/>
      <c r="AX68" s="162"/>
      <c r="AY68" s="162">
        <v>128340</v>
      </c>
      <c r="AZ68" s="162">
        <v>132260</v>
      </c>
      <c r="BA68" s="162">
        <v>132652</v>
      </c>
      <c r="BB68" s="162">
        <v>133044</v>
      </c>
      <c r="BC68" s="162">
        <v>133436</v>
      </c>
      <c r="BD68" s="162">
        <v>133828</v>
      </c>
      <c r="BE68" s="162">
        <v>133828</v>
      </c>
      <c r="BF68" s="162">
        <v>133828</v>
      </c>
      <c r="BG68" s="162"/>
      <c r="BH68" s="162"/>
      <c r="BI68" s="162"/>
      <c r="BJ68" s="162">
        <v>0</v>
      </c>
      <c r="BK68" s="162">
        <v>0</v>
      </c>
      <c r="BL68" s="162">
        <v>0</v>
      </c>
      <c r="BM68" s="162">
        <v>0</v>
      </c>
      <c r="BN68" s="162">
        <v>0</v>
      </c>
      <c r="BO68" s="162">
        <v>0</v>
      </c>
      <c r="BP68" s="162">
        <v>0</v>
      </c>
      <c r="BQ68" s="162">
        <v>0</v>
      </c>
      <c r="BR68" s="162"/>
      <c r="BS68" s="162"/>
      <c r="BT68" s="162"/>
      <c r="BU68" s="162">
        <v>0</v>
      </c>
      <c r="BV68" s="162">
        <v>0</v>
      </c>
      <c r="BW68" s="162">
        <v>0</v>
      </c>
      <c r="BX68" s="162">
        <v>0</v>
      </c>
      <c r="BY68" s="162">
        <v>0</v>
      </c>
      <c r="BZ68" s="162">
        <v>0</v>
      </c>
      <c r="CA68" s="162">
        <v>0</v>
      </c>
      <c r="CB68" s="162">
        <v>0</v>
      </c>
      <c r="CC68" s="162"/>
      <c r="CD68" s="162"/>
      <c r="CE68" s="162"/>
      <c r="CF68" s="162">
        <v>47265.787125000003</v>
      </c>
      <c r="CG68" s="162">
        <v>65503.931262714184</v>
      </c>
      <c r="CH68" s="162">
        <v>67327.745676485603</v>
      </c>
      <c r="CI68" s="162">
        <v>69151.56009025703</v>
      </c>
      <c r="CJ68" s="162">
        <v>70975.374504028441</v>
      </c>
      <c r="CK68" s="162">
        <v>72799.188917799853</v>
      </c>
      <c r="CL68" s="162">
        <v>72799.188917799853</v>
      </c>
      <c r="CM68" s="162">
        <v>72799.188917799853</v>
      </c>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4"/>
      <c r="DV68" s="164"/>
      <c r="DW68" s="164"/>
      <c r="DX68" s="164"/>
      <c r="DY68" s="164"/>
      <c r="DZ68" s="164"/>
      <c r="EA68" s="164"/>
      <c r="EB68" s="164"/>
      <c r="EC68" s="164"/>
      <c r="ED68" s="164"/>
      <c r="EE68" s="164"/>
      <c r="EF68" s="164"/>
      <c r="EG68" s="164"/>
      <c r="EH68" s="164"/>
      <c r="EI68" s="164"/>
      <c r="EJ68" s="164"/>
      <c r="EK68" s="164"/>
      <c r="EL68" s="164"/>
      <c r="EM68" s="164"/>
      <c r="EN68" s="164"/>
      <c r="EO68" s="164"/>
      <c r="EP68" s="164"/>
      <c r="EQ68" s="164"/>
      <c r="ER68" s="164"/>
      <c r="ES68" s="164"/>
      <c r="ET68" s="164"/>
      <c r="EU68" s="164"/>
      <c r="EV68" s="164"/>
      <c r="EW68" s="164"/>
      <c r="EX68" s="164"/>
      <c r="EY68" s="164"/>
      <c r="EZ68" s="164"/>
      <c r="FA68" s="164"/>
      <c r="FB68" s="164"/>
      <c r="FC68" s="164"/>
      <c r="FD68" s="164"/>
      <c r="FE68" s="164"/>
      <c r="FF68" s="164"/>
      <c r="FG68" s="164"/>
      <c r="FH68" s="164"/>
      <c r="FI68" s="164"/>
      <c r="FJ68" s="164"/>
      <c r="FK68" s="164"/>
      <c r="FL68" s="164"/>
      <c r="FM68" s="164"/>
      <c r="FN68" s="164"/>
      <c r="FO68" s="164"/>
      <c r="FP68" s="164"/>
      <c r="FQ68" s="164"/>
      <c r="FR68" s="164"/>
      <c r="FS68" s="164"/>
      <c r="FT68" s="164"/>
      <c r="FU68" s="164"/>
      <c r="FV68" s="164"/>
      <c r="FW68" s="164"/>
      <c r="FX68" s="164"/>
      <c r="FY68" s="164"/>
      <c r="FZ68" s="164"/>
      <c r="GA68" s="164"/>
      <c r="GB68" s="164"/>
      <c r="GC68" s="164"/>
      <c r="GD68" s="164"/>
      <c r="GE68" s="164"/>
      <c r="GF68" s="164"/>
      <c r="GG68" s="164"/>
      <c r="GH68" s="164"/>
      <c r="GI68" s="164"/>
      <c r="GJ68" s="164"/>
      <c r="GK68" s="164"/>
      <c r="GL68" s="164"/>
      <c r="GM68" s="164"/>
      <c r="GN68" s="164"/>
      <c r="GO68" s="164"/>
      <c r="GP68" s="164"/>
      <c r="GQ68" s="164"/>
      <c r="GR68" s="164"/>
      <c r="GS68" s="164"/>
      <c r="GT68" s="164"/>
      <c r="GU68" s="164"/>
      <c r="GV68" s="164"/>
      <c r="GW68" s="164"/>
      <c r="GX68" s="164"/>
      <c r="GY68" s="164"/>
      <c r="GZ68" s="164"/>
      <c r="HA68" s="164"/>
      <c r="HB68" s="164"/>
      <c r="HC68" s="164"/>
      <c r="HD68" s="164"/>
      <c r="HE68" s="164"/>
      <c r="HF68" s="164"/>
      <c r="HG68" s="164"/>
      <c r="HH68" s="164"/>
      <c r="HI68" s="164"/>
      <c r="HJ68" s="164"/>
      <c r="HK68" s="164"/>
      <c r="HL68" s="164"/>
      <c r="HM68" s="164"/>
      <c r="HN68" s="164"/>
      <c r="HO68" s="164"/>
      <c r="HP68" s="164"/>
      <c r="HQ68" s="164"/>
      <c r="HR68" s="164"/>
      <c r="HS68" s="164"/>
      <c r="HT68" s="164"/>
      <c r="HU68" s="164"/>
      <c r="HV68" s="164"/>
      <c r="HW68" s="164"/>
      <c r="HX68" s="164"/>
      <c r="HY68" s="164"/>
      <c r="HZ68" s="164"/>
      <c r="IA68" s="164"/>
      <c r="IB68" s="164"/>
      <c r="IC68" s="164"/>
      <c r="ID68" s="164"/>
      <c r="IE68" s="164"/>
      <c r="IF68" s="164"/>
      <c r="IG68" s="164"/>
      <c r="IH68" s="164"/>
      <c r="II68" s="164"/>
      <c r="IJ68" s="164"/>
      <c r="IK68" s="164"/>
      <c r="IL68" s="164"/>
      <c r="IM68" s="164"/>
      <c r="IN68" s="164"/>
      <c r="IO68" s="164"/>
      <c r="IP68" s="164"/>
      <c r="IQ68" s="164"/>
      <c r="IR68" s="164"/>
      <c r="IS68" s="164"/>
      <c r="IT68" s="164"/>
      <c r="IU68" s="164"/>
      <c r="IV68" s="164"/>
      <c r="IW68" s="164"/>
      <c r="IX68" s="164"/>
      <c r="IY68" s="164"/>
      <c r="IZ68" s="164"/>
      <c r="JA68" s="164"/>
      <c r="JB68" s="164"/>
      <c r="JC68" s="164"/>
      <c r="JD68" s="164"/>
      <c r="JE68" s="164"/>
      <c r="JF68" s="164"/>
      <c r="JG68" s="164"/>
      <c r="JH68" s="164"/>
      <c r="JI68" s="164"/>
      <c r="JJ68" s="164"/>
      <c r="JK68" s="164"/>
      <c r="JL68" s="164"/>
      <c r="JM68" s="164"/>
      <c r="JN68" s="164"/>
      <c r="JO68" s="164"/>
      <c r="JP68" s="164"/>
      <c r="JQ68" s="164"/>
      <c r="JR68" s="164"/>
      <c r="JS68" s="164"/>
      <c r="JT68" s="164"/>
      <c r="JU68" s="164"/>
      <c r="JV68" s="164"/>
      <c r="JW68" s="164"/>
      <c r="JX68" s="164"/>
      <c r="JY68" s="164"/>
      <c r="JZ68" s="164"/>
      <c r="KA68" s="164"/>
      <c r="KB68" s="164"/>
      <c r="KC68" s="164"/>
      <c r="KD68" s="164"/>
      <c r="KE68" s="164"/>
      <c r="KF68" s="164"/>
      <c r="KG68" s="164"/>
      <c r="KH68" s="164"/>
      <c r="KI68" s="164"/>
      <c r="KJ68" s="164"/>
      <c r="KK68" s="164"/>
      <c r="KL68" s="164"/>
      <c r="KM68" s="164"/>
      <c r="KN68" s="164"/>
      <c r="KO68" s="164"/>
      <c r="KP68" s="164"/>
      <c r="KQ68" s="164"/>
      <c r="KR68" s="164"/>
      <c r="KS68" s="164"/>
      <c r="KT68" s="164"/>
      <c r="KU68" s="164"/>
      <c r="KV68" s="164"/>
      <c r="KW68" s="164"/>
      <c r="KX68" s="164"/>
      <c r="KY68" s="164"/>
      <c r="KZ68" s="164"/>
      <c r="LA68" s="164"/>
      <c r="LB68" s="164"/>
      <c r="LC68" s="164"/>
      <c r="LD68" s="164"/>
      <c r="LE68" s="164"/>
      <c r="LF68" s="164"/>
      <c r="LG68" s="164"/>
      <c r="LH68" s="164"/>
      <c r="LI68" s="164"/>
      <c r="LJ68" s="164"/>
      <c r="LK68" s="164"/>
      <c r="LL68" s="164"/>
      <c r="LM68" s="164"/>
      <c r="LN68" s="164"/>
      <c r="LO68" s="164"/>
      <c r="LP68" s="164"/>
      <c r="LQ68" s="164"/>
      <c r="LR68" s="164"/>
      <c r="LS68" s="164"/>
      <c r="LT68" s="164"/>
      <c r="LU68" s="164"/>
      <c r="LV68" s="164"/>
      <c r="LW68" s="164"/>
      <c r="LX68" s="164"/>
      <c r="LY68" s="164"/>
      <c r="LZ68" s="164"/>
      <c r="MA68" s="164"/>
      <c r="MB68" s="164"/>
      <c r="MC68" s="164"/>
      <c r="MD68" s="164"/>
      <c r="ME68" s="164"/>
      <c r="MF68" s="164"/>
      <c r="MG68" s="164"/>
      <c r="MH68" s="164"/>
      <c r="MI68" s="164"/>
      <c r="MJ68" s="164"/>
      <c r="MK68" s="164"/>
      <c r="ML68" s="164"/>
      <c r="MM68" s="164"/>
      <c r="MN68" s="164"/>
      <c r="MO68" s="164"/>
      <c r="MP68" s="164"/>
      <c r="MQ68" s="164"/>
      <c r="MR68" s="164"/>
      <c r="MS68" s="164"/>
      <c r="MT68" s="164"/>
      <c r="MU68" s="164"/>
      <c r="MV68" s="164"/>
      <c r="MW68" s="164"/>
      <c r="MX68" s="164"/>
      <c r="MY68" s="164"/>
      <c r="MZ68" s="164"/>
      <c r="NA68" s="164"/>
      <c r="NB68" s="164"/>
      <c r="NC68" s="164"/>
      <c r="ND68" s="164"/>
      <c r="NE68" s="164"/>
      <c r="NF68" s="164"/>
      <c r="NG68" s="164"/>
      <c r="NH68" s="164"/>
      <c r="NI68" s="164"/>
      <c r="NJ68" s="164"/>
      <c r="NK68" s="164"/>
      <c r="NL68" s="164"/>
      <c r="NM68" s="164"/>
      <c r="NN68" s="164"/>
      <c r="NO68" s="164"/>
      <c r="NP68" s="164"/>
      <c r="NQ68" s="164"/>
      <c r="NR68" s="164"/>
      <c r="NS68" s="164"/>
      <c r="NT68" s="164"/>
      <c r="NU68" s="164"/>
      <c r="NV68" s="164"/>
      <c r="NW68" s="164"/>
      <c r="NX68" s="164"/>
      <c r="NY68" s="164"/>
      <c r="NZ68" s="164"/>
      <c r="OA68" s="164"/>
      <c r="OB68" s="164"/>
      <c r="OC68" s="164"/>
      <c r="OD68" s="164"/>
      <c r="OE68" s="164"/>
      <c r="OF68" s="164"/>
      <c r="OG68" s="164"/>
      <c r="OH68" s="164"/>
      <c r="OI68" s="164"/>
      <c r="OJ68" s="164"/>
      <c r="OK68" s="164"/>
      <c r="OL68" s="164"/>
      <c r="OM68" s="164"/>
      <c r="ON68" s="164"/>
      <c r="OO68" s="164"/>
      <c r="OP68" s="164"/>
      <c r="OQ68" s="164"/>
      <c r="OR68" s="164"/>
      <c r="OS68" s="164"/>
      <c r="OT68" s="164"/>
      <c r="OU68" s="164"/>
      <c r="OV68" s="164"/>
      <c r="OW68" s="164"/>
      <c r="OX68" s="164"/>
      <c r="OY68" s="164"/>
      <c r="OZ68" s="164"/>
      <c r="PA68" s="164"/>
      <c r="PB68" s="164"/>
      <c r="PC68" s="164"/>
      <c r="PD68" s="164"/>
      <c r="PE68" s="164"/>
      <c r="PF68" s="164"/>
      <c r="PG68" s="164"/>
      <c r="PH68" s="164"/>
      <c r="PI68" s="164"/>
      <c r="PJ68" s="164"/>
      <c r="PK68" s="164"/>
      <c r="PL68" s="164"/>
      <c r="PM68" s="164"/>
      <c r="PN68" s="164"/>
      <c r="PO68" s="164"/>
      <c r="PP68" s="164"/>
      <c r="PQ68" s="164"/>
      <c r="PR68" s="164"/>
      <c r="PS68" s="164"/>
      <c r="PT68" s="164"/>
      <c r="PU68" s="164"/>
      <c r="PV68" s="164"/>
      <c r="PW68" s="164"/>
      <c r="PX68" s="164"/>
      <c r="PY68" s="164"/>
      <c r="PZ68" s="164"/>
      <c r="QA68" s="164"/>
      <c r="QB68" s="164"/>
      <c r="QC68" s="164"/>
      <c r="QD68" s="164"/>
      <c r="QE68" s="164"/>
      <c r="QF68" s="164"/>
      <c r="QG68" s="164"/>
      <c r="QH68" s="164"/>
      <c r="QI68" s="164"/>
      <c r="QJ68" s="164"/>
      <c r="QK68" s="164"/>
      <c r="QL68" s="164"/>
      <c r="QM68" s="164"/>
      <c r="QN68" s="164"/>
      <c r="QO68" s="164"/>
      <c r="QP68" s="164"/>
      <c r="QQ68" s="164"/>
      <c r="QR68" s="164"/>
      <c r="QS68" s="164"/>
      <c r="QT68" s="164"/>
      <c r="QU68" s="164"/>
      <c r="QV68" s="164"/>
      <c r="QW68" s="164"/>
      <c r="QX68" s="164"/>
      <c r="QY68" s="164"/>
      <c r="QZ68" s="164"/>
      <c r="RA68" s="164"/>
      <c r="RB68" s="164"/>
      <c r="RC68" s="164"/>
      <c r="RD68" s="164"/>
      <c r="RE68" s="164"/>
      <c r="RF68" s="164"/>
      <c r="RG68" s="164"/>
      <c r="RH68" s="164"/>
      <c r="RI68" s="164"/>
      <c r="RJ68" s="164"/>
      <c r="RK68" s="164"/>
      <c r="RL68" s="164"/>
      <c r="RM68" s="164"/>
      <c r="RN68" s="164"/>
      <c r="RO68" s="164"/>
      <c r="RP68" s="164"/>
      <c r="RQ68" s="164"/>
      <c r="RR68" s="164"/>
      <c r="RS68" s="164"/>
      <c r="RT68" s="164"/>
      <c r="RU68" s="164"/>
      <c r="RV68" s="164"/>
      <c r="RW68" s="164"/>
      <c r="RX68" s="164"/>
      <c r="RY68" s="164"/>
      <c r="RZ68" s="164"/>
      <c r="SA68" s="164"/>
      <c r="SB68" s="164"/>
      <c r="SC68" s="164"/>
      <c r="SD68" s="164"/>
      <c r="SE68" s="164"/>
      <c r="SF68" s="164"/>
      <c r="SG68" s="164"/>
      <c r="SH68" s="164"/>
      <c r="SI68" s="164"/>
      <c r="SJ68" s="164"/>
      <c r="SK68" s="164"/>
      <c r="SL68" s="164"/>
      <c r="SM68" s="164"/>
      <c r="SN68" s="164"/>
      <c r="SO68" s="164"/>
      <c r="SP68" s="164"/>
      <c r="SQ68" s="164"/>
      <c r="SR68" s="164"/>
      <c r="SS68" s="164"/>
      <c r="ST68" s="164"/>
      <c r="SU68" s="164"/>
      <c r="SV68" s="164"/>
      <c r="SW68" s="164"/>
      <c r="SX68" s="164"/>
      <c r="SY68" s="164"/>
      <c r="SZ68" s="164"/>
      <c r="TA68" s="164"/>
      <c r="TB68" s="164"/>
      <c r="TC68" s="164"/>
      <c r="TD68" s="164"/>
      <c r="TE68" s="164"/>
      <c r="TF68" s="164"/>
      <c r="TG68" s="164"/>
      <c r="TH68" s="164"/>
      <c r="TI68" s="164"/>
      <c r="TJ68" s="164"/>
      <c r="TK68" s="164"/>
      <c r="TL68" s="164"/>
      <c r="TM68" s="164"/>
      <c r="TN68" s="164"/>
      <c r="TO68" s="164"/>
      <c r="TP68" s="164"/>
      <c r="TQ68" s="164"/>
      <c r="TR68" s="164"/>
      <c r="TS68" s="164"/>
      <c r="TT68" s="164"/>
      <c r="TU68" s="164"/>
      <c r="TV68" s="164"/>
      <c r="TW68" s="164"/>
      <c r="TX68" s="164"/>
      <c r="TY68" s="164"/>
      <c r="TZ68" s="164"/>
      <c r="UA68" s="164"/>
      <c r="UB68" s="164"/>
      <c r="UC68" s="164"/>
      <c r="UD68" s="164"/>
      <c r="UE68" s="164"/>
      <c r="UF68" s="164"/>
      <c r="UG68" s="164"/>
      <c r="UH68" s="164"/>
      <c r="UI68" s="164"/>
      <c r="UJ68" s="164"/>
      <c r="UK68" s="164"/>
      <c r="UL68" s="164"/>
      <c r="UM68" s="164"/>
      <c r="UN68" s="164"/>
      <c r="UO68" s="164"/>
      <c r="UP68" s="164"/>
      <c r="UQ68" s="164"/>
      <c r="UR68" s="164"/>
      <c r="US68" s="164"/>
      <c r="UT68" s="164"/>
      <c r="UU68" s="164"/>
      <c r="UV68" s="164"/>
      <c r="UW68" s="164"/>
      <c r="UX68" s="164"/>
      <c r="UY68" s="164"/>
      <c r="UZ68" s="164"/>
      <c r="VA68" s="164"/>
      <c r="VB68" s="164"/>
      <c r="VC68" s="164"/>
      <c r="VD68" s="164"/>
      <c r="VE68" s="164"/>
      <c r="VF68" s="164"/>
      <c r="VG68" s="164"/>
      <c r="VH68" s="164"/>
      <c r="VI68" s="164"/>
      <c r="VJ68" s="164"/>
      <c r="VK68" s="164"/>
      <c r="VL68" s="164"/>
      <c r="VM68" s="164"/>
      <c r="VN68" s="164"/>
      <c r="VO68" s="164"/>
      <c r="VP68" s="164"/>
      <c r="VQ68" s="164"/>
      <c r="VR68" s="164"/>
      <c r="VS68" s="164"/>
      <c r="VT68" s="164"/>
      <c r="VU68" s="164"/>
      <c r="VV68" s="164"/>
      <c r="VW68" s="164"/>
      <c r="VX68" s="164"/>
      <c r="VY68" s="164"/>
      <c r="VZ68" s="164"/>
      <c r="WA68" s="164"/>
      <c r="WB68" s="164"/>
      <c r="WC68" s="164"/>
      <c r="WD68" s="164"/>
      <c r="WE68" s="164"/>
      <c r="WF68" s="164"/>
      <c r="WG68" s="164"/>
      <c r="WH68" s="164"/>
      <c r="WI68" s="164"/>
      <c r="WJ68" s="164"/>
      <c r="WK68" s="164"/>
      <c r="WL68" s="164"/>
      <c r="WM68" s="164"/>
      <c r="WN68" s="164"/>
      <c r="WO68" s="164"/>
      <c r="WP68" s="164"/>
      <c r="WQ68" s="164"/>
      <c r="WR68" s="164"/>
      <c r="WS68" s="164"/>
      <c r="WT68" s="164"/>
      <c r="WU68" s="164"/>
      <c r="WV68" s="164"/>
      <c r="WW68" s="164"/>
      <c r="WX68" s="164"/>
      <c r="WY68" s="164"/>
      <c r="WZ68" s="164"/>
      <c r="XA68" s="164"/>
      <c r="XB68" s="164"/>
      <c r="XC68" s="164"/>
      <c r="XD68" s="164"/>
      <c r="XE68" s="164"/>
      <c r="XF68" s="164"/>
      <c r="XG68" s="164"/>
      <c r="XH68" s="164"/>
      <c r="XI68" s="164"/>
      <c r="XJ68" s="164"/>
      <c r="XK68" s="164"/>
      <c r="XL68" s="164"/>
      <c r="XM68" s="164"/>
      <c r="XN68" s="164"/>
      <c r="XO68" s="164"/>
      <c r="XP68" s="164"/>
      <c r="XQ68" s="164"/>
      <c r="XR68" s="164"/>
      <c r="XS68" s="164"/>
      <c r="XT68" s="164"/>
      <c r="XU68" s="164"/>
      <c r="XV68" s="164"/>
      <c r="XW68" s="164"/>
      <c r="XX68" s="164"/>
      <c r="XY68" s="164"/>
      <c r="XZ68" s="164"/>
      <c r="YA68" s="164"/>
      <c r="YB68" s="164"/>
      <c r="YC68" s="164"/>
      <c r="YD68" s="164"/>
      <c r="YE68" s="164"/>
      <c r="YF68" s="164"/>
      <c r="YG68" s="164"/>
      <c r="YH68" s="164"/>
      <c r="YI68" s="164"/>
      <c r="YJ68" s="164"/>
      <c r="YK68" s="164"/>
      <c r="YL68" s="164"/>
      <c r="YM68" s="164"/>
      <c r="YN68" s="164"/>
      <c r="YO68" s="164"/>
      <c r="YP68" s="164"/>
      <c r="YQ68" s="164"/>
      <c r="YR68" s="164"/>
      <c r="YS68" s="164"/>
      <c r="YT68" s="164"/>
      <c r="YU68" s="164"/>
      <c r="YV68" s="164"/>
      <c r="YW68" s="164"/>
      <c r="YX68" s="164"/>
      <c r="YY68" s="164"/>
      <c r="YZ68" s="164"/>
      <c r="ZA68" s="164"/>
      <c r="ZB68" s="164"/>
      <c r="ZC68" s="164"/>
      <c r="ZD68" s="164"/>
      <c r="ZE68" s="164"/>
      <c r="ZF68" s="164"/>
      <c r="ZG68" s="164"/>
      <c r="ZH68" s="164"/>
      <c r="ZI68" s="164"/>
      <c r="ZJ68" s="164"/>
      <c r="ZK68" s="164"/>
      <c r="ZL68" s="164"/>
      <c r="ZM68" s="164"/>
      <c r="ZN68" s="164"/>
      <c r="ZO68" s="164"/>
      <c r="ZP68" s="164"/>
      <c r="ZQ68" s="164"/>
      <c r="ZR68" s="164"/>
      <c r="ZS68" s="164"/>
      <c r="ZT68" s="164"/>
      <c r="ZU68" s="164"/>
      <c r="ZV68" s="164"/>
      <c r="ZW68" s="164"/>
      <c r="ZX68" s="164"/>
      <c r="ZY68" s="164"/>
      <c r="ZZ68" s="164"/>
      <c r="AAA68" s="164"/>
      <c r="AAB68" s="164"/>
      <c r="AAC68" s="164"/>
      <c r="AAD68" s="164"/>
      <c r="AAE68" s="164"/>
      <c r="AAF68" s="164"/>
      <c r="AAG68" s="164"/>
      <c r="AAH68" s="164"/>
      <c r="AAI68" s="164"/>
      <c r="AAJ68" s="164"/>
      <c r="AAK68" s="164"/>
      <c r="AAL68" s="164"/>
      <c r="AAM68" s="164"/>
      <c r="AAN68" s="164"/>
      <c r="AAO68" s="164"/>
      <c r="AAP68" s="164"/>
      <c r="AAQ68" s="164"/>
      <c r="AAR68" s="164"/>
      <c r="AAS68" s="164"/>
      <c r="AAT68" s="164"/>
      <c r="AAU68" s="164"/>
      <c r="AAV68" s="164"/>
      <c r="AAW68" s="164"/>
      <c r="AAX68" s="164"/>
      <c r="AAY68" s="164"/>
      <c r="AAZ68" s="164"/>
      <c r="ABA68" s="164"/>
      <c r="ABB68" s="164"/>
      <c r="ABC68" s="164"/>
    </row>
    <row r="69" spans="1:731" ht="15" customHeight="1" x14ac:dyDescent="0.35">
      <c r="A69" s="161" t="s">
        <v>258</v>
      </c>
      <c r="B69" s="525"/>
      <c r="C69" s="525"/>
      <c r="D69" s="162"/>
      <c r="E69" s="162"/>
      <c r="F69" s="162"/>
      <c r="G69" s="162">
        <v>1</v>
      </c>
      <c r="H69" s="162">
        <v>1</v>
      </c>
      <c r="I69" s="162">
        <v>1</v>
      </c>
      <c r="J69" s="162">
        <v>1</v>
      </c>
      <c r="K69" s="162">
        <v>1</v>
      </c>
      <c r="L69" s="162">
        <v>1</v>
      </c>
      <c r="M69" s="162">
        <v>1</v>
      </c>
      <c r="N69" s="162">
        <v>1</v>
      </c>
      <c r="O69" s="162"/>
      <c r="P69" s="162"/>
      <c r="Q69" s="162"/>
      <c r="R69" s="162">
        <v>6172.7155132906064</v>
      </c>
      <c r="S69" s="162">
        <v>6172.7155132906064</v>
      </c>
      <c r="T69" s="162">
        <v>6172.7155132906064</v>
      </c>
      <c r="U69" s="162">
        <v>6172.7155132906064</v>
      </c>
      <c r="V69" s="162">
        <v>6172.7155132906064</v>
      </c>
      <c r="W69" s="162">
        <v>6172.7155132906064</v>
      </c>
      <c r="X69" s="162">
        <v>6172.7155132906064</v>
      </c>
      <c r="Y69" s="162">
        <v>6172.7155132906064</v>
      </c>
      <c r="Z69" s="162"/>
      <c r="AA69" s="162"/>
      <c r="AB69" s="162"/>
      <c r="AC69" s="162">
        <v>16806.535794009789</v>
      </c>
      <c r="AD69" s="162">
        <v>16806.535794009789</v>
      </c>
      <c r="AE69" s="162">
        <v>16806.535794009789</v>
      </c>
      <c r="AF69" s="162">
        <v>16806.535794009789</v>
      </c>
      <c r="AG69" s="162">
        <v>16806.535794009789</v>
      </c>
      <c r="AH69" s="162">
        <v>16806.535794009789</v>
      </c>
      <c r="AI69" s="162">
        <v>16806.535794009789</v>
      </c>
      <c r="AJ69" s="162">
        <v>16806.535794009789</v>
      </c>
      <c r="AK69" s="162"/>
      <c r="AL69" s="162"/>
      <c r="AM69" s="162"/>
      <c r="AN69" s="162">
        <v>30932.372817699608</v>
      </c>
      <c r="AO69" s="162">
        <v>30932.372817699608</v>
      </c>
      <c r="AP69" s="162">
        <v>30932.372817699608</v>
      </c>
      <c r="AQ69" s="162">
        <v>30932.372817699608</v>
      </c>
      <c r="AR69" s="162">
        <v>30932.372817699608</v>
      </c>
      <c r="AS69" s="162">
        <v>30932.372817699608</v>
      </c>
      <c r="AT69" s="162">
        <v>30932.372817699608</v>
      </c>
      <c r="AU69" s="162">
        <v>30932.372817699608</v>
      </c>
      <c r="AV69" s="162"/>
      <c r="AW69" s="162"/>
      <c r="AX69" s="162"/>
      <c r="AY69" s="162">
        <v>98628</v>
      </c>
      <c r="AZ69" s="162">
        <v>98628</v>
      </c>
      <c r="BA69" s="162">
        <v>98628</v>
      </c>
      <c r="BB69" s="162">
        <v>98628</v>
      </c>
      <c r="BC69" s="162">
        <v>98628</v>
      </c>
      <c r="BD69" s="162">
        <v>98628</v>
      </c>
      <c r="BE69" s="162">
        <v>98628</v>
      </c>
      <c r="BF69" s="162">
        <v>98628</v>
      </c>
      <c r="BG69" s="162"/>
      <c r="BH69" s="162"/>
      <c r="BI69" s="162"/>
      <c r="BJ69" s="162">
        <v>0</v>
      </c>
      <c r="BK69" s="162">
        <v>0</v>
      </c>
      <c r="BL69" s="162">
        <v>0</v>
      </c>
      <c r="BM69" s="162">
        <v>0</v>
      </c>
      <c r="BN69" s="162">
        <v>0</v>
      </c>
      <c r="BO69" s="162">
        <v>0</v>
      </c>
      <c r="BP69" s="162">
        <v>0</v>
      </c>
      <c r="BQ69" s="162">
        <v>0</v>
      </c>
      <c r="BR69" s="162"/>
      <c r="BS69" s="162"/>
      <c r="BT69" s="162"/>
      <c r="BU69" s="162">
        <v>0</v>
      </c>
      <c r="BV69" s="162">
        <v>0</v>
      </c>
      <c r="BW69" s="162">
        <v>0</v>
      </c>
      <c r="BX69" s="162">
        <v>0</v>
      </c>
      <c r="BY69" s="162">
        <v>0</v>
      </c>
      <c r="BZ69" s="162">
        <v>0</v>
      </c>
      <c r="CA69" s="162">
        <v>0</v>
      </c>
      <c r="CB69" s="162">
        <v>0</v>
      </c>
      <c r="CC69" s="162"/>
      <c r="CD69" s="162"/>
      <c r="CE69" s="162"/>
      <c r="CF69" s="162">
        <v>53911.624125000002</v>
      </c>
      <c r="CG69" s="162">
        <v>53911.624125000002</v>
      </c>
      <c r="CH69" s="162">
        <v>53911.624125000002</v>
      </c>
      <c r="CI69" s="162">
        <v>53911.624125000002</v>
      </c>
      <c r="CJ69" s="162">
        <v>53911.624125000002</v>
      </c>
      <c r="CK69" s="162">
        <v>53911.624125000002</v>
      </c>
      <c r="CL69" s="162">
        <v>53911.624125000002</v>
      </c>
      <c r="CM69" s="162">
        <v>53911.624125000002</v>
      </c>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4"/>
      <c r="DV69" s="164"/>
      <c r="DW69" s="164"/>
      <c r="DX69" s="164"/>
      <c r="DY69" s="164"/>
      <c r="DZ69" s="164"/>
      <c r="EA69" s="164"/>
      <c r="EB69" s="164"/>
      <c r="EC69" s="164"/>
      <c r="ED69" s="164"/>
      <c r="EE69" s="164"/>
      <c r="EF69" s="164"/>
      <c r="EG69" s="164"/>
      <c r="EH69" s="164"/>
      <c r="EI69" s="164"/>
      <c r="EJ69" s="164"/>
      <c r="EK69" s="164"/>
      <c r="EL69" s="164"/>
      <c r="EM69" s="164"/>
      <c r="EN69" s="164"/>
      <c r="EO69" s="164"/>
      <c r="EP69" s="164"/>
      <c r="EQ69" s="164"/>
      <c r="ER69" s="164"/>
      <c r="ES69" s="164"/>
      <c r="ET69" s="164"/>
      <c r="EU69" s="164"/>
      <c r="EV69" s="164"/>
      <c r="EW69" s="164"/>
      <c r="EX69" s="164"/>
      <c r="EY69" s="164"/>
      <c r="EZ69" s="164"/>
      <c r="FA69" s="164"/>
      <c r="FB69" s="164"/>
      <c r="FC69" s="164"/>
      <c r="FD69" s="164"/>
      <c r="FE69" s="164"/>
      <c r="FF69" s="164"/>
      <c r="FG69" s="164"/>
      <c r="FH69" s="164"/>
      <c r="FI69" s="164"/>
      <c r="FJ69" s="164"/>
      <c r="FK69" s="164"/>
      <c r="FL69" s="164"/>
      <c r="FM69" s="164"/>
      <c r="FN69" s="164"/>
      <c r="FO69" s="164"/>
      <c r="FP69" s="164"/>
      <c r="FQ69" s="164"/>
      <c r="FR69" s="164"/>
      <c r="FS69" s="164"/>
      <c r="FT69" s="164"/>
      <c r="FU69" s="164"/>
      <c r="FV69" s="164"/>
      <c r="FW69" s="164"/>
      <c r="FX69" s="164"/>
      <c r="FY69" s="164"/>
      <c r="FZ69" s="164"/>
      <c r="GA69" s="164"/>
      <c r="GB69" s="164"/>
      <c r="GC69" s="164"/>
      <c r="GD69" s="164"/>
      <c r="GE69" s="164"/>
      <c r="GF69" s="164"/>
      <c r="GG69" s="164"/>
      <c r="GH69" s="164"/>
      <c r="GI69" s="164"/>
      <c r="GJ69" s="164"/>
      <c r="GK69" s="164"/>
      <c r="GL69" s="164"/>
      <c r="GM69" s="164"/>
      <c r="GN69" s="164"/>
      <c r="GO69" s="164"/>
      <c r="GP69" s="164"/>
      <c r="GQ69" s="164"/>
      <c r="GR69" s="164"/>
      <c r="GS69" s="164"/>
      <c r="GT69" s="164"/>
      <c r="GU69" s="164"/>
      <c r="GV69" s="164"/>
      <c r="GW69" s="164"/>
      <c r="GX69" s="164"/>
      <c r="GY69" s="164"/>
      <c r="GZ69" s="164"/>
      <c r="HA69" s="164"/>
      <c r="HB69" s="164"/>
      <c r="HC69" s="164"/>
      <c r="HD69" s="164"/>
      <c r="HE69" s="164"/>
      <c r="HF69" s="164"/>
      <c r="HG69" s="164"/>
      <c r="HH69" s="164"/>
      <c r="HI69" s="164"/>
      <c r="HJ69" s="164"/>
      <c r="HK69" s="164"/>
      <c r="HL69" s="164"/>
      <c r="HM69" s="164"/>
      <c r="HN69" s="164"/>
      <c r="HO69" s="164"/>
      <c r="HP69" s="164"/>
      <c r="HQ69" s="164"/>
      <c r="HR69" s="164"/>
      <c r="HS69" s="164"/>
      <c r="HT69" s="164"/>
      <c r="HU69" s="164"/>
      <c r="HV69" s="164"/>
      <c r="HW69" s="164"/>
      <c r="HX69" s="164"/>
      <c r="HY69" s="164"/>
      <c r="HZ69" s="164"/>
      <c r="IA69" s="164"/>
      <c r="IB69" s="164"/>
      <c r="IC69" s="164"/>
      <c r="ID69" s="164"/>
      <c r="IE69" s="164"/>
      <c r="IF69" s="164"/>
      <c r="IG69" s="164"/>
      <c r="IH69" s="164"/>
      <c r="II69" s="164"/>
      <c r="IJ69" s="164"/>
      <c r="IK69" s="164"/>
      <c r="IL69" s="164"/>
      <c r="IM69" s="164"/>
      <c r="IN69" s="164"/>
      <c r="IO69" s="164"/>
      <c r="IP69" s="164"/>
      <c r="IQ69" s="164"/>
      <c r="IR69" s="164"/>
      <c r="IS69" s="164"/>
      <c r="IT69" s="164"/>
      <c r="IU69" s="164"/>
      <c r="IV69" s="164"/>
      <c r="IW69" s="164"/>
      <c r="IX69" s="164"/>
      <c r="IY69" s="164"/>
      <c r="IZ69" s="164"/>
      <c r="JA69" s="164"/>
      <c r="JB69" s="164"/>
      <c r="JC69" s="164"/>
      <c r="JD69" s="164"/>
      <c r="JE69" s="164"/>
      <c r="JF69" s="164"/>
      <c r="JG69" s="164"/>
      <c r="JH69" s="164"/>
      <c r="JI69" s="164"/>
      <c r="JJ69" s="164"/>
      <c r="JK69" s="164"/>
      <c r="JL69" s="164"/>
      <c r="JM69" s="164"/>
      <c r="JN69" s="164"/>
      <c r="JO69" s="164"/>
      <c r="JP69" s="164"/>
      <c r="JQ69" s="164"/>
      <c r="JR69" s="164"/>
      <c r="JS69" s="164"/>
      <c r="JT69" s="164"/>
      <c r="JU69" s="164"/>
      <c r="JV69" s="164"/>
      <c r="JW69" s="164"/>
      <c r="JX69" s="164"/>
      <c r="JY69" s="164"/>
      <c r="JZ69" s="164"/>
      <c r="KA69" s="164"/>
      <c r="KB69" s="164"/>
      <c r="KC69" s="164"/>
      <c r="KD69" s="164"/>
      <c r="KE69" s="164"/>
      <c r="KF69" s="164"/>
      <c r="KG69" s="164"/>
      <c r="KH69" s="164"/>
      <c r="KI69" s="164"/>
      <c r="KJ69" s="164"/>
      <c r="KK69" s="164"/>
      <c r="KL69" s="164"/>
      <c r="KM69" s="164"/>
      <c r="KN69" s="164"/>
      <c r="KO69" s="164"/>
      <c r="KP69" s="164"/>
      <c r="KQ69" s="164"/>
      <c r="KR69" s="164"/>
      <c r="KS69" s="164"/>
      <c r="KT69" s="164"/>
      <c r="KU69" s="164"/>
      <c r="KV69" s="164"/>
      <c r="KW69" s="164"/>
      <c r="KX69" s="164"/>
      <c r="KY69" s="164"/>
      <c r="KZ69" s="164"/>
      <c r="LA69" s="164"/>
      <c r="LB69" s="164"/>
      <c r="LC69" s="164"/>
      <c r="LD69" s="164"/>
      <c r="LE69" s="164"/>
      <c r="LF69" s="164"/>
      <c r="LG69" s="164"/>
      <c r="LH69" s="164"/>
      <c r="LI69" s="164"/>
      <c r="LJ69" s="164"/>
      <c r="LK69" s="164"/>
      <c r="LL69" s="164"/>
      <c r="LM69" s="164"/>
      <c r="LN69" s="164"/>
      <c r="LO69" s="164"/>
      <c r="LP69" s="164"/>
      <c r="LQ69" s="164"/>
      <c r="LR69" s="164"/>
      <c r="LS69" s="164"/>
      <c r="LT69" s="164"/>
      <c r="LU69" s="164"/>
      <c r="LV69" s="164"/>
      <c r="LW69" s="164"/>
      <c r="LX69" s="164"/>
      <c r="LY69" s="164"/>
      <c r="LZ69" s="164"/>
      <c r="MA69" s="164"/>
      <c r="MB69" s="164"/>
      <c r="MC69" s="164"/>
      <c r="MD69" s="164"/>
      <c r="ME69" s="164"/>
      <c r="MF69" s="164"/>
      <c r="MG69" s="164"/>
      <c r="MH69" s="164"/>
      <c r="MI69" s="164"/>
      <c r="MJ69" s="164"/>
      <c r="MK69" s="164"/>
      <c r="ML69" s="164"/>
      <c r="MM69" s="164"/>
      <c r="MN69" s="164"/>
      <c r="MO69" s="164"/>
      <c r="MP69" s="164"/>
      <c r="MQ69" s="164"/>
      <c r="MR69" s="164"/>
      <c r="MS69" s="164"/>
      <c r="MT69" s="164"/>
      <c r="MU69" s="164"/>
      <c r="MV69" s="164"/>
      <c r="MW69" s="164"/>
      <c r="MX69" s="164"/>
      <c r="MY69" s="164"/>
      <c r="MZ69" s="164"/>
      <c r="NA69" s="164"/>
      <c r="NB69" s="164"/>
      <c r="NC69" s="164"/>
      <c r="ND69" s="164"/>
      <c r="NE69" s="164"/>
      <c r="NF69" s="164"/>
      <c r="NG69" s="164"/>
      <c r="NH69" s="164"/>
      <c r="NI69" s="164"/>
      <c r="NJ69" s="164"/>
      <c r="NK69" s="164"/>
      <c r="NL69" s="164"/>
      <c r="NM69" s="164"/>
      <c r="NN69" s="164"/>
      <c r="NO69" s="164"/>
      <c r="NP69" s="164"/>
      <c r="NQ69" s="164"/>
      <c r="NR69" s="164"/>
      <c r="NS69" s="164"/>
      <c r="NT69" s="164"/>
      <c r="NU69" s="164"/>
      <c r="NV69" s="164"/>
      <c r="NW69" s="164"/>
      <c r="NX69" s="164"/>
      <c r="NY69" s="164"/>
      <c r="NZ69" s="164"/>
      <c r="OA69" s="164"/>
      <c r="OB69" s="164"/>
      <c r="OC69" s="164"/>
      <c r="OD69" s="164"/>
      <c r="OE69" s="164"/>
      <c r="OF69" s="164"/>
      <c r="OG69" s="164"/>
      <c r="OH69" s="164"/>
      <c r="OI69" s="164"/>
      <c r="OJ69" s="164"/>
      <c r="OK69" s="164"/>
      <c r="OL69" s="164"/>
      <c r="OM69" s="164"/>
      <c r="ON69" s="164"/>
      <c r="OO69" s="164"/>
      <c r="OP69" s="164"/>
      <c r="OQ69" s="164"/>
      <c r="OR69" s="164"/>
      <c r="OS69" s="164"/>
      <c r="OT69" s="164"/>
      <c r="OU69" s="164"/>
      <c r="OV69" s="164"/>
      <c r="OW69" s="164"/>
      <c r="OX69" s="164"/>
      <c r="OY69" s="164"/>
      <c r="OZ69" s="164"/>
      <c r="PA69" s="164"/>
      <c r="PB69" s="164"/>
      <c r="PC69" s="164"/>
      <c r="PD69" s="164"/>
      <c r="PE69" s="164"/>
      <c r="PF69" s="164"/>
      <c r="PG69" s="164"/>
      <c r="PH69" s="164"/>
      <c r="PI69" s="164"/>
      <c r="PJ69" s="164"/>
      <c r="PK69" s="164"/>
      <c r="PL69" s="164"/>
      <c r="PM69" s="164"/>
      <c r="PN69" s="164"/>
      <c r="PO69" s="164"/>
      <c r="PP69" s="164"/>
      <c r="PQ69" s="164"/>
      <c r="PR69" s="164"/>
      <c r="PS69" s="164"/>
      <c r="PT69" s="164"/>
      <c r="PU69" s="164"/>
      <c r="PV69" s="164"/>
      <c r="PW69" s="164"/>
      <c r="PX69" s="164"/>
      <c r="PY69" s="164"/>
      <c r="PZ69" s="164"/>
      <c r="QA69" s="164"/>
      <c r="QB69" s="164"/>
      <c r="QC69" s="164"/>
      <c r="QD69" s="164"/>
      <c r="QE69" s="164"/>
      <c r="QF69" s="164"/>
      <c r="QG69" s="164"/>
      <c r="QH69" s="164"/>
      <c r="QI69" s="164"/>
      <c r="QJ69" s="164"/>
      <c r="QK69" s="164"/>
      <c r="QL69" s="164"/>
      <c r="QM69" s="164"/>
      <c r="QN69" s="164"/>
      <c r="QO69" s="164"/>
      <c r="QP69" s="164"/>
      <c r="QQ69" s="164"/>
      <c r="QR69" s="164"/>
      <c r="QS69" s="164"/>
      <c r="QT69" s="164"/>
      <c r="QU69" s="164"/>
      <c r="QV69" s="164"/>
      <c r="QW69" s="164"/>
      <c r="QX69" s="164"/>
      <c r="QY69" s="164"/>
      <c r="QZ69" s="164"/>
      <c r="RA69" s="164"/>
      <c r="RB69" s="164"/>
      <c r="RC69" s="164"/>
      <c r="RD69" s="164"/>
      <c r="RE69" s="164"/>
      <c r="RF69" s="164"/>
      <c r="RG69" s="164"/>
      <c r="RH69" s="164"/>
      <c r="RI69" s="164"/>
      <c r="RJ69" s="164"/>
      <c r="RK69" s="164"/>
      <c r="RL69" s="164"/>
      <c r="RM69" s="164"/>
      <c r="RN69" s="164"/>
      <c r="RO69" s="164"/>
      <c r="RP69" s="164"/>
      <c r="RQ69" s="164"/>
      <c r="RR69" s="164"/>
      <c r="RS69" s="164"/>
      <c r="RT69" s="164"/>
      <c r="RU69" s="164"/>
      <c r="RV69" s="164"/>
      <c r="RW69" s="164"/>
      <c r="RX69" s="164"/>
      <c r="RY69" s="164"/>
      <c r="RZ69" s="164"/>
      <c r="SA69" s="164"/>
      <c r="SB69" s="164"/>
      <c r="SC69" s="164"/>
      <c r="SD69" s="164"/>
      <c r="SE69" s="164"/>
      <c r="SF69" s="164"/>
      <c r="SG69" s="164"/>
      <c r="SH69" s="164"/>
      <c r="SI69" s="164"/>
      <c r="SJ69" s="164"/>
      <c r="SK69" s="164"/>
      <c r="SL69" s="164"/>
      <c r="SM69" s="164"/>
      <c r="SN69" s="164"/>
      <c r="SO69" s="164"/>
      <c r="SP69" s="164"/>
      <c r="SQ69" s="164"/>
      <c r="SR69" s="164"/>
      <c r="SS69" s="164"/>
      <c r="ST69" s="164"/>
      <c r="SU69" s="164"/>
      <c r="SV69" s="164"/>
      <c r="SW69" s="164"/>
      <c r="SX69" s="164"/>
      <c r="SY69" s="164"/>
      <c r="SZ69" s="164"/>
      <c r="TA69" s="164"/>
      <c r="TB69" s="164"/>
      <c r="TC69" s="164"/>
      <c r="TD69" s="164"/>
      <c r="TE69" s="164"/>
      <c r="TF69" s="164"/>
      <c r="TG69" s="164"/>
      <c r="TH69" s="164"/>
      <c r="TI69" s="164"/>
      <c r="TJ69" s="164"/>
      <c r="TK69" s="164"/>
      <c r="TL69" s="164"/>
      <c r="TM69" s="164"/>
      <c r="TN69" s="164"/>
      <c r="TO69" s="164"/>
      <c r="TP69" s="164"/>
      <c r="TQ69" s="164"/>
      <c r="TR69" s="164"/>
      <c r="TS69" s="164"/>
      <c r="TT69" s="164"/>
      <c r="TU69" s="164"/>
      <c r="TV69" s="164"/>
      <c r="TW69" s="164"/>
      <c r="TX69" s="164"/>
      <c r="TY69" s="164"/>
      <c r="TZ69" s="164"/>
      <c r="UA69" s="164"/>
      <c r="UB69" s="164"/>
      <c r="UC69" s="164"/>
      <c r="UD69" s="164"/>
      <c r="UE69" s="164"/>
      <c r="UF69" s="164"/>
      <c r="UG69" s="164"/>
      <c r="UH69" s="164"/>
      <c r="UI69" s="164"/>
      <c r="UJ69" s="164"/>
      <c r="UK69" s="164"/>
      <c r="UL69" s="164"/>
      <c r="UM69" s="164"/>
      <c r="UN69" s="164"/>
      <c r="UO69" s="164"/>
      <c r="UP69" s="164"/>
      <c r="UQ69" s="164"/>
      <c r="UR69" s="164"/>
      <c r="US69" s="164"/>
      <c r="UT69" s="164"/>
      <c r="UU69" s="164"/>
      <c r="UV69" s="164"/>
      <c r="UW69" s="164"/>
      <c r="UX69" s="164"/>
      <c r="UY69" s="164"/>
      <c r="UZ69" s="164"/>
      <c r="VA69" s="164"/>
      <c r="VB69" s="164"/>
      <c r="VC69" s="164"/>
      <c r="VD69" s="164"/>
      <c r="VE69" s="164"/>
      <c r="VF69" s="164"/>
      <c r="VG69" s="164"/>
      <c r="VH69" s="164"/>
      <c r="VI69" s="164"/>
      <c r="VJ69" s="164"/>
      <c r="VK69" s="164"/>
      <c r="VL69" s="164"/>
      <c r="VM69" s="164"/>
      <c r="VN69" s="164"/>
      <c r="VO69" s="164"/>
      <c r="VP69" s="164"/>
      <c r="VQ69" s="164"/>
      <c r="VR69" s="164"/>
      <c r="VS69" s="164"/>
      <c r="VT69" s="164"/>
      <c r="VU69" s="164"/>
      <c r="VV69" s="164"/>
      <c r="VW69" s="164"/>
      <c r="VX69" s="164"/>
      <c r="VY69" s="164"/>
      <c r="VZ69" s="164"/>
      <c r="WA69" s="164"/>
      <c r="WB69" s="164"/>
      <c r="WC69" s="164"/>
      <c r="WD69" s="164"/>
      <c r="WE69" s="164"/>
      <c r="WF69" s="164"/>
      <c r="WG69" s="164"/>
      <c r="WH69" s="164"/>
      <c r="WI69" s="164"/>
      <c r="WJ69" s="164"/>
      <c r="WK69" s="164"/>
      <c r="WL69" s="164"/>
      <c r="WM69" s="164"/>
      <c r="WN69" s="164"/>
      <c r="WO69" s="164"/>
      <c r="WP69" s="164"/>
      <c r="WQ69" s="164"/>
      <c r="WR69" s="164"/>
      <c r="WS69" s="164"/>
      <c r="WT69" s="164"/>
      <c r="WU69" s="164"/>
      <c r="WV69" s="164"/>
      <c r="WW69" s="164"/>
      <c r="WX69" s="164"/>
      <c r="WY69" s="164"/>
      <c r="WZ69" s="164"/>
      <c r="XA69" s="164"/>
      <c r="XB69" s="164"/>
      <c r="XC69" s="164"/>
      <c r="XD69" s="164"/>
      <c r="XE69" s="164"/>
      <c r="XF69" s="164"/>
      <c r="XG69" s="164"/>
      <c r="XH69" s="164"/>
      <c r="XI69" s="164"/>
      <c r="XJ69" s="164"/>
      <c r="XK69" s="164"/>
      <c r="XL69" s="164"/>
      <c r="XM69" s="164"/>
      <c r="XN69" s="164"/>
      <c r="XO69" s="164"/>
      <c r="XP69" s="164"/>
      <c r="XQ69" s="164"/>
      <c r="XR69" s="164"/>
      <c r="XS69" s="164"/>
      <c r="XT69" s="164"/>
      <c r="XU69" s="164"/>
      <c r="XV69" s="164"/>
      <c r="XW69" s="164"/>
      <c r="XX69" s="164"/>
      <c r="XY69" s="164"/>
      <c r="XZ69" s="164"/>
      <c r="YA69" s="164"/>
      <c r="YB69" s="164"/>
      <c r="YC69" s="164"/>
      <c r="YD69" s="164"/>
      <c r="YE69" s="164"/>
      <c r="YF69" s="164"/>
      <c r="YG69" s="164"/>
      <c r="YH69" s="164"/>
      <c r="YI69" s="164"/>
      <c r="YJ69" s="164"/>
      <c r="YK69" s="164"/>
      <c r="YL69" s="164"/>
      <c r="YM69" s="164"/>
      <c r="YN69" s="164"/>
      <c r="YO69" s="164"/>
      <c r="YP69" s="164"/>
      <c r="YQ69" s="164"/>
      <c r="YR69" s="164"/>
      <c r="YS69" s="164"/>
      <c r="YT69" s="164"/>
      <c r="YU69" s="164"/>
      <c r="YV69" s="164"/>
      <c r="YW69" s="164"/>
      <c r="YX69" s="164"/>
      <c r="YY69" s="164"/>
      <c r="YZ69" s="164"/>
      <c r="ZA69" s="164"/>
      <c r="ZB69" s="164"/>
      <c r="ZC69" s="164"/>
      <c r="ZD69" s="164"/>
      <c r="ZE69" s="164"/>
      <c r="ZF69" s="164"/>
      <c r="ZG69" s="164"/>
      <c r="ZH69" s="164"/>
      <c r="ZI69" s="164"/>
      <c r="ZJ69" s="164"/>
      <c r="ZK69" s="164"/>
      <c r="ZL69" s="164"/>
      <c r="ZM69" s="164"/>
      <c r="ZN69" s="164"/>
      <c r="ZO69" s="164"/>
      <c r="ZP69" s="164"/>
      <c r="ZQ69" s="164"/>
      <c r="ZR69" s="164"/>
      <c r="ZS69" s="164"/>
      <c r="ZT69" s="164"/>
      <c r="ZU69" s="164"/>
      <c r="ZV69" s="164"/>
      <c r="ZW69" s="164"/>
      <c r="ZX69" s="164"/>
      <c r="ZY69" s="164"/>
      <c r="ZZ69" s="164"/>
      <c r="AAA69" s="164"/>
      <c r="AAB69" s="164"/>
      <c r="AAC69" s="164"/>
      <c r="AAD69" s="164"/>
      <c r="AAE69" s="164"/>
      <c r="AAF69" s="164"/>
      <c r="AAG69" s="164"/>
      <c r="AAH69" s="164"/>
      <c r="AAI69" s="164"/>
      <c r="AAJ69" s="164"/>
      <c r="AAK69" s="164"/>
      <c r="AAL69" s="164"/>
      <c r="AAM69" s="164"/>
      <c r="AAN69" s="164"/>
      <c r="AAO69" s="164"/>
      <c r="AAP69" s="164"/>
      <c r="AAQ69" s="164"/>
      <c r="AAR69" s="164"/>
      <c r="AAS69" s="164"/>
      <c r="AAT69" s="164"/>
      <c r="AAU69" s="164"/>
      <c r="AAV69" s="164"/>
      <c r="AAW69" s="164"/>
      <c r="AAX69" s="164"/>
      <c r="AAY69" s="164"/>
      <c r="AAZ69" s="164"/>
      <c r="ABA69" s="164"/>
      <c r="ABB69" s="164"/>
      <c r="ABC69" s="164"/>
    </row>
    <row r="70" spans="1:731" ht="15" customHeight="1" x14ac:dyDescent="0.35">
      <c r="A70" s="161" t="s">
        <v>258</v>
      </c>
      <c r="B70" s="525"/>
      <c r="C70" s="525"/>
      <c r="D70" s="162"/>
      <c r="E70" s="162"/>
      <c r="F70" s="162"/>
      <c r="G70" s="162">
        <v>1</v>
      </c>
      <c r="H70" s="162">
        <v>1</v>
      </c>
      <c r="I70" s="162">
        <v>1</v>
      </c>
      <c r="J70" s="162">
        <v>1</v>
      </c>
      <c r="K70" s="162">
        <v>1</v>
      </c>
      <c r="L70" s="162">
        <v>1</v>
      </c>
      <c r="M70" s="162">
        <v>1</v>
      </c>
      <c r="N70" s="162">
        <v>1</v>
      </c>
      <c r="O70" s="162"/>
      <c r="P70" s="162"/>
      <c r="Q70" s="162"/>
      <c r="R70" s="162">
        <v>3937.8000583800244</v>
      </c>
      <c r="S70" s="162">
        <v>3937.8000583800244</v>
      </c>
      <c r="T70" s="162">
        <v>3937.8000583800244</v>
      </c>
      <c r="U70" s="162">
        <v>3937.8000583800244</v>
      </c>
      <c r="V70" s="162">
        <v>3937.8000583800244</v>
      </c>
      <c r="W70" s="162">
        <v>3937.8000583800244</v>
      </c>
      <c r="X70" s="162">
        <v>3937.8000583800244</v>
      </c>
      <c r="Y70" s="162">
        <v>3937.8000583800244</v>
      </c>
      <c r="Z70" s="162"/>
      <c r="AA70" s="162"/>
      <c r="AB70" s="162"/>
      <c r="AC70" s="162">
        <v>9457.2121964022353</v>
      </c>
      <c r="AD70" s="162">
        <v>9457.2121964022353</v>
      </c>
      <c r="AE70" s="162">
        <v>9457.2121964022353</v>
      </c>
      <c r="AF70" s="162">
        <v>9457.2121964022353</v>
      </c>
      <c r="AG70" s="162">
        <v>9457.2121964022353</v>
      </c>
      <c r="AH70" s="162">
        <v>9457.2121964022353</v>
      </c>
      <c r="AI70" s="162">
        <v>9457.2121964022353</v>
      </c>
      <c r="AJ70" s="162">
        <v>9457.2121964022353</v>
      </c>
      <c r="AK70" s="162"/>
      <c r="AL70" s="162"/>
      <c r="AM70" s="162"/>
      <c r="AN70" s="162">
        <v>17643.827745217739</v>
      </c>
      <c r="AO70" s="162">
        <v>17643.827745217739</v>
      </c>
      <c r="AP70" s="162">
        <v>17643.827745217739</v>
      </c>
      <c r="AQ70" s="162">
        <v>17643.827745217739</v>
      </c>
      <c r="AR70" s="162">
        <v>17643.827745217739</v>
      </c>
      <c r="AS70" s="162">
        <v>17643.827745217739</v>
      </c>
      <c r="AT70" s="162">
        <v>17643.827745217739</v>
      </c>
      <c r="AU70" s="162">
        <v>17643.827745217739</v>
      </c>
      <c r="AV70" s="162"/>
      <c r="AW70" s="162"/>
      <c r="AX70" s="162"/>
      <c r="AY70" s="162">
        <v>158100</v>
      </c>
      <c r="AZ70" s="162">
        <v>158100</v>
      </c>
      <c r="BA70" s="162">
        <v>158100</v>
      </c>
      <c r="BB70" s="162">
        <v>158100</v>
      </c>
      <c r="BC70" s="162">
        <v>158100</v>
      </c>
      <c r="BD70" s="162">
        <v>158100</v>
      </c>
      <c r="BE70" s="162">
        <v>158100</v>
      </c>
      <c r="BF70" s="162">
        <v>158100</v>
      </c>
      <c r="BG70" s="162"/>
      <c r="BH70" s="162"/>
      <c r="BI70" s="162"/>
      <c r="BJ70" s="162">
        <v>0</v>
      </c>
      <c r="BK70" s="162">
        <v>0</v>
      </c>
      <c r="BL70" s="162">
        <v>0</v>
      </c>
      <c r="BM70" s="162">
        <v>0</v>
      </c>
      <c r="BN70" s="162">
        <v>0</v>
      </c>
      <c r="BO70" s="162">
        <v>0</v>
      </c>
      <c r="BP70" s="162">
        <v>0</v>
      </c>
      <c r="BQ70" s="162">
        <v>0</v>
      </c>
      <c r="BR70" s="162"/>
      <c r="BS70" s="162"/>
      <c r="BT70" s="162"/>
      <c r="BU70" s="162">
        <v>0</v>
      </c>
      <c r="BV70" s="162">
        <v>0</v>
      </c>
      <c r="BW70" s="162">
        <v>0</v>
      </c>
      <c r="BX70" s="162">
        <v>0</v>
      </c>
      <c r="BY70" s="162">
        <v>0</v>
      </c>
      <c r="BZ70" s="162">
        <v>0</v>
      </c>
      <c r="CA70" s="162">
        <v>0</v>
      </c>
      <c r="CB70" s="162">
        <v>0</v>
      </c>
      <c r="CC70" s="162"/>
      <c r="CD70" s="162"/>
      <c r="CE70" s="162"/>
      <c r="CF70" s="162">
        <v>31038.84</v>
      </c>
      <c r="CG70" s="162">
        <v>31038.84</v>
      </c>
      <c r="CH70" s="162">
        <v>31038.84</v>
      </c>
      <c r="CI70" s="162">
        <v>31038.84</v>
      </c>
      <c r="CJ70" s="162">
        <v>31038.84</v>
      </c>
      <c r="CK70" s="162">
        <v>31038.84</v>
      </c>
      <c r="CL70" s="162">
        <v>31038.84</v>
      </c>
      <c r="CM70" s="162">
        <v>31038.84</v>
      </c>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4"/>
      <c r="DV70" s="164"/>
      <c r="DW70" s="164"/>
      <c r="DX70" s="164"/>
      <c r="DY70" s="164"/>
      <c r="DZ70" s="164"/>
      <c r="EA70" s="164"/>
      <c r="EB70" s="164"/>
      <c r="EC70" s="164"/>
      <c r="ED70" s="164"/>
      <c r="EE70" s="164"/>
      <c r="EF70" s="164"/>
      <c r="EG70" s="164"/>
      <c r="EH70" s="164"/>
      <c r="EI70" s="164"/>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4"/>
      <c r="FU70" s="164"/>
      <c r="FV70" s="164"/>
      <c r="FW70" s="164"/>
      <c r="FX70" s="164"/>
      <c r="FY70" s="164"/>
      <c r="FZ70" s="164"/>
      <c r="GA70" s="164"/>
      <c r="GB70" s="164"/>
      <c r="GC70" s="164"/>
      <c r="GD70" s="164"/>
      <c r="GE70" s="164"/>
      <c r="GF70" s="164"/>
      <c r="GG70" s="164"/>
      <c r="GH70" s="164"/>
      <c r="GI70" s="164"/>
      <c r="GJ70" s="164"/>
      <c r="GK70" s="164"/>
      <c r="GL70" s="164"/>
      <c r="GM70" s="164"/>
      <c r="GN70" s="164"/>
      <c r="GO70" s="164"/>
      <c r="GP70" s="164"/>
      <c r="GQ70" s="164"/>
      <c r="GR70" s="164"/>
      <c r="GS70" s="164"/>
      <c r="GT70" s="164"/>
      <c r="GU70" s="164"/>
      <c r="GV70" s="164"/>
      <c r="GW70" s="164"/>
      <c r="GX70" s="164"/>
      <c r="GY70" s="164"/>
      <c r="GZ70" s="164"/>
      <c r="HA70" s="164"/>
      <c r="HB70" s="164"/>
      <c r="HC70" s="164"/>
      <c r="HD70" s="164"/>
      <c r="HE70" s="164"/>
      <c r="HF70" s="164"/>
      <c r="HG70" s="164"/>
      <c r="HH70" s="164"/>
      <c r="HI70" s="164"/>
      <c r="HJ70" s="164"/>
      <c r="HK70" s="164"/>
      <c r="HL70" s="164"/>
      <c r="HM70" s="164"/>
      <c r="HN70" s="164"/>
      <c r="HO70" s="164"/>
      <c r="HP70" s="164"/>
      <c r="HQ70" s="164"/>
      <c r="HR70" s="164"/>
      <c r="HS70" s="164"/>
      <c r="HT70" s="164"/>
      <c r="HU70" s="164"/>
      <c r="HV70" s="164"/>
      <c r="HW70" s="164"/>
      <c r="HX70" s="164"/>
      <c r="HY70" s="164"/>
      <c r="HZ70" s="164"/>
      <c r="IA70" s="164"/>
      <c r="IB70" s="164"/>
      <c r="IC70" s="164"/>
      <c r="ID70" s="164"/>
      <c r="IE70" s="164"/>
      <c r="IF70" s="164"/>
      <c r="IG70" s="164"/>
      <c r="IH70" s="164"/>
      <c r="II70" s="164"/>
      <c r="IJ70" s="164"/>
      <c r="IK70" s="164"/>
      <c r="IL70" s="164"/>
      <c r="IM70" s="164"/>
      <c r="IN70" s="164"/>
      <c r="IO70" s="164"/>
      <c r="IP70" s="164"/>
      <c r="IQ70" s="164"/>
      <c r="IR70" s="164"/>
      <c r="IS70" s="164"/>
      <c r="IT70" s="164"/>
      <c r="IU70" s="164"/>
      <c r="IV70" s="164"/>
      <c r="IW70" s="164"/>
      <c r="IX70" s="164"/>
      <c r="IY70" s="164"/>
      <c r="IZ70" s="164"/>
      <c r="JA70" s="164"/>
      <c r="JB70" s="164"/>
      <c r="JC70" s="164"/>
      <c r="JD70" s="164"/>
      <c r="JE70" s="164"/>
      <c r="JF70" s="164"/>
      <c r="JG70" s="164"/>
      <c r="JH70" s="164"/>
      <c r="JI70" s="164"/>
      <c r="JJ70" s="164"/>
      <c r="JK70" s="164"/>
      <c r="JL70" s="164"/>
      <c r="JM70" s="164"/>
      <c r="JN70" s="164"/>
      <c r="JO70" s="164"/>
      <c r="JP70" s="164"/>
      <c r="JQ70" s="164"/>
      <c r="JR70" s="164"/>
      <c r="JS70" s="164"/>
      <c r="JT70" s="164"/>
      <c r="JU70" s="164"/>
      <c r="JV70" s="164"/>
      <c r="JW70" s="164"/>
      <c r="JX70" s="164"/>
      <c r="JY70" s="164"/>
      <c r="JZ70" s="164"/>
      <c r="KA70" s="164"/>
      <c r="KB70" s="164"/>
      <c r="KC70" s="164"/>
      <c r="KD70" s="164"/>
      <c r="KE70" s="164"/>
      <c r="KF70" s="164"/>
      <c r="KG70" s="164"/>
      <c r="KH70" s="164"/>
      <c r="KI70" s="164"/>
      <c r="KJ70" s="164"/>
      <c r="KK70" s="164"/>
      <c r="KL70" s="164"/>
      <c r="KM70" s="164"/>
      <c r="KN70" s="164"/>
      <c r="KO70" s="164"/>
      <c r="KP70" s="164"/>
      <c r="KQ70" s="164"/>
      <c r="KR70" s="164"/>
      <c r="KS70" s="164"/>
      <c r="KT70" s="164"/>
      <c r="KU70" s="164"/>
      <c r="KV70" s="164"/>
      <c r="KW70" s="164"/>
      <c r="KX70" s="164"/>
      <c r="KY70" s="164"/>
      <c r="KZ70" s="164"/>
      <c r="LA70" s="164"/>
      <c r="LB70" s="164"/>
      <c r="LC70" s="164"/>
      <c r="LD70" s="164"/>
      <c r="LE70" s="164"/>
      <c r="LF70" s="164"/>
      <c r="LG70" s="164"/>
      <c r="LH70" s="164"/>
      <c r="LI70" s="164"/>
      <c r="LJ70" s="164"/>
      <c r="LK70" s="164"/>
      <c r="LL70" s="164"/>
      <c r="LM70" s="164"/>
      <c r="LN70" s="164"/>
      <c r="LO70" s="164"/>
      <c r="LP70" s="164"/>
      <c r="LQ70" s="164"/>
      <c r="LR70" s="164"/>
      <c r="LS70" s="164"/>
      <c r="LT70" s="164"/>
      <c r="LU70" s="164"/>
      <c r="LV70" s="164"/>
      <c r="LW70" s="164"/>
      <c r="LX70" s="164"/>
      <c r="LY70" s="164"/>
      <c r="LZ70" s="164"/>
      <c r="MA70" s="164"/>
      <c r="MB70" s="164"/>
      <c r="MC70" s="164"/>
      <c r="MD70" s="164"/>
      <c r="ME70" s="164"/>
      <c r="MF70" s="164"/>
      <c r="MG70" s="164"/>
      <c r="MH70" s="164"/>
      <c r="MI70" s="164"/>
      <c r="MJ70" s="164"/>
      <c r="MK70" s="164"/>
      <c r="ML70" s="164"/>
      <c r="MM70" s="164"/>
      <c r="MN70" s="164"/>
      <c r="MO70" s="164"/>
      <c r="MP70" s="164"/>
      <c r="MQ70" s="164"/>
      <c r="MR70" s="164"/>
      <c r="MS70" s="164"/>
      <c r="MT70" s="164"/>
      <c r="MU70" s="164"/>
      <c r="MV70" s="164"/>
      <c r="MW70" s="164"/>
      <c r="MX70" s="164"/>
      <c r="MY70" s="164"/>
      <c r="MZ70" s="164"/>
      <c r="NA70" s="164"/>
      <c r="NB70" s="164"/>
      <c r="NC70" s="164"/>
      <c r="ND70" s="164"/>
      <c r="NE70" s="164"/>
      <c r="NF70" s="164"/>
      <c r="NG70" s="164"/>
      <c r="NH70" s="164"/>
      <c r="NI70" s="164"/>
      <c r="NJ70" s="164"/>
      <c r="NK70" s="164"/>
      <c r="NL70" s="164"/>
      <c r="NM70" s="164"/>
      <c r="NN70" s="164"/>
      <c r="NO70" s="164"/>
      <c r="NP70" s="164"/>
      <c r="NQ70" s="164"/>
      <c r="NR70" s="164"/>
      <c r="NS70" s="164"/>
      <c r="NT70" s="164"/>
      <c r="NU70" s="164"/>
      <c r="NV70" s="164"/>
      <c r="NW70" s="164"/>
      <c r="NX70" s="164"/>
      <c r="NY70" s="164"/>
      <c r="NZ70" s="164"/>
      <c r="OA70" s="164"/>
      <c r="OB70" s="164"/>
      <c r="OC70" s="164"/>
      <c r="OD70" s="164"/>
      <c r="OE70" s="164"/>
      <c r="OF70" s="164"/>
      <c r="OG70" s="164"/>
      <c r="OH70" s="164"/>
      <c r="OI70" s="164"/>
      <c r="OJ70" s="164"/>
      <c r="OK70" s="164"/>
      <c r="OL70" s="164"/>
      <c r="OM70" s="164"/>
      <c r="ON70" s="164"/>
      <c r="OO70" s="164"/>
      <c r="OP70" s="164"/>
      <c r="OQ70" s="164"/>
      <c r="OR70" s="164"/>
      <c r="OS70" s="164"/>
      <c r="OT70" s="164"/>
      <c r="OU70" s="164"/>
      <c r="OV70" s="164"/>
      <c r="OW70" s="164"/>
      <c r="OX70" s="164"/>
      <c r="OY70" s="164"/>
      <c r="OZ70" s="164"/>
      <c r="PA70" s="164"/>
      <c r="PB70" s="164"/>
      <c r="PC70" s="164"/>
      <c r="PD70" s="164"/>
      <c r="PE70" s="164"/>
      <c r="PF70" s="164"/>
      <c r="PG70" s="164"/>
      <c r="PH70" s="164"/>
      <c r="PI70" s="164"/>
      <c r="PJ70" s="164"/>
      <c r="PK70" s="164"/>
      <c r="PL70" s="164"/>
      <c r="PM70" s="164"/>
      <c r="PN70" s="164"/>
      <c r="PO70" s="164"/>
      <c r="PP70" s="164"/>
      <c r="PQ70" s="164"/>
      <c r="PR70" s="164"/>
      <c r="PS70" s="164"/>
      <c r="PT70" s="164"/>
      <c r="PU70" s="164"/>
      <c r="PV70" s="164"/>
      <c r="PW70" s="164"/>
      <c r="PX70" s="164"/>
      <c r="PY70" s="164"/>
      <c r="PZ70" s="164"/>
      <c r="QA70" s="164"/>
      <c r="QB70" s="164"/>
      <c r="QC70" s="164"/>
      <c r="QD70" s="164"/>
      <c r="QE70" s="164"/>
      <c r="QF70" s="164"/>
      <c r="QG70" s="164"/>
      <c r="QH70" s="164"/>
      <c r="QI70" s="164"/>
      <c r="QJ70" s="164"/>
      <c r="QK70" s="164"/>
      <c r="QL70" s="164"/>
      <c r="QM70" s="164"/>
      <c r="QN70" s="164"/>
      <c r="QO70" s="164"/>
      <c r="QP70" s="164"/>
      <c r="QQ70" s="164"/>
      <c r="QR70" s="164"/>
      <c r="QS70" s="164"/>
      <c r="QT70" s="164"/>
      <c r="QU70" s="164"/>
      <c r="QV70" s="164"/>
      <c r="QW70" s="164"/>
      <c r="QX70" s="164"/>
      <c r="QY70" s="164"/>
      <c r="QZ70" s="164"/>
      <c r="RA70" s="164"/>
      <c r="RB70" s="164"/>
      <c r="RC70" s="164"/>
      <c r="RD70" s="164"/>
      <c r="RE70" s="164"/>
      <c r="RF70" s="164"/>
      <c r="RG70" s="164"/>
      <c r="RH70" s="164"/>
      <c r="RI70" s="164"/>
      <c r="RJ70" s="164"/>
      <c r="RK70" s="164"/>
      <c r="RL70" s="164"/>
      <c r="RM70" s="164"/>
      <c r="RN70" s="164"/>
      <c r="RO70" s="164"/>
      <c r="RP70" s="164"/>
      <c r="RQ70" s="164"/>
      <c r="RR70" s="164"/>
      <c r="RS70" s="164"/>
      <c r="RT70" s="164"/>
      <c r="RU70" s="164"/>
      <c r="RV70" s="164"/>
      <c r="RW70" s="164"/>
      <c r="RX70" s="164"/>
      <c r="RY70" s="164"/>
      <c r="RZ70" s="164"/>
      <c r="SA70" s="164"/>
      <c r="SB70" s="164"/>
      <c r="SC70" s="164"/>
      <c r="SD70" s="164"/>
      <c r="SE70" s="164"/>
      <c r="SF70" s="164"/>
      <c r="SG70" s="164"/>
      <c r="SH70" s="164"/>
      <c r="SI70" s="164"/>
      <c r="SJ70" s="164"/>
      <c r="SK70" s="164"/>
      <c r="SL70" s="164"/>
      <c r="SM70" s="164"/>
      <c r="SN70" s="164"/>
      <c r="SO70" s="164"/>
      <c r="SP70" s="164"/>
      <c r="SQ70" s="164"/>
      <c r="SR70" s="164"/>
      <c r="SS70" s="164"/>
      <c r="ST70" s="164"/>
      <c r="SU70" s="164"/>
      <c r="SV70" s="164"/>
      <c r="SW70" s="164"/>
      <c r="SX70" s="164"/>
      <c r="SY70" s="164"/>
      <c r="SZ70" s="164"/>
      <c r="TA70" s="164"/>
      <c r="TB70" s="164"/>
      <c r="TC70" s="164"/>
      <c r="TD70" s="164"/>
      <c r="TE70" s="164"/>
      <c r="TF70" s="164"/>
      <c r="TG70" s="164"/>
      <c r="TH70" s="164"/>
      <c r="TI70" s="164"/>
      <c r="TJ70" s="164"/>
      <c r="TK70" s="164"/>
      <c r="TL70" s="164"/>
      <c r="TM70" s="164"/>
      <c r="TN70" s="164"/>
      <c r="TO70" s="164"/>
      <c r="TP70" s="164"/>
      <c r="TQ70" s="164"/>
      <c r="TR70" s="164"/>
      <c r="TS70" s="164"/>
      <c r="TT70" s="164"/>
      <c r="TU70" s="164"/>
      <c r="TV70" s="164"/>
      <c r="TW70" s="164"/>
      <c r="TX70" s="164"/>
      <c r="TY70" s="164"/>
      <c r="TZ70" s="164"/>
      <c r="UA70" s="164"/>
      <c r="UB70" s="164"/>
      <c r="UC70" s="164"/>
      <c r="UD70" s="164"/>
      <c r="UE70" s="164"/>
      <c r="UF70" s="164"/>
      <c r="UG70" s="164"/>
      <c r="UH70" s="164"/>
      <c r="UI70" s="164"/>
      <c r="UJ70" s="164"/>
      <c r="UK70" s="164"/>
      <c r="UL70" s="164"/>
      <c r="UM70" s="164"/>
      <c r="UN70" s="164"/>
      <c r="UO70" s="164"/>
      <c r="UP70" s="164"/>
      <c r="UQ70" s="164"/>
      <c r="UR70" s="164"/>
      <c r="US70" s="164"/>
      <c r="UT70" s="164"/>
      <c r="UU70" s="164"/>
      <c r="UV70" s="164"/>
      <c r="UW70" s="164"/>
      <c r="UX70" s="164"/>
      <c r="UY70" s="164"/>
      <c r="UZ70" s="164"/>
      <c r="VA70" s="164"/>
      <c r="VB70" s="164"/>
      <c r="VC70" s="164"/>
      <c r="VD70" s="164"/>
      <c r="VE70" s="164"/>
      <c r="VF70" s="164"/>
      <c r="VG70" s="164"/>
      <c r="VH70" s="164"/>
      <c r="VI70" s="164"/>
      <c r="VJ70" s="164"/>
      <c r="VK70" s="164"/>
      <c r="VL70" s="164"/>
      <c r="VM70" s="164"/>
      <c r="VN70" s="164"/>
      <c r="VO70" s="164"/>
      <c r="VP70" s="164"/>
      <c r="VQ70" s="164"/>
      <c r="VR70" s="164"/>
      <c r="VS70" s="164"/>
      <c r="VT70" s="164"/>
      <c r="VU70" s="164"/>
      <c r="VV70" s="164"/>
      <c r="VW70" s="164"/>
      <c r="VX70" s="164"/>
      <c r="VY70" s="164"/>
      <c r="VZ70" s="164"/>
      <c r="WA70" s="164"/>
      <c r="WB70" s="164"/>
      <c r="WC70" s="164"/>
      <c r="WD70" s="164"/>
      <c r="WE70" s="164"/>
      <c r="WF70" s="164"/>
      <c r="WG70" s="164"/>
      <c r="WH70" s="164"/>
      <c r="WI70" s="164"/>
      <c r="WJ70" s="164"/>
      <c r="WK70" s="164"/>
      <c r="WL70" s="164"/>
      <c r="WM70" s="164"/>
      <c r="WN70" s="164"/>
      <c r="WO70" s="164"/>
      <c r="WP70" s="164"/>
      <c r="WQ70" s="164"/>
      <c r="WR70" s="164"/>
      <c r="WS70" s="164"/>
      <c r="WT70" s="164"/>
      <c r="WU70" s="164"/>
      <c r="WV70" s="164"/>
      <c r="WW70" s="164"/>
      <c r="WX70" s="164"/>
      <c r="WY70" s="164"/>
      <c r="WZ70" s="164"/>
      <c r="XA70" s="164"/>
      <c r="XB70" s="164"/>
      <c r="XC70" s="164"/>
      <c r="XD70" s="164"/>
      <c r="XE70" s="164"/>
      <c r="XF70" s="164"/>
      <c r="XG70" s="164"/>
      <c r="XH70" s="164"/>
      <c r="XI70" s="164"/>
      <c r="XJ70" s="164"/>
      <c r="XK70" s="164"/>
      <c r="XL70" s="164"/>
      <c r="XM70" s="164"/>
      <c r="XN70" s="164"/>
      <c r="XO70" s="164"/>
      <c r="XP70" s="164"/>
      <c r="XQ70" s="164"/>
      <c r="XR70" s="164"/>
      <c r="XS70" s="164"/>
      <c r="XT70" s="164"/>
      <c r="XU70" s="164"/>
      <c r="XV70" s="164"/>
      <c r="XW70" s="164"/>
      <c r="XX70" s="164"/>
      <c r="XY70" s="164"/>
      <c r="XZ70" s="164"/>
      <c r="YA70" s="164"/>
      <c r="YB70" s="164"/>
      <c r="YC70" s="164"/>
      <c r="YD70" s="164"/>
      <c r="YE70" s="164"/>
      <c r="YF70" s="164"/>
      <c r="YG70" s="164"/>
      <c r="YH70" s="164"/>
      <c r="YI70" s="164"/>
      <c r="YJ70" s="164"/>
      <c r="YK70" s="164"/>
      <c r="YL70" s="164"/>
      <c r="YM70" s="164"/>
      <c r="YN70" s="164"/>
      <c r="YO70" s="164"/>
      <c r="YP70" s="164"/>
      <c r="YQ70" s="164"/>
      <c r="YR70" s="164"/>
      <c r="YS70" s="164"/>
      <c r="YT70" s="164"/>
      <c r="YU70" s="164"/>
      <c r="YV70" s="164"/>
      <c r="YW70" s="164"/>
      <c r="YX70" s="164"/>
      <c r="YY70" s="164"/>
      <c r="YZ70" s="164"/>
      <c r="ZA70" s="164"/>
      <c r="ZB70" s="164"/>
      <c r="ZC70" s="164"/>
      <c r="ZD70" s="164"/>
      <c r="ZE70" s="164"/>
      <c r="ZF70" s="164"/>
      <c r="ZG70" s="164"/>
      <c r="ZH70" s="164"/>
      <c r="ZI70" s="164"/>
      <c r="ZJ70" s="164"/>
      <c r="ZK70" s="164"/>
      <c r="ZL70" s="164"/>
      <c r="ZM70" s="164"/>
      <c r="ZN70" s="164"/>
      <c r="ZO70" s="164"/>
      <c r="ZP70" s="164"/>
      <c r="ZQ70" s="164"/>
      <c r="ZR70" s="164"/>
      <c r="ZS70" s="164"/>
      <c r="ZT70" s="164"/>
      <c r="ZU70" s="164"/>
      <c r="ZV70" s="164"/>
      <c r="ZW70" s="164"/>
      <c r="ZX70" s="164"/>
      <c r="ZY70" s="164"/>
      <c r="ZZ70" s="164"/>
      <c r="AAA70" s="164"/>
      <c r="AAB70" s="164"/>
      <c r="AAC70" s="164"/>
      <c r="AAD70" s="164"/>
      <c r="AAE70" s="164"/>
      <c r="AAF70" s="164"/>
      <c r="AAG70" s="164"/>
      <c r="AAH70" s="164"/>
      <c r="AAI70" s="164"/>
      <c r="AAJ70" s="164"/>
      <c r="AAK70" s="164"/>
      <c r="AAL70" s="164"/>
      <c r="AAM70" s="164"/>
      <c r="AAN70" s="164"/>
      <c r="AAO70" s="164"/>
      <c r="AAP70" s="164"/>
      <c r="AAQ70" s="164"/>
      <c r="AAR70" s="164"/>
      <c r="AAS70" s="164"/>
      <c r="AAT70" s="164"/>
      <c r="AAU70" s="164"/>
      <c r="AAV70" s="164"/>
      <c r="AAW70" s="164"/>
      <c r="AAX70" s="164"/>
      <c r="AAY70" s="164"/>
      <c r="AAZ70" s="164"/>
      <c r="ABA70" s="164"/>
      <c r="ABB70" s="164"/>
      <c r="ABC70" s="164"/>
    </row>
    <row r="71" spans="1:731" ht="15" customHeight="1" x14ac:dyDescent="0.35">
      <c r="A71" s="161" t="s">
        <v>257</v>
      </c>
      <c r="B71" s="525"/>
      <c r="C71" s="525"/>
      <c r="D71" s="162"/>
      <c r="E71" s="162"/>
      <c r="F71" s="162"/>
      <c r="G71" s="162">
        <v>1</v>
      </c>
      <c r="H71" s="162">
        <v>1</v>
      </c>
      <c r="I71" s="162">
        <v>1</v>
      </c>
      <c r="J71" s="162">
        <v>1</v>
      </c>
      <c r="K71" s="162">
        <v>1</v>
      </c>
      <c r="L71" s="162">
        <v>1</v>
      </c>
      <c r="M71" s="162">
        <v>1</v>
      </c>
      <c r="N71" s="162">
        <v>1</v>
      </c>
      <c r="O71" s="162"/>
      <c r="P71" s="162"/>
      <c r="Q71" s="162"/>
      <c r="R71" s="162">
        <v>10456.933963838437</v>
      </c>
      <c r="S71" s="162">
        <v>10456.933963838437</v>
      </c>
      <c r="T71" s="162">
        <v>10456.933963838437</v>
      </c>
      <c r="U71" s="162">
        <v>10456.933963838437</v>
      </c>
      <c r="V71" s="162">
        <v>10456.933963838437</v>
      </c>
      <c r="W71" s="162">
        <v>10456.933963838437</v>
      </c>
      <c r="X71" s="162">
        <v>10456.933963838437</v>
      </c>
      <c r="Y71" s="162">
        <v>10456.933963838437</v>
      </c>
      <c r="Z71" s="162"/>
      <c r="AA71" s="162"/>
      <c r="AB71" s="162"/>
      <c r="AC71" s="162">
        <v>28853.968243406394</v>
      </c>
      <c r="AD71" s="162">
        <v>28853.968243406394</v>
      </c>
      <c r="AE71" s="162">
        <v>28853.968243406394</v>
      </c>
      <c r="AF71" s="162">
        <v>28853.968243406394</v>
      </c>
      <c r="AG71" s="162">
        <v>28853.968243406394</v>
      </c>
      <c r="AH71" s="162">
        <v>28853.968243406394</v>
      </c>
      <c r="AI71" s="162">
        <v>28853.968243406394</v>
      </c>
      <c r="AJ71" s="162">
        <v>28853.968243406394</v>
      </c>
      <c r="AK71" s="162"/>
      <c r="AL71" s="162"/>
      <c r="AM71" s="162"/>
      <c r="AN71" s="162">
        <v>56905.240292755174</v>
      </c>
      <c r="AO71" s="162">
        <v>56905.240292755174</v>
      </c>
      <c r="AP71" s="162">
        <v>56905.240292755174</v>
      </c>
      <c r="AQ71" s="162">
        <v>56905.240292755174</v>
      </c>
      <c r="AR71" s="162">
        <v>56905.240292755174</v>
      </c>
      <c r="AS71" s="162">
        <v>56905.240292755174</v>
      </c>
      <c r="AT71" s="162">
        <v>56905.240292755174</v>
      </c>
      <c r="AU71" s="162">
        <v>56905.240292755174</v>
      </c>
      <c r="AV71" s="162"/>
      <c r="AW71" s="162"/>
      <c r="AX71" s="162"/>
      <c r="AY71" s="162">
        <v>242558</v>
      </c>
      <c r="AZ71" s="162">
        <v>242558</v>
      </c>
      <c r="BA71" s="162">
        <v>242558</v>
      </c>
      <c r="BB71" s="162">
        <v>242558</v>
      </c>
      <c r="BC71" s="162">
        <v>242558</v>
      </c>
      <c r="BD71" s="162">
        <v>242558</v>
      </c>
      <c r="BE71" s="162">
        <v>242558</v>
      </c>
      <c r="BF71" s="162">
        <v>242558</v>
      </c>
      <c r="BG71" s="162"/>
      <c r="BH71" s="162"/>
      <c r="BI71" s="162"/>
      <c r="BJ71" s="162">
        <v>0</v>
      </c>
      <c r="BK71" s="162">
        <v>0</v>
      </c>
      <c r="BL71" s="162">
        <v>0</v>
      </c>
      <c r="BM71" s="162">
        <v>0</v>
      </c>
      <c r="BN71" s="162">
        <v>0</v>
      </c>
      <c r="BO71" s="162">
        <v>0</v>
      </c>
      <c r="BP71" s="162">
        <v>0</v>
      </c>
      <c r="BQ71" s="162">
        <v>0</v>
      </c>
      <c r="BR71" s="162"/>
      <c r="BS71" s="162"/>
      <c r="BT71" s="162"/>
      <c r="BU71" s="162">
        <v>0</v>
      </c>
      <c r="BV71" s="162">
        <v>0</v>
      </c>
      <c r="BW71" s="162">
        <v>0</v>
      </c>
      <c r="BX71" s="162">
        <v>0</v>
      </c>
      <c r="BY71" s="162">
        <v>0</v>
      </c>
      <c r="BZ71" s="162">
        <v>0</v>
      </c>
      <c r="CA71" s="162">
        <v>0</v>
      </c>
      <c r="CB71" s="162">
        <v>0</v>
      </c>
      <c r="CC71" s="162"/>
      <c r="CD71" s="162"/>
      <c r="CE71" s="162"/>
      <c r="CF71" s="162">
        <v>96216.142500000002</v>
      </c>
      <c r="CG71" s="162">
        <v>96216.142500000002</v>
      </c>
      <c r="CH71" s="162">
        <v>96216.142500000002</v>
      </c>
      <c r="CI71" s="162">
        <v>96216.142500000002</v>
      </c>
      <c r="CJ71" s="162">
        <v>96216.142500000002</v>
      </c>
      <c r="CK71" s="162">
        <v>96216.142500000002</v>
      </c>
      <c r="CL71" s="162">
        <v>96216.142500000002</v>
      </c>
      <c r="CM71" s="162">
        <v>96216.142500000002</v>
      </c>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4"/>
      <c r="DV71" s="164"/>
      <c r="DW71" s="164"/>
      <c r="DX71" s="164"/>
      <c r="DY71" s="164"/>
      <c r="DZ71" s="164"/>
      <c r="EA71" s="164"/>
      <c r="EB71" s="164"/>
      <c r="EC71" s="164"/>
      <c r="ED71" s="164"/>
      <c r="EE71" s="164"/>
      <c r="EF71" s="164"/>
      <c r="EG71" s="164"/>
      <c r="EH71" s="164"/>
      <c r="EI71" s="164"/>
      <c r="EJ71" s="164"/>
      <c r="EK71" s="164"/>
      <c r="EL71" s="164"/>
      <c r="EM71" s="164"/>
      <c r="EN71" s="164"/>
      <c r="EO71" s="164"/>
      <c r="EP71" s="164"/>
      <c r="EQ71" s="164"/>
      <c r="ER71" s="164"/>
      <c r="ES71" s="164"/>
      <c r="ET71" s="164"/>
      <c r="EU71" s="164"/>
      <c r="EV71" s="164"/>
      <c r="EW71" s="164"/>
      <c r="EX71" s="164"/>
      <c r="EY71" s="164"/>
      <c r="EZ71" s="164"/>
      <c r="FA71" s="164"/>
      <c r="FB71" s="164"/>
      <c r="FC71" s="164"/>
      <c r="FD71" s="164"/>
      <c r="FE71" s="164"/>
      <c r="FF71" s="164"/>
      <c r="FG71" s="164"/>
      <c r="FH71" s="164"/>
      <c r="FI71" s="164"/>
      <c r="FJ71" s="164"/>
      <c r="FK71" s="164"/>
      <c r="FL71" s="164"/>
      <c r="FM71" s="164"/>
      <c r="FN71" s="164"/>
      <c r="FO71" s="164"/>
      <c r="FP71" s="164"/>
      <c r="FQ71" s="164"/>
      <c r="FR71" s="164"/>
      <c r="FS71" s="164"/>
      <c r="FT71" s="164"/>
      <c r="FU71" s="164"/>
      <c r="FV71" s="164"/>
      <c r="FW71" s="164"/>
      <c r="FX71" s="164"/>
      <c r="FY71" s="164"/>
      <c r="FZ71" s="164"/>
      <c r="GA71" s="164"/>
      <c r="GB71" s="164"/>
      <c r="GC71" s="164"/>
      <c r="GD71" s="164"/>
      <c r="GE71" s="164"/>
      <c r="GF71" s="164"/>
      <c r="GG71" s="164"/>
      <c r="GH71" s="164"/>
      <c r="GI71" s="164"/>
      <c r="GJ71" s="164"/>
      <c r="GK71" s="164"/>
      <c r="GL71" s="164"/>
      <c r="GM71" s="164"/>
      <c r="GN71" s="164"/>
      <c r="GO71" s="164"/>
      <c r="GP71" s="164"/>
      <c r="GQ71" s="164"/>
      <c r="GR71" s="164"/>
      <c r="GS71" s="164"/>
      <c r="GT71" s="164"/>
      <c r="GU71" s="164"/>
      <c r="GV71" s="164"/>
      <c r="GW71" s="164"/>
      <c r="GX71" s="164"/>
      <c r="GY71" s="164"/>
      <c r="GZ71" s="164"/>
      <c r="HA71" s="164"/>
      <c r="HB71" s="164"/>
      <c r="HC71" s="164"/>
      <c r="HD71" s="164"/>
      <c r="HE71" s="164"/>
      <c r="HF71" s="164"/>
      <c r="HG71" s="164"/>
      <c r="HH71" s="164"/>
      <c r="HI71" s="164"/>
      <c r="HJ71" s="164"/>
      <c r="HK71" s="164"/>
      <c r="HL71" s="164"/>
      <c r="HM71" s="164"/>
      <c r="HN71" s="164"/>
      <c r="HO71" s="164"/>
      <c r="HP71" s="164"/>
      <c r="HQ71" s="164"/>
      <c r="HR71" s="164"/>
      <c r="HS71" s="164"/>
      <c r="HT71" s="164"/>
      <c r="HU71" s="164"/>
      <c r="HV71" s="164"/>
      <c r="HW71" s="164"/>
      <c r="HX71" s="164"/>
      <c r="HY71" s="164"/>
      <c r="HZ71" s="164"/>
      <c r="IA71" s="164"/>
      <c r="IB71" s="164"/>
      <c r="IC71" s="164"/>
      <c r="ID71" s="164"/>
      <c r="IE71" s="164"/>
      <c r="IF71" s="164"/>
      <c r="IG71" s="164"/>
      <c r="IH71" s="164"/>
      <c r="II71" s="164"/>
      <c r="IJ71" s="164"/>
      <c r="IK71" s="164"/>
      <c r="IL71" s="164"/>
      <c r="IM71" s="164"/>
      <c r="IN71" s="164"/>
      <c r="IO71" s="164"/>
      <c r="IP71" s="164"/>
      <c r="IQ71" s="164"/>
      <c r="IR71" s="164"/>
      <c r="IS71" s="164"/>
      <c r="IT71" s="164"/>
      <c r="IU71" s="164"/>
      <c r="IV71" s="164"/>
      <c r="IW71" s="164"/>
      <c r="IX71" s="164"/>
      <c r="IY71" s="164"/>
      <c r="IZ71" s="164"/>
      <c r="JA71" s="164"/>
      <c r="JB71" s="164"/>
      <c r="JC71" s="164"/>
      <c r="JD71" s="164"/>
      <c r="JE71" s="164"/>
      <c r="JF71" s="164"/>
      <c r="JG71" s="164"/>
      <c r="JH71" s="164"/>
      <c r="JI71" s="164"/>
      <c r="JJ71" s="164"/>
      <c r="JK71" s="164"/>
      <c r="JL71" s="164"/>
      <c r="JM71" s="164"/>
      <c r="JN71" s="164"/>
      <c r="JO71" s="164"/>
      <c r="JP71" s="164"/>
      <c r="JQ71" s="164"/>
      <c r="JR71" s="164"/>
      <c r="JS71" s="164"/>
      <c r="JT71" s="164"/>
      <c r="JU71" s="164"/>
      <c r="JV71" s="164"/>
      <c r="JW71" s="164"/>
      <c r="JX71" s="164"/>
      <c r="JY71" s="164"/>
      <c r="JZ71" s="164"/>
      <c r="KA71" s="164"/>
      <c r="KB71" s="164"/>
      <c r="KC71" s="164"/>
      <c r="KD71" s="164"/>
      <c r="KE71" s="164"/>
      <c r="KF71" s="164"/>
      <c r="KG71" s="164"/>
      <c r="KH71" s="164"/>
      <c r="KI71" s="164"/>
      <c r="KJ71" s="164"/>
      <c r="KK71" s="164"/>
      <c r="KL71" s="164"/>
      <c r="KM71" s="164"/>
      <c r="KN71" s="164"/>
      <c r="KO71" s="164"/>
      <c r="KP71" s="164"/>
      <c r="KQ71" s="164"/>
      <c r="KR71" s="164"/>
      <c r="KS71" s="164"/>
      <c r="KT71" s="164"/>
      <c r="KU71" s="164"/>
      <c r="KV71" s="164"/>
      <c r="KW71" s="164"/>
      <c r="KX71" s="164"/>
      <c r="KY71" s="164"/>
      <c r="KZ71" s="164"/>
      <c r="LA71" s="164"/>
      <c r="LB71" s="164"/>
      <c r="LC71" s="164"/>
      <c r="LD71" s="164"/>
      <c r="LE71" s="164"/>
      <c r="LF71" s="164"/>
      <c r="LG71" s="164"/>
      <c r="LH71" s="164"/>
      <c r="LI71" s="164"/>
      <c r="LJ71" s="164"/>
      <c r="LK71" s="164"/>
      <c r="LL71" s="164"/>
      <c r="LM71" s="164"/>
      <c r="LN71" s="164"/>
      <c r="LO71" s="164"/>
      <c r="LP71" s="164"/>
      <c r="LQ71" s="164"/>
      <c r="LR71" s="164"/>
      <c r="LS71" s="164"/>
      <c r="LT71" s="164"/>
      <c r="LU71" s="164"/>
      <c r="LV71" s="164"/>
      <c r="LW71" s="164"/>
      <c r="LX71" s="164"/>
      <c r="LY71" s="164"/>
      <c r="LZ71" s="164"/>
      <c r="MA71" s="164"/>
      <c r="MB71" s="164"/>
      <c r="MC71" s="164"/>
      <c r="MD71" s="164"/>
      <c r="ME71" s="164"/>
      <c r="MF71" s="164"/>
      <c r="MG71" s="164"/>
      <c r="MH71" s="164"/>
      <c r="MI71" s="164"/>
      <c r="MJ71" s="164"/>
      <c r="MK71" s="164"/>
      <c r="ML71" s="164"/>
      <c r="MM71" s="164"/>
      <c r="MN71" s="164"/>
      <c r="MO71" s="164"/>
      <c r="MP71" s="164"/>
      <c r="MQ71" s="164"/>
      <c r="MR71" s="164"/>
      <c r="MS71" s="164"/>
      <c r="MT71" s="164"/>
      <c r="MU71" s="164"/>
      <c r="MV71" s="164"/>
      <c r="MW71" s="164"/>
      <c r="MX71" s="164"/>
      <c r="MY71" s="164"/>
      <c r="MZ71" s="164"/>
      <c r="NA71" s="164"/>
      <c r="NB71" s="164"/>
      <c r="NC71" s="164"/>
      <c r="ND71" s="164"/>
      <c r="NE71" s="164"/>
      <c r="NF71" s="164"/>
      <c r="NG71" s="164"/>
      <c r="NH71" s="164"/>
      <c r="NI71" s="164"/>
      <c r="NJ71" s="164"/>
      <c r="NK71" s="164"/>
      <c r="NL71" s="164"/>
      <c r="NM71" s="164"/>
      <c r="NN71" s="164"/>
      <c r="NO71" s="164"/>
      <c r="NP71" s="164"/>
      <c r="NQ71" s="164"/>
      <c r="NR71" s="164"/>
      <c r="NS71" s="164"/>
      <c r="NT71" s="164"/>
      <c r="NU71" s="164"/>
      <c r="NV71" s="164"/>
      <c r="NW71" s="164"/>
      <c r="NX71" s="164"/>
      <c r="NY71" s="164"/>
      <c r="NZ71" s="164"/>
      <c r="OA71" s="164"/>
      <c r="OB71" s="164"/>
      <c r="OC71" s="164"/>
      <c r="OD71" s="164"/>
      <c r="OE71" s="164"/>
      <c r="OF71" s="164"/>
      <c r="OG71" s="164"/>
      <c r="OH71" s="164"/>
      <c r="OI71" s="164"/>
      <c r="OJ71" s="164"/>
      <c r="OK71" s="164"/>
      <c r="OL71" s="164"/>
      <c r="OM71" s="164"/>
      <c r="ON71" s="164"/>
      <c r="OO71" s="164"/>
      <c r="OP71" s="164"/>
      <c r="OQ71" s="164"/>
      <c r="OR71" s="164"/>
      <c r="OS71" s="164"/>
      <c r="OT71" s="164"/>
      <c r="OU71" s="164"/>
      <c r="OV71" s="164"/>
      <c r="OW71" s="164"/>
      <c r="OX71" s="164"/>
      <c r="OY71" s="164"/>
      <c r="OZ71" s="164"/>
      <c r="PA71" s="164"/>
      <c r="PB71" s="164"/>
      <c r="PC71" s="164"/>
      <c r="PD71" s="164"/>
      <c r="PE71" s="164"/>
      <c r="PF71" s="164"/>
      <c r="PG71" s="164"/>
      <c r="PH71" s="164"/>
      <c r="PI71" s="164"/>
      <c r="PJ71" s="164"/>
      <c r="PK71" s="164"/>
      <c r="PL71" s="164"/>
      <c r="PM71" s="164"/>
      <c r="PN71" s="164"/>
      <c r="PO71" s="164"/>
      <c r="PP71" s="164"/>
      <c r="PQ71" s="164"/>
      <c r="PR71" s="164"/>
      <c r="PS71" s="164"/>
      <c r="PT71" s="164"/>
      <c r="PU71" s="164"/>
      <c r="PV71" s="164"/>
      <c r="PW71" s="164"/>
      <c r="PX71" s="164"/>
      <c r="PY71" s="164"/>
      <c r="PZ71" s="164"/>
      <c r="QA71" s="164"/>
      <c r="QB71" s="164"/>
      <c r="QC71" s="164"/>
      <c r="QD71" s="164"/>
      <c r="QE71" s="164"/>
      <c r="QF71" s="164"/>
      <c r="QG71" s="164"/>
      <c r="QH71" s="164"/>
      <c r="QI71" s="164"/>
      <c r="QJ71" s="164"/>
      <c r="QK71" s="164"/>
      <c r="QL71" s="164"/>
      <c r="QM71" s="164"/>
      <c r="QN71" s="164"/>
      <c r="QO71" s="164"/>
      <c r="QP71" s="164"/>
      <c r="QQ71" s="164"/>
      <c r="QR71" s="164"/>
      <c r="QS71" s="164"/>
      <c r="QT71" s="164"/>
      <c r="QU71" s="164"/>
      <c r="QV71" s="164"/>
      <c r="QW71" s="164"/>
      <c r="QX71" s="164"/>
      <c r="QY71" s="164"/>
      <c r="QZ71" s="164"/>
      <c r="RA71" s="164"/>
      <c r="RB71" s="164"/>
      <c r="RC71" s="164"/>
      <c r="RD71" s="164"/>
      <c r="RE71" s="164"/>
      <c r="RF71" s="164"/>
      <c r="RG71" s="164"/>
      <c r="RH71" s="164"/>
      <c r="RI71" s="164"/>
      <c r="RJ71" s="164"/>
      <c r="RK71" s="164"/>
      <c r="RL71" s="164"/>
      <c r="RM71" s="164"/>
      <c r="RN71" s="164"/>
      <c r="RO71" s="164"/>
      <c r="RP71" s="164"/>
      <c r="RQ71" s="164"/>
      <c r="RR71" s="164"/>
      <c r="RS71" s="164"/>
      <c r="RT71" s="164"/>
      <c r="RU71" s="164"/>
      <c r="RV71" s="164"/>
      <c r="RW71" s="164"/>
      <c r="RX71" s="164"/>
      <c r="RY71" s="164"/>
      <c r="RZ71" s="164"/>
      <c r="SA71" s="164"/>
      <c r="SB71" s="164"/>
      <c r="SC71" s="164"/>
      <c r="SD71" s="164"/>
      <c r="SE71" s="164"/>
      <c r="SF71" s="164"/>
      <c r="SG71" s="164"/>
      <c r="SH71" s="164"/>
      <c r="SI71" s="164"/>
      <c r="SJ71" s="164"/>
      <c r="SK71" s="164"/>
      <c r="SL71" s="164"/>
      <c r="SM71" s="164"/>
      <c r="SN71" s="164"/>
      <c r="SO71" s="164"/>
      <c r="SP71" s="164"/>
      <c r="SQ71" s="164"/>
      <c r="SR71" s="164"/>
      <c r="SS71" s="164"/>
      <c r="ST71" s="164"/>
      <c r="SU71" s="164"/>
      <c r="SV71" s="164"/>
      <c r="SW71" s="164"/>
      <c r="SX71" s="164"/>
      <c r="SY71" s="164"/>
      <c r="SZ71" s="164"/>
      <c r="TA71" s="164"/>
      <c r="TB71" s="164"/>
      <c r="TC71" s="164"/>
      <c r="TD71" s="164"/>
      <c r="TE71" s="164"/>
      <c r="TF71" s="164"/>
      <c r="TG71" s="164"/>
      <c r="TH71" s="164"/>
      <c r="TI71" s="164"/>
      <c r="TJ71" s="164"/>
      <c r="TK71" s="164"/>
      <c r="TL71" s="164"/>
      <c r="TM71" s="164"/>
      <c r="TN71" s="164"/>
      <c r="TO71" s="164"/>
      <c r="TP71" s="164"/>
      <c r="TQ71" s="164"/>
      <c r="TR71" s="164"/>
      <c r="TS71" s="164"/>
      <c r="TT71" s="164"/>
      <c r="TU71" s="164"/>
      <c r="TV71" s="164"/>
      <c r="TW71" s="164"/>
      <c r="TX71" s="164"/>
      <c r="TY71" s="164"/>
      <c r="TZ71" s="164"/>
      <c r="UA71" s="164"/>
      <c r="UB71" s="164"/>
      <c r="UC71" s="164"/>
      <c r="UD71" s="164"/>
      <c r="UE71" s="164"/>
      <c r="UF71" s="164"/>
      <c r="UG71" s="164"/>
      <c r="UH71" s="164"/>
      <c r="UI71" s="164"/>
      <c r="UJ71" s="164"/>
      <c r="UK71" s="164"/>
      <c r="UL71" s="164"/>
      <c r="UM71" s="164"/>
      <c r="UN71" s="164"/>
      <c r="UO71" s="164"/>
      <c r="UP71" s="164"/>
      <c r="UQ71" s="164"/>
      <c r="UR71" s="164"/>
      <c r="US71" s="164"/>
      <c r="UT71" s="164"/>
      <c r="UU71" s="164"/>
      <c r="UV71" s="164"/>
      <c r="UW71" s="164"/>
      <c r="UX71" s="164"/>
      <c r="UY71" s="164"/>
      <c r="UZ71" s="164"/>
      <c r="VA71" s="164"/>
      <c r="VB71" s="164"/>
      <c r="VC71" s="164"/>
      <c r="VD71" s="164"/>
      <c r="VE71" s="164"/>
      <c r="VF71" s="164"/>
      <c r="VG71" s="164"/>
      <c r="VH71" s="164"/>
      <c r="VI71" s="164"/>
      <c r="VJ71" s="164"/>
      <c r="VK71" s="164"/>
      <c r="VL71" s="164"/>
      <c r="VM71" s="164"/>
      <c r="VN71" s="164"/>
      <c r="VO71" s="164"/>
      <c r="VP71" s="164"/>
      <c r="VQ71" s="164"/>
      <c r="VR71" s="164"/>
      <c r="VS71" s="164"/>
      <c r="VT71" s="164"/>
      <c r="VU71" s="164"/>
      <c r="VV71" s="164"/>
      <c r="VW71" s="164"/>
      <c r="VX71" s="164"/>
      <c r="VY71" s="164"/>
      <c r="VZ71" s="164"/>
      <c r="WA71" s="164"/>
      <c r="WB71" s="164"/>
      <c r="WC71" s="164"/>
      <c r="WD71" s="164"/>
      <c r="WE71" s="164"/>
      <c r="WF71" s="164"/>
      <c r="WG71" s="164"/>
      <c r="WH71" s="164"/>
      <c r="WI71" s="164"/>
      <c r="WJ71" s="164"/>
      <c r="WK71" s="164"/>
      <c r="WL71" s="164"/>
      <c r="WM71" s="164"/>
      <c r="WN71" s="164"/>
      <c r="WO71" s="164"/>
      <c r="WP71" s="164"/>
      <c r="WQ71" s="164"/>
      <c r="WR71" s="164"/>
      <c r="WS71" s="164"/>
      <c r="WT71" s="164"/>
      <c r="WU71" s="164"/>
      <c r="WV71" s="164"/>
      <c r="WW71" s="164"/>
      <c r="WX71" s="164"/>
      <c r="WY71" s="164"/>
      <c r="WZ71" s="164"/>
      <c r="XA71" s="164"/>
      <c r="XB71" s="164"/>
      <c r="XC71" s="164"/>
      <c r="XD71" s="164"/>
      <c r="XE71" s="164"/>
      <c r="XF71" s="164"/>
      <c r="XG71" s="164"/>
      <c r="XH71" s="164"/>
      <c r="XI71" s="164"/>
      <c r="XJ71" s="164"/>
      <c r="XK71" s="164"/>
      <c r="XL71" s="164"/>
      <c r="XM71" s="164"/>
      <c r="XN71" s="164"/>
      <c r="XO71" s="164"/>
      <c r="XP71" s="164"/>
      <c r="XQ71" s="164"/>
      <c r="XR71" s="164"/>
      <c r="XS71" s="164"/>
      <c r="XT71" s="164"/>
      <c r="XU71" s="164"/>
      <c r="XV71" s="164"/>
      <c r="XW71" s="164"/>
      <c r="XX71" s="164"/>
      <c r="XY71" s="164"/>
      <c r="XZ71" s="164"/>
      <c r="YA71" s="164"/>
      <c r="YB71" s="164"/>
      <c r="YC71" s="164"/>
      <c r="YD71" s="164"/>
      <c r="YE71" s="164"/>
      <c r="YF71" s="164"/>
      <c r="YG71" s="164"/>
      <c r="YH71" s="164"/>
      <c r="YI71" s="164"/>
      <c r="YJ71" s="164"/>
      <c r="YK71" s="164"/>
      <c r="YL71" s="164"/>
      <c r="YM71" s="164"/>
      <c r="YN71" s="164"/>
      <c r="YO71" s="164"/>
      <c r="YP71" s="164"/>
      <c r="YQ71" s="164"/>
      <c r="YR71" s="164"/>
      <c r="YS71" s="164"/>
      <c r="YT71" s="164"/>
      <c r="YU71" s="164"/>
      <c r="YV71" s="164"/>
      <c r="YW71" s="164"/>
      <c r="YX71" s="164"/>
      <c r="YY71" s="164"/>
      <c r="YZ71" s="164"/>
      <c r="ZA71" s="164"/>
      <c r="ZB71" s="164"/>
      <c r="ZC71" s="164"/>
      <c r="ZD71" s="164"/>
      <c r="ZE71" s="164"/>
      <c r="ZF71" s="164"/>
      <c r="ZG71" s="164"/>
      <c r="ZH71" s="164"/>
      <c r="ZI71" s="164"/>
      <c r="ZJ71" s="164"/>
      <c r="ZK71" s="164"/>
      <c r="ZL71" s="164"/>
      <c r="ZM71" s="164"/>
      <c r="ZN71" s="164"/>
      <c r="ZO71" s="164"/>
      <c r="ZP71" s="164"/>
      <c r="ZQ71" s="164"/>
      <c r="ZR71" s="164"/>
      <c r="ZS71" s="164"/>
      <c r="ZT71" s="164"/>
      <c r="ZU71" s="164"/>
      <c r="ZV71" s="164"/>
      <c r="ZW71" s="164"/>
      <c r="ZX71" s="164"/>
      <c r="ZY71" s="164"/>
      <c r="ZZ71" s="164"/>
      <c r="AAA71" s="164"/>
      <c r="AAB71" s="164"/>
      <c r="AAC71" s="164"/>
      <c r="AAD71" s="164"/>
      <c r="AAE71" s="164"/>
      <c r="AAF71" s="164"/>
      <c r="AAG71" s="164"/>
      <c r="AAH71" s="164"/>
      <c r="AAI71" s="164"/>
      <c r="AAJ71" s="164"/>
      <c r="AAK71" s="164"/>
      <c r="AAL71" s="164"/>
      <c r="AAM71" s="164"/>
      <c r="AAN71" s="164"/>
      <c r="AAO71" s="164"/>
      <c r="AAP71" s="164"/>
      <c r="AAQ71" s="164"/>
      <c r="AAR71" s="164"/>
      <c r="AAS71" s="164"/>
      <c r="AAT71" s="164"/>
      <c r="AAU71" s="164"/>
      <c r="AAV71" s="164"/>
      <c r="AAW71" s="164"/>
      <c r="AAX71" s="164"/>
      <c r="AAY71" s="164"/>
      <c r="AAZ71" s="164"/>
      <c r="ABA71" s="164"/>
      <c r="ABB71" s="164"/>
      <c r="ABC71" s="164"/>
    </row>
    <row r="72" spans="1:731" ht="15" customHeight="1" x14ac:dyDescent="0.35">
      <c r="A72" s="161" t="s">
        <v>258</v>
      </c>
      <c r="B72" s="525"/>
      <c r="C72" s="525"/>
      <c r="D72" s="162"/>
      <c r="E72" s="162"/>
      <c r="F72" s="162"/>
      <c r="G72" s="162">
        <v>1</v>
      </c>
      <c r="H72" s="162">
        <v>1</v>
      </c>
      <c r="I72" s="162">
        <v>1</v>
      </c>
      <c r="J72" s="162">
        <v>1</v>
      </c>
      <c r="K72" s="162">
        <v>1</v>
      </c>
      <c r="L72" s="162">
        <v>1</v>
      </c>
      <c r="M72" s="162">
        <v>1</v>
      </c>
      <c r="N72" s="162">
        <v>1</v>
      </c>
      <c r="O72" s="162"/>
      <c r="P72" s="162"/>
      <c r="Q72" s="162"/>
      <c r="R72" s="162">
        <v>0</v>
      </c>
      <c r="S72" s="162">
        <v>0</v>
      </c>
      <c r="T72" s="162">
        <v>0</v>
      </c>
      <c r="U72" s="162">
        <v>0</v>
      </c>
      <c r="V72" s="162">
        <v>0</v>
      </c>
      <c r="W72" s="162">
        <v>0</v>
      </c>
      <c r="X72" s="162">
        <v>0</v>
      </c>
      <c r="Y72" s="162">
        <v>0</v>
      </c>
      <c r="Z72" s="162"/>
      <c r="AA72" s="162"/>
      <c r="AB72" s="162"/>
      <c r="AC72" s="162">
        <v>0</v>
      </c>
      <c r="AD72" s="162">
        <v>0</v>
      </c>
      <c r="AE72" s="162">
        <v>0</v>
      </c>
      <c r="AF72" s="162">
        <v>0</v>
      </c>
      <c r="AG72" s="162">
        <v>0</v>
      </c>
      <c r="AH72" s="162">
        <v>0</v>
      </c>
      <c r="AI72" s="162">
        <v>0</v>
      </c>
      <c r="AJ72" s="162">
        <v>0</v>
      </c>
      <c r="AK72" s="162"/>
      <c r="AL72" s="162"/>
      <c r="AM72" s="162"/>
      <c r="AN72" s="162">
        <v>0</v>
      </c>
      <c r="AO72" s="162">
        <v>0</v>
      </c>
      <c r="AP72" s="162">
        <v>0</v>
      </c>
      <c r="AQ72" s="162">
        <v>0</v>
      </c>
      <c r="AR72" s="162">
        <v>0</v>
      </c>
      <c r="AS72" s="162">
        <v>0</v>
      </c>
      <c r="AT72" s="162">
        <v>0</v>
      </c>
      <c r="AU72" s="162">
        <v>0</v>
      </c>
      <c r="AV72" s="162"/>
      <c r="AW72" s="162"/>
      <c r="AX72" s="162"/>
      <c r="AY72" s="162">
        <v>0</v>
      </c>
      <c r="AZ72" s="162">
        <v>0</v>
      </c>
      <c r="BA72" s="162">
        <v>0</v>
      </c>
      <c r="BB72" s="162">
        <v>1</v>
      </c>
      <c r="BC72" s="162">
        <v>2</v>
      </c>
      <c r="BD72" s="162">
        <v>3</v>
      </c>
      <c r="BE72" s="162">
        <v>4</v>
      </c>
      <c r="BF72" s="162">
        <v>5</v>
      </c>
      <c r="BG72" s="162"/>
      <c r="BH72" s="162"/>
      <c r="BI72" s="162"/>
      <c r="BJ72" s="162">
        <v>0</v>
      </c>
      <c r="BK72" s="162">
        <v>0</v>
      </c>
      <c r="BL72" s="162">
        <v>0</v>
      </c>
      <c r="BM72" s="162">
        <v>0</v>
      </c>
      <c r="BN72" s="162">
        <v>0</v>
      </c>
      <c r="BO72" s="162">
        <v>0</v>
      </c>
      <c r="BP72" s="162">
        <v>0</v>
      </c>
      <c r="BQ72" s="162">
        <v>0</v>
      </c>
      <c r="BR72" s="162"/>
      <c r="BS72" s="162"/>
      <c r="BT72" s="162"/>
      <c r="BU72" s="162">
        <v>0</v>
      </c>
      <c r="BV72" s="162">
        <v>0</v>
      </c>
      <c r="BW72" s="162">
        <v>0</v>
      </c>
      <c r="BX72" s="162">
        <v>0</v>
      </c>
      <c r="BY72" s="162">
        <v>0</v>
      </c>
      <c r="BZ72" s="162">
        <v>0</v>
      </c>
      <c r="CA72" s="162">
        <v>0</v>
      </c>
      <c r="CB72" s="162">
        <v>0</v>
      </c>
      <c r="CC72" s="162"/>
      <c r="CD72" s="162"/>
      <c r="CE72" s="162"/>
      <c r="CF72" s="162">
        <v>0</v>
      </c>
      <c r="CG72" s="162">
        <v>0</v>
      </c>
      <c r="CH72" s="162">
        <v>0</v>
      </c>
      <c r="CI72" s="162">
        <v>0</v>
      </c>
      <c r="CJ72" s="162">
        <v>0</v>
      </c>
      <c r="CK72" s="162">
        <v>0</v>
      </c>
      <c r="CL72" s="162">
        <v>0</v>
      </c>
      <c r="CM72" s="162">
        <v>0</v>
      </c>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4"/>
      <c r="DV72" s="164"/>
      <c r="DW72" s="164"/>
      <c r="DX72" s="164"/>
      <c r="DY72" s="164"/>
      <c r="DZ72" s="164"/>
      <c r="EA72" s="164"/>
      <c r="EB72" s="164"/>
      <c r="EC72" s="164"/>
      <c r="ED72" s="164"/>
      <c r="EE72" s="164"/>
      <c r="EF72" s="164"/>
      <c r="EG72" s="164"/>
      <c r="EH72" s="164"/>
      <c r="EI72" s="164"/>
      <c r="EJ72" s="164"/>
      <c r="EK72" s="164"/>
      <c r="EL72" s="164"/>
      <c r="EM72" s="164"/>
      <c r="EN72" s="164"/>
      <c r="EO72" s="164"/>
      <c r="EP72" s="164"/>
      <c r="EQ72" s="164"/>
      <c r="ER72" s="164"/>
      <c r="ES72" s="164"/>
      <c r="ET72" s="164"/>
      <c r="EU72" s="164"/>
      <c r="EV72" s="164"/>
      <c r="EW72" s="164"/>
      <c r="EX72" s="164"/>
      <c r="EY72" s="164"/>
      <c r="EZ72" s="164"/>
      <c r="FA72" s="164"/>
      <c r="FB72" s="164"/>
      <c r="FC72" s="164"/>
      <c r="FD72" s="164"/>
      <c r="FE72" s="164"/>
      <c r="FF72" s="164"/>
      <c r="FG72" s="164"/>
      <c r="FH72" s="164"/>
      <c r="FI72" s="164"/>
      <c r="FJ72" s="164"/>
      <c r="FK72" s="164"/>
      <c r="FL72" s="164"/>
      <c r="FM72" s="164"/>
      <c r="FN72" s="164"/>
      <c r="FO72" s="164"/>
      <c r="FP72" s="164"/>
      <c r="FQ72" s="164"/>
      <c r="FR72" s="164"/>
      <c r="FS72" s="164"/>
      <c r="FT72" s="164"/>
      <c r="FU72" s="164"/>
      <c r="FV72" s="164"/>
      <c r="FW72" s="164"/>
      <c r="FX72" s="164"/>
      <c r="FY72" s="164"/>
      <c r="FZ72" s="164"/>
      <c r="GA72" s="164"/>
      <c r="GB72" s="164"/>
      <c r="GC72" s="164"/>
      <c r="GD72" s="164"/>
      <c r="GE72" s="164"/>
      <c r="GF72" s="164"/>
      <c r="GG72" s="164"/>
      <c r="GH72" s="164"/>
      <c r="GI72" s="164"/>
      <c r="GJ72" s="164"/>
      <c r="GK72" s="164"/>
      <c r="GL72" s="164"/>
      <c r="GM72" s="164"/>
      <c r="GN72" s="164"/>
      <c r="GO72" s="164"/>
      <c r="GP72" s="164"/>
      <c r="GQ72" s="164"/>
      <c r="GR72" s="164"/>
      <c r="GS72" s="164"/>
      <c r="GT72" s="164"/>
      <c r="GU72" s="164"/>
      <c r="GV72" s="164"/>
      <c r="GW72" s="164"/>
      <c r="GX72" s="164"/>
      <c r="GY72" s="164"/>
      <c r="GZ72" s="164"/>
      <c r="HA72" s="164"/>
      <c r="HB72" s="164"/>
      <c r="HC72" s="164"/>
      <c r="HD72" s="164"/>
      <c r="HE72" s="164"/>
      <c r="HF72" s="164"/>
      <c r="HG72" s="164"/>
      <c r="HH72" s="164"/>
      <c r="HI72" s="164"/>
      <c r="HJ72" s="164"/>
      <c r="HK72" s="164"/>
      <c r="HL72" s="164"/>
      <c r="HM72" s="164"/>
      <c r="HN72" s="164"/>
      <c r="HO72" s="164"/>
      <c r="HP72" s="164"/>
      <c r="HQ72" s="164"/>
      <c r="HR72" s="164"/>
      <c r="HS72" s="164"/>
      <c r="HT72" s="164"/>
      <c r="HU72" s="164"/>
      <c r="HV72" s="164"/>
      <c r="HW72" s="164"/>
      <c r="HX72" s="164"/>
      <c r="HY72" s="164"/>
      <c r="HZ72" s="164"/>
      <c r="IA72" s="164"/>
      <c r="IB72" s="164"/>
      <c r="IC72" s="164"/>
      <c r="ID72" s="164"/>
      <c r="IE72" s="164"/>
      <c r="IF72" s="164"/>
      <c r="IG72" s="164"/>
      <c r="IH72" s="164"/>
      <c r="II72" s="164"/>
      <c r="IJ72" s="164"/>
      <c r="IK72" s="164"/>
      <c r="IL72" s="164"/>
      <c r="IM72" s="164"/>
      <c r="IN72" s="164"/>
      <c r="IO72" s="164"/>
      <c r="IP72" s="164"/>
      <c r="IQ72" s="164"/>
      <c r="IR72" s="164"/>
      <c r="IS72" s="164"/>
      <c r="IT72" s="164"/>
      <c r="IU72" s="164"/>
      <c r="IV72" s="164"/>
      <c r="IW72" s="164"/>
      <c r="IX72" s="164"/>
      <c r="IY72" s="164"/>
      <c r="IZ72" s="164"/>
      <c r="JA72" s="164"/>
      <c r="JB72" s="164"/>
      <c r="JC72" s="164"/>
      <c r="JD72" s="164"/>
      <c r="JE72" s="164"/>
      <c r="JF72" s="164"/>
      <c r="JG72" s="164"/>
      <c r="JH72" s="164"/>
      <c r="JI72" s="164"/>
      <c r="JJ72" s="164"/>
      <c r="JK72" s="164"/>
      <c r="JL72" s="164"/>
      <c r="JM72" s="164"/>
      <c r="JN72" s="164"/>
      <c r="JO72" s="164"/>
      <c r="JP72" s="164"/>
      <c r="JQ72" s="164"/>
      <c r="JR72" s="164"/>
      <c r="JS72" s="164"/>
      <c r="JT72" s="164"/>
      <c r="JU72" s="164"/>
      <c r="JV72" s="164"/>
      <c r="JW72" s="164"/>
      <c r="JX72" s="164"/>
      <c r="JY72" s="164"/>
      <c r="JZ72" s="164"/>
      <c r="KA72" s="164"/>
      <c r="KB72" s="164"/>
      <c r="KC72" s="164"/>
      <c r="KD72" s="164"/>
      <c r="KE72" s="164"/>
      <c r="KF72" s="164"/>
      <c r="KG72" s="164"/>
      <c r="KH72" s="164"/>
      <c r="KI72" s="164"/>
      <c r="KJ72" s="164"/>
      <c r="KK72" s="164"/>
      <c r="KL72" s="164"/>
      <c r="KM72" s="164"/>
      <c r="KN72" s="164"/>
      <c r="KO72" s="164"/>
      <c r="KP72" s="164"/>
      <c r="KQ72" s="164"/>
      <c r="KR72" s="164"/>
      <c r="KS72" s="164"/>
      <c r="KT72" s="164"/>
      <c r="KU72" s="164"/>
      <c r="KV72" s="164"/>
      <c r="KW72" s="164"/>
      <c r="KX72" s="164"/>
      <c r="KY72" s="164"/>
      <c r="KZ72" s="164"/>
      <c r="LA72" s="164"/>
      <c r="LB72" s="164"/>
      <c r="LC72" s="164"/>
      <c r="LD72" s="164"/>
      <c r="LE72" s="164"/>
      <c r="LF72" s="164"/>
      <c r="LG72" s="164"/>
      <c r="LH72" s="164"/>
      <c r="LI72" s="164"/>
      <c r="LJ72" s="164"/>
      <c r="LK72" s="164"/>
      <c r="LL72" s="164"/>
      <c r="LM72" s="164"/>
      <c r="LN72" s="164"/>
      <c r="LO72" s="164"/>
      <c r="LP72" s="164"/>
      <c r="LQ72" s="164"/>
      <c r="LR72" s="164"/>
      <c r="LS72" s="164"/>
      <c r="LT72" s="164"/>
      <c r="LU72" s="164"/>
      <c r="LV72" s="164"/>
      <c r="LW72" s="164"/>
      <c r="LX72" s="164"/>
      <c r="LY72" s="164"/>
      <c r="LZ72" s="164"/>
      <c r="MA72" s="164"/>
      <c r="MB72" s="164"/>
      <c r="MC72" s="164"/>
      <c r="MD72" s="164"/>
      <c r="ME72" s="164"/>
      <c r="MF72" s="164"/>
      <c r="MG72" s="164"/>
      <c r="MH72" s="164"/>
      <c r="MI72" s="164"/>
      <c r="MJ72" s="164"/>
      <c r="MK72" s="164"/>
      <c r="ML72" s="164"/>
      <c r="MM72" s="164"/>
      <c r="MN72" s="164"/>
      <c r="MO72" s="164"/>
      <c r="MP72" s="164"/>
      <c r="MQ72" s="164"/>
      <c r="MR72" s="164"/>
      <c r="MS72" s="164"/>
      <c r="MT72" s="164"/>
      <c r="MU72" s="164"/>
      <c r="MV72" s="164"/>
      <c r="MW72" s="164"/>
      <c r="MX72" s="164"/>
      <c r="MY72" s="164"/>
      <c r="MZ72" s="164"/>
      <c r="NA72" s="164"/>
      <c r="NB72" s="164"/>
      <c r="NC72" s="164"/>
      <c r="ND72" s="164"/>
      <c r="NE72" s="164"/>
      <c r="NF72" s="164"/>
      <c r="NG72" s="164"/>
      <c r="NH72" s="164"/>
      <c r="NI72" s="164"/>
      <c r="NJ72" s="164"/>
      <c r="NK72" s="164"/>
      <c r="NL72" s="164"/>
      <c r="NM72" s="164"/>
      <c r="NN72" s="164"/>
      <c r="NO72" s="164"/>
      <c r="NP72" s="164"/>
      <c r="NQ72" s="164"/>
      <c r="NR72" s="164"/>
      <c r="NS72" s="164"/>
      <c r="NT72" s="164"/>
      <c r="NU72" s="164"/>
      <c r="NV72" s="164"/>
      <c r="NW72" s="164"/>
      <c r="NX72" s="164"/>
      <c r="NY72" s="164"/>
      <c r="NZ72" s="164"/>
      <c r="OA72" s="164"/>
      <c r="OB72" s="164"/>
      <c r="OC72" s="164"/>
      <c r="OD72" s="164"/>
      <c r="OE72" s="164"/>
      <c r="OF72" s="164"/>
      <c r="OG72" s="164"/>
      <c r="OH72" s="164"/>
      <c r="OI72" s="164"/>
      <c r="OJ72" s="164"/>
      <c r="OK72" s="164"/>
      <c r="OL72" s="164"/>
      <c r="OM72" s="164"/>
      <c r="ON72" s="164"/>
      <c r="OO72" s="164"/>
      <c r="OP72" s="164"/>
      <c r="OQ72" s="164"/>
      <c r="OR72" s="164"/>
      <c r="OS72" s="164"/>
      <c r="OT72" s="164"/>
      <c r="OU72" s="164"/>
      <c r="OV72" s="164"/>
      <c r="OW72" s="164"/>
      <c r="OX72" s="164"/>
      <c r="OY72" s="164"/>
      <c r="OZ72" s="164"/>
      <c r="PA72" s="164"/>
      <c r="PB72" s="164"/>
      <c r="PC72" s="164"/>
      <c r="PD72" s="164"/>
      <c r="PE72" s="164"/>
      <c r="PF72" s="164"/>
      <c r="PG72" s="164"/>
      <c r="PH72" s="164"/>
      <c r="PI72" s="164"/>
      <c r="PJ72" s="164"/>
      <c r="PK72" s="164"/>
      <c r="PL72" s="164"/>
      <c r="PM72" s="164"/>
      <c r="PN72" s="164"/>
      <c r="PO72" s="164"/>
      <c r="PP72" s="164"/>
      <c r="PQ72" s="164"/>
      <c r="PR72" s="164"/>
      <c r="PS72" s="164"/>
      <c r="PT72" s="164"/>
      <c r="PU72" s="164"/>
      <c r="PV72" s="164"/>
      <c r="PW72" s="164"/>
      <c r="PX72" s="164"/>
      <c r="PY72" s="164"/>
      <c r="PZ72" s="164"/>
      <c r="QA72" s="164"/>
      <c r="QB72" s="164"/>
      <c r="QC72" s="164"/>
      <c r="QD72" s="164"/>
      <c r="QE72" s="164"/>
      <c r="QF72" s="164"/>
      <c r="QG72" s="164"/>
      <c r="QH72" s="164"/>
      <c r="QI72" s="164"/>
      <c r="QJ72" s="164"/>
      <c r="QK72" s="164"/>
      <c r="QL72" s="164"/>
      <c r="QM72" s="164"/>
      <c r="QN72" s="164"/>
      <c r="QO72" s="164"/>
      <c r="QP72" s="164"/>
      <c r="QQ72" s="164"/>
      <c r="QR72" s="164"/>
      <c r="QS72" s="164"/>
      <c r="QT72" s="164"/>
      <c r="QU72" s="164"/>
      <c r="QV72" s="164"/>
      <c r="QW72" s="164"/>
      <c r="QX72" s="164"/>
      <c r="QY72" s="164"/>
      <c r="QZ72" s="164"/>
      <c r="RA72" s="164"/>
      <c r="RB72" s="164"/>
      <c r="RC72" s="164"/>
      <c r="RD72" s="164"/>
      <c r="RE72" s="164"/>
      <c r="RF72" s="164"/>
      <c r="RG72" s="164"/>
      <c r="RH72" s="164"/>
      <c r="RI72" s="164"/>
      <c r="RJ72" s="164"/>
      <c r="RK72" s="164"/>
      <c r="RL72" s="164"/>
      <c r="RM72" s="164"/>
      <c r="RN72" s="164"/>
      <c r="RO72" s="164"/>
      <c r="RP72" s="164"/>
      <c r="RQ72" s="164"/>
      <c r="RR72" s="164"/>
      <c r="RS72" s="164"/>
      <c r="RT72" s="164"/>
      <c r="RU72" s="164"/>
      <c r="RV72" s="164"/>
      <c r="RW72" s="164"/>
      <c r="RX72" s="164"/>
      <c r="RY72" s="164"/>
      <c r="RZ72" s="164"/>
      <c r="SA72" s="164"/>
      <c r="SB72" s="164"/>
      <c r="SC72" s="164"/>
      <c r="SD72" s="164"/>
      <c r="SE72" s="164"/>
      <c r="SF72" s="164"/>
      <c r="SG72" s="164"/>
      <c r="SH72" s="164"/>
      <c r="SI72" s="164"/>
      <c r="SJ72" s="164"/>
      <c r="SK72" s="164"/>
      <c r="SL72" s="164"/>
      <c r="SM72" s="164"/>
      <c r="SN72" s="164"/>
      <c r="SO72" s="164"/>
      <c r="SP72" s="164"/>
      <c r="SQ72" s="164"/>
      <c r="SR72" s="164"/>
      <c r="SS72" s="164"/>
      <c r="ST72" s="164"/>
      <c r="SU72" s="164"/>
      <c r="SV72" s="164"/>
      <c r="SW72" s="164"/>
      <c r="SX72" s="164"/>
      <c r="SY72" s="164"/>
      <c r="SZ72" s="164"/>
      <c r="TA72" s="164"/>
      <c r="TB72" s="164"/>
      <c r="TC72" s="164"/>
      <c r="TD72" s="164"/>
      <c r="TE72" s="164"/>
      <c r="TF72" s="164"/>
      <c r="TG72" s="164"/>
      <c r="TH72" s="164"/>
      <c r="TI72" s="164"/>
      <c r="TJ72" s="164"/>
      <c r="TK72" s="164"/>
      <c r="TL72" s="164"/>
      <c r="TM72" s="164"/>
      <c r="TN72" s="164"/>
      <c r="TO72" s="164"/>
      <c r="TP72" s="164"/>
      <c r="TQ72" s="164"/>
      <c r="TR72" s="164"/>
      <c r="TS72" s="164"/>
      <c r="TT72" s="164"/>
      <c r="TU72" s="164"/>
      <c r="TV72" s="164"/>
      <c r="TW72" s="164"/>
      <c r="TX72" s="164"/>
      <c r="TY72" s="164"/>
      <c r="TZ72" s="164"/>
      <c r="UA72" s="164"/>
      <c r="UB72" s="164"/>
      <c r="UC72" s="164"/>
      <c r="UD72" s="164"/>
      <c r="UE72" s="164"/>
      <c r="UF72" s="164"/>
      <c r="UG72" s="164"/>
      <c r="UH72" s="164"/>
      <c r="UI72" s="164"/>
      <c r="UJ72" s="164"/>
      <c r="UK72" s="164"/>
      <c r="UL72" s="164"/>
      <c r="UM72" s="164"/>
      <c r="UN72" s="164"/>
      <c r="UO72" s="164"/>
      <c r="UP72" s="164"/>
      <c r="UQ72" s="164"/>
      <c r="UR72" s="164"/>
      <c r="US72" s="164"/>
      <c r="UT72" s="164"/>
      <c r="UU72" s="164"/>
      <c r="UV72" s="164"/>
      <c r="UW72" s="164"/>
      <c r="UX72" s="164"/>
      <c r="UY72" s="164"/>
      <c r="UZ72" s="164"/>
      <c r="VA72" s="164"/>
      <c r="VB72" s="164"/>
      <c r="VC72" s="164"/>
      <c r="VD72" s="164"/>
      <c r="VE72" s="164"/>
      <c r="VF72" s="164"/>
      <c r="VG72" s="164"/>
      <c r="VH72" s="164"/>
      <c r="VI72" s="164"/>
      <c r="VJ72" s="164"/>
      <c r="VK72" s="164"/>
      <c r="VL72" s="164"/>
      <c r="VM72" s="164"/>
      <c r="VN72" s="164"/>
      <c r="VO72" s="164"/>
      <c r="VP72" s="164"/>
      <c r="VQ72" s="164"/>
      <c r="VR72" s="164"/>
      <c r="VS72" s="164"/>
      <c r="VT72" s="164"/>
      <c r="VU72" s="164"/>
      <c r="VV72" s="164"/>
      <c r="VW72" s="164"/>
      <c r="VX72" s="164"/>
      <c r="VY72" s="164"/>
      <c r="VZ72" s="164"/>
      <c r="WA72" s="164"/>
      <c r="WB72" s="164"/>
      <c r="WC72" s="164"/>
      <c r="WD72" s="164"/>
      <c r="WE72" s="164"/>
      <c r="WF72" s="164"/>
      <c r="WG72" s="164"/>
      <c r="WH72" s="164"/>
      <c r="WI72" s="164"/>
      <c r="WJ72" s="164"/>
      <c r="WK72" s="164"/>
      <c r="WL72" s="164"/>
      <c r="WM72" s="164"/>
      <c r="WN72" s="164"/>
      <c r="WO72" s="164"/>
      <c r="WP72" s="164"/>
      <c r="WQ72" s="164"/>
      <c r="WR72" s="164"/>
      <c r="WS72" s="164"/>
      <c r="WT72" s="164"/>
      <c r="WU72" s="164"/>
      <c r="WV72" s="164"/>
      <c r="WW72" s="164"/>
      <c r="WX72" s="164"/>
      <c r="WY72" s="164"/>
      <c r="WZ72" s="164"/>
      <c r="XA72" s="164"/>
      <c r="XB72" s="164"/>
      <c r="XC72" s="164"/>
      <c r="XD72" s="164"/>
      <c r="XE72" s="164"/>
      <c r="XF72" s="164"/>
      <c r="XG72" s="164"/>
      <c r="XH72" s="164"/>
      <c r="XI72" s="164"/>
      <c r="XJ72" s="164"/>
      <c r="XK72" s="164"/>
      <c r="XL72" s="164"/>
      <c r="XM72" s="164"/>
      <c r="XN72" s="164"/>
      <c r="XO72" s="164"/>
      <c r="XP72" s="164"/>
      <c r="XQ72" s="164"/>
      <c r="XR72" s="164"/>
      <c r="XS72" s="164"/>
      <c r="XT72" s="164"/>
      <c r="XU72" s="164"/>
      <c r="XV72" s="164"/>
      <c r="XW72" s="164"/>
      <c r="XX72" s="164"/>
      <c r="XY72" s="164"/>
      <c r="XZ72" s="164"/>
      <c r="YA72" s="164"/>
      <c r="YB72" s="164"/>
      <c r="YC72" s="164"/>
      <c r="YD72" s="164"/>
      <c r="YE72" s="164"/>
      <c r="YF72" s="164"/>
      <c r="YG72" s="164"/>
      <c r="YH72" s="164"/>
      <c r="YI72" s="164"/>
      <c r="YJ72" s="164"/>
      <c r="YK72" s="164"/>
      <c r="YL72" s="164"/>
      <c r="YM72" s="164"/>
      <c r="YN72" s="164"/>
      <c r="YO72" s="164"/>
      <c r="YP72" s="164"/>
      <c r="YQ72" s="164"/>
      <c r="YR72" s="164"/>
      <c r="YS72" s="164"/>
      <c r="YT72" s="164"/>
      <c r="YU72" s="164"/>
      <c r="YV72" s="164"/>
      <c r="YW72" s="164"/>
      <c r="YX72" s="164"/>
      <c r="YY72" s="164"/>
      <c r="YZ72" s="164"/>
      <c r="ZA72" s="164"/>
      <c r="ZB72" s="164"/>
      <c r="ZC72" s="164"/>
      <c r="ZD72" s="164"/>
      <c r="ZE72" s="164"/>
      <c r="ZF72" s="164"/>
      <c r="ZG72" s="164"/>
      <c r="ZH72" s="164"/>
      <c r="ZI72" s="164"/>
      <c r="ZJ72" s="164"/>
      <c r="ZK72" s="164"/>
      <c r="ZL72" s="164"/>
      <c r="ZM72" s="164"/>
      <c r="ZN72" s="164"/>
      <c r="ZO72" s="164"/>
      <c r="ZP72" s="164"/>
      <c r="ZQ72" s="164"/>
      <c r="ZR72" s="164"/>
      <c r="ZS72" s="164"/>
      <c r="ZT72" s="164"/>
      <c r="ZU72" s="164"/>
      <c r="ZV72" s="164"/>
      <c r="ZW72" s="164"/>
      <c r="ZX72" s="164"/>
      <c r="ZY72" s="164"/>
      <c r="ZZ72" s="164"/>
      <c r="AAA72" s="164"/>
      <c r="AAB72" s="164"/>
      <c r="AAC72" s="164"/>
      <c r="AAD72" s="164"/>
      <c r="AAE72" s="164"/>
      <c r="AAF72" s="164"/>
      <c r="AAG72" s="164"/>
      <c r="AAH72" s="164"/>
      <c r="AAI72" s="164"/>
      <c r="AAJ72" s="164"/>
      <c r="AAK72" s="164"/>
      <c r="AAL72" s="164"/>
      <c r="AAM72" s="164"/>
      <c r="AAN72" s="164"/>
      <c r="AAO72" s="164"/>
      <c r="AAP72" s="164"/>
      <c r="AAQ72" s="164"/>
      <c r="AAR72" s="164"/>
      <c r="AAS72" s="164"/>
      <c r="AAT72" s="164"/>
      <c r="AAU72" s="164"/>
      <c r="AAV72" s="164"/>
      <c r="AAW72" s="164"/>
      <c r="AAX72" s="164"/>
      <c r="AAY72" s="164"/>
      <c r="AAZ72" s="164"/>
      <c r="ABA72" s="164"/>
      <c r="ABB72" s="164"/>
      <c r="ABC72" s="164"/>
    </row>
    <row r="73" spans="1:731" ht="15" customHeight="1" x14ac:dyDescent="0.35">
      <c r="A73" s="161" t="s">
        <v>257</v>
      </c>
      <c r="B73" s="525"/>
      <c r="C73" s="525"/>
      <c r="D73" s="162"/>
      <c r="E73" s="162"/>
      <c r="F73" s="162"/>
      <c r="G73" s="162">
        <v>1</v>
      </c>
      <c r="H73" s="162">
        <v>1</v>
      </c>
      <c r="I73" s="162">
        <v>1</v>
      </c>
      <c r="J73" s="162">
        <v>1</v>
      </c>
      <c r="K73" s="162">
        <v>1</v>
      </c>
      <c r="L73" s="162">
        <v>1</v>
      </c>
      <c r="M73" s="162">
        <v>1</v>
      </c>
      <c r="N73" s="162">
        <v>1</v>
      </c>
      <c r="O73" s="162"/>
      <c r="P73" s="162"/>
      <c r="Q73" s="162"/>
      <c r="R73" s="162">
        <v>2604.5845060250595</v>
      </c>
      <c r="S73" s="162">
        <v>2604.5845060250595</v>
      </c>
      <c r="T73" s="162">
        <v>2604.5845060250595</v>
      </c>
      <c r="U73" s="162">
        <v>2604.5845060250595</v>
      </c>
      <c r="V73" s="162">
        <v>2604.5845060250595</v>
      </c>
      <c r="W73" s="162">
        <v>2604.5845060250595</v>
      </c>
      <c r="X73" s="162">
        <v>2604.5845060250595</v>
      </c>
      <c r="Y73" s="162">
        <v>2604.5845060250595</v>
      </c>
      <c r="Z73" s="162"/>
      <c r="AA73" s="162"/>
      <c r="AB73" s="162"/>
      <c r="AC73" s="162">
        <v>6898.5560303695183</v>
      </c>
      <c r="AD73" s="162">
        <v>6898.5560303695183</v>
      </c>
      <c r="AE73" s="162">
        <v>6898.5560303695183</v>
      </c>
      <c r="AF73" s="162">
        <v>6898.5560303695183</v>
      </c>
      <c r="AG73" s="162">
        <v>6898.5560303695183</v>
      </c>
      <c r="AH73" s="162">
        <v>6898.5560303695183</v>
      </c>
      <c r="AI73" s="162">
        <v>6898.5560303695183</v>
      </c>
      <c r="AJ73" s="162">
        <v>6898.5560303695183</v>
      </c>
      <c r="AK73" s="162"/>
      <c r="AL73" s="162"/>
      <c r="AM73" s="162"/>
      <c r="AN73" s="162">
        <v>12508.782432355423</v>
      </c>
      <c r="AO73" s="162">
        <v>12508.782432355423</v>
      </c>
      <c r="AP73" s="162">
        <v>12508.782432355423</v>
      </c>
      <c r="AQ73" s="162">
        <v>12508.782432355423</v>
      </c>
      <c r="AR73" s="162">
        <v>12508.782432355423</v>
      </c>
      <c r="AS73" s="162">
        <v>12508.782432355423</v>
      </c>
      <c r="AT73" s="162">
        <v>12508.782432355423</v>
      </c>
      <c r="AU73" s="162">
        <v>12508.782432355423</v>
      </c>
      <c r="AV73" s="162"/>
      <c r="AW73" s="162"/>
      <c r="AX73" s="162"/>
      <c r="AY73" s="162">
        <v>46632</v>
      </c>
      <c r="AZ73" s="162">
        <v>46632</v>
      </c>
      <c r="BA73" s="162">
        <v>46632</v>
      </c>
      <c r="BB73" s="162">
        <v>46632</v>
      </c>
      <c r="BC73" s="162">
        <v>46632</v>
      </c>
      <c r="BD73" s="162">
        <v>46632</v>
      </c>
      <c r="BE73" s="162">
        <v>46632</v>
      </c>
      <c r="BF73" s="162">
        <v>46632</v>
      </c>
      <c r="BG73" s="162"/>
      <c r="BH73" s="162"/>
      <c r="BI73" s="162"/>
      <c r="BJ73" s="162">
        <v>0</v>
      </c>
      <c r="BK73" s="162">
        <v>0</v>
      </c>
      <c r="BL73" s="162">
        <v>0</v>
      </c>
      <c r="BM73" s="162">
        <v>0</v>
      </c>
      <c r="BN73" s="162">
        <v>0</v>
      </c>
      <c r="BO73" s="162">
        <v>0</v>
      </c>
      <c r="BP73" s="162">
        <v>0</v>
      </c>
      <c r="BQ73" s="162">
        <v>0</v>
      </c>
      <c r="BR73" s="162"/>
      <c r="BS73" s="162"/>
      <c r="BT73" s="162"/>
      <c r="BU73" s="162">
        <v>0</v>
      </c>
      <c r="BV73" s="162">
        <v>0</v>
      </c>
      <c r="BW73" s="162">
        <v>0</v>
      </c>
      <c r="BX73" s="162">
        <v>0</v>
      </c>
      <c r="BY73" s="162">
        <v>0</v>
      </c>
      <c r="BZ73" s="162">
        <v>0</v>
      </c>
      <c r="CA73" s="162">
        <v>0</v>
      </c>
      <c r="CB73" s="162">
        <v>0</v>
      </c>
      <c r="CC73" s="162"/>
      <c r="CD73" s="162"/>
      <c r="CE73" s="162"/>
      <c r="CF73" s="162">
        <v>22011.922968750001</v>
      </c>
      <c r="CG73" s="162">
        <v>22011.922968750001</v>
      </c>
      <c r="CH73" s="162">
        <v>22011.922968750001</v>
      </c>
      <c r="CI73" s="162">
        <v>22011.922968750001</v>
      </c>
      <c r="CJ73" s="162">
        <v>22011.922968750001</v>
      </c>
      <c r="CK73" s="162">
        <v>22011.922968750001</v>
      </c>
      <c r="CL73" s="162">
        <v>22011.922968750001</v>
      </c>
      <c r="CM73" s="162">
        <v>22011.922968750001</v>
      </c>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c r="FA73" s="164"/>
      <c r="FB73" s="164"/>
      <c r="FC73" s="164"/>
      <c r="FD73" s="164"/>
      <c r="FE73" s="164"/>
      <c r="FF73" s="164"/>
      <c r="FG73" s="164"/>
      <c r="FH73" s="164"/>
      <c r="FI73" s="164"/>
      <c r="FJ73" s="164"/>
      <c r="FK73" s="164"/>
      <c r="FL73" s="164"/>
      <c r="FM73" s="164"/>
      <c r="FN73" s="164"/>
      <c r="FO73" s="164"/>
      <c r="FP73" s="164"/>
      <c r="FQ73" s="164"/>
      <c r="FR73" s="164"/>
      <c r="FS73" s="164"/>
      <c r="FT73" s="164"/>
      <c r="FU73" s="164"/>
      <c r="FV73" s="164"/>
      <c r="FW73" s="164"/>
      <c r="FX73" s="164"/>
      <c r="FY73" s="164"/>
      <c r="FZ73" s="164"/>
      <c r="GA73" s="164"/>
      <c r="GB73" s="164"/>
      <c r="GC73" s="164"/>
      <c r="GD73" s="164"/>
      <c r="GE73" s="164"/>
      <c r="GF73" s="164"/>
      <c r="GG73" s="164"/>
      <c r="GH73" s="164"/>
      <c r="GI73" s="164"/>
      <c r="GJ73" s="164"/>
      <c r="GK73" s="164"/>
      <c r="GL73" s="164"/>
      <c r="GM73" s="164"/>
      <c r="GN73" s="164"/>
      <c r="GO73" s="164"/>
      <c r="GP73" s="164"/>
      <c r="GQ73" s="164"/>
      <c r="GR73" s="164"/>
      <c r="GS73" s="164"/>
      <c r="GT73" s="164"/>
      <c r="GU73" s="164"/>
      <c r="GV73" s="164"/>
      <c r="GW73" s="164"/>
      <c r="GX73" s="164"/>
      <c r="GY73" s="164"/>
      <c r="GZ73" s="164"/>
      <c r="HA73" s="164"/>
      <c r="HB73" s="164"/>
      <c r="HC73" s="164"/>
      <c r="HD73" s="164"/>
      <c r="HE73" s="164"/>
      <c r="HF73" s="164"/>
      <c r="HG73" s="164"/>
      <c r="HH73" s="164"/>
      <c r="HI73" s="164"/>
      <c r="HJ73" s="164"/>
      <c r="HK73" s="164"/>
      <c r="HL73" s="164"/>
      <c r="HM73" s="164"/>
      <c r="HN73" s="164"/>
      <c r="HO73" s="164"/>
      <c r="HP73" s="164"/>
      <c r="HQ73" s="164"/>
      <c r="HR73" s="164"/>
      <c r="HS73" s="164"/>
      <c r="HT73" s="164"/>
      <c r="HU73" s="164"/>
      <c r="HV73" s="164"/>
      <c r="HW73" s="164"/>
      <c r="HX73" s="164"/>
      <c r="HY73" s="164"/>
      <c r="HZ73" s="164"/>
      <c r="IA73" s="164"/>
      <c r="IB73" s="164"/>
      <c r="IC73" s="164"/>
      <c r="ID73" s="164"/>
      <c r="IE73" s="164"/>
      <c r="IF73" s="164"/>
      <c r="IG73" s="164"/>
      <c r="IH73" s="164"/>
      <c r="II73" s="164"/>
      <c r="IJ73" s="164"/>
      <c r="IK73" s="164"/>
      <c r="IL73" s="164"/>
      <c r="IM73" s="164"/>
      <c r="IN73" s="164"/>
      <c r="IO73" s="164"/>
      <c r="IP73" s="164"/>
      <c r="IQ73" s="164"/>
      <c r="IR73" s="164"/>
      <c r="IS73" s="164"/>
      <c r="IT73" s="164"/>
      <c r="IU73" s="164"/>
      <c r="IV73" s="164"/>
      <c r="IW73" s="164"/>
      <c r="IX73" s="164"/>
      <c r="IY73" s="164"/>
      <c r="IZ73" s="164"/>
      <c r="JA73" s="164"/>
      <c r="JB73" s="164"/>
      <c r="JC73" s="164"/>
      <c r="JD73" s="164"/>
      <c r="JE73" s="164"/>
      <c r="JF73" s="164"/>
      <c r="JG73" s="164"/>
      <c r="JH73" s="164"/>
      <c r="JI73" s="164"/>
      <c r="JJ73" s="164"/>
      <c r="JK73" s="164"/>
      <c r="JL73" s="164"/>
      <c r="JM73" s="164"/>
      <c r="JN73" s="164"/>
      <c r="JO73" s="164"/>
      <c r="JP73" s="164"/>
      <c r="JQ73" s="164"/>
      <c r="JR73" s="164"/>
      <c r="JS73" s="164"/>
      <c r="JT73" s="164"/>
      <c r="JU73" s="164"/>
      <c r="JV73" s="164"/>
      <c r="JW73" s="164"/>
      <c r="JX73" s="164"/>
      <c r="JY73" s="164"/>
      <c r="JZ73" s="164"/>
      <c r="KA73" s="164"/>
      <c r="KB73" s="164"/>
      <c r="KC73" s="164"/>
      <c r="KD73" s="164"/>
      <c r="KE73" s="164"/>
      <c r="KF73" s="164"/>
      <c r="KG73" s="164"/>
      <c r="KH73" s="164"/>
      <c r="KI73" s="164"/>
      <c r="KJ73" s="164"/>
      <c r="KK73" s="164"/>
      <c r="KL73" s="164"/>
      <c r="KM73" s="164"/>
      <c r="KN73" s="164"/>
      <c r="KO73" s="164"/>
      <c r="KP73" s="164"/>
      <c r="KQ73" s="164"/>
      <c r="KR73" s="164"/>
      <c r="KS73" s="164"/>
      <c r="KT73" s="164"/>
      <c r="KU73" s="164"/>
      <c r="KV73" s="164"/>
      <c r="KW73" s="164"/>
      <c r="KX73" s="164"/>
      <c r="KY73" s="164"/>
      <c r="KZ73" s="164"/>
      <c r="LA73" s="164"/>
      <c r="LB73" s="164"/>
      <c r="LC73" s="164"/>
      <c r="LD73" s="164"/>
      <c r="LE73" s="164"/>
      <c r="LF73" s="164"/>
      <c r="LG73" s="164"/>
      <c r="LH73" s="164"/>
      <c r="LI73" s="164"/>
      <c r="LJ73" s="164"/>
      <c r="LK73" s="164"/>
      <c r="LL73" s="164"/>
      <c r="LM73" s="164"/>
      <c r="LN73" s="164"/>
      <c r="LO73" s="164"/>
      <c r="LP73" s="164"/>
      <c r="LQ73" s="164"/>
      <c r="LR73" s="164"/>
      <c r="LS73" s="164"/>
      <c r="LT73" s="164"/>
      <c r="LU73" s="164"/>
      <c r="LV73" s="164"/>
      <c r="LW73" s="164"/>
      <c r="LX73" s="164"/>
      <c r="LY73" s="164"/>
      <c r="LZ73" s="164"/>
      <c r="MA73" s="164"/>
      <c r="MB73" s="164"/>
      <c r="MC73" s="164"/>
      <c r="MD73" s="164"/>
      <c r="ME73" s="164"/>
      <c r="MF73" s="164"/>
      <c r="MG73" s="164"/>
      <c r="MH73" s="164"/>
      <c r="MI73" s="164"/>
      <c r="MJ73" s="164"/>
      <c r="MK73" s="164"/>
      <c r="ML73" s="164"/>
      <c r="MM73" s="164"/>
      <c r="MN73" s="164"/>
      <c r="MO73" s="164"/>
      <c r="MP73" s="164"/>
      <c r="MQ73" s="164"/>
      <c r="MR73" s="164"/>
      <c r="MS73" s="164"/>
      <c r="MT73" s="164"/>
      <c r="MU73" s="164"/>
      <c r="MV73" s="164"/>
      <c r="MW73" s="164"/>
      <c r="MX73" s="164"/>
      <c r="MY73" s="164"/>
      <c r="MZ73" s="164"/>
      <c r="NA73" s="164"/>
      <c r="NB73" s="164"/>
      <c r="NC73" s="164"/>
      <c r="ND73" s="164"/>
      <c r="NE73" s="164"/>
      <c r="NF73" s="164"/>
      <c r="NG73" s="164"/>
      <c r="NH73" s="164"/>
      <c r="NI73" s="164"/>
      <c r="NJ73" s="164"/>
      <c r="NK73" s="164"/>
      <c r="NL73" s="164"/>
      <c r="NM73" s="164"/>
      <c r="NN73" s="164"/>
      <c r="NO73" s="164"/>
      <c r="NP73" s="164"/>
      <c r="NQ73" s="164"/>
      <c r="NR73" s="164"/>
      <c r="NS73" s="164"/>
      <c r="NT73" s="164"/>
      <c r="NU73" s="164"/>
      <c r="NV73" s="164"/>
      <c r="NW73" s="164"/>
      <c r="NX73" s="164"/>
      <c r="NY73" s="164"/>
      <c r="NZ73" s="164"/>
      <c r="OA73" s="164"/>
      <c r="OB73" s="164"/>
      <c r="OC73" s="164"/>
      <c r="OD73" s="164"/>
      <c r="OE73" s="164"/>
      <c r="OF73" s="164"/>
      <c r="OG73" s="164"/>
      <c r="OH73" s="164"/>
      <c r="OI73" s="164"/>
      <c r="OJ73" s="164"/>
      <c r="OK73" s="164"/>
      <c r="OL73" s="164"/>
      <c r="OM73" s="164"/>
      <c r="ON73" s="164"/>
      <c r="OO73" s="164"/>
      <c r="OP73" s="164"/>
      <c r="OQ73" s="164"/>
      <c r="OR73" s="164"/>
      <c r="OS73" s="164"/>
      <c r="OT73" s="164"/>
      <c r="OU73" s="164"/>
      <c r="OV73" s="164"/>
      <c r="OW73" s="164"/>
      <c r="OX73" s="164"/>
      <c r="OY73" s="164"/>
      <c r="OZ73" s="164"/>
      <c r="PA73" s="164"/>
      <c r="PB73" s="164"/>
      <c r="PC73" s="164"/>
      <c r="PD73" s="164"/>
      <c r="PE73" s="164"/>
      <c r="PF73" s="164"/>
      <c r="PG73" s="164"/>
      <c r="PH73" s="164"/>
      <c r="PI73" s="164"/>
      <c r="PJ73" s="164"/>
      <c r="PK73" s="164"/>
      <c r="PL73" s="164"/>
      <c r="PM73" s="164"/>
      <c r="PN73" s="164"/>
      <c r="PO73" s="164"/>
      <c r="PP73" s="164"/>
      <c r="PQ73" s="164"/>
      <c r="PR73" s="164"/>
      <c r="PS73" s="164"/>
      <c r="PT73" s="164"/>
      <c r="PU73" s="164"/>
      <c r="PV73" s="164"/>
      <c r="PW73" s="164"/>
      <c r="PX73" s="164"/>
      <c r="PY73" s="164"/>
      <c r="PZ73" s="164"/>
      <c r="QA73" s="164"/>
      <c r="QB73" s="164"/>
      <c r="QC73" s="164"/>
      <c r="QD73" s="164"/>
      <c r="QE73" s="164"/>
      <c r="QF73" s="164"/>
      <c r="QG73" s="164"/>
      <c r="QH73" s="164"/>
      <c r="QI73" s="164"/>
      <c r="QJ73" s="164"/>
      <c r="QK73" s="164"/>
      <c r="QL73" s="164"/>
      <c r="QM73" s="164"/>
      <c r="QN73" s="164"/>
      <c r="QO73" s="164"/>
      <c r="QP73" s="164"/>
      <c r="QQ73" s="164"/>
      <c r="QR73" s="164"/>
      <c r="QS73" s="164"/>
      <c r="QT73" s="164"/>
      <c r="QU73" s="164"/>
      <c r="QV73" s="164"/>
      <c r="QW73" s="164"/>
      <c r="QX73" s="164"/>
      <c r="QY73" s="164"/>
      <c r="QZ73" s="164"/>
      <c r="RA73" s="164"/>
      <c r="RB73" s="164"/>
      <c r="RC73" s="164"/>
      <c r="RD73" s="164"/>
      <c r="RE73" s="164"/>
      <c r="RF73" s="164"/>
      <c r="RG73" s="164"/>
      <c r="RH73" s="164"/>
      <c r="RI73" s="164"/>
      <c r="RJ73" s="164"/>
      <c r="RK73" s="164"/>
      <c r="RL73" s="164"/>
      <c r="RM73" s="164"/>
      <c r="RN73" s="164"/>
      <c r="RO73" s="164"/>
      <c r="RP73" s="164"/>
      <c r="RQ73" s="164"/>
      <c r="RR73" s="164"/>
      <c r="RS73" s="164"/>
      <c r="RT73" s="164"/>
      <c r="RU73" s="164"/>
      <c r="RV73" s="164"/>
      <c r="RW73" s="164"/>
      <c r="RX73" s="164"/>
      <c r="RY73" s="164"/>
      <c r="RZ73" s="164"/>
      <c r="SA73" s="164"/>
      <c r="SB73" s="164"/>
      <c r="SC73" s="164"/>
      <c r="SD73" s="164"/>
      <c r="SE73" s="164"/>
      <c r="SF73" s="164"/>
      <c r="SG73" s="164"/>
      <c r="SH73" s="164"/>
      <c r="SI73" s="164"/>
      <c r="SJ73" s="164"/>
      <c r="SK73" s="164"/>
      <c r="SL73" s="164"/>
      <c r="SM73" s="164"/>
      <c r="SN73" s="164"/>
      <c r="SO73" s="164"/>
      <c r="SP73" s="164"/>
      <c r="SQ73" s="164"/>
      <c r="SR73" s="164"/>
      <c r="SS73" s="164"/>
      <c r="ST73" s="164"/>
      <c r="SU73" s="164"/>
      <c r="SV73" s="164"/>
      <c r="SW73" s="164"/>
      <c r="SX73" s="164"/>
      <c r="SY73" s="164"/>
      <c r="SZ73" s="164"/>
      <c r="TA73" s="164"/>
      <c r="TB73" s="164"/>
      <c r="TC73" s="164"/>
      <c r="TD73" s="164"/>
      <c r="TE73" s="164"/>
      <c r="TF73" s="164"/>
      <c r="TG73" s="164"/>
      <c r="TH73" s="164"/>
      <c r="TI73" s="164"/>
      <c r="TJ73" s="164"/>
      <c r="TK73" s="164"/>
      <c r="TL73" s="164"/>
      <c r="TM73" s="164"/>
      <c r="TN73" s="164"/>
      <c r="TO73" s="164"/>
      <c r="TP73" s="164"/>
      <c r="TQ73" s="164"/>
      <c r="TR73" s="164"/>
      <c r="TS73" s="164"/>
      <c r="TT73" s="164"/>
      <c r="TU73" s="164"/>
      <c r="TV73" s="164"/>
      <c r="TW73" s="164"/>
      <c r="TX73" s="164"/>
      <c r="TY73" s="164"/>
      <c r="TZ73" s="164"/>
      <c r="UA73" s="164"/>
      <c r="UB73" s="164"/>
      <c r="UC73" s="164"/>
      <c r="UD73" s="164"/>
      <c r="UE73" s="164"/>
      <c r="UF73" s="164"/>
      <c r="UG73" s="164"/>
      <c r="UH73" s="164"/>
      <c r="UI73" s="164"/>
      <c r="UJ73" s="164"/>
      <c r="UK73" s="164"/>
      <c r="UL73" s="164"/>
      <c r="UM73" s="164"/>
      <c r="UN73" s="164"/>
      <c r="UO73" s="164"/>
      <c r="UP73" s="164"/>
      <c r="UQ73" s="164"/>
      <c r="UR73" s="164"/>
      <c r="US73" s="164"/>
      <c r="UT73" s="164"/>
      <c r="UU73" s="164"/>
      <c r="UV73" s="164"/>
      <c r="UW73" s="164"/>
      <c r="UX73" s="164"/>
      <c r="UY73" s="164"/>
      <c r="UZ73" s="164"/>
      <c r="VA73" s="164"/>
      <c r="VB73" s="164"/>
      <c r="VC73" s="164"/>
      <c r="VD73" s="164"/>
      <c r="VE73" s="164"/>
      <c r="VF73" s="164"/>
      <c r="VG73" s="164"/>
      <c r="VH73" s="164"/>
      <c r="VI73" s="164"/>
      <c r="VJ73" s="164"/>
      <c r="VK73" s="164"/>
      <c r="VL73" s="164"/>
      <c r="VM73" s="164"/>
      <c r="VN73" s="164"/>
      <c r="VO73" s="164"/>
      <c r="VP73" s="164"/>
      <c r="VQ73" s="164"/>
      <c r="VR73" s="164"/>
      <c r="VS73" s="164"/>
      <c r="VT73" s="164"/>
      <c r="VU73" s="164"/>
      <c r="VV73" s="164"/>
      <c r="VW73" s="164"/>
      <c r="VX73" s="164"/>
      <c r="VY73" s="164"/>
      <c r="VZ73" s="164"/>
      <c r="WA73" s="164"/>
      <c r="WB73" s="164"/>
      <c r="WC73" s="164"/>
      <c r="WD73" s="164"/>
      <c r="WE73" s="164"/>
      <c r="WF73" s="164"/>
      <c r="WG73" s="164"/>
      <c r="WH73" s="164"/>
      <c r="WI73" s="164"/>
      <c r="WJ73" s="164"/>
      <c r="WK73" s="164"/>
      <c r="WL73" s="164"/>
      <c r="WM73" s="164"/>
      <c r="WN73" s="164"/>
      <c r="WO73" s="164"/>
      <c r="WP73" s="164"/>
      <c r="WQ73" s="164"/>
      <c r="WR73" s="164"/>
      <c r="WS73" s="164"/>
      <c r="WT73" s="164"/>
      <c r="WU73" s="164"/>
      <c r="WV73" s="164"/>
      <c r="WW73" s="164"/>
      <c r="WX73" s="164"/>
      <c r="WY73" s="164"/>
      <c r="WZ73" s="164"/>
      <c r="XA73" s="164"/>
      <c r="XB73" s="164"/>
      <c r="XC73" s="164"/>
      <c r="XD73" s="164"/>
      <c r="XE73" s="164"/>
      <c r="XF73" s="164"/>
      <c r="XG73" s="164"/>
      <c r="XH73" s="164"/>
      <c r="XI73" s="164"/>
      <c r="XJ73" s="164"/>
      <c r="XK73" s="164"/>
      <c r="XL73" s="164"/>
      <c r="XM73" s="164"/>
      <c r="XN73" s="164"/>
      <c r="XO73" s="164"/>
      <c r="XP73" s="164"/>
      <c r="XQ73" s="164"/>
      <c r="XR73" s="164"/>
      <c r="XS73" s="164"/>
      <c r="XT73" s="164"/>
      <c r="XU73" s="164"/>
      <c r="XV73" s="164"/>
      <c r="XW73" s="164"/>
      <c r="XX73" s="164"/>
      <c r="XY73" s="164"/>
      <c r="XZ73" s="164"/>
      <c r="YA73" s="164"/>
      <c r="YB73" s="164"/>
      <c r="YC73" s="164"/>
      <c r="YD73" s="164"/>
      <c r="YE73" s="164"/>
      <c r="YF73" s="164"/>
      <c r="YG73" s="164"/>
      <c r="YH73" s="164"/>
      <c r="YI73" s="164"/>
      <c r="YJ73" s="164"/>
      <c r="YK73" s="164"/>
      <c r="YL73" s="164"/>
      <c r="YM73" s="164"/>
      <c r="YN73" s="164"/>
      <c r="YO73" s="164"/>
      <c r="YP73" s="164"/>
      <c r="YQ73" s="164"/>
      <c r="YR73" s="164"/>
      <c r="YS73" s="164"/>
      <c r="YT73" s="164"/>
      <c r="YU73" s="164"/>
      <c r="YV73" s="164"/>
      <c r="YW73" s="164"/>
      <c r="YX73" s="164"/>
      <c r="YY73" s="164"/>
      <c r="YZ73" s="164"/>
      <c r="ZA73" s="164"/>
      <c r="ZB73" s="164"/>
      <c r="ZC73" s="164"/>
      <c r="ZD73" s="164"/>
      <c r="ZE73" s="164"/>
      <c r="ZF73" s="164"/>
      <c r="ZG73" s="164"/>
      <c r="ZH73" s="164"/>
      <c r="ZI73" s="164"/>
      <c r="ZJ73" s="164"/>
      <c r="ZK73" s="164"/>
      <c r="ZL73" s="164"/>
      <c r="ZM73" s="164"/>
      <c r="ZN73" s="164"/>
      <c r="ZO73" s="164"/>
      <c r="ZP73" s="164"/>
      <c r="ZQ73" s="164"/>
      <c r="ZR73" s="164"/>
      <c r="ZS73" s="164"/>
      <c r="ZT73" s="164"/>
      <c r="ZU73" s="164"/>
      <c r="ZV73" s="164"/>
      <c r="ZW73" s="164"/>
      <c r="ZX73" s="164"/>
      <c r="ZY73" s="164"/>
      <c r="ZZ73" s="164"/>
      <c r="AAA73" s="164"/>
      <c r="AAB73" s="164"/>
      <c r="AAC73" s="164"/>
      <c r="AAD73" s="164"/>
      <c r="AAE73" s="164"/>
      <c r="AAF73" s="164"/>
      <c r="AAG73" s="164"/>
      <c r="AAH73" s="164"/>
      <c r="AAI73" s="164"/>
      <c r="AAJ73" s="164"/>
      <c r="AAK73" s="164"/>
      <c r="AAL73" s="164"/>
      <c r="AAM73" s="164"/>
      <c r="AAN73" s="164"/>
      <c r="AAO73" s="164"/>
      <c r="AAP73" s="164"/>
      <c r="AAQ73" s="164"/>
      <c r="AAR73" s="164"/>
      <c r="AAS73" s="164"/>
      <c r="AAT73" s="164"/>
      <c r="AAU73" s="164"/>
      <c r="AAV73" s="164"/>
      <c r="AAW73" s="164"/>
      <c r="AAX73" s="164"/>
      <c r="AAY73" s="164"/>
      <c r="AAZ73" s="164"/>
      <c r="ABA73" s="164"/>
      <c r="ABB73" s="164"/>
      <c r="ABC73" s="164"/>
    </row>
    <row r="74" spans="1:731" ht="15" customHeight="1" x14ac:dyDescent="0.35">
      <c r="A74" s="161" t="s">
        <v>257</v>
      </c>
      <c r="B74" s="525"/>
      <c r="C74" s="525"/>
      <c r="D74" s="162"/>
      <c r="E74" s="162"/>
      <c r="F74" s="162"/>
      <c r="G74" s="162">
        <v>1</v>
      </c>
      <c r="H74" s="162">
        <v>1</v>
      </c>
      <c r="I74" s="162">
        <v>1</v>
      </c>
      <c r="J74" s="162">
        <v>1</v>
      </c>
      <c r="K74" s="162">
        <v>1</v>
      </c>
      <c r="L74" s="162">
        <v>1</v>
      </c>
      <c r="M74" s="162">
        <v>1</v>
      </c>
      <c r="N74" s="162">
        <v>1</v>
      </c>
      <c r="O74" s="162"/>
      <c r="P74" s="162"/>
      <c r="Q74" s="162"/>
      <c r="R74" s="162">
        <v>5716.3709376535071</v>
      </c>
      <c r="S74" s="162">
        <v>5716.3709376535071</v>
      </c>
      <c r="T74" s="162">
        <v>5716.3709376535071</v>
      </c>
      <c r="U74" s="162">
        <v>5716.3709376535071</v>
      </c>
      <c r="V74" s="162">
        <v>5716.3709376535071</v>
      </c>
      <c r="W74" s="162">
        <v>5716.3709376535071</v>
      </c>
      <c r="X74" s="162">
        <v>5716.3709376535071</v>
      </c>
      <c r="Y74" s="162">
        <v>5716.3709376535071</v>
      </c>
      <c r="Z74" s="162"/>
      <c r="AA74" s="162"/>
      <c r="AB74" s="162"/>
      <c r="AC74" s="162">
        <v>15147.830458280367</v>
      </c>
      <c r="AD74" s="162">
        <v>15147.830458280367</v>
      </c>
      <c r="AE74" s="162">
        <v>15147.830458280367</v>
      </c>
      <c r="AF74" s="162">
        <v>15147.830458280367</v>
      </c>
      <c r="AG74" s="162">
        <v>15147.830458280367</v>
      </c>
      <c r="AH74" s="162">
        <v>15147.830458280367</v>
      </c>
      <c r="AI74" s="162">
        <v>15147.830458280367</v>
      </c>
      <c r="AJ74" s="162">
        <v>15147.830458280367</v>
      </c>
      <c r="AK74" s="162"/>
      <c r="AL74" s="162"/>
      <c r="AM74" s="162"/>
      <c r="AN74" s="162">
        <v>41491.832291566119</v>
      </c>
      <c r="AO74" s="162">
        <v>41491.832291566119</v>
      </c>
      <c r="AP74" s="162">
        <v>41491.832291566119</v>
      </c>
      <c r="AQ74" s="162">
        <v>41491.832291566119</v>
      </c>
      <c r="AR74" s="162">
        <v>41491.832291566119</v>
      </c>
      <c r="AS74" s="162">
        <v>41491.832291566119</v>
      </c>
      <c r="AT74" s="162">
        <v>41491.832291566119</v>
      </c>
      <c r="AU74" s="162">
        <v>41491.832291566119</v>
      </c>
      <c r="AV74" s="162"/>
      <c r="AW74" s="162"/>
      <c r="AX74" s="162"/>
      <c r="AY74" s="162">
        <v>246324</v>
      </c>
      <c r="AZ74" s="162">
        <v>246324</v>
      </c>
      <c r="BA74" s="162">
        <v>246324</v>
      </c>
      <c r="BB74" s="162">
        <v>246324</v>
      </c>
      <c r="BC74" s="162">
        <v>246324</v>
      </c>
      <c r="BD74" s="162">
        <v>246324</v>
      </c>
      <c r="BE74" s="162">
        <v>246324</v>
      </c>
      <c r="BF74" s="162">
        <v>246324</v>
      </c>
      <c r="BG74" s="162"/>
      <c r="BH74" s="162"/>
      <c r="BI74" s="162"/>
      <c r="BJ74" s="162">
        <v>0</v>
      </c>
      <c r="BK74" s="162">
        <v>0</v>
      </c>
      <c r="BL74" s="162">
        <v>0</v>
      </c>
      <c r="BM74" s="162">
        <v>0</v>
      </c>
      <c r="BN74" s="162">
        <v>0</v>
      </c>
      <c r="BO74" s="162">
        <v>0</v>
      </c>
      <c r="BP74" s="162">
        <v>0</v>
      </c>
      <c r="BQ74" s="162">
        <v>0</v>
      </c>
      <c r="BR74" s="162"/>
      <c r="BS74" s="162"/>
      <c r="BT74" s="162"/>
      <c r="BU74" s="162">
        <v>0</v>
      </c>
      <c r="BV74" s="162">
        <v>0</v>
      </c>
      <c r="BW74" s="162">
        <v>0</v>
      </c>
      <c r="BX74" s="162">
        <v>0</v>
      </c>
      <c r="BY74" s="162">
        <v>0</v>
      </c>
      <c r="BZ74" s="162">
        <v>0</v>
      </c>
      <c r="CA74" s="162">
        <v>0</v>
      </c>
      <c r="CB74" s="162">
        <v>0</v>
      </c>
      <c r="CC74" s="162"/>
      <c r="CD74" s="162"/>
      <c r="CE74" s="162"/>
      <c r="CF74" s="162">
        <v>62356.033687499999</v>
      </c>
      <c r="CG74" s="162">
        <v>62356.033687499999</v>
      </c>
      <c r="CH74" s="162">
        <v>62356.033687499999</v>
      </c>
      <c r="CI74" s="162">
        <v>62356.033687499999</v>
      </c>
      <c r="CJ74" s="162">
        <v>62356.033687499999</v>
      </c>
      <c r="CK74" s="162">
        <v>62356.033687499999</v>
      </c>
      <c r="CL74" s="162">
        <v>62356.033687499999</v>
      </c>
      <c r="CM74" s="162">
        <v>62356.033687499999</v>
      </c>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c r="EZ74" s="164"/>
      <c r="FA74" s="164"/>
      <c r="FB74" s="164"/>
      <c r="FC74" s="164"/>
      <c r="FD74" s="164"/>
      <c r="FE74" s="164"/>
      <c r="FF74" s="164"/>
      <c r="FG74" s="164"/>
      <c r="FH74" s="164"/>
      <c r="FI74" s="164"/>
      <c r="FJ74" s="164"/>
      <c r="FK74" s="164"/>
      <c r="FL74" s="164"/>
      <c r="FM74" s="164"/>
      <c r="FN74" s="164"/>
      <c r="FO74" s="164"/>
      <c r="FP74" s="164"/>
      <c r="FQ74" s="164"/>
      <c r="FR74" s="164"/>
      <c r="FS74" s="164"/>
      <c r="FT74" s="164"/>
      <c r="FU74" s="164"/>
      <c r="FV74" s="164"/>
      <c r="FW74" s="164"/>
      <c r="FX74" s="164"/>
      <c r="FY74" s="164"/>
      <c r="FZ74" s="164"/>
      <c r="GA74" s="164"/>
      <c r="GB74" s="164"/>
      <c r="GC74" s="164"/>
      <c r="GD74" s="164"/>
      <c r="GE74" s="164"/>
      <c r="GF74" s="164"/>
      <c r="GG74" s="164"/>
      <c r="GH74" s="164"/>
      <c r="GI74" s="164"/>
      <c r="GJ74" s="164"/>
      <c r="GK74" s="164"/>
      <c r="GL74" s="164"/>
      <c r="GM74" s="164"/>
      <c r="GN74" s="164"/>
      <c r="GO74" s="164"/>
      <c r="GP74" s="164"/>
      <c r="GQ74" s="164"/>
      <c r="GR74" s="164"/>
      <c r="GS74" s="164"/>
      <c r="GT74" s="164"/>
      <c r="GU74" s="164"/>
      <c r="GV74" s="164"/>
      <c r="GW74" s="164"/>
      <c r="GX74" s="164"/>
      <c r="GY74" s="164"/>
      <c r="GZ74" s="164"/>
      <c r="HA74" s="164"/>
      <c r="HB74" s="164"/>
      <c r="HC74" s="164"/>
      <c r="HD74" s="164"/>
      <c r="HE74" s="164"/>
      <c r="HF74" s="164"/>
      <c r="HG74" s="164"/>
      <c r="HH74" s="164"/>
      <c r="HI74" s="164"/>
      <c r="HJ74" s="164"/>
      <c r="HK74" s="164"/>
      <c r="HL74" s="164"/>
      <c r="HM74" s="164"/>
      <c r="HN74" s="164"/>
      <c r="HO74" s="164"/>
      <c r="HP74" s="164"/>
      <c r="HQ74" s="164"/>
      <c r="HR74" s="164"/>
      <c r="HS74" s="164"/>
      <c r="HT74" s="164"/>
      <c r="HU74" s="164"/>
      <c r="HV74" s="164"/>
      <c r="HW74" s="164"/>
      <c r="HX74" s="164"/>
      <c r="HY74" s="164"/>
      <c r="HZ74" s="164"/>
      <c r="IA74" s="164"/>
      <c r="IB74" s="164"/>
      <c r="IC74" s="164"/>
      <c r="ID74" s="164"/>
      <c r="IE74" s="164"/>
      <c r="IF74" s="164"/>
      <c r="IG74" s="164"/>
      <c r="IH74" s="164"/>
      <c r="II74" s="164"/>
      <c r="IJ74" s="164"/>
      <c r="IK74" s="164"/>
      <c r="IL74" s="164"/>
      <c r="IM74" s="164"/>
      <c r="IN74" s="164"/>
      <c r="IO74" s="164"/>
      <c r="IP74" s="164"/>
      <c r="IQ74" s="164"/>
      <c r="IR74" s="164"/>
      <c r="IS74" s="164"/>
      <c r="IT74" s="164"/>
      <c r="IU74" s="164"/>
      <c r="IV74" s="164"/>
      <c r="IW74" s="164"/>
      <c r="IX74" s="164"/>
      <c r="IY74" s="164"/>
      <c r="IZ74" s="164"/>
      <c r="JA74" s="164"/>
      <c r="JB74" s="164"/>
      <c r="JC74" s="164"/>
      <c r="JD74" s="164"/>
      <c r="JE74" s="164"/>
      <c r="JF74" s="164"/>
      <c r="JG74" s="164"/>
      <c r="JH74" s="164"/>
      <c r="JI74" s="164"/>
      <c r="JJ74" s="164"/>
      <c r="JK74" s="164"/>
      <c r="JL74" s="164"/>
      <c r="JM74" s="164"/>
      <c r="JN74" s="164"/>
      <c r="JO74" s="164"/>
      <c r="JP74" s="164"/>
      <c r="JQ74" s="164"/>
      <c r="JR74" s="164"/>
      <c r="JS74" s="164"/>
      <c r="JT74" s="164"/>
      <c r="JU74" s="164"/>
      <c r="JV74" s="164"/>
      <c r="JW74" s="164"/>
      <c r="JX74" s="164"/>
      <c r="JY74" s="164"/>
      <c r="JZ74" s="164"/>
      <c r="KA74" s="164"/>
      <c r="KB74" s="164"/>
      <c r="KC74" s="164"/>
      <c r="KD74" s="164"/>
      <c r="KE74" s="164"/>
      <c r="KF74" s="164"/>
      <c r="KG74" s="164"/>
      <c r="KH74" s="164"/>
      <c r="KI74" s="164"/>
      <c r="KJ74" s="164"/>
      <c r="KK74" s="164"/>
      <c r="KL74" s="164"/>
      <c r="KM74" s="164"/>
      <c r="KN74" s="164"/>
      <c r="KO74" s="164"/>
      <c r="KP74" s="164"/>
      <c r="KQ74" s="164"/>
      <c r="KR74" s="164"/>
      <c r="KS74" s="164"/>
      <c r="KT74" s="164"/>
      <c r="KU74" s="164"/>
      <c r="KV74" s="164"/>
      <c r="KW74" s="164"/>
      <c r="KX74" s="164"/>
      <c r="KY74" s="164"/>
      <c r="KZ74" s="164"/>
      <c r="LA74" s="164"/>
      <c r="LB74" s="164"/>
      <c r="LC74" s="164"/>
      <c r="LD74" s="164"/>
      <c r="LE74" s="164"/>
      <c r="LF74" s="164"/>
      <c r="LG74" s="164"/>
      <c r="LH74" s="164"/>
      <c r="LI74" s="164"/>
      <c r="LJ74" s="164"/>
      <c r="LK74" s="164"/>
      <c r="LL74" s="164"/>
      <c r="LM74" s="164"/>
      <c r="LN74" s="164"/>
      <c r="LO74" s="164"/>
      <c r="LP74" s="164"/>
      <c r="LQ74" s="164"/>
      <c r="LR74" s="164"/>
      <c r="LS74" s="164"/>
      <c r="LT74" s="164"/>
      <c r="LU74" s="164"/>
      <c r="LV74" s="164"/>
      <c r="LW74" s="164"/>
      <c r="LX74" s="164"/>
      <c r="LY74" s="164"/>
      <c r="LZ74" s="164"/>
      <c r="MA74" s="164"/>
      <c r="MB74" s="164"/>
      <c r="MC74" s="164"/>
      <c r="MD74" s="164"/>
      <c r="ME74" s="164"/>
      <c r="MF74" s="164"/>
      <c r="MG74" s="164"/>
      <c r="MH74" s="164"/>
      <c r="MI74" s="164"/>
      <c r="MJ74" s="164"/>
      <c r="MK74" s="164"/>
      <c r="ML74" s="164"/>
      <c r="MM74" s="164"/>
      <c r="MN74" s="164"/>
      <c r="MO74" s="164"/>
      <c r="MP74" s="164"/>
      <c r="MQ74" s="164"/>
      <c r="MR74" s="164"/>
      <c r="MS74" s="164"/>
      <c r="MT74" s="164"/>
      <c r="MU74" s="164"/>
      <c r="MV74" s="164"/>
      <c r="MW74" s="164"/>
      <c r="MX74" s="164"/>
      <c r="MY74" s="164"/>
      <c r="MZ74" s="164"/>
      <c r="NA74" s="164"/>
      <c r="NB74" s="164"/>
      <c r="NC74" s="164"/>
      <c r="ND74" s="164"/>
      <c r="NE74" s="164"/>
      <c r="NF74" s="164"/>
      <c r="NG74" s="164"/>
      <c r="NH74" s="164"/>
      <c r="NI74" s="164"/>
      <c r="NJ74" s="164"/>
      <c r="NK74" s="164"/>
      <c r="NL74" s="164"/>
      <c r="NM74" s="164"/>
      <c r="NN74" s="164"/>
      <c r="NO74" s="164"/>
      <c r="NP74" s="164"/>
      <c r="NQ74" s="164"/>
      <c r="NR74" s="164"/>
      <c r="NS74" s="164"/>
      <c r="NT74" s="164"/>
      <c r="NU74" s="164"/>
      <c r="NV74" s="164"/>
      <c r="NW74" s="164"/>
      <c r="NX74" s="164"/>
      <c r="NY74" s="164"/>
      <c r="NZ74" s="164"/>
      <c r="OA74" s="164"/>
      <c r="OB74" s="164"/>
      <c r="OC74" s="164"/>
      <c r="OD74" s="164"/>
      <c r="OE74" s="164"/>
      <c r="OF74" s="164"/>
      <c r="OG74" s="164"/>
      <c r="OH74" s="164"/>
      <c r="OI74" s="164"/>
      <c r="OJ74" s="164"/>
      <c r="OK74" s="164"/>
      <c r="OL74" s="164"/>
      <c r="OM74" s="164"/>
      <c r="ON74" s="164"/>
      <c r="OO74" s="164"/>
      <c r="OP74" s="164"/>
      <c r="OQ74" s="164"/>
      <c r="OR74" s="164"/>
      <c r="OS74" s="164"/>
      <c r="OT74" s="164"/>
      <c r="OU74" s="164"/>
      <c r="OV74" s="164"/>
      <c r="OW74" s="164"/>
      <c r="OX74" s="164"/>
      <c r="OY74" s="164"/>
      <c r="OZ74" s="164"/>
      <c r="PA74" s="164"/>
      <c r="PB74" s="164"/>
      <c r="PC74" s="164"/>
      <c r="PD74" s="164"/>
      <c r="PE74" s="164"/>
      <c r="PF74" s="164"/>
      <c r="PG74" s="164"/>
      <c r="PH74" s="164"/>
      <c r="PI74" s="164"/>
      <c r="PJ74" s="164"/>
      <c r="PK74" s="164"/>
      <c r="PL74" s="164"/>
      <c r="PM74" s="164"/>
      <c r="PN74" s="164"/>
      <c r="PO74" s="164"/>
      <c r="PP74" s="164"/>
      <c r="PQ74" s="164"/>
      <c r="PR74" s="164"/>
      <c r="PS74" s="164"/>
      <c r="PT74" s="164"/>
      <c r="PU74" s="164"/>
      <c r="PV74" s="164"/>
      <c r="PW74" s="164"/>
      <c r="PX74" s="164"/>
      <c r="PY74" s="164"/>
      <c r="PZ74" s="164"/>
      <c r="QA74" s="164"/>
      <c r="QB74" s="164"/>
      <c r="QC74" s="164"/>
      <c r="QD74" s="164"/>
      <c r="QE74" s="164"/>
      <c r="QF74" s="164"/>
      <c r="QG74" s="164"/>
      <c r="QH74" s="164"/>
      <c r="QI74" s="164"/>
      <c r="QJ74" s="164"/>
      <c r="QK74" s="164"/>
      <c r="QL74" s="164"/>
      <c r="QM74" s="164"/>
      <c r="QN74" s="164"/>
      <c r="QO74" s="164"/>
      <c r="QP74" s="164"/>
      <c r="QQ74" s="164"/>
      <c r="QR74" s="164"/>
      <c r="QS74" s="164"/>
      <c r="QT74" s="164"/>
      <c r="QU74" s="164"/>
      <c r="QV74" s="164"/>
      <c r="QW74" s="164"/>
      <c r="QX74" s="164"/>
      <c r="QY74" s="164"/>
      <c r="QZ74" s="164"/>
      <c r="RA74" s="164"/>
      <c r="RB74" s="164"/>
      <c r="RC74" s="164"/>
      <c r="RD74" s="164"/>
      <c r="RE74" s="164"/>
      <c r="RF74" s="164"/>
      <c r="RG74" s="164"/>
      <c r="RH74" s="164"/>
      <c r="RI74" s="164"/>
      <c r="RJ74" s="164"/>
      <c r="RK74" s="164"/>
      <c r="RL74" s="164"/>
      <c r="RM74" s="164"/>
      <c r="RN74" s="164"/>
      <c r="RO74" s="164"/>
      <c r="RP74" s="164"/>
      <c r="RQ74" s="164"/>
      <c r="RR74" s="164"/>
      <c r="RS74" s="164"/>
      <c r="RT74" s="164"/>
      <c r="RU74" s="164"/>
      <c r="RV74" s="164"/>
      <c r="RW74" s="164"/>
      <c r="RX74" s="164"/>
      <c r="RY74" s="164"/>
      <c r="RZ74" s="164"/>
      <c r="SA74" s="164"/>
      <c r="SB74" s="164"/>
      <c r="SC74" s="164"/>
      <c r="SD74" s="164"/>
      <c r="SE74" s="164"/>
      <c r="SF74" s="164"/>
      <c r="SG74" s="164"/>
      <c r="SH74" s="164"/>
      <c r="SI74" s="164"/>
      <c r="SJ74" s="164"/>
      <c r="SK74" s="164"/>
      <c r="SL74" s="164"/>
      <c r="SM74" s="164"/>
      <c r="SN74" s="164"/>
      <c r="SO74" s="164"/>
      <c r="SP74" s="164"/>
      <c r="SQ74" s="164"/>
      <c r="SR74" s="164"/>
      <c r="SS74" s="164"/>
      <c r="ST74" s="164"/>
      <c r="SU74" s="164"/>
      <c r="SV74" s="164"/>
      <c r="SW74" s="164"/>
      <c r="SX74" s="164"/>
      <c r="SY74" s="164"/>
      <c r="SZ74" s="164"/>
      <c r="TA74" s="164"/>
      <c r="TB74" s="164"/>
      <c r="TC74" s="164"/>
      <c r="TD74" s="164"/>
      <c r="TE74" s="164"/>
      <c r="TF74" s="164"/>
      <c r="TG74" s="164"/>
      <c r="TH74" s="164"/>
      <c r="TI74" s="164"/>
      <c r="TJ74" s="164"/>
      <c r="TK74" s="164"/>
      <c r="TL74" s="164"/>
      <c r="TM74" s="164"/>
      <c r="TN74" s="164"/>
      <c r="TO74" s="164"/>
      <c r="TP74" s="164"/>
      <c r="TQ74" s="164"/>
      <c r="TR74" s="164"/>
      <c r="TS74" s="164"/>
      <c r="TT74" s="164"/>
      <c r="TU74" s="164"/>
      <c r="TV74" s="164"/>
      <c r="TW74" s="164"/>
      <c r="TX74" s="164"/>
      <c r="TY74" s="164"/>
      <c r="TZ74" s="164"/>
      <c r="UA74" s="164"/>
      <c r="UB74" s="164"/>
      <c r="UC74" s="164"/>
      <c r="UD74" s="164"/>
      <c r="UE74" s="164"/>
      <c r="UF74" s="164"/>
      <c r="UG74" s="164"/>
      <c r="UH74" s="164"/>
      <c r="UI74" s="164"/>
      <c r="UJ74" s="164"/>
      <c r="UK74" s="164"/>
      <c r="UL74" s="164"/>
      <c r="UM74" s="164"/>
      <c r="UN74" s="164"/>
      <c r="UO74" s="164"/>
      <c r="UP74" s="164"/>
      <c r="UQ74" s="164"/>
      <c r="UR74" s="164"/>
      <c r="US74" s="164"/>
      <c r="UT74" s="164"/>
      <c r="UU74" s="164"/>
      <c r="UV74" s="164"/>
      <c r="UW74" s="164"/>
      <c r="UX74" s="164"/>
      <c r="UY74" s="164"/>
      <c r="UZ74" s="164"/>
      <c r="VA74" s="164"/>
      <c r="VB74" s="164"/>
      <c r="VC74" s="164"/>
      <c r="VD74" s="164"/>
      <c r="VE74" s="164"/>
      <c r="VF74" s="164"/>
      <c r="VG74" s="164"/>
      <c r="VH74" s="164"/>
      <c r="VI74" s="164"/>
      <c r="VJ74" s="164"/>
      <c r="VK74" s="164"/>
      <c r="VL74" s="164"/>
      <c r="VM74" s="164"/>
      <c r="VN74" s="164"/>
      <c r="VO74" s="164"/>
      <c r="VP74" s="164"/>
      <c r="VQ74" s="164"/>
      <c r="VR74" s="164"/>
      <c r="VS74" s="164"/>
      <c r="VT74" s="164"/>
      <c r="VU74" s="164"/>
      <c r="VV74" s="164"/>
      <c r="VW74" s="164"/>
      <c r="VX74" s="164"/>
      <c r="VY74" s="164"/>
      <c r="VZ74" s="164"/>
      <c r="WA74" s="164"/>
      <c r="WB74" s="164"/>
      <c r="WC74" s="164"/>
      <c r="WD74" s="164"/>
      <c r="WE74" s="164"/>
      <c r="WF74" s="164"/>
      <c r="WG74" s="164"/>
      <c r="WH74" s="164"/>
      <c r="WI74" s="164"/>
      <c r="WJ74" s="164"/>
      <c r="WK74" s="164"/>
      <c r="WL74" s="164"/>
      <c r="WM74" s="164"/>
      <c r="WN74" s="164"/>
      <c r="WO74" s="164"/>
      <c r="WP74" s="164"/>
      <c r="WQ74" s="164"/>
      <c r="WR74" s="164"/>
      <c r="WS74" s="164"/>
      <c r="WT74" s="164"/>
      <c r="WU74" s="164"/>
      <c r="WV74" s="164"/>
      <c r="WW74" s="164"/>
      <c r="WX74" s="164"/>
      <c r="WY74" s="164"/>
      <c r="WZ74" s="164"/>
      <c r="XA74" s="164"/>
      <c r="XB74" s="164"/>
      <c r="XC74" s="164"/>
      <c r="XD74" s="164"/>
      <c r="XE74" s="164"/>
      <c r="XF74" s="164"/>
      <c r="XG74" s="164"/>
      <c r="XH74" s="164"/>
      <c r="XI74" s="164"/>
      <c r="XJ74" s="164"/>
      <c r="XK74" s="164"/>
      <c r="XL74" s="164"/>
      <c r="XM74" s="164"/>
      <c r="XN74" s="164"/>
      <c r="XO74" s="164"/>
      <c r="XP74" s="164"/>
      <c r="XQ74" s="164"/>
      <c r="XR74" s="164"/>
      <c r="XS74" s="164"/>
      <c r="XT74" s="164"/>
      <c r="XU74" s="164"/>
      <c r="XV74" s="164"/>
      <c r="XW74" s="164"/>
      <c r="XX74" s="164"/>
      <c r="XY74" s="164"/>
      <c r="XZ74" s="164"/>
      <c r="YA74" s="164"/>
      <c r="YB74" s="164"/>
      <c r="YC74" s="164"/>
      <c r="YD74" s="164"/>
      <c r="YE74" s="164"/>
      <c r="YF74" s="164"/>
      <c r="YG74" s="164"/>
      <c r="YH74" s="164"/>
      <c r="YI74" s="164"/>
      <c r="YJ74" s="164"/>
      <c r="YK74" s="164"/>
      <c r="YL74" s="164"/>
      <c r="YM74" s="164"/>
      <c r="YN74" s="164"/>
      <c r="YO74" s="164"/>
      <c r="YP74" s="164"/>
      <c r="YQ74" s="164"/>
      <c r="YR74" s="164"/>
      <c r="YS74" s="164"/>
      <c r="YT74" s="164"/>
      <c r="YU74" s="164"/>
      <c r="YV74" s="164"/>
      <c r="YW74" s="164"/>
      <c r="YX74" s="164"/>
      <c r="YY74" s="164"/>
      <c r="YZ74" s="164"/>
      <c r="ZA74" s="164"/>
      <c r="ZB74" s="164"/>
      <c r="ZC74" s="164"/>
      <c r="ZD74" s="164"/>
      <c r="ZE74" s="164"/>
      <c r="ZF74" s="164"/>
      <c r="ZG74" s="164"/>
      <c r="ZH74" s="164"/>
      <c r="ZI74" s="164"/>
      <c r="ZJ74" s="164"/>
      <c r="ZK74" s="164"/>
      <c r="ZL74" s="164"/>
      <c r="ZM74" s="164"/>
      <c r="ZN74" s="164"/>
      <c r="ZO74" s="164"/>
      <c r="ZP74" s="164"/>
      <c r="ZQ74" s="164"/>
      <c r="ZR74" s="164"/>
      <c r="ZS74" s="164"/>
      <c r="ZT74" s="164"/>
      <c r="ZU74" s="164"/>
      <c r="ZV74" s="164"/>
      <c r="ZW74" s="164"/>
      <c r="ZX74" s="164"/>
      <c r="ZY74" s="164"/>
      <c r="ZZ74" s="164"/>
      <c r="AAA74" s="164"/>
      <c r="AAB74" s="164"/>
      <c r="AAC74" s="164"/>
      <c r="AAD74" s="164"/>
      <c r="AAE74" s="164"/>
      <c r="AAF74" s="164"/>
      <c r="AAG74" s="164"/>
      <c r="AAH74" s="164"/>
      <c r="AAI74" s="164"/>
      <c r="AAJ74" s="164"/>
      <c r="AAK74" s="164"/>
      <c r="AAL74" s="164"/>
      <c r="AAM74" s="164"/>
      <c r="AAN74" s="164"/>
      <c r="AAO74" s="164"/>
      <c r="AAP74" s="164"/>
      <c r="AAQ74" s="164"/>
      <c r="AAR74" s="164"/>
      <c r="AAS74" s="164"/>
      <c r="AAT74" s="164"/>
      <c r="AAU74" s="164"/>
      <c r="AAV74" s="164"/>
      <c r="AAW74" s="164"/>
      <c r="AAX74" s="164"/>
      <c r="AAY74" s="164"/>
      <c r="AAZ74" s="164"/>
      <c r="ABA74" s="164"/>
      <c r="ABB74" s="164"/>
      <c r="ABC74" s="164"/>
    </row>
    <row r="75" spans="1:731" ht="15" customHeight="1" x14ac:dyDescent="0.35">
      <c r="A75" s="161" t="s">
        <v>257</v>
      </c>
      <c r="B75" s="525"/>
      <c r="C75" s="525"/>
      <c r="D75" s="162"/>
      <c r="E75" s="162"/>
      <c r="F75" s="162"/>
      <c r="G75" s="162">
        <v>1</v>
      </c>
      <c r="H75" s="162">
        <v>1</v>
      </c>
      <c r="I75" s="162">
        <v>1</v>
      </c>
      <c r="J75" s="162">
        <v>1</v>
      </c>
      <c r="K75" s="162">
        <v>1</v>
      </c>
      <c r="L75" s="162">
        <v>1</v>
      </c>
      <c r="M75" s="162">
        <v>1</v>
      </c>
      <c r="N75" s="162">
        <v>1</v>
      </c>
      <c r="O75" s="162"/>
      <c r="P75" s="162"/>
      <c r="Q75" s="162"/>
      <c r="R75" s="162">
        <v>5558.034539212018</v>
      </c>
      <c r="S75" s="162">
        <v>5558.034539212018</v>
      </c>
      <c r="T75" s="162">
        <v>5558.034539212018</v>
      </c>
      <c r="U75" s="162">
        <v>5558.034539212018</v>
      </c>
      <c r="V75" s="162">
        <v>5558.034539212018</v>
      </c>
      <c r="W75" s="162">
        <v>5558.034539212018</v>
      </c>
      <c r="X75" s="162">
        <v>5558.034539212018</v>
      </c>
      <c r="Y75" s="162">
        <v>5558.034539212018</v>
      </c>
      <c r="Z75" s="162"/>
      <c r="AA75" s="162"/>
      <c r="AB75" s="162"/>
      <c r="AC75" s="162">
        <v>14792.795418576821</v>
      </c>
      <c r="AD75" s="162">
        <v>14792.795418576821</v>
      </c>
      <c r="AE75" s="162">
        <v>14792.795418576821</v>
      </c>
      <c r="AF75" s="162">
        <v>14792.795418576821</v>
      </c>
      <c r="AG75" s="162">
        <v>14792.795418576821</v>
      </c>
      <c r="AH75" s="162">
        <v>14792.795418576821</v>
      </c>
      <c r="AI75" s="162">
        <v>14792.795418576821</v>
      </c>
      <c r="AJ75" s="162">
        <v>14792.795418576821</v>
      </c>
      <c r="AK75" s="162"/>
      <c r="AL75" s="162"/>
      <c r="AM75" s="162"/>
      <c r="AN75" s="162">
        <v>30645.273042211164</v>
      </c>
      <c r="AO75" s="162">
        <v>30645.273042211164</v>
      </c>
      <c r="AP75" s="162">
        <v>30645.273042211164</v>
      </c>
      <c r="AQ75" s="162">
        <v>30645.273042211164</v>
      </c>
      <c r="AR75" s="162">
        <v>30645.273042211164</v>
      </c>
      <c r="AS75" s="162">
        <v>30645.273042211164</v>
      </c>
      <c r="AT75" s="162">
        <v>30645.273042211164</v>
      </c>
      <c r="AU75" s="162">
        <v>30645.273042211164</v>
      </c>
      <c r="AV75" s="162"/>
      <c r="AW75" s="162"/>
      <c r="AX75" s="162"/>
      <c r="AY75" s="162">
        <v>119427</v>
      </c>
      <c r="AZ75" s="162">
        <v>119427</v>
      </c>
      <c r="BA75" s="162">
        <v>119427</v>
      </c>
      <c r="BB75" s="162">
        <v>119427</v>
      </c>
      <c r="BC75" s="162">
        <v>119427</v>
      </c>
      <c r="BD75" s="162">
        <v>119427</v>
      </c>
      <c r="BE75" s="162">
        <v>119427</v>
      </c>
      <c r="BF75" s="162">
        <v>119427</v>
      </c>
      <c r="BG75" s="162"/>
      <c r="BH75" s="162"/>
      <c r="BI75" s="162"/>
      <c r="BJ75" s="162">
        <v>0</v>
      </c>
      <c r="BK75" s="162">
        <v>0</v>
      </c>
      <c r="BL75" s="162">
        <v>0</v>
      </c>
      <c r="BM75" s="162">
        <v>0</v>
      </c>
      <c r="BN75" s="162">
        <v>0</v>
      </c>
      <c r="BO75" s="162">
        <v>0</v>
      </c>
      <c r="BP75" s="162">
        <v>0</v>
      </c>
      <c r="BQ75" s="162">
        <v>0</v>
      </c>
      <c r="BR75" s="162"/>
      <c r="BS75" s="162"/>
      <c r="BT75" s="162"/>
      <c r="BU75" s="162">
        <v>0</v>
      </c>
      <c r="BV75" s="162">
        <v>0</v>
      </c>
      <c r="BW75" s="162">
        <v>0</v>
      </c>
      <c r="BX75" s="162">
        <v>0</v>
      </c>
      <c r="BY75" s="162">
        <v>0</v>
      </c>
      <c r="BZ75" s="162">
        <v>0</v>
      </c>
      <c r="CA75" s="162">
        <v>0</v>
      </c>
      <c r="CB75" s="162">
        <v>0</v>
      </c>
      <c r="CC75" s="162"/>
      <c r="CD75" s="162"/>
      <c r="CE75" s="162"/>
      <c r="CF75" s="162">
        <v>50996.103000000003</v>
      </c>
      <c r="CG75" s="162">
        <v>50996.103000000003</v>
      </c>
      <c r="CH75" s="162">
        <v>50996.103000000003</v>
      </c>
      <c r="CI75" s="162">
        <v>50996.103000000003</v>
      </c>
      <c r="CJ75" s="162">
        <v>50996.103000000003</v>
      </c>
      <c r="CK75" s="162">
        <v>50996.103000000003</v>
      </c>
      <c r="CL75" s="162">
        <v>50996.103000000003</v>
      </c>
      <c r="CM75" s="162">
        <v>50996.103000000003</v>
      </c>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4"/>
      <c r="DV75" s="164"/>
      <c r="DW75" s="164"/>
      <c r="DX75" s="164"/>
      <c r="DY75" s="164"/>
      <c r="DZ75" s="164"/>
      <c r="EA75" s="164"/>
      <c r="EB75" s="164"/>
      <c r="EC75" s="164"/>
      <c r="ED75" s="164"/>
      <c r="EE75" s="164"/>
      <c r="EF75" s="164"/>
      <c r="EG75" s="164"/>
      <c r="EH75" s="164"/>
      <c r="EI75" s="164"/>
      <c r="EJ75" s="164"/>
      <c r="EK75" s="164"/>
      <c r="EL75" s="164"/>
      <c r="EM75" s="164"/>
      <c r="EN75" s="164"/>
      <c r="EO75" s="164"/>
      <c r="EP75" s="164"/>
      <c r="EQ75" s="164"/>
      <c r="ER75" s="164"/>
      <c r="ES75" s="164"/>
      <c r="ET75" s="164"/>
      <c r="EU75" s="164"/>
      <c r="EV75" s="164"/>
      <c r="EW75" s="164"/>
      <c r="EX75" s="164"/>
      <c r="EY75" s="164"/>
      <c r="EZ75" s="164"/>
      <c r="FA75" s="164"/>
      <c r="FB75" s="164"/>
      <c r="FC75" s="164"/>
      <c r="FD75" s="164"/>
      <c r="FE75" s="164"/>
      <c r="FF75" s="164"/>
      <c r="FG75" s="164"/>
      <c r="FH75" s="164"/>
      <c r="FI75" s="164"/>
      <c r="FJ75" s="164"/>
      <c r="FK75" s="164"/>
      <c r="FL75" s="164"/>
      <c r="FM75" s="164"/>
      <c r="FN75" s="164"/>
      <c r="FO75" s="164"/>
      <c r="FP75" s="164"/>
      <c r="FQ75" s="164"/>
      <c r="FR75" s="164"/>
      <c r="FS75" s="164"/>
      <c r="FT75" s="164"/>
      <c r="FU75" s="164"/>
      <c r="FV75" s="164"/>
      <c r="FW75" s="164"/>
      <c r="FX75" s="164"/>
      <c r="FY75" s="164"/>
      <c r="FZ75" s="164"/>
      <c r="GA75" s="164"/>
      <c r="GB75" s="164"/>
      <c r="GC75" s="164"/>
      <c r="GD75" s="164"/>
      <c r="GE75" s="164"/>
      <c r="GF75" s="164"/>
      <c r="GG75" s="164"/>
      <c r="GH75" s="164"/>
      <c r="GI75" s="164"/>
      <c r="GJ75" s="164"/>
      <c r="GK75" s="164"/>
      <c r="GL75" s="164"/>
      <c r="GM75" s="164"/>
      <c r="GN75" s="164"/>
      <c r="GO75" s="164"/>
      <c r="GP75" s="164"/>
      <c r="GQ75" s="164"/>
      <c r="GR75" s="164"/>
      <c r="GS75" s="164"/>
      <c r="GT75" s="164"/>
      <c r="GU75" s="164"/>
      <c r="GV75" s="164"/>
      <c r="GW75" s="164"/>
      <c r="GX75" s="164"/>
      <c r="GY75" s="164"/>
      <c r="GZ75" s="164"/>
      <c r="HA75" s="164"/>
      <c r="HB75" s="164"/>
      <c r="HC75" s="164"/>
      <c r="HD75" s="164"/>
      <c r="HE75" s="164"/>
      <c r="HF75" s="164"/>
      <c r="HG75" s="164"/>
      <c r="HH75" s="164"/>
      <c r="HI75" s="164"/>
      <c r="HJ75" s="164"/>
      <c r="HK75" s="164"/>
      <c r="HL75" s="164"/>
      <c r="HM75" s="164"/>
      <c r="HN75" s="164"/>
      <c r="HO75" s="164"/>
      <c r="HP75" s="164"/>
      <c r="HQ75" s="164"/>
      <c r="HR75" s="164"/>
      <c r="HS75" s="164"/>
      <c r="HT75" s="164"/>
      <c r="HU75" s="164"/>
      <c r="HV75" s="164"/>
      <c r="HW75" s="164"/>
      <c r="HX75" s="164"/>
      <c r="HY75" s="164"/>
      <c r="HZ75" s="164"/>
      <c r="IA75" s="164"/>
      <c r="IB75" s="164"/>
      <c r="IC75" s="164"/>
      <c r="ID75" s="164"/>
      <c r="IE75" s="164"/>
      <c r="IF75" s="164"/>
      <c r="IG75" s="164"/>
      <c r="IH75" s="164"/>
      <c r="II75" s="164"/>
      <c r="IJ75" s="164"/>
      <c r="IK75" s="164"/>
      <c r="IL75" s="164"/>
      <c r="IM75" s="164"/>
      <c r="IN75" s="164"/>
      <c r="IO75" s="164"/>
      <c r="IP75" s="164"/>
      <c r="IQ75" s="164"/>
      <c r="IR75" s="164"/>
      <c r="IS75" s="164"/>
      <c r="IT75" s="164"/>
      <c r="IU75" s="164"/>
      <c r="IV75" s="164"/>
      <c r="IW75" s="164"/>
      <c r="IX75" s="164"/>
      <c r="IY75" s="164"/>
      <c r="IZ75" s="164"/>
      <c r="JA75" s="164"/>
      <c r="JB75" s="164"/>
      <c r="JC75" s="164"/>
      <c r="JD75" s="164"/>
      <c r="JE75" s="164"/>
      <c r="JF75" s="164"/>
      <c r="JG75" s="164"/>
      <c r="JH75" s="164"/>
      <c r="JI75" s="164"/>
      <c r="JJ75" s="164"/>
      <c r="JK75" s="164"/>
      <c r="JL75" s="164"/>
      <c r="JM75" s="164"/>
      <c r="JN75" s="164"/>
      <c r="JO75" s="164"/>
      <c r="JP75" s="164"/>
      <c r="JQ75" s="164"/>
      <c r="JR75" s="164"/>
      <c r="JS75" s="164"/>
      <c r="JT75" s="164"/>
      <c r="JU75" s="164"/>
      <c r="JV75" s="164"/>
      <c r="JW75" s="164"/>
      <c r="JX75" s="164"/>
      <c r="JY75" s="164"/>
      <c r="JZ75" s="164"/>
      <c r="KA75" s="164"/>
      <c r="KB75" s="164"/>
      <c r="KC75" s="164"/>
      <c r="KD75" s="164"/>
      <c r="KE75" s="164"/>
      <c r="KF75" s="164"/>
      <c r="KG75" s="164"/>
      <c r="KH75" s="164"/>
      <c r="KI75" s="164"/>
      <c r="KJ75" s="164"/>
      <c r="KK75" s="164"/>
      <c r="KL75" s="164"/>
      <c r="KM75" s="164"/>
      <c r="KN75" s="164"/>
      <c r="KO75" s="164"/>
      <c r="KP75" s="164"/>
      <c r="KQ75" s="164"/>
      <c r="KR75" s="164"/>
      <c r="KS75" s="164"/>
      <c r="KT75" s="164"/>
      <c r="KU75" s="164"/>
      <c r="KV75" s="164"/>
      <c r="KW75" s="164"/>
      <c r="KX75" s="164"/>
      <c r="KY75" s="164"/>
      <c r="KZ75" s="164"/>
      <c r="LA75" s="164"/>
      <c r="LB75" s="164"/>
      <c r="LC75" s="164"/>
      <c r="LD75" s="164"/>
      <c r="LE75" s="164"/>
      <c r="LF75" s="164"/>
      <c r="LG75" s="164"/>
      <c r="LH75" s="164"/>
      <c r="LI75" s="164"/>
      <c r="LJ75" s="164"/>
      <c r="LK75" s="164"/>
      <c r="LL75" s="164"/>
      <c r="LM75" s="164"/>
      <c r="LN75" s="164"/>
      <c r="LO75" s="164"/>
      <c r="LP75" s="164"/>
      <c r="LQ75" s="164"/>
      <c r="LR75" s="164"/>
      <c r="LS75" s="164"/>
      <c r="LT75" s="164"/>
      <c r="LU75" s="164"/>
      <c r="LV75" s="164"/>
      <c r="LW75" s="164"/>
      <c r="LX75" s="164"/>
      <c r="LY75" s="164"/>
      <c r="LZ75" s="164"/>
      <c r="MA75" s="164"/>
      <c r="MB75" s="164"/>
      <c r="MC75" s="164"/>
      <c r="MD75" s="164"/>
      <c r="ME75" s="164"/>
      <c r="MF75" s="164"/>
      <c r="MG75" s="164"/>
      <c r="MH75" s="164"/>
      <c r="MI75" s="164"/>
      <c r="MJ75" s="164"/>
      <c r="MK75" s="164"/>
      <c r="ML75" s="164"/>
      <c r="MM75" s="164"/>
      <c r="MN75" s="164"/>
      <c r="MO75" s="164"/>
      <c r="MP75" s="164"/>
      <c r="MQ75" s="164"/>
      <c r="MR75" s="164"/>
      <c r="MS75" s="164"/>
      <c r="MT75" s="164"/>
      <c r="MU75" s="164"/>
      <c r="MV75" s="164"/>
      <c r="MW75" s="164"/>
      <c r="MX75" s="164"/>
      <c r="MY75" s="164"/>
      <c r="MZ75" s="164"/>
      <c r="NA75" s="164"/>
      <c r="NB75" s="164"/>
      <c r="NC75" s="164"/>
      <c r="ND75" s="164"/>
      <c r="NE75" s="164"/>
      <c r="NF75" s="164"/>
      <c r="NG75" s="164"/>
      <c r="NH75" s="164"/>
      <c r="NI75" s="164"/>
      <c r="NJ75" s="164"/>
      <c r="NK75" s="164"/>
      <c r="NL75" s="164"/>
      <c r="NM75" s="164"/>
      <c r="NN75" s="164"/>
      <c r="NO75" s="164"/>
      <c r="NP75" s="164"/>
      <c r="NQ75" s="164"/>
      <c r="NR75" s="164"/>
      <c r="NS75" s="164"/>
      <c r="NT75" s="164"/>
      <c r="NU75" s="164"/>
      <c r="NV75" s="164"/>
      <c r="NW75" s="164"/>
      <c r="NX75" s="164"/>
      <c r="NY75" s="164"/>
      <c r="NZ75" s="164"/>
      <c r="OA75" s="164"/>
      <c r="OB75" s="164"/>
      <c r="OC75" s="164"/>
      <c r="OD75" s="164"/>
      <c r="OE75" s="164"/>
      <c r="OF75" s="164"/>
      <c r="OG75" s="164"/>
      <c r="OH75" s="164"/>
      <c r="OI75" s="164"/>
      <c r="OJ75" s="164"/>
      <c r="OK75" s="164"/>
      <c r="OL75" s="164"/>
      <c r="OM75" s="164"/>
      <c r="ON75" s="164"/>
      <c r="OO75" s="164"/>
      <c r="OP75" s="164"/>
      <c r="OQ75" s="164"/>
      <c r="OR75" s="164"/>
      <c r="OS75" s="164"/>
      <c r="OT75" s="164"/>
      <c r="OU75" s="164"/>
      <c r="OV75" s="164"/>
      <c r="OW75" s="164"/>
      <c r="OX75" s="164"/>
      <c r="OY75" s="164"/>
      <c r="OZ75" s="164"/>
      <c r="PA75" s="164"/>
      <c r="PB75" s="164"/>
      <c r="PC75" s="164"/>
      <c r="PD75" s="164"/>
      <c r="PE75" s="164"/>
      <c r="PF75" s="164"/>
      <c r="PG75" s="164"/>
      <c r="PH75" s="164"/>
      <c r="PI75" s="164"/>
      <c r="PJ75" s="164"/>
      <c r="PK75" s="164"/>
      <c r="PL75" s="164"/>
      <c r="PM75" s="164"/>
      <c r="PN75" s="164"/>
      <c r="PO75" s="164"/>
      <c r="PP75" s="164"/>
      <c r="PQ75" s="164"/>
      <c r="PR75" s="164"/>
      <c r="PS75" s="164"/>
      <c r="PT75" s="164"/>
      <c r="PU75" s="164"/>
      <c r="PV75" s="164"/>
      <c r="PW75" s="164"/>
      <c r="PX75" s="164"/>
      <c r="PY75" s="164"/>
      <c r="PZ75" s="164"/>
      <c r="QA75" s="164"/>
      <c r="QB75" s="164"/>
      <c r="QC75" s="164"/>
      <c r="QD75" s="164"/>
      <c r="QE75" s="164"/>
      <c r="QF75" s="164"/>
      <c r="QG75" s="164"/>
      <c r="QH75" s="164"/>
      <c r="QI75" s="164"/>
      <c r="QJ75" s="164"/>
      <c r="QK75" s="164"/>
      <c r="QL75" s="164"/>
      <c r="QM75" s="164"/>
      <c r="QN75" s="164"/>
      <c r="QO75" s="164"/>
      <c r="QP75" s="164"/>
      <c r="QQ75" s="164"/>
      <c r="QR75" s="164"/>
      <c r="QS75" s="164"/>
      <c r="QT75" s="164"/>
      <c r="QU75" s="164"/>
      <c r="QV75" s="164"/>
      <c r="QW75" s="164"/>
      <c r="QX75" s="164"/>
      <c r="QY75" s="164"/>
      <c r="QZ75" s="164"/>
      <c r="RA75" s="164"/>
      <c r="RB75" s="164"/>
      <c r="RC75" s="164"/>
      <c r="RD75" s="164"/>
      <c r="RE75" s="164"/>
      <c r="RF75" s="164"/>
      <c r="RG75" s="164"/>
      <c r="RH75" s="164"/>
      <c r="RI75" s="164"/>
      <c r="RJ75" s="164"/>
      <c r="RK75" s="164"/>
      <c r="RL75" s="164"/>
      <c r="RM75" s="164"/>
      <c r="RN75" s="164"/>
      <c r="RO75" s="164"/>
      <c r="RP75" s="164"/>
      <c r="RQ75" s="164"/>
      <c r="RR75" s="164"/>
      <c r="RS75" s="164"/>
      <c r="RT75" s="164"/>
      <c r="RU75" s="164"/>
      <c r="RV75" s="164"/>
      <c r="RW75" s="164"/>
      <c r="RX75" s="164"/>
      <c r="RY75" s="164"/>
      <c r="RZ75" s="164"/>
      <c r="SA75" s="164"/>
      <c r="SB75" s="164"/>
      <c r="SC75" s="164"/>
      <c r="SD75" s="164"/>
      <c r="SE75" s="164"/>
      <c r="SF75" s="164"/>
      <c r="SG75" s="164"/>
      <c r="SH75" s="164"/>
      <c r="SI75" s="164"/>
      <c r="SJ75" s="164"/>
      <c r="SK75" s="164"/>
      <c r="SL75" s="164"/>
      <c r="SM75" s="164"/>
      <c r="SN75" s="164"/>
      <c r="SO75" s="164"/>
      <c r="SP75" s="164"/>
      <c r="SQ75" s="164"/>
      <c r="SR75" s="164"/>
      <c r="SS75" s="164"/>
      <c r="ST75" s="164"/>
      <c r="SU75" s="164"/>
      <c r="SV75" s="164"/>
      <c r="SW75" s="164"/>
      <c r="SX75" s="164"/>
      <c r="SY75" s="164"/>
      <c r="SZ75" s="164"/>
      <c r="TA75" s="164"/>
      <c r="TB75" s="164"/>
      <c r="TC75" s="164"/>
      <c r="TD75" s="164"/>
      <c r="TE75" s="164"/>
      <c r="TF75" s="164"/>
      <c r="TG75" s="164"/>
      <c r="TH75" s="164"/>
      <c r="TI75" s="164"/>
      <c r="TJ75" s="164"/>
      <c r="TK75" s="164"/>
      <c r="TL75" s="164"/>
      <c r="TM75" s="164"/>
      <c r="TN75" s="164"/>
      <c r="TO75" s="164"/>
      <c r="TP75" s="164"/>
      <c r="TQ75" s="164"/>
      <c r="TR75" s="164"/>
      <c r="TS75" s="164"/>
      <c r="TT75" s="164"/>
      <c r="TU75" s="164"/>
      <c r="TV75" s="164"/>
      <c r="TW75" s="164"/>
      <c r="TX75" s="164"/>
      <c r="TY75" s="164"/>
      <c r="TZ75" s="164"/>
      <c r="UA75" s="164"/>
      <c r="UB75" s="164"/>
      <c r="UC75" s="164"/>
      <c r="UD75" s="164"/>
      <c r="UE75" s="164"/>
      <c r="UF75" s="164"/>
      <c r="UG75" s="164"/>
      <c r="UH75" s="164"/>
      <c r="UI75" s="164"/>
      <c r="UJ75" s="164"/>
      <c r="UK75" s="164"/>
      <c r="UL75" s="164"/>
      <c r="UM75" s="164"/>
      <c r="UN75" s="164"/>
      <c r="UO75" s="164"/>
      <c r="UP75" s="164"/>
      <c r="UQ75" s="164"/>
      <c r="UR75" s="164"/>
      <c r="US75" s="164"/>
      <c r="UT75" s="164"/>
      <c r="UU75" s="164"/>
      <c r="UV75" s="164"/>
      <c r="UW75" s="164"/>
      <c r="UX75" s="164"/>
      <c r="UY75" s="164"/>
      <c r="UZ75" s="164"/>
      <c r="VA75" s="164"/>
      <c r="VB75" s="164"/>
      <c r="VC75" s="164"/>
      <c r="VD75" s="164"/>
      <c r="VE75" s="164"/>
      <c r="VF75" s="164"/>
      <c r="VG75" s="164"/>
      <c r="VH75" s="164"/>
      <c r="VI75" s="164"/>
      <c r="VJ75" s="164"/>
      <c r="VK75" s="164"/>
      <c r="VL75" s="164"/>
      <c r="VM75" s="164"/>
      <c r="VN75" s="164"/>
      <c r="VO75" s="164"/>
      <c r="VP75" s="164"/>
      <c r="VQ75" s="164"/>
      <c r="VR75" s="164"/>
      <c r="VS75" s="164"/>
      <c r="VT75" s="164"/>
      <c r="VU75" s="164"/>
      <c r="VV75" s="164"/>
      <c r="VW75" s="164"/>
      <c r="VX75" s="164"/>
      <c r="VY75" s="164"/>
      <c r="VZ75" s="164"/>
      <c r="WA75" s="164"/>
      <c r="WB75" s="164"/>
      <c r="WC75" s="164"/>
      <c r="WD75" s="164"/>
      <c r="WE75" s="164"/>
      <c r="WF75" s="164"/>
      <c r="WG75" s="164"/>
      <c r="WH75" s="164"/>
      <c r="WI75" s="164"/>
      <c r="WJ75" s="164"/>
      <c r="WK75" s="164"/>
      <c r="WL75" s="164"/>
      <c r="WM75" s="164"/>
      <c r="WN75" s="164"/>
      <c r="WO75" s="164"/>
      <c r="WP75" s="164"/>
      <c r="WQ75" s="164"/>
      <c r="WR75" s="164"/>
      <c r="WS75" s="164"/>
      <c r="WT75" s="164"/>
      <c r="WU75" s="164"/>
      <c r="WV75" s="164"/>
      <c r="WW75" s="164"/>
      <c r="WX75" s="164"/>
      <c r="WY75" s="164"/>
      <c r="WZ75" s="164"/>
      <c r="XA75" s="164"/>
      <c r="XB75" s="164"/>
      <c r="XC75" s="164"/>
      <c r="XD75" s="164"/>
      <c r="XE75" s="164"/>
      <c r="XF75" s="164"/>
      <c r="XG75" s="164"/>
      <c r="XH75" s="164"/>
      <c r="XI75" s="164"/>
      <c r="XJ75" s="164"/>
      <c r="XK75" s="164"/>
      <c r="XL75" s="164"/>
      <c r="XM75" s="164"/>
      <c r="XN75" s="164"/>
      <c r="XO75" s="164"/>
      <c r="XP75" s="164"/>
      <c r="XQ75" s="164"/>
      <c r="XR75" s="164"/>
      <c r="XS75" s="164"/>
      <c r="XT75" s="164"/>
      <c r="XU75" s="164"/>
      <c r="XV75" s="164"/>
      <c r="XW75" s="164"/>
      <c r="XX75" s="164"/>
      <c r="XY75" s="164"/>
      <c r="XZ75" s="164"/>
      <c r="YA75" s="164"/>
      <c r="YB75" s="164"/>
      <c r="YC75" s="164"/>
      <c r="YD75" s="164"/>
      <c r="YE75" s="164"/>
      <c r="YF75" s="164"/>
      <c r="YG75" s="164"/>
      <c r="YH75" s="164"/>
      <c r="YI75" s="164"/>
      <c r="YJ75" s="164"/>
      <c r="YK75" s="164"/>
      <c r="YL75" s="164"/>
      <c r="YM75" s="164"/>
      <c r="YN75" s="164"/>
      <c r="YO75" s="164"/>
      <c r="YP75" s="164"/>
      <c r="YQ75" s="164"/>
      <c r="YR75" s="164"/>
      <c r="YS75" s="164"/>
      <c r="YT75" s="164"/>
      <c r="YU75" s="164"/>
      <c r="YV75" s="164"/>
      <c r="YW75" s="164"/>
      <c r="YX75" s="164"/>
      <c r="YY75" s="164"/>
      <c r="YZ75" s="164"/>
      <c r="ZA75" s="164"/>
      <c r="ZB75" s="164"/>
      <c r="ZC75" s="164"/>
      <c r="ZD75" s="164"/>
      <c r="ZE75" s="164"/>
      <c r="ZF75" s="164"/>
      <c r="ZG75" s="164"/>
      <c r="ZH75" s="164"/>
      <c r="ZI75" s="164"/>
      <c r="ZJ75" s="164"/>
      <c r="ZK75" s="164"/>
      <c r="ZL75" s="164"/>
      <c r="ZM75" s="164"/>
      <c r="ZN75" s="164"/>
      <c r="ZO75" s="164"/>
      <c r="ZP75" s="164"/>
      <c r="ZQ75" s="164"/>
      <c r="ZR75" s="164"/>
      <c r="ZS75" s="164"/>
      <c r="ZT75" s="164"/>
      <c r="ZU75" s="164"/>
      <c r="ZV75" s="164"/>
      <c r="ZW75" s="164"/>
      <c r="ZX75" s="164"/>
      <c r="ZY75" s="164"/>
      <c r="ZZ75" s="164"/>
      <c r="AAA75" s="164"/>
      <c r="AAB75" s="164"/>
      <c r="AAC75" s="164"/>
      <c r="AAD75" s="164"/>
      <c r="AAE75" s="164"/>
      <c r="AAF75" s="164"/>
      <c r="AAG75" s="164"/>
      <c r="AAH75" s="164"/>
      <c r="AAI75" s="164"/>
      <c r="AAJ75" s="164"/>
      <c r="AAK75" s="164"/>
      <c r="AAL75" s="164"/>
      <c r="AAM75" s="164"/>
      <c r="AAN75" s="164"/>
      <c r="AAO75" s="164"/>
      <c r="AAP75" s="164"/>
      <c r="AAQ75" s="164"/>
      <c r="AAR75" s="164"/>
      <c r="AAS75" s="164"/>
      <c r="AAT75" s="164"/>
      <c r="AAU75" s="164"/>
      <c r="AAV75" s="164"/>
      <c r="AAW75" s="164"/>
      <c r="AAX75" s="164"/>
      <c r="AAY75" s="164"/>
      <c r="AAZ75" s="164"/>
      <c r="ABA75" s="164"/>
      <c r="ABB75" s="164"/>
      <c r="ABC75" s="164"/>
    </row>
    <row r="76" spans="1:731" ht="15" customHeight="1" x14ac:dyDescent="0.35">
      <c r="A76" s="161" t="s">
        <v>257</v>
      </c>
      <c r="B76" s="525"/>
      <c r="C76" s="525"/>
      <c r="D76" s="162"/>
      <c r="E76" s="162"/>
      <c r="F76" s="162"/>
      <c r="G76" s="162">
        <v>1</v>
      </c>
      <c r="H76" s="162">
        <v>1</v>
      </c>
      <c r="I76" s="162">
        <v>1</v>
      </c>
      <c r="J76" s="162">
        <v>1</v>
      </c>
      <c r="K76" s="162">
        <v>1</v>
      </c>
      <c r="L76" s="162">
        <v>1</v>
      </c>
      <c r="M76" s="162">
        <v>1</v>
      </c>
      <c r="N76" s="162">
        <v>1</v>
      </c>
      <c r="O76" s="162"/>
      <c r="P76" s="162"/>
      <c r="Q76" s="162"/>
      <c r="R76" s="162">
        <v>1944.1732069887082</v>
      </c>
      <c r="S76" s="162">
        <v>1944.1732069887084</v>
      </c>
      <c r="T76" s="162">
        <v>1944.1732069887084</v>
      </c>
      <c r="U76" s="162">
        <v>1944.1732069887084</v>
      </c>
      <c r="V76" s="162">
        <v>1944.1732069887084</v>
      </c>
      <c r="W76" s="162">
        <v>1944.1732069887084</v>
      </c>
      <c r="X76" s="162">
        <v>1944.1732069887084</v>
      </c>
      <c r="Y76" s="162">
        <v>1944.1732069887084</v>
      </c>
      <c r="Z76" s="162"/>
      <c r="AA76" s="162"/>
      <c r="AB76" s="162"/>
      <c r="AC76" s="162">
        <v>5293.8066803806569</v>
      </c>
      <c r="AD76" s="162">
        <v>5293.8066803806569</v>
      </c>
      <c r="AE76" s="162">
        <v>5293.8066803806569</v>
      </c>
      <c r="AF76" s="162">
        <v>5293.8066803806569</v>
      </c>
      <c r="AG76" s="162">
        <v>5293.8066803806569</v>
      </c>
      <c r="AH76" s="162">
        <v>5293.8066803806569</v>
      </c>
      <c r="AI76" s="162">
        <v>5293.8066803806569</v>
      </c>
      <c r="AJ76" s="162">
        <v>5293.8066803806569</v>
      </c>
      <c r="AK76" s="162"/>
      <c r="AL76" s="162"/>
      <c r="AM76" s="162"/>
      <c r="AN76" s="162">
        <v>5907.0821905261328</v>
      </c>
      <c r="AO76" s="162">
        <v>5907.0821905261328</v>
      </c>
      <c r="AP76" s="162">
        <v>5907.0821905261328</v>
      </c>
      <c r="AQ76" s="162">
        <v>5907.0821905261328</v>
      </c>
      <c r="AR76" s="162">
        <v>5907.0821905261328</v>
      </c>
      <c r="AS76" s="162">
        <v>5907.0821905261328</v>
      </c>
      <c r="AT76" s="162">
        <v>5907.0821905261328</v>
      </c>
      <c r="AU76" s="162">
        <v>5907.0821905261328</v>
      </c>
      <c r="AV76" s="162"/>
      <c r="AW76" s="162"/>
      <c r="AX76" s="162"/>
      <c r="AY76" s="162">
        <v>53532</v>
      </c>
      <c r="AZ76" s="162">
        <v>53532</v>
      </c>
      <c r="BA76" s="162">
        <v>53532</v>
      </c>
      <c r="BB76" s="162">
        <v>53532</v>
      </c>
      <c r="BC76" s="162">
        <v>53532</v>
      </c>
      <c r="BD76" s="162">
        <v>53532</v>
      </c>
      <c r="BE76" s="162">
        <v>53532</v>
      </c>
      <c r="BF76" s="162">
        <v>53532</v>
      </c>
      <c r="BG76" s="162"/>
      <c r="BH76" s="162"/>
      <c r="BI76" s="162"/>
      <c r="BJ76" s="162">
        <v>0</v>
      </c>
      <c r="BK76" s="162">
        <v>0</v>
      </c>
      <c r="BL76" s="162">
        <v>0</v>
      </c>
      <c r="BM76" s="162">
        <v>0</v>
      </c>
      <c r="BN76" s="162">
        <v>0</v>
      </c>
      <c r="BO76" s="162">
        <v>0</v>
      </c>
      <c r="BP76" s="162">
        <v>0</v>
      </c>
      <c r="BQ76" s="162">
        <v>0</v>
      </c>
      <c r="BR76" s="162"/>
      <c r="BS76" s="162"/>
      <c r="BT76" s="162"/>
      <c r="BU76" s="162">
        <v>0</v>
      </c>
      <c r="BV76" s="162">
        <v>0</v>
      </c>
      <c r="BW76" s="162">
        <v>0</v>
      </c>
      <c r="BX76" s="162">
        <v>0</v>
      </c>
      <c r="BY76" s="162">
        <v>0</v>
      </c>
      <c r="BZ76" s="162">
        <v>0</v>
      </c>
      <c r="CA76" s="162">
        <v>0</v>
      </c>
      <c r="CB76" s="162">
        <v>0</v>
      </c>
      <c r="CC76" s="162"/>
      <c r="CD76" s="162"/>
      <c r="CE76" s="162"/>
      <c r="CF76" s="162">
        <v>13145.062077895498</v>
      </c>
      <c r="CG76" s="162">
        <v>13145.062077895498</v>
      </c>
      <c r="CH76" s="162">
        <v>13145.062077895498</v>
      </c>
      <c r="CI76" s="162">
        <v>13145.062077895498</v>
      </c>
      <c r="CJ76" s="162">
        <v>13145.062077895498</v>
      </c>
      <c r="CK76" s="162">
        <v>13145.062077895498</v>
      </c>
      <c r="CL76" s="162">
        <v>13145.062077895498</v>
      </c>
      <c r="CM76" s="162">
        <v>13145.062077895498</v>
      </c>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4"/>
      <c r="DV76" s="164"/>
      <c r="DW76" s="164"/>
      <c r="DX76" s="164"/>
      <c r="DY76" s="164"/>
      <c r="DZ76" s="164"/>
      <c r="EA76" s="164"/>
      <c r="EB76" s="164"/>
      <c r="EC76" s="164"/>
      <c r="ED76" s="164"/>
      <c r="EE76" s="164"/>
      <c r="EF76" s="164"/>
      <c r="EG76" s="164"/>
      <c r="EH76" s="164"/>
      <c r="EI76" s="164"/>
      <c r="EJ76" s="164"/>
      <c r="EK76" s="164"/>
      <c r="EL76" s="164"/>
      <c r="EM76" s="164"/>
      <c r="EN76" s="164"/>
      <c r="EO76" s="164"/>
      <c r="EP76" s="164"/>
      <c r="EQ76" s="164"/>
      <c r="ER76" s="164"/>
      <c r="ES76" s="164"/>
      <c r="ET76" s="164"/>
      <c r="EU76" s="164"/>
      <c r="EV76" s="164"/>
      <c r="EW76" s="164"/>
      <c r="EX76" s="164"/>
      <c r="EY76" s="164"/>
      <c r="EZ76" s="164"/>
      <c r="FA76" s="164"/>
      <c r="FB76" s="164"/>
      <c r="FC76" s="164"/>
      <c r="FD76" s="164"/>
      <c r="FE76" s="164"/>
      <c r="FF76" s="164"/>
      <c r="FG76" s="164"/>
      <c r="FH76" s="164"/>
      <c r="FI76" s="164"/>
      <c r="FJ76" s="164"/>
      <c r="FK76" s="164"/>
      <c r="FL76" s="164"/>
      <c r="FM76" s="164"/>
      <c r="FN76" s="164"/>
      <c r="FO76" s="164"/>
      <c r="FP76" s="164"/>
      <c r="FQ76" s="164"/>
      <c r="FR76" s="164"/>
      <c r="FS76" s="164"/>
      <c r="FT76" s="164"/>
      <c r="FU76" s="164"/>
      <c r="FV76" s="164"/>
      <c r="FW76" s="164"/>
      <c r="FX76" s="164"/>
      <c r="FY76" s="164"/>
      <c r="FZ76" s="164"/>
      <c r="GA76" s="164"/>
      <c r="GB76" s="164"/>
      <c r="GC76" s="164"/>
      <c r="GD76" s="164"/>
      <c r="GE76" s="164"/>
      <c r="GF76" s="164"/>
      <c r="GG76" s="164"/>
      <c r="GH76" s="164"/>
      <c r="GI76" s="164"/>
      <c r="GJ76" s="164"/>
      <c r="GK76" s="164"/>
      <c r="GL76" s="164"/>
      <c r="GM76" s="164"/>
      <c r="GN76" s="164"/>
      <c r="GO76" s="164"/>
      <c r="GP76" s="164"/>
      <c r="GQ76" s="164"/>
      <c r="GR76" s="164"/>
      <c r="GS76" s="164"/>
      <c r="GT76" s="164"/>
      <c r="GU76" s="164"/>
      <c r="GV76" s="164"/>
      <c r="GW76" s="164"/>
      <c r="GX76" s="164"/>
      <c r="GY76" s="164"/>
      <c r="GZ76" s="164"/>
      <c r="HA76" s="164"/>
      <c r="HB76" s="164"/>
      <c r="HC76" s="164"/>
      <c r="HD76" s="164"/>
      <c r="HE76" s="164"/>
      <c r="HF76" s="164"/>
      <c r="HG76" s="164"/>
      <c r="HH76" s="164"/>
      <c r="HI76" s="164"/>
      <c r="HJ76" s="164"/>
      <c r="HK76" s="164"/>
      <c r="HL76" s="164"/>
      <c r="HM76" s="164"/>
      <c r="HN76" s="164"/>
      <c r="HO76" s="164"/>
      <c r="HP76" s="164"/>
      <c r="HQ76" s="164"/>
      <c r="HR76" s="164"/>
      <c r="HS76" s="164"/>
      <c r="HT76" s="164"/>
      <c r="HU76" s="164"/>
      <c r="HV76" s="164"/>
      <c r="HW76" s="164"/>
      <c r="HX76" s="164"/>
      <c r="HY76" s="164"/>
      <c r="HZ76" s="164"/>
      <c r="IA76" s="164"/>
      <c r="IB76" s="164"/>
      <c r="IC76" s="164"/>
      <c r="ID76" s="164"/>
      <c r="IE76" s="164"/>
      <c r="IF76" s="164"/>
      <c r="IG76" s="164"/>
      <c r="IH76" s="164"/>
      <c r="II76" s="164"/>
      <c r="IJ76" s="164"/>
      <c r="IK76" s="164"/>
      <c r="IL76" s="164"/>
      <c r="IM76" s="164"/>
      <c r="IN76" s="164"/>
      <c r="IO76" s="164"/>
      <c r="IP76" s="164"/>
      <c r="IQ76" s="164"/>
      <c r="IR76" s="164"/>
      <c r="IS76" s="164"/>
      <c r="IT76" s="164"/>
      <c r="IU76" s="164"/>
      <c r="IV76" s="164"/>
      <c r="IW76" s="164"/>
      <c r="IX76" s="164"/>
      <c r="IY76" s="164"/>
      <c r="IZ76" s="164"/>
      <c r="JA76" s="164"/>
      <c r="JB76" s="164"/>
      <c r="JC76" s="164"/>
      <c r="JD76" s="164"/>
      <c r="JE76" s="164"/>
      <c r="JF76" s="164"/>
      <c r="JG76" s="164"/>
      <c r="JH76" s="164"/>
      <c r="JI76" s="164"/>
      <c r="JJ76" s="164"/>
      <c r="JK76" s="164"/>
      <c r="JL76" s="164"/>
      <c r="JM76" s="164"/>
      <c r="JN76" s="164"/>
      <c r="JO76" s="164"/>
      <c r="JP76" s="164"/>
      <c r="JQ76" s="164"/>
      <c r="JR76" s="164"/>
      <c r="JS76" s="164"/>
      <c r="JT76" s="164"/>
      <c r="JU76" s="164"/>
      <c r="JV76" s="164"/>
      <c r="JW76" s="164"/>
      <c r="JX76" s="164"/>
      <c r="JY76" s="164"/>
      <c r="JZ76" s="164"/>
      <c r="KA76" s="164"/>
      <c r="KB76" s="164"/>
      <c r="KC76" s="164"/>
      <c r="KD76" s="164"/>
      <c r="KE76" s="164"/>
      <c r="KF76" s="164"/>
      <c r="KG76" s="164"/>
      <c r="KH76" s="164"/>
      <c r="KI76" s="164"/>
      <c r="KJ76" s="164"/>
      <c r="KK76" s="164"/>
      <c r="KL76" s="164"/>
      <c r="KM76" s="164"/>
      <c r="KN76" s="164"/>
      <c r="KO76" s="164"/>
      <c r="KP76" s="164"/>
      <c r="KQ76" s="164"/>
      <c r="KR76" s="164"/>
      <c r="KS76" s="164"/>
      <c r="KT76" s="164"/>
      <c r="KU76" s="164"/>
      <c r="KV76" s="164"/>
      <c r="KW76" s="164"/>
      <c r="KX76" s="164"/>
      <c r="KY76" s="164"/>
      <c r="KZ76" s="164"/>
      <c r="LA76" s="164"/>
      <c r="LB76" s="164"/>
      <c r="LC76" s="164"/>
      <c r="LD76" s="164"/>
      <c r="LE76" s="164"/>
      <c r="LF76" s="164"/>
      <c r="LG76" s="164"/>
      <c r="LH76" s="164"/>
      <c r="LI76" s="164"/>
      <c r="LJ76" s="164"/>
      <c r="LK76" s="164"/>
      <c r="LL76" s="164"/>
      <c r="LM76" s="164"/>
      <c r="LN76" s="164"/>
      <c r="LO76" s="164"/>
      <c r="LP76" s="164"/>
      <c r="LQ76" s="164"/>
      <c r="LR76" s="164"/>
      <c r="LS76" s="164"/>
      <c r="LT76" s="164"/>
      <c r="LU76" s="164"/>
      <c r="LV76" s="164"/>
      <c r="LW76" s="164"/>
      <c r="LX76" s="164"/>
      <c r="LY76" s="164"/>
      <c r="LZ76" s="164"/>
      <c r="MA76" s="164"/>
      <c r="MB76" s="164"/>
      <c r="MC76" s="164"/>
      <c r="MD76" s="164"/>
      <c r="ME76" s="164"/>
      <c r="MF76" s="164"/>
      <c r="MG76" s="164"/>
      <c r="MH76" s="164"/>
      <c r="MI76" s="164"/>
      <c r="MJ76" s="164"/>
      <c r="MK76" s="164"/>
      <c r="ML76" s="164"/>
      <c r="MM76" s="164"/>
      <c r="MN76" s="164"/>
      <c r="MO76" s="164"/>
      <c r="MP76" s="164"/>
      <c r="MQ76" s="164"/>
      <c r="MR76" s="164"/>
      <c r="MS76" s="164"/>
      <c r="MT76" s="164"/>
      <c r="MU76" s="164"/>
      <c r="MV76" s="164"/>
      <c r="MW76" s="164"/>
      <c r="MX76" s="164"/>
      <c r="MY76" s="164"/>
      <c r="MZ76" s="164"/>
      <c r="NA76" s="164"/>
      <c r="NB76" s="164"/>
      <c r="NC76" s="164"/>
      <c r="ND76" s="164"/>
      <c r="NE76" s="164"/>
      <c r="NF76" s="164"/>
      <c r="NG76" s="164"/>
      <c r="NH76" s="164"/>
      <c r="NI76" s="164"/>
      <c r="NJ76" s="164"/>
      <c r="NK76" s="164"/>
      <c r="NL76" s="164"/>
      <c r="NM76" s="164"/>
      <c r="NN76" s="164"/>
      <c r="NO76" s="164"/>
      <c r="NP76" s="164"/>
      <c r="NQ76" s="164"/>
      <c r="NR76" s="164"/>
      <c r="NS76" s="164"/>
      <c r="NT76" s="164"/>
      <c r="NU76" s="164"/>
      <c r="NV76" s="164"/>
      <c r="NW76" s="164"/>
      <c r="NX76" s="164"/>
      <c r="NY76" s="164"/>
      <c r="NZ76" s="164"/>
      <c r="OA76" s="164"/>
      <c r="OB76" s="164"/>
      <c r="OC76" s="164"/>
      <c r="OD76" s="164"/>
      <c r="OE76" s="164"/>
      <c r="OF76" s="164"/>
      <c r="OG76" s="164"/>
      <c r="OH76" s="164"/>
      <c r="OI76" s="164"/>
      <c r="OJ76" s="164"/>
      <c r="OK76" s="164"/>
      <c r="OL76" s="164"/>
      <c r="OM76" s="164"/>
      <c r="ON76" s="164"/>
      <c r="OO76" s="164"/>
      <c r="OP76" s="164"/>
      <c r="OQ76" s="164"/>
      <c r="OR76" s="164"/>
      <c r="OS76" s="164"/>
      <c r="OT76" s="164"/>
      <c r="OU76" s="164"/>
      <c r="OV76" s="164"/>
      <c r="OW76" s="164"/>
      <c r="OX76" s="164"/>
      <c r="OY76" s="164"/>
      <c r="OZ76" s="164"/>
      <c r="PA76" s="164"/>
      <c r="PB76" s="164"/>
      <c r="PC76" s="164"/>
      <c r="PD76" s="164"/>
      <c r="PE76" s="164"/>
      <c r="PF76" s="164"/>
      <c r="PG76" s="164"/>
      <c r="PH76" s="164"/>
      <c r="PI76" s="164"/>
      <c r="PJ76" s="164"/>
      <c r="PK76" s="164"/>
      <c r="PL76" s="164"/>
      <c r="PM76" s="164"/>
      <c r="PN76" s="164"/>
      <c r="PO76" s="164"/>
      <c r="PP76" s="164"/>
      <c r="PQ76" s="164"/>
      <c r="PR76" s="164"/>
      <c r="PS76" s="164"/>
      <c r="PT76" s="164"/>
      <c r="PU76" s="164"/>
      <c r="PV76" s="164"/>
      <c r="PW76" s="164"/>
      <c r="PX76" s="164"/>
      <c r="PY76" s="164"/>
      <c r="PZ76" s="164"/>
      <c r="QA76" s="164"/>
      <c r="QB76" s="164"/>
      <c r="QC76" s="164"/>
      <c r="QD76" s="164"/>
      <c r="QE76" s="164"/>
      <c r="QF76" s="164"/>
      <c r="QG76" s="164"/>
      <c r="QH76" s="164"/>
      <c r="QI76" s="164"/>
      <c r="QJ76" s="164"/>
      <c r="QK76" s="164"/>
      <c r="QL76" s="164"/>
      <c r="QM76" s="164"/>
      <c r="QN76" s="164"/>
      <c r="QO76" s="164"/>
      <c r="QP76" s="164"/>
      <c r="QQ76" s="164"/>
      <c r="QR76" s="164"/>
      <c r="QS76" s="164"/>
      <c r="QT76" s="164"/>
      <c r="QU76" s="164"/>
      <c r="QV76" s="164"/>
      <c r="QW76" s="164"/>
      <c r="QX76" s="164"/>
      <c r="QY76" s="164"/>
      <c r="QZ76" s="164"/>
      <c r="RA76" s="164"/>
      <c r="RB76" s="164"/>
      <c r="RC76" s="164"/>
      <c r="RD76" s="164"/>
      <c r="RE76" s="164"/>
      <c r="RF76" s="164"/>
      <c r="RG76" s="164"/>
      <c r="RH76" s="164"/>
      <c r="RI76" s="164"/>
      <c r="RJ76" s="164"/>
      <c r="RK76" s="164"/>
      <c r="RL76" s="164"/>
      <c r="RM76" s="164"/>
      <c r="RN76" s="164"/>
      <c r="RO76" s="164"/>
      <c r="RP76" s="164"/>
      <c r="RQ76" s="164"/>
      <c r="RR76" s="164"/>
      <c r="RS76" s="164"/>
      <c r="RT76" s="164"/>
      <c r="RU76" s="164"/>
      <c r="RV76" s="164"/>
      <c r="RW76" s="164"/>
      <c r="RX76" s="164"/>
      <c r="RY76" s="164"/>
      <c r="RZ76" s="164"/>
      <c r="SA76" s="164"/>
      <c r="SB76" s="164"/>
      <c r="SC76" s="164"/>
      <c r="SD76" s="164"/>
      <c r="SE76" s="164"/>
      <c r="SF76" s="164"/>
      <c r="SG76" s="164"/>
      <c r="SH76" s="164"/>
      <c r="SI76" s="164"/>
      <c r="SJ76" s="164"/>
      <c r="SK76" s="164"/>
      <c r="SL76" s="164"/>
      <c r="SM76" s="164"/>
      <c r="SN76" s="164"/>
      <c r="SO76" s="164"/>
      <c r="SP76" s="164"/>
      <c r="SQ76" s="164"/>
      <c r="SR76" s="164"/>
      <c r="SS76" s="164"/>
      <c r="ST76" s="164"/>
      <c r="SU76" s="164"/>
      <c r="SV76" s="164"/>
      <c r="SW76" s="164"/>
      <c r="SX76" s="164"/>
      <c r="SY76" s="164"/>
      <c r="SZ76" s="164"/>
      <c r="TA76" s="164"/>
      <c r="TB76" s="164"/>
      <c r="TC76" s="164"/>
      <c r="TD76" s="164"/>
      <c r="TE76" s="164"/>
      <c r="TF76" s="164"/>
      <c r="TG76" s="164"/>
      <c r="TH76" s="164"/>
      <c r="TI76" s="164"/>
      <c r="TJ76" s="164"/>
      <c r="TK76" s="164"/>
      <c r="TL76" s="164"/>
      <c r="TM76" s="164"/>
      <c r="TN76" s="164"/>
      <c r="TO76" s="164"/>
      <c r="TP76" s="164"/>
      <c r="TQ76" s="164"/>
      <c r="TR76" s="164"/>
      <c r="TS76" s="164"/>
      <c r="TT76" s="164"/>
      <c r="TU76" s="164"/>
      <c r="TV76" s="164"/>
      <c r="TW76" s="164"/>
      <c r="TX76" s="164"/>
      <c r="TY76" s="164"/>
      <c r="TZ76" s="164"/>
      <c r="UA76" s="164"/>
      <c r="UB76" s="164"/>
      <c r="UC76" s="164"/>
      <c r="UD76" s="164"/>
      <c r="UE76" s="164"/>
      <c r="UF76" s="164"/>
      <c r="UG76" s="164"/>
      <c r="UH76" s="164"/>
      <c r="UI76" s="164"/>
      <c r="UJ76" s="164"/>
      <c r="UK76" s="164"/>
      <c r="UL76" s="164"/>
      <c r="UM76" s="164"/>
      <c r="UN76" s="164"/>
      <c r="UO76" s="164"/>
      <c r="UP76" s="164"/>
      <c r="UQ76" s="164"/>
      <c r="UR76" s="164"/>
      <c r="US76" s="164"/>
      <c r="UT76" s="164"/>
      <c r="UU76" s="164"/>
      <c r="UV76" s="164"/>
      <c r="UW76" s="164"/>
      <c r="UX76" s="164"/>
      <c r="UY76" s="164"/>
      <c r="UZ76" s="164"/>
      <c r="VA76" s="164"/>
      <c r="VB76" s="164"/>
      <c r="VC76" s="164"/>
      <c r="VD76" s="164"/>
      <c r="VE76" s="164"/>
      <c r="VF76" s="164"/>
      <c r="VG76" s="164"/>
      <c r="VH76" s="164"/>
      <c r="VI76" s="164"/>
      <c r="VJ76" s="164"/>
      <c r="VK76" s="164"/>
      <c r="VL76" s="164"/>
      <c r="VM76" s="164"/>
      <c r="VN76" s="164"/>
      <c r="VO76" s="164"/>
      <c r="VP76" s="164"/>
      <c r="VQ76" s="164"/>
      <c r="VR76" s="164"/>
      <c r="VS76" s="164"/>
      <c r="VT76" s="164"/>
      <c r="VU76" s="164"/>
      <c r="VV76" s="164"/>
      <c r="VW76" s="164"/>
      <c r="VX76" s="164"/>
      <c r="VY76" s="164"/>
      <c r="VZ76" s="164"/>
      <c r="WA76" s="164"/>
      <c r="WB76" s="164"/>
      <c r="WC76" s="164"/>
      <c r="WD76" s="164"/>
      <c r="WE76" s="164"/>
      <c r="WF76" s="164"/>
      <c r="WG76" s="164"/>
      <c r="WH76" s="164"/>
      <c r="WI76" s="164"/>
      <c r="WJ76" s="164"/>
      <c r="WK76" s="164"/>
      <c r="WL76" s="164"/>
      <c r="WM76" s="164"/>
      <c r="WN76" s="164"/>
      <c r="WO76" s="164"/>
      <c r="WP76" s="164"/>
      <c r="WQ76" s="164"/>
      <c r="WR76" s="164"/>
      <c r="WS76" s="164"/>
      <c r="WT76" s="164"/>
      <c r="WU76" s="164"/>
      <c r="WV76" s="164"/>
      <c r="WW76" s="164"/>
      <c r="WX76" s="164"/>
      <c r="WY76" s="164"/>
      <c r="WZ76" s="164"/>
      <c r="XA76" s="164"/>
      <c r="XB76" s="164"/>
      <c r="XC76" s="164"/>
      <c r="XD76" s="164"/>
      <c r="XE76" s="164"/>
      <c r="XF76" s="164"/>
      <c r="XG76" s="164"/>
      <c r="XH76" s="164"/>
      <c r="XI76" s="164"/>
      <c r="XJ76" s="164"/>
      <c r="XK76" s="164"/>
      <c r="XL76" s="164"/>
      <c r="XM76" s="164"/>
      <c r="XN76" s="164"/>
      <c r="XO76" s="164"/>
      <c r="XP76" s="164"/>
      <c r="XQ76" s="164"/>
      <c r="XR76" s="164"/>
      <c r="XS76" s="164"/>
      <c r="XT76" s="164"/>
      <c r="XU76" s="164"/>
      <c r="XV76" s="164"/>
      <c r="XW76" s="164"/>
      <c r="XX76" s="164"/>
      <c r="XY76" s="164"/>
      <c r="XZ76" s="164"/>
      <c r="YA76" s="164"/>
      <c r="YB76" s="164"/>
      <c r="YC76" s="164"/>
      <c r="YD76" s="164"/>
      <c r="YE76" s="164"/>
      <c r="YF76" s="164"/>
      <c r="YG76" s="164"/>
      <c r="YH76" s="164"/>
      <c r="YI76" s="164"/>
      <c r="YJ76" s="164"/>
      <c r="YK76" s="164"/>
      <c r="YL76" s="164"/>
      <c r="YM76" s="164"/>
      <c r="YN76" s="164"/>
      <c r="YO76" s="164"/>
      <c r="YP76" s="164"/>
      <c r="YQ76" s="164"/>
      <c r="YR76" s="164"/>
      <c r="YS76" s="164"/>
      <c r="YT76" s="164"/>
      <c r="YU76" s="164"/>
      <c r="YV76" s="164"/>
      <c r="YW76" s="164"/>
      <c r="YX76" s="164"/>
      <c r="YY76" s="164"/>
      <c r="YZ76" s="164"/>
      <c r="ZA76" s="164"/>
      <c r="ZB76" s="164"/>
      <c r="ZC76" s="164"/>
      <c r="ZD76" s="164"/>
      <c r="ZE76" s="164"/>
      <c r="ZF76" s="164"/>
      <c r="ZG76" s="164"/>
      <c r="ZH76" s="164"/>
      <c r="ZI76" s="164"/>
      <c r="ZJ76" s="164"/>
      <c r="ZK76" s="164"/>
      <c r="ZL76" s="164"/>
      <c r="ZM76" s="164"/>
      <c r="ZN76" s="164"/>
      <c r="ZO76" s="164"/>
      <c r="ZP76" s="164"/>
      <c r="ZQ76" s="164"/>
      <c r="ZR76" s="164"/>
      <c r="ZS76" s="164"/>
      <c r="ZT76" s="164"/>
      <c r="ZU76" s="164"/>
      <c r="ZV76" s="164"/>
      <c r="ZW76" s="164"/>
      <c r="ZX76" s="164"/>
      <c r="ZY76" s="164"/>
      <c r="ZZ76" s="164"/>
      <c r="AAA76" s="164"/>
      <c r="AAB76" s="164"/>
      <c r="AAC76" s="164"/>
      <c r="AAD76" s="164"/>
      <c r="AAE76" s="164"/>
      <c r="AAF76" s="164"/>
      <c r="AAG76" s="164"/>
      <c r="AAH76" s="164"/>
      <c r="AAI76" s="164"/>
      <c r="AAJ76" s="164"/>
      <c r="AAK76" s="164"/>
      <c r="AAL76" s="164"/>
      <c r="AAM76" s="164"/>
      <c r="AAN76" s="164"/>
      <c r="AAO76" s="164"/>
      <c r="AAP76" s="164"/>
      <c r="AAQ76" s="164"/>
      <c r="AAR76" s="164"/>
      <c r="AAS76" s="164"/>
      <c r="AAT76" s="164"/>
      <c r="AAU76" s="164"/>
      <c r="AAV76" s="164"/>
      <c r="AAW76" s="164"/>
      <c r="AAX76" s="164"/>
      <c r="AAY76" s="164"/>
      <c r="AAZ76" s="164"/>
      <c r="ABA76" s="164"/>
      <c r="ABB76" s="164"/>
      <c r="ABC76" s="164"/>
    </row>
    <row r="77" spans="1:731" ht="15" customHeight="1" x14ac:dyDescent="0.35">
      <c r="A77" s="161" t="s">
        <v>257</v>
      </c>
      <c r="B77" s="525"/>
      <c r="C77" s="525"/>
      <c r="D77" s="162"/>
      <c r="E77" s="162"/>
      <c r="F77" s="162"/>
      <c r="G77" s="162">
        <v>1</v>
      </c>
      <c r="H77" s="162">
        <v>1</v>
      </c>
      <c r="I77" s="162">
        <v>1</v>
      </c>
      <c r="J77" s="162">
        <v>1</v>
      </c>
      <c r="K77" s="162">
        <v>1</v>
      </c>
      <c r="L77" s="162">
        <v>1</v>
      </c>
      <c r="M77" s="162">
        <v>1</v>
      </c>
      <c r="N77" s="162">
        <v>1</v>
      </c>
      <c r="O77" s="162"/>
      <c r="P77" s="162"/>
      <c r="Q77" s="162"/>
      <c r="R77" s="162">
        <v>2270.1581254968851</v>
      </c>
      <c r="S77" s="162">
        <v>2270.1581254968851</v>
      </c>
      <c r="T77" s="162">
        <v>2270.1581254968851</v>
      </c>
      <c r="U77" s="162">
        <v>2270.1581254968851</v>
      </c>
      <c r="V77" s="162">
        <v>2270.1581254968851</v>
      </c>
      <c r="W77" s="162">
        <v>2270.1581254968851</v>
      </c>
      <c r="X77" s="162">
        <v>2270.1581254968851</v>
      </c>
      <c r="Y77" s="162">
        <v>2270.1581254968851</v>
      </c>
      <c r="Z77" s="162"/>
      <c r="AA77" s="162"/>
      <c r="AB77" s="162"/>
      <c r="AC77" s="162">
        <v>5703.6536248095854</v>
      </c>
      <c r="AD77" s="162">
        <v>5703.6536248095854</v>
      </c>
      <c r="AE77" s="162">
        <v>5703.6536248095854</v>
      </c>
      <c r="AF77" s="162">
        <v>5703.6536248095854</v>
      </c>
      <c r="AG77" s="162">
        <v>5703.6536248095854</v>
      </c>
      <c r="AH77" s="162">
        <v>5703.6536248095854</v>
      </c>
      <c r="AI77" s="162">
        <v>5703.6536248095854</v>
      </c>
      <c r="AJ77" s="162">
        <v>5703.6536248095854</v>
      </c>
      <c r="AK77" s="162"/>
      <c r="AL77" s="162"/>
      <c r="AM77" s="162"/>
      <c r="AN77" s="162">
        <v>6621.094514062127</v>
      </c>
      <c r="AO77" s="162">
        <v>6621.094514062127</v>
      </c>
      <c r="AP77" s="162">
        <v>6621.094514062127</v>
      </c>
      <c r="AQ77" s="162">
        <v>6621.094514062127</v>
      </c>
      <c r="AR77" s="162">
        <v>6621.094514062127</v>
      </c>
      <c r="AS77" s="162">
        <v>6621.094514062127</v>
      </c>
      <c r="AT77" s="162">
        <v>6621.094514062127</v>
      </c>
      <c r="AU77" s="162">
        <v>6621.094514062127</v>
      </c>
      <c r="AV77" s="162"/>
      <c r="AW77" s="162"/>
      <c r="AX77" s="162"/>
      <c r="AY77" s="162">
        <v>60819</v>
      </c>
      <c r="AZ77" s="162">
        <v>60819</v>
      </c>
      <c r="BA77" s="162">
        <v>60819</v>
      </c>
      <c r="BB77" s="162">
        <v>60819</v>
      </c>
      <c r="BC77" s="162">
        <v>60819</v>
      </c>
      <c r="BD77" s="162">
        <v>60819</v>
      </c>
      <c r="BE77" s="162">
        <v>60819</v>
      </c>
      <c r="BF77" s="162">
        <v>60819</v>
      </c>
      <c r="BG77" s="162"/>
      <c r="BH77" s="162"/>
      <c r="BI77" s="162"/>
      <c r="BJ77" s="162">
        <v>0</v>
      </c>
      <c r="BK77" s="162">
        <v>0</v>
      </c>
      <c r="BL77" s="162">
        <v>0</v>
      </c>
      <c r="BM77" s="162">
        <v>0</v>
      </c>
      <c r="BN77" s="162">
        <v>0</v>
      </c>
      <c r="BO77" s="162">
        <v>0</v>
      </c>
      <c r="BP77" s="162">
        <v>0</v>
      </c>
      <c r="BQ77" s="162">
        <v>0</v>
      </c>
      <c r="BR77" s="162"/>
      <c r="BS77" s="162"/>
      <c r="BT77" s="162"/>
      <c r="BU77" s="162">
        <v>0</v>
      </c>
      <c r="BV77" s="162">
        <v>0</v>
      </c>
      <c r="BW77" s="162">
        <v>0</v>
      </c>
      <c r="BX77" s="162">
        <v>0</v>
      </c>
      <c r="BY77" s="162">
        <v>0</v>
      </c>
      <c r="BZ77" s="162">
        <v>0</v>
      </c>
      <c r="CA77" s="162">
        <v>0</v>
      </c>
      <c r="CB77" s="162">
        <v>0</v>
      </c>
      <c r="CC77" s="162"/>
      <c r="CD77" s="162"/>
      <c r="CE77" s="162"/>
      <c r="CF77" s="162">
        <v>14594.906264368597</v>
      </c>
      <c r="CG77" s="162">
        <v>14594.906264368597</v>
      </c>
      <c r="CH77" s="162">
        <v>14594.906264368597</v>
      </c>
      <c r="CI77" s="162">
        <v>14594.906264368597</v>
      </c>
      <c r="CJ77" s="162">
        <v>14594.906264368597</v>
      </c>
      <c r="CK77" s="162">
        <v>14594.906264368597</v>
      </c>
      <c r="CL77" s="162">
        <v>14594.906264368597</v>
      </c>
      <c r="CM77" s="162">
        <v>14594.906264368597</v>
      </c>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4"/>
      <c r="DV77" s="164"/>
      <c r="DW77" s="164"/>
      <c r="DX77" s="164"/>
      <c r="DY77" s="164"/>
      <c r="DZ77" s="164"/>
      <c r="EA77" s="164"/>
      <c r="EB77" s="164"/>
      <c r="EC77" s="164"/>
      <c r="ED77" s="164"/>
      <c r="EE77" s="164"/>
      <c r="EF77" s="164"/>
      <c r="EG77" s="164"/>
      <c r="EH77" s="164"/>
      <c r="EI77" s="164"/>
      <c r="EJ77" s="164"/>
      <c r="EK77" s="164"/>
      <c r="EL77" s="164"/>
      <c r="EM77" s="164"/>
      <c r="EN77" s="164"/>
      <c r="EO77" s="164"/>
      <c r="EP77" s="164"/>
      <c r="EQ77" s="164"/>
      <c r="ER77" s="164"/>
      <c r="ES77" s="164"/>
      <c r="ET77" s="164"/>
      <c r="EU77" s="164"/>
      <c r="EV77" s="164"/>
      <c r="EW77" s="164"/>
      <c r="EX77" s="164"/>
      <c r="EY77" s="164"/>
      <c r="EZ77" s="164"/>
      <c r="FA77" s="164"/>
      <c r="FB77" s="164"/>
      <c r="FC77" s="164"/>
      <c r="FD77" s="164"/>
      <c r="FE77" s="164"/>
      <c r="FF77" s="164"/>
      <c r="FG77" s="164"/>
      <c r="FH77" s="164"/>
      <c r="FI77" s="164"/>
      <c r="FJ77" s="164"/>
      <c r="FK77" s="164"/>
      <c r="FL77" s="164"/>
      <c r="FM77" s="164"/>
      <c r="FN77" s="164"/>
      <c r="FO77" s="164"/>
      <c r="FP77" s="164"/>
      <c r="FQ77" s="164"/>
      <c r="FR77" s="164"/>
      <c r="FS77" s="164"/>
      <c r="FT77" s="164"/>
      <c r="FU77" s="164"/>
      <c r="FV77" s="164"/>
      <c r="FW77" s="164"/>
      <c r="FX77" s="164"/>
      <c r="FY77" s="164"/>
      <c r="FZ77" s="164"/>
      <c r="GA77" s="164"/>
      <c r="GB77" s="164"/>
      <c r="GC77" s="164"/>
      <c r="GD77" s="164"/>
      <c r="GE77" s="164"/>
      <c r="GF77" s="164"/>
      <c r="GG77" s="164"/>
      <c r="GH77" s="164"/>
      <c r="GI77" s="164"/>
      <c r="GJ77" s="164"/>
      <c r="GK77" s="164"/>
      <c r="GL77" s="164"/>
      <c r="GM77" s="164"/>
      <c r="GN77" s="164"/>
      <c r="GO77" s="164"/>
      <c r="GP77" s="164"/>
      <c r="GQ77" s="164"/>
      <c r="GR77" s="164"/>
      <c r="GS77" s="164"/>
      <c r="GT77" s="164"/>
      <c r="GU77" s="164"/>
      <c r="GV77" s="164"/>
      <c r="GW77" s="164"/>
      <c r="GX77" s="164"/>
      <c r="GY77" s="164"/>
      <c r="GZ77" s="164"/>
      <c r="HA77" s="164"/>
      <c r="HB77" s="164"/>
      <c r="HC77" s="164"/>
      <c r="HD77" s="164"/>
      <c r="HE77" s="164"/>
      <c r="HF77" s="164"/>
      <c r="HG77" s="164"/>
      <c r="HH77" s="164"/>
      <c r="HI77" s="164"/>
      <c r="HJ77" s="164"/>
      <c r="HK77" s="164"/>
      <c r="HL77" s="164"/>
      <c r="HM77" s="164"/>
      <c r="HN77" s="164"/>
      <c r="HO77" s="164"/>
      <c r="HP77" s="164"/>
      <c r="HQ77" s="164"/>
      <c r="HR77" s="164"/>
      <c r="HS77" s="164"/>
      <c r="HT77" s="164"/>
      <c r="HU77" s="164"/>
      <c r="HV77" s="164"/>
      <c r="HW77" s="164"/>
      <c r="HX77" s="164"/>
      <c r="HY77" s="164"/>
      <c r="HZ77" s="164"/>
      <c r="IA77" s="164"/>
      <c r="IB77" s="164"/>
      <c r="IC77" s="164"/>
      <c r="ID77" s="164"/>
      <c r="IE77" s="164"/>
      <c r="IF77" s="164"/>
      <c r="IG77" s="164"/>
      <c r="IH77" s="164"/>
      <c r="II77" s="164"/>
      <c r="IJ77" s="164"/>
      <c r="IK77" s="164"/>
      <c r="IL77" s="164"/>
      <c r="IM77" s="164"/>
      <c r="IN77" s="164"/>
      <c r="IO77" s="164"/>
      <c r="IP77" s="164"/>
      <c r="IQ77" s="164"/>
      <c r="IR77" s="164"/>
      <c r="IS77" s="164"/>
      <c r="IT77" s="164"/>
      <c r="IU77" s="164"/>
      <c r="IV77" s="164"/>
      <c r="IW77" s="164"/>
      <c r="IX77" s="164"/>
      <c r="IY77" s="164"/>
      <c r="IZ77" s="164"/>
      <c r="JA77" s="164"/>
      <c r="JB77" s="164"/>
      <c r="JC77" s="164"/>
      <c r="JD77" s="164"/>
      <c r="JE77" s="164"/>
      <c r="JF77" s="164"/>
      <c r="JG77" s="164"/>
      <c r="JH77" s="164"/>
      <c r="JI77" s="164"/>
      <c r="JJ77" s="164"/>
      <c r="JK77" s="164"/>
      <c r="JL77" s="164"/>
      <c r="JM77" s="164"/>
      <c r="JN77" s="164"/>
      <c r="JO77" s="164"/>
      <c r="JP77" s="164"/>
      <c r="JQ77" s="164"/>
      <c r="JR77" s="164"/>
      <c r="JS77" s="164"/>
      <c r="JT77" s="164"/>
      <c r="JU77" s="164"/>
      <c r="JV77" s="164"/>
      <c r="JW77" s="164"/>
      <c r="JX77" s="164"/>
      <c r="JY77" s="164"/>
      <c r="JZ77" s="164"/>
      <c r="KA77" s="164"/>
      <c r="KB77" s="164"/>
      <c r="KC77" s="164"/>
      <c r="KD77" s="164"/>
      <c r="KE77" s="164"/>
      <c r="KF77" s="164"/>
      <c r="KG77" s="164"/>
      <c r="KH77" s="164"/>
      <c r="KI77" s="164"/>
      <c r="KJ77" s="164"/>
      <c r="KK77" s="164"/>
      <c r="KL77" s="164"/>
      <c r="KM77" s="164"/>
      <c r="KN77" s="164"/>
      <c r="KO77" s="164"/>
      <c r="KP77" s="164"/>
      <c r="KQ77" s="164"/>
      <c r="KR77" s="164"/>
      <c r="KS77" s="164"/>
      <c r="KT77" s="164"/>
      <c r="KU77" s="164"/>
      <c r="KV77" s="164"/>
      <c r="KW77" s="164"/>
      <c r="KX77" s="164"/>
      <c r="KY77" s="164"/>
      <c r="KZ77" s="164"/>
      <c r="LA77" s="164"/>
      <c r="LB77" s="164"/>
      <c r="LC77" s="164"/>
      <c r="LD77" s="164"/>
      <c r="LE77" s="164"/>
      <c r="LF77" s="164"/>
      <c r="LG77" s="164"/>
      <c r="LH77" s="164"/>
      <c r="LI77" s="164"/>
      <c r="LJ77" s="164"/>
      <c r="LK77" s="164"/>
      <c r="LL77" s="164"/>
      <c r="LM77" s="164"/>
      <c r="LN77" s="164"/>
      <c r="LO77" s="164"/>
      <c r="LP77" s="164"/>
      <c r="LQ77" s="164"/>
      <c r="LR77" s="164"/>
      <c r="LS77" s="164"/>
      <c r="LT77" s="164"/>
      <c r="LU77" s="164"/>
      <c r="LV77" s="164"/>
      <c r="LW77" s="164"/>
      <c r="LX77" s="164"/>
      <c r="LY77" s="164"/>
      <c r="LZ77" s="164"/>
      <c r="MA77" s="164"/>
      <c r="MB77" s="164"/>
      <c r="MC77" s="164"/>
      <c r="MD77" s="164"/>
      <c r="ME77" s="164"/>
      <c r="MF77" s="164"/>
      <c r="MG77" s="164"/>
      <c r="MH77" s="164"/>
      <c r="MI77" s="164"/>
      <c r="MJ77" s="164"/>
      <c r="MK77" s="164"/>
      <c r="ML77" s="164"/>
      <c r="MM77" s="164"/>
      <c r="MN77" s="164"/>
      <c r="MO77" s="164"/>
      <c r="MP77" s="164"/>
      <c r="MQ77" s="164"/>
      <c r="MR77" s="164"/>
      <c r="MS77" s="164"/>
      <c r="MT77" s="164"/>
      <c r="MU77" s="164"/>
      <c r="MV77" s="164"/>
      <c r="MW77" s="164"/>
      <c r="MX77" s="164"/>
      <c r="MY77" s="164"/>
      <c r="MZ77" s="164"/>
      <c r="NA77" s="164"/>
      <c r="NB77" s="164"/>
      <c r="NC77" s="164"/>
      <c r="ND77" s="164"/>
      <c r="NE77" s="164"/>
      <c r="NF77" s="164"/>
      <c r="NG77" s="164"/>
      <c r="NH77" s="164"/>
      <c r="NI77" s="164"/>
      <c r="NJ77" s="164"/>
      <c r="NK77" s="164"/>
      <c r="NL77" s="164"/>
      <c r="NM77" s="164"/>
      <c r="NN77" s="164"/>
      <c r="NO77" s="164"/>
      <c r="NP77" s="164"/>
      <c r="NQ77" s="164"/>
      <c r="NR77" s="164"/>
      <c r="NS77" s="164"/>
      <c r="NT77" s="164"/>
      <c r="NU77" s="164"/>
      <c r="NV77" s="164"/>
      <c r="NW77" s="164"/>
      <c r="NX77" s="164"/>
      <c r="NY77" s="164"/>
      <c r="NZ77" s="164"/>
      <c r="OA77" s="164"/>
      <c r="OB77" s="164"/>
      <c r="OC77" s="164"/>
      <c r="OD77" s="164"/>
      <c r="OE77" s="164"/>
      <c r="OF77" s="164"/>
      <c r="OG77" s="164"/>
      <c r="OH77" s="164"/>
      <c r="OI77" s="164"/>
      <c r="OJ77" s="164"/>
      <c r="OK77" s="164"/>
      <c r="OL77" s="164"/>
      <c r="OM77" s="164"/>
      <c r="ON77" s="164"/>
      <c r="OO77" s="164"/>
      <c r="OP77" s="164"/>
      <c r="OQ77" s="164"/>
      <c r="OR77" s="164"/>
      <c r="OS77" s="164"/>
      <c r="OT77" s="164"/>
      <c r="OU77" s="164"/>
      <c r="OV77" s="164"/>
      <c r="OW77" s="164"/>
      <c r="OX77" s="164"/>
      <c r="OY77" s="164"/>
      <c r="OZ77" s="164"/>
      <c r="PA77" s="164"/>
      <c r="PB77" s="164"/>
      <c r="PC77" s="164"/>
      <c r="PD77" s="164"/>
      <c r="PE77" s="164"/>
      <c r="PF77" s="164"/>
      <c r="PG77" s="164"/>
      <c r="PH77" s="164"/>
      <c r="PI77" s="164"/>
      <c r="PJ77" s="164"/>
      <c r="PK77" s="164"/>
      <c r="PL77" s="164"/>
      <c r="PM77" s="164"/>
      <c r="PN77" s="164"/>
      <c r="PO77" s="164"/>
      <c r="PP77" s="164"/>
      <c r="PQ77" s="164"/>
      <c r="PR77" s="164"/>
      <c r="PS77" s="164"/>
      <c r="PT77" s="164"/>
      <c r="PU77" s="164"/>
      <c r="PV77" s="164"/>
      <c r="PW77" s="164"/>
      <c r="PX77" s="164"/>
      <c r="PY77" s="164"/>
      <c r="PZ77" s="164"/>
      <c r="QA77" s="164"/>
      <c r="QB77" s="164"/>
      <c r="QC77" s="164"/>
      <c r="QD77" s="164"/>
      <c r="QE77" s="164"/>
      <c r="QF77" s="164"/>
      <c r="QG77" s="164"/>
      <c r="QH77" s="164"/>
      <c r="QI77" s="164"/>
      <c r="QJ77" s="164"/>
      <c r="QK77" s="164"/>
      <c r="QL77" s="164"/>
      <c r="QM77" s="164"/>
      <c r="QN77" s="164"/>
      <c r="QO77" s="164"/>
      <c r="QP77" s="164"/>
      <c r="QQ77" s="164"/>
      <c r="QR77" s="164"/>
      <c r="QS77" s="164"/>
      <c r="QT77" s="164"/>
      <c r="QU77" s="164"/>
      <c r="QV77" s="164"/>
      <c r="QW77" s="164"/>
      <c r="QX77" s="164"/>
      <c r="QY77" s="164"/>
      <c r="QZ77" s="164"/>
      <c r="RA77" s="164"/>
      <c r="RB77" s="164"/>
      <c r="RC77" s="164"/>
      <c r="RD77" s="164"/>
      <c r="RE77" s="164"/>
      <c r="RF77" s="164"/>
      <c r="RG77" s="164"/>
      <c r="RH77" s="164"/>
      <c r="RI77" s="164"/>
      <c r="RJ77" s="164"/>
      <c r="RK77" s="164"/>
      <c r="RL77" s="164"/>
      <c r="RM77" s="164"/>
      <c r="RN77" s="164"/>
      <c r="RO77" s="164"/>
      <c r="RP77" s="164"/>
      <c r="RQ77" s="164"/>
      <c r="RR77" s="164"/>
      <c r="RS77" s="164"/>
      <c r="RT77" s="164"/>
      <c r="RU77" s="164"/>
      <c r="RV77" s="164"/>
      <c r="RW77" s="164"/>
      <c r="RX77" s="164"/>
      <c r="RY77" s="164"/>
      <c r="RZ77" s="164"/>
      <c r="SA77" s="164"/>
      <c r="SB77" s="164"/>
      <c r="SC77" s="164"/>
      <c r="SD77" s="164"/>
      <c r="SE77" s="164"/>
      <c r="SF77" s="164"/>
      <c r="SG77" s="164"/>
      <c r="SH77" s="164"/>
      <c r="SI77" s="164"/>
      <c r="SJ77" s="164"/>
      <c r="SK77" s="164"/>
      <c r="SL77" s="164"/>
      <c r="SM77" s="164"/>
      <c r="SN77" s="164"/>
      <c r="SO77" s="164"/>
      <c r="SP77" s="164"/>
      <c r="SQ77" s="164"/>
      <c r="SR77" s="164"/>
      <c r="SS77" s="164"/>
      <c r="ST77" s="164"/>
      <c r="SU77" s="164"/>
      <c r="SV77" s="164"/>
      <c r="SW77" s="164"/>
      <c r="SX77" s="164"/>
      <c r="SY77" s="164"/>
      <c r="SZ77" s="164"/>
      <c r="TA77" s="164"/>
      <c r="TB77" s="164"/>
      <c r="TC77" s="164"/>
      <c r="TD77" s="164"/>
      <c r="TE77" s="164"/>
      <c r="TF77" s="164"/>
      <c r="TG77" s="164"/>
      <c r="TH77" s="164"/>
      <c r="TI77" s="164"/>
      <c r="TJ77" s="164"/>
      <c r="TK77" s="164"/>
      <c r="TL77" s="164"/>
      <c r="TM77" s="164"/>
      <c r="TN77" s="164"/>
      <c r="TO77" s="164"/>
      <c r="TP77" s="164"/>
      <c r="TQ77" s="164"/>
      <c r="TR77" s="164"/>
      <c r="TS77" s="164"/>
      <c r="TT77" s="164"/>
      <c r="TU77" s="164"/>
      <c r="TV77" s="164"/>
      <c r="TW77" s="164"/>
      <c r="TX77" s="164"/>
      <c r="TY77" s="164"/>
      <c r="TZ77" s="164"/>
      <c r="UA77" s="164"/>
      <c r="UB77" s="164"/>
      <c r="UC77" s="164"/>
      <c r="UD77" s="164"/>
      <c r="UE77" s="164"/>
      <c r="UF77" s="164"/>
      <c r="UG77" s="164"/>
      <c r="UH77" s="164"/>
      <c r="UI77" s="164"/>
      <c r="UJ77" s="164"/>
      <c r="UK77" s="164"/>
      <c r="UL77" s="164"/>
      <c r="UM77" s="164"/>
      <c r="UN77" s="164"/>
      <c r="UO77" s="164"/>
      <c r="UP77" s="164"/>
      <c r="UQ77" s="164"/>
      <c r="UR77" s="164"/>
      <c r="US77" s="164"/>
      <c r="UT77" s="164"/>
      <c r="UU77" s="164"/>
      <c r="UV77" s="164"/>
      <c r="UW77" s="164"/>
      <c r="UX77" s="164"/>
      <c r="UY77" s="164"/>
      <c r="UZ77" s="164"/>
      <c r="VA77" s="164"/>
      <c r="VB77" s="164"/>
      <c r="VC77" s="164"/>
      <c r="VD77" s="164"/>
      <c r="VE77" s="164"/>
      <c r="VF77" s="164"/>
      <c r="VG77" s="164"/>
      <c r="VH77" s="164"/>
      <c r="VI77" s="164"/>
      <c r="VJ77" s="164"/>
      <c r="VK77" s="164"/>
      <c r="VL77" s="164"/>
      <c r="VM77" s="164"/>
      <c r="VN77" s="164"/>
      <c r="VO77" s="164"/>
      <c r="VP77" s="164"/>
      <c r="VQ77" s="164"/>
      <c r="VR77" s="164"/>
      <c r="VS77" s="164"/>
      <c r="VT77" s="164"/>
      <c r="VU77" s="164"/>
      <c r="VV77" s="164"/>
      <c r="VW77" s="164"/>
      <c r="VX77" s="164"/>
      <c r="VY77" s="164"/>
      <c r="VZ77" s="164"/>
      <c r="WA77" s="164"/>
      <c r="WB77" s="164"/>
      <c r="WC77" s="164"/>
      <c r="WD77" s="164"/>
      <c r="WE77" s="164"/>
      <c r="WF77" s="164"/>
      <c r="WG77" s="164"/>
      <c r="WH77" s="164"/>
      <c r="WI77" s="164"/>
      <c r="WJ77" s="164"/>
      <c r="WK77" s="164"/>
      <c r="WL77" s="164"/>
      <c r="WM77" s="164"/>
      <c r="WN77" s="164"/>
      <c r="WO77" s="164"/>
      <c r="WP77" s="164"/>
      <c r="WQ77" s="164"/>
      <c r="WR77" s="164"/>
      <c r="WS77" s="164"/>
      <c r="WT77" s="164"/>
      <c r="WU77" s="164"/>
      <c r="WV77" s="164"/>
      <c r="WW77" s="164"/>
      <c r="WX77" s="164"/>
      <c r="WY77" s="164"/>
      <c r="WZ77" s="164"/>
      <c r="XA77" s="164"/>
      <c r="XB77" s="164"/>
      <c r="XC77" s="164"/>
      <c r="XD77" s="164"/>
      <c r="XE77" s="164"/>
      <c r="XF77" s="164"/>
      <c r="XG77" s="164"/>
      <c r="XH77" s="164"/>
      <c r="XI77" s="164"/>
      <c r="XJ77" s="164"/>
      <c r="XK77" s="164"/>
      <c r="XL77" s="164"/>
      <c r="XM77" s="164"/>
      <c r="XN77" s="164"/>
      <c r="XO77" s="164"/>
      <c r="XP77" s="164"/>
      <c r="XQ77" s="164"/>
      <c r="XR77" s="164"/>
      <c r="XS77" s="164"/>
      <c r="XT77" s="164"/>
      <c r="XU77" s="164"/>
      <c r="XV77" s="164"/>
      <c r="XW77" s="164"/>
      <c r="XX77" s="164"/>
      <c r="XY77" s="164"/>
      <c r="XZ77" s="164"/>
      <c r="YA77" s="164"/>
      <c r="YB77" s="164"/>
      <c r="YC77" s="164"/>
      <c r="YD77" s="164"/>
      <c r="YE77" s="164"/>
      <c r="YF77" s="164"/>
      <c r="YG77" s="164"/>
      <c r="YH77" s="164"/>
      <c r="YI77" s="164"/>
      <c r="YJ77" s="164"/>
      <c r="YK77" s="164"/>
      <c r="YL77" s="164"/>
      <c r="YM77" s="164"/>
      <c r="YN77" s="164"/>
      <c r="YO77" s="164"/>
      <c r="YP77" s="164"/>
      <c r="YQ77" s="164"/>
      <c r="YR77" s="164"/>
      <c r="YS77" s="164"/>
      <c r="YT77" s="164"/>
      <c r="YU77" s="164"/>
      <c r="YV77" s="164"/>
      <c r="YW77" s="164"/>
      <c r="YX77" s="164"/>
      <c r="YY77" s="164"/>
      <c r="YZ77" s="164"/>
      <c r="ZA77" s="164"/>
      <c r="ZB77" s="164"/>
      <c r="ZC77" s="164"/>
      <c r="ZD77" s="164"/>
      <c r="ZE77" s="164"/>
      <c r="ZF77" s="164"/>
      <c r="ZG77" s="164"/>
      <c r="ZH77" s="164"/>
      <c r="ZI77" s="164"/>
      <c r="ZJ77" s="164"/>
      <c r="ZK77" s="164"/>
      <c r="ZL77" s="164"/>
      <c r="ZM77" s="164"/>
      <c r="ZN77" s="164"/>
      <c r="ZO77" s="164"/>
      <c r="ZP77" s="164"/>
      <c r="ZQ77" s="164"/>
      <c r="ZR77" s="164"/>
      <c r="ZS77" s="164"/>
      <c r="ZT77" s="164"/>
      <c r="ZU77" s="164"/>
      <c r="ZV77" s="164"/>
      <c r="ZW77" s="164"/>
      <c r="ZX77" s="164"/>
      <c r="ZY77" s="164"/>
      <c r="ZZ77" s="164"/>
      <c r="AAA77" s="164"/>
      <c r="AAB77" s="164"/>
      <c r="AAC77" s="164"/>
      <c r="AAD77" s="164"/>
      <c r="AAE77" s="164"/>
      <c r="AAF77" s="164"/>
      <c r="AAG77" s="164"/>
      <c r="AAH77" s="164"/>
      <c r="AAI77" s="164"/>
      <c r="AAJ77" s="164"/>
      <c r="AAK77" s="164"/>
      <c r="AAL77" s="164"/>
      <c r="AAM77" s="164"/>
      <c r="AAN77" s="164"/>
      <c r="AAO77" s="164"/>
      <c r="AAP77" s="164"/>
      <c r="AAQ77" s="164"/>
      <c r="AAR77" s="164"/>
      <c r="AAS77" s="164"/>
      <c r="AAT77" s="164"/>
      <c r="AAU77" s="164"/>
      <c r="AAV77" s="164"/>
      <c r="AAW77" s="164"/>
      <c r="AAX77" s="164"/>
      <c r="AAY77" s="164"/>
      <c r="AAZ77" s="164"/>
      <c r="ABA77" s="164"/>
      <c r="ABB77" s="164"/>
      <c r="ABC77" s="164"/>
    </row>
    <row r="78" spans="1:731" ht="15" customHeight="1" x14ac:dyDescent="0.35">
      <c r="A78" s="161" t="s">
        <v>257</v>
      </c>
      <c r="B78" s="525"/>
      <c r="C78" s="525"/>
      <c r="D78" s="162"/>
      <c r="E78" s="162"/>
      <c r="F78" s="162"/>
      <c r="G78" s="162">
        <v>1</v>
      </c>
      <c r="H78" s="162">
        <v>1</v>
      </c>
      <c r="I78" s="162">
        <v>1</v>
      </c>
      <c r="J78" s="162">
        <v>1</v>
      </c>
      <c r="K78" s="162">
        <v>1</v>
      </c>
      <c r="L78" s="162">
        <v>1</v>
      </c>
      <c r="M78" s="162">
        <v>1</v>
      </c>
      <c r="N78" s="162">
        <v>1</v>
      </c>
      <c r="O78" s="162"/>
      <c r="P78" s="162"/>
      <c r="Q78" s="162"/>
      <c r="R78" s="162">
        <v>1500.2960059581235</v>
      </c>
      <c r="S78" s="162">
        <v>1500.2960059581235</v>
      </c>
      <c r="T78" s="162">
        <v>1500.2960059581235</v>
      </c>
      <c r="U78" s="162">
        <v>1500.2960059581235</v>
      </c>
      <c r="V78" s="162">
        <v>1500.2960059581235</v>
      </c>
      <c r="W78" s="162">
        <v>1500.2960059581235</v>
      </c>
      <c r="X78" s="162">
        <v>1500.2960059581235</v>
      </c>
      <c r="Y78" s="162">
        <v>1500.2960059581235</v>
      </c>
      <c r="Z78" s="162"/>
      <c r="AA78" s="162"/>
      <c r="AB78" s="162"/>
      <c r="AC78" s="162">
        <v>4186.0188931773537</v>
      </c>
      <c r="AD78" s="162">
        <v>4186.0188931773537</v>
      </c>
      <c r="AE78" s="162">
        <v>4186.0188931773537</v>
      </c>
      <c r="AF78" s="162">
        <v>4186.0188931773537</v>
      </c>
      <c r="AG78" s="162">
        <v>4186.0188931773537</v>
      </c>
      <c r="AH78" s="162">
        <v>4186.0188931773537</v>
      </c>
      <c r="AI78" s="162">
        <v>4186.0188931773537</v>
      </c>
      <c r="AJ78" s="162">
        <v>4186.0188931773537</v>
      </c>
      <c r="AK78" s="162"/>
      <c r="AL78" s="162"/>
      <c r="AM78" s="162"/>
      <c r="AN78" s="162">
        <v>7040.2830366823191</v>
      </c>
      <c r="AO78" s="162">
        <v>7040.28303668232</v>
      </c>
      <c r="AP78" s="162">
        <v>7040.28303668232</v>
      </c>
      <c r="AQ78" s="162">
        <v>7040.28303668232</v>
      </c>
      <c r="AR78" s="162">
        <v>7040.28303668232</v>
      </c>
      <c r="AS78" s="162">
        <v>7040.28303668232</v>
      </c>
      <c r="AT78" s="162">
        <v>7040.28303668232</v>
      </c>
      <c r="AU78" s="162">
        <v>7040.28303668232</v>
      </c>
      <c r="AV78" s="162"/>
      <c r="AW78" s="162"/>
      <c r="AX78" s="162"/>
      <c r="AY78" s="162">
        <v>46898</v>
      </c>
      <c r="AZ78" s="162">
        <v>46898</v>
      </c>
      <c r="BA78" s="162">
        <v>46898</v>
      </c>
      <c r="BB78" s="162">
        <v>46898</v>
      </c>
      <c r="BC78" s="162">
        <v>46898</v>
      </c>
      <c r="BD78" s="162">
        <v>46898</v>
      </c>
      <c r="BE78" s="162">
        <v>46898</v>
      </c>
      <c r="BF78" s="162">
        <v>46898</v>
      </c>
      <c r="BG78" s="162"/>
      <c r="BH78" s="162"/>
      <c r="BI78" s="162"/>
      <c r="BJ78" s="162">
        <v>0</v>
      </c>
      <c r="BK78" s="162">
        <v>0</v>
      </c>
      <c r="BL78" s="162">
        <v>0</v>
      </c>
      <c r="BM78" s="162">
        <v>0</v>
      </c>
      <c r="BN78" s="162">
        <v>0</v>
      </c>
      <c r="BO78" s="162">
        <v>0</v>
      </c>
      <c r="BP78" s="162">
        <v>0</v>
      </c>
      <c r="BQ78" s="162">
        <v>0</v>
      </c>
      <c r="BR78" s="162"/>
      <c r="BS78" s="162"/>
      <c r="BT78" s="162"/>
      <c r="BU78" s="162">
        <v>0</v>
      </c>
      <c r="BV78" s="162">
        <v>0</v>
      </c>
      <c r="BW78" s="162">
        <v>0</v>
      </c>
      <c r="BX78" s="162">
        <v>0</v>
      </c>
      <c r="BY78" s="162">
        <v>0</v>
      </c>
      <c r="BZ78" s="162">
        <v>0</v>
      </c>
      <c r="CA78" s="162">
        <v>0</v>
      </c>
      <c r="CB78" s="162">
        <v>0</v>
      </c>
      <c r="CC78" s="162"/>
      <c r="CD78" s="162"/>
      <c r="CE78" s="162"/>
      <c r="CF78" s="162">
        <v>12726.597935817796</v>
      </c>
      <c r="CG78" s="162">
        <v>12726.597935817796</v>
      </c>
      <c r="CH78" s="162">
        <v>12726.597935817796</v>
      </c>
      <c r="CI78" s="162">
        <v>12726.597935817796</v>
      </c>
      <c r="CJ78" s="162">
        <v>12726.597935817796</v>
      </c>
      <c r="CK78" s="162">
        <v>12726.597935817796</v>
      </c>
      <c r="CL78" s="162">
        <v>12726.597935817796</v>
      </c>
      <c r="CM78" s="162">
        <v>12726.597935817796</v>
      </c>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4"/>
      <c r="DV78" s="164"/>
      <c r="DW78" s="164"/>
      <c r="DX78" s="164"/>
      <c r="DY78" s="164"/>
      <c r="DZ78" s="164"/>
      <c r="EA78" s="164"/>
      <c r="EB78" s="164"/>
      <c r="EC78" s="164"/>
      <c r="ED78" s="164"/>
      <c r="EE78" s="164"/>
      <c r="EF78" s="164"/>
      <c r="EG78" s="164"/>
      <c r="EH78" s="164"/>
      <c r="EI78" s="164"/>
      <c r="EJ78" s="164"/>
      <c r="EK78" s="164"/>
      <c r="EL78" s="164"/>
      <c r="EM78" s="164"/>
      <c r="EN78" s="164"/>
      <c r="EO78" s="164"/>
      <c r="EP78" s="164"/>
      <c r="EQ78" s="164"/>
      <c r="ER78" s="164"/>
      <c r="ES78" s="164"/>
      <c r="ET78" s="164"/>
      <c r="EU78" s="164"/>
      <c r="EV78" s="164"/>
      <c r="EW78" s="164"/>
      <c r="EX78" s="164"/>
      <c r="EY78" s="164"/>
      <c r="EZ78" s="164"/>
      <c r="FA78" s="164"/>
      <c r="FB78" s="164"/>
      <c r="FC78" s="164"/>
      <c r="FD78" s="164"/>
      <c r="FE78" s="164"/>
      <c r="FF78" s="164"/>
      <c r="FG78" s="164"/>
      <c r="FH78" s="164"/>
      <c r="FI78" s="164"/>
      <c r="FJ78" s="164"/>
      <c r="FK78" s="164"/>
      <c r="FL78" s="164"/>
      <c r="FM78" s="164"/>
      <c r="FN78" s="164"/>
      <c r="FO78" s="164"/>
      <c r="FP78" s="164"/>
      <c r="FQ78" s="164"/>
      <c r="FR78" s="164"/>
      <c r="FS78" s="164"/>
      <c r="FT78" s="164"/>
      <c r="FU78" s="164"/>
      <c r="FV78" s="164"/>
      <c r="FW78" s="164"/>
      <c r="FX78" s="164"/>
      <c r="FY78" s="164"/>
      <c r="FZ78" s="164"/>
      <c r="GA78" s="164"/>
      <c r="GB78" s="164"/>
      <c r="GC78" s="164"/>
      <c r="GD78" s="164"/>
      <c r="GE78" s="164"/>
      <c r="GF78" s="164"/>
      <c r="GG78" s="164"/>
      <c r="GH78" s="164"/>
      <c r="GI78" s="164"/>
      <c r="GJ78" s="164"/>
      <c r="GK78" s="164"/>
      <c r="GL78" s="164"/>
      <c r="GM78" s="164"/>
      <c r="GN78" s="164"/>
      <c r="GO78" s="164"/>
      <c r="GP78" s="164"/>
      <c r="GQ78" s="164"/>
      <c r="GR78" s="164"/>
      <c r="GS78" s="164"/>
      <c r="GT78" s="164"/>
      <c r="GU78" s="164"/>
      <c r="GV78" s="164"/>
      <c r="GW78" s="164"/>
      <c r="GX78" s="164"/>
      <c r="GY78" s="164"/>
      <c r="GZ78" s="164"/>
      <c r="HA78" s="164"/>
      <c r="HB78" s="164"/>
      <c r="HC78" s="164"/>
      <c r="HD78" s="164"/>
      <c r="HE78" s="164"/>
      <c r="HF78" s="164"/>
      <c r="HG78" s="164"/>
      <c r="HH78" s="164"/>
      <c r="HI78" s="164"/>
      <c r="HJ78" s="164"/>
      <c r="HK78" s="164"/>
      <c r="HL78" s="164"/>
      <c r="HM78" s="164"/>
      <c r="HN78" s="164"/>
      <c r="HO78" s="164"/>
      <c r="HP78" s="164"/>
      <c r="HQ78" s="164"/>
      <c r="HR78" s="164"/>
      <c r="HS78" s="164"/>
      <c r="HT78" s="164"/>
      <c r="HU78" s="164"/>
      <c r="HV78" s="164"/>
      <c r="HW78" s="164"/>
      <c r="HX78" s="164"/>
      <c r="HY78" s="164"/>
      <c r="HZ78" s="164"/>
      <c r="IA78" s="164"/>
      <c r="IB78" s="164"/>
      <c r="IC78" s="164"/>
      <c r="ID78" s="164"/>
      <c r="IE78" s="164"/>
      <c r="IF78" s="164"/>
      <c r="IG78" s="164"/>
      <c r="IH78" s="164"/>
      <c r="II78" s="164"/>
      <c r="IJ78" s="164"/>
      <c r="IK78" s="164"/>
      <c r="IL78" s="164"/>
      <c r="IM78" s="164"/>
      <c r="IN78" s="164"/>
      <c r="IO78" s="164"/>
      <c r="IP78" s="164"/>
      <c r="IQ78" s="164"/>
      <c r="IR78" s="164"/>
      <c r="IS78" s="164"/>
      <c r="IT78" s="164"/>
      <c r="IU78" s="164"/>
      <c r="IV78" s="164"/>
      <c r="IW78" s="164"/>
      <c r="IX78" s="164"/>
      <c r="IY78" s="164"/>
      <c r="IZ78" s="164"/>
      <c r="JA78" s="164"/>
      <c r="JB78" s="164"/>
      <c r="JC78" s="164"/>
      <c r="JD78" s="164"/>
      <c r="JE78" s="164"/>
      <c r="JF78" s="164"/>
      <c r="JG78" s="164"/>
      <c r="JH78" s="164"/>
      <c r="JI78" s="164"/>
      <c r="JJ78" s="164"/>
      <c r="JK78" s="164"/>
      <c r="JL78" s="164"/>
      <c r="JM78" s="164"/>
      <c r="JN78" s="164"/>
      <c r="JO78" s="164"/>
      <c r="JP78" s="164"/>
      <c r="JQ78" s="164"/>
      <c r="JR78" s="164"/>
      <c r="JS78" s="164"/>
      <c r="JT78" s="164"/>
      <c r="JU78" s="164"/>
      <c r="JV78" s="164"/>
      <c r="JW78" s="164"/>
      <c r="JX78" s="164"/>
      <c r="JY78" s="164"/>
      <c r="JZ78" s="164"/>
      <c r="KA78" s="164"/>
      <c r="KB78" s="164"/>
      <c r="KC78" s="164"/>
      <c r="KD78" s="164"/>
      <c r="KE78" s="164"/>
      <c r="KF78" s="164"/>
      <c r="KG78" s="164"/>
      <c r="KH78" s="164"/>
      <c r="KI78" s="164"/>
      <c r="KJ78" s="164"/>
      <c r="KK78" s="164"/>
      <c r="KL78" s="164"/>
      <c r="KM78" s="164"/>
      <c r="KN78" s="164"/>
      <c r="KO78" s="164"/>
      <c r="KP78" s="164"/>
      <c r="KQ78" s="164"/>
      <c r="KR78" s="164"/>
      <c r="KS78" s="164"/>
      <c r="KT78" s="164"/>
      <c r="KU78" s="164"/>
      <c r="KV78" s="164"/>
      <c r="KW78" s="164"/>
      <c r="KX78" s="164"/>
      <c r="KY78" s="164"/>
      <c r="KZ78" s="164"/>
      <c r="LA78" s="164"/>
      <c r="LB78" s="164"/>
      <c r="LC78" s="164"/>
      <c r="LD78" s="164"/>
      <c r="LE78" s="164"/>
      <c r="LF78" s="164"/>
      <c r="LG78" s="164"/>
      <c r="LH78" s="164"/>
      <c r="LI78" s="164"/>
      <c r="LJ78" s="164"/>
      <c r="LK78" s="164"/>
      <c r="LL78" s="164"/>
      <c r="LM78" s="164"/>
      <c r="LN78" s="164"/>
      <c r="LO78" s="164"/>
      <c r="LP78" s="164"/>
      <c r="LQ78" s="164"/>
      <c r="LR78" s="164"/>
      <c r="LS78" s="164"/>
      <c r="LT78" s="164"/>
      <c r="LU78" s="164"/>
      <c r="LV78" s="164"/>
      <c r="LW78" s="164"/>
      <c r="LX78" s="164"/>
      <c r="LY78" s="164"/>
      <c r="LZ78" s="164"/>
      <c r="MA78" s="164"/>
      <c r="MB78" s="164"/>
      <c r="MC78" s="164"/>
      <c r="MD78" s="164"/>
      <c r="ME78" s="164"/>
      <c r="MF78" s="164"/>
      <c r="MG78" s="164"/>
      <c r="MH78" s="164"/>
      <c r="MI78" s="164"/>
      <c r="MJ78" s="164"/>
      <c r="MK78" s="164"/>
      <c r="ML78" s="164"/>
      <c r="MM78" s="164"/>
      <c r="MN78" s="164"/>
      <c r="MO78" s="164"/>
      <c r="MP78" s="164"/>
      <c r="MQ78" s="164"/>
      <c r="MR78" s="164"/>
      <c r="MS78" s="164"/>
      <c r="MT78" s="164"/>
      <c r="MU78" s="164"/>
      <c r="MV78" s="164"/>
      <c r="MW78" s="164"/>
      <c r="MX78" s="164"/>
      <c r="MY78" s="164"/>
      <c r="MZ78" s="164"/>
      <c r="NA78" s="164"/>
      <c r="NB78" s="164"/>
      <c r="NC78" s="164"/>
      <c r="ND78" s="164"/>
      <c r="NE78" s="164"/>
      <c r="NF78" s="164"/>
      <c r="NG78" s="164"/>
      <c r="NH78" s="164"/>
      <c r="NI78" s="164"/>
      <c r="NJ78" s="164"/>
      <c r="NK78" s="164"/>
      <c r="NL78" s="164"/>
      <c r="NM78" s="164"/>
      <c r="NN78" s="164"/>
      <c r="NO78" s="164"/>
      <c r="NP78" s="164"/>
      <c r="NQ78" s="164"/>
      <c r="NR78" s="164"/>
      <c r="NS78" s="164"/>
      <c r="NT78" s="164"/>
      <c r="NU78" s="164"/>
      <c r="NV78" s="164"/>
      <c r="NW78" s="164"/>
      <c r="NX78" s="164"/>
      <c r="NY78" s="164"/>
      <c r="NZ78" s="164"/>
      <c r="OA78" s="164"/>
      <c r="OB78" s="164"/>
      <c r="OC78" s="164"/>
      <c r="OD78" s="164"/>
      <c r="OE78" s="164"/>
      <c r="OF78" s="164"/>
      <c r="OG78" s="164"/>
      <c r="OH78" s="164"/>
      <c r="OI78" s="164"/>
      <c r="OJ78" s="164"/>
      <c r="OK78" s="164"/>
      <c r="OL78" s="164"/>
      <c r="OM78" s="164"/>
      <c r="ON78" s="164"/>
      <c r="OO78" s="164"/>
      <c r="OP78" s="164"/>
      <c r="OQ78" s="164"/>
      <c r="OR78" s="164"/>
      <c r="OS78" s="164"/>
      <c r="OT78" s="164"/>
      <c r="OU78" s="164"/>
      <c r="OV78" s="164"/>
      <c r="OW78" s="164"/>
      <c r="OX78" s="164"/>
      <c r="OY78" s="164"/>
      <c r="OZ78" s="164"/>
      <c r="PA78" s="164"/>
      <c r="PB78" s="164"/>
      <c r="PC78" s="164"/>
      <c r="PD78" s="164"/>
      <c r="PE78" s="164"/>
      <c r="PF78" s="164"/>
      <c r="PG78" s="164"/>
      <c r="PH78" s="164"/>
      <c r="PI78" s="164"/>
      <c r="PJ78" s="164"/>
      <c r="PK78" s="164"/>
      <c r="PL78" s="164"/>
      <c r="PM78" s="164"/>
      <c r="PN78" s="164"/>
      <c r="PO78" s="164"/>
      <c r="PP78" s="164"/>
      <c r="PQ78" s="164"/>
      <c r="PR78" s="164"/>
      <c r="PS78" s="164"/>
      <c r="PT78" s="164"/>
      <c r="PU78" s="164"/>
      <c r="PV78" s="164"/>
      <c r="PW78" s="164"/>
      <c r="PX78" s="164"/>
      <c r="PY78" s="164"/>
      <c r="PZ78" s="164"/>
      <c r="QA78" s="164"/>
      <c r="QB78" s="164"/>
      <c r="QC78" s="164"/>
      <c r="QD78" s="164"/>
      <c r="QE78" s="164"/>
      <c r="QF78" s="164"/>
      <c r="QG78" s="164"/>
      <c r="QH78" s="164"/>
      <c r="QI78" s="164"/>
      <c r="QJ78" s="164"/>
      <c r="QK78" s="164"/>
      <c r="QL78" s="164"/>
      <c r="QM78" s="164"/>
      <c r="QN78" s="164"/>
      <c r="QO78" s="164"/>
      <c r="QP78" s="164"/>
      <c r="QQ78" s="164"/>
      <c r="QR78" s="164"/>
      <c r="QS78" s="164"/>
      <c r="QT78" s="164"/>
      <c r="QU78" s="164"/>
      <c r="QV78" s="164"/>
      <c r="QW78" s="164"/>
      <c r="QX78" s="164"/>
      <c r="QY78" s="164"/>
      <c r="QZ78" s="164"/>
      <c r="RA78" s="164"/>
      <c r="RB78" s="164"/>
      <c r="RC78" s="164"/>
      <c r="RD78" s="164"/>
      <c r="RE78" s="164"/>
      <c r="RF78" s="164"/>
      <c r="RG78" s="164"/>
      <c r="RH78" s="164"/>
      <c r="RI78" s="164"/>
      <c r="RJ78" s="164"/>
      <c r="RK78" s="164"/>
      <c r="RL78" s="164"/>
      <c r="RM78" s="164"/>
      <c r="RN78" s="164"/>
      <c r="RO78" s="164"/>
      <c r="RP78" s="164"/>
      <c r="RQ78" s="164"/>
      <c r="RR78" s="164"/>
      <c r="RS78" s="164"/>
      <c r="RT78" s="164"/>
      <c r="RU78" s="164"/>
      <c r="RV78" s="164"/>
      <c r="RW78" s="164"/>
      <c r="RX78" s="164"/>
      <c r="RY78" s="164"/>
      <c r="RZ78" s="164"/>
      <c r="SA78" s="164"/>
      <c r="SB78" s="164"/>
      <c r="SC78" s="164"/>
      <c r="SD78" s="164"/>
      <c r="SE78" s="164"/>
      <c r="SF78" s="164"/>
      <c r="SG78" s="164"/>
      <c r="SH78" s="164"/>
      <c r="SI78" s="164"/>
      <c r="SJ78" s="164"/>
      <c r="SK78" s="164"/>
      <c r="SL78" s="164"/>
      <c r="SM78" s="164"/>
      <c r="SN78" s="164"/>
      <c r="SO78" s="164"/>
      <c r="SP78" s="164"/>
      <c r="SQ78" s="164"/>
      <c r="SR78" s="164"/>
      <c r="SS78" s="164"/>
      <c r="ST78" s="164"/>
      <c r="SU78" s="164"/>
      <c r="SV78" s="164"/>
      <c r="SW78" s="164"/>
      <c r="SX78" s="164"/>
      <c r="SY78" s="164"/>
      <c r="SZ78" s="164"/>
      <c r="TA78" s="164"/>
      <c r="TB78" s="164"/>
      <c r="TC78" s="164"/>
      <c r="TD78" s="164"/>
      <c r="TE78" s="164"/>
      <c r="TF78" s="164"/>
      <c r="TG78" s="164"/>
      <c r="TH78" s="164"/>
      <c r="TI78" s="164"/>
      <c r="TJ78" s="164"/>
      <c r="TK78" s="164"/>
      <c r="TL78" s="164"/>
      <c r="TM78" s="164"/>
      <c r="TN78" s="164"/>
      <c r="TO78" s="164"/>
      <c r="TP78" s="164"/>
      <c r="TQ78" s="164"/>
      <c r="TR78" s="164"/>
      <c r="TS78" s="164"/>
      <c r="TT78" s="164"/>
      <c r="TU78" s="164"/>
      <c r="TV78" s="164"/>
      <c r="TW78" s="164"/>
      <c r="TX78" s="164"/>
      <c r="TY78" s="164"/>
      <c r="TZ78" s="164"/>
      <c r="UA78" s="164"/>
      <c r="UB78" s="164"/>
      <c r="UC78" s="164"/>
      <c r="UD78" s="164"/>
      <c r="UE78" s="164"/>
      <c r="UF78" s="164"/>
      <c r="UG78" s="164"/>
      <c r="UH78" s="164"/>
      <c r="UI78" s="164"/>
      <c r="UJ78" s="164"/>
      <c r="UK78" s="164"/>
      <c r="UL78" s="164"/>
      <c r="UM78" s="164"/>
      <c r="UN78" s="164"/>
      <c r="UO78" s="164"/>
      <c r="UP78" s="164"/>
      <c r="UQ78" s="164"/>
      <c r="UR78" s="164"/>
      <c r="US78" s="164"/>
      <c r="UT78" s="164"/>
      <c r="UU78" s="164"/>
      <c r="UV78" s="164"/>
      <c r="UW78" s="164"/>
      <c r="UX78" s="164"/>
      <c r="UY78" s="164"/>
      <c r="UZ78" s="164"/>
      <c r="VA78" s="164"/>
      <c r="VB78" s="164"/>
      <c r="VC78" s="164"/>
      <c r="VD78" s="164"/>
      <c r="VE78" s="164"/>
      <c r="VF78" s="164"/>
      <c r="VG78" s="164"/>
      <c r="VH78" s="164"/>
      <c r="VI78" s="164"/>
      <c r="VJ78" s="164"/>
      <c r="VK78" s="164"/>
      <c r="VL78" s="164"/>
      <c r="VM78" s="164"/>
      <c r="VN78" s="164"/>
      <c r="VO78" s="164"/>
      <c r="VP78" s="164"/>
      <c r="VQ78" s="164"/>
      <c r="VR78" s="164"/>
      <c r="VS78" s="164"/>
      <c r="VT78" s="164"/>
      <c r="VU78" s="164"/>
      <c r="VV78" s="164"/>
      <c r="VW78" s="164"/>
      <c r="VX78" s="164"/>
      <c r="VY78" s="164"/>
      <c r="VZ78" s="164"/>
      <c r="WA78" s="164"/>
      <c r="WB78" s="164"/>
      <c r="WC78" s="164"/>
      <c r="WD78" s="164"/>
      <c r="WE78" s="164"/>
      <c r="WF78" s="164"/>
      <c r="WG78" s="164"/>
      <c r="WH78" s="164"/>
      <c r="WI78" s="164"/>
      <c r="WJ78" s="164"/>
      <c r="WK78" s="164"/>
      <c r="WL78" s="164"/>
      <c r="WM78" s="164"/>
      <c r="WN78" s="164"/>
      <c r="WO78" s="164"/>
      <c r="WP78" s="164"/>
      <c r="WQ78" s="164"/>
      <c r="WR78" s="164"/>
      <c r="WS78" s="164"/>
      <c r="WT78" s="164"/>
      <c r="WU78" s="164"/>
      <c r="WV78" s="164"/>
      <c r="WW78" s="164"/>
      <c r="WX78" s="164"/>
      <c r="WY78" s="164"/>
      <c r="WZ78" s="164"/>
      <c r="XA78" s="164"/>
      <c r="XB78" s="164"/>
      <c r="XC78" s="164"/>
      <c r="XD78" s="164"/>
      <c r="XE78" s="164"/>
      <c r="XF78" s="164"/>
      <c r="XG78" s="164"/>
      <c r="XH78" s="164"/>
      <c r="XI78" s="164"/>
      <c r="XJ78" s="164"/>
      <c r="XK78" s="164"/>
      <c r="XL78" s="164"/>
      <c r="XM78" s="164"/>
      <c r="XN78" s="164"/>
      <c r="XO78" s="164"/>
      <c r="XP78" s="164"/>
      <c r="XQ78" s="164"/>
      <c r="XR78" s="164"/>
      <c r="XS78" s="164"/>
      <c r="XT78" s="164"/>
      <c r="XU78" s="164"/>
      <c r="XV78" s="164"/>
      <c r="XW78" s="164"/>
      <c r="XX78" s="164"/>
      <c r="XY78" s="164"/>
      <c r="XZ78" s="164"/>
      <c r="YA78" s="164"/>
      <c r="YB78" s="164"/>
      <c r="YC78" s="164"/>
      <c r="YD78" s="164"/>
      <c r="YE78" s="164"/>
      <c r="YF78" s="164"/>
      <c r="YG78" s="164"/>
      <c r="YH78" s="164"/>
      <c r="YI78" s="164"/>
      <c r="YJ78" s="164"/>
      <c r="YK78" s="164"/>
      <c r="YL78" s="164"/>
      <c r="YM78" s="164"/>
      <c r="YN78" s="164"/>
      <c r="YO78" s="164"/>
      <c r="YP78" s="164"/>
      <c r="YQ78" s="164"/>
      <c r="YR78" s="164"/>
      <c r="YS78" s="164"/>
      <c r="YT78" s="164"/>
      <c r="YU78" s="164"/>
      <c r="YV78" s="164"/>
      <c r="YW78" s="164"/>
      <c r="YX78" s="164"/>
      <c r="YY78" s="164"/>
      <c r="YZ78" s="164"/>
      <c r="ZA78" s="164"/>
      <c r="ZB78" s="164"/>
      <c r="ZC78" s="164"/>
      <c r="ZD78" s="164"/>
      <c r="ZE78" s="164"/>
      <c r="ZF78" s="164"/>
      <c r="ZG78" s="164"/>
      <c r="ZH78" s="164"/>
      <c r="ZI78" s="164"/>
      <c r="ZJ78" s="164"/>
      <c r="ZK78" s="164"/>
      <c r="ZL78" s="164"/>
      <c r="ZM78" s="164"/>
      <c r="ZN78" s="164"/>
      <c r="ZO78" s="164"/>
      <c r="ZP78" s="164"/>
      <c r="ZQ78" s="164"/>
      <c r="ZR78" s="164"/>
      <c r="ZS78" s="164"/>
      <c r="ZT78" s="164"/>
      <c r="ZU78" s="164"/>
      <c r="ZV78" s="164"/>
      <c r="ZW78" s="164"/>
      <c r="ZX78" s="164"/>
      <c r="ZY78" s="164"/>
      <c r="ZZ78" s="164"/>
      <c r="AAA78" s="164"/>
      <c r="AAB78" s="164"/>
      <c r="AAC78" s="164"/>
      <c r="AAD78" s="164"/>
      <c r="AAE78" s="164"/>
      <c r="AAF78" s="164"/>
      <c r="AAG78" s="164"/>
      <c r="AAH78" s="164"/>
      <c r="AAI78" s="164"/>
      <c r="AAJ78" s="164"/>
      <c r="AAK78" s="164"/>
      <c r="AAL78" s="164"/>
      <c r="AAM78" s="164"/>
      <c r="AAN78" s="164"/>
      <c r="AAO78" s="164"/>
      <c r="AAP78" s="164"/>
      <c r="AAQ78" s="164"/>
      <c r="AAR78" s="164"/>
      <c r="AAS78" s="164"/>
      <c r="AAT78" s="164"/>
      <c r="AAU78" s="164"/>
      <c r="AAV78" s="164"/>
      <c r="AAW78" s="164"/>
      <c r="AAX78" s="164"/>
      <c r="AAY78" s="164"/>
      <c r="AAZ78" s="164"/>
      <c r="ABA78" s="164"/>
      <c r="ABB78" s="164"/>
      <c r="ABC78" s="164"/>
    </row>
    <row r="79" spans="1:731" ht="15" customHeight="1" x14ac:dyDescent="0.35">
      <c r="A79" s="161" t="s">
        <v>257</v>
      </c>
      <c r="B79" s="525"/>
      <c r="C79" s="525"/>
      <c r="D79" s="162"/>
      <c r="E79" s="162"/>
      <c r="F79" s="162"/>
      <c r="G79" s="162">
        <v>1</v>
      </c>
      <c r="H79" s="162">
        <v>1</v>
      </c>
      <c r="I79" s="162">
        <v>1</v>
      </c>
      <c r="J79" s="162">
        <v>1</v>
      </c>
      <c r="K79" s="162">
        <v>1</v>
      </c>
      <c r="L79" s="162">
        <v>1</v>
      </c>
      <c r="M79" s="162">
        <v>1</v>
      </c>
      <c r="N79" s="162">
        <v>1</v>
      </c>
      <c r="O79" s="162"/>
      <c r="P79" s="162"/>
      <c r="Q79" s="162"/>
      <c r="R79" s="162">
        <v>5953.7128493540795</v>
      </c>
      <c r="S79" s="162">
        <v>5953.7128493540795</v>
      </c>
      <c r="T79" s="162">
        <v>5953.7128493540795</v>
      </c>
      <c r="U79" s="162">
        <v>5953.7128493540795</v>
      </c>
      <c r="V79" s="162">
        <v>5953.7128493540795</v>
      </c>
      <c r="W79" s="162">
        <v>5953.7128493540795</v>
      </c>
      <c r="X79" s="162">
        <v>5953.7128493540795</v>
      </c>
      <c r="Y79" s="162">
        <v>5953.7128493540795</v>
      </c>
      <c r="Z79" s="162"/>
      <c r="AA79" s="162"/>
      <c r="AB79" s="162"/>
      <c r="AC79" s="162">
        <v>15792.38748384085</v>
      </c>
      <c r="AD79" s="162">
        <v>15792.387483840848</v>
      </c>
      <c r="AE79" s="162">
        <v>15792.387483840848</v>
      </c>
      <c r="AF79" s="162">
        <v>15792.387483840848</v>
      </c>
      <c r="AG79" s="162">
        <v>15792.387483840848</v>
      </c>
      <c r="AH79" s="162">
        <v>15792.387483840848</v>
      </c>
      <c r="AI79" s="162">
        <v>15792.387483840848</v>
      </c>
      <c r="AJ79" s="162">
        <v>15792.387483840848</v>
      </c>
      <c r="AK79" s="162"/>
      <c r="AL79" s="162"/>
      <c r="AM79" s="162"/>
      <c r="AN79" s="162">
        <v>35271.052541805067</v>
      </c>
      <c r="AO79" s="162">
        <v>35271.052541805067</v>
      </c>
      <c r="AP79" s="162">
        <v>35271.052541805067</v>
      </c>
      <c r="AQ79" s="162">
        <v>35271.052541805067</v>
      </c>
      <c r="AR79" s="162">
        <v>35271.052541805067</v>
      </c>
      <c r="AS79" s="162">
        <v>35271.052541805067</v>
      </c>
      <c r="AT79" s="162">
        <v>35271.052541805067</v>
      </c>
      <c r="AU79" s="162">
        <v>35271.052541805067</v>
      </c>
      <c r="AV79" s="162"/>
      <c r="AW79" s="162"/>
      <c r="AX79" s="162"/>
      <c r="AY79" s="162">
        <v>165687</v>
      </c>
      <c r="AZ79" s="162">
        <v>165687</v>
      </c>
      <c r="BA79" s="162">
        <v>165687</v>
      </c>
      <c r="BB79" s="162">
        <v>165687</v>
      </c>
      <c r="BC79" s="162">
        <v>165687</v>
      </c>
      <c r="BD79" s="162">
        <v>165687</v>
      </c>
      <c r="BE79" s="162">
        <v>165687</v>
      </c>
      <c r="BF79" s="162">
        <v>165687</v>
      </c>
      <c r="BG79" s="162"/>
      <c r="BH79" s="162"/>
      <c r="BI79" s="162"/>
      <c r="BJ79" s="162">
        <v>0</v>
      </c>
      <c r="BK79" s="162">
        <v>0</v>
      </c>
      <c r="BL79" s="162">
        <v>0</v>
      </c>
      <c r="BM79" s="162">
        <v>0</v>
      </c>
      <c r="BN79" s="162">
        <v>0</v>
      </c>
      <c r="BO79" s="162">
        <v>0</v>
      </c>
      <c r="BP79" s="162">
        <v>0</v>
      </c>
      <c r="BQ79" s="162">
        <v>0</v>
      </c>
      <c r="BR79" s="162"/>
      <c r="BS79" s="162"/>
      <c r="BT79" s="162"/>
      <c r="BU79" s="162">
        <v>0</v>
      </c>
      <c r="BV79" s="162">
        <v>0</v>
      </c>
      <c r="BW79" s="162">
        <v>0</v>
      </c>
      <c r="BX79" s="162">
        <v>0</v>
      </c>
      <c r="BY79" s="162">
        <v>0</v>
      </c>
      <c r="BZ79" s="162">
        <v>0</v>
      </c>
      <c r="CA79" s="162">
        <v>0</v>
      </c>
      <c r="CB79" s="162">
        <v>0</v>
      </c>
      <c r="CC79" s="162"/>
      <c r="CD79" s="162"/>
      <c r="CE79" s="162"/>
      <c r="CF79" s="162">
        <v>57017.152875</v>
      </c>
      <c r="CG79" s="162">
        <v>57017.152875</v>
      </c>
      <c r="CH79" s="162">
        <v>57017.152875</v>
      </c>
      <c r="CI79" s="162">
        <v>57017.152875</v>
      </c>
      <c r="CJ79" s="162">
        <v>57017.152875</v>
      </c>
      <c r="CK79" s="162">
        <v>57017.152875</v>
      </c>
      <c r="CL79" s="162">
        <v>57017.152875</v>
      </c>
      <c r="CM79" s="162">
        <v>57017.152875</v>
      </c>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4"/>
      <c r="DV79" s="164"/>
      <c r="DW79" s="164"/>
      <c r="DX79" s="164"/>
      <c r="DY79" s="164"/>
      <c r="DZ79" s="164"/>
      <c r="EA79" s="164"/>
      <c r="EB79" s="164"/>
      <c r="EC79" s="164"/>
      <c r="ED79" s="164"/>
      <c r="EE79" s="164"/>
      <c r="EF79" s="164"/>
      <c r="EG79" s="164"/>
      <c r="EH79" s="164"/>
      <c r="EI79" s="164"/>
      <c r="EJ79" s="164"/>
      <c r="EK79" s="164"/>
      <c r="EL79" s="164"/>
      <c r="EM79" s="164"/>
      <c r="EN79" s="164"/>
      <c r="EO79" s="164"/>
      <c r="EP79" s="164"/>
      <c r="EQ79" s="164"/>
      <c r="ER79" s="164"/>
      <c r="ES79" s="164"/>
      <c r="ET79" s="164"/>
      <c r="EU79" s="164"/>
      <c r="EV79" s="164"/>
      <c r="EW79" s="164"/>
      <c r="EX79" s="164"/>
      <c r="EY79" s="164"/>
      <c r="EZ79" s="164"/>
      <c r="FA79" s="164"/>
      <c r="FB79" s="164"/>
      <c r="FC79" s="164"/>
      <c r="FD79" s="164"/>
      <c r="FE79" s="164"/>
      <c r="FF79" s="164"/>
      <c r="FG79" s="164"/>
      <c r="FH79" s="164"/>
      <c r="FI79" s="164"/>
      <c r="FJ79" s="164"/>
      <c r="FK79" s="164"/>
      <c r="FL79" s="164"/>
      <c r="FM79" s="164"/>
      <c r="FN79" s="164"/>
      <c r="FO79" s="164"/>
      <c r="FP79" s="164"/>
      <c r="FQ79" s="164"/>
      <c r="FR79" s="164"/>
      <c r="FS79" s="164"/>
      <c r="FT79" s="164"/>
      <c r="FU79" s="164"/>
      <c r="FV79" s="164"/>
      <c r="FW79" s="164"/>
      <c r="FX79" s="164"/>
      <c r="FY79" s="164"/>
      <c r="FZ79" s="164"/>
      <c r="GA79" s="164"/>
      <c r="GB79" s="164"/>
      <c r="GC79" s="164"/>
      <c r="GD79" s="164"/>
      <c r="GE79" s="164"/>
      <c r="GF79" s="164"/>
      <c r="GG79" s="164"/>
      <c r="GH79" s="164"/>
      <c r="GI79" s="164"/>
      <c r="GJ79" s="164"/>
      <c r="GK79" s="164"/>
      <c r="GL79" s="164"/>
      <c r="GM79" s="164"/>
      <c r="GN79" s="164"/>
      <c r="GO79" s="164"/>
      <c r="GP79" s="164"/>
      <c r="GQ79" s="164"/>
      <c r="GR79" s="164"/>
      <c r="GS79" s="164"/>
      <c r="GT79" s="164"/>
      <c r="GU79" s="164"/>
      <c r="GV79" s="164"/>
      <c r="GW79" s="164"/>
      <c r="GX79" s="164"/>
      <c r="GY79" s="164"/>
      <c r="GZ79" s="164"/>
      <c r="HA79" s="164"/>
      <c r="HB79" s="164"/>
      <c r="HC79" s="164"/>
      <c r="HD79" s="164"/>
      <c r="HE79" s="164"/>
      <c r="HF79" s="164"/>
      <c r="HG79" s="164"/>
      <c r="HH79" s="164"/>
      <c r="HI79" s="164"/>
      <c r="HJ79" s="164"/>
      <c r="HK79" s="164"/>
      <c r="HL79" s="164"/>
      <c r="HM79" s="164"/>
      <c r="HN79" s="164"/>
      <c r="HO79" s="164"/>
      <c r="HP79" s="164"/>
      <c r="HQ79" s="164"/>
      <c r="HR79" s="164"/>
      <c r="HS79" s="164"/>
      <c r="HT79" s="164"/>
      <c r="HU79" s="164"/>
      <c r="HV79" s="164"/>
      <c r="HW79" s="164"/>
      <c r="HX79" s="164"/>
      <c r="HY79" s="164"/>
      <c r="HZ79" s="164"/>
      <c r="IA79" s="164"/>
      <c r="IB79" s="164"/>
      <c r="IC79" s="164"/>
      <c r="ID79" s="164"/>
      <c r="IE79" s="164"/>
      <c r="IF79" s="164"/>
      <c r="IG79" s="164"/>
      <c r="IH79" s="164"/>
      <c r="II79" s="164"/>
      <c r="IJ79" s="164"/>
      <c r="IK79" s="164"/>
      <c r="IL79" s="164"/>
      <c r="IM79" s="164"/>
      <c r="IN79" s="164"/>
      <c r="IO79" s="164"/>
      <c r="IP79" s="164"/>
      <c r="IQ79" s="164"/>
      <c r="IR79" s="164"/>
      <c r="IS79" s="164"/>
      <c r="IT79" s="164"/>
      <c r="IU79" s="164"/>
      <c r="IV79" s="164"/>
      <c r="IW79" s="164"/>
      <c r="IX79" s="164"/>
      <c r="IY79" s="164"/>
      <c r="IZ79" s="164"/>
      <c r="JA79" s="164"/>
      <c r="JB79" s="164"/>
      <c r="JC79" s="164"/>
      <c r="JD79" s="164"/>
      <c r="JE79" s="164"/>
      <c r="JF79" s="164"/>
      <c r="JG79" s="164"/>
      <c r="JH79" s="164"/>
      <c r="JI79" s="164"/>
      <c r="JJ79" s="164"/>
      <c r="JK79" s="164"/>
      <c r="JL79" s="164"/>
      <c r="JM79" s="164"/>
      <c r="JN79" s="164"/>
      <c r="JO79" s="164"/>
      <c r="JP79" s="164"/>
      <c r="JQ79" s="164"/>
      <c r="JR79" s="164"/>
      <c r="JS79" s="164"/>
      <c r="JT79" s="164"/>
      <c r="JU79" s="164"/>
      <c r="JV79" s="164"/>
      <c r="JW79" s="164"/>
      <c r="JX79" s="164"/>
      <c r="JY79" s="164"/>
      <c r="JZ79" s="164"/>
      <c r="KA79" s="164"/>
      <c r="KB79" s="164"/>
      <c r="KC79" s="164"/>
      <c r="KD79" s="164"/>
      <c r="KE79" s="164"/>
      <c r="KF79" s="164"/>
      <c r="KG79" s="164"/>
      <c r="KH79" s="164"/>
      <c r="KI79" s="164"/>
      <c r="KJ79" s="164"/>
      <c r="KK79" s="164"/>
      <c r="KL79" s="164"/>
      <c r="KM79" s="164"/>
      <c r="KN79" s="164"/>
      <c r="KO79" s="164"/>
      <c r="KP79" s="164"/>
      <c r="KQ79" s="164"/>
      <c r="KR79" s="164"/>
      <c r="KS79" s="164"/>
      <c r="KT79" s="164"/>
      <c r="KU79" s="164"/>
      <c r="KV79" s="164"/>
      <c r="KW79" s="164"/>
      <c r="KX79" s="164"/>
      <c r="KY79" s="164"/>
      <c r="KZ79" s="164"/>
      <c r="LA79" s="164"/>
      <c r="LB79" s="164"/>
      <c r="LC79" s="164"/>
      <c r="LD79" s="164"/>
      <c r="LE79" s="164"/>
      <c r="LF79" s="164"/>
      <c r="LG79" s="164"/>
      <c r="LH79" s="164"/>
      <c r="LI79" s="164"/>
      <c r="LJ79" s="164"/>
      <c r="LK79" s="164"/>
      <c r="LL79" s="164"/>
      <c r="LM79" s="164"/>
      <c r="LN79" s="164"/>
      <c r="LO79" s="164"/>
      <c r="LP79" s="164"/>
      <c r="LQ79" s="164"/>
      <c r="LR79" s="164"/>
      <c r="LS79" s="164"/>
      <c r="LT79" s="164"/>
      <c r="LU79" s="164"/>
      <c r="LV79" s="164"/>
      <c r="LW79" s="164"/>
      <c r="LX79" s="164"/>
      <c r="LY79" s="164"/>
      <c r="LZ79" s="164"/>
      <c r="MA79" s="164"/>
      <c r="MB79" s="164"/>
      <c r="MC79" s="164"/>
      <c r="MD79" s="164"/>
      <c r="ME79" s="164"/>
      <c r="MF79" s="164"/>
      <c r="MG79" s="164"/>
      <c r="MH79" s="164"/>
      <c r="MI79" s="164"/>
      <c r="MJ79" s="164"/>
      <c r="MK79" s="164"/>
      <c r="ML79" s="164"/>
      <c r="MM79" s="164"/>
      <c r="MN79" s="164"/>
      <c r="MO79" s="164"/>
      <c r="MP79" s="164"/>
      <c r="MQ79" s="164"/>
      <c r="MR79" s="164"/>
      <c r="MS79" s="164"/>
      <c r="MT79" s="164"/>
      <c r="MU79" s="164"/>
      <c r="MV79" s="164"/>
      <c r="MW79" s="164"/>
      <c r="MX79" s="164"/>
      <c r="MY79" s="164"/>
      <c r="MZ79" s="164"/>
      <c r="NA79" s="164"/>
      <c r="NB79" s="164"/>
      <c r="NC79" s="164"/>
      <c r="ND79" s="164"/>
      <c r="NE79" s="164"/>
      <c r="NF79" s="164"/>
      <c r="NG79" s="164"/>
      <c r="NH79" s="164"/>
      <c r="NI79" s="164"/>
      <c r="NJ79" s="164"/>
      <c r="NK79" s="164"/>
      <c r="NL79" s="164"/>
      <c r="NM79" s="164"/>
      <c r="NN79" s="164"/>
      <c r="NO79" s="164"/>
      <c r="NP79" s="164"/>
      <c r="NQ79" s="164"/>
      <c r="NR79" s="164"/>
      <c r="NS79" s="164"/>
      <c r="NT79" s="164"/>
      <c r="NU79" s="164"/>
      <c r="NV79" s="164"/>
      <c r="NW79" s="164"/>
      <c r="NX79" s="164"/>
      <c r="NY79" s="164"/>
      <c r="NZ79" s="164"/>
      <c r="OA79" s="164"/>
      <c r="OB79" s="164"/>
      <c r="OC79" s="164"/>
      <c r="OD79" s="164"/>
      <c r="OE79" s="164"/>
      <c r="OF79" s="164"/>
      <c r="OG79" s="164"/>
      <c r="OH79" s="164"/>
      <c r="OI79" s="164"/>
      <c r="OJ79" s="164"/>
      <c r="OK79" s="164"/>
      <c r="OL79" s="164"/>
      <c r="OM79" s="164"/>
      <c r="ON79" s="164"/>
      <c r="OO79" s="164"/>
      <c r="OP79" s="164"/>
      <c r="OQ79" s="164"/>
      <c r="OR79" s="164"/>
      <c r="OS79" s="164"/>
      <c r="OT79" s="164"/>
      <c r="OU79" s="164"/>
      <c r="OV79" s="164"/>
      <c r="OW79" s="164"/>
      <c r="OX79" s="164"/>
      <c r="OY79" s="164"/>
      <c r="OZ79" s="164"/>
      <c r="PA79" s="164"/>
      <c r="PB79" s="164"/>
      <c r="PC79" s="164"/>
      <c r="PD79" s="164"/>
      <c r="PE79" s="164"/>
      <c r="PF79" s="164"/>
      <c r="PG79" s="164"/>
      <c r="PH79" s="164"/>
      <c r="PI79" s="164"/>
      <c r="PJ79" s="164"/>
      <c r="PK79" s="164"/>
      <c r="PL79" s="164"/>
      <c r="PM79" s="164"/>
      <c r="PN79" s="164"/>
      <c r="PO79" s="164"/>
      <c r="PP79" s="164"/>
      <c r="PQ79" s="164"/>
      <c r="PR79" s="164"/>
      <c r="PS79" s="164"/>
      <c r="PT79" s="164"/>
      <c r="PU79" s="164"/>
      <c r="PV79" s="164"/>
      <c r="PW79" s="164"/>
      <c r="PX79" s="164"/>
      <c r="PY79" s="164"/>
      <c r="PZ79" s="164"/>
      <c r="QA79" s="164"/>
      <c r="QB79" s="164"/>
      <c r="QC79" s="164"/>
      <c r="QD79" s="164"/>
      <c r="QE79" s="164"/>
      <c r="QF79" s="164"/>
      <c r="QG79" s="164"/>
      <c r="QH79" s="164"/>
      <c r="QI79" s="164"/>
      <c r="QJ79" s="164"/>
      <c r="QK79" s="164"/>
      <c r="QL79" s="164"/>
      <c r="QM79" s="164"/>
      <c r="QN79" s="164"/>
      <c r="QO79" s="164"/>
      <c r="QP79" s="164"/>
      <c r="QQ79" s="164"/>
      <c r="QR79" s="164"/>
      <c r="QS79" s="164"/>
      <c r="QT79" s="164"/>
      <c r="QU79" s="164"/>
      <c r="QV79" s="164"/>
      <c r="QW79" s="164"/>
      <c r="QX79" s="164"/>
      <c r="QY79" s="164"/>
      <c r="QZ79" s="164"/>
      <c r="RA79" s="164"/>
      <c r="RB79" s="164"/>
      <c r="RC79" s="164"/>
      <c r="RD79" s="164"/>
      <c r="RE79" s="164"/>
      <c r="RF79" s="164"/>
      <c r="RG79" s="164"/>
      <c r="RH79" s="164"/>
      <c r="RI79" s="164"/>
      <c r="RJ79" s="164"/>
      <c r="RK79" s="164"/>
      <c r="RL79" s="164"/>
      <c r="RM79" s="164"/>
      <c r="RN79" s="164"/>
      <c r="RO79" s="164"/>
      <c r="RP79" s="164"/>
      <c r="RQ79" s="164"/>
      <c r="RR79" s="164"/>
      <c r="RS79" s="164"/>
      <c r="RT79" s="164"/>
      <c r="RU79" s="164"/>
      <c r="RV79" s="164"/>
      <c r="RW79" s="164"/>
      <c r="RX79" s="164"/>
      <c r="RY79" s="164"/>
      <c r="RZ79" s="164"/>
      <c r="SA79" s="164"/>
      <c r="SB79" s="164"/>
      <c r="SC79" s="164"/>
      <c r="SD79" s="164"/>
      <c r="SE79" s="164"/>
      <c r="SF79" s="164"/>
      <c r="SG79" s="164"/>
      <c r="SH79" s="164"/>
      <c r="SI79" s="164"/>
      <c r="SJ79" s="164"/>
      <c r="SK79" s="164"/>
      <c r="SL79" s="164"/>
      <c r="SM79" s="164"/>
      <c r="SN79" s="164"/>
      <c r="SO79" s="164"/>
      <c r="SP79" s="164"/>
      <c r="SQ79" s="164"/>
      <c r="SR79" s="164"/>
      <c r="SS79" s="164"/>
      <c r="ST79" s="164"/>
      <c r="SU79" s="164"/>
      <c r="SV79" s="164"/>
      <c r="SW79" s="164"/>
      <c r="SX79" s="164"/>
      <c r="SY79" s="164"/>
      <c r="SZ79" s="164"/>
      <c r="TA79" s="164"/>
      <c r="TB79" s="164"/>
      <c r="TC79" s="164"/>
      <c r="TD79" s="164"/>
      <c r="TE79" s="164"/>
      <c r="TF79" s="164"/>
      <c r="TG79" s="164"/>
      <c r="TH79" s="164"/>
      <c r="TI79" s="164"/>
      <c r="TJ79" s="164"/>
      <c r="TK79" s="164"/>
      <c r="TL79" s="164"/>
      <c r="TM79" s="164"/>
      <c r="TN79" s="164"/>
      <c r="TO79" s="164"/>
      <c r="TP79" s="164"/>
      <c r="TQ79" s="164"/>
      <c r="TR79" s="164"/>
      <c r="TS79" s="164"/>
      <c r="TT79" s="164"/>
      <c r="TU79" s="164"/>
      <c r="TV79" s="164"/>
      <c r="TW79" s="164"/>
      <c r="TX79" s="164"/>
      <c r="TY79" s="164"/>
      <c r="TZ79" s="164"/>
      <c r="UA79" s="164"/>
      <c r="UB79" s="164"/>
      <c r="UC79" s="164"/>
      <c r="UD79" s="164"/>
      <c r="UE79" s="164"/>
      <c r="UF79" s="164"/>
      <c r="UG79" s="164"/>
      <c r="UH79" s="164"/>
      <c r="UI79" s="164"/>
      <c r="UJ79" s="164"/>
      <c r="UK79" s="164"/>
      <c r="UL79" s="164"/>
      <c r="UM79" s="164"/>
      <c r="UN79" s="164"/>
      <c r="UO79" s="164"/>
      <c r="UP79" s="164"/>
      <c r="UQ79" s="164"/>
      <c r="UR79" s="164"/>
      <c r="US79" s="164"/>
      <c r="UT79" s="164"/>
      <c r="UU79" s="164"/>
      <c r="UV79" s="164"/>
      <c r="UW79" s="164"/>
      <c r="UX79" s="164"/>
      <c r="UY79" s="164"/>
      <c r="UZ79" s="164"/>
      <c r="VA79" s="164"/>
      <c r="VB79" s="164"/>
      <c r="VC79" s="164"/>
      <c r="VD79" s="164"/>
      <c r="VE79" s="164"/>
      <c r="VF79" s="164"/>
      <c r="VG79" s="164"/>
      <c r="VH79" s="164"/>
      <c r="VI79" s="164"/>
      <c r="VJ79" s="164"/>
      <c r="VK79" s="164"/>
      <c r="VL79" s="164"/>
      <c r="VM79" s="164"/>
      <c r="VN79" s="164"/>
      <c r="VO79" s="164"/>
      <c r="VP79" s="164"/>
      <c r="VQ79" s="164"/>
      <c r="VR79" s="164"/>
      <c r="VS79" s="164"/>
      <c r="VT79" s="164"/>
      <c r="VU79" s="164"/>
      <c r="VV79" s="164"/>
      <c r="VW79" s="164"/>
      <c r="VX79" s="164"/>
      <c r="VY79" s="164"/>
      <c r="VZ79" s="164"/>
      <c r="WA79" s="164"/>
      <c r="WB79" s="164"/>
      <c r="WC79" s="164"/>
      <c r="WD79" s="164"/>
      <c r="WE79" s="164"/>
      <c r="WF79" s="164"/>
      <c r="WG79" s="164"/>
      <c r="WH79" s="164"/>
      <c r="WI79" s="164"/>
      <c r="WJ79" s="164"/>
      <c r="WK79" s="164"/>
      <c r="WL79" s="164"/>
      <c r="WM79" s="164"/>
      <c r="WN79" s="164"/>
      <c r="WO79" s="164"/>
      <c r="WP79" s="164"/>
      <c r="WQ79" s="164"/>
      <c r="WR79" s="164"/>
      <c r="WS79" s="164"/>
      <c r="WT79" s="164"/>
      <c r="WU79" s="164"/>
      <c r="WV79" s="164"/>
      <c r="WW79" s="164"/>
      <c r="WX79" s="164"/>
      <c r="WY79" s="164"/>
      <c r="WZ79" s="164"/>
      <c r="XA79" s="164"/>
      <c r="XB79" s="164"/>
      <c r="XC79" s="164"/>
      <c r="XD79" s="164"/>
      <c r="XE79" s="164"/>
      <c r="XF79" s="164"/>
      <c r="XG79" s="164"/>
      <c r="XH79" s="164"/>
      <c r="XI79" s="164"/>
      <c r="XJ79" s="164"/>
      <c r="XK79" s="164"/>
      <c r="XL79" s="164"/>
      <c r="XM79" s="164"/>
      <c r="XN79" s="164"/>
      <c r="XO79" s="164"/>
      <c r="XP79" s="164"/>
      <c r="XQ79" s="164"/>
      <c r="XR79" s="164"/>
      <c r="XS79" s="164"/>
      <c r="XT79" s="164"/>
      <c r="XU79" s="164"/>
      <c r="XV79" s="164"/>
      <c r="XW79" s="164"/>
      <c r="XX79" s="164"/>
      <c r="XY79" s="164"/>
      <c r="XZ79" s="164"/>
      <c r="YA79" s="164"/>
      <c r="YB79" s="164"/>
      <c r="YC79" s="164"/>
      <c r="YD79" s="164"/>
      <c r="YE79" s="164"/>
      <c r="YF79" s="164"/>
      <c r="YG79" s="164"/>
      <c r="YH79" s="164"/>
      <c r="YI79" s="164"/>
      <c r="YJ79" s="164"/>
      <c r="YK79" s="164"/>
      <c r="YL79" s="164"/>
      <c r="YM79" s="164"/>
      <c r="YN79" s="164"/>
      <c r="YO79" s="164"/>
      <c r="YP79" s="164"/>
      <c r="YQ79" s="164"/>
      <c r="YR79" s="164"/>
      <c r="YS79" s="164"/>
      <c r="YT79" s="164"/>
      <c r="YU79" s="164"/>
      <c r="YV79" s="164"/>
      <c r="YW79" s="164"/>
      <c r="YX79" s="164"/>
      <c r="YY79" s="164"/>
      <c r="YZ79" s="164"/>
      <c r="ZA79" s="164"/>
      <c r="ZB79" s="164"/>
      <c r="ZC79" s="164"/>
      <c r="ZD79" s="164"/>
      <c r="ZE79" s="164"/>
      <c r="ZF79" s="164"/>
      <c r="ZG79" s="164"/>
      <c r="ZH79" s="164"/>
      <c r="ZI79" s="164"/>
      <c r="ZJ79" s="164"/>
      <c r="ZK79" s="164"/>
      <c r="ZL79" s="164"/>
      <c r="ZM79" s="164"/>
      <c r="ZN79" s="164"/>
      <c r="ZO79" s="164"/>
      <c r="ZP79" s="164"/>
      <c r="ZQ79" s="164"/>
      <c r="ZR79" s="164"/>
      <c r="ZS79" s="164"/>
      <c r="ZT79" s="164"/>
      <c r="ZU79" s="164"/>
      <c r="ZV79" s="164"/>
      <c r="ZW79" s="164"/>
      <c r="ZX79" s="164"/>
      <c r="ZY79" s="164"/>
      <c r="ZZ79" s="164"/>
      <c r="AAA79" s="164"/>
      <c r="AAB79" s="164"/>
      <c r="AAC79" s="164"/>
      <c r="AAD79" s="164"/>
      <c r="AAE79" s="164"/>
      <c r="AAF79" s="164"/>
      <c r="AAG79" s="164"/>
      <c r="AAH79" s="164"/>
      <c r="AAI79" s="164"/>
      <c r="AAJ79" s="164"/>
      <c r="AAK79" s="164"/>
      <c r="AAL79" s="164"/>
      <c r="AAM79" s="164"/>
      <c r="AAN79" s="164"/>
      <c r="AAO79" s="164"/>
      <c r="AAP79" s="164"/>
      <c r="AAQ79" s="164"/>
      <c r="AAR79" s="164"/>
      <c r="AAS79" s="164"/>
      <c r="AAT79" s="164"/>
      <c r="AAU79" s="164"/>
      <c r="AAV79" s="164"/>
      <c r="AAW79" s="164"/>
      <c r="AAX79" s="164"/>
      <c r="AAY79" s="164"/>
      <c r="AAZ79" s="164"/>
      <c r="ABA79" s="164"/>
      <c r="ABB79" s="164"/>
      <c r="ABC79" s="164"/>
    </row>
    <row r="80" spans="1:731" ht="15" customHeight="1" x14ac:dyDescent="0.35">
      <c r="A80" s="161" t="s">
        <v>257</v>
      </c>
      <c r="B80" s="525"/>
      <c r="C80" s="525"/>
      <c r="D80" s="162"/>
      <c r="E80" s="162"/>
      <c r="F80" s="162"/>
      <c r="G80" s="162">
        <v>1</v>
      </c>
      <c r="H80" s="162">
        <v>1</v>
      </c>
      <c r="I80" s="162">
        <v>1</v>
      </c>
      <c r="J80" s="162">
        <v>1</v>
      </c>
      <c r="K80" s="162">
        <v>1</v>
      </c>
      <c r="L80" s="162">
        <v>1</v>
      </c>
      <c r="M80" s="162">
        <v>1</v>
      </c>
      <c r="N80" s="162">
        <v>1</v>
      </c>
      <c r="O80" s="162"/>
      <c r="P80" s="162"/>
      <c r="Q80" s="162"/>
      <c r="R80" s="162">
        <v>3724.98692075801</v>
      </c>
      <c r="S80" s="162">
        <v>3724.98692075801</v>
      </c>
      <c r="T80" s="162">
        <v>3724.98692075801</v>
      </c>
      <c r="U80" s="162">
        <v>3724.98692075801</v>
      </c>
      <c r="V80" s="162">
        <v>3724.98692075801</v>
      </c>
      <c r="W80" s="162">
        <v>3724.98692075801</v>
      </c>
      <c r="X80" s="162">
        <v>3724.98692075801</v>
      </c>
      <c r="Y80" s="162">
        <v>3724.98692075801</v>
      </c>
      <c r="Z80" s="162"/>
      <c r="AA80" s="162"/>
      <c r="AB80" s="162"/>
      <c r="AC80" s="162">
        <v>9811.8564365998027</v>
      </c>
      <c r="AD80" s="162">
        <v>9811.8564365998027</v>
      </c>
      <c r="AE80" s="162">
        <v>9811.8564365998027</v>
      </c>
      <c r="AF80" s="162">
        <v>9811.8564365998027</v>
      </c>
      <c r="AG80" s="162">
        <v>9811.8564365998027</v>
      </c>
      <c r="AH80" s="162">
        <v>9811.8564365998027</v>
      </c>
      <c r="AI80" s="162">
        <v>9811.8564365998027</v>
      </c>
      <c r="AJ80" s="162">
        <v>9811.8564365998027</v>
      </c>
      <c r="AK80" s="162"/>
      <c r="AL80" s="162"/>
      <c r="AM80" s="162"/>
      <c r="AN80" s="162">
        <v>13182.072248540855</v>
      </c>
      <c r="AO80" s="162">
        <v>13182.072248540855</v>
      </c>
      <c r="AP80" s="162">
        <v>13182.072248540855</v>
      </c>
      <c r="AQ80" s="162">
        <v>13182.072248540855</v>
      </c>
      <c r="AR80" s="162">
        <v>13182.072248540855</v>
      </c>
      <c r="AS80" s="162">
        <v>13182.072248540855</v>
      </c>
      <c r="AT80" s="162">
        <v>13182.072248540855</v>
      </c>
      <c r="AU80" s="162">
        <v>13182.072248540855</v>
      </c>
      <c r="AV80" s="162"/>
      <c r="AW80" s="162"/>
      <c r="AX80" s="162"/>
      <c r="AY80" s="162">
        <v>62292</v>
      </c>
      <c r="AZ80" s="162">
        <v>62292</v>
      </c>
      <c r="BA80" s="162">
        <v>62292</v>
      </c>
      <c r="BB80" s="162">
        <v>62292</v>
      </c>
      <c r="BC80" s="162">
        <v>62292</v>
      </c>
      <c r="BD80" s="162">
        <v>62292</v>
      </c>
      <c r="BE80" s="162">
        <v>62292</v>
      </c>
      <c r="BF80" s="162">
        <v>62292</v>
      </c>
      <c r="BG80" s="162"/>
      <c r="BH80" s="162"/>
      <c r="BI80" s="162"/>
      <c r="BJ80" s="162">
        <v>0</v>
      </c>
      <c r="BK80" s="162">
        <v>0</v>
      </c>
      <c r="BL80" s="162">
        <v>0</v>
      </c>
      <c r="BM80" s="162">
        <v>0</v>
      </c>
      <c r="BN80" s="162">
        <v>0</v>
      </c>
      <c r="BO80" s="162">
        <v>0</v>
      </c>
      <c r="BP80" s="162">
        <v>0</v>
      </c>
      <c r="BQ80" s="162">
        <v>0</v>
      </c>
      <c r="BR80" s="162"/>
      <c r="BS80" s="162"/>
      <c r="BT80" s="162"/>
      <c r="BU80" s="162">
        <v>0</v>
      </c>
      <c r="BV80" s="162">
        <v>0</v>
      </c>
      <c r="BW80" s="162">
        <v>0</v>
      </c>
      <c r="BX80" s="162">
        <v>0</v>
      </c>
      <c r="BY80" s="162">
        <v>0</v>
      </c>
      <c r="BZ80" s="162">
        <v>0</v>
      </c>
      <c r="CA80" s="162">
        <v>0</v>
      </c>
      <c r="CB80" s="162">
        <v>0</v>
      </c>
      <c r="CC80" s="162"/>
      <c r="CD80" s="162"/>
      <c r="CE80" s="162"/>
      <c r="CF80" s="162">
        <v>26718.915605898666</v>
      </c>
      <c r="CG80" s="162">
        <v>26718.915605898666</v>
      </c>
      <c r="CH80" s="162">
        <v>26718.915605898666</v>
      </c>
      <c r="CI80" s="162">
        <v>26718.915605898666</v>
      </c>
      <c r="CJ80" s="162">
        <v>26718.915605898666</v>
      </c>
      <c r="CK80" s="162">
        <v>26718.915605898666</v>
      </c>
      <c r="CL80" s="162">
        <v>26718.915605898666</v>
      </c>
      <c r="CM80" s="162">
        <v>26718.915605898666</v>
      </c>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4"/>
      <c r="DV80" s="164"/>
      <c r="DW80" s="164"/>
      <c r="DX80" s="164"/>
      <c r="DY80" s="164"/>
      <c r="DZ80" s="164"/>
      <c r="EA80" s="164"/>
      <c r="EB80" s="164"/>
      <c r="EC80" s="164"/>
      <c r="ED80" s="164"/>
      <c r="EE80" s="164"/>
      <c r="EF80" s="164"/>
      <c r="EG80" s="164"/>
      <c r="EH80" s="164"/>
      <c r="EI80" s="164"/>
      <c r="EJ80" s="164"/>
      <c r="EK80" s="164"/>
      <c r="EL80" s="164"/>
      <c r="EM80" s="164"/>
      <c r="EN80" s="164"/>
      <c r="EO80" s="164"/>
      <c r="EP80" s="164"/>
      <c r="EQ80" s="164"/>
      <c r="ER80" s="164"/>
      <c r="ES80" s="164"/>
      <c r="ET80" s="164"/>
      <c r="EU80" s="164"/>
      <c r="EV80" s="164"/>
      <c r="EW80" s="164"/>
      <c r="EX80" s="164"/>
      <c r="EY80" s="164"/>
      <c r="EZ80" s="164"/>
      <c r="FA80" s="164"/>
      <c r="FB80" s="164"/>
      <c r="FC80" s="164"/>
      <c r="FD80" s="164"/>
      <c r="FE80" s="164"/>
      <c r="FF80" s="164"/>
      <c r="FG80" s="164"/>
      <c r="FH80" s="164"/>
      <c r="FI80" s="164"/>
      <c r="FJ80" s="164"/>
      <c r="FK80" s="164"/>
      <c r="FL80" s="164"/>
      <c r="FM80" s="164"/>
      <c r="FN80" s="164"/>
      <c r="FO80" s="164"/>
      <c r="FP80" s="164"/>
      <c r="FQ80" s="164"/>
      <c r="FR80" s="164"/>
      <c r="FS80" s="164"/>
      <c r="FT80" s="164"/>
      <c r="FU80" s="164"/>
      <c r="FV80" s="164"/>
      <c r="FW80" s="164"/>
      <c r="FX80" s="164"/>
      <c r="FY80" s="164"/>
      <c r="FZ80" s="164"/>
      <c r="GA80" s="164"/>
      <c r="GB80" s="164"/>
      <c r="GC80" s="164"/>
      <c r="GD80" s="164"/>
      <c r="GE80" s="164"/>
      <c r="GF80" s="164"/>
      <c r="GG80" s="164"/>
      <c r="GH80" s="164"/>
      <c r="GI80" s="164"/>
      <c r="GJ80" s="164"/>
      <c r="GK80" s="164"/>
      <c r="GL80" s="164"/>
      <c r="GM80" s="164"/>
      <c r="GN80" s="164"/>
      <c r="GO80" s="164"/>
      <c r="GP80" s="164"/>
      <c r="GQ80" s="164"/>
      <c r="GR80" s="164"/>
      <c r="GS80" s="164"/>
      <c r="GT80" s="164"/>
      <c r="GU80" s="164"/>
      <c r="GV80" s="164"/>
      <c r="GW80" s="164"/>
      <c r="GX80" s="164"/>
      <c r="GY80" s="164"/>
      <c r="GZ80" s="164"/>
      <c r="HA80" s="164"/>
      <c r="HB80" s="164"/>
      <c r="HC80" s="164"/>
      <c r="HD80" s="164"/>
      <c r="HE80" s="164"/>
      <c r="HF80" s="164"/>
      <c r="HG80" s="164"/>
      <c r="HH80" s="164"/>
      <c r="HI80" s="164"/>
      <c r="HJ80" s="164"/>
      <c r="HK80" s="164"/>
      <c r="HL80" s="164"/>
      <c r="HM80" s="164"/>
      <c r="HN80" s="164"/>
      <c r="HO80" s="164"/>
      <c r="HP80" s="164"/>
      <c r="HQ80" s="164"/>
      <c r="HR80" s="164"/>
      <c r="HS80" s="164"/>
      <c r="HT80" s="164"/>
      <c r="HU80" s="164"/>
      <c r="HV80" s="164"/>
      <c r="HW80" s="164"/>
      <c r="HX80" s="164"/>
      <c r="HY80" s="164"/>
      <c r="HZ80" s="164"/>
      <c r="IA80" s="164"/>
      <c r="IB80" s="164"/>
      <c r="IC80" s="164"/>
      <c r="ID80" s="164"/>
      <c r="IE80" s="164"/>
      <c r="IF80" s="164"/>
      <c r="IG80" s="164"/>
      <c r="IH80" s="164"/>
      <c r="II80" s="164"/>
      <c r="IJ80" s="164"/>
      <c r="IK80" s="164"/>
      <c r="IL80" s="164"/>
      <c r="IM80" s="164"/>
      <c r="IN80" s="164"/>
      <c r="IO80" s="164"/>
      <c r="IP80" s="164"/>
      <c r="IQ80" s="164"/>
      <c r="IR80" s="164"/>
      <c r="IS80" s="164"/>
      <c r="IT80" s="164"/>
      <c r="IU80" s="164"/>
      <c r="IV80" s="164"/>
      <c r="IW80" s="164"/>
      <c r="IX80" s="164"/>
      <c r="IY80" s="164"/>
      <c r="IZ80" s="164"/>
      <c r="JA80" s="164"/>
      <c r="JB80" s="164"/>
      <c r="JC80" s="164"/>
      <c r="JD80" s="164"/>
      <c r="JE80" s="164"/>
      <c r="JF80" s="164"/>
      <c r="JG80" s="164"/>
      <c r="JH80" s="164"/>
      <c r="JI80" s="164"/>
      <c r="JJ80" s="164"/>
      <c r="JK80" s="164"/>
      <c r="JL80" s="164"/>
      <c r="JM80" s="164"/>
      <c r="JN80" s="164"/>
      <c r="JO80" s="164"/>
      <c r="JP80" s="164"/>
      <c r="JQ80" s="164"/>
      <c r="JR80" s="164"/>
      <c r="JS80" s="164"/>
      <c r="JT80" s="164"/>
      <c r="JU80" s="164"/>
      <c r="JV80" s="164"/>
      <c r="JW80" s="164"/>
      <c r="JX80" s="164"/>
      <c r="JY80" s="164"/>
      <c r="JZ80" s="164"/>
      <c r="KA80" s="164"/>
      <c r="KB80" s="164"/>
      <c r="KC80" s="164"/>
      <c r="KD80" s="164"/>
      <c r="KE80" s="164"/>
      <c r="KF80" s="164"/>
      <c r="KG80" s="164"/>
      <c r="KH80" s="164"/>
      <c r="KI80" s="164"/>
      <c r="KJ80" s="164"/>
      <c r="KK80" s="164"/>
      <c r="KL80" s="164"/>
      <c r="KM80" s="164"/>
      <c r="KN80" s="164"/>
      <c r="KO80" s="164"/>
      <c r="KP80" s="164"/>
      <c r="KQ80" s="164"/>
      <c r="KR80" s="164"/>
      <c r="KS80" s="164"/>
      <c r="KT80" s="164"/>
      <c r="KU80" s="164"/>
      <c r="KV80" s="164"/>
      <c r="KW80" s="164"/>
      <c r="KX80" s="164"/>
      <c r="KY80" s="164"/>
      <c r="KZ80" s="164"/>
      <c r="LA80" s="164"/>
      <c r="LB80" s="164"/>
      <c r="LC80" s="164"/>
      <c r="LD80" s="164"/>
      <c r="LE80" s="164"/>
      <c r="LF80" s="164"/>
      <c r="LG80" s="164"/>
      <c r="LH80" s="164"/>
      <c r="LI80" s="164"/>
      <c r="LJ80" s="164"/>
      <c r="LK80" s="164"/>
      <c r="LL80" s="164"/>
      <c r="LM80" s="164"/>
      <c r="LN80" s="164"/>
      <c r="LO80" s="164"/>
      <c r="LP80" s="164"/>
      <c r="LQ80" s="164"/>
      <c r="LR80" s="164"/>
      <c r="LS80" s="164"/>
      <c r="LT80" s="164"/>
      <c r="LU80" s="164"/>
      <c r="LV80" s="164"/>
      <c r="LW80" s="164"/>
      <c r="LX80" s="164"/>
      <c r="LY80" s="164"/>
      <c r="LZ80" s="164"/>
      <c r="MA80" s="164"/>
      <c r="MB80" s="164"/>
      <c r="MC80" s="164"/>
      <c r="MD80" s="164"/>
      <c r="ME80" s="164"/>
      <c r="MF80" s="164"/>
      <c r="MG80" s="164"/>
      <c r="MH80" s="164"/>
      <c r="MI80" s="164"/>
      <c r="MJ80" s="164"/>
      <c r="MK80" s="164"/>
      <c r="ML80" s="164"/>
      <c r="MM80" s="164"/>
      <c r="MN80" s="164"/>
      <c r="MO80" s="164"/>
      <c r="MP80" s="164"/>
      <c r="MQ80" s="164"/>
      <c r="MR80" s="164"/>
      <c r="MS80" s="164"/>
      <c r="MT80" s="164"/>
      <c r="MU80" s="164"/>
      <c r="MV80" s="164"/>
      <c r="MW80" s="164"/>
      <c r="MX80" s="164"/>
      <c r="MY80" s="164"/>
      <c r="MZ80" s="164"/>
      <c r="NA80" s="164"/>
      <c r="NB80" s="164"/>
      <c r="NC80" s="164"/>
      <c r="ND80" s="164"/>
      <c r="NE80" s="164"/>
      <c r="NF80" s="164"/>
      <c r="NG80" s="164"/>
      <c r="NH80" s="164"/>
      <c r="NI80" s="164"/>
      <c r="NJ80" s="164"/>
      <c r="NK80" s="164"/>
      <c r="NL80" s="164"/>
      <c r="NM80" s="164"/>
      <c r="NN80" s="164"/>
      <c r="NO80" s="164"/>
      <c r="NP80" s="164"/>
      <c r="NQ80" s="164"/>
      <c r="NR80" s="164"/>
      <c r="NS80" s="164"/>
      <c r="NT80" s="164"/>
      <c r="NU80" s="164"/>
      <c r="NV80" s="164"/>
      <c r="NW80" s="164"/>
      <c r="NX80" s="164"/>
      <c r="NY80" s="164"/>
      <c r="NZ80" s="164"/>
      <c r="OA80" s="164"/>
      <c r="OB80" s="164"/>
      <c r="OC80" s="164"/>
      <c r="OD80" s="164"/>
      <c r="OE80" s="164"/>
      <c r="OF80" s="164"/>
      <c r="OG80" s="164"/>
      <c r="OH80" s="164"/>
      <c r="OI80" s="164"/>
      <c r="OJ80" s="164"/>
      <c r="OK80" s="164"/>
      <c r="OL80" s="164"/>
      <c r="OM80" s="164"/>
      <c r="ON80" s="164"/>
      <c r="OO80" s="164"/>
      <c r="OP80" s="164"/>
      <c r="OQ80" s="164"/>
      <c r="OR80" s="164"/>
      <c r="OS80" s="164"/>
      <c r="OT80" s="164"/>
      <c r="OU80" s="164"/>
      <c r="OV80" s="164"/>
      <c r="OW80" s="164"/>
      <c r="OX80" s="164"/>
      <c r="OY80" s="164"/>
      <c r="OZ80" s="164"/>
      <c r="PA80" s="164"/>
      <c r="PB80" s="164"/>
      <c r="PC80" s="164"/>
      <c r="PD80" s="164"/>
      <c r="PE80" s="164"/>
      <c r="PF80" s="164"/>
      <c r="PG80" s="164"/>
      <c r="PH80" s="164"/>
      <c r="PI80" s="164"/>
      <c r="PJ80" s="164"/>
      <c r="PK80" s="164"/>
      <c r="PL80" s="164"/>
      <c r="PM80" s="164"/>
      <c r="PN80" s="164"/>
      <c r="PO80" s="164"/>
      <c r="PP80" s="164"/>
      <c r="PQ80" s="164"/>
      <c r="PR80" s="164"/>
      <c r="PS80" s="164"/>
      <c r="PT80" s="164"/>
      <c r="PU80" s="164"/>
      <c r="PV80" s="164"/>
      <c r="PW80" s="164"/>
      <c r="PX80" s="164"/>
      <c r="PY80" s="164"/>
      <c r="PZ80" s="164"/>
      <c r="QA80" s="164"/>
      <c r="QB80" s="164"/>
      <c r="QC80" s="164"/>
      <c r="QD80" s="164"/>
      <c r="QE80" s="164"/>
      <c r="QF80" s="164"/>
      <c r="QG80" s="164"/>
      <c r="QH80" s="164"/>
      <c r="QI80" s="164"/>
      <c r="QJ80" s="164"/>
      <c r="QK80" s="164"/>
      <c r="QL80" s="164"/>
      <c r="QM80" s="164"/>
      <c r="QN80" s="164"/>
      <c r="QO80" s="164"/>
      <c r="QP80" s="164"/>
      <c r="QQ80" s="164"/>
      <c r="QR80" s="164"/>
      <c r="QS80" s="164"/>
      <c r="QT80" s="164"/>
      <c r="QU80" s="164"/>
      <c r="QV80" s="164"/>
      <c r="QW80" s="164"/>
      <c r="QX80" s="164"/>
      <c r="QY80" s="164"/>
      <c r="QZ80" s="164"/>
      <c r="RA80" s="164"/>
      <c r="RB80" s="164"/>
      <c r="RC80" s="164"/>
      <c r="RD80" s="164"/>
      <c r="RE80" s="164"/>
      <c r="RF80" s="164"/>
      <c r="RG80" s="164"/>
      <c r="RH80" s="164"/>
      <c r="RI80" s="164"/>
      <c r="RJ80" s="164"/>
      <c r="RK80" s="164"/>
      <c r="RL80" s="164"/>
      <c r="RM80" s="164"/>
      <c r="RN80" s="164"/>
      <c r="RO80" s="164"/>
      <c r="RP80" s="164"/>
      <c r="RQ80" s="164"/>
      <c r="RR80" s="164"/>
      <c r="RS80" s="164"/>
      <c r="RT80" s="164"/>
      <c r="RU80" s="164"/>
      <c r="RV80" s="164"/>
      <c r="RW80" s="164"/>
      <c r="RX80" s="164"/>
      <c r="RY80" s="164"/>
      <c r="RZ80" s="164"/>
      <c r="SA80" s="164"/>
      <c r="SB80" s="164"/>
      <c r="SC80" s="164"/>
      <c r="SD80" s="164"/>
      <c r="SE80" s="164"/>
      <c r="SF80" s="164"/>
      <c r="SG80" s="164"/>
      <c r="SH80" s="164"/>
      <c r="SI80" s="164"/>
      <c r="SJ80" s="164"/>
      <c r="SK80" s="164"/>
      <c r="SL80" s="164"/>
      <c r="SM80" s="164"/>
      <c r="SN80" s="164"/>
      <c r="SO80" s="164"/>
      <c r="SP80" s="164"/>
      <c r="SQ80" s="164"/>
      <c r="SR80" s="164"/>
      <c r="SS80" s="164"/>
      <c r="ST80" s="164"/>
      <c r="SU80" s="164"/>
      <c r="SV80" s="164"/>
      <c r="SW80" s="164"/>
      <c r="SX80" s="164"/>
      <c r="SY80" s="164"/>
      <c r="SZ80" s="164"/>
      <c r="TA80" s="164"/>
      <c r="TB80" s="164"/>
      <c r="TC80" s="164"/>
      <c r="TD80" s="164"/>
      <c r="TE80" s="164"/>
      <c r="TF80" s="164"/>
      <c r="TG80" s="164"/>
      <c r="TH80" s="164"/>
      <c r="TI80" s="164"/>
      <c r="TJ80" s="164"/>
      <c r="TK80" s="164"/>
      <c r="TL80" s="164"/>
      <c r="TM80" s="164"/>
      <c r="TN80" s="164"/>
      <c r="TO80" s="164"/>
      <c r="TP80" s="164"/>
      <c r="TQ80" s="164"/>
      <c r="TR80" s="164"/>
      <c r="TS80" s="164"/>
      <c r="TT80" s="164"/>
      <c r="TU80" s="164"/>
      <c r="TV80" s="164"/>
      <c r="TW80" s="164"/>
      <c r="TX80" s="164"/>
      <c r="TY80" s="164"/>
      <c r="TZ80" s="164"/>
      <c r="UA80" s="164"/>
      <c r="UB80" s="164"/>
      <c r="UC80" s="164"/>
      <c r="UD80" s="164"/>
      <c r="UE80" s="164"/>
      <c r="UF80" s="164"/>
      <c r="UG80" s="164"/>
      <c r="UH80" s="164"/>
      <c r="UI80" s="164"/>
      <c r="UJ80" s="164"/>
      <c r="UK80" s="164"/>
      <c r="UL80" s="164"/>
      <c r="UM80" s="164"/>
      <c r="UN80" s="164"/>
      <c r="UO80" s="164"/>
      <c r="UP80" s="164"/>
      <c r="UQ80" s="164"/>
      <c r="UR80" s="164"/>
      <c r="US80" s="164"/>
      <c r="UT80" s="164"/>
      <c r="UU80" s="164"/>
      <c r="UV80" s="164"/>
      <c r="UW80" s="164"/>
      <c r="UX80" s="164"/>
      <c r="UY80" s="164"/>
      <c r="UZ80" s="164"/>
      <c r="VA80" s="164"/>
      <c r="VB80" s="164"/>
      <c r="VC80" s="164"/>
      <c r="VD80" s="164"/>
      <c r="VE80" s="164"/>
      <c r="VF80" s="164"/>
      <c r="VG80" s="164"/>
      <c r="VH80" s="164"/>
      <c r="VI80" s="164"/>
      <c r="VJ80" s="164"/>
      <c r="VK80" s="164"/>
      <c r="VL80" s="164"/>
      <c r="VM80" s="164"/>
      <c r="VN80" s="164"/>
      <c r="VO80" s="164"/>
      <c r="VP80" s="164"/>
      <c r="VQ80" s="164"/>
      <c r="VR80" s="164"/>
      <c r="VS80" s="164"/>
      <c r="VT80" s="164"/>
      <c r="VU80" s="164"/>
      <c r="VV80" s="164"/>
      <c r="VW80" s="164"/>
      <c r="VX80" s="164"/>
      <c r="VY80" s="164"/>
      <c r="VZ80" s="164"/>
      <c r="WA80" s="164"/>
      <c r="WB80" s="164"/>
      <c r="WC80" s="164"/>
      <c r="WD80" s="164"/>
      <c r="WE80" s="164"/>
      <c r="WF80" s="164"/>
      <c r="WG80" s="164"/>
      <c r="WH80" s="164"/>
      <c r="WI80" s="164"/>
      <c r="WJ80" s="164"/>
      <c r="WK80" s="164"/>
      <c r="WL80" s="164"/>
      <c r="WM80" s="164"/>
      <c r="WN80" s="164"/>
      <c r="WO80" s="164"/>
      <c r="WP80" s="164"/>
      <c r="WQ80" s="164"/>
      <c r="WR80" s="164"/>
      <c r="WS80" s="164"/>
      <c r="WT80" s="164"/>
      <c r="WU80" s="164"/>
      <c r="WV80" s="164"/>
      <c r="WW80" s="164"/>
      <c r="WX80" s="164"/>
      <c r="WY80" s="164"/>
      <c r="WZ80" s="164"/>
      <c r="XA80" s="164"/>
      <c r="XB80" s="164"/>
      <c r="XC80" s="164"/>
      <c r="XD80" s="164"/>
      <c r="XE80" s="164"/>
      <c r="XF80" s="164"/>
      <c r="XG80" s="164"/>
      <c r="XH80" s="164"/>
      <c r="XI80" s="164"/>
      <c r="XJ80" s="164"/>
      <c r="XK80" s="164"/>
      <c r="XL80" s="164"/>
      <c r="XM80" s="164"/>
      <c r="XN80" s="164"/>
      <c r="XO80" s="164"/>
      <c r="XP80" s="164"/>
      <c r="XQ80" s="164"/>
      <c r="XR80" s="164"/>
      <c r="XS80" s="164"/>
      <c r="XT80" s="164"/>
      <c r="XU80" s="164"/>
      <c r="XV80" s="164"/>
      <c r="XW80" s="164"/>
      <c r="XX80" s="164"/>
      <c r="XY80" s="164"/>
      <c r="XZ80" s="164"/>
      <c r="YA80" s="164"/>
      <c r="YB80" s="164"/>
      <c r="YC80" s="164"/>
      <c r="YD80" s="164"/>
      <c r="YE80" s="164"/>
      <c r="YF80" s="164"/>
      <c r="YG80" s="164"/>
      <c r="YH80" s="164"/>
      <c r="YI80" s="164"/>
      <c r="YJ80" s="164"/>
      <c r="YK80" s="164"/>
      <c r="YL80" s="164"/>
      <c r="YM80" s="164"/>
      <c r="YN80" s="164"/>
      <c r="YO80" s="164"/>
      <c r="YP80" s="164"/>
      <c r="YQ80" s="164"/>
      <c r="YR80" s="164"/>
      <c r="YS80" s="164"/>
      <c r="YT80" s="164"/>
      <c r="YU80" s="164"/>
      <c r="YV80" s="164"/>
      <c r="YW80" s="164"/>
      <c r="YX80" s="164"/>
      <c r="YY80" s="164"/>
      <c r="YZ80" s="164"/>
      <c r="ZA80" s="164"/>
      <c r="ZB80" s="164"/>
      <c r="ZC80" s="164"/>
      <c r="ZD80" s="164"/>
      <c r="ZE80" s="164"/>
      <c r="ZF80" s="164"/>
      <c r="ZG80" s="164"/>
      <c r="ZH80" s="164"/>
      <c r="ZI80" s="164"/>
      <c r="ZJ80" s="164"/>
      <c r="ZK80" s="164"/>
      <c r="ZL80" s="164"/>
      <c r="ZM80" s="164"/>
      <c r="ZN80" s="164"/>
      <c r="ZO80" s="164"/>
      <c r="ZP80" s="164"/>
      <c r="ZQ80" s="164"/>
      <c r="ZR80" s="164"/>
      <c r="ZS80" s="164"/>
      <c r="ZT80" s="164"/>
      <c r="ZU80" s="164"/>
      <c r="ZV80" s="164"/>
      <c r="ZW80" s="164"/>
      <c r="ZX80" s="164"/>
      <c r="ZY80" s="164"/>
      <c r="ZZ80" s="164"/>
      <c r="AAA80" s="164"/>
      <c r="AAB80" s="164"/>
      <c r="AAC80" s="164"/>
      <c r="AAD80" s="164"/>
      <c r="AAE80" s="164"/>
      <c r="AAF80" s="164"/>
      <c r="AAG80" s="164"/>
      <c r="AAH80" s="164"/>
      <c r="AAI80" s="164"/>
      <c r="AAJ80" s="164"/>
      <c r="AAK80" s="164"/>
      <c r="AAL80" s="164"/>
      <c r="AAM80" s="164"/>
      <c r="AAN80" s="164"/>
      <c r="AAO80" s="164"/>
      <c r="AAP80" s="164"/>
      <c r="AAQ80" s="164"/>
      <c r="AAR80" s="164"/>
      <c r="AAS80" s="164"/>
      <c r="AAT80" s="164"/>
      <c r="AAU80" s="164"/>
      <c r="AAV80" s="164"/>
      <c r="AAW80" s="164"/>
      <c r="AAX80" s="164"/>
      <c r="AAY80" s="164"/>
      <c r="AAZ80" s="164"/>
      <c r="ABA80" s="164"/>
      <c r="ABB80" s="164"/>
      <c r="ABC80" s="164"/>
    </row>
    <row r="81" spans="1:731" ht="15" customHeight="1" x14ac:dyDescent="0.35">
      <c r="A81" s="161" t="s">
        <v>257</v>
      </c>
      <c r="B81" s="525"/>
      <c r="C81" s="525"/>
      <c r="D81" s="162"/>
      <c r="E81" s="162"/>
      <c r="F81" s="162"/>
      <c r="G81" s="162">
        <v>1</v>
      </c>
      <c r="H81" s="162">
        <v>1</v>
      </c>
      <c r="I81" s="162">
        <v>1</v>
      </c>
      <c r="J81" s="162">
        <v>1</v>
      </c>
      <c r="K81" s="162">
        <v>1</v>
      </c>
      <c r="L81" s="162">
        <v>1</v>
      </c>
      <c r="M81" s="162">
        <v>1</v>
      </c>
      <c r="N81" s="162">
        <v>1</v>
      </c>
      <c r="O81" s="162"/>
      <c r="P81" s="162"/>
      <c r="Q81" s="162"/>
      <c r="R81" s="162">
        <v>3320.7250893499458</v>
      </c>
      <c r="S81" s="162">
        <v>3320.7250893499458</v>
      </c>
      <c r="T81" s="162">
        <v>3320.7250893499458</v>
      </c>
      <c r="U81" s="162">
        <v>3320.7250893499458</v>
      </c>
      <c r="V81" s="162">
        <v>3320.7250893499458</v>
      </c>
      <c r="W81" s="162">
        <v>3320.7250893499458</v>
      </c>
      <c r="X81" s="162">
        <v>3320.7250893499458</v>
      </c>
      <c r="Y81" s="162">
        <v>3320.7250893499458</v>
      </c>
      <c r="Z81" s="162"/>
      <c r="AA81" s="162"/>
      <c r="AB81" s="162"/>
      <c r="AC81" s="162">
        <v>7439.4221571190546</v>
      </c>
      <c r="AD81" s="162">
        <v>7439.4221571190546</v>
      </c>
      <c r="AE81" s="162">
        <v>7439.4221571190546</v>
      </c>
      <c r="AF81" s="162">
        <v>7439.4221571190546</v>
      </c>
      <c r="AG81" s="162">
        <v>7439.4221571190546</v>
      </c>
      <c r="AH81" s="162">
        <v>7439.4221571190546</v>
      </c>
      <c r="AI81" s="162">
        <v>7439.4221571190546</v>
      </c>
      <c r="AJ81" s="162">
        <v>7439.4221571190546</v>
      </c>
      <c r="AK81" s="162"/>
      <c r="AL81" s="162"/>
      <c r="AM81" s="162"/>
      <c r="AN81" s="162">
        <v>7254.2653609506115</v>
      </c>
      <c r="AO81" s="162">
        <v>7254.2653609506115</v>
      </c>
      <c r="AP81" s="162">
        <v>7254.2653609506115</v>
      </c>
      <c r="AQ81" s="162">
        <v>7254.2653609506115</v>
      </c>
      <c r="AR81" s="162">
        <v>7254.2653609506115</v>
      </c>
      <c r="AS81" s="162">
        <v>7254.2653609506115</v>
      </c>
      <c r="AT81" s="162">
        <v>7254.2653609506115</v>
      </c>
      <c r="AU81" s="162">
        <v>7254.2653609506115</v>
      </c>
      <c r="AV81" s="162"/>
      <c r="AW81" s="162"/>
      <c r="AX81" s="162"/>
      <c r="AY81" s="162">
        <v>94128</v>
      </c>
      <c r="AZ81" s="162">
        <v>94128</v>
      </c>
      <c r="BA81" s="162">
        <v>94128</v>
      </c>
      <c r="BB81" s="162">
        <v>94128</v>
      </c>
      <c r="BC81" s="162">
        <v>94128</v>
      </c>
      <c r="BD81" s="162">
        <v>94128</v>
      </c>
      <c r="BE81" s="162">
        <v>94128</v>
      </c>
      <c r="BF81" s="162">
        <v>94128</v>
      </c>
      <c r="BG81" s="162"/>
      <c r="BH81" s="162"/>
      <c r="BI81" s="162"/>
      <c r="BJ81" s="162">
        <v>0</v>
      </c>
      <c r="BK81" s="162">
        <v>0</v>
      </c>
      <c r="BL81" s="162">
        <v>0</v>
      </c>
      <c r="BM81" s="162">
        <v>0</v>
      </c>
      <c r="BN81" s="162">
        <v>0</v>
      </c>
      <c r="BO81" s="162">
        <v>0</v>
      </c>
      <c r="BP81" s="162">
        <v>0</v>
      </c>
      <c r="BQ81" s="162">
        <v>0</v>
      </c>
      <c r="BR81" s="162"/>
      <c r="BS81" s="162"/>
      <c r="BT81" s="162"/>
      <c r="BU81" s="162">
        <v>0</v>
      </c>
      <c r="BV81" s="162">
        <v>0</v>
      </c>
      <c r="BW81" s="162">
        <v>0</v>
      </c>
      <c r="BX81" s="162">
        <v>0</v>
      </c>
      <c r="BY81" s="162">
        <v>0</v>
      </c>
      <c r="BZ81" s="162">
        <v>0</v>
      </c>
      <c r="CA81" s="162">
        <v>0</v>
      </c>
      <c r="CB81" s="162">
        <v>0</v>
      </c>
      <c r="CC81" s="162"/>
      <c r="CD81" s="162"/>
      <c r="CE81" s="162"/>
      <c r="CF81" s="162">
        <v>18014.412607419614</v>
      </c>
      <c r="CG81" s="162">
        <v>18014.412607419614</v>
      </c>
      <c r="CH81" s="162">
        <v>18014.412607419614</v>
      </c>
      <c r="CI81" s="162">
        <v>18014.412607419614</v>
      </c>
      <c r="CJ81" s="162">
        <v>18014.412607419614</v>
      </c>
      <c r="CK81" s="162">
        <v>18014.412607419614</v>
      </c>
      <c r="CL81" s="162">
        <v>18014.412607419614</v>
      </c>
      <c r="CM81" s="162">
        <v>18014.412607419614</v>
      </c>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4"/>
      <c r="DV81" s="164"/>
      <c r="DW81" s="164"/>
      <c r="DX81" s="164"/>
      <c r="DY81" s="164"/>
      <c r="DZ81" s="164"/>
      <c r="EA81" s="164"/>
      <c r="EB81" s="164"/>
      <c r="EC81" s="164"/>
      <c r="ED81" s="164"/>
      <c r="EE81" s="164"/>
      <c r="EF81" s="164"/>
      <c r="EG81" s="164"/>
      <c r="EH81" s="164"/>
      <c r="EI81" s="164"/>
      <c r="EJ81" s="164"/>
      <c r="EK81" s="164"/>
      <c r="EL81" s="164"/>
      <c r="EM81" s="164"/>
      <c r="EN81" s="164"/>
      <c r="EO81" s="164"/>
      <c r="EP81" s="164"/>
      <c r="EQ81" s="164"/>
      <c r="ER81" s="164"/>
      <c r="ES81" s="164"/>
      <c r="ET81" s="164"/>
      <c r="EU81" s="164"/>
      <c r="EV81" s="164"/>
      <c r="EW81" s="164"/>
      <c r="EX81" s="164"/>
      <c r="EY81" s="164"/>
      <c r="EZ81" s="164"/>
      <c r="FA81" s="164"/>
      <c r="FB81" s="164"/>
      <c r="FC81" s="164"/>
      <c r="FD81" s="164"/>
      <c r="FE81" s="164"/>
      <c r="FF81" s="164"/>
      <c r="FG81" s="164"/>
      <c r="FH81" s="164"/>
      <c r="FI81" s="164"/>
      <c r="FJ81" s="164"/>
      <c r="FK81" s="164"/>
      <c r="FL81" s="164"/>
      <c r="FM81" s="164"/>
      <c r="FN81" s="164"/>
      <c r="FO81" s="164"/>
      <c r="FP81" s="164"/>
      <c r="FQ81" s="164"/>
      <c r="FR81" s="164"/>
      <c r="FS81" s="164"/>
      <c r="FT81" s="164"/>
      <c r="FU81" s="164"/>
      <c r="FV81" s="164"/>
      <c r="FW81" s="164"/>
      <c r="FX81" s="164"/>
      <c r="FY81" s="164"/>
      <c r="FZ81" s="164"/>
      <c r="GA81" s="164"/>
      <c r="GB81" s="164"/>
      <c r="GC81" s="164"/>
      <c r="GD81" s="164"/>
      <c r="GE81" s="164"/>
      <c r="GF81" s="164"/>
      <c r="GG81" s="164"/>
      <c r="GH81" s="164"/>
      <c r="GI81" s="164"/>
      <c r="GJ81" s="164"/>
      <c r="GK81" s="164"/>
      <c r="GL81" s="164"/>
      <c r="GM81" s="164"/>
      <c r="GN81" s="164"/>
      <c r="GO81" s="164"/>
      <c r="GP81" s="164"/>
      <c r="GQ81" s="164"/>
      <c r="GR81" s="164"/>
      <c r="GS81" s="164"/>
      <c r="GT81" s="164"/>
      <c r="GU81" s="164"/>
      <c r="GV81" s="164"/>
      <c r="GW81" s="164"/>
      <c r="GX81" s="164"/>
      <c r="GY81" s="164"/>
      <c r="GZ81" s="164"/>
      <c r="HA81" s="164"/>
      <c r="HB81" s="164"/>
      <c r="HC81" s="164"/>
      <c r="HD81" s="164"/>
      <c r="HE81" s="164"/>
      <c r="HF81" s="164"/>
      <c r="HG81" s="164"/>
      <c r="HH81" s="164"/>
      <c r="HI81" s="164"/>
      <c r="HJ81" s="164"/>
      <c r="HK81" s="164"/>
      <c r="HL81" s="164"/>
      <c r="HM81" s="164"/>
      <c r="HN81" s="164"/>
      <c r="HO81" s="164"/>
      <c r="HP81" s="164"/>
      <c r="HQ81" s="164"/>
      <c r="HR81" s="164"/>
      <c r="HS81" s="164"/>
      <c r="HT81" s="164"/>
      <c r="HU81" s="164"/>
      <c r="HV81" s="164"/>
      <c r="HW81" s="164"/>
      <c r="HX81" s="164"/>
      <c r="HY81" s="164"/>
      <c r="HZ81" s="164"/>
      <c r="IA81" s="164"/>
      <c r="IB81" s="164"/>
      <c r="IC81" s="164"/>
      <c r="ID81" s="164"/>
      <c r="IE81" s="164"/>
      <c r="IF81" s="164"/>
      <c r="IG81" s="164"/>
      <c r="IH81" s="164"/>
      <c r="II81" s="164"/>
      <c r="IJ81" s="164"/>
      <c r="IK81" s="164"/>
      <c r="IL81" s="164"/>
      <c r="IM81" s="164"/>
      <c r="IN81" s="164"/>
      <c r="IO81" s="164"/>
      <c r="IP81" s="164"/>
      <c r="IQ81" s="164"/>
      <c r="IR81" s="164"/>
      <c r="IS81" s="164"/>
      <c r="IT81" s="164"/>
      <c r="IU81" s="164"/>
      <c r="IV81" s="164"/>
      <c r="IW81" s="164"/>
      <c r="IX81" s="164"/>
      <c r="IY81" s="164"/>
      <c r="IZ81" s="164"/>
      <c r="JA81" s="164"/>
      <c r="JB81" s="164"/>
      <c r="JC81" s="164"/>
      <c r="JD81" s="164"/>
      <c r="JE81" s="164"/>
      <c r="JF81" s="164"/>
      <c r="JG81" s="164"/>
      <c r="JH81" s="164"/>
      <c r="JI81" s="164"/>
      <c r="JJ81" s="164"/>
      <c r="JK81" s="164"/>
      <c r="JL81" s="164"/>
      <c r="JM81" s="164"/>
      <c r="JN81" s="164"/>
      <c r="JO81" s="164"/>
      <c r="JP81" s="164"/>
      <c r="JQ81" s="164"/>
      <c r="JR81" s="164"/>
      <c r="JS81" s="164"/>
      <c r="JT81" s="164"/>
      <c r="JU81" s="164"/>
      <c r="JV81" s="164"/>
      <c r="JW81" s="164"/>
      <c r="JX81" s="164"/>
      <c r="JY81" s="164"/>
      <c r="JZ81" s="164"/>
      <c r="KA81" s="164"/>
      <c r="KB81" s="164"/>
      <c r="KC81" s="164"/>
      <c r="KD81" s="164"/>
      <c r="KE81" s="164"/>
      <c r="KF81" s="164"/>
      <c r="KG81" s="164"/>
      <c r="KH81" s="164"/>
      <c r="KI81" s="164"/>
      <c r="KJ81" s="164"/>
      <c r="KK81" s="164"/>
      <c r="KL81" s="164"/>
      <c r="KM81" s="164"/>
      <c r="KN81" s="164"/>
      <c r="KO81" s="164"/>
      <c r="KP81" s="164"/>
      <c r="KQ81" s="164"/>
      <c r="KR81" s="164"/>
      <c r="KS81" s="164"/>
      <c r="KT81" s="164"/>
      <c r="KU81" s="164"/>
      <c r="KV81" s="164"/>
      <c r="KW81" s="164"/>
      <c r="KX81" s="164"/>
      <c r="KY81" s="164"/>
      <c r="KZ81" s="164"/>
      <c r="LA81" s="164"/>
      <c r="LB81" s="164"/>
      <c r="LC81" s="164"/>
      <c r="LD81" s="164"/>
      <c r="LE81" s="164"/>
      <c r="LF81" s="164"/>
      <c r="LG81" s="164"/>
      <c r="LH81" s="164"/>
      <c r="LI81" s="164"/>
      <c r="LJ81" s="164"/>
      <c r="LK81" s="164"/>
      <c r="LL81" s="164"/>
      <c r="LM81" s="164"/>
      <c r="LN81" s="164"/>
      <c r="LO81" s="164"/>
      <c r="LP81" s="164"/>
      <c r="LQ81" s="164"/>
      <c r="LR81" s="164"/>
      <c r="LS81" s="164"/>
      <c r="LT81" s="164"/>
      <c r="LU81" s="164"/>
      <c r="LV81" s="164"/>
      <c r="LW81" s="164"/>
      <c r="LX81" s="164"/>
      <c r="LY81" s="164"/>
      <c r="LZ81" s="164"/>
      <c r="MA81" s="164"/>
      <c r="MB81" s="164"/>
      <c r="MC81" s="164"/>
      <c r="MD81" s="164"/>
      <c r="ME81" s="164"/>
      <c r="MF81" s="164"/>
      <c r="MG81" s="164"/>
      <c r="MH81" s="164"/>
      <c r="MI81" s="164"/>
      <c r="MJ81" s="164"/>
      <c r="MK81" s="164"/>
      <c r="ML81" s="164"/>
      <c r="MM81" s="164"/>
      <c r="MN81" s="164"/>
      <c r="MO81" s="164"/>
      <c r="MP81" s="164"/>
      <c r="MQ81" s="164"/>
      <c r="MR81" s="164"/>
      <c r="MS81" s="164"/>
      <c r="MT81" s="164"/>
      <c r="MU81" s="164"/>
      <c r="MV81" s="164"/>
      <c r="MW81" s="164"/>
      <c r="MX81" s="164"/>
      <c r="MY81" s="164"/>
      <c r="MZ81" s="164"/>
      <c r="NA81" s="164"/>
      <c r="NB81" s="164"/>
      <c r="NC81" s="164"/>
      <c r="ND81" s="164"/>
      <c r="NE81" s="164"/>
      <c r="NF81" s="164"/>
      <c r="NG81" s="164"/>
      <c r="NH81" s="164"/>
      <c r="NI81" s="164"/>
      <c r="NJ81" s="164"/>
      <c r="NK81" s="164"/>
      <c r="NL81" s="164"/>
      <c r="NM81" s="164"/>
      <c r="NN81" s="164"/>
      <c r="NO81" s="164"/>
      <c r="NP81" s="164"/>
      <c r="NQ81" s="164"/>
      <c r="NR81" s="164"/>
      <c r="NS81" s="164"/>
      <c r="NT81" s="164"/>
      <c r="NU81" s="164"/>
      <c r="NV81" s="164"/>
      <c r="NW81" s="164"/>
      <c r="NX81" s="164"/>
      <c r="NY81" s="164"/>
      <c r="NZ81" s="164"/>
      <c r="OA81" s="164"/>
      <c r="OB81" s="164"/>
      <c r="OC81" s="164"/>
      <c r="OD81" s="164"/>
      <c r="OE81" s="164"/>
      <c r="OF81" s="164"/>
      <c r="OG81" s="164"/>
      <c r="OH81" s="164"/>
      <c r="OI81" s="164"/>
      <c r="OJ81" s="164"/>
      <c r="OK81" s="164"/>
      <c r="OL81" s="164"/>
      <c r="OM81" s="164"/>
      <c r="ON81" s="164"/>
      <c r="OO81" s="164"/>
      <c r="OP81" s="164"/>
      <c r="OQ81" s="164"/>
      <c r="OR81" s="164"/>
      <c r="OS81" s="164"/>
      <c r="OT81" s="164"/>
      <c r="OU81" s="164"/>
      <c r="OV81" s="164"/>
      <c r="OW81" s="164"/>
      <c r="OX81" s="164"/>
      <c r="OY81" s="164"/>
      <c r="OZ81" s="164"/>
      <c r="PA81" s="164"/>
      <c r="PB81" s="164"/>
      <c r="PC81" s="164"/>
      <c r="PD81" s="164"/>
      <c r="PE81" s="164"/>
      <c r="PF81" s="164"/>
      <c r="PG81" s="164"/>
      <c r="PH81" s="164"/>
      <c r="PI81" s="164"/>
      <c r="PJ81" s="164"/>
      <c r="PK81" s="164"/>
      <c r="PL81" s="164"/>
      <c r="PM81" s="164"/>
      <c r="PN81" s="164"/>
      <c r="PO81" s="164"/>
      <c r="PP81" s="164"/>
      <c r="PQ81" s="164"/>
      <c r="PR81" s="164"/>
      <c r="PS81" s="164"/>
      <c r="PT81" s="164"/>
      <c r="PU81" s="164"/>
      <c r="PV81" s="164"/>
      <c r="PW81" s="164"/>
      <c r="PX81" s="164"/>
      <c r="PY81" s="164"/>
      <c r="PZ81" s="164"/>
      <c r="QA81" s="164"/>
      <c r="QB81" s="164"/>
      <c r="QC81" s="164"/>
      <c r="QD81" s="164"/>
      <c r="QE81" s="164"/>
      <c r="QF81" s="164"/>
      <c r="QG81" s="164"/>
      <c r="QH81" s="164"/>
      <c r="QI81" s="164"/>
      <c r="QJ81" s="164"/>
      <c r="QK81" s="164"/>
      <c r="QL81" s="164"/>
      <c r="QM81" s="164"/>
      <c r="QN81" s="164"/>
      <c r="QO81" s="164"/>
      <c r="QP81" s="164"/>
      <c r="QQ81" s="164"/>
      <c r="QR81" s="164"/>
      <c r="QS81" s="164"/>
      <c r="QT81" s="164"/>
      <c r="QU81" s="164"/>
      <c r="QV81" s="164"/>
      <c r="QW81" s="164"/>
      <c r="QX81" s="164"/>
      <c r="QY81" s="164"/>
      <c r="QZ81" s="164"/>
      <c r="RA81" s="164"/>
      <c r="RB81" s="164"/>
      <c r="RC81" s="164"/>
      <c r="RD81" s="164"/>
      <c r="RE81" s="164"/>
      <c r="RF81" s="164"/>
      <c r="RG81" s="164"/>
      <c r="RH81" s="164"/>
      <c r="RI81" s="164"/>
      <c r="RJ81" s="164"/>
      <c r="RK81" s="164"/>
      <c r="RL81" s="164"/>
      <c r="RM81" s="164"/>
      <c r="RN81" s="164"/>
      <c r="RO81" s="164"/>
      <c r="RP81" s="164"/>
      <c r="RQ81" s="164"/>
      <c r="RR81" s="164"/>
      <c r="RS81" s="164"/>
      <c r="RT81" s="164"/>
      <c r="RU81" s="164"/>
      <c r="RV81" s="164"/>
      <c r="RW81" s="164"/>
      <c r="RX81" s="164"/>
      <c r="RY81" s="164"/>
      <c r="RZ81" s="164"/>
      <c r="SA81" s="164"/>
      <c r="SB81" s="164"/>
      <c r="SC81" s="164"/>
      <c r="SD81" s="164"/>
      <c r="SE81" s="164"/>
      <c r="SF81" s="164"/>
      <c r="SG81" s="164"/>
      <c r="SH81" s="164"/>
      <c r="SI81" s="164"/>
      <c r="SJ81" s="164"/>
      <c r="SK81" s="164"/>
      <c r="SL81" s="164"/>
      <c r="SM81" s="164"/>
      <c r="SN81" s="164"/>
      <c r="SO81" s="164"/>
      <c r="SP81" s="164"/>
      <c r="SQ81" s="164"/>
      <c r="SR81" s="164"/>
      <c r="SS81" s="164"/>
      <c r="ST81" s="164"/>
      <c r="SU81" s="164"/>
      <c r="SV81" s="164"/>
      <c r="SW81" s="164"/>
      <c r="SX81" s="164"/>
      <c r="SY81" s="164"/>
      <c r="SZ81" s="164"/>
      <c r="TA81" s="164"/>
      <c r="TB81" s="164"/>
      <c r="TC81" s="164"/>
      <c r="TD81" s="164"/>
      <c r="TE81" s="164"/>
      <c r="TF81" s="164"/>
      <c r="TG81" s="164"/>
      <c r="TH81" s="164"/>
      <c r="TI81" s="164"/>
      <c r="TJ81" s="164"/>
      <c r="TK81" s="164"/>
      <c r="TL81" s="164"/>
      <c r="TM81" s="164"/>
      <c r="TN81" s="164"/>
      <c r="TO81" s="164"/>
      <c r="TP81" s="164"/>
      <c r="TQ81" s="164"/>
      <c r="TR81" s="164"/>
      <c r="TS81" s="164"/>
      <c r="TT81" s="164"/>
      <c r="TU81" s="164"/>
      <c r="TV81" s="164"/>
      <c r="TW81" s="164"/>
      <c r="TX81" s="164"/>
      <c r="TY81" s="164"/>
      <c r="TZ81" s="164"/>
      <c r="UA81" s="164"/>
      <c r="UB81" s="164"/>
      <c r="UC81" s="164"/>
      <c r="UD81" s="164"/>
      <c r="UE81" s="164"/>
      <c r="UF81" s="164"/>
      <c r="UG81" s="164"/>
      <c r="UH81" s="164"/>
      <c r="UI81" s="164"/>
      <c r="UJ81" s="164"/>
      <c r="UK81" s="164"/>
      <c r="UL81" s="164"/>
      <c r="UM81" s="164"/>
      <c r="UN81" s="164"/>
      <c r="UO81" s="164"/>
      <c r="UP81" s="164"/>
      <c r="UQ81" s="164"/>
      <c r="UR81" s="164"/>
      <c r="US81" s="164"/>
      <c r="UT81" s="164"/>
      <c r="UU81" s="164"/>
      <c r="UV81" s="164"/>
      <c r="UW81" s="164"/>
      <c r="UX81" s="164"/>
      <c r="UY81" s="164"/>
      <c r="UZ81" s="164"/>
      <c r="VA81" s="164"/>
      <c r="VB81" s="164"/>
      <c r="VC81" s="164"/>
      <c r="VD81" s="164"/>
      <c r="VE81" s="164"/>
      <c r="VF81" s="164"/>
      <c r="VG81" s="164"/>
      <c r="VH81" s="164"/>
      <c r="VI81" s="164"/>
      <c r="VJ81" s="164"/>
      <c r="VK81" s="164"/>
      <c r="VL81" s="164"/>
      <c r="VM81" s="164"/>
      <c r="VN81" s="164"/>
      <c r="VO81" s="164"/>
      <c r="VP81" s="164"/>
      <c r="VQ81" s="164"/>
      <c r="VR81" s="164"/>
      <c r="VS81" s="164"/>
      <c r="VT81" s="164"/>
      <c r="VU81" s="164"/>
      <c r="VV81" s="164"/>
      <c r="VW81" s="164"/>
      <c r="VX81" s="164"/>
      <c r="VY81" s="164"/>
      <c r="VZ81" s="164"/>
      <c r="WA81" s="164"/>
      <c r="WB81" s="164"/>
      <c r="WC81" s="164"/>
      <c r="WD81" s="164"/>
      <c r="WE81" s="164"/>
      <c r="WF81" s="164"/>
      <c r="WG81" s="164"/>
      <c r="WH81" s="164"/>
      <c r="WI81" s="164"/>
      <c r="WJ81" s="164"/>
      <c r="WK81" s="164"/>
      <c r="WL81" s="164"/>
      <c r="WM81" s="164"/>
      <c r="WN81" s="164"/>
      <c r="WO81" s="164"/>
      <c r="WP81" s="164"/>
      <c r="WQ81" s="164"/>
      <c r="WR81" s="164"/>
      <c r="WS81" s="164"/>
      <c r="WT81" s="164"/>
      <c r="WU81" s="164"/>
      <c r="WV81" s="164"/>
      <c r="WW81" s="164"/>
      <c r="WX81" s="164"/>
      <c r="WY81" s="164"/>
      <c r="WZ81" s="164"/>
      <c r="XA81" s="164"/>
      <c r="XB81" s="164"/>
      <c r="XC81" s="164"/>
      <c r="XD81" s="164"/>
      <c r="XE81" s="164"/>
      <c r="XF81" s="164"/>
      <c r="XG81" s="164"/>
      <c r="XH81" s="164"/>
      <c r="XI81" s="164"/>
      <c r="XJ81" s="164"/>
      <c r="XK81" s="164"/>
      <c r="XL81" s="164"/>
      <c r="XM81" s="164"/>
      <c r="XN81" s="164"/>
      <c r="XO81" s="164"/>
      <c r="XP81" s="164"/>
      <c r="XQ81" s="164"/>
      <c r="XR81" s="164"/>
      <c r="XS81" s="164"/>
      <c r="XT81" s="164"/>
      <c r="XU81" s="164"/>
      <c r="XV81" s="164"/>
      <c r="XW81" s="164"/>
      <c r="XX81" s="164"/>
      <c r="XY81" s="164"/>
      <c r="XZ81" s="164"/>
      <c r="YA81" s="164"/>
      <c r="YB81" s="164"/>
      <c r="YC81" s="164"/>
      <c r="YD81" s="164"/>
      <c r="YE81" s="164"/>
      <c r="YF81" s="164"/>
      <c r="YG81" s="164"/>
      <c r="YH81" s="164"/>
      <c r="YI81" s="164"/>
      <c r="YJ81" s="164"/>
      <c r="YK81" s="164"/>
      <c r="YL81" s="164"/>
      <c r="YM81" s="164"/>
      <c r="YN81" s="164"/>
      <c r="YO81" s="164"/>
      <c r="YP81" s="164"/>
      <c r="YQ81" s="164"/>
      <c r="YR81" s="164"/>
      <c r="YS81" s="164"/>
      <c r="YT81" s="164"/>
      <c r="YU81" s="164"/>
      <c r="YV81" s="164"/>
      <c r="YW81" s="164"/>
      <c r="YX81" s="164"/>
      <c r="YY81" s="164"/>
      <c r="YZ81" s="164"/>
      <c r="ZA81" s="164"/>
      <c r="ZB81" s="164"/>
      <c r="ZC81" s="164"/>
      <c r="ZD81" s="164"/>
      <c r="ZE81" s="164"/>
      <c r="ZF81" s="164"/>
      <c r="ZG81" s="164"/>
      <c r="ZH81" s="164"/>
      <c r="ZI81" s="164"/>
      <c r="ZJ81" s="164"/>
      <c r="ZK81" s="164"/>
      <c r="ZL81" s="164"/>
      <c r="ZM81" s="164"/>
      <c r="ZN81" s="164"/>
      <c r="ZO81" s="164"/>
      <c r="ZP81" s="164"/>
      <c r="ZQ81" s="164"/>
      <c r="ZR81" s="164"/>
      <c r="ZS81" s="164"/>
      <c r="ZT81" s="164"/>
      <c r="ZU81" s="164"/>
      <c r="ZV81" s="164"/>
      <c r="ZW81" s="164"/>
      <c r="ZX81" s="164"/>
      <c r="ZY81" s="164"/>
      <c r="ZZ81" s="164"/>
      <c r="AAA81" s="164"/>
      <c r="AAB81" s="164"/>
      <c r="AAC81" s="164"/>
      <c r="AAD81" s="164"/>
      <c r="AAE81" s="164"/>
      <c r="AAF81" s="164"/>
      <c r="AAG81" s="164"/>
      <c r="AAH81" s="164"/>
      <c r="AAI81" s="164"/>
      <c r="AAJ81" s="164"/>
      <c r="AAK81" s="164"/>
      <c r="AAL81" s="164"/>
      <c r="AAM81" s="164"/>
      <c r="AAN81" s="164"/>
      <c r="AAO81" s="164"/>
      <c r="AAP81" s="164"/>
      <c r="AAQ81" s="164"/>
      <c r="AAR81" s="164"/>
      <c r="AAS81" s="164"/>
      <c r="AAT81" s="164"/>
      <c r="AAU81" s="164"/>
      <c r="AAV81" s="164"/>
      <c r="AAW81" s="164"/>
      <c r="AAX81" s="164"/>
      <c r="AAY81" s="164"/>
      <c r="AAZ81" s="164"/>
      <c r="ABA81" s="164"/>
      <c r="ABB81" s="164"/>
      <c r="ABC81" s="164"/>
    </row>
    <row r="82" spans="1:731" ht="15" customHeight="1" x14ac:dyDescent="0.35">
      <c r="A82" s="161" t="s">
        <v>257</v>
      </c>
      <c r="B82" s="525"/>
      <c r="C82" s="525"/>
      <c r="D82" s="162"/>
      <c r="E82" s="162"/>
      <c r="F82" s="162"/>
      <c r="G82" s="162">
        <v>1</v>
      </c>
      <c r="H82" s="162">
        <v>1</v>
      </c>
      <c r="I82" s="162">
        <v>1</v>
      </c>
      <c r="J82" s="162">
        <v>1</v>
      </c>
      <c r="K82" s="162">
        <v>1</v>
      </c>
      <c r="L82" s="162">
        <v>1</v>
      </c>
      <c r="M82" s="162">
        <v>1</v>
      </c>
      <c r="N82" s="162">
        <v>1</v>
      </c>
      <c r="O82" s="162"/>
      <c r="P82" s="162"/>
      <c r="Q82" s="162"/>
      <c r="R82" s="162">
        <v>4674.9298081675379</v>
      </c>
      <c r="S82" s="162">
        <v>4674.9298081675379</v>
      </c>
      <c r="T82" s="162">
        <v>4674.9298081675379</v>
      </c>
      <c r="U82" s="162">
        <v>4674.9298081675379</v>
      </c>
      <c r="V82" s="162">
        <v>4674.9298081675379</v>
      </c>
      <c r="W82" s="162">
        <v>4674.9298081675379</v>
      </c>
      <c r="X82" s="162">
        <v>4674.9298081675379</v>
      </c>
      <c r="Y82" s="162">
        <v>4674.9298081675379</v>
      </c>
      <c r="Z82" s="162"/>
      <c r="AA82" s="162"/>
      <c r="AB82" s="162"/>
      <c r="AC82" s="162">
        <v>10808.224287400109</v>
      </c>
      <c r="AD82" s="162">
        <v>10808.224287400109</v>
      </c>
      <c r="AE82" s="162">
        <v>10808.224287400109</v>
      </c>
      <c r="AF82" s="162">
        <v>10808.224287400109</v>
      </c>
      <c r="AG82" s="162">
        <v>10808.224287400109</v>
      </c>
      <c r="AH82" s="162">
        <v>10808.224287400109</v>
      </c>
      <c r="AI82" s="162">
        <v>10808.224287400109</v>
      </c>
      <c r="AJ82" s="162">
        <v>10808.224287400109</v>
      </c>
      <c r="AK82" s="162"/>
      <c r="AL82" s="162"/>
      <c r="AM82" s="162"/>
      <c r="AN82" s="162">
        <v>11056.285914121616</v>
      </c>
      <c r="AO82" s="162">
        <v>11056.285914121616</v>
      </c>
      <c r="AP82" s="162">
        <v>11056.285914121616</v>
      </c>
      <c r="AQ82" s="162">
        <v>11056.285914121616</v>
      </c>
      <c r="AR82" s="162">
        <v>11056.285914121616</v>
      </c>
      <c r="AS82" s="162">
        <v>11056.285914121616</v>
      </c>
      <c r="AT82" s="162">
        <v>11056.285914121616</v>
      </c>
      <c r="AU82" s="162">
        <v>11056.285914121616</v>
      </c>
      <c r="AV82" s="162"/>
      <c r="AW82" s="162"/>
      <c r="AX82" s="162"/>
      <c r="AY82" s="162">
        <v>111948</v>
      </c>
      <c r="AZ82" s="162">
        <v>111948</v>
      </c>
      <c r="BA82" s="162">
        <v>111948</v>
      </c>
      <c r="BB82" s="162">
        <v>111948</v>
      </c>
      <c r="BC82" s="162">
        <v>111948</v>
      </c>
      <c r="BD82" s="162">
        <v>111948</v>
      </c>
      <c r="BE82" s="162">
        <v>111948</v>
      </c>
      <c r="BF82" s="162">
        <v>111948</v>
      </c>
      <c r="BG82" s="162"/>
      <c r="BH82" s="162"/>
      <c r="BI82" s="162"/>
      <c r="BJ82" s="162">
        <v>0</v>
      </c>
      <c r="BK82" s="162">
        <v>0</v>
      </c>
      <c r="BL82" s="162">
        <v>0</v>
      </c>
      <c r="BM82" s="162">
        <v>0</v>
      </c>
      <c r="BN82" s="162">
        <v>0</v>
      </c>
      <c r="BO82" s="162">
        <v>0</v>
      </c>
      <c r="BP82" s="162">
        <v>0</v>
      </c>
      <c r="BQ82" s="162">
        <v>0</v>
      </c>
      <c r="BR82" s="162"/>
      <c r="BS82" s="162"/>
      <c r="BT82" s="162"/>
      <c r="BU82" s="162">
        <v>0</v>
      </c>
      <c r="BV82" s="162">
        <v>0</v>
      </c>
      <c r="BW82" s="162">
        <v>0</v>
      </c>
      <c r="BX82" s="162">
        <v>0</v>
      </c>
      <c r="BY82" s="162">
        <v>0</v>
      </c>
      <c r="BZ82" s="162">
        <v>0</v>
      </c>
      <c r="CA82" s="162">
        <v>0</v>
      </c>
      <c r="CB82" s="162">
        <v>0</v>
      </c>
      <c r="CC82" s="162"/>
      <c r="CD82" s="162"/>
      <c r="CE82" s="162"/>
      <c r="CF82" s="162">
        <v>26539.440009689264</v>
      </c>
      <c r="CG82" s="162">
        <v>26539.440009689264</v>
      </c>
      <c r="CH82" s="162">
        <v>26539.440009689264</v>
      </c>
      <c r="CI82" s="162">
        <v>26539.440009689264</v>
      </c>
      <c r="CJ82" s="162">
        <v>26539.440009689264</v>
      </c>
      <c r="CK82" s="162">
        <v>26539.440009689264</v>
      </c>
      <c r="CL82" s="162">
        <v>26539.440009689264</v>
      </c>
      <c r="CM82" s="162">
        <v>26539.440009689264</v>
      </c>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4"/>
      <c r="DV82" s="164"/>
      <c r="DW82" s="164"/>
      <c r="DX82" s="164"/>
      <c r="DY82" s="164"/>
      <c r="DZ82" s="164"/>
      <c r="EA82" s="164"/>
      <c r="EB82" s="164"/>
      <c r="EC82" s="164"/>
      <c r="ED82" s="164"/>
      <c r="EE82" s="164"/>
      <c r="EF82" s="164"/>
      <c r="EG82" s="164"/>
      <c r="EH82" s="164"/>
      <c r="EI82" s="164"/>
      <c r="EJ82" s="164"/>
      <c r="EK82" s="164"/>
      <c r="EL82" s="164"/>
      <c r="EM82" s="164"/>
      <c r="EN82" s="164"/>
      <c r="EO82" s="164"/>
      <c r="EP82" s="164"/>
      <c r="EQ82" s="164"/>
      <c r="ER82" s="164"/>
      <c r="ES82" s="164"/>
      <c r="ET82" s="164"/>
      <c r="EU82" s="164"/>
      <c r="EV82" s="164"/>
      <c r="EW82" s="164"/>
      <c r="EX82" s="164"/>
      <c r="EY82" s="164"/>
      <c r="EZ82" s="164"/>
      <c r="FA82" s="164"/>
      <c r="FB82" s="164"/>
      <c r="FC82" s="164"/>
      <c r="FD82" s="164"/>
      <c r="FE82" s="164"/>
      <c r="FF82" s="164"/>
      <c r="FG82" s="164"/>
      <c r="FH82" s="164"/>
      <c r="FI82" s="164"/>
      <c r="FJ82" s="164"/>
      <c r="FK82" s="164"/>
      <c r="FL82" s="164"/>
      <c r="FM82" s="164"/>
      <c r="FN82" s="164"/>
      <c r="FO82" s="164"/>
      <c r="FP82" s="164"/>
      <c r="FQ82" s="164"/>
      <c r="FR82" s="164"/>
      <c r="FS82" s="164"/>
      <c r="FT82" s="164"/>
      <c r="FU82" s="164"/>
      <c r="FV82" s="164"/>
      <c r="FW82" s="164"/>
      <c r="FX82" s="164"/>
      <c r="FY82" s="164"/>
      <c r="FZ82" s="164"/>
      <c r="GA82" s="164"/>
      <c r="GB82" s="164"/>
      <c r="GC82" s="164"/>
      <c r="GD82" s="164"/>
      <c r="GE82" s="164"/>
      <c r="GF82" s="164"/>
      <c r="GG82" s="164"/>
      <c r="GH82" s="164"/>
      <c r="GI82" s="164"/>
      <c r="GJ82" s="164"/>
      <c r="GK82" s="164"/>
      <c r="GL82" s="164"/>
      <c r="GM82" s="164"/>
      <c r="GN82" s="164"/>
      <c r="GO82" s="164"/>
      <c r="GP82" s="164"/>
      <c r="GQ82" s="164"/>
      <c r="GR82" s="164"/>
      <c r="GS82" s="164"/>
      <c r="GT82" s="164"/>
      <c r="GU82" s="164"/>
      <c r="GV82" s="164"/>
      <c r="GW82" s="164"/>
      <c r="GX82" s="164"/>
      <c r="GY82" s="164"/>
      <c r="GZ82" s="164"/>
      <c r="HA82" s="164"/>
      <c r="HB82" s="164"/>
      <c r="HC82" s="164"/>
      <c r="HD82" s="164"/>
      <c r="HE82" s="164"/>
      <c r="HF82" s="164"/>
      <c r="HG82" s="164"/>
      <c r="HH82" s="164"/>
      <c r="HI82" s="164"/>
      <c r="HJ82" s="164"/>
      <c r="HK82" s="164"/>
      <c r="HL82" s="164"/>
      <c r="HM82" s="164"/>
      <c r="HN82" s="164"/>
      <c r="HO82" s="164"/>
      <c r="HP82" s="164"/>
      <c r="HQ82" s="164"/>
      <c r="HR82" s="164"/>
      <c r="HS82" s="164"/>
      <c r="HT82" s="164"/>
      <c r="HU82" s="164"/>
      <c r="HV82" s="164"/>
      <c r="HW82" s="164"/>
      <c r="HX82" s="164"/>
      <c r="HY82" s="164"/>
      <c r="HZ82" s="164"/>
      <c r="IA82" s="164"/>
      <c r="IB82" s="164"/>
      <c r="IC82" s="164"/>
      <c r="ID82" s="164"/>
      <c r="IE82" s="164"/>
      <c r="IF82" s="164"/>
      <c r="IG82" s="164"/>
      <c r="IH82" s="164"/>
      <c r="II82" s="164"/>
      <c r="IJ82" s="164"/>
      <c r="IK82" s="164"/>
      <c r="IL82" s="164"/>
      <c r="IM82" s="164"/>
      <c r="IN82" s="164"/>
      <c r="IO82" s="164"/>
      <c r="IP82" s="164"/>
      <c r="IQ82" s="164"/>
      <c r="IR82" s="164"/>
      <c r="IS82" s="164"/>
      <c r="IT82" s="164"/>
      <c r="IU82" s="164"/>
      <c r="IV82" s="164"/>
      <c r="IW82" s="164"/>
      <c r="IX82" s="164"/>
      <c r="IY82" s="164"/>
      <c r="IZ82" s="164"/>
      <c r="JA82" s="164"/>
      <c r="JB82" s="164"/>
      <c r="JC82" s="164"/>
      <c r="JD82" s="164"/>
      <c r="JE82" s="164"/>
      <c r="JF82" s="164"/>
      <c r="JG82" s="164"/>
      <c r="JH82" s="164"/>
      <c r="JI82" s="164"/>
      <c r="JJ82" s="164"/>
      <c r="JK82" s="164"/>
      <c r="JL82" s="164"/>
      <c r="JM82" s="164"/>
      <c r="JN82" s="164"/>
      <c r="JO82" s="164"/>
      <c r="JP82" s="164"/>
      <c r="JQ82" s="164"/>
      <c r="JR82" s="164"/>
      <c r="JS82" s="164"/>
      <c r="JT82" s="164"/>
      <c r="JU82" s="164"/>
      <c r="JV82" s="164"/>
      <c r="JW82" s="164"/>
      <c r="JX82" s="164"/>
      <c r="JY82" s="164"/>
      <c r="JZ82" s="164"/>
      <c r="KA82" s="164"/>
      <c r="KB82" s="164"/>
      <c r="KC82" s="164"/>
      <c r="KD82" s="164"/>
      <c r="KE82" s="164"/>
      <c r="KF82" s="164"/>
      <c r="KG82" s="164"/>
      <c r="KH82" s="164"/>
      <c r="KI82" s="164"/>
      <c r="KJ82" s="164"/>
      <c r="KK82" s="164"/>
      <c r="KL82" s="164"/>
      <c r="KM82" s="164"/>
      <c r="KN82" s="164"/>
      <c r="KO82" s="164"/>
      <c r="KP82" s="164"/>
      <c r="KQ82" s="164"/>
      <c r="KR82" s="164"/>
      <c r="KS82" s="164"/>
      <c r="KT82" s="164"/>
      <c r="KU82" s="164"/>
      <c r="KV82" s="164"/>
      <c r="KW82" s="164"/>
      <c r="KX82" s="164"/>
      <c r="KY82" s="164"/>
      <c r="KZ82" s="164"/>
      <c r="LA82" s="164"/>
      <c r="LB82" s="164"/>
      <c r="LC82" s="164"/>
      <c r="LD82" s="164"/>
      <c r="LE82" s="164"/>
      <c r="LF82" s="164"/>
      <c r="LG82" s="164"/>
      <c r="LH82" s="164"/>
      <c r="LI82" s="164"/>
      <c r="LJ82" s="164"/>
      <c r="LK82" s="164"/>
      <c r="LL82" s="164"/>
      <c r="LM82" s="164"/>
      <c r="LN82" s="164"/>
      <c r="LO82" s="164"/>
      <c r="LP82" s="164"/>
      <c r="LQ82" s="164"/>
      <c r="LR82" s="164"/>
      <c r="LS82" s="164"/>
      <c r="LT82" s="164"/>
      <c r="LU82" s="164"/>
      <c r="LV82" s="164"/>
      <c r="LW82" s="164"/>
      <c r="LX82" s="164"/>
      <c r="LY82" s="164"/>
      <c r="LZ82" s="164"/>
      <c r="MA82" s="164"/>
      <c r="MB82" s="164"/>
      <c r="MC82" s="164"/>
      <c r="MD82" s="164"/>
      <c r="ME82" s="164"/>
      <c r="MF82" s="164"/>
      <c r="MG82" s="164"/>
      <c r="MH82" s="164"/>
      <c r="MI82" s="164"/>
      <c r="MJ82" s="164"/>
      <c r="MK82" s="164"/>
      <c r="ML82" s="164"/>
      <c r="MM82" s="164"/>
      <c r="MN82" s="164"/>
      <c r="MO82" s="164"/>
      <c r="MP82" s="164"/>
      <c r="MQ82" s="164"/>
      <c r="MR82" s="164"/>
      <c r="MS82" s="164"/>
      <c r="MT82" s="164"/>
      <c r="MU82" s="164"/>
      <c r="MV82" s="164"/>
      <c r="MW82" s="164"/>
      <c r="MX82" s="164"/>
      <c r="MY82" s="164"/>
      <c r="MZ82" s="164"/>
      <c r="NA82" s="164"/>
      <c r="NB82" s="164"/>
      <c r="NC82" s="164"/>
      <c r="ND82" s="164"/>
      <c r="NE82" s="164"/>
      <c r="NF82" s="164"/>
      <c r="NG82" s="164"/>
      <c r="NH82" s="164"/>
      <c r="NI82" s="164"/>
      <c r="NJ82" s="164"/>
      <c r="NK82" s="164"/>
      <c r="NL82" s="164"/>
      <c r="NM82" s="164"/>
      <c r="NN82" s="164"/>
      <c r="NO82" s="164"/>
      <c r="NP82" s="164"/>
      <c r="NQ82" s="164"/>
      <c r="NR82" s="164"/>
      <c r="NS82" s="164"/>
      <c r="NT82" s="164"/>
      <c r="NU82" s="164"/>
      <c r="NV82" s="164"/>
      <c r="NW82" s="164"/>
      <c r="NX82" s="164"/>
      <c r="NY82" s="164"/>
      <c r="NZ82" s="164"/>
      <c r="OA82" s="164"/>
      <c r="OB82" s="164"/>
      <c r="OC82" s="164"/>
      <c r="OD82" s="164"/>
      <c r="OE82" s="164"/>
      <c r="OF82" s="164"/>
      <c r="OG82" s="164"/>
      <c r="OH82" s="164"/>
      <c r="OI82" s="164"/>
      <c r="OJ82" s="164"/>
      <c r="OK82" s="164"/>
      <c r="OL82" s="164"/>
      <c r="OM82" s="164"/>
      <c r="ON82" s="164"/>
      <c r="OO82" s="164"/>
      <c r="OP82" s="164"/>
      <c r="OQ82" s="164"/>
      <c r="OR82" s="164"/>
      <c r="OS82" s="164"/>
      <c r="OT82" s="164"/>
      <c r="OU82" s="164"/>
      <c r="OV82" s="164"/>
      <c r="OW82" s="164"/>
      <c r="OX82" s="164"/>
      <c r="OY82" s="164"/>
      <c r="OZ82" s="164"/>
      <c r="PA82" s="164"/>
      <c r="PB82" s="164"/>
      <c r="PC82" s="164"/>
      <c r="PD82" s="164"/>
      <c r="PE82" s="164"/>
      <c r="PF82" s="164"/>
      <c r="PG82" s="164"/>
      <c r="PH82" s="164"/>
      <c r="PI82" s="164"/>
      <c r="PJ82" s="164"/>
      <c r="PK82" s="164"/>
      <c r="PL82" s="164"/>
      <c r="PM82" s="164"/>
      <c r="PN82" s="164"/>
      <c r="PO82" s="164"/>
      <c r="PP82" s="164"/>
      <c r="PQ82" s="164"/>
      <c r="PR82" s="164"/>
      <c r="PS82" s="164"/>
      <c r="PT82" s="164"/>
      <c r="PU82" s="164"/>
      <c r="PV82" s="164"/>
      <c r="PW82" s="164"/>
      <c r="PX82" s="164"/>
      <c r="PY82" s="164"/>
      <c r="PZ82" s="164"/>
      <c r="QA82" s="164"/>
      <c r="QB82" s="164"/>
      <c r="QC82" s="164"/>
      <c r="QD82" s="164"/>
      <c r="QE82" s="164"/>
      <c r="QF82" s="164"/>
      <c r="QG82" s="164"/>
      <c r="QH82" s="164"/>
      <c r="QI82" s="164"/>
      <c r="QJ82" s="164"/>
      <c r="QK82" s="164"/>
      <c r="QL82" s="164"/>
      <c r="QM82" s="164"/>
      <c r="QN82" s="164"/>
      <c r="QO82" s="164"/>
      <c r="QP82" s="164"/>
      <c r="QQ82" s="164"/>
      <c r="QR82" s="164"/>
      <c r="QS82" s="164"/>
      <c r="QT82" s="164"/>
      <c r="QU82" s="164"/>
      <c r="QV82" s="164"/>
      <c r="QW82" s="164"/>
      <c r="QX82" s="164"/>
      <c r="QY82" s="164"/>
      <c r="QZ82" s="164"/>
      <c r="RA82" s="164"/>
      <c r="RB82" s="164"/>
      <c r="RC82" s="164"/>
      <c r="RD82" s="164"/>
      <c r="RE82" s="164"/>
      <c r="RF82" s="164"/>
      <c r="RG82" s="164"/>
      <c r="RH82" s="164"/>
      <c r="RI82" s="164"/>
      <c r="RJ82" s="164"/>
      <c r="RK82" s="164"/>
      <c r="RL82" s="164"/>
      <c r="RM82" s="164"/>
      <c r="RN82" s="164"/>
      <c r="RO82" s="164"/>
      <c r="RP82" s="164"/>
      <c r="RQ82" s="164"/>
      <c r="RR82" s="164"/>
      <c r="RS82" s="164"/>
      <c r="RT82" s="164"/>
      <c r="RU82" s="164"/>
      <c r="RV82" s="164"/>
      <c r="RW82" s="164"/>
      <c r="RX82" s="164"/>
      <c r="RY82" s="164"/>
      <c r="RZ82" s="164"/>
      <c r="SA82" s="164"/>
      <c r="SB82" s="164"/>
      <c r="SC82" s="164"/>
      <c r="SD82" s="164"/>
      <c r="SE82" s="164"/>
      <c r="SF82" s="164"/>
      <c r="SG82" s="164"/>
      <c r="SH82" s="164"/>
      <c r="SI82" s="164"/>
      <c r="SJ82" s="164"/>
      <c r="SK82" s="164"/>
      <c r="SL82" s="164"/>
      <c r="SM82" s="164"/>
      <c r="SN82" s="164"/>
      <c r="SO82" s="164"/>
      <c r="SP82" s="164"/>
      <c r="SQ82" s="164"/>
      <c r="SR82" s="164"/>
      <c r="SS82" s="164"/>
      <c r="ST82" s="164"/>
      <c r="SU82" s="164"/>
      <c r="SV82" s="164"/>
      <c r="SW82" s="164"/>
      <c r="SX82" s="164"/>
      <c r="SY82" s="164"/>
      <c r="SZ82" s="164"/>
      <c r="TA82" s="164"/>
      <c r="TB82" s="164"/>
      <c r="TC82" s="164"/>
      <c r="TD82" s="164"/>
      <c r="TE82" s="164"/>
      <c r="TF82" s="164"/>
      <c r="TG82" s="164"/>
      <c r="TH82" s="164"/>
      <c r="TI82" s="164"/>
      <c r="TJ82" s="164"/>
      <c r="TK82" s="164"/>
      <c r="TL82" s="164"/>
      <c r="TM82" s="164"/>
      <c r="TN82" s="164"/>
      <c r="TO82" s="164"/>
      <c r="TP82" s="164"/>
      <c r="TQ82" s="164"/>
      <c r="TR82" s="164"/>
      <c r="TS82" s="164"/>
      <c r="TT82" s="164"/>
      <c r="TU82" s="164"/>
      <c r="TV82" s="164"/>
      <c r="TW82" s="164"/>
      <c r="TX82" s="164"/>
      <c r="TY82" s="164"/>
      <c r="TZ82" s="164"/>
      <c r="UA82" s="164"/>
      <c r="UB82" s="164"/>
      <c r="UC82" s="164"/>
      <c r="UD82" s="164"/>
      <c r="UE82" s="164"/>
      <c r="UF82" s="164"/>
      <c r="UG82" s="164"/>
      <c r="UH82" s="164"/>
      <c r="UI82" s="164"/>
      <c r="UJ82" s="164"/>
      <c r="UK82" s="164"/>
      <c r="UL82" s="164"/>
      <c r="UM82" s="164"/>
      <c r="UN82" s="164"/>
      <c r="UO82" s="164"/>
      <c r="UP82" s="164"/>
      <c r="UQ82" s="164"/>
      <c r="UR82" s="164"/>
      <c r="US82" s="164"/>
      <c r="UT82" s="164"/>
      <c r="UU82" s="164"/>
      <c r="UV82" s="164"/>
      <c r="UW82" s="164"/>
      <c r="UX82" s="164"/>
      <c r="UY82" s="164"/>
      <c r="UZ82" s="164"/>
      <c r="VA82" s="164"/>
      <c r="VB82" s="164"/>
      <c r="VC82" s="164"/>
      <c r="VD82" s="164"/>
      <c r="VE82" s="164"/>
      <c r="VF82" s="164"/>
      <c r="VG82" s="164"/>
      <c r="VH82" s="164"/>
      <c r="VI82" s="164"/>
      <c r="VJ82" s="164"/>
      <c r="VK82" s="164"/>
      <c r="VL82" s="164"/>
      <c r="VM82" s="164"/>
      <c r="VN82" s="164"/>
      <c r="VO82" s="164"/>
      <c r="VP82" s="164"/>
      <c r="VQ82" s="164"/>
      <c r="VR82" s="164"/>
      <c r="VS82" s="164"/>
      <c r="VT82" s="164"/>
      <c r="VU82" s="164"/>
      <c r="VV82" s="164"/>
      <c r="VW82" s="164"/>
      <c r="VX82" s="164"/>
      <c r="VY82" s="164"/>
      <c r="VZ82" s="164"/>
      <c r="WA82" s="164"/>
      <c r="WB82" s="164"/>
      <c r="WC82" s="164"/>
      <c r="WD82" s="164"/>
      <c r="WE82" s="164"/>
      <c r="WF82" s="164"/>
      <c r="WG82" s="164"/>
      <c r="WH82" s="164"/>
      <c r="WI82" s="164"/>
      <c r="WJ82" s="164"/>
      <c r="WK82" s="164"/>
      <c r="WL82" s="164"/>
      <c r="WM82" s="164"/>
      <c r="WN82" s="164"/>
      <c r="WO82" s="164"/>
      <c r="WP82" s="164"/>
      <c r="WQ82" s="164"/>
      <c r="WR82" s="164"/>
      <c r="WS82" s="164"/>
      <c r="WT82" s="164"/>
      <c r="WU82" s="164"/>
      <c r="WV82" s="164"/>
      <c r="WW82" s="164"/>
      <c r="WX82" s="164"/>
      <c r="WY82" s="164"/>
      <c r="WZ82" s="164"/>
      <c r="XA82" s="164"/>
      <c r="XB82" s="164"/>
      <c r="XC82" s="164"/>
      <c r="XD82" s="164"/>
      <c r="XE82" s="164"/>
      <c r="XF82" s="164"/>
      <c r="XG82" s="164"/>
      <c r="XH82" s="164"/>
      <c r="XI82" s="164"/>
      <c r="XJ82" s="164"/>
      <c r="XK82" s="164"/>
      <c r="XL82" s="164"/>
      <c r="XM82" s="164"/>
      <c r="XN82" s="164"/>
      <c r="XO82" s="164"/>
      <c r="XP82" s="164"/>
      <c r="XQ82" s="164"/>
      <c r="XR82" s="164"/>
      <c r="XS82" s="164"/>
      <c r="XT82" s="164"/>
      <c r="XU82" s="164"/>
      <c r="XV82" s="164"/>
      <c r="XW82" s="164"/>
      <c r="XX82" s="164"/>
      <c r="XY82" s="164"/>
      <c r="XZ82" s="164"/>
      <c r="YA82" s="164"/>
      <c r="YB82" s="164"/>
      <c r="YC82" s="164"/>
      <c r="YD82" s="164"/>
      <c r="YE82" s="164"/>
      <c r="YF82" s="164"/>
      <c r="YG82" s="164"/>
      <c r="YH82" s="164"/>
      <c r="YI82" s="164"/>
      <c r="YJ82" s="164"/>
      <c r="YK82" s="164"/>
      <c r="YL82" s="164"/>
      <c r="YM82" s="164"/>
      <c r="YN82" s="164"/>
      <c r="YO82" s="164"/>
      <c r="YP82" s="164"/>
      <c r="YQ82" s="164"/>
      <c r="YR82" s="164"/>
      <c r="YS82" s="164"/>
      <c r="YT82" s="164"/>
      <c r="YU82" s="164"/>
      <c r="YV82" s="164"/>
      <c r="YW82" s="164"/>
      <c r="YX82" s="164"/>
      <c r="YY82" s="164"/>
      <c r="YZ82" s="164"/>
      <c r="ZA82" s="164"/>
      <c r="ZB82" s="164"/>
      <c r="ZC82" s="164"/>
      <c r="ZD82" s="164"/>
      <c r="ZE82" s="164"/>
      <c r="ZF82" s="164"/>
      <c r="ZG82" s="164"/>
      <c r="ZH82" s="164"/>
      <c r="ZI82" s="164"/>
      <c r="ZJ82" s="164"/>
      <c r="ZK82" s="164"/>
      <c r="ZL82" s="164"/>
      <c r="ZM82" s="164"/>
      <c r="ZN82" s="164"/>
      <c r="ZO82" s="164"/>
      <c r="ZP82" s="164"/>
      <c r="ZQ82" s="164"/>
      <c r="ZR82" s="164"/>
      <c r="ZS82" s="164"/>
      <c r="ZT82" s="164"/>
      <c r="ZU82" s="164"/>
      <c r="ZV82" s="164"/>
      <c r="ZW82" s="164"/>
      <c r="ZX82" s="164"/>
      <c r="ZY82" s="164"/>
      <c r="ZZ82" s="164"/>
      <c r="AAA82" s="164"/>
      <c r="AAB82" s="164"/>
      <c r="AAC82" s="164"/>
      <c r="AAD82" s="164"/>
      <c r="AAE82" s="164"/>
      <c r="AAF82" s="164"/>
      <c r="AAG82" s="164"/>
      <c r="AAH82" s="164"/>
      <c r="AAI82" s="164"/>
      <c r="AAJ82" s="164"/>
      <c r="AAK82" s="164"/>
      <c r="AAL82" s="164"/>
      <c r="AAM82" s="164"/>
      <c r="AAN82" s="164"/>
      <c r="AAO82" s="164"/>
      <c r="AAP82" s="164"/>
      <c r="AAQ82" s="164"/>
      <c r="AAR82" s="164"/>
      <c r="AAS82" s="164"/>
      <c r="AAT82" s="164"/>
      <c r="AAU82" s="164"/>
      <c r="AAV82" s="164"/>
      <c r="AAW82" s="164"/>
      <c r="AAX82" s="164"/>
      <c r="AAY82" s="164"/>
      <c r="AAZ82" s="164"/>
      <c r="ABA82" s="164"/>
      <c r="ABB82" s="164"/>
      <c r="ABC82" s="164"/>
    </row>
    <row r="83" spans="1:731" ht="15" customHeight="1" x14ac:dyDescent="0.35">
      <c r="A83" s="161" t="s">
        <v>257</v>
      </c>
      <c r="B83" s="525"/>
      <c r="C83" s="525"/>
      <c r="D83" s="162"/>
      <c r="E83" s="162"/>
      <c r="F83" s="162"/>
      <c r="G83" s="162">
        <v>1</v>
      </c>
      <c r="H83" s="162">
        <v>1</v>
      </c>
      <c r="I83" s="162">
        <v>1</v>
      </c>
      <c r="J83" s="162">
        <v>1</v>
      </c>
      <c r="K83" s="162">
        <v>1</v>
      </c>
      <c r="L83" s="162">
        <v>1</v>
      </c>
      <c r="M83" s="162">
        <v>1</v>
      </c>
      <c r="N83" s="162">
        <v>1</v>
      </c>
      <c r="O83" s="162"/>
      <c r="P83" s="162"/>
      <c r="Q83" s="162"/>
      <c r="R83" s="162">
        <v>5226.5449564320352</v>
      </c>
      <c r="S83" s="162">
        <v>5226.5449564320352</v>
      </c>
      <c r="T83" s="162">
        <v>5226.5449564320352</v>
      </c>
      <c r="U83" s="162">
        <v>5226.5449564320352</v>
      </c>
      <c r="V83" s="162">
        <v>5226.5449564320352</v>
      </c>
      <c r="W83" s="162">
        <v>5226.5449564320352</v>
      </c>
      <c r="X83" s="162">
        <v>5226.5449564320352</v>
      </c>
      <c r="Y83" s="162">
        <v>5226.5449564320352</v>
      </c>
      <c r="Z83" s="162"/>
      <c r="AA83" s="162"/>
      <c r="AB83" s="162"/>
      <c r="AC83" s="162">
        <v>13339.796761996224</v>
      </c>
      <c r="AD83" s="162">
        <v>13339.796761996224</v>
      </c>
      <c r="AE83" s="162">
        <v>13339.796761996224</v>
      </c>
      <c r="AF83" s="162">
        <v>13339.796761996224</v>
      </c>
      <c r="AG83" s="162">
        <v>13339.796761996224</v>
      </c>
      <c r="AH83" s="162">
        <v>13339.796761996224</v>
      </c>
      <c r="AI83" s="162">
        <v>13339.796761996224</v>
      </c>
      <c r="AJ83" s="162">
        <v>13339.796761996224</v>
      </c>
      <c r="AK83" s="162"/>
      <c r="AL83" s="162"/>
      <c r="AM83" s="162"/>
      <c r="AN83" s="162">
        <v>18548.097318794018</v>
      </c>
      <c r="AO83" s="162">
        <v>18548.097318794018</v>
      </c>
      <c r="AP83" s="162">
        <v>18548.097318794018</v>
      </c>
      <c r="AQ83" s="162">
        <v>18548.097318794018</v>
      </c>
      <c r="AR83" s="162">
        <v>18548.097318794018</v>
      </c>
      <c r="AS83" s="162">
        <v>18548.097318794018</v>
      </c>
      <c r="AT83" s="162">
        <v>18548.097318794018</v>
      </c>
      <c r="AU83" s="162">
        <v>18548.097318794018</v>
      </c>
      <c r="AV83" s="162"/>
      <c r="AW83" s="162"/>
      <c r="AX83" s="162"/>
      <c r="AY83" s="162">
        <v>138108</v>
      </c>
      <c r="AZ83" s="162">
        <v>138108</v>
      </c>
      <c r="BA83" s="162">
        <v>138108</v>
      </c>
      <c r="BB83" s="162">
        <v>138108</v>
      </c>
      <c r="BC83" s="162">
        <v>138108</v>
      </c>
      <c r="BD83" s="162">
        <v>138108</v>
      </c>
      <c r="BE83" s="162">
        <v>138108</v>
      </c>
      <c r="BF83" s="162">
        <v>138108</v>
      </c>
      <c r="BG83" s="162"/>
      <c r="BH83" s="162"/>
      <c r="BI83" s="162"/>
      <c r="BJ83" s="162">
        <v>0</v>
      </c>
      <c r="BK83" s="162">
        <v>0</v>
      </c>
      <c r="BL83" s="162">
        <v>0</v>
      </c>
      <c r="BM83" s="162">
        <v>0</v>
      </c>
      <c r="BN83" s="162">
        <v>0</v>
      </c>
      <c r="BO83" s="162">
        <v>0</v>
      </c>
      <c r="BP83" s="162">
        <v>0</v>
      </c>
      <c r="BQ83" s="162">
        <v>0</v>
      </c>
      <c r="BR83" s="162"/>
      <c r="BS83" s="162"/>
      <c r="BT83" s="162"/>
      <c r="BU83" s="162">
        <v>0</v>
      </c>
      <c r="BV83" s="162">
        <v>0</v>
      </c>
      <c r="BW83" s="162">
        <v>0</v>
      </c>
      <c r="BX83" s="162">
        <v>0</v>
      </c>
      <c r="BY83" s="162">
        <v>0</v>
      </c>
      <c r="BZ83" s="162">
        <v>0</v>
      </c>
      <c r="CA83" s="162">
        <v>0</v>
      </c>
      <c r="CB83" s="162">
        <v>0</v>
      </c>
      <c r="CC83" s="162"/>
      <c r="CD83" s="162"/>
      <c r="CE83" s="162"/>
      <c r="CF83" s="162">
        <v>37114.439037222284</v>
      </c>
      <c r="CG83" s="162">
        <v>37114.439037222284</v>
      </c>
      <c r="CH83" s="162">
        <v>37114.439037222284</v>
      </c>
      <c r="CI83" s="162">
        <v>37114.439037222284</v>
      </c>
      <c r="CJ83" s="162">
        <v>37114.439037222284</v>
      </c>
      <c r="CK83" s="162">
        <v>37114.439037222284</v>
      </c>
      <c r="CL83" s="162">
        <v>37114.439037222284</v>
      </c>
      <c r="CM83" s="162">
        <v>37114.439037222284</v>
      </c>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4"/>
      <c r="DV83" s="164"/>
      <c r="DW83" s="164"/>
      <c r="DX83" s="164"/>
      <c r="DY83" s="164"/>
      <c r="DZ83" s="164"/>
      <c r="EA83" s="164"/>
      <c r="EB83" s="164"/>
      <c r="EC83" s="164"/>
      <c r="ED83" s="164"/>
      <c r="EE83" s="164"/>
      <c r="EF83" s="164"/>
      <c r="EG83" s="164"/>
      <c r="EH83" s="164"/>
      <c r="EI83" s="164"/>
      <c r="EJ83" s="164"/>
      <c r="EK83" s="164"/>
      <c r="EL83" s="164"/>
      <c r="EM83" s="164"/>
      <c r="EN83" s="164"/>
      <c r="EO83" s="164"/>
      <c r="EP83" s="164"/>
      <c r="EQ83" s="164"/>
      <c r="ER83" s="164"/>
      <c r="ES83" s="164"/>
      <c r="ET83" s="164"/>
      <c r="EU83" s="164"/>
      <c r="EV83" s="164"/>
      <c r="EW83" s="164"/>
      <c r="EX83" s="164"/>
      <c r="EY83" s="164"/>
      <c r="EZ83" s="164"/>
      <c r="FA83" s="164"/>
      <c r="FB83" s="164"/>
      <c r="FC83" s="164"/>
      <c r="FD83" s="164"/>
      <c r="FE83" s="164"/>
      <c r="FF83" s="164"/>
      <c r="FG83" s="164"/>
      <c r="FH83" s="164"/>
      <c r="FI83" s="164"/>
      <c r="FJ83" s="164"/>
      <c r="FK83" s="164"/>
      <c r="FL83" s="164"/>
      <c r="FM83" s="164"/>
      <c r="FN83" s="164"/>
      <c r="FO83" s="164"/>
      <c r="FP83" s="164"/>
      <c r="FQ83" s="164"/>
      <c r="FR83" s="164"/>
      <c r="FS83" s="164"/>
      <c r="FT83" s="164"/>
      <c r="FU83" s="164"/>
      <c r="FV83" s="164"/>
      <c r="FW83" s="164"/>
      <c r="FX83" s="164"/>
      <c r="FY83" s="164"/>
      <c r="FZ83" s="164"/>
      <c r="GA83" s="164"/>
      <c r="GB83" s="164"/>
      <c r="GC83" s="164"/>
      <c r="GD83" s="164"/>
      <c r="GE83" s="164"/>
      <c r="GF83" s="164"/>
      <c r="GG83" s="164"/>
      <c r="GH83" s="164"/>
      <c r="GI83" s="164"/>
      <c r="GJ83" s="164"/>
      <c r="GK83" s="164"/>
      <c r="GL83" s="164"/>
      <c r="GM83" s="164"/>
      <c r="GN83" s="164"/>
      <c r="GO83" s="164"/>
      <c r="GP83" s="164"/>
      <c r="GQ83" s="164"/>
      <c r="GR83" s="164"/>
      <c r="GS83" s="164"/>
      <c r="GT83" s="164"/>
      <c r="GU83" s="164"/>
      <c r="GV83" s="164"/>
      <c r="GW83" s="164"/>
      <c r="GX83" s="164"/>
      <c r="GY83" s="164"/>
      <c r="GZ83" s="164"/>
      <c r="HA83" s="164"/>
      <c r="HB83" s="164"/>
      <c r="HC83" s="164"/>
      <c r="HD83" s="164"/>
      <c r="HE83" s="164"/>
      <c r="HF83" s="164"/>
      <c r="HG83" s="164"/>
      <c r="HH83" s="164"/>
      <c r="HI83" s="164"/>
      <c r="HJ83" s="164"/>
      <c r="HK83" s="164"/>
      <c r="HL83" s="164"/>
      <c r="HM83" s="164"/>
      <c r="HN83" s="164"/>
      <c r="HO83" s="164"/>
      <c r="HP83" s="164"/>
      <c r="HQ83" s="164"/>
      <c r="HR83" s="164"/>
      <c r="HS83" s="164"/>
      <c r="HT83" s="164"/>
      <c r="HU83" s="164"/>
      <c r="HV83" s="164"/>
      <c r="HW83" s="164"/>
      <c r="HX83" s="164"/>
      <c r="HY83" s="164"/>
      <c r="HZ83" s="164"/>
      <c r="IA83" s="164"/>
      <c r="IB83" s="164"/>
      <c r="IC83" s="164"/>
      <c r="ID83" s="164"/>
      <c r="IE83" s="164"/>
      <c r="IF83" s="164"/>
      <c r="IG83" s="164"/>
      <c r="IH83" s="164"/>
      <c r="II83" s="164"/>
      <c r="IJ83" s="164"/>
      <c r="IK83" s="164"/>
      <c r="IL83" s="164"/>
      <c r="IM83" s="164"/>
      <c r="IN83" s="164"/>
      <c r="IO83" s="164"/>
      <c r="IP83" s="164"/>
      <c r="IQ83" s="164"/>
      <c r="IR83" s="164"/>
      <c r="IS83" s="164"/>
      <c r="IT83" s="164"/>
      <c r="IU83" s="164"/>
      <c r="IV83" s="164"/>
      <c r="IW83" s="164"/>
      <c r="IX83" s="164"/>
      <c r="IY83" s="164"/>
      <c r="IZ83" s="164"/>
      <c r="JA83" s="164"/>
      <c r="JB83" s="164"/>
      <c r="JC83" s="164"/>
      <c r="JD83" s="164"/>
      <c r="JE83" s="164"/>
      <c r="JF83" s="164"/>
      <c r="JG83" s="164"/>
      <c r="JH83" s="164"/>
      <c r="JI83" s="164"/>
      <c r="JJ83" s="164"/>
      <c r="JK83" s="164"/>
      <c r="JL83" s="164"/>
      <c r="JM83" s="164"/>
      <c r="JN83" s="164"/>
      <c r="JO83" s="164"/>
      <c r="JP83" s="164"/>
      <c r="JQ83" s="164"/>
      <c r="JR83" s="164"/>
      <c r="JS83" s="164"/>
      <c r="JT83" s="164"/>
      <c r="JU83" s="164"/>
      <c r="JV83" s="164"/>
      <c r="JW83" s="164"/>
      <c r="JX83" s="164"/>
      <c r="JY83" s="164"/>
      <c r="JZ83" s="164"/>
      <c r="KA83" s="164"/>
      <c r="KB83" s="164"/>
      <c r="KC83" s="164"/>
      <c r="KD83" s="164"/>
      <c r="KE83" s="164"/>
      <c r="KF83" s="164"/>
      <c r="KG83" s="164"/>
      <c r="KH83" s="164"/>
      <c r="KI83" s="164"/>
      <c r="KJ83" s="164"/>
      <c r="KK83" s="164"/>
      <c r="KL83" s="164"/>
      <c r="KM83" s="164"/>
      <c r="KN83" s="164"/>
      <c r="KO83" s="164"/>
      <c r="KP83" s="164"/>
      <c r="KQ83" s="164"/>
      <c r="KR83" s="164"/>
      <c r="KS83" s="164"/>
      <c r="KT83" s="164"/>
      <c r="KU83" s="164"/>
      <c r="KV83" s="164"/>
      <c r="KW83" s="164"/>
      <c r="KX83" s="164"/>
      <c r="KY83" s="164"/>
      <c r="KZ83" s="164"/>
      <c r="LA83" s="164"/>
      <c r="LB83" s="164"/>
      <c r="LC83" s="164"/>
      <c r="LD83" s="164"/>
      <c r="LE83" s="164"/>
      <c r="LF83" s="164"/>
      <c r="LG83" s="164"/>
      <c r="LH83" s="164"/>
      <c r="LI83" s="164"/>
      <c r="LJ83" s="164"/>
      <c r="LK83" s="164"/>
      <c r="LL83" s="164"/>
      <c r="LM83" s="164"/>
      <c r="LN83" s="164"/>
      <c r="LO83" s="164"/>
      <c r="LP83" s="164"/>
      <c r="LQ83" s="164"/>
      <c r="LR83" s="164"/>
      <c r="LS83" s="164"/>
      <c r="LT83" s="164"/>
      <c r="LU83" s="164"/>
      <c r="LV83" s="164"/>
      <c r="LW83" s="164"/>
      <c r="LX83" s="164"/>
      <c r="LY83" s="164"/>
      <c r="LZ83" s="164"/>
      <c r="MA83" s="164"/>
      <c r="MB83" s="164"/>
      <c r="MC83" s="164"/>
      <c r="MD83" s="164"/>
      <c r="ME83" s="164"/>
      <c r="MF83" s="164"/>
      <c r="MG83" s="164"/>
      <c r="MH83" s="164"/>
      <c r="MI83" s="164"/>
      <c r="MJ83" s="164"/>
      <c r="MK83" s="164"/>
      <c r="ML83" s="164"/>
      <c r="MM83" s="164"/>
      <c r="MN83" s="164"/>
      <c r="MO83" s="164"/>
      <c r="MP83" s="164"/>
      <c r="MQ83" s="164"/>
      <c r="MR83" s="164"/>
      <c r="MS83" s="164"/>
      <c r="MT83" s="164"/>
      <c r="MU83" s="164"/>
      <c r="MV83" s="164"/>
      <c r="MW83" s="164"/>
      <c r="MX83" s="164"/>
      <c r="MY83" s="164"/>
      <c r="MZ83" s="164"/>
      <c r="NA83" s="164"/>
      <c r="NB83" s="164"/>
      <c r="NC83" s="164"/>
      <c r="ND83" s="164"/>
      <c r="NE83" s="164"/>
      <c r="NF83" s="164"/>
      <c r="NG83" s="164"/>
      <c r="NH83" s="164"/>
      <c r="NI83" s="164"/>
      <c r="NJ83" s="164"/>
      <c r="NK83" s="164"/>
      <c r="NL83" s="164"/>
      <c r="NM83" s="164"/>
      <c r="NN83" s="164"/>
      <c r="NO83" s="164"/>
      <c r="NP83" s="164"/>
      <c r="NQ83" s="164"/>
      <c r="NR83" s="164"/>
      <c r="NS83" s="164"/>
      <c r="NT83" s="164"/>
      <c r="NU83" s="164"/>
      <c r="NV83" s="164"/>
      <c r="NW83" s="164"/>
      <c r="NX83" s="164"/>
      <c r="NY83" s="164"/>
      <c r="NZ83" s="164"/>
      <c r="OA83" s="164"/>
      <c r="OB83" s="164"/>
      <c r="OC83" s="164"/>
      <c r="OD83" s="164"/>
      <c r="OE83" s="164"/>
      <c r="OF83" s="164"/>
      <c r="OG83" s="164"/>
      <c r="OH83" s="164"/>
      <c r="OI83" s="164"/>
      <c r="OJ83" s="164"/>
      <c r="OK83" s="164"/>
      <c r="OL83" s="164"/>
      <c r="OM83" s="164"/>
      <c r="ON83" s="164"/>
      <c r="OO83" s="164"/>
      <c r="OP83" s="164"/>
      <c r="OQ83" s="164"/>
      <c r="OR83" s="164"/>
      <c r="OS83" s="164"/>
      <c r="OT83" s="164"/>
      <c r="OU83" s="164"/>
      <c r="OV83" s="164"/>
      <c r="OW83" s="164"/>
      <c r="OX83" s="164"/>
      <c r="OY83" s="164"/>
      <c r="OZ83" s="164"/>
      <c r="PA83" s="164"/>
      <c r="PB83" s="164"/>
      <c r="PC83" s="164"/>
      <c r="PD83" s="164"/>
      <c r="PE83" s="164"/>
      <c r="PF83" s="164"/>
      <c r="PG83" s="164"/>
      <c r="PH83" s="164"/>
      <c r="PI83" s="164"/>
      <c r="PJ83" s="164"/>
      <c r="PK83" s="164"/>
      <c r="PL83" s="164"/>
      <c r="PM83" s="164"/>
      <c r="PN83" s="164"/>
      <c r="PO83" s="164"/>
      <c r="PP83" s="164"/>
      <c r="PQ83" s="164"/>
      <c r="PR83" s="164"/>
      <c r="PS83" s="164"/>
      <c r="PT83" s="164"/>
      <c r="PU83" s="164"/>
      <c r="PV83" s="164"/>
      <c r="PW83" s="164"/>
      <c r="PX83" s="164"/>
      <c r="PY83" s="164"/>
      <c r="PZ83" s="164"/>
      <c r="QA83" s="164"/>
      <c r="QB83" s="164"/>
      <c r="QC83" s="164"/>
      <c r="QD83" s="164"/>
      <c r="QE83" s="164"/>
      <c r="QF83" s="164"/>
      <c r="QG83" s="164"/>
      <c r="QH83" s="164"/>
      <c r="QI83" s="164"/>
      <c r="QJ83" s="164"/>
      <c r="QK83" s="164"/>
      <c r="QL83" s="164"/>
      <c r="QM83" s="164"/>
      <c r="QN83" s="164"/>
      <c r="QO83" s="164"/>
      <c r="QP83" s="164"/>
      <c r="QQ83" s="164"/>
      <c r="QR83" s="164"/>
      <c r="QS83" s="164"/>
      <c r="QT83" s="164"/>
      <c r="QU83" s="164"/>
      <c r="QV83" s="164"/>
      <c r="QW83" s="164"/>
      <c r="QX83" s="164"/>
      <c r="QY83" s="164"/>
      <c r="QZ83" s="164"/>
      <c r="RA83" s="164"/>
      <c r="RB83" s="164"/>
      <c r="RC83" s="164"/>
      <c r="RD83" s="164"/>
      <c r="RE83" s="164"/>
      <c r="RF83" s="164"/>
      <c r="RG83" s="164"/>
      <c r="RH83" s="164"/>
      <c r="RI83" s="164"/>
      <c r="RJ83" s="164"/>
      <c r="RK83" s="164"/>
      <c r="RL83" s="164"/>
      <c r="RM83" s="164"/>
      <c r="RN83" s="164"/>
      <c r="RO83" s="164"/>
      <c r="RP83" s="164"/>
      <c r="RQ83" s="164"/>
      <c r="RR83" s="164"/>
      <c r="RS83" s="164"/>
      <c r="RT83" s="164"/>
      <c r="RU83" s="164"/>
      <c r="RV83" s="164"/>
      <c r="RW83" s="164"/>
      <c r="RX83" s="164"/>
      <c r="RY83" s="164"/>
      <c r="RZ83" s="164"/>
      <c r="SA83" s="164"/>
      <c r="SB83" s="164"/>
      <c r="SC83" s="164"/>
      <c r="SD83" s="164"/>
      <c r="SE83" s="164"/>
      <c r="SF83" s="164"/>
      <c r="SG83" s="164"/>
      <c r="SH83" s="164"/>
      <c r="SI83" s="164"/>
      <c r="SJ83" s="164"/>
      <c r="SK83" s="164"/>
      <c r="SL83" s="164"/>
      <c r="SM83" s="164"/>
      <c r="SN83" s="164"/>
      <c r="SO83" s="164"/>
      <c r="SP83" s="164"/>
      <c r="SQ83" s="164"/>
      <c r="SR83" s="164"/>
      <c r="SS83" s="164"/>
      <c r="ST83" s="164"/>
      <c r="SU83" s="164"/>
      <c r="SV83" s="164"/>
      <c r="SW83" s="164"/>
      <c r="SX83" s="164"/>
      <c r="SY83" s="164"/>
      <c r="SZ83" s="164"/>
      <c r="TA83" s="164"/>
      <c r="TB83" s="164"/>
      <c r="TC83" s="164"/>
      <c r="TD83" s="164"/>
      <c r="TE83" s="164"/>
      <c r="TF83" s="164"/>
      <c r="TG83" s="164"/>
      <c r="TH83" s="164"/>
      <c r="TI83" s="164"/>
      <c r="TJ83" s="164"/>
      <c r="TK83" s="164"/>
      <c r="TL83" s="164"/>
      <c r="TM83" s="164"/>
      <c r="TN83" s="164"/>
      <c r="TO83" s="164"/>
      <c r="TP83" s="164"/>
      <c r="TQ83" s="164"/>
      <c r="TR83" s="164"/>
      <c r="TS83" s="164"/>
      <c r="TT83" s="164"/>
      <c r="TU83" s="164"/>
      <c r="TV83" s="164"/>
      <c r="TW83" s="164"/>
      <c r="TX83" s="164"/>
      <c r="TY83" s="164"/>
      <c r="TZ83" s="164"/>
      <c r="UA83" s="164"/>
      <c r="UB83" s="164"/>
      <c r="UC83" s="164"/>
      <c r="UD83" s="164"/>
      <c r="UE83" s="164"/>
      <c r="UF83" s="164"/>
      <c r="UG83" s="164"/>
      <c r="UH83" s="164"/>
      <c r="UI83" s="164"/>
      <c r="UJ83" s="164"/>
      <c r="UK83" s="164"/>
      <c r="UL83" s="164"/>
      <c r="UM83" s="164"/>
      <c r="UN83" s="164"/>
      <c r="UO83" s="164"/>
      <c r="UP83" s="164"/>
      <c r="UQ83" s="164"/>
      <c r="UR83" s="164"/>
      <c r="US83" s="164"/>
      <c r="UT83" s="164"/>
      <c r="UU83" s="164"/>
      <c r="UV83" s="164"/>
      <c r="UW83" s="164"/>
      <c r="UX83" s="164"/>
      <c r="UY83" s="164"/>
      <c r="UZ83" s="164"/>
      <c r="VA83" s="164"/>
      <c r="VB83" s="164"/>
      <c r="VC83" s="164"/>
      <c r="VD83" s="164"/>
      <c r="VE83" s="164"/>
      <c r="VF83" s="164"/>
      <c r="VG83" s="164"/>
      <c r="VH83" s="164"/>
      <c r="VI83" s="164"/>
      <c r="VJ83" s="164"/>
      <c r="VK83" s="164"/>
      <c r="VL83" s="164"/>
      <c r="VM83" s="164"/>
      <c r="VN83" s="164"/>
      <c r="VO83" s="164"/>
      <c r="VP83" s="164"/>
      <c r="VQ83" s="164"/>
      <c r="VR83" s="164"/>
      <c r="VS83" s="164"/>
      <c r="VT83" s="164"/>
      <c r="VU83" s="164"/>
      <c r="VV83" s="164"/>
      <c r="VW83" s="164"/>
      <c r="VX83" s="164"/>
      <c r="VY83" s="164"/>
      <c r="VZ83" s="164"/>
      <c r="WA83" s="164"/>
      <c r="WB83" s="164"/>
      <c r="WC83" s="164"/>
      <c r="WD83" s="164"/>
      <c r="WE83" s="164"/>
      <c r="WF83" s="164"/>
      <c r="WG83" s="164"/>
      <c r="WH83" s="164"/>
      <c r="WI83" s="164"/>
      <c r="WJ83" s="164"/>
      <c r="WK83" s="164"/>
      <c r="WL83" s="164"/>
      <c r="WM83" s="164"/>
      <c r="WN83" s="164"/>
      <c r="WO83" s="164"/>
      <c r="WP83" s="164"/>
      <c r="WQ83" s="164"/>
      <c r="WR83" s="164"/>
      <c r="WS83" s="164"/>
      <c r="WT83" s="164"/>
      <c r="WU83" s="164"/>
      <c r="WV83" s="164"/>
      <c r="WW83" s="164"/>
      <c r="WX83" s="164"/>
      <c r="WY83" s="164"/>
      <c r="WZ83" s="164"/>
      <c r="XA83" s="164"/>
      <c r="XB83" s="164"/>
      <c r="XC83" s="164"/>
      <c r="XD83" s="164"/>
      <c r="XE83" s="164"/>
      <c r="XF83" s="164"/>
      <c r="XG83" s="164"/>
      <c r="XH83" s="164"/>
      <c r="XI83" s="164"/>
      <c r="XJ83" s="164"/>
      <c r="XK83" s="164"/>
      <c r="XL83" s="164"/>
      <c r="XM83" s="164"/>
      <c r="XN83" s="164"/>
      <c r="XO83" s="164"/>
      <c r="XP83" s="164"/>
      <c r="XQ83" s="164"/>
      <c r="XR83" s="164"/>
      <c r="XS83" s="164"/>
      <c r="XT83" s="164"/>
      <c r="XU83" s="164"/>
      <c r="XV83" s="164"/>
      <c r="XW83" s="164"/>
      <c r="XX83" s="164"/>
      <c r="XY83" s="164"/>
      <c r="XZ83" s="164"/>
      <c r="YA83" s="164"/>
      <c r="YB83" s="164"/>
      <c r="YC83" s="164"/>
      <c r="YD83" s="164"/>
      <c r="YE83" s="164"/>
      <c r="YF83" s="164"/>
      <c r="YG83" s="164"/>
      <c r="YH83" s="164"/>
      <c r="YI83" s="164"/>
      <c r="YJ83" s="164"/>
      <c r="YK83" s="164"/>
      <c r="YL83" s="164"/>
      <c r="YM83" s="164"/>
      <c r="YN83" s="164"/>
      <c r="YO83" s="164"/>
      <c r="YP83" s="164"/>
      <c r="YQ83" s="164"/>
      <c r="YR83" s="164"/>
      <c r="YS83" s="164"/>
      <c r="YT83" s="164"/>
      <c r="YU83" s="164"/>
      <c r="YV83" s="164"/>
      <c r="YW83" s="164"/>
      <c r="YX83" s="164"/>
      <c r="YY83" s="164"/>
      <c r="YZ83" s="164"/>
      <c r="ZA83" s="164"/>
      <c r="ZB83" s="164"/>
      <c r="ZC83" s="164"/>
      <c r="ZD83" s="164"/>
      <c r="ZE83" s="164"/>
      <c r="ZF83" s="164"/>
      <c r="ZG83" s="164"/>
      <c r="ZH83" s="164"/>
      <c r="ZI83" s="164"/>
      <c r="ZJ83" s="164"/>
      <c r="ZK83" s="164"/>
      <c r="ZL83" s="164"/>
      <c r="ZM83" s="164"/>
      <c r="ZN83" s="164"/>
      <c r="ZO83" s="164"/>
      <c r="ZP83" s="164"/>
      <c r="ZQ83" s="164"/>
      <c r="ZR83" s="164"/>
      <c r="ZS83" s="164"/>
      <c r="ZT83" s="164"/>
      <c r="ZU83" s="164"/>
      <c r="ZV83" s="164"/>
      <c r="ZW83" s="164"/>
      <c r="ZX83" s="164"/>
      <c r="ZY83" s="164"/>
      <c r="ZZ83" s="164"/>
      <c r="AAA83" s="164"/>
      <c r="AAB83" s="164"/>
      <c r="AAC83" s="164"/>
      <c r="AAD83" s="164"/>
      <c r="AAE83" s="164"/>
      <c r="AAF83" s="164"/>
      <c r="AAG83" s="164"/>
      <c r="AAH83" s="164"/>
      <c r="AAI83" s="164"/>
      <c r="AAJ83" s="164"/>
      <c r="AAK83" s="164"/>
      <c r="AAL83" s="164"/>
      <c r="AAM83" s="164"/>
      <c r="AAN83" s="164"/>
      <c r="AAO83" s="164"/>
      <c r="AAP83" s="164"/>
      <c r="AAQ83" s="164"/>
      <c r="AAR83" s="164"/>
      <c r="AAS83" s="164"/>
      <c r="AAT83" s="164"/>
      <c r="AAU83" s="164"/>
      <c r="AAV83" s="164"/>
      <c r="AAW83" s="164"/>
      <c r="AAX83" s="164"/>
      <c r="AAY83" s="164"/>
      <c r="AAZ83" s="164"/>
      <c r="ABA83" s="164"/>
      <c r="ABB83" s="164"/>
      <c r="ABC83" s="164"/>
    </row>
    <row r="84" spans="1:731" ht="15" customHeight="1" x14ac:dyDescent="0.35">
      <c r="A84" s="161" t="s">
        <v>257</v>
      </c>
      <c r="B84" s="525"/>
      <c r="C84" s="525"/>
      <c r="D84" s="162"/>
      <c r="E84" s="162"/>
      <c r="F84" s="162"/>
      <c r="G84" s="162">
        <v>1</v>
      </c>
      <c r="H84" s="162">
        <v>1</v>
      </c>
      <c r="I84" s="162">
        <v>1</v>
      </c>
      <c r="J84" s="162">
        <v>1</v>
      </c>
      <c r="K84" s="162">
        <v>1</v>
      </c>
      <c r="L84" s="162">
        <v>1</v>
      </c>
      <c r="M84" s="162">
        <v>1</v>
      </c>
      <c r="N84" s="162">
        <v>1</v>
      </c>
      <c r="O84" s="162"/>
      <c r="P84" s="162"/>
      <c r="Q84" s="162"/>
      <c r="R84" s="162">
        <v>3029.0158742834242</v>
      </c>
      <c r="S84" s="162">
        <v>3029.0158742834242</v>
      </c>
      <c r="T84" s="162">
        <v>3029.0158742834242</v>
      </c>
      <c r="U84" s="162">
        <v>3029.0158742834242</v>
      </c>
      <c r="V84" s="162">
        <v>3029.0158742834242</v>
      </c>
      <c r="W84" s="162">
        <v>3029.0158742834242</v>
      </c>
      <c r="X84" s="162">
        <v>3029.0158742834242</v>
      </c>
      <c r="Y84" s="162">
        <v>3029.0158742834242</v>
      </c>
      <c r="Z84" s="162"/>
      <c r="AA84" s="162"/>
      <c r="AB84" s="162"/>
      <c r="AC84" s="162">
        <v>8775.2574412992326</v>
      </c>
      <c r="AD84" s="162">
        <v>8775.2574412992326</v>
      </c>
      <c r="AE84" s="162">
        <v>8775.2574412992326</v>
      </c>
      <c r="AF84" s="162">
        <v>8775.2574412992326</v>
      </c>
      <c r="AG84" s="162">
        <v>8775.2574412992326</v>
      </c>
      <c r="AH84" s="162">
        <v>8775.2574412992326</v>
      </c>
      <c r="AI84" s="162">
        <v>8775.2574412992326</v>
      </c>
      <c r="AJ84" s="162">
        <v>8775.2574412992326</v>
      </c>
      <c r="AK84" s="162"/>
      <c r="AL84" s="162"/>
      <c r="AM84" s="162"/>
      <c r="AN84" s="162">
        <v>10650.13602936294</v>
      </c>
      <c r="AO84" s="162">
        <v>10650.13602936294</v>
      </c>
      <c r="AP84" s="162">
        <v>10650.13602936294</v>
      </c>
      <c r="AQ84" s="162">
        <v>10650.13602936294</v>
      </c>
      <c r="AR84" s="162">
        <v>10650.13602936294</v>
      </c>
      <c r="AS84" s="162">
        <v>10650.13602936294</v>
      </c>
      <c r="AT84" s="162">
        <v>10650.13602936294</v>
      </c>
      <c r="AU84" s="162">
        <v>10650.13602936294</v>
      </c>
      <c r="AV84" s="162"/>
      <c r="AW84" s="162"/>
      <c r="AX84" s="162"/>
      <c r="AY84" s="162">
        <v>110880</v>
      </c>
      <c r="AZ84" s="162">
        <v>110880</v>
      </c>
      <c r="BA84" s="162">
        <v>110880</v>
      </c>
      <c r="BB84" s="162">
        <v>110880</v>
      </c>
      <c r="BC84" s="162">
        <v>110880</v>
      </c>
      <c r="BD84" s="162">
        <v>110880</v>
      </c>
      <c r="BE84" s="162">
        <v>110880</v>
      </c>
      <c r="BF84" s="162">
        <v>110880</v>
      </c>
      <c r="BG84" s="162"/>
      <c r="BH84" s="162"/>
      <c r="BI84" s="162"/>
      <c r="BJ84" s="162">
        <v>0</v>
      </c>
      <c r="BK84" s="162">
        <v>0</v>
      </c>
      <c r="BL84" s="162">
        <v>0</v>
      </c>
      <c r="BM84" s="162">
        <v>0</v>
      </c>
      <c r="BN84" s="162">
        <v>0</v>
      </c>
      <c r="BO84" s="162">
        <v>0</v>
      </c>
      <c r="BP84" s="162">
        <v>0</v>
      </c>
      <c r="BQ84" s="162">
        <v>0</v>
      </c>
      <c r="BR84" s="162"/>
      <c r="BS84" s="162"/>
      <c r="BT84" s="162"/>
      <c r="BU84" s="162">
        <v>0</v>
      </c>
      <c r="BV84" s="162">
        <v>0</v>
      </c>
      <c r="BW84" s="162">
        <v>0</v>
      </c>
      <c r="BX84" s="162">
        <v>0</v>
      </c>
      <c r="BY84" s="162">
        <v>0</v>
      </c>
      <c r="BZ84" s="162">
        <v>0</v>
      </c>
      <c r="CA84" s="162">
        <v>0</v>
      </c>
      <c r="CB84" s="162">
        <v>0</v>
      </c>
      <c r="CC84" s="162"/>
      <c r="CD84" s="162"/>
      <c r="CE84" s="162"/>
      <c r="CF84" s="162">
        <v>22454.409344945594</v>
      </c>
      <c r="CG84" s="162">
        <v>22454.409344945594</v>
      </c>
      <c r="CH84" s="162">
        <v>22454.409344945594</v>
      </c>
      <c r="CI84" s="162">
        <v>22454.409344945594</v>
      </c>
      <c r="CJ84" s="162">
        <v>22454.409344945594</v>
      </c>
      <c r="CK84" s="162">
        <v>22454.409344945594</v>
      </c>
      <c r="CL84" s="162">
        <v>22454.409344945594</v>
      </c>
      <c r="CM84" s="162">
        <v>22454.409344945594</v>
      </c>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c r="FA84" s="164"/>
      <c r="FB84" s="164"/>
      <c r="FC84" s="164"/>
      <c r="FD84" s="164"/>
      <c r="FE84" s="164"/>
      <c r="FF84" s="164"/>
      <c r="FG84" s="164"/>
      <c r="FH84" s="164"/>
      <c r="FI84" s="164"/>
      <c r="FJ84" s="164"/>
      <c r="FK84" s="164"/>
      <c r="FL84" s="164"/>
      <c r="FM84" s="164"/>
      <c r="FN84" s="164"/>
      <c r="FO84" s="164"/>
      <c r="FP84" s="164"/>
      <c r="FQ84" s="164"/>
      <c r="FR84" s="164"/>
      <c r="FS84" s="164"/>
      <c r="FT84" s="164"/>
      <c r="FU84" s="164"/>
      <c r="FV84" s="164"/>
      <c r="FW84" s="164"/>
      <c r="FX84" s="164"/>
      <c r="FY84" s="164"/>
      <c r="FZ84" s="164"/>
      <c r="GA84" s="164"/>
      <c r="GB84" s="164"/>
      <c r="GC84" s="164"/>
      <c r="GD84" s="164"/>
      <c r="GE84" s="164"/>
      <c r="GF84" s="164"/>
      <c r="GG84" s="164"/>
      <c r="GH84" s="164"/>
      <c r="GI84" s="164"/>
      <c r="GJ84" s="164"/>
      <c r="GK84" s="164"/>
      <c r="GL84" s="164"/>
      <c r="GM84" s="164"/>
      <c r="GN84" s="164"/>
      <c r="GO84" s="164"/>
      <c r="GP84" s="164"/>
      <c r="GQ84" s="164"/>
      <c r="GR84" s="164"/>
      <c r="GS84" s="164"/>
      <c r="GT84" s="164"/>
      <c r="GU84" s="164"/>
      <c r="GV84" s="164"/>
      <c r="GW84" s="164"/>
      <c r="GX84" s="164"/>
      <c r="GY84" s="164"/>
      <c r="GZ84" s="164"/>
      <c r="HA84" s="164"/>
      <c r="HB84" s="164"/>
      <c r="HC84" s="164"/>
      <c r="HD84" s="164"/>
      <c r="HE84" s="164"/>
      <c r="HF84" s="164"/>
      <c r="HG84" s="164"/>
      <c r="HH84" s="164"/>
      <c r="HI84" s="164"/>
      <c r="HJ84" s="164"/>
      <c r="HK84" s="164"/>
      <c r="HL84" s="164"/>
      <c r="HM84" s="164"/>
      <c r="HN84" s="164"/>
      <c r="HO84" s="164"/>
      <c r="HP84" s="164"/>
      <c r="HQ84" s="164"/>
      <c r="HR84" s="164"/>
      <c r="HS84" s="164"/>
      <c r="HT84" s="164"/>
      <c r="HU84" s="164"/>
      <c r="HV84" s="164"/>
      <c r="HW84" s="164"/>
      <c r="HX84" s="164"/>
      <c r="HY84" s="164"/>
      <c r="HZ84" s="164"/>
      <c r="IA84" s="164"/>
      <c r="IB84" s="164"/>
      <c r="IC84" s="164"/>
      <c r="ID84" s="164"/>
      <c r="IE84" s="164"/>
      <c r="IF84" s="164"/>
      <c r="IG84" s="164"/>
      <c r="IH84" s="164"/>
      <c r="II84" s="164"/>
      <c r="IJ84" s="164"/>
      <c r="IK84" s="164"/>
      <c r="IL84" s="164"/>
      <c r="IM84" s="164"/>
      <c r="IN84" s="164"/>
      <c r="IO84" s="164"/>
      <c r="IP84" s="164"/>
      <c r="IQ84" s="164"/>
      <c r="IR84" s="164"/>
      <c r="IS84" s="164"/>
      <c r="IT84" s="164"/>
      <c r="IU84" s="164"/>
      <c r="IV84" s="164"/>
      <c r="IW84" s="164"/>
      <c r="IX84" s="164"/>
      <c r="IY84" s="164"/>
      <c r="IZ84" s="164"/>
      <c r="JA84" s="164"/>
      <c r="JB84" s="164"/>
      <c r="JC84" s="164"/>
      <c r="JD84" s="164"/>
      <c r="JE84" s="164"/>
      <c r="JF84" s="164"/>
      <c r="JG84" s="164"/>
      <c r="JH84" s="164"/>
      <c r="JI84" s="164"/>
      <c r="JJ84" s="164"/>
      <c r="JK84" s="164"/>
      <c r="JL84" s="164"/>
      <c r="JM84" s="164"/>
      <c r="JN84" s="164"/>
      <c r="JO84" s="164"/>
      <c r="JP84" s="164"/>
      <c r="JQ84" s="164"/>
      <c r="JR84" s="164"/>
      <c r="JS84" s="164"/>
      <c r="JT84" s="164"/>
      <c r="JU84" s="164"/>
      <c r="JV84" s="164"/>
      <c r="JW84" s="164"/>
      <c r="JX84" s="164"/>
      <c r="JY84" s="164"/>
      <c r="JZ84" s="164"/>
      <c r="KA84" s="164"/>
      <c r="KB84" s="164"/>
      <c r="KC84" s="164"/>
      <c r="KD84" s="164"/>
      <c r="KE84" s="164"/>
      <c r="KF84" s="164"/>
      <c r="KG84" s="164"/>
      <c r="KH84" s="164"/>
      <c r="KI84" s="164"/>
      <c r="KJ84" s="164"/>
      <c r="KK84" s="164"/>
      <c r="KL84" s="164"/>
      <c r="KM84" s="164"/>
      <c r="KN84" s="164"/>
      <c r="KO84" s="164"/>
      <c r="KP84" s="164"/>
      <c r="KQ84" s="164"/>
      <c r="KR84" s="164"/>
      <c r="KS84" s="164"/>
      <c r="KT84" s="164"/>
      <c r="KU84" s="164"/>
      <c r="KV84" s="164"/>
      <c r="KW84" s="164"/>
      <c r="KX84" s="164"/>
      <c r="KY84" s="164"/>
      <c r="KZ84" s="164"/>
      <c r="LA84" s="164"/>
      <c r="LB84" s="164"/>
      <c r="LC84" s="164"/>
      <c r="LD84" s="164"/>
      <c r="LE84" s="164"/>
      <c r="LF84" s="164"/>
      <c r="LG84" s="164"/>
      <c r="LH84" s="164"/>
      <c r="LI84" s="164"/>
      <c r="LJ84" s="164"/>
      <c r="LK84" s="164"/>
      <c r="LL84" s="164"/>
      <c r="LM84" s="164"/>
      <c r="LN84" s="164"/>
      <c r="LO84" s="164"/>
      <c r="LP84" s="164"/>
      <c r="LQ84" s="164"/>
      <c r="LR84" s="164"/>
      <c r="LS84" s="164"/>
      <c r="LT84" s="164"/>
      <c r="LU84" s="164"/>
      <c r="LV84" s="164"/>
      <c r="LW84" s="164"/>
      <c r="LX84" s="164"/>
      <c r="LY84" s="164"/>
      <c r="LZ84" s="164"/>
      <c r="MA84" s="164"/>
      <c r="MB84" s="164"/>
      <c r="MC84" s="164"/>
      <c r="MD84" s="164"/>
      <c r="ME84" s="164"/>
      <c r="MF84" s="164"/>
      <c r="MG84" s="164"/>
      <c r="MH84" s="164"/>
      <c r="MI84" s="164"/>
      <c r="MJ84" s="164"/>
      <c r="MK84" s="164"/>
      <c r="ML84" s="164"/>
      <c r="MM84" s="164"/>
      <c r="MN84" s="164"/>
      <c r="MO84" s="164"/>
      <c r="MP84" s="164"/>
      <c r="MQ84" s="164"/>
      <c r="MR84" s="164"/>
      <c r="MS84" s="164"/>
      <c r="MT84" s="164"/>
      <c r="MU84" s="164"/>
      <c r="MV84" s="164"/>
      <c r="MW84" s="164"/>
      <c r="MX84" s="164"/>
      <c r="MY84" s="164"/>
      <c r="MZ84" s="164"/>
      <c r="NA84" s="164"/>
      <c r="NB84" s="164"/>
      <c r="NC84" s="164"/>
      <c r="ND84" s="164"/>
      <c r="NE84" s="164"/>
      <c r="NF84" s="164"/>
      <c r="NG84" s="164"/>
      <c r="NH84" s="164"/>
      <c r="NI84" s="164"/>
      <c r="NJ84" s="164"/>
      <c r="NK84" s="164"/>
      <c r="NL84" s="164"/>
      <c r="NM84" s="164"/>
      <c r="NN84" s="164"/>
      <c r="NO84" s="164"/>
      <c r="NP84" s="164"/>
      <c r="NQ84" s="164"/>
      <c r="NR84" s="164"/>
      <c r="NS84" s="164"/>
      <c r="NT84" s="164"/>
      <c r="NU84" s="164"/>
      <c r="NV84" s="164"/>
      <c r="NW84" s="164"/>
      <c r="NX84" s="164"/>
      <c r="NY84" s="164"/>
      <c r="NZ84" s="164"/>
      <c r="OA84" s="164"/>
      <c r="OB84" s="164"/>
      <c r="OC84" s="164"/>
      <c r="OD84" s="164"/>
      <c r="OE84" s="164"/>
      <c r="OF84" s="164"/>
      <c r="OG84" s="164"/>
      <c r="OH84" s="164"/>
      <c r="OI84" s="164"/>
      <c r="OJ84" s="164"/>
      <c r="OK84" s="164"/>
      <c r="OL84" s="164"/>
      <c r="OM84" s="164"/>
      <c r="ON84" s="164"/>
      <c r="OO84" s="164"/>
      <c r="OP84" s="164"/>
      <c r="OQ84" s="164"/>
      <c r="OR84" s="164"/>
      <c r="OS84" s="164"/>
      <c r="OT84" s="164"/>
      <c r="OU84" s="164"/>
      <c r="OV84" s="164"/>
      <c r="OW84" s="164"/>
      <c r="OX84" s="164"/>
      <c r="OY84" s="164"/>
      <c r="OZ84" s="164"/>
      <c r="PA84" s="164"/>
      <c r="PB84" s="164"/>
      <c r="PC84" s="164"/>
      <c r="PD84" s="164"/>
      <c r="PE84" s="164"/>
      <c r="PF84" s="164"/>
      <c r="PG84" s="164"/>
      <c r="PH84" s="164"/>
      <c r="PI84" s="164"/>
      <c r="PJ84" s="164"/>
      <c r="PK84" s="164"/>
      <c r="PL84" s="164"/>
      <c r="PM84" s="164"/>
      <c r="PN84" s="164"/>
      <c r="PO84" s="164"/>
      <c r="PP84" s="164"/>
      <c r="PQ84" s="164"/>
      <c r="PR84" s="164"/>
      <c r="PS84" s="164"/>
      <c r="PT84" s="164"/>
      <c r="PU84" s="164"/>
      <c r="PV84" s="164"/>
      <c r="PW84" s="164"/>
      <c r="PX84" s="164"/>
      <c r="PY84" s="164"/>
      <c r="PZ84" s="164"/>
      <c r="QA84" s="164"/>
      <c r="QB84" s="164"/>
      <c r="QC84" s="164"/>
      <c r="QD84" s="164"/>
      <c r="QE84" s="164"/>
      <c r="QF84" s="164"/>
      <c r="QG84" s="164"/>
      <c r="QH84" s="164"/>
      <c r="QI84" s="164"/>
      <c r="QJ84" s="164"/>
      <c r="QK84" s="164"/>
      <c r="QL84" s="164"/>
      <c r="QM84" s="164"/>
      <c r="QN84" s="164"/>
      <c r="QO84" s="164"/>
      <c r="QP84" s="164"/>
      <c r="QQ84" s="164"/>
      <c r="QR84" s="164"/>
      <c r="QS84" s="164"/>
      <c r="QT84" s="164"/>
      <c r="QU84" s="164"/>
      <c r="QV84" s="164"/>
      <c r="QW84" s="164"/>
      <c r="QX84" s="164"/>
      <c r="QY84" s="164"/>
      <c r="QZ84" s="164"/>
      <c r="RA84" s="164"/>
      <c r="RB84" s="164"/>
      <c r="RC84" s="164"/>
      <c r="RD84" s="164"/>
      <c r="RE84" s="164"/>
      <c r="RF84" s="164"/>
      <c r="RG84" s="164"/>
      <c r="RH84" s="164"/>
      <c r="RI84" s="164"/>
      <c r="RJ84" s="164"/>
      <c r="RK84" s="164"/>
      <c r="RL84" s="164"/>
      <c r="RM84" s="164"/>
      <c r="RN84" s="164"/>
      <c r="RO84" s="164"/>
      <c r="RP84" s="164"/>
      <c r="RQ84" s="164"/>
      <c r="RR84" s="164"/>
      <c r="RS84" s="164"/>
      <c r="RT84" s="164"/>
      <c r="RU84" s="164"/>
      <c r="RV84" s="164"/>
      <c r="RW84" s="164"/>
      <c r="RX84" s="164"/>
      <c r="RY84" s="164"/>
      <c r="RZ84" s="164"/>
      <c r="SA84" s="164"/>
      <c r="SB84" s="164"/>
      <c r="SC84" s="164"/>
      <c r="SD84" s="164"/>
      <c r="SE84" s="164"/>
      <c r="SF84" s="164"/>
      <c r="SG84" s="164"/>
      <c r="SH84" s="164"/>
      <c r="SI84" s="164"/>
      <c r="SJ84" s="164"/>
      <c r="SK84" s="164"/>
      <c r="SL84" s="164"/>
      <c r="SM84" s="164"/>
      <c r="SN84" s="164"/>
      <c r="SO84" s="164"/>
      <c r="SP84" s="164"/>
      <c r="SQ84" s="164"/>
      <c r="SR84" s="164"/>
      <c r="SS84" s="164"/>
      <c r="ST84" s="164"/>
      <c r="SU84" s="164"/>
      <c r="SV84" s="164"/>
      <c r="SW84" s="164"/>
      <c r="SX84" s="164"/>
      <c r="SY84" s="164"/>
      <c r="SZ84" s="164"/>
      <c r="TA84" s="164"/>
      <c r="TB84" s="164"/>
      <c r="TC84" s="164"/>
      <c r="TD84" s="164"/>
      <c r="TE84" s="164"/>
      <c r="TF84" s="164"/>
      <c r="TG84" s="164"/>
      <c r="TH84" s="164"/>
      <c r="TI84" s="164"/>
      <c r="TJ84" s="164"/>
      <c r="TK84" s="164"/>
      <c r="TL84" s="164"/>
      <c r="TM84" s="164"/>
      <c r="TN84" s="164"/>
      <c r="TO84" s="164"/>
      <c r="TP84" s="164"/>
      <c r="TQ84" s="164"/>
      <c r="TR84" s="164"/>
      <c r="TS84" s="164"/>
      <c r="TT84" s="164"/>
      <c r="TU84" s="164"/>
      <c r="TV84" s="164"/>
      <c r="TW84" s="164"/>
      <c r="TX84" s="164"/>
      <c r="TY84" s="164"/>
      <c r="TZ84" s="164"/>
      <c r="UA84" s="164"/>
      <c r="UB84" s="164"/>
      <c r="UC84" s="164"/>
      <c r="UD84" s="164"/>
      <c r="UE84" s="164"/>
      <c r="UF84" s="164"/>
      <c r="UG84" s="164"/>
      <c r="UH84" s="164"/>
      <c r="UI84" s="164"/>
      <c r="UJ84" s="164"/>
      <c r="UK84" s="164"/>
      <c r="UL84" s="164"/>
      <c r="UM84" s="164"/>
      <c r="UN84" s="164"/>
      <c r="UO84" s="164"/>
      <c r="UP84" s="164"/>
      <c r="UQ84" s="164"/>
      <c r="UR84" s="164"/>
      <c r="US84" s="164"/>
      <c r="UT84" s="164"/>
      <c r="UU84" s="164"/>
      <c r="UV84" s="164"/>
      <c r="UW84" s="164"/>
      <c r="UX84" s="164"/>
      <c r="UY84" s="164"/>
      <c r="UZ84" s="164"/>
      <c r="VA84" s="164"/>
      <c r="VB84" s="164"/>
      <c r="VC84" s="164"/>
      <c r="VD84" s="164"/>
      <c r="VE84" s="164"/>
      <c r="VF84" s="164"/>
      <c r="VG84" s="164"/>
      <c r="VH84" s="164"/>
      <c r="VI84" s="164"/>
      <c r="VJ84" s="164"/>
      <c r="VK84" s="164"/>
      <c r="VL84" s="164"/>
      <c r="VM84" s="164"/>
      <c r="VN84" s="164"/>
      <c r="VO84" s="164"/>
      <c r="VP84" s="164"/>
      <c r="VQ84" s="164"/>
      <c r="VR84" s="164"/>
      <c r="VS84" s="164"/>
      <c r="VT84" s="164"/>
      <c r="VU84" s="164"/>
      <c r="VV84" s="164"/>
      <c r="VW84" s="164"/>
      <c r="VX84" s="164"/>
      <c r="VY84" s="164"/>
      <c r="VZ84" s="164"/>
      <c r="WA84" s="164"/>
      <c r="WB84" s="164"/>
      <c r="WC84" s="164"/>
      <c r="WD84" s="164"/>
      <c r="WE84" s="164"/>
      <c r="WF84" s="164"/>
      <c r="WG84" s="164"/>
      <c r="WH84" s="164"/>
      <c r="WI84" s="164"/>
      <c r="WJ84" s="164"/>
      <c r="WK84" s="164"/>
      <c r="WL84" s="164"/>
      <c r="WM84" s="164"/>
      <c r="WN84" s="164"/>
      <c r="WO84" s="164"/>
      <c r="WP84" s="164"/>
      <c r="WQ84" s="164"/>
      <c r="WR84" s="164"/>
      <c r="WS84" s="164"/>
      <c r="WT84" s="164"/>
      <c r="WU84" s="164"/>
      <c r="WV84" s="164"/>
      <c r="WW84" s="164"/>
      <c r="WX84" s="164"/>
      <c r="WY84" s="164"/>
      <c r="WZ84" s="164"/>
      <c r="XA84" s="164"/>
      <c r="XB84" s="164"/>
      <c r="XC84" s="164"/>
      <c r="XD84" s="164"/>
      <c r="XE84" s="164"/>
      <c r="XF84" s="164"/>
      <c r="XG84" s="164"/>
      <c r="XH84" s="164"/>
      <c r="XI84" s="164"/>
      <c r="XJ84" s="164"/>
      <c r="XK84" s="164"/>
      <c r="XL84" s="164"/>
      <c r="XM84" s="164"/>
      <c r="XN84" s="164"/>
      <c r="XO84" s="164"/>
      <c r="XP84" s="164"/>
      <c r="XQ84" s="164"/>
      <c r="XR84" s="164"/>
      <c r="XS84" s="164"/>
      <c r="XT84" s="164"/>
      <c r="XU84" s="164"/>
      <c r="XV84" s="164"/>
      <c r="XW84" s="164"/>
      <c r="XX84" s="164"/>
      <c r="XY84" s="164"/>
      <c r="XZ84" s="164"/>
      <c r="YA84" s="164"/>
      <c r="YB84" s="164"/>
      <c r="YC84" s="164"/>
      <c r="YD84" s="164"/>
      <c r="YE84" s="164"/>
      <c r="YF84" s="164"/>
      <c r="YG84" s="164"/>
      <c r="YH84" s="164"/>
      <c r="YI84" s="164"/>
      <c r="YJ84" s="164"/>
      <c r="YK84" s="164"/>
      <c r="YL84" s="164"/>
      <c r="YM84" s="164"/>
      <c r="YN84" s="164"/>
      <c r="YO84" s="164"/>
      <c r="YP84" s="164"/>
      <c r="YQ84" s="164"/>
      <c r="YR84" s="164"/>
      <c r="YS84" s="164"/>
      <c r="YT84" s="164"/>
      <c r="YU84" s="164"/>
      <c r="YV84" s="164"/>
      <c r="YW84" s="164"/>
      <c r="YX84" s="164"/>
      <c r="YY84" s="164"/>
      <c r="YZ84" s="164"/>
      <c r="ZA84" s="164"/>
      <c r="ZB84" s="164"/>
      <c r="ZC84" s="164"/>
      <c r="ZD84" s="164"/>
      <c r="ZE84" s="164"/>
      <c r="ZF84" s="164"/>
      <c r="ZG84" s="164"/>
      <c r="ZH84" s="164"/>
      <c r="ZI84" s="164"/>
      <c r="ZJ84" s="164"/>
      <c r="ZK84" s="164"/>
      <c r="ZL84" s="164"/>
      <c r="ZM84" s="164"/>
      <c r="ZN84" s="164"/>
      <c r="ZO84" s="164"/>
      <c r="ZP84" s="164"/>
      <c r="ZQ84" s="164"/>
      <c r="ZR84" s="164"/>
      <c r="ZS84" s="164"/>
      <c r="ZT84" s="164"/>
      <c r="ZU84" s="164"/>
      <c r="ZV84" s="164"/>
      <c r="ZW84" s="164"/>
      <c r="ZX84" s="164"/>
      <c r="ZY84" s="164"/>
      <c r="ZZ84" s="164"/>
      <c r="AAA84" s="164"/>
      <c r="AAB84" s="164"/>
      <c r="AAC84" s="164"/>
      <c r="AAD84" s="164"/>
      <c r="AAE84" s="164"/>
      <c r="AAF84" s="164"/>
      <c r="AAG84" s="164"/>
      <c r="AAH84" s="164"/>
      <c r="AAI84" s="164"/>
      <c r="AAJ84" s="164"/>
      <c r="AAK84" s="164"/>
      <c r="AAL84" s="164"/>
      <c r="AAM84" s="164"/>
      <c r="AAN84" s="164"/>
      <c r="AAO84" s="164"/>
      <c r="AAP84" s="164"/>
      <c r="AAQ84" s="164"/>
      <c r="AAR84" s="164"/>
      <c r="AAS84" s="164"/>
      <c r="AAT84" s="164"/>
      <c r="AAU84" s="164"/>
      <c r="AAV84" s="164"/>
      <c r="AAW84" s="164"/>
      <c r="AAX84" s="164"/>
      <c r="AAY84" s="164"/>
      <c r="AAZ84" s="164"/>
      <c r="ABA84" s="164"/>
      <c r="ABB84" s="164"/>
      <c r="ABC84" s="164"/>
    </row>
    <row r="85" spans="1:731" ht="15" customHeight="1" x14ac:dyDescent="0.35">
      <c r="A85" s="161" t="s">
        <v>257</v>
      </c>
      <c r="B85" s="525"/>
      <c r="C85" s="525"/>
      <c r="D85" s="162"/>
      <c r="E85" s="162"/>
      <c r="F85" s="162"/>
      <c r="G85" s="162">
        <v>1</v>
      </c>
      <c r="H85" s="162">
        <v>1</v>
      </c>
      <c r="I85" s="162">
        <v>1</v>
      </c>
      <c r="J85" s="162">
        <v>1</v>
      </c>
      <c r="K85" s="162">
        <v>1</v>
      </c>
      <c r="L85" s="162">
        <v>1</v>
      </c>
      <c r="M85" s="162">
        <v>1</v>
      </c>
      <c r="N85" s="162">
        <v>1</v>
      </c>
      <c r="O85" s="162"/>
      <c r="P85" s="162"/>
      <c r="Q85" s="162"/>
      <c r="R85" s="162">
        <v>1415.4023503974211</v>
      </c>
      <c r="S85" s="162">
        <v>1415.4023503974211</v>
      </c>
      <c r="T85" s="162">
        <v>1415.4023503974211</v>
      </c>
      <c r="U85" s="162">
        <v>1415.4023503974211</v>
      </c>
      <c r="V85" s="162">
        <v>1415.4023503974211</v>
      </c>
      <c r="W85" s="162">
        <v>1415.4023503974211</v>
      </c>
      <c r="X85" s="162">
        <v>1415.4023503974211</v>
      </c>
      <c r="Y85" s="162">
        <v>1415.4023503974211</v>
      </c>
      <c r="Z85" s="162"/>
      <c r="AA85" s="162"/>
      <c r="AB85" s="162"/>
      <c r="AC85" s="162">
        <v>3693.8315406400898</v>
      </c>
      <c r="AD85" s="162">
        <v>3693.8315406400898</v>
      </c>
      <c r="AE85" s="162">
        <v>3693.8315406400898</v>
      </c>
      <c r="AF85" s="162">
        <v>3693.8315406400898</v>
      </c>
      <c r="AG85" s="162">
        <v>3693.8315406400898</v>
      </c>
      <c r="AH85" s="162">
        <v>3693.8315406400898</v>
      </c>
      <c r="AI85" s="162">
        <v>3693.8315406400898</v>
      </c>
      <c r="AJ85" s="162">
        <v>3693.8315406400898</v>
      </c>
      <c r="AK85" s="162"/>
      <c r="AL85" s="162"/>
      <c r="AM85" s="162"/>
      <c r="AN85" s="162">
        <v>3364.2414148310545</v>
      </c>
      <c r="AO85" s="162">
        <v>3364.2414148310545</v>
      </c>
      <c r="AP85" s="162">
        <v>3364.2414148310545</v>
      </c>
      <c r="AQ85" s="162">
        <v>3364.2414148310545</v>
      </c>
      <c r="AR85" s="162">
        <v>3364.2414148310545</v>
      </c>
      <c r="AS85" s="162">
        <v>3364.2414148310545</v>
      </c>
      <c r="AT85" s="162">
        <v>3364.2414148310545</v>
      </c>
      <c r="AU85" s="162">
        <v>3364.2414148310545</v>
      </c>
      <c r="AV85" s="162"/>
      <c r="AW85" s="162"/>
      <c r="AX85" s="162"/>
      <c r="AY85" s="162">
        <v>26772</v>
      </c>
      <c r="AZ85" s="162">
        <v>26772</v>
      </c>
      <c r="BA85" s="162">
        <v>26772</v>
      </c>
      <c r="BB85" s="162">
        <v>26772</v>
      </c>
      <c r="BC85" s="162">
        <v>26772</v>
      </c>
      <c r="BD85" s="162">
        <v>26772</v>
      </c>
      <c r="BE85" s="162">
        <v>26772</v>
      </c>
      <c r="BF85" s="162">
        <v>26772</v>
      </c>
      <c r="BG85" s="162"/>
      <c r="BH85" s="162"/>
      <c r="BI85" s="162"/>
      <c r="BJ85" s="162">
        <v>0</v>
      </c>
      <c r="BK85" s="162">
        <v>0</v>
      </c>
      <c r="BL85" s="162">
        <v>0</v>
      </c>
      <c r="BM85" s="162">
        <v>0</v>
      </c>
      <c r="BN85" s="162">
        <v>0</v>
      </c>
      <c r="BO85" s="162">
        <v>0</v>
      </c>
      <c r="BP85" s="162">
        <v>0</v>
      </c>
      <c r="BQ85" s="162">
        <v>0</v>
      </c>
      <c r="BR85" s="162"/>
      <c r="BS85" s="162"/>
      <c r="BT85" s="162"/>
      <c r="BU85" s="162">
        <v>0</v>
      </c>
      <c r="BV85" s="162">
        <v>0</v>
      </c>
      <c r="BW85" s="162">
        <v>0</v>
      </c>
      <c r="BX85" s="162">
        <v>0</v>
      </c>
      <c r="BY85" s="162">
        <v>0</v>
      </c>
      <c r="BZ85" s="162">
        <v>0</v>
      </c>
      <c r="CA85" s="162">
        <v>0</v>
      </c>
      <c r="CB85" s="162">
        <v>0</v>
      </c>
      <c r="CC85" s="162"/>
      <c r="CD85" s="162"/>
      <c r="CE85" s="162"/>
      <c r="CF85" s="162">
        <v>8473.4753058685637</v>
      </c>
      <c r="CG85" s="162">
        <v>8473.4753058685637</v>
      </c>
      <c r="CH85" s="162">
        <v>8473.4753058685637</v>
      </c>
      <c r="CI85" s="162">
        <v>8473.4753058685637</v>
      </c>
      <c r="CJ85" s="162">
        <v>8473.4753058685637</v>
      </c>
      <c r="CK85" s="162">
        <v>8473.4753058685637</v>
      </c>
      <c r="CL85" s="162">
        <v>8473.4753058685637</v>
      </c>
      <c r="CM85" s="162">
        <v>8473.4753058685637</v>
      </c>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4"/>
      <c r="DV85" s="164"/>
      <c r="DW85" s="164"/>
      <c r="DX85" s="164"/>
      <c r="DY85" s="164"/>
      <c r="DZ85" s="164"/>
      <c r="EA85" s="164"/>
      <c r="EB85" s="164"/>
      <c r="EC85" s="164"/>
      <c r="ED85" s="164"/>
      <c r="EE85" s="164"/>
      <c r="EF85" s="164"/>
      <c r="EG85" s="164"/>
      <c r="EH85" s="164"/>
      <c r="EI85" s="164"/>
      <c r="EJ85" s="164"/>
      <c r="EK85" s="164"/>
      <c r="EL85" s="164"/>
      <c r="EM85" s="164"/>
      <c r="EN85" s="164"/>
      <c r="EO85" s="164"/>
      <c r="EP85" s="164"/>
      <c r="EQ85" s="164"/>
      <c r="ER85" s="164"/>
      <c r="ES85" s="164"/>
      <c r="ET85" s="164"/>
      <c r="EU85" s="164"/>
      <c r="EV85" s="164"/>
      <c r="EW85" s="164"/>
      <c r="EX85" s="164"/>
      <c r="EY85" s="164"/>
      <c r="EZ85" s="164"/>
      <c r="FA85" s="164"/>
      <c r="FB85" s="164"/>
      <c r="FC85" s="164"/>
      <c r="FD85" s="164"/>
      <c r="FE85" s="164"/>
      <c r="FF85" s="164"/>
      <c r="FG85" s="164"/>
      <c r="FH85" s="164"/>
      <c r="FI85" s="164"/>
      <c r="FJ85" s="164"/>
      <c r="FK85" s="164"/>
      <c r="FL85" s="164"/>
      <c r="FM85" s="164"/>
      <c r="FN85" s="164"/>
      <c r="FO85" s="164"/>
      <c r="FP85" s="164"/>
      <c r="FQ85" s="164"/>
      <c r="FR85" s="164"/>
      <c r="FS85" s="164"/>
      <c r="FT85" s="164"/>
      <c r="FU85" s="164"/>
      <c r="FV85" s="164"/>
      <c r="FW85" s="164"/>
      <c r="FX85" s="164"/>
      <c r="FY85" s="164"/>
      <c r="FZ85" s="164"/>
      <c r="GA85" s="164"/>
      <c r="GB85" s="164"/>
      <c r="GC85" s="164"/>
      <c r="GD85" s="164"/>
      <c r="GE85" s="164"/>
      <c r="GF85" s="164"/>
      <c r="GG85" s="164"/>
      <c r="GH85" s="164"/>
      <c r="GI85" s="164"/>
      <c r="GJ85" s="164"/>
      <c r="GK85" s="164"/>
      <c r="GL85" s="164"/>
      <c r="GM85" s="164"/>
      <c r="GN85" s="164"/>
      <c r="GO85" s="164"/>
      <c r="GP85" s="164"/>
      <c r="GQ85" s="164"/>
      <c r="GR85" s="164"/>
      <c r="GS85" s="164"/>
      <c r="GT85" s="164"/>
      <c r="GU85" s="164"/>
      <c r="GV85" s="164"/>
      <c r="GW85" s="164"/>
      <c r="GX85" s="164"/>
      <c r="GY85" s="164"/>
      <c r="GZ85" s="164"/>
      <c r="HA85" s="164"/>
      <c r="HB85" s="164"/>
      <c r="HC85" s="164"/>
      <c r="HD85" s="164"/>
      <c r="HE85" s="164"/>
      <c r="HF85" s="164"/>
      <c r="HG85" s="164"/>
      <c r="HH85" s="164"/>
      <c r="HI85" s="164"/>
      <c r="HJ85" s="164"/>
      <c r="HK85" s="164"/>
      <c r="HL85" s="164"/>
      <c r="HM85" s="164"/>
      <c r="HN85" s="164"/>
      <c r="HO85" s="164"/>
      <c r="HP85" s="164"/>
      <c r="HQ85" s="164"/>
      <c r="HR85" s="164"/>
      <c r="HS85" s="164"/>
      <c r="HT85" s="164"/>
      <c r="HU85" s="164"/>
      <c r="HV85" s="164"/>
      <c r="HW85" s="164"/>
      <c r="HX85" s="164"/>
      <c r="HY85" s="164"/>
      <c r="HZ85" s="164"/>
      <c r="IA85" s="164"/>
      <c r="IB85" s="164"/>
      <c r="IC85" s="164"/>
      <c r="ID85" s="164"/>
      <c r="IE85" s="164"/>
      <c r="IF85" s="164"/>
      <c r="IG85" s="164"/>
      <c r="IH85" s="164"/>
      <c r="II85" s="164"/>
      <c r="IJ85" s="164"/>
      <c r="IK85" s="164"/>
      <c r="IL85" s="164"/>
      <c r="IM85" s="164"/>
      <c r="IN85" s="164"/>
      <c r="IO85" s="164"/>
      <c r="IP85" s="164"/>
      <c r="IQ85" s="164"/>
      <c r="IR85" s="164"/>
      <c r="IS85" s="164"/>
      <c r="IT85" s="164"/>
      <c r="IU85" s="164"/>
      <c r="IV85" s="164"/>
      <c r="IW85" s="164"/>
      <c r="IX85" s="164"/>
      <c r="IY85" s="164"/>
      <c r="IZ85" s="164"/>
      <c r="JA85" s="164"/>
      <c r="JB85" s="164"/>
      <c r="JC85" s="164"/>
      <c r="JD85" s="164"/>
      <c r="JE85" s="164"/>
      <c r="JF85" s="164"/>
      <c r="JG85" s="164"/>
      <c r="JH85" s="164"/>
      <c r="JI85" s="164"/>
      <c r="JJ85" s="164"/>
      <c r="JK85" s="164"/>
      <c r="JL85" s="164"/>
      <c r="JM85" s="164"/>
      <c r="JN85" s="164"/>
      <c r="JO85" s="164"/>
      <c r="JP85" s="164"/>
      <c r="JQ85" s="164"/>
      <c r="JR85" s="164"/>
      <c r="JS85" s="164"/>
      <c r="JT85" s="164"/>
      <c r="JU85" s="164"/>
      <c r="JV85" s="164"/>
      <c r="JW85" s="164"/>
      <c r="JX85" s="164"/>
      <c r="JY85" s="164"/>
      <c r="JZ85" s="164"/>
      <c r="KA85" s="164"/>
      <c r="KB85" s="164"/>
      <c r="KC85" s="164"/>
      <c r="KD85" s="164"/>
      <c r="KE85" s="164"/>
      <c r="KF85" s="164"/>
      <c r="KG85" s="164"/>
      <c r="KH85" s="164"/>
      <c r="KI85" s="164"/>
      <c r="KJ85" s="164"/>
      <c r="KK85" s="164"/>
      <c r="KL85" s="164"/>
      <c r="KM85" s="164"/>
      <c r="KN85" s="164"/>
      <c r="KO85" s="164"/>
      <c r="KP85" s="164"/>
      <c r="KQ85" s="164"/>
      <c r="KR85" s="164"/>
      <c r="KS85" s="164"/>
      <c r="KT85" s="164"/>
      <c r="KU85" s="164"/>
      <c r="KV85" s="164"/>
      <c r="KW85" s="164"/>
      <c r="KX85" s="164"/>
      <c r="KY85" s="164"/>
      <c r="KZ85" s="164"/>
      <c r="LA85" s="164"/>
      <c r="LB85" s="164"/>
      <c r="LC85" s="164"/>
      <c r="LD85" s="164"/>
      <c r="LE85" s="164"/>
      <c r="LF85" s="164"/>
      <c r="LG85" s="164"/>
      <c r="LH85" s="164"/>
      <c r="LI85" s="164"/>
      <c r="LJ85" s="164"/>
      <c r="LK85" s="164"/>
      <c r="LL85" s="164"/>
      <c r="LM85" s="164"/>
      <c r="LN85" s="164"/>
      <c r="LO85" s="164"/>
      <c r="LP85" s="164"/>
      <c r="LQ85" s="164"/>
      <c r="LR85" s="164"/>
      <c r="LS85" s="164"/>
      <c r="LT85" s="164"/>
      <c r="LU85" s="164"/>
      <c r="LV85" s="164"/>
      <c r="LW85" s="164"/>
      <c r="LX85" s="164"/>
      <c r="LY85" s="164"/>
      <c r="LZ85" s="164"/>
      <c r="MA85" s="164"/>
      <c r="MB85" s="164"/>
      <c r="MC85" s="164"/>
      <c r="MD85" s="164"/>
      <c r="ME85" s="164"/>
      <c r="MF85" s="164"/>
      <c r="MG85" s="164"/>
      <c r="MH85" s="164"/>
      <c r="MI85" s="164"/>
      <c r="MJ85" s="164"/>
      <c r="MK85" s="164"/>
      <c r="ML85" s="164"/>
      <c r="MM85" s="164"/>
      <c r="MN85" s="164"/>
      <c r="MO85" s="164"/>
      <c r="MP85" s="164"/>
      <c r="MQ85" s="164"/>
      <c r="MR85" s="164"/>
      <c r="MS85" s="164"/>
      <c r="MT85" s="164"/>
      <c r="MU85" s="164"/>
      <c r="MV85" s="164"/>
      <c r="MW85" s="164"/>
      <c r="MX85" s="164"/>
      <c r="MY85" s="164"/>
      <c r="MZ85" s="164"/>
      <c r="NA85" s="164"/>
      <c r="NB85" s="164"/>
      <c r="NC85" s="164"/>
      <c r="ND85" s="164"/>
      <c r="NE85" s="164"/>
      <c r="NF85" s="164"/>
      <c r="NG85" s="164"/>
      <c r="NH85" s="164"/>
      <c r="NI85" s="164"/>
      <c r="NJ85" s="164"/>
      <c r="NK85" s="164"/>
      <c r="NL85" s="164"/>
      <c r="NM85" s="164"/>
      <c r="NN85" s="164"/>
      <c r="NO85" s="164"/>
      <c r="NP85" s="164"/>
      <c r="NQ85" s="164"/>
      <c r="NR85" s="164"/>
      <c r="NS85" s="164"/>
      <c r="NT85" s="164"/>
      <c r="NU85" s="164"/>
      <c r="NV85" s="164"/>
      <c r="NW85" s="164"/>
      <c r="NX85" s="164"/>
      <c r="NY85" s="164"/>
      <c r="NZ85" s="164"/>
      <c r="OA85" s="164"/>
      <c r="OB85" s="164"/>
      <c r="OC85" s="164"/>
      <c r="OD85" s="164"/>
      <c r="OE85" s="164"/>
      <c r="OF85" s="164"/>
      <c r="OG85" s="164"/>
      <c r="OH85" s="164"/>
      <c r="OI85" s="164"/>
      <c r="OJ85" s="164"/>
      <c r="OK85" s="164"/>
      <c r="OL85" s="164"/>
      <c r="OM85" s="164"/>
      <c r="ON85" s="164"/>
      <c r="OO85" s="164"/>
      <c r="OP85" s="164"/>
      <c r="OQ85" s="164"/>
      <c r="OR85" s="164"/>
      <c r="OS85" s="164"/>
      <c r="OT85" s="164"/>
      <c r="OU85" s="164"/>
      <c r="OV85" s="164"/>
      <c r="OW85" s="164"/>
      <c r="OX85" s="164"/>
      <c r="OY85" s="164"/>
      <c r="OZ85" s="164"/>
      <c r="PA85" s="164"/>
      <c r="PB85" s="164"/>
      <c r="PC85" s="164"/>
      <c r="PD85" s="164"/>
      <c r="PE85" s="164"/>
      <c r="PF85" s="164"/>
      <c r="PG85" s="164"/>
      <c r="PH85" s="164"/>
      <c r="PI85" s="164"/>
      <c r="PJ85" s="164"/>
      <c r="PK85" s="164"/>
      <c r="PL85" s="164"/>
      <c r="PM85" s="164"/>
      <c r="PN85" s="164"/>
      <c r="PO85" s="164"/>
      <c r="PP85" s="164"/>
      <c r="PQ85" s="164"/>
      <c r="PR85" s="164"/>
      <c r="PS85" s="164"/>
      <c r="PT85" s="164"/>
      <c r="PU85" s="164"/>
      <c r="PV85" s="164"/>
      <c r="PW85" s="164"/>
      <c r="PX85" s="164"/>
      <c r="PY85" s="164"/>
      <c r="PZ85" s="164"/>
      <c r="QA85" s="164"/>
      <c r="QB85" s="164"/>
      <c r="QC85" s="164"/>
      <c r="QD85" s="164"/>
      <c r="QE85" s="164"/>
      <c r="QF85" s="164"/>
      <c r="QG85" s="164"/>
      <c r="QH85" s="164"/>
      <c r="QI85" s="164"/>
      <c r="QJ85" s="164"/>
      <c r="QK85" s="164"/>
      <c r="QL85" s="164"/>
      <c r="QM85" s="164"/>
      <c r="QN85" s="164"/>
      <c r="QO85" s="164"/>
      <c r="QP85" s="164"/>
      <c r="QQ85" s="164"/>
      <c r="QR85" s="164"/>
      <c r="QS85" s="164"/>
      <c r="QT85" s="164"/>
      <c r="QU85" s="164"/>
      <c r="QV85" s="164"/>
      <c r="QW85" s="164"/>
      <c r="QX85" s="164"/>
      <c r="QY85" s="164"/>
      <c r="QZ85" s="164"/>
      <c r="RA85" s="164"/>
      <c r="RB85" s="164"/>
      <c r="RC85" s="164"/>
      <c r="RD85" s="164"/>
      <c r="RE85" s="164"/>
      <c r="RF85" s="164"/>
      <c r="RG85" s="164"/>
      <c r="RH85" s="164"/>
      <c r="RI85" s="164"/>
      <c r="RJ85" s="164"/>
      <c r="RK85" s="164"/>
      <c r="RL85" s="164"/>
      <c r="RM85" s="164"/>
      <c r="RN85" s="164"/>
      <c r="RO85" s="164"/>
      <c r="RP85" s="164"/>
      <c r="RQ85" s="164"/>
      <c r="RR85" s="164"/>
      <c r="RS85" s="164"/>
      <c r="RT85" s="164"/>
      <c r="RU85" s="164"/>
      <c r="RV85" s="164"/>
      <c r="RW85" s="164"/>
      <c r="RX85" s="164"/>
      <c r="RY85" s="164"/>
      <c r="RZ85" s="164"/>
      <c r="SA85" s="164"/>
      <c r="SB85" s="164"/>
      <c r="SC85" s="164"/>
      <c r="SD85" s="164"/>
      <c r="SE85" s="164"/>
      <c r="SF85" s="164"/>
      <c r="SG85" s="164"/>
      <c r="SH85" s="164"/>
      <c r="SI85" s="164"/>
      <c r="SJ85" s="164"/>
      <c r="SK85" s="164"/>
      <c r="SL85" s="164"/>
      <c r="SM85" s="164"/>
      <c r="SN85" s="164"/>
      <c r="SO85" s="164"/>
      <c r="SP85" s="164"/>
      <c r="SQ85" s="164"/>
      <c r="SR85" s="164"/>
      <c r="SS85" s="164"/>
      <c r="ST85" s="164"/>
      <c r="SU85" s="164"/>
      <c r="SV85" s="164"/>
      <c r="SW85" s="164"/>
      <c r="SX85" s="164"/>
      <c r="SY85" s="164"/>
      <c r="SZ85" s="164"/>
      <c r="TA85" s="164"/>
      <c r="TB85" s="164"/>
      <c r="TC85" s="164"/>
      <c r="TD85" s="164"/>
      <c r="TE85" s="164"/>
      <c r="TF85" s="164"/>
      <c r="TG85" s="164"/>
      <c r="TH85" s="164"/>
      <c r="TI85" s="164"/>
      <c r="TJ85" s="164"/>
      <c r="TK85" s="164"/>
      <c r="TL85" s="164"/>
      <c r="TM85" s="164"/>
      <c r="TN85" s="164"/>
      <c r="TO85" s="164"/>
      <c r="TP85" s="164"/>
      <c r="TQ85" s="164"/>
      <c r="TR85" s="164"/>
      <c r="TS85" s="164"/>
      <c r="TT85" s="164"/>
      <c r="TU85" s="164"/>
      <c r="TV85" s="164"/>
      <c r="TW85" s="164"/>
      <c r="TX85" s="164"/>
      <c r="TY85" s="164"/>
      <c r="TZ85" s="164"/>
      <c r="UA85" s="164"/>
      <c r="UB85" s="164"/>
      <c r="UC85" s="164"/>
      <c r="UD85" s="164"/>
      <c r="UE85" s="164"/>
      <c r="UF85" s="164"/>
      <c r="UG85" s="164"/>
      <c r="UH85" s="164"/>
      <c r="UI85" s="164"/>
      <c r="UJ85" s="164"/>
      <c r="UK85" s="164"/>
      <c r="UL85" s="164"/>
      <c r="UM85" s="164"/>
      <c r="UN85" s="164"/>
      <c r="UO85" s="164"/>
      <c r="UP85" s="164"/>
      <c r="UQ85" s="164"/>
      <c r="UR85" s="164"/>
      <c r="US85" s="164"/>
      <c r="UT85" s="164"/>
      <c r="UU85" s="164"/>
      <c r="UV85" s="164"/>
      <c r="UW85" s="164"/>
      <c r="UX85" s="164"/>
      <c r="UY85" s="164"/>
      <c r="UZ85" s="164"/>
      <c r="VA85" s="164"/>
      <c r="VB85" s="164"/>
      <c r="VC85" s="164"/>
      <c r="VD85" s="164"/>
      <c r="VE85" s="164"/>
      <c r="VF85" s="164"/>
      <c r="VG85" s="164"/>
      <c r="VH85" s="164"/>
      <c r="VI85" s="164"/>
      <c r="VJ85" s="164"/>
      <c r="VK85" s="164"/>
      <c r="VL85" s="164"/>
      <c r="VM85" s="164"/>
      <c r="VN85" s="164"/>
      <c r="VO85" s="164"/>
      <c r="VP85" s="164"/>
      <c r="VQ85" s="164"/>
      <c r="VR85" s="164"/>
      <c r="VS85" s="164"/>
      <c r="VT85" s="164"/>
      <c r="VU85" s="164"/>
      <c r="VV85" s="164"/>
      <c r="VW85" s="164"/>
      <c r="VX85" s="164"/>
      <c r="VY85" s="164"/>
      <c r="VZ85" s="164"/>
      <c r="WA85" s="164"/>
      <c r="WB85" s="164"/>
      <c r="WC85" s="164"/>
      <c r="WD85" s="164"/>
      <c r="WE85" s="164"/>
      <c r="WF85" s="164"/>
      <c r="WG85" s="164"/>
      <c r="WH85" s="164"/>
      <c r="WI85" s="164"/>
      <c r="WJ85" s="164"/>
      <c r="WK85" s="164"/>
      <c r="WL85" s="164"/>
      <c r="WM85" s="164"/>
      <c r="WN85" s="164"/>
      <c r="WO85" s="164"/>
      <c r="WP85" s="164"/>
      <c r="WQ85" s="164"/>
      <c r="WR85" s="164"/>
      <c r="WS85" s="164"/>
      <c r="WT85" s="164"/>
      <c r="WU85" s="164"/>
      <c r="WV85" s="164"/>
      <c r="WW85" s="164"/>
      <c r="WX85" s="164"/>
      <c r="WY85" s="164"/>
      <c r="WZ85" s="164"/>
      <c r="XA85" s="164"/>
      <c r="XB85" s="164"/>
      <c r="XC85" s="164"/>
      <c r="XD85" s="164"/>
      <c r="XE85" s="164"/>
      <c r="XF85" s="164"/>
      <c r="XG85" s="164"/>
      <c r="XH85" s="164"/>
      <c r="XI85" s="164"/>
      <c r="XJ85" s="164"/>
      <c r="XK85" s="164"/>
      <c r="XL85" s="164"/>
      <c r="XM85" s="164"/>
      <c r="XN85" s="164"/>
      <c r="XO85" s="164"/>
      <c r="XP85" s="164"/>
      <c r="XQ85" s="164"/>
      <c r="XR85" s="164"/>
      <c r="XS85" s="164"/>
      <c r="XT85" s="164"/>
      <c r="XU85" s="164"/>
      <c r="XV85" s="164"/>
      <c r="XW85" s="164"/>
      <c r="XX85" s="164"/>
      <c r="XY85" s="164"/>
      <c r="XZ85" s="164"/>
      <c r="YA85" s="164"/>
      <c r="YB85" s="164"/>
      <c r="YC85" s="164"/>
      <c r="YD85" s="164"/>
      <c r="YE85" s="164"/>
      <c r="YF85" s="164"/>
      <c r="YG85" s="164"/>
      <c r="YH85" s="164"/>
      <c r="YI85" s="164"/>
      <c r="YJ85" s="164"/>
      <c r="YK85" s="164"/>
      <c r="YL85" s="164"/>
      <c r="YM85" s="164"/>
      <c r="YN85" s="164"/>
      <c r="YO85" s="164"/>
      <c r="YP85" s="164"/>
      <c r="YQ85" s="164"/>
      <c r="YR85" s="164"/>
      <c r="YS85" s="164"/>
      <c r="YT85" s="164"/>
      <c r="YU85" s="164"/>
      <c r="YV85" s="164"/>
      <c r="YW85" s="164"/>
      <c r="YX85" s="164"/>
      <c r="YY85" s="164"/>
      <c r="YZ85" s="164"/>
      <c r="ZA85" s="164"/>
      <c r="ZB85" s="164"/>
      <c r="ZC85" s="164"/>
      <c r="ZD85" s="164"/>
      <c r="ZE85" s="164"/>
      <c r="ZF85" s="164"/>
      <c r="ZG85" s="164"/>
      <c r="ZH85" s="164"/>
      <c r="ZI85" s="164"/>
      <c r="ZJ85" s="164"/>
      <c r="ZK85" s="164"/>
      <c r="ZL85" s="164"/>
      <c r="ZM85" s="164"/>
      <c r="ZN85" s="164"/>
      <c r="ZO85" s="164"/>
      <c r="ZP85" s="164"/>
      <c r="ZQ85" s="164"/>
      <c r="ZR85" s="164"/>
      <c r="ZS85" s="164"/>
      <c r="ZT85" s="164"/>
      <c r="ZU85" s="164"/>
      <c r="ZV85" s="164"/>
      <c r="ZW85" s="164"/>
      <c r="ZX85" s="164"/>
      <c r="ZY85" s="164"/>
      <c r="ZZ85" s="164"/>
      <c r="AAA85" s="164"/>
      <c r="AAB85" s="164"/>
      <c r="AAC85" s="164"/>
      <c r="AAD85" s="164"/>
      <c r="AAE85" s="164"/>
      <c r="AAF85" s="164"/>
      <c r="AAG85" s="164"/>
      <c r="AAH85" s="164"/>
      <c r="AAI85" s="164"/>
      <c r="AAJ85" s="164"/>
      <c r="AAK85" s="164"/>
      <c r="AAL85" s="164"/>
      <c r="AAM85" s="164"/>
      <c r="AAN85" s="164"/>
      <c r="AAO85" s="164"/>
      <c r="AAP85" s="164"/>
      <c r="AAQ85" s="164"/>
      <c r="AAR85" s="164"/>
      <c r="AAS85" s="164"/>
      <c r="AAT85" s="164"/>
      <c r="AAU85" s="164"/>
      <c r="AAV85" s="164"/>
      <c r="AAW85" s="164"/>
      <c r="AAX85" s="164"/>
      <c r="AAY85" s="164"/>
      <c r="AAZ85" s="164"/>
      <c r="ABA85" s="164"/>
      <c r="ABB85" s="164"/>
      <c r="ABC85" s="164"/>
    </row>
    <row r="86" spans="1:731" ht="15" customHeight="1" x14ac:dyDescent="0.35">
      <c r="A86" s="161" t="s">
        <v>257</v>
      </c>
      <c r="B86" s="525"/>
      <c r="C86" s="525"/>
      <c r="D86" s="162"/>
      <c r="E86" s="162"/>
      <c r="F86" s="162"/>
      <c r="G86" s="162">
        <v>1</v>
      </c>
      <c r="H86" s="162">
        <v>1</v>
      </c>
      <c r="I86" s="162">
        <v>1</v>
      </c>
      <c r="J86" s="162">
        <v>1</v>
      </c>
      <c r="K86" s="162">
        <v>1</v>
      </c>
      <c r="L86" s="162">
        <v>1</v>
      </c>
      <c r="M86" s="162">
        <v>1</v>
      </c>
      <c r="N86" s="162">
        <v>1</v>
      </c>
      <c r="O86" s="162"/>
      <c r="P86" s="162"/>
      <c r="Q86" s="162"/>
      <c r="R86" s="162">
        <v>6389.0091388386691</v>
      </c>
      <c r="S86" s="162">
        <v>6389.00913883867</v>
      </c>
      <c r="T86" s="162">
        <v>6389.00913883867</v>
      </c>
      <c r="U86" s="162">
        <v>6389.00913883867</v>
      </c>
      <c r="V86" s="162">
        <v>6389.00913883867</v>
      </c>
      <c r="W86" s="162">
        <v>6389.00913883867</v>
      </c>
      <c r="X86" s="162">
        <v>6389.00913883867</v>
      </c>
      <c r="Y86" s="162">
        <v>6389.00913883867</v>
      </c>
      <c r="Z86" s="162"/>
      <c r="AA86" s="162"/>
      <c r="AB86" s="162"/>
      <c r="AC86" s="162">
        <v>16426.972631250654</v>
      </c>
      <c r="AD86" s="162">
        <v>16426.972631250654</v>
      </c>
      <c r="AE86" s="162">
        <v>16426.972631250654</v>
      </c>
      <c r="AF86" s="162">
        <v>16426.972631250654</v>
      </c>
      <c r="AG86" s="162">
        <v>16426.972631250654</v>
      </c>
      <c r="AH86" s="162">
        <v>16426.972631250654</v>
      </c>
      <c r="AI86" s="162">
        <v>16426.972631250654</v>
      </c>
      <c r="AJ86" s="162">
        <v>16426.972631250654</v>
      </c>
      <c r="AK86" s="162"/>
      <c r="AL86" s="162"/>
      <c r="AM86" s="162"/>
      <c r="AN86" s="162">
        <v>17803.189318162589</v>
      </c>
      <c r="AO86" s="162">
        <v>17803.189318162589</v>
      </c>
      <c r="AP86" s="162">
        <v>17803.189318162589</v>
      </c>
      <c r="AQ86" s="162">
        <v>17803.189318162589</v>
      </c>
      <c r="AR86" s="162">
        <v>17803.189318162589</v>
      </c>
      <c r="AS86" s="162">
        <v>17803.189318162589</v>
      </c>
      <c r="AT86" s="162">
        <v>17803.189318162589</v>
      </c>
      <c r="AU86" s="162">
        <v>17803.189318162589</v>
      </c>
      <c r="AV86" s="162"/>
      <c r="AW86" s="162"/>
      <c r="AX86" s="162"/>
      <c r="AY86" s="162">
        <v>123360</v>
      </c>
      <c r="AZ86" s="162">
        <v>123360</v>
      </c>
      <c r="BA86" s="162">
        <v>123360</v>
      </c>
      <c r="BB86" s="162">
        <v>123360</v>
      </c>
      <c r="BC86" s="162">
        <v>123360</v>
      </c>
      <c r="BD86" s="162">
        <v>123360</v>
      </c>
      <c r="BE86" s="162">
        <v>123360</v>
      </c>
      <c r="BF86" s="162">
        <v>123360</v>
      </c>
      <c r="BG86" s="162"/>
      <c r="BH86" s="162"/>
      <c r="BI86" s="162"/>
      <c r="BJ86" s="162">
        <v>0</v>
      </c>
      <c r="BK86" s="162">
        <v>0</v>
      </c>
      <c r="BL86" s="162">
        <v>0</v>
      </c>
      <c r="BM86" s="162">
        <v>0</v>
      </c>
      <c r="BN86" s="162">
        <v>0</v>
      </c>
      <c r="BO86" s="162">
        <v>0</v>
      </c>
      <c r="BP86" s="162">
        <v>0</v>
      </c>
      <c r="BQ86" s="162">
        <v>0</v>
      </c>
      <c r="BR86" s="162"/>
      <c r="BS86" s="162"/>
      <c r="BT86" s="162"/>
      <c r="BU86" s="162">
        <v>0</v>
      </c>
      <c r="BV86" s="162">
        <v>0</v>
      </c>
      <c r="BW86" s="162">
        <v>0</v>
      </c>
      <c r="BX86" s="162">
        <v>0</v>
      </c>
      <c r="BY86" s="162">
        <v>0</v>
      </c>
      <c r="BZ86" s="162">
        <v>0</v>
      </c>
      <c r="CA86" s="162">
        <v>0</v>
      </c>
      <c r="CB86" s="162">
        <v>0</v>
      </c>
      <c r="CC86" s="162"/>
      <c r="CD86" s="162"/>
      <c r="CE86" s="162"/>
      <c r="CF86" s="162">
        <v>40619.171088251911</v>
      </c>
      <c r="CG86" s="162">
        <v>40619.171088251911</v>
      </c>
      <c r="CH86" s="162">
        <v>40619.171088251911</v>
      </c>
      <c r="CI86" s="162">
        <v>40619.171088251911</v>
      </c>
      <c r="CJ86" s="162">
        <v>40619.171088251911</v>
      </c>
      <c r="CK86" s="162">
        <v>40619.171088251911</v>
      </c>
      <c r="CL86" s="162">
        <v>40619.171088251911</v>
      </c>
      <c r="CM86" s="162">
        <v>40619.171088251911</v>
      </c>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4"/>
      <c r="DV86" s="164"/>
      <c r="DW86" s="164"/>
      <c r="DX86" s="164"/>
      <c r="DY86" s="164"/>
      <c r="DZ86" s="164"/>
      <c r="EA86" s="164"/>
      <c r="EB86" s="164"/>
      <c r="EC86" s="164"/>
      <c r="ED86" s="164"/>
      <c r="EE86" s="164"/>
      <c r="EF86" s="164"/>
      <c r="EG86" s="164"/>
      <c r="EH86" s="164"/>
      <c r="EI86" s="164"/>
      <c r="EJ86" s="164"/>
      <c r="EK86" s="164"/>
      <c r="EL86" s="164"/>
      <c r="EM86" s="164"/>
      <c r="EN86" s="164"/>
      <c r="EO86" s="164"/>
      <c r="EP86" s="164"/>
      <c r="EQ86" s="164"/>
      <c r="ER86" s="164"/>
      <c r="ES86" s="164"/>
      <c r="ET86" s="164"/>
      <c r="EU86" s="164"/>
      <c r="EV86" s="164"/>
      <c r="EW86" s="164"/>
      <c r="EX86" s="164"/>
      <c r="EY86" s="164"/>
      <c r="EZ86" s="164"/>
      <c r="FA86" s="164"/>
      <c r="FB86" s="164"/>
      <c r="FC86" s="164"/>
      <c r="FD86" s="164"/>
      <c r="FE86" s="164"/>
      <c r="FF86" s="164"/>
      <c r="FG86" s="164"/>
      <c r="FH86" s="164"/>
      <c r="FI86" s="164"/>
      <c r="FJ86" s="164"/>
      <c r="FK86" s="164"/>
      <c r="FL86" s="164"/>
      <c r="FM86" s="164"/>
      <c r="FN86" s="164"/>
      <c r="FO86" s="164"/>
      <c r="FP86" s="164"/>
      <c r="FQ86" s="164"/>
      <c r="FR86" s="164"/>
      <c r="FS86" s="164"/>
      <c r="FT86" s="164"/>
      <c r="FU86" s="164"/>
      <c r="FV86" s="164"/>
      <c r="FW86" s="164"/>
      <c r="FX86" s="164"/>
      <c r="FY86" s="164"/>
      <c r="FZ86" s="164"/>
      <c r="GA86" s="164"/>
      <c r="GB86" s="164"/>
      <c r="GC86" s="164"/>
      <c r="GD86" s="164"/>
      <c r="GE86" s="164"/>
      <c r="GF86" s="164"/>
      <c r="GG86" s="164"/>
      <c r="GH86" s="164"/>
      <c r="GI86" s="164"/>
      <c r="GJ86" s="164"/>
      <c r="GK86" s="164"/>
      <c r="GL86" s="164"/>
      <c r="GM86" s="164"/>
      <c r="GN86" s="164"/>
      <c r="GO86" s="164"/>
      <c r="GP86" s="164"/>
      <c r="GQ86" s="164"/>
      <c r="GR86" s="164"/>
      <c r="GS86" s="164"/>
      <c r="GT86" s="164"/>
      <c r="GU86" s="164"/>
      <c r="GV86" s="164"/>
      <c r="GW86" s="164"/>
      <c r="GX86" s="164"/>
      <c r="GY86" s="164"/>
      <c r="GZ86" s="164"/>
      <c r="HA86" s="164"/>
      <c r="HB86" s="164"/>
      <c r="HC86" s="164"/>
      <c r="HD86" s="164"/>
      <c r="HE86" s="164"/>
      <c r="HF86" s="164"/>
      <c r="HG86" s="164"/>
      <c r="HH86" s="164"/>
      <c r="HI86" s="164"/>
      <c r="HJ86" s="164"/>
      <c r="HK86" s="164"/>
      <c r="HL86" s="164"/>
      <c r="HM86" s="164"/>
      <c r="HN86" s="164"/>
      <c r="HO86" s="164"/>
      <c r="HP86" s="164"/>
      <c r="HQ86" s="164"/>
      <c r="HR86" s="164"/>
      <c r="HS86" s="164"/>
      <c r="HT86" s="164"/>
      <c r="HU86" s="164"/>
      <c r="HV86" s="164"/>
      <c r="HW86" s="164"/>
      <c r="HX86" s="164"/>
      <c r="HY86" s="164"/>
      <c r="HZ86" s="164"/>
      <c r="IA86" s="164"/>
      <c r="IB86" s="164"/>
      <c r="IC86" s="164"/>
      <c r="ID86" s="164"/>
      <c r="IE86" s="164"/>
      <c r="IF86" s="164"/>
      <c r="IG86" s="164"/>
      <c r="IH86" s="164"/>
      <c r="II86" s="164"/>
      <c r="IJ86" s="164"/>
      <c r="IK86" s="164"/>
      <c r="IL86" s="164"/>
      <c r="IM86" s="164"/>
      <c r="IN86" s="164"/>
      <c r="IO86" s="164"/>
      <c r="IP86" s="164"/>
      <c r="IQ86" s="164"/>
      <c r="IR86" s="164"/>
      <c r="IS86" s="164"/>
      <c r="IT86" s="164"/>
      <c r="IU86" s="164"/>
      <c r="IV86" s="164"/>
      <c r="IW86" s="164"/>
      <c r="IX86" s="164"/>
      <c r="IY86" s="164"/>
      <c r="IZ86" s="164"/>
      <c r="JA86" s="164"/>
      <c r="JB86" s="164"/>
      <c r="JC86" s="164"/>
      <c r="JD86" s="164"/>
      <c r="JE86" s="164"/>
      <c r="JF86" s="164"/>
      <c r="JG86" s="164"/>
      <c r="JH86" s="164"/>
      <c r="JI86" s="164"/>
      <c r="JJ86" s="164"/>
      <c r="JK86" s="164"/>
      <c r="JL86" s="164"/>
      <c r="JM86" s="164"/>
      <c r="JN86" s="164"/>
      <c r="JO86" s="164"/>
      <c r="JP86" s="164"/>
      <c r="JQ86" s="164"/>
      <c r="JR86" s="164"/>
      <c r="JS86" s="164"/>
      <c r="JT86" s="164"/>
      <c r="JU86" s="164"/>
      <c r="JV86" s="164"/>
      <c r="JW86" s="164"/>
      <c r="JX86" s="164"/>
      <c r="JY86" s="164"/>
      <c r="JZ86" s="164"/>
      <c r="KA86" s="164"/>
      <c r="KB86" s="164"/>
      <c r="KC86" s="164"/>
      <c r="KD86" s="164"/>
      <c r="KE86" s="164"/>
      <c r="KF86" s="164"/>
      <c r="KG86" s="164"/>
      <c r="KH86" s="164"/>
      <c r="KI86" s="164"/>
      <c r="KJ86" s="164"/>
      <c r="KK86" s="164"/>
      <c r="KL86" s="164"/>
      <c r="KM86" s="164"/>
      <c r="KN86" s="164"/>
      <c r="KO86" s="164"/>
      <c r="KP86" s="164"/>
      <c r="KQ86" s="164"/>
      <c r="KR86" s="164"/>
      <c r="KS86" s="164"/>
      <c r="KT86" s="164"/>
      <c r="KU86" s="164"/>
      <c r="KV86" s="164"/>
      <c r="KW86" s="164"/>
      <c r="KX86" s="164"/>
      <c r="KY86" s="164"/>
      <c r="KZ86" s="164"/>
      <c r="LA86" s="164"/>
      <c r="LB86" s="164"/>
      <c r="LC86" s="164"/>
      <c r="LD86" s="164"/>
      <c r="LE86" s="164"/>
      <c r="LF86" s="164"/>
      <c r="LG86" s="164"/>
      <c r="LH86" s="164"/>
      <c r="LI86" s="164"/>
      <c r="LJ86" s="164"/>
      <c r="LK86" s="164"/>
      <c r="LL86" s="164"/>
      <c r="LM86" s="164"/>
      <c r="LN86" s="164"/>
      <c r="LO86" s="164"/>
      <c r="LP86" s="164"/>
      <c r="LQ86" s="164"/>
      <c r="LR86" s="164"/>
      <c r="LS86" s="164"/>
      <c r="LT86" s="164"/>
      <c r="LU86" s="164"/>
      <c r="LV86" s="164"/>
      <c r="LW86" s="164"/>
      <c r="LX86" s="164"/>
      <c r="LY86" s="164"/>
      <c r="LZ86" s="164"/>
      <c r="MA86" s="164"/>
      <c r="MB86" s="164"/>
      <c r="MC86" s="164"/>
      <c r="MD86" s="164"/>
      <c r="ME86" s="164"/>
      <c r="MF86" s="164"/>
      <c r="MG86" s="164"/>
      <c r="MH86" s="164"/>
      <c r="MI86" s="164"/>
      <c r="MJ86" s="164"/>
      <c r="MK86" s="164"/>
      <c r="ML86" s="164"/>
      <c r="MM86" s="164"/>
      <c r="MN86" s="164"/>
      <c r="MO86" s="164"/>
      <c r="MP86" s="164"/>
      <c r="MQ86" s="164"/>
      <c r="MR86" s="164"/>
      <c r="MS86" s="164"/>
      <c r="MT86" s="164"/>
      <c r="MU86" s="164"/>
      <c r="MV86" s="164"/>
      <c r="MW86" s="164"/>
      <c r="MX86" s="164"/>
      <c r="MY86" s="164"/>
      <c r="MZ86" s="164"/>
      <c r="NA86" s="164"/>
      <c r="NB86" s="164"/>
      <c r="NC86" s="164"/>
      <c r="ND86" s="164"/>
      <c r="NE86" s="164"/>
      <c r="NF86" s="164"/>
      <c r="NG86" s="164"/>
      <c r="NH86" s="164"/>
      <c r="NI86" s="164"/>
      <c r="NJ86" s="164"/>
      <c r="NK86" s="164"/>
      <c r="NL86" s="164"/>
      <c r="NM86" s="164"/>
      <c r="NN86" s="164"/>
      <c r="NO86" s="164"/>
      <c r="NP86" s="164"/>
      <c r="NQ86" s="164"/>
      <c r="NR86" s="164"/>
      <c r="NS86" s="164"/>
      <c r="NT86" s="164"/>
      <c r="NU86" s="164"/>
      <c r="NV86" s="164"/>
      <c r="NW86" s="164"/>
      <c r="NX86" s="164"/>
      <c r="NY86" s="164"/>
      <c r="NZ86" s="164"/>
      <c r="OA86" s="164"/>
      <c r="OB86" s="164"/>
      <c r="OC86" s="164"/>
      <c r="OD86" s="164"/>
      <c r="OE86" s="164"/>
      <c r="OF86" s="164"/>
      <c r="OG86" s="164"/>
      <c r="OH86" s="164"/>
      <c r="OI86" s="164"/>
      <c r="OJ86" s="164"/>
      <c r="OK86" s="164"/>
      <c r="OL86" s="164"/>
      <c r="OM86" s="164"/>
      <c r="ON86" s="164"/>
      <c r="OO86" s="164"/>
      <c r="OP86" s="164"/>
      <c r="OQ86" s="164"/>
      <c r="OR86" s="164"/>
      <c r="OS86" s="164"/>
      <c r="OT86" s="164"/>
      <c r="OU86" s="164"/>
      <c r="OV86" s="164"/>
      <c r="OW86" s="164"/>
      <c r="OX86" s="164"/>
      <c r="OY86" s="164"/>
      <c r="OZ86" s="164"/>
      <c r="PA86" s="164"/>
      <c r="PB86" s="164"/>
      <c r="PC86" s="164"/>
      <c r="PD86" s="164"/>
      <c r="PE86" s="164"/>
      <c r="PF86" s="164"/>
      <c r="PG86" s="164"/>
      <c r="PH86" s="164"/>
      <c r="PI86" s="164"/>
      <c r="PJ86" s="164"/>
      <c r="PK86" s="164"/>
      <c r="PL86" s="164"/>
      <c r="PM86" s="164"/>
      <c r="PN86" s="164"/>
      <c r="PO86" s="164"/>
      <c r="PP86" s="164"/>
      <c r="PQ86" s="164"/>
      <c r="PR86" s="164"/>
      <c r="PS86" s="164"/>
      <c r="PT86" s="164"/>
      <c r="PU86" s="164"/>
      <c r="PV86" s="164"/>
      <c r="PW86" s="164"/>
      <c r="PX86" s="164"/>
      <c r="PY86" s="164"/>
      <c r="PZ86" s="164"/>
      <c r="QA86" s="164"/>
      <c r="QB86" s="164"/>
      <c r="QC86" s="164"/>
      <c r="QD86" s="164"/>
      <c r="QE86" s="164"/>
      <c r="QF86" s="164"/>
      <c r="QG86" s="164"/>
      <c r="QH86" s="164"/>
      <c r="QI86" s="164"/>
      <c r="QJ86" s="164"/>
      <c r="QK86" s="164"/>
      <c r="QL86" s="164"/>
      <c r="QM86" s="164"/>
      <c r="QN86" s="164"/>
      <c r="QO86" s="164"/>
      <c r="QP86" s="164"/>
      <c r="QQ86" s="164"/>
      <c r="QR86" s="164"/>
      <c r="QS86" s="164"/>
      <c r="QT86" s="164"/>
      <c r="QU86" s="164"/>
      <c r="QV86" s="164"/>
      <c r="QW86" s="164"/>
      <c r="QX86" s="164"/>
      <c r="QY86" s="164"/>
      <c r="QZ86" s="164"/>
      <c r="RA86" s="164"/>
      <c r="RB86" s="164"/>
      <c r="RC86" s="164"/>
      <c r="RD86" s="164"/>
      <c r="RE86" s="164"/>
      <c r="RF86" s="164"/>
      <c r="RG86" s="164"/>
      <c r="RH86" s="164"/>
      <c r="RI86" s="164"/>
      <c r="RJ86" s="164"/>
      <c r="RK86" s="164"/>
      <c r="RL86" s="164"/>
      <c r="RM86" s="164"/>
      <c r="RN86" s="164"/>
      <c r="RO86" s="164"/>
      <c r="RP86" s="164"/>
      <c r="RQ86" s="164"/>
      <c r="RR86" s="164"/>
      <c r="RS86" s="164"/>
      <c r="RT86" s="164"/>
      <c r="RU86" s="164"/>
      <c r="RV86" s="164"/>
      <c r="RW86" s="164"/>
      <c r="RX86" s="164"/>
      <c r="RY86" s="164"/>
      <c r="RZ86" s="164"/>
      <c r="SA86" s="164"/>
      <c r="SB86" s="164"/>
      <c r="SC86" s="164"/>
      <c r="SD86" s="164"/>
      <c r="SE86" s="164"/>
      <c r="SF86" s="164"/>
      <c r="SG86" s="164"/>
      <c r="SH86" s="164"/>
      <c r="SI86" s="164"/>
      <c r="SJ86" s="164"/>
      <c r="SK86" s="164"/>
      <c r="SL86" s="164"/>
      <c r="SM86" s="164"/>
      <c r="SN86" s="164"/>
      <c r="SO86" s="164"/>
      <c r="SP86" s="164"/>
      <c r="SQ86" s="164"/>
      <c r="SR86" s="164"/>
      <c r="SS86" s="164"/>
      <c r="ST86" s="164"/>
      <c r="SU86" s="164"/>
      <c r="SV86" s="164"/>
      <c r="SW86" s="164"/>
      <c r="SX86" s="164"/>
      <c r="SY86" s="164"/>
      <c r="SZ86" s="164"/>
      <c r="TA86" s="164"/>
      <c r="TB86" s="164"/>
      <c r="TC86" s="164"/>
      <c r="TD86" s="164"/>
      <c r="TE86" s="164"/>
      <c r="TF86" s="164"/>
      <c r="TG86" s="164"/>
      <c r="TH86" s="164"/>
      <c r="TI86" s="164"/>
      <c r="TJ86" s="164"/>
      <c r="TK86" s="164"/>
      <c r="TL86" s="164"/>
      <c r="TM86" s="164"/>
      <c r="TN86" s="164"/>
      <c r="TO86" s="164"/>
      <c r="TP86" s="164"/>
      <c r="TQ86" s="164"/>
      <c r="TR86" s="164"/>
      <c r="TS86" s="164"/>
      <c r="TT86" s="164"/>
      <c r="TU86" s="164"/>
      <c r="TV86" s="164"/>
      <c r="TW86" s="164"/>
      <c r="TX86" s="164"/>
      <c r="TY86" s="164"/>
      <c r="TZ86" s="164"/>
      <c r="UA86" s="164"/>
      <c r="UB86" s="164"/>
      <c r="UC86" s="164"/>
      <c r="UD86" s="164"/>
      <c r="UE86" s="164"/>
      <c r="UF86" s="164"/>
      <c r="UG86" s="164"/>
      <c r="UH86" s="164"/>
      <c r="UI86" s="164"/>
      <c r="UJ86" s="164"/>
      <c r="UK86" s="164"/>
      <c r="UL86" s="164"/>
      <c r="UM86" s="164"/>
      <c r="UN86" s="164"/>
      <c r="UO86" s="164"/>
      <c r="UP86" s="164"/>
      <c r="UQ86" s="164"/>
      <c r="UR86" s="164"/>
      <c r="US86" s="164"/>
      <c r="UT86" s="164"/>
      <c r="UU86" s="164"/>
      <c r="UV86" s="164"/>
      <c r="UW86" s="164"/>
      <c r="UX86" s="164"/>
      <c r="UY86" s="164"/>
      <c r="UZ86" s="164"/>
      <c r="VA86" s="164"/>
      <c r="VB86" s="164"/>
      <c r="VC86" s="164"/>
      <c r="VD86" s="164"/>
      <c r="VE86" s="164"/>
      <c r="VF86" s="164"/>
      <c r="VG86" s="164"/>
      <c r="VH86" s="164"/>
      <c r="VI86" s="164"/>
      <c r="VJ86" s="164"/>
      <c r="VK86" s="164"/>
      <c r="VL86" s="164"/>
      <c r="VM86" s="164"/>
      <c r="VN86" s="164"/>
      <c r="VO86" s="164"/>
      <c r="VP86" s="164"/>
      <c r="VQ86" s="164"/>
      <c r="VR86" s="164"/>
      <c r="VS86" s="164"/>
      <c r="VT86" s="164"/>
      <c r="VU86" s="164"/>
      <c r="VV86" s="164"/>
      <c r="VW86" s="164"/>
      <c r="VX86" s="164"/>
      <c r="VY86" s="164"/>
      <c r="VZ86" s="164"/>
      <c r="WA86" s="164"/>
      <c r="WB86" s="164"/>
      <c r="WC86" s="164"/>
      <c r="WD86" s="164"/>
      <c r="WE86" s="164"/>
      <c r="WF86" s="164"/>
      <c r="WG86" s="164"/>
      <c r="WH86" s="164"/>
      <c r="WI86" s="164"/>
      <c r="WJ86" s="164"/>
      <c r="WK86" s="164"/>
      <c r="WL86" s="164"/>
      <c r="WM86" s="164"/>
      <c r="WN86" s="164"/>
      <c r="WO86" s="164"/>
      <c r="WP86" s="164"/>
      <c r="WQ86" s="164"/>
      <c r="WR86" s="164"/>
      <c r="WS86" s="164"/>
      <c r="WT86" s="164"/>
      <c r="WU86" s="164"/>
      <c r="WV86" s="164"/>
      <c r="WW86" s="164"/>
      <c r="WX86" s="164"/>
      <c r="WY86" s="164"/>
      <c r="WZ86" s="164"/>
      <c r="XA86" s="164"/>
      <c r="XB86" s="164"/>
      <c r="XC86" s="164"/>
      <c r="XD86" s="164"/>
      <c r="XE86" s="164"/>
      <c r="XF86" s="164"/>
      <c r="XG86" s="164"/>
      <c r="XH86" s="164"/>
      <c r="XI86" s="164"/>
      <c r="XJ86" s="164"/>
      <c r="XK86" s="164"/>
      <c r="XL86" s="164"/>
      <c r="XM86" s="164"/>
      <c r="XN86" s="164"/>
      <c r="XO86" s="164"/>
      <c r="XP86" s="164"/>
      <c r="XQ86" s="164"/>
      <c r="XR86" s="164"/>
      <c r="XS86" s="164"/>
      <c r="XT86" s="164"/>
      <c r="XU86" s="164"/>
      <c r="XV86" s="164"/>
      <c r="XW86" s="164"/>
      <c r="XX86" s="164"/>
      <c r="XY86" s="164"/>
      <c r="XZ86" s="164"/>
      <c r="YA86" s="164"/>
      <c r="YB86" s="164"/>
      <c r="YC86" s="164"/>
      <c r="YD86" s="164"/>
      <c r="YE86" s="164"/>
      <c r="YF86" s="164"/>
      <c r="YG86" s="164"/>
      <c r="YH86" s="164"/>
      <c r="YI86" s="164"/>
      <c r="YJ86" s="164"/>
      <c r="YK86" s="164"/>
      <c r="YL86" s="164"/>
      <c r="YM86" s="164"/>
      <c r="YN86" s="164"/>
      <c r="YO86" s="164"/>
      <c r="YP86" s="164"/>
      <c r="YQ86" s="164"/>
      <c r="YR86" s="164"/>
      <c r="YS86" s="164"/>
      <c r="YT86" s="164"/>
      <c r="YU86" s="164"/>
      <c r="YV86" s="164"/>
      <c r="YW86" s="164"/>
      <c r="YX86" s="164"/>
      <c r="YY86" s="164"/>
      <c r="YZ86" s="164"/>
      <c r="ZA86" s="164"/>
      <c r="ZB86" s="164"/>
      <c r="ZC86" s="164"/>
      <c r="ZD86" s="164"/>
      <c r="ZE86" s="164"/>
      <c r="ZF86" s="164"/>
      <c r="ZG86" s="164"/>
      <c r="ZH86" s="164"/>
      <c r="ZI86" s="164"/>
      <c r="ZJ86" s="164"/>
      <c r="ZK86" s="164"/>
      <c r="ZL86" s="164"/>
      <c r="ZM86" s="164"/>
      <c r="ZN86" s="164"/>
      <c r="ZO86" s="164"/>
      <c r="ZP86" s="164"/>
      <c r="ZQ86" s="164"/>
      <c r="ZR86" s="164"/>
      <c r="ZS86" s="164"/>
      <c r="ZT86" s="164"/>
      <c r="ZU86" s="164"/>
      <c r="ZV86" s="164"/>
      <c r="ZW86" s="164"/>
      <c r="ZX86" s="164"/>
      <c r="ZY86" s="164"/>
      <c r="ZZ86" s="164"/>
      <c r="AAA86" s="164"/>
      <c r="AAB86" s="164"/>
      <c r="AAC86" s="164"/>
      <c r="AAD86" s="164"/>
      <c r="AAE86" s="164"/>
      <c r="AAF86" s="164"/>
      <c r="AAG86" s="164"/>
      <c r="AAH86" s="164"/>
      <c r="AAI86" s="164"/>
      <c r="AAJ86" s="164"/>
      <c r="AAK86" s="164"/>
      <c r="AAL86" s="164"/>
      <c r="AAM86" s="164"/>
      <c r="AAN86" s="164"/>
      <c r="AAO86" s="164"/>
      <c r="AAP86" s="164"/>
      <c r="AAQ86" s="164"/>
      <c r="AAR86" s="164"/>
      <c r="AAS86" s="164"/>
      <c r="AAT86" s="164"/>
      <c r="AAU86" s="164"/>
      <c r="AAV86" s="164"/>
      <c r="AAW86" s="164"/>
      <c r="AAX86" s="164"/>
      <c r="AAY86" s="164"/>
      <c r="AAZ86" s="164"/>
      <c r="ABA86" s="164"/>
      <c r="ABB86" s="164"/>
      <c r="ABC86" s="164"/>
    </row>
    <row r="87" spans="1:731" ht="15" customHeight="1" x14ac:dyDescent="0.35">
      <c r="A87" s="161" t="s">
        <v>257</v>
      </c>
      <c r="B87" s="525"/>
      <c r="C87" s="525"/>
      <c r="D87" s="162"/>
      <c r="E87" s="162"/>
      <c r="F87" s="162"/>
      <c r="G87" s="162">
        <v>1</v>
      </c>
      <c r="H87" s="162">
        <v>1</v>
      </c>
      <c r="I87" s="162">
        <v>1</v>
      </c>
      <c r="J87" s="162">
        <v>1</v>
      </c>
      <c r="K87" s="162">
        <v>1</v>
      </c>
      <c r="L87" s="162">
        <v>1</v>
      </c>
      <c r="M87" s="162">
        <v>1</v>
      </c>
      <c r="N87" s="162">
        <v>1</v>
      </c>
      <c r="O87" s="162"/>
      <c r="P87" s="162"/>
      <c r="Q87" s="162"/>
      <c r="R87" s="162">
        <v>3380.7810849678749</v>
      </c>
      <c r="S87" s="162">
        <v>3380.7810849678749</v>
      </c>
      <c r="T87" s="162">
        <v>3380.7810849678749</v>
      </c>
      <c r="U87" s="162">
        <v>3380.7810849678749</v>
      </c>
      <c r="V87" s="162">
        <v>3380.7810849678749</v>
      </c>
      <c r="W87" s="162">
        <v>3380.7810849678749</v>
      </c>
      <c r="X87" s="162">
        <v>3380.7810849678749</v>
      </c>
      <c r="Y87" s="162">
        <v>3380.7810849678749</v>
      </c>
      <c r="Z87" s="162"/>
      <c r="AA87" s="162"/>
      <c r="AB87" s="162"/>
      <c r="AC87" s="162">
        <v>7628.0286130873437</v>
      </c>
      <c r="AD87" s="162">
        <v>7628.0286130873437</v>
      </c>
      <c r="AE87" s="162">
        <v>7628.0286130873437</v>
      </c>
      <c r="AF87" s="162">
        <v>7628.0286130873437</v>
      </c>
      <c r="AG87" s="162">
        <v>7628.0286130873437</v>
      </c>
      <c r="AH87" s="162">
        <v>7628.0286130873437</v>
      </c>
      <c r="AI87" s="162">
        <v>7628.0286130873437</v>
      </c>
      <c r="AJ87" s="162">
        <v>7628.0286130873437</v>
      </c>
      <c r="AK87" s="162"/>
      <c r="AL87" s="162"/>
      <c r="AM87" s="162"/>
      <c r="AN87" s="162">
        <v>8072.4498611957824</v>
      </c>
      <c r="AO87" s="162">
        <v>8072.4498611957824</v>
      </c>
      <c r="AP87" s="162">
        <v>8072.4498611957824</v>
      </c>
      <c r="AQ87" s="162">
        <v>8072.4498611957824</v>
      </c>
      <c r="AR87" s="162">
        <v>8072.4498611957824</v>
      </c>
      <c r="AS87" s="162">
        <v>8072.4498611957824</v>
      </c>
      <c r="AT87" s="162">
        <v>8072.4498611957824</v>
      </c>
      <c r="AU87" s="162">
        <v>8072.4498611957824</v>
      </c>
      <c r="AV87" s="162"/>
      <c r="AW87" s="162"/>
      <c r="AX87" s="162"/>
      <c r="AY87" s="162">
        <v>73920</v>
      </c>
      <c r="AZ87" s="162">
        <v>73920</v>
      </c>
      <c r="BA87" s="162">
        <v>73920</v>
      </c>
      <c r="BB87" s="162">
        <v>73920</v>
      </c>
      <c r="BC87" s="162">
        <v>73920</v>
      </c>
      <c r="BD87" s="162">
        <v>73920</v>
      </c>
      <c r="BE87" s="162">
        <v>73920</v>
      </c>
      <c r="BF87" s="162">
        <v>73920</v>
      </c>
      <c r="BG87" s="162"/>
      <c r="BH87" s="162"/>
      <c r="BI87" s="162"/>
      <c r="BJ87" s="162">
        <v>0</v>
      </c>
      <c r="BK87" s="162">
        <v>0</v>
      </c>
      <c r="BL87" s="162">
        <v>0</v>
      </c>
      <c r="BM87" s="162">
        <v>0</v>
      </c>
      <c r="BN87" s="162">
        <v>0</v>
      </c>
      <c r="BO87" s="162">
        <v>0</v>
      </c>
      <c r="BP87" s="162">
        <v>0</v>
      </c>
      <c r="BQ87" s="162">
        <v>0</v>
      </c>
      <c r="BR87" s="162"/>
      <c r="BS87" s="162"/>
      <c r="BT87" s="162"/>
      <c r="BU87" s="162">
        <v>0</v>
      </c>
      <c r="BV87" s="162">
        <v>0</v>
      </c>
      <c r="BW87" s="162">
        <v>0</v>
      </c>
      <c r="BX87" s="162">
        <v>0</v>
      </c>
      <c r="BY87" s="162">
        <v>0</v>
      </c>
      <c r="BZ87" s="162">
        <v>0</v>
      </c>
      <c r="CA87" s="162">
        <v>0</v>
      </c>
      <c r="CB87" s="162">
        <v>0</v>
      </c>
      <c r="CC87" s="162"/>
      <c r="CD87" s="162"/>
      <c r="CE87" s="162"/>
      <c r="CF87" s="162">
        <v>19081.259559251004</v>
      </c>
      <c r="CG87" s="162">
        <v>19081.259559251004</v>
      </c>
      <c r="CH87" s="162">
        <v>19081.259559251004</v>
      </c>
      <c r="CI87" s="162">
        <v>19081.259559251004</v>
      </c>
      <c r="CJ87" s="162">
        <v>19081.259559251004</v>
      </c>
      <c r="CK87" s="162">
        <v>19081.259559251004</v>
      </c>
      <c r="CL87" s="162">
        <v>19081.259559251004</v>
      </c>
      <c r="CM87" s="162">
        <v>19081.259559251004</v>
      </c>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4"/>
      <c r="DV87" s="164"/>
      <c r="DW87" s="164"/>
      <c r="DX87" s="164"/>
      <c r="DY87" s="164"/>
      <c r="DZ87" s="164"/>
      <c r="EA87" s="164"/>
      <c r="EB87" s="164"/>
      <c r="EC87" s="164"/>
      <c r="ED87" s="164"/>
      <c r="EE87" s="164"/>
      <c r="EF87" s="164"/>
      <c r="EG87" s="164"/>
      <c r="EH87" s="164"/>
      <c r="EI87" s="164"/>
      <c r="EJ87" s="164"/>
      <c r="EK87" s="164"/>
      <c r="EL87" s="164"/>
      <c r="EM87" s="164"/>
      <c r="EN87" s="164"/>
      <c r="EO87" s="164"/>
      <c r="EP87" s="164"/>
      <c r="EQ87" s="164"/>
      <c r="ER87" s="164"/>
      <c r="ES87" s="164"/>
      <c r="ET87" s="164"/>
      <c r="EU87" s="164"/>
      <c r="EV87" s="164"/>
      <c r="EW87" s="164"/>
      <c r="EX87" s="164"/>
      <c r="EY87" s="164"/>
      <c r="EZ87" s="164"/>
      <c r="FA87" s="164"/>
      <c r="FB87" s="164"/>
      <c r="FC87" s="164"/>
      <c r="FD87" s="164"/>
      <c r="FE87" s="164"/>
      <c r="FF87" s="164"/>
      <c r="FG87" s="164"/>
      <c r="FH87" s="164"/>
      <c r="FI87" s="164"/>
      <c r="FJ87" s="164"/>
      <c r="FK87" s="164"/>
      <c r="FL87" s="164"/>
      <c r="FM87" s="164"/>
      <c r="FN87" s="164"/>
      <c r="FO87" s="164"/>
      <c r="FP87" s="164"/>
      <c r="FQ87" s="164"/>
      <c r="FR87" s="164"/>
      <c r="FS87" s="164"/>
      <c r="FT87" s="164"/>
      <c r="FU87" s="164"/>
      <c r="FV87" s="164"/>
      <c r="FW87" s="164"/>
      <c r="FX87" s="164"/>
      <c r="FY87" s="164"/>
      <c r="FZ87" s="164"/>
      <c r="GA87" s="164"/>
      <c r="GB87" s="164"/>
      <c r="GC87" s="164"/>
      <c r="GD87" s="164"/>
      <c r="GE87" s="164"/>
      <c r="GF87" s="164"/>
      <c r="GG87" s="164"/>
      <c r="GH87" s="164"/>
      <c r="GI87" s="164"/>
      <c r="GJ87" s="164"/>
      <c r="GK87" s="164"/>
      <c r="GL87" s="164"/>
      <c r="GM87" s="164"/>
      <c r="GN87" s="164"/>
      <c r="GO87" s="164"/>
      <c r="GP87" s="164"/>
      <c r="GQ87" s="164"/>
      <c r="GR87" s="164"/>
      <c r="GS87" s="164"/>
      <c r="GT87" s="164"/>
      <c r="GU87" s="164"/>
      <c r="GV87" s="164"/>
      <c r="GW87" s="164"/>
      <c r="GX87" s="164"/>
      <c r="GY87" s="164"/>
      <c r="GZ87" s="164"/>
      <c r="HA87" s="164"/>
      <c r="HB87" s="164"/>
      <c r="HC87" s="164"/>
      <c r="HD87" s="164"/>
      <c r="HE87" s="164"/>
      <c r="HF87" s="164"/>
      <c r="HG87" s="164"/>
      <c r="HH87" s="164"/>
      <c r="HI87" s="164"/>
      <c r="HJ87" s="164"/>
      <c r="HK87" s="164"/>
      <c r="HL87" s="164"/>
      <c r="HM87" s="164"/>
      <c r="HN87" s="164"/>
      <c r="HO87" s="164"/>
      <c r="HP87" s="164"/>
      <c r="HQ87" s="164"/>
      <c r="HR87" s="164"/>
      <c r="HS87" s="164"/>
      <c r="HT87" s="164"/>
      <c r="HU87" s="164"/>
      <c r="HV87" s="164"/>
      <c r="HW87" s="164"/>
      <c r="HX87" s="164"/>
      <c r="HY87" s="164"/>
      <c r="HZ87" s="164"/>
      <c r="IA87" s="164"/>
      <c r="IB87" s="164"/>
      <c r="IC87" s="164"/>
      <c r="ID87" s="164"/>
      <c r="IE87" s="164"/>
      <c r="IF87" s="164"/>
      <c r="IG87" s="164"/>
      <c r="IH87" s="164"/>
      <c r="II87" s="164"/>
      <c r="IJ87" s="164"/>
      <c r="IK87" s="164"/>
      <c r="IL87" s="164"/>
      <c r="IM87" s="164"/>
      <c r="IN87" s="164"/>
      <c r="IO87" s="164"/>
      <c r="IP87" s="164"/>
      <c r="IQ87" s="164"/>
      <c r="IR87" s="164"/>
      <c r="IS87" s="164"/>
      <c r="IT87" s="164"/>
      <c r="IU87" s="164"/>
      <c r="IV87" s="164"/>
      <c r="IW87" s="164"/>
      <c r="IX87" s="164"/>
      <c r="IY87" s="164"/>
      <c r="IZ87" s="164"/>
      <c r="JA87" s="164"/>
      <c r="JB87" s="164"/>
      <c r="JC87" s="164"/>
      <c r="JD87" s="164"/>
      <c r="JE87" s="164"/>
      <c r="JF87" s="164"/>
      <c r="JG87" s="164"/>
      <c r="JH87" s="164"/>
      <c r="JI87" s="164"/>
      <c r="JJ87" s="164"/>
      <c r="JK87" s="164"/>
      <c r="JL87" s="164"/>
      <c r="JM87" s="164"/>
      <c r="JN87" s="164"/>
      <c r="JO87" s="164"/>
      <c r="JP87" s="164"/>
      <c r="JQ87" s="164"/>
      <c r="JR87" s="164"/>
      <c r="JS87" s="164"/>
      <c r="JT87" s="164"/>
      <c r="JU87" s="164"/>
      <c r="JV87" s="164"/>
      <c r="JW87" s="164"/>
      <c r="JX87" s="164"/>
      <c r="JY87" s="164"/>
      <c r="JZ87" s="164"/>
      <c r="KA87" s="164"/>
      <c r="KB87" s="164"/>
      <c r="KC87" s="164"/>
      <c r="KD87" s="164"/>
      <c r="KE87" s="164"/>
      <c r="KF87" s="164"/>
      <c r="KG87" s="164"/>
      <c r="KH87" s="164"/>
      <c r="KI87" s="164"/>
      <c r="KJ87" s="164"/>
      <c r="KK87" s="164"/>
      <c r="KL87" s="164"/>
      <c r="KM87" s="164"/>
      <c r="KN87" s="164"/>
      <c r="KO87" s="164"/>
      <c r="KP87" s="164"/>
      <c r="KQ87" s="164"/>
      <c r="KR87" s="164"/>
      <c r="KS87" s="164"/>
      <c r="KT87" s="164"/>
      <c r="KU87" s="164"/>
      <c r="KV87" s="164"/>
      <c r="KW87" s="164"/>
      <c r="KX87" s="164"/>
      <c r="KY87" s="164"/>
      <c r="KZ87" s="164"/>
      <c r="LA87" s="164"/>
      <c r="LB87" s="164"/>
      <c r="LC87" s="164"/>
      <c r="LD87" s="164"/>
      <c r="LE87" s="164"/>
      <c r="LF87" s="164"/>
      <c r="LG87" s="164"/>
      <c r="LH87" s="164"/>
      <c r="LI87" s="164"/>
      <c r="LJ87" s="164"/>
      <c r="LK87" s="164"/>
      <c r="LL87" s="164"/>
      <c r="LM87" s="164"/>
      <c r="LN87" s="164"/>
      <c r="LO87" s="164"/>
      <c r="LP87" s="164"/>
      <c r="LQ87" s="164"/>
      <c r="LR87" s="164"/>
      <c r="LS87" s="164"/>
      <c r="LT87" s="164"/>
      <c r="LU87" s="164"/>
      <c r="LV87" s="164"/>
      <c r="LW87" s="164"/>
      <c r="LX87" s="164"/>
      <c r="LY87" s="164"/>
      <c r="LZ87" s="164"/>
      <c r="MA87" s="164"/>
      <c r="MB87" s="164"/>
      <c r="MC87" s="164"/>
      <c r="MD87" s="164"/>
      <c r="ME87" s="164"/>
      <c r="MF87" s="164"/>
      <c r="MG87" s="164"/>
      <c r="MH87" s="164"/>
      <c r="MI87" s="164"/>
      <c r="MJ87" s="164"/>
      <c r="MK87" s="164"/>
      <c r="ML87" s="164"/>
      <c r="MM87" s="164"/>
      <c r="MN87" s="164"/>
      <c r="MO87" s="164"/>
      <c r="MP87" s="164"/>
      <c r="MQ87" s="164"/>
      <c r="MR87" s="164"/>
      <c r="MS87" s="164"/>
      <c r="MT87" s="164"/>
      <c r="MU87" s="164"/>
      <c r="MV87" s="164"/>
      <c r="MW87" s="164"/>
      <c r="MX87" s="164"/>
      <c r="MY87" s="164"/>
      <c r="MZ87" s="164"/>
      <c r="NA87" s="164"/>
      <c r="NB87" s="164"/>
      <c r="NC87" s="164"/>
      <c r="ND87" s="164"/>
      <c r="NE87" s="164"/>
      <c r="NF87" s="164"/>
      <c r="NG87" s="164"/>
      <c r="NH87" s="164"/>
      <c r="NI87" s="164"/>
      <c r="NJ87" s="164"/>
      <c r="NK87" s="164"/>
      <c r="NL87" s="164"/>
      <c r="NM87" s="164"/>
      <c r="NN87" s="164"/>
      <c r="NO87" s="164"/>
      <c r="NP87" s="164"/>
      <c r="NQ87" s="164"/>
      <c r="NR87" s="164"/>
      <c r="NS87" s="164"/>
      <c r="NT87" s="164"/>
      <c r="NU87" s="164"/>
      <c r="NV87" s="164"/>
      <c r="NW87" s="164"/>
      <c r="NX87" s="164"/>
      <c r="NY87" s="164"/>
      <c r="NZ87" s="164"/>
      <c r="OA87" s="164"/>
      <c r="OB87" s="164"/>
      <c r="OC87" s="164"/>
      <c r="OD87" s="164"/>
      <c r="OE87" s="164"/>
      <c r="OF87" s="164"/>
      <c r="OG87" s="164"/>
      <c r="OH87" s="164"/>
      <c r="OI87" s="164"/>
      <c r="OJ87" s="164"/>
      <c r="OK87" s="164"/>
      <c r="OL87" s="164"/>
      <c r="OM87" s="164"/>
      <c r="ON87" s="164"/>
      <c r="OO87" s="164"/>
      <c r="OP87" s="164"/>
      <c r="OQ87" s="164"/>
      <c r="OR87" s="164"/>
      <c r="OS87" s="164"/>
      <c r="OT87" s="164"/>
      <c r="OU87" s="164"/>
      <c r="OV87" s="164"/>
      <c r="OW87" s="164"/>
      <c r="OX87" s="164"/>
      <c r="OY87" s="164"/>
      <c r="OZ87" s="164"/>
      <c r="PA87" s="164"/>
      <c r="PB87" s="164"/>
      <c r="PC87" s="164"/>
      <c r="PD87" s="164"/>
      <c r="PE87" s="164"/>
      <c r="PF87" s="164"/>
      <c r="PG87" s="164"/>
      <c r="PH87" s="164"/>
      <c r="PI87" s="164"/>
      <c r="PJ87" s="164"/>
      <c r="PK87" s="164"/>
      <c r="PL87" s="164"/>
      <c r="PM87" s="164"/>
      <c r="PN87" s="164"/>
      <c r="PO87" s="164"/>
      <c r="PP87" s="164"/>
      <c r="PQ87" s="164"/>
      <c r="PR87" s="164"/>
      <c r="PS87" s="164"/>
      <c r="PT87" s="164"/>
      <c r="PU87" s="164"/>
      <c r="PV87" s="164"/>
      <c r="PW87" s="164"/>
      <c r="PX87" s="164"/>
      <c r="PY87" s="164"/>
      <c r="PZ87" s="164"/>
      <c r="QA87" s="164"/>
      <c r="QB87" s="164"/>
      <c r="QC87" s="164"/>
      <c r="QD87" s="164"/>
      <c r="QE87" s="164"/>
      <c r="QF87" s="164"/>
      <c r="QG87" s="164"/>
      <c r="QH87" s="164"/>
      <c r="QI87" s="164"/>
      <c r="QJ87" s="164"/>
      <c r="QK87" s="164"/>
      <c r="QL87" s="164"/>
      <c r="QM87" s="164"/>
      <c r="QN87" s="164"/>
      <c r="QO87" s="164"/>
      <c r="QP87" s="164"/>
      <c r="QQ87" s="164"/>
      <c r="QR87" s="164"/>
      <c r="QS87" s="164"/>
      <c r="QT87" s="164"/>
      <c r="QU87" s="164"/>
      <c r="QV87" s="164"/>
      <c r="QW87" s="164"/>
      <c r="QX87" s="164"/>
      <c r="QY87" s="164"/>
      <c r="QZ87" s="164"/>
      <c r="RA87" s="164"/>
      <c r="RB87" s="164"/>
      <c r="RC87" s="164"/>
      <c r="RD87" s="164"/>
      <c r="RE87" s="164"/>
      <c r="RF87" s="164"/>
      <c r="RG87" s="164"/>
      <c r="RH87" s="164"/>
      <c r="RI87" s="164"/>
      <c r="RJ87" s="164"/>
      <c r="RK87" s="164"/>
      <c r="RL87" s="164"/>
      <c r="RM87" s="164"/>
      <c r="RN87" s="164"/>
      <c r="RO87" s="164"/>
      <c r="RP87" s="164"/>
      <c r="RQ87" s="164"/>
      <c r="RR87" s="164"/>
      <c r="RS87" s="164"/>
      <c r="RT87" s="164"/>
      <c r="RU87" s="164"/>
      <c r="RV87" s="164"/>
      <c r="RW87" s="164"/>
      <c r="RX87" s="164"/>
      <c r="RY87" s="164"/>
      <c r="RZ87" s="164"/>
      <c r="SA87" s="164"/>
      <c r="SB87" s="164"/>
      <c r="SC87" s="164"/>
      <c r="SD87" s="164"/>
      <c r="SE87" s="164"/>
      <c r="SF87" s="164"/>
      <c r="SG87" s="164"/>
      <c r="SH87" s="164"/>
      <c r="SI87" s="164"/>
      <c r="SJ87" s="164"/>
      <c r="SK87" s="164"/>
      <c r="SL87" s="164"/>
      <c r="SM87" s="164"/>
      <c r="SN87" s="164"/>
      <c r="SO87" s="164"/>
      <c r="SP87" s="164"/>
      <c r="SQ87" s="164"/>
      <c r="SR87" s="164"/>
      <c r="SS87" s="164"/>
      <c r="ST87" s="164"/>
      <c r="SU87" s="164"/>
      <c r="SV87" s="164"/>
      <c r="SW87" s="164"/>
      <c r="SX87" s="164"/>
      <c r="SY87" s="164"/>
      <c r="SZ87" s="164"/>
      <c r="TA87" s="164"/>
      <c r="TB87" s="164"/>
      <c r="TC87" s="164"/>
      <c r="TD87" s="164"/>
      <c r="TE87" s="164"/>
      <c r="TF87" s="164"/>
      <c r="TG87" s="164"/>
      <c r="TH87" s="164"/>
      <c r="TI87" s="164"/>
      <c r="TJ87" s="164"/>
      <c r="TK87" s="164"/>
      <c r="TL87" s="164"/>
      <c r="TM87" s="164"/>
      <c r="TN87" s="164"/>
      <c r="TO87" s="164"/>
      <c r="TP87" s="164"/>
      <c r="TQ87" s="164"/>
      <c r="TR87" s="164"/>
      <c r="TS87" s="164"/>
      <c r="TT87" s="164"/>
      <c r="TU87" s="164"/>
      <c r="TV87" s="164"/>
      <c r="TW87" s="164"/>
      <c r="TX87" s="164"/>
      <c r="TY87" s="164"/>
      <c r="TZ87" s="164"/>
      <c r="UA87" s="164"/>
      <c r="UB87" s="164"/>
      <c r="UC87" s="164"/>
      <c r="UD87" s="164"/>
      <c r="UE87" s="164"/>
      <c r="UF87" s="164"/>
      <c r="UG87" s="164"/>
      <c r="UH87" s="164"/>
      <c r="UI87" s="164"/>
      <c r="UJ87" s="164"/>
      <c r="UK87" s="164"/>
      <c r="UL87" s="164"/>
      <c r="UM87" s="164"/>
      <c r="UN87" s="164"/>
      <c r="UO87" s="164"/>
      <c r="UP87" s="164"/>
      <c r="UQ87" s="164"/>
      <c r="UR87" s="164"/>
      <c r="US87" s="164"/>
      <c r="UT87" s="164"/>
      <c r="UU87" s="164"/>
      <c r="UV87" s="164"/>
      <c r="UW87" s="164"/>
      <c r="UX87" s="164"/>
      <c r="UY87" s="164"/>
      <c r="UZ87" s="164"/>
      <c r="VA87" s="164"/>
      <c r="VB87" s="164"/>
      <c r="VC87" s="164"/>
      <c r="VD87" s="164"/>
      <c r="VE87" s="164"/>
      <c r="VF87" s="164"/>
      <c r="VG87" s="164"/>
      <c r="VH87" s="164"/>
      <c r="VI87" s="164"/>
      <c r="VJ87" s="164"/>
      <c r="VK87" s="164"/>
      <c r="VL87" s="164"/>
      <c r="VM87" s="164"/>
      <c r="VN87" s="164"/>
      <c r="VO87" s="164"/>
      <c r="VP87" s="164"/>
      <c r="VQ87" s="164"/>
      <c r="VR87" s="164"/>
      <c r="VS87" s="164"/>
      <c r="VT87" s="164"/>
      <c r="VU87" s="164"/>
      <c r="VV87" s="164"/>
      <c r="VW87" s="164"/>
      <c r="VX87" s="164"/>
      <c r="VY87" s="164"/>
      <c r="VZ87" s="164"/>
      <c r="WA87" s="164"/>
      <c r="WB87" s="164"/>
      <c r="WC87" s="164"/>
      <c r="WD87" s="164"/>
      <c r="WE87" s="164"/>
      <c r="WF87" s="164"/>
      <c r="WG87" s="164"/>
      <c r="WH87" s="164"/>
      <c r="WI87" s="164"/>
      <c r="WJ87" s="164"/>
      <c r="WK87" s="164"/>
      <c r="WL87" s="164"/>
      <c r="WM87" s="164"/>
      <c r="WN87" s="164"/>
      <c r="WO87" s="164"/>
      <c r="WP87" s="164"/>
      <c r="WQ87" s="164"/>
      <c r="WR87" s="164"/>
      <c r="WS87" s="164"/>
      <c r="WT87" s="164"/>
      <c r="WU87" s="164"/>
      <c r="WV87" s="164"/>
      <c r="WW87" s="164"/>
      <c r="WX87" s="164"/>
      <c r="WY87" s="164"/>
      <c r="WZ87" s="164"/>
      <c r="XA87" s="164"/>
      <c r="XB87" s="164"/>
      <c r="XC87" s="164"/>
      <c r="XD87" s="164"/>
      <c r="XE87" s="164"/>
      <c r="XF87" s="164"/>
      <c r="XG87" s="164"/>
      <c r="XH87" s="164"/>
      <c r="XI87" s="164"/>
      <c r="XJ87" s="164"/>
      <c r="XK87" s="164"/>
      <c r="XL87" s="164"/>
      <c r="XM87" s="164"/>
      <c r="XN87" s="164"/>
      <c r="XO87" s="164"/>
      <c r="XP87" s="164"/>
      <c r="XQ87" s="164"/>
      <c r="XR87" s="164"/>
      <c r="XS87" s="164"/>
      <c r="XT87" s="164"/>
      <c r="XU87" s="164"/>
      <c r="XV87" s="164"/>
      <c r="XW87" s="164"/>
      <c r="XX87" s="164"/>
      <c r="XY87" s="164"/>
      <c r="XZ87" s="164"/>
      <c r="YA87" s="164"/>
      <c r="YB87" s="164"/>
      <c r="YC87" s="164"/>
      <c r="YD87" s="164"/>
      <c r="YE87" s="164"/>
      <c r="YF87" s="164"/>
      <c r="YG87" s="164"/>
      <c r="YH87" s="164"/>
      <c r="YI87" s="164"/>
      <c r="YJ87" s="164"/>
      <c r="YK87" s="164"/>
      <c r="YL87" s="164"/>
      <c r="YM87" s="164"/>
      <c r="YN87" s="164"/>
      <c r="YO87" s="164"/>
      <c r="YP87" s="164"/>
      <c r="YQ87" s="164"/>
      <c r="YR87" s="164"/>
      <c r="YS87" s="164"/>
      <c r="YT87" s="164"/>
      <c r="YU87" s="164"/>
      <c r="YV87" s="164"/>
      <c r="YW87" s="164"/>
      <c r="YX87" s="164"/>
      <c r="YY87" s="164"/>
      <c r="YZ87" s="164"/>
      <c r="ZA87" s="164"/>
      <c r="ZB87" s="164"/>
      <c r="ZC87" s="164"/>
      <c r="ZD87" s="164"/>
      <c r="ZE87" s="164"/>
      <c r="ZF87" s="164"/>
      <c r="ZG87" s="164"/>
      <c r="ZH87" s="164"/>
      <c r="ZI87" s="164"/>
      <c r="ZJ87" s="164"/>
      <c r="ZK87" s="164"/>
      <c r="ZL87" s="164"/>
      <c r="ZM87" s="164"/>
      <c r="ZN87" s="164"/>
      <c r="ZO87" s="164"/>
      <c r="ZP87" s="164"/>
      <c r="ZQ87" s="164"/>
      <c r="ZR87" s="164"/>
      <c r="ZS87" s="164"/>
      <c r="ZT87" s="164"/>
      <c r="ZU87" s="164"/>
      <c r="ZV87" s="164"/>
      <c r="ZW87" s="164"/>
      <c r="ZX87" s="164"/>
      <c r="ZY87" s="164"/>
      <c r="ZZ87" s="164"/>
      <c r="AAA87" s="164"/>
      <c r="AAB87" s="164"/>
      <c r="AAC87" s="164"/>
      <c r="AAD87" s="164"/>
      <c r="AAE87" s="164"/>
      <c r="AAF87" s="164"/>
      <c r="AAG87" s="164"/>
      <c r="AAH87" s="164"/>
      <c r="AAI87" s="164"/>
      <c r="AAJ87" s="164"/>
      <c r="AAK87" s="164"/>
      <c r="AAL87" s="164"/>
      <c r="AAM87" s="164"/>
      <c r="AAN87" s="164"/>
      <c r="AAO87" s="164"/>
      <c r="AAP87" s="164"/>
      <c r="AAQ87" s="164"/>
      <c r="AAR87" s="164"/>
      <c r="AAS87" s="164"/>
      <c r="AAT87" s="164"/>
      <c r="AAU87" s="164"/>
      <c r="AAV87" s="164"/>
      <c r="AAW87" s="164"/>
      <c r="AAX87" s="164"/>
      <c r="AAY87" s="164"/>
      <c r="AAZ87" s="164"/>
      <c r="ABA87" s="164"/>
      <c r="ABB87" s="164"/>
      <c r="ABC87" s="164"/>
    </row>
    <row r="88" spans="1:731" ht="15" customHeight="1" x14ac:dyDescent="0.35">
      <c r="A88" s="161" t="s">
        <v>257</v>
      </c>
      <c r="B88" s="525"/>
      <c r="C88" s="525"/>
      <c r="D88" s="162"/>
      <c r="E88" s="162"/>
      <c r="F88" s="162"/>
      <c r="G88" s="162">
        <v>1</v>
      </c>
      <c r="H88" s="162">
        <v>1</v>
      </c>
      <c r="I88" s="162">
        <v>1</v>
      </c>
      <c r="J88" s="162">
        <v>1</v>
      </c>
      <c r="K88" s="162">
        <v>1</v>
      </c>
      <c r="L88" s="162">
        <v>1</v>
      </c>
      <c r="M88" s="162">
        <v>1</v>
      </c>
      <c r="N88" s="162">
        <v>1</v>
      </c>
      <c r="O88" s="162"/>
      <c r="P88" s="162"/>
      <c r="Q88" s="162"/>
      <c r="R88" s="162">
        <v>3361.9956455297379</v>
      </c>
      <c r="S88" s="162">
        <v>3361.9956455297379</v>
      </c>
      <c r="T88" s="162">
        <v>3361.9956455297379</v>
      </c>
      <c r="U88" s="162">
        <v>3361.9956455297379</v>
      </c>
      <c r="V88" s="162">
        <v>3361.9956455297379</v>
      </c>
      <c r="W88" s="162">
        <v>3361.9956455297379</v>
      </c>
      <c r="X88" s="162">
        <v>3361.9956455297379</v>
      </c>
      <c r="Y88" s="162">
        <v>3361.9956455297379</v>
      </c>
      <c r="Z88" s="162"/>
      <c r="AA88" s="162"/>
      <c r="AB88" s="162"/>
      <c r="AC88" s="162">
        <v>7915.5427727996312</v>
      </c>
      <c r="AD88" s="162">
        <v>7915.5427727996312</v>
      </c>
      <c r="AE88" s="162">
        <v>7915.5427727996312</v>
      </c>
      <c r="AF88" s="162">
        <v>7915.5427727996312</v>
      </c>
      <c r="AG88" s="162">
        <v>7915.5427727996312</v>
      </c>
      <c r="AH88" s="162">
        <v>7915.5427727996312</v>
      </c>
      <c r="AI88" s="162">
        <v>7915.5427727996312</v>
      </c>
      <c r="AJ88" s="162">
        <v>7915.5427727996312</v>
      </c>
      <c r="AK88" s="162"/>
      <c r="AL88" s="162"/>
      <c r="AM88" s="162"/>
      <c r="AN88" s="162">
        <v>8158.2243475409668</v>
      </c>
      <c r="AO88" s="162">
        <v>8158.2243475409668</v>
      </c>
      <c r="AP88" s="162">
        <v>8158.2243475409668</v>
      </c>
      <c r="AQ88" s="162">
        <v>8158.2243475409668</v>
      </c>
      <c r="AR88" s="162">
        <v>8158.2243475409668</v>
      </c>
      <c r="AS88" s="162">
        <v>8158.2243475409668</v>
      </c>
      <c r="AT88" s="162">
        <v>8158.2243475409668</v>
      </c>
      <c r="AU88" s="162">
        <v>8158.2243475409668</v>
      </c>
      <c r="AV88" s="162"/>
      <c r="AW88" s="162"/>
      <c r="AX88" s="162"/>
      <c r="AY88" s="162">
        <v>104580</v>
      </c>
      <c r="AZ88" s="162">
        <v>104580</v>
      </c>
      <c r="BA88" s="162">
        <v>104580</v>
      </c>
      <c r="BB88" s="162">
        <v>104580</v>
      </c>
      <c r="BC88" s="162">
        <v>104580</v>
      </c>
      <c r="BD88" s="162">
        <v>104580</v>
      </c>
      <c r="BE88" s="162">
        <v>104580</v>
      </c>
      <c r="BF88" s="162">
        <v>104580</v>
      </c>
      <c r="BG88" s="162"/>
      <c r="BH88" s="162"/>
      <c r="BI88" s="162"/>
      <c r="BJ88" s="162">
        <v>0</v>
      </c>
      <c r="BK88" s="162">
        <v>0</v>
      </c>
      <c r="BL88" s="162">
        <v>0</v>
      </c>
      <c r="BM88" s="162">
        <v>0</v>
      </c>
      <c r="BN88" s="162">
        <v>0</v>
      </c>
      <c r="BO88" s="162">
        <v>0</v>
      </c>
      <c r="BP88" s="162">
        <v>0</v>
      </c>
      <c r="BQ88" s="162">
        <v>0</v>
      </c>
      <c r="BR88" s="162"/>
      <c r="BS88" s="162"/>
      <c r="BT88" s="162"/>
      <c r="BU88" s="162">
        <v>0</v>
      </c>
      <c r="BV88" s="162">
        <v>0</v>
      </c>
      <c r="BW88" s="162">
        <v>0</v>
      </c>
      <c r="BX88" s="162">
        <v>0</v>
      </c>
      <c r="BY88" s="162">
        <v>0</v>
      </c>
      <c r="BZ88" s="162">
        <v>0</v>
      </c>
      <c r="CA88" s="162">
        <v>0</v>
      </c>
      <c r="CB88" s="162">
        <v>0</v>
      </c>
      <c r="CC88" s="162"/>
      <c r="CD88" s="162"/>
      <c r="CE88" s="162"/>
      <c r="CF88" s="162">
        <v>19435.762765870335</v>
      </c>
      <c r="CG88" s="162">
        <v>19435.762765870335</v>
      </c>
      <c r="CH88" s="162">
        <v>19435.762765870335</v>
      </c>
      <c r="CI88" s="162">
        <v>19435.762765870335</v>
      </c>
      <c r="CJ88" s="162">
        <v>19435.762765870335</v>
      </c>
      <c r="CK88" s="162">
        <v>19435.762765870335</v>
      </c>
      <c r="CL88" s="162">
        <v>19435.762765870335</v>
      </c>
      <c r="CM88" s="162">
        <v>19435.762765870335</v>
      </c>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4"/>
      <c r="DV88" s="164"/>
      <c r="DW88" s="164"/>
      <c r="DX88" s="164"/>
      <c r="DY88" s="164"/>
      <c r="DZ88" s="164"/>
      <c r="EA88" s="164"/>
      <c r="EB88" s="164"/>
      <c r="EC88" s="164"/>
      <c r="ED88" s="164"/>
      <c r="EE88" s="164"/>
      <c r="EF88" s="164"/>
      <c r="EG88" s="164"/>
      <c r="EH88" s="164"/>
      <c r="EI88" s="164"/>
      <c r="EJ88" s="164"/>
      <c r="EK88" s="164"/>
      <c r="EL88" s="164"/>
      <c r="EM88" s="164"/>
      <c r="EN88" s="164"/>
      <c r="EO88" s="164"/>
      <c r="EP88" s="164"/>
      <c r="EQ88" s="164"/>
      <c r="ER88" s="164"/>
      <c r="ES88" s="164"/>
      <c r="ET88" s="164"/>
      <c r="EU88" s="164"/>
      <c r="EV88" s="164"/>
      <c r="EW88" s="164"/>
      <c r="EX88" s="164"/>
      <c r="EY88" s="164"/>
      <c r="EZ88" s="164"/>
      <c r="FA88" s="164"/>
      <c r="FB88" s="164"/>
      <c r="FC88" s="164"/>
      <c r="FD88" s="164"/>
      <c r="FE88" s="164"/>
      <c r="FF88" s="164"/>
      <c r="FG88" s="164"/>
      <c r="FH88" s="164"/>
      <c r="FI88" s="164"/>
      <c r="FJ88" s="164"/>
      <c r="FK88" s="164"/>
      <c r="FL88" s="164"/>
      <c r="FM88" s="164"/>
      <c r="FN88" s="164"/>
      <c r="FO88" s="164"/>
      <c r="FP88" s="164"/>
      <c r="FQ88" s="164"/>
      <c r="FR88" s="164"/>
      <c r="FS88" s="164"/>
      <c r="FT88" s="164"/>
      <c r="FU88" s="164"/>
      <c r="FV88" s="164"/>
      <c r="FW88" s="164"/>
      <c r="FX88" s="164"/>
      <c r="FY88" s="164"/>
      <c r="FZ88" s="164"/>
      <c r="GA88" s="164"/>
      <c r="GB88" s="164"/>
      <c r="GC88" s="164"/>
      <c r="GD88" s="164"/>
      <c r="GE88" s="164"/>
      <c r="GF88" s="164"/>
      <c r="GG88" s="164"/>
      <c r="GH88" s="164"/>
      <c r="GI88" s="164"/>
      <c r="GJ88" s="164"/>
      <c r="GK88" s="164"/>
      <c r="GL88" s="164"/>
      <c r="GM88" s="164"/>
      <c r="GN88" s="164"/>
      <c r="GO88" s="164"/>
      <c r="GP88" s="164"/>
      <c r="GQ88" s="164"/>
      <c r="GR88" s="164"/>
      <c r="GS88" s="164"/>
      <c r="GT88" s="164"/>
      <c r="GU88" s="164"/>
      <c r="GV88" s="164"/>
      <c r="GW88" s="164"/>
      <c r="GX88" s="164"/>
      <c r="GY88" s="164"/>
      <c r="GZ88" s="164"/>
      <c r="HA88" s="164"/>
      <c r="HB88" s="164"/>
      <c r="HC88" s="164"/>
      <c r="HD88" s="164"/>
      <c r="HE88" s="164"/>
      <c r="HF88" s="164"/>
      <c r="HG88" s="164"/>
      <c r="HH88" s="164"/>
      <c r="HI88" s="164"/>
      <c r="HJ88" s="164"/>
      <c r="HK88" s="164"/>
      <c r="HL88" s="164"/>
      <c r="HM88" s="164"/>
      <c r="HN88" s="164"/>
      <c r="HO88" s="164"/>
      <c r="HP88" s="164"/>
      <c r="HQ88" s="164"/>
      <c r="HR88" s="164"/>
      <c r="HS88" s="164"/>
      <c r="HT88" s="164"/>
      <c r="HU88" s="164"/>
      <c r="HV88" s="164"/>
      <c r="HW88" s="164"/>
      <c r="HX88" s="164"/>
      <c r="HY88" s="164"/>
      <c r="HZ88" s="164"/>
      <c r="IA88" s="164"/>
      <c r="IB88" s="164"/>
      <c r="IC88" s="164"/>
      <c r="ID88" s="164"/>
      <c r="IE88" s="164"/>
      <c r="IF88" s="164"/>
      <c r="IG88" s="164"/>
      <c r="IH88" s="164"/>
      <c r="II88" s="164"/>
      <c r="IJ88" s="164"/>
      <c r="IK88" s="164"/>
      <c r="IL88" s="164"/>
      <c r="IM88" s="164"/>
      <c r="IN88" s="164"/>
      <c r="IO88" s="164"/>
      <c r="IP88" s="164"/>
      <c r="IQ88" s="164"/>
      <c r="IR88" s="164"/>
      <c r="IS88" s="164"/>
      <c r="IT88" s="164"/>
      <c r="IU88" s="164"/>
      <c r="IV88" s="164"/>
      <c r="IW88" s="164"/>
      <c r="IX88" s="164"/>
      <c r="IY88" s="164"/>
      <c r="IZ88" s="164"/>
      <c r="JA88" s="164"/>
      <c r="JB88" s="164"/>
      <c r="JC88" s="164"/>
      <c r="JD88" s="164"/>
      <c r="JE88" s="164"/>
      <c r="JF88" s="164"/>
      <c r="JG88" s="164"/>
      <c r="JH88" s="164"/>
      <c r="JI88" s="164"/>
      <c r="JJ88" s="164"/>
      <c r="JK88" s="164"/>
      <c r="JL88" s="164"/>
      <c r="JM88" s="164"/>
      <c r="JN88" s="164"/>
      <c r="JO88" s="164"/>
      <c r="JP88" s="164"/>
      <c r="JQ88" s="164"/>
      <c r="JR88" s="164"/>
      <c r="JS88" s="164"/>
      <c r="JT88" s="164"/>
      <c r="JU88" s="164"/>
      <c r="JV88" s="164"/>
      <c r="JW88" s="164"/>
      <c r="JX88" s="164"/>
      <c r="JY88" s="164"/>
      <c r="JZ88" s="164"/>
      <c r="KA88" s="164"/>
      <c r="KB88" s="164"/>
      <c r="KC88" s="164"/>
      <c r="KD88" s="164"/>
      <c r="KE88" s="164"/>
      <c r="KF88" s="164"/>
      <c r="KG88" s="164"/>
      <c r="KH88" s="164"/>
      <c r="KI88" s="164"/>
      <c r="KJ88" s="164"/>
      <c r="KK88" s="164"/>
      <c r="KL88" s="164"/>
      <c r="KM88" s="164"/>
      <c r="KN88" s="164"/>
      <c r="KO88" s="164"/>
      <c r="KP88" s="164"/>
      <c r="KQ88" s="164"/>
      <c r="KR88" s="164"/>
      <c r="KS88" s="164"/>
      <c r="KT88" s="164"/>
      <c r="KU88" s="164"/>
      <c r="KV88" s="164"/>
      <c r="KW88" s="164"/>
      <c r="KX88" s="164"/>
      <c r="KY88" s="164"/>
      <c r="KZ88" s="164"/>
      <c r="LA88" s="164"/>
      <c r="LB88" s="164"/>
      <c r="LC88" s="164"/>
      <c r="LD88" s="164"/>
      <c r="LE88" s="164"/>
      <c r="LF88" s="164"/>
      <c r="LG88" s="164"/>
      <c r="LH88" s="164"/>
      <c r="LI88" s="164"/>
      <c r="LJ88" s="164"/>
      <c r="LK88" s="164"/>
      <c r="LL88" s="164"/>
      <c r="LM88" s="164"/>
      <c r="LN88" s="164"/>
      <c r="LO88" s="164"/>
      <c r="LP88" s="164"/>
      <c r="LQ88" s="164"/>
      <c r="LR88" s="164"/>
      <c r="LS88" s="164"/>
      <c r="LT88" s="164"/>
      <c r="LU88" s="164"/>
      <c r="LV88" s="164"/>
      <c r="LW88" s="164"/>
      <c r="LX88" s="164"/>
      <c r="LY88" s="164"/>
      <c r="LZ88" s="164"/>
      <c r="MA88" s="164"/>
      <c r="MB88" s="164"/>
      <c r="MC88" s="164"/>
      <c r="MD88" s="164"/>
      <c r="ME88" s="164"/>
      <c r="MF88" s="164"/>
      <c r="MG88" s="164"/>
      <c r="MH88" s="164"/>
      <c r="MI88" s="164"/>
      <c r="MJ88" s="164"/>
      <c r="MK88" s="164"/>
      <c r="ML88" s="164"/>
      <c r="MM88" s="164"/>
      <c r="MN88" s="164"/>
      <c r="MO88" s="164"/>
      <c r="MP88" s="164"/>
      <c r="MQ88" s="164"/>
      <c r="MR88" s="164"/>
      <c r="MS88" s="164"/>
      <c r="MT88" s="164"/>
      <c r="MU88" s="164"/>
      <c r="MV88" s="164"/>
      <c r="MW88" s="164"/>
      <c r="MX88" s="164"/>
      <c r="MY88" s="164"/>
      <c r="MZ88" s="164"/>
      <c r="NA88" s="164"/>
      <c r="NB88" s="164"/>
      <c r="NC88" s="164"/>
      <c r="ND88" s="164"/>
      <c r="NE88" s="164"/>
      <c r="NF88" s="164"/>
      <c r="NG88" s="164"/>
      <c r="NH88" s="164"/>
      <c r="NI88" s="164"/>
      <c r="NJ88" s="164"/>
      <c r="NK88" s="164"/>
      <c r="NL88" s="164"/>
      <c r="NM88" s="164"/>
      <c r="NN88" s="164"/>
      <c r="NO88" s="164"/>
      <c r="NP88" s="164"/>
      <c r="NQ88" s="164"/>
      <c r="NR88" s="164"/>
      <c r="NS88" s="164"/>
      <c r="NT88" s="164"/>
      <c r="NU88" s="164"/>
      <c r="NV88" s="164"/>
      <c r="NW88" s="164"/>
      <c r="NX88" s="164"/>
      <c r="NY88" s="164"/>
      <c r="NZ88" s="164"/>
      <c r="OA88" s="164"/>
      <c r="OB88" s="164"/>
      <c r="OC88" s="164"/>
      <c r="OD88" s="164"/>
      <c r="OE88" s="164"/>
      <c r="OF88" s="164"/>
      <c r="OG88" s="164"/>
      <c r="OH88" s="164"/>
      <c r="OI88" s="164"/>
      <c r="OJ88" s="164"/>
      <c r="OK88" s="164"/>
      <c r="OL88" s="164"/>
      <c r="OM88" s="164"/>
      <c r="ON88" s="164"/>
      <c r="OO88" s="164"/>
      <c r="OP88" s="164"/>
      <c r="OQ88" s="164"/>
      <c r="OR88" s="164"/>
      <c r="OS88" s="164"/>
      <c r="OT88" s="164"/>
      <c r="OU88" s="164"/>
      <c r="OV88" s="164"/>
      <c r="OW88" s="164"/>
      <c r="OX88" s="164"/>
      <c r="OY88" s="164"/>
      <c r="OZ88" s="164"/>
      <c r="PA88" s="164"/>
      <c r="PB88" s="164"/>
      <c r="PC88" s="164"/>
      <c r="PD88" s="164"/>
      <c r="PE88" s="164"/>
      <c r="PF88" s="164"/>
      <c r="PG88" s="164"/>
      <c r="PH88" s="164"/>
      <c r="PI88" s="164"/>
      <c r="PJ88" s="164"/>
      <c r="PK88" s="164"/>
      <c r="PL88" s="164"/>
      <c r="PM88" s="164"/>
      <c r="PN88" s="164"/>
      <c r="PO88" s="164"/>
      <c r="PP88" s="164"/>
      <c r="PQ88" s="164"/>
      <c r="PR88" s="164"/>
      <c r="PS88" s="164"/>
      <c r="PT88" s="164"/>
      <c r="PU88" s="164"/>
      <c r="PV88" s="164"/>
      <c r="PW88" s="164"/>
      <c r="PX88" s="164"/>
      <c r="PY88" s="164"/>
      <c r="PZ88" s="164"/>
      <c r="QA88" s="164"/>
      <c r="QB88" s="164"/>
      <c r="QC88" s="164"/>
      <c r="QD88" s="164"/>
      <c r="QE88" s="164"/>
      <c r="QF88" s="164"/>
      <c r="QG88" s="164"/>
      <c r="QH88" s="164"/>
      <c r="QI88" s="164"/>
      <c r="QJ88" s="164"/>
      <c r="QK88" s="164"/>
      <c r="QL88" s="164"/>
      <c r="QM88" s="164"/>
      <c r="QN88" s="164"/>
      <c r="QO88" s="164"/>
      <c r="QP88" s="164"/>
      <c r="QQ88" s="164"/>
      <c r="QR88" s="164"/>
      <c r="QS88" s="164"/>
      <c r="QT88" s="164"/>
      <c r="QU88" s="164"/>
      <c r="QV88" s="164"/>
      <c r="QW88" s="164"/>
      <c r="QX88" s="164"/>
      <c r="QY88" s="164"/>
      <c r="QZ88" s="164"/>
      <c r="RA88" s="164"/>
      <c r="RB88" s="164"/>
      <c r="RC88" s="164"/>
      <c r="RD88" s="164"/>
      <c r="RE88" s="164"/>
      <c r="RF88" s="164"/>
      <c r="RG88" s="164"/>
      <c r="RH88" s="164"/>
      <c r="RI88" s="164"/>
      <c r="RJ88" s="164"/>
      <c r="RK88" s="164"/>
      <c r="RL88" s="164"/>
      <c r="RM88" s="164"/>
      <c r="RN88" s="164"/>
      <c r="RO88" s="164"/>
      <c r="RP88" s="164"/>
      <c r="RQ88" s="164"/>
      <c r="RR88" s="164"/>
      <c r="RS88" s="164"/>
      <c r="RT88" s="164"/>
      <c r="RU88" s="164"/>
      <c r="RV88" s="164"/>
      <c r="RW88" s="164"/>
      <c r="RX88" s="164"/>
      <c r="RY88" s="164"/>
      <c r="RZ88" s="164"/>
      <c r="SA88" s="164"/>
      <c r="SB88" s="164"/>
      <c r="SC88" s="164"/>
      <c r="SD88" s="164"/>
      <c r="SE88" s="164"/>
      <c r="SF88" s="164"/>
      <c r="SG88" s="164"/>
      <c r="SH88" s="164"/>
      <c r="SI88" s="164"/>
      <c r="SJ88" s="164"/>
      <c r="SK88" s="164"/>
      <c r="SL88" s="164"/>
      <c r="SM88" s="164"/>
      <c r="SN88" s="164"/>
      <c r="SO88" s="164"/>
      <c r="SP88" s="164"/>
      <c r="SQ88" s="164"/>
      <c r="SR88" s="164"/>
      <c r="SS88" s="164"/>
      <c r="ST88" s="164"/>
      <c r="SU88" s="164"/>
      <c r="SV88" s="164"/>
      <c r="SW88" s="164"/>
      <c r="SX88" s="164"/>
      <c r="SY88" s="164"/>
      <c r="SZ88" s="164"/>
      <c r="TA88" s="164"/>
      <c r="TB88" s="164"/>
      <c r="TC88" s="164"/>
      <c r="TD88" s="164"/>
      <c r="TE88" s="164"/>
      <c r="TF88" s="164"/>
      <c r="TG88" s="164"/>
      <c r="TH88" s="164"/>
      <c r="TI88" s="164"/>
      <c r="TJ88" s="164"/>
      <c r="TK88" s="164"/>
      <c r="TL88" s="164"/>
      <c r="TM88" s="164"/>
      <c r="TN88" s="164"/>
      <c r="TO88" s="164"/>
      <c r="TP88" s="164"/>
      <c r="TQ88" s="164"/>
      <c r="TR88" s="164"/>
      <c r="TS88" s="164"/>
      <c r="TT88" s="164"/>
      <c r="TU88" s="164"/>
      <c r="TV88" s="164"/>
      <c r="TW88" s="164"/>
      <c r="TX88" s="164"/>
      <c r="TY88" s="164"/>
      <c r="TZ88" s="164"/>
      <c r="UA88" s="164"/>
      <c r="UB88" s="164"/>
      <c r="UC88" s="164"/>
      <c r="UD88" s="164"/>
      <c r="UE88" s="164"/>
      <c r="UF88" s="164"/>
      <c r="UG88" s="164"/>
      <c r="UH88" s="164"/>
      <c r="UI88" s="164"/>
      <c r="UJ88" s="164"/>
      <c r="UK88" s="164"/>
      <c r="UL88" s="164"/>
      <c r="UM88" s="164"/>
      <c r="UN88" s="164"/>
      <c r="UO88" s="164"/>
      <c r="UP88" s="164"/>
      <c r="UQ88" s="164"/>
      <c r="UR88" s="164"/>
      <c r="US88" s="164"/>
      <c r="UT88" s="164"/>
      <c r="UU88" s="164"/>
      <c r="UV88" s="164"/>
      <c r="UW88" s="164"/>
      <c r="UX88" s="164"/>
      <c r="UY88" s="164"/>
      <c r="UZ88" s="164"/>
      <c r="VA88" s="164"/>
      <c r="VB88" s="164"/>
      <c r="VC88" s="164"/>
      <c r="VD88" s="164"/>
      <c r="VE88" s="164"/>
      <c r="VF88" s="164"/>
      <c r="VG88" s="164"/>
      <c r="VH88" s="164"/>
      <c r="VI88" s="164"/>
      <c r="VJ88" s="164"/>
      <c r="VK88" s="164"/>
      <c r="VL88" s="164"/>
      <c r="VM88" s="164"/>
      <c r="VN88" s="164"/>
      <c r="VO88" s="164"/>
      <c r="VP88" s="164"/>
      <c r="VQ88" s="164"/>
      <c r="VR88" s="164"/>
      <c r="VS88" s="164"/>
      <c r="VT88" s="164"/>
      <c r="VU88" s="164"/>
      <c r="VV88" s="164"/>
      <c r="VW88" s="164"/>
      <c r="VX88" s="164"/>
      <c r="VY88" s="164"/>
      <c r="VZ88" s="164"/>
      <c r="WA88" s="164"/>
      <c r="WB88" s="164"/>
      <c r="WC88" s="164"/>
      <c r="WD88" s="164"/>
      <c r="WE88" s="164"/>
      <c r="WF88" s="164"/>
      <c r="WG88" s="164"/>
      <c r="WH88" s="164"/>
      <c r="WI88" s="164"/>
      <c r="WJ88" s="164"/>
      <c r="WK88" s="164"/>
      <c r="WL88" s="164"/>
      <c r="WM88" s="164"/>
      <c r="WN88" s="164"/>
      <c r="WO88" s="164"/>
      <c r="WP88" s="164"/>
      <c r="WQ88" s="164"/>
      <c r="WR88" s="164"/>
      <c r="WS88" s="164"/>
      <c r="WT88" s="164"/>
      <c r="WU88" s="164"/>
      <c r="WV88" s="164"/>
      <c r="WW88" s="164"/>
      <c r="WX88" s="164"/>
      <c r="WY88" s="164"/>
      <c r="WZ88" s="164"/>
      <c r="XA88" s="164"/>
      <c r="XB88" s="164"/>
      <c r="XC88" s="164"/>
      <c r="XD88" s="164"/>
      <c r="XE88" s="164"/>
      <c r="XF88" s="164"/>
      <c r="XG88" s="164"/>
      <c r="XH88" s="164"/>
      <c r="XI88" s="164"/>
      <c r="XJ88" s="164"/>
      <c r="XK88" s="164"/>
      <c r="XL88" s="164"/>
      <c r="XM88" s="164"/>
      <c r="XN88" s="164"/>
      <c r="XO88" s="164"/>
      <c r="XP88" s="164"/>
      <c r="XQ88" s="164"/>
      <c r="XR88" s="164"/>
      <c r="XS88" s="164"/>
      <c r="XT88" s="164"/>
      <c r="XU88" s="164"/>
      <c r="XV88" s="164"/>
      <c r="XW88" s="164"/>
      <c r="XX88" s="164"/>
      <c r="XY88" s="164"/>
      <c r="XZ88" s="164"/>
      <c r="YA88" s="164"/>
      <c r="YB88" s="164"/>
      <c r="YC88" s="164"/>
      <c r="YD88" s="164"/>
      <c r="YE88" s="164"/>
      <c r="YF88" s="164"/>
      <c r="YG88" s="164"/>
      <c r="YH88" s="164"/>
      <c r="YI88" s="164"/>
      <c r="YJ88" s="164"/>
      <c r="YK88" s="164"/>
      <c r="YL88" s="164"/>
      <c r="YM88" s="164"/>
      <c r="YN88" s="164"/>
      <c r="YO88" s="164"/>
      <c r="YP88" s="164"/>
      <c r="YQ88" s="164"/>
      <c r="YR88" s="164"/>
      <c r="YS88" s="164"/>
      <c r="YT88" s="164"/>
      <c r="YU88" s="164"/>
      <c r="YV88" s="164"/>
      <c r="YW88" s="164"/>
      <c r="YX88" s="164"/>
      <c r="YY88" s="164"/>
      <c r="YZ88" s="164"/>
      <c r="ZA88" s="164"/>
      <c r="ZB88" s="164"/>
      <c r="ZC88" s="164"/>
      <c r="ZD88" s="164"/>
      <c r="ZE88" s="164"/>
      <c r="ZF88" s="164"/>
      <c r="ZG88" s="164"/>
      <c r="ZH88" s="164"/>
      <c r="ZI88" s="164"/>
      <c r="ZJ88" s="164"/>
      <c r="ZK88" s="164"/>
      <c r="ZL88" s="164"/>
      <c r="ZM88" s="164"/>
      <c r="ZN88" s="164"/>
      <c r="ZO88" s="164"/>
      <c r="ZP88" s="164"/>
      <c r="ZQ88" s="164"/>
      <c r="ZR88" s="164"/>
      <c r="ZS88" s="164"/>
      <c r="ZT88" s="164"/>
      <c r="ZU88" s="164"/>
      <c r="ZV88" s="164"/>
      <c r="ZW88" s="164"/>
      <c r="ZX88" s="164"/>
      <c r="ZY88" s="164"/>
      <c r="ZZ88" s="164"/>
      <c r="AAA88" s="164"/>
      <c r="AAB88" s="164"/>
      <c r="AAC88" s="164"/>
      <c r="AAD88" s="164"/>
      <c r="AAE88" s="164"/>
      <c r="AAF88" s="164"/>
      <c r="AAG88" s="164"/>
      <c r="AAH88" s="164"/>
      <c r="AAI88" s="164"/>
      <c r="AAJ88" s="164"/>
      <c r="AAK88" s="164"/>
      <c r="AAL88" s="164"/>
      <c r="AAM88" s="164"/>
      <c r="AAN88" s="164"/>
      <c r="AAO88" s="164"/>
      <c r="AAP88" s="164"/>
      <c r="AAQ88" s="164"/>
      <c r="AAR88" s="164"/>
      <c r="AAS88" s="164"/>
      <c r="AAT88" s="164"/>
      <c r="AAU88" s="164"/>
      <c r="AAV88" s="164"/>
      <c r="AAW88" s="164"/>
      <c r="AAX88" s="164"/>
      <c r="AAY88" s="164"/>
      <c r="AAZ88" s="164"/>
      <c r="ABA88" s="164"/>
      <c r="ABB88" s="164"/>
      <c r="ABC88" s="164"/>
    </row>
    <row r="89" spans="1:731" ht="15" customHeight="1" x14ac:dyDescent="0.35">
      <c r="A89" s="161" t="s">
        <v>257</v>
      </c>
      <c r="B89" s="525"/>
      <c r="C89" s="525"/>
      <c r="D89" s="162"/>
      <c r="E89" s="162"/>
      <c r="F89" s="162"/>
      <c r="G89" s="162">
        <v>1</v>
      </c>
      <c r="H89" s="162">
        <v>1</v>
      </c>
      <c r="I89" s="162">
        <v>1</v>
      </c>
      <c r="J89" s="162">
        <v>1</v>
      </c>
      <c r="K89" s="162">
        <v>1</v>
      </c>
      <c r="L89" s="162">
        <v>1</v>
      </c>
      <c r="M89" s="162">
        <v>1</v>
      </c>
      <c r="N89" s="162">
        <v>1</v>
      </c>
      <c r="O89" s="162"/>
      <c r="P89" s="162"/>
      <c r="Q89" s="162"/>
      <c r="R89" s="162">
        <v>70.341350766772294</v>
      </c>
      <c r="S89" s="162">
        <v>70.341350766772294</v>
      </c>
      <c r="T89" s="162">
        <v>70.341350766772294</v>
      </c>
      <c r="U89" s="162">
        <v>70.341350766772294</v>
      </c>
      <c r="V89" s="162">
        <v>70.341350766772294</v>
      </c>
      <c r="W89" s="162">
        <v>70.341350766772294</v>
      </c>
      <c r="X89" s="162">
        <v>70.341350766772294</v>
      </c>
      <c r="Y89" s="162">
        <v>70.341350766772294</v>
      </c>
      <c r="Z89" s="162"/>
      <c r="AA89" s="162"/>
      <c r="AB89" s="162"/>
      <c r="AC89" s="162">
        <v>433.00474215974833</v>
      </c>
      <c r="AD89" s="162">
        <v>433.00474215974833</v>
      </c>
      <c r="AE89" s="162">
        <v>433.00474215974833</v>
      </c>
      <c r="AF89" s="162">
        <v>433.00474215974833</v>
      </c>
      <c r="AG89" s="162">
        <v>433.00474215974833</v>
      </c>
      <c r="AH89" s="162">
        <v>433.00474215974833</v>
      </c>
      <c r="AI89" s="162">
        <v>433.00474215974833</v>
      </c>
      <c r="AJ89" s="162">
        <v>433.00474215974833</v>
      </c>
      <c r="AK89" s="162"/>
      <c r="AL89" s="162"/>
      <c r="AM89" s="162"/>
      <c r="AN89" s="162">
        <v>788.8966981979836</v>
      </c>
      <c r="AO89" s="162">
        <v>788.89669819798348</v>
      </c>
      <c r="AP89" s="162">
        <v>788.89669819798348</v>
      </c>
      <c r="AQ89" s="162">
        <v>788.89669819798348</v>
      </c>
      <c r="AR89" s="162">
        <v>788.89669819798348</v>
      </c>
      <c r="AS89" s="162">
        <v>788.89669819798348</v>
      </c>
      <c r="AT89" s="162">
        <v>788.89669819798348</v>
      </c>
      <c r="AU89" s="162">
        <v>788.89669819798348</v>
      </c>
      <c r="AV89" s="162"/>
      <c r="AW89" s="162"/>
      <c r="AX89" s="162"/>
      <c r="AY89" s="162">
        <v>92004</v>
      </c>
      <c r="AZ89" s="162">
        <v>92004</v>
      </c>
      <c r="BA89" s="162">
        <v>92004</v>
      </c>
      <c r="BB89" s="162">
        <v>92004</v>
      </c>
      <c r="BC89" s="162">
        <v>92004</v>
      </c>
      <c r="BD89" s="162">
        <v>92004</v>
      </c>
      <c r="BE89" s="162">
        <v>92004</v>
      </c>
      <c r="BF89" s="162">
        <v>92004</v>
      </c>
      <c r="BG89" s="162"/>
      <c r="BH89" s="162"/>
      <c r="BI89" s="162"/>
      <c r="BJ89" s="162">
        <v>0</v>
      </c>
      <c r="BK89" s="162">
        <v>0</v>
      </c>
      <c r="BL89" s="162">
        <v>0</v>
      </c>
      <c r="BM89" s="162">
        <v>0</v>
      </c>
      <c r="BN89" s="162">
        <v>0</v>
      </c>
      <c r="BO89" s="162">
        <v>0</v>
      </c>
      <c r="BP89" s="162">
        <v>0</v>
      </c>
      <c r="BQ89" s="162">
        <v>0</v>
      </c>
      <c r="BR89" s="162"/>
      <c r="BS89" s="162"/>
      <c r="BT89" s="162"/>
      <c r="BU89" s="162">
        <v>0</v>
      </c>
      <c r="BV89" s="162">
        <v>0</v>
      </c>
      <c r="BW89" s="162">
        <v>0</v>
      </c>
      <c r="BX89" s="162">
        <v>0</v>
      </c>
      <c r="BY89" s="162">
        <v>0</v>
      </c>
      <c r="BZ89" s="162">
        <v>0</v>
      </c>
      <c r="CA89" s="162">
        <v>0</v>
      </c>
      <c r="CB89" s="162">
        <v>0</v>
      </c>
      <c r="CC89" s="162"/>
      <c r="CD89" s="162"/>
      <c r="CE89" s="162"/>
      <c r="CF89" s="162">
        <v>1292.242791124504</v>
      </c>
      <c r="CG89" s="162">
        <v>1292.242791124504</v>
      </c>
      <c r="CH89" s="162">
        <v>1292.242791124504</v>
      </c>
      <c r="CI89" s="162">
        <v>1292.242791124504</v>
      </c>
      <c r="CJ89" s="162">
        <v>1292.242791124504</v>
      </c>
      <c r="CK89" s="162">
        <v>1292.242791124504</v>
      </c>
      <c r="CL89" s="162">
        <v>1292.242791124504</v>
      </c>
      <c r="CM89" s="162">
        <v>1292.242791124504</v>
      </c>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4"/>
      <c r="DV89" s="164"/>
      <c r="DW89" s="164"/>
      <c r="DX89" s="164"/>
      <c r="DY89" s="164"/>
      <c r="DZ89" s="164"/>
      <c r="EA89" s="164"/>
      <c r="EB89" s="164"/>
      <c r="EC89" s="164"/>
      <c r="ED89" s="164"/>
      <c r="EE89" s="164"/>
      <c r="EF89" s="164"/>
      <c r="EG89" s="164"/>
      <c r="EH89" s="164"/>
      <c r="EI89" s="164"/>
      <c r="EJ89" s="164"/>
      <c r="EK89" s="164"/>
      <c r="EL89" s="164"/>
      <c r="EM89" s="164"/>
      <c r="EN89" s="164"/>
      <c r="EO89" s="164"/>
      <c r="EP89" s="164"/>
      <c r="EQ89" s="164"/>
      <c r="ER89" s="164"/>
      <c r="ES89" s="164"/>
      <c r="ET89" s="164"/>
      <c r="EU89" s="164"/>
      <c r="EV89" s="164"/>
      <c r="EW89" s="164"/>
      <c r="EX89" s="164"/>
      <c r="EY89" s="164"/>
      <c r="EZ89" s="164"/>
      <c r="FA89" s="164"/>
      <c r="FB89" s="164"/>
      <c r="FC89" s="164"/>
      <c r="FD89" s="164"/>
      <c r="FE89" s="164"/>
      <c r="FF89" s="164"/>
      <c r="FG89" s="164"/>
      <c r="FH89" s="164"/>
      <c r="FI89" s="164"/>
      <c r="FJ89" s="164"/>
      <c r="FK89" s="164"/>
      <c r="FL89" s="164"/>
      <c r="FM89" s="164"/>
      <c r="FN89" s="164"/>
      <c r="FO89" s="164"/>
      <c r="FP89" s="164"/>
      <c r="FQ89" s="164"/>
      <c r="FR89" s="164"/>
      <c r="FS89" s="164"/>
      <c r="FT89" s="164"/>
      <c r="FU89" s="164"/>
      <c r="FV89" s="164"/>
      <c r="FW89" s="164"/>
      <c r="FX89" s="164"/>
      <c r="FY89" s="164"/>
      <c r="FZ89" s="164"/>
      <c r="GA89" s="164"/>
      <c r="GB89" s="164"/>
      <c r="GC89" s="164"/>
      <c r="GD89" s="164"/>
      <c r="GE89" s="164"/>
      <c r="GF89" s="164"/>
      <c r="GG89" s="164"/>
      <c r="GH89" s="164"/>
      <c r="GI89" s="164"/>
      <c r="GJ89" s="164"/>
      <c r="GK89" s="164"/>
      <c r="GL89" s="164"/>
      <c r="GM89" s="164"/>
      <c r="GN89" s="164"/>
      <c r="GO89" s="164"/>
      <c r="GP89" s="164"/>
      <c r="GQ89" s="164"/>
      <c r="GR89" s="164"/>
      <c r="GS89" s="164"/>
      <c r="GT89" s="164"/>
      <c r="GU89" s="164"/>
      <c r="GV89" s="164"/>
      <c r="GW89" s="164"/>
      <c r="GX89" s="164"/>
      <c r="GY89" s="164"/>
      <c r="GZ89" s="164"/>
      <c r="HA89" s="164"/>
      <c r="HB89" s="164"/>
      <c r="HC89" s="164"/>
      <c r="HD89" s="164"/>
      <c r="HE89" s="164"/>
      <c r="HF89" s="164"/>
      <c r="HG89" s="164"/>
      <c r="HH89" s="164"/>
      <c r="HI89" s="164"/>
      <c r="HJ89" s="164"/>
      <c r="HK89" s="164"/>
      <c r="HL89" s="164"/>
      <c r="HM89" s="164"/>
      <c r="HN89" s="164"/>
      <c r="HO89" s="164"/>
      <c r="HP89" s="164"/>
      <c r="HQ89" s="164"/>
      <c r="HR89" s="164"/>
      <c r="HS89" s="164"/>
      <c r="HT89" s="164"/>
      <c r="HU89" s="164"/>
      <c r="HV89" s="164"/>
      <c r="HW89" s="164"/>
      <c r="HX89" s="164"/>
      <c r="HY89" s="164"/>
      <c r="HZ89" s="164"/>
      <c r="IA89" s="164"/>
      <c r="IB89" s="164"/>
      <c r="IC89" s="164"/>
      <c r="ID89" s="164"/>
      <c r="IE89" s="164"/>
      <c r="IF89" s="164"/>
      <c r="IG89" s="164"/>
      <c r="IH89" s="164"/>
      <c r="II89" s="164"/>
      <c r="IJ89" s="164"/>
      <c r="IK89" s="164"/>
      <c r="IL89" s="164"/>
      <c r="IM89" s="164"/>
      <c r="IN89" s="164"/>
      <c r="IO89" s="164"/>
      <c r="IP89" s="164"/>
      <c r="IQ89" s="164"/>
      <c r="IR89" s="164"/>
      <c r="IS89" s="164"/>
      <c r="IT89" s="164"/>
      <c r="IU89" s="164"/>
      <c r="IV89" s="164"/>
      <c r="IW89" s="164"/>
      <c r="IX89" s="164"/>
      <c r="IY89" s="164"/>
      <c r="IZ89" s="164"/>
      <c r="JA89" s="164"/>
      <c r="JB89" s="164"/>
      <c r="JC89" s="164"/>
      <c r="JD89" s="164"/>
      <c r="JE89" s="164"/>
      <c r="JF89" s="164"/>
      <c r="JG89" s="164"/>
      <c r="JH89" s="164"/>
      <c r="JI89" s="164"/>
      <c r="JJ89" s="164"/>
      <c r="JK89" s="164"/>
      <c r="JL89" s="164"/>
      <c r="JM89" s="164"/>
      <c r="JN89" s="164"/>
      <c r="JO89" s="164"/>
      <c r="JP89" s="164"/>
      <c r="JQ89" s="164"/>
      <c r="JR89" s="164"/>
      <c r="JS89" s="164"/>
      <c r="JT89" s="164"/>
      <c r="JU89" s="164"/>
      <c r="JV89" s="164"/>
      <c r="JW89" s="164"/>
      <c r="JX89" s="164"/>
      <c r="JY89" s="164"/>
      <c r="JZ89" s="164"/>
      <c r="KA89" s="164"/>
      <c r="KB89" s="164"/>
      <c r="KC89" s="164"/>
      <c r="KD89" s="164"/>
      <c r="KE89" s="164"/>
      <c r="KF89" s="164"/>
      <c r="KG89" s="164"/>
      <c r="KH89" s="164"/>
      <c r="KI89" s="164"/>
      <c r="KJ89" s="164"/>
      <c r="KK89" s="164"/>
      <c r="KL89" s="164"/>
      <c r="KM89" s="164"/>
      <c r="KN89" s="164"/>
      <c r="KO89" s="164"/>
      <c r="KP89" s="164"/>
      <c r="KQ89" s="164"/>
      <c r="KR89" s="164"/>
      <c r="KS89" s="164"/>
      <c r="KT89" s="164"/>
      <c r="KU89" s="164"/>
      <c r="KV89" s="164"/>
      <c r="KW89" s="164"/>
      <c r="KX89" s="164"/>
      <c r="KY89" s="164"/>
      <c r="KZ89" s="164"/>
      <c r="LA89" s="164"/>
      <c r="LB89" s="164"/>
      <c r="LC89" s="164"/>
      <c r="LD89" s="164"/>
      <c r="LE89" s="164"/>
      <c r="LF89" s="164"/>
      <c r="LG89" s="164"/>
      <c r="LH89" s="164"/>
      <c r="LI89" s="164"/>
      <c r="LJ89" s="164"/>
      <c r="LK89" s="164"/>
      <c r="LL89" s="164"/>
      <c r="LM89" s="164"/>
      <c r="LN89" s="164"/>
      <c r="LO89" s="164"/>
      <c r="LP89" s="164"/>
      <c r="LQ89" s="164"/>
      <c r="LR89" s="164"/>
      <c r="LS89" s="164"/>
      <c r="LT89" s="164"/>
      <c r="LU89" s="164"/>
      <c r="LV89" s="164"/>
      <c r="LW89" s="164"/>
      <c r="LX89" s="164"/>
      <c r="LY89" s="164"/>
      <c r="LZ89" s="164"/>
      <c r="MA89" s="164"/>
      <c r="MB89" s="164"/>
      <c r="MC89" s="164"/>
      <c r="MD89" s="164"/>
      <c r="ME89" s="164"/>
      <c r="MF89" s="164"/>
      <c r="MG89" s="164"/>
      <c r="MH89" s="164"/>
      <c r="MI89" s="164"/>
      <c r="MJ89" s="164"/>
      <c r="MK89" s="164"/>
      <c r="ML89" s="164"/>
      <c r="MM89" s="164"/>
      <c r="MN89" s="164"/>
      <c r="MO89" s="164"/>
      <c r="MP89" s="164"/>
      <c r="MQ89" s="164"/>
      <c r="MR89" s="164"/>
      <c r="MS89" s="164"/>
      <c r="MT89" s="164"/>
      <c r="MU89" s="164"/>
      <c r="MV89" s="164"/>
      <c r="MW89" s="164"/>
      <c r="MX89" s="164"/>
      <c r="MY89" s="164"/>
      <c r="MZ89" s="164"/>
      <c r="NA89" s="164"/>
      <c r="NB89" s="164"/>
      <c r="NC89" s="164"/>
      <c r="ND89" s="164"/>
      <c r="NE89" s="164"/>
      <c r="NF89" s="164"/>
      <c r="NG89" s="164"/>
      <c r="NH89" s="164"/>
      <c r="NI89" s="164"/>
      <c r="NJ89" s="164"/>
      <c r="NK89" s="164"/>
      <c r="NL89" s="164"/>
      <c r="NM89" s="164"/>
      <c r="NN89" s="164"/>
      <c r="NO89" s="164"/>
      <c r="NP89" s="164"/>
      <c r="NQ89" s="164"/>
      <c r="NR89" s="164"/>
      <c r="NS89" s="164"/>
      <c r="NT89" s="164"/>
      <c r="NU89" s="164"/>
      <c r="NV89" s="164"/>
      <c r="NW89" s="164"/>
      <c r="NX89" s="164"/>
      <c r="NY89" s="164"/>
      <c r="NZ89" s="164"/>
      <c r="OA89" s="164"/>
      <c r="OB89" s="164"/>
      <c r="OC89" s="164"/>
      <c r="OD89" s="164"/>
      <c r="OE89" s="164"/>
      <c r="OF89" s="164"/>
      <c r="OG89" s="164"/>
      <c r="OH89" s="164"/>
      <c r="OI89" s="164"/>
      <c r="OJ89" s="164"/>
      <c r="OK89" s="164"/>
      <c r="OL89" s="164"/>
      <c r="OM89" s="164"/>
      <c r="ON89" s="164"/>
      <c r="OO89" s="164"/>
      <c r="OP89" s="164"/>
      <c r="OQ89" s="164"/>
      <c r="OR89" s="164"/>
      <c r="OS89" s="164"/>
      <c r="OT89" s="164"/>
      <c r="OU89" s="164"/>
      <c r="OV89" s="164"/>
      <c r="OW89" s="164"/>
      <c r="OX89" s="164"/>
      <c r="OY89" s="164"/>
      <c r="OZ89" s="164"/>
      <c r="PA89" s="164"/>
      <c r="PB89" s="164"/>
      <c r="PC89" s="164"/>
      <c r="PD89" s="164"/>
      <c r="PE89" s="164"/>
      <c r="PF89" s="164"/>
      <c r="PG89" s="164"/>
      <c r="PH89" s="164"/>
      <c r="PI89" s="164"/>
      <c r="PJ89" s="164"/>
      <c r="PK89" s="164"/>
      <c r="PL89" s="164"/>
      <c r="PM89" s="164"/>
      <c r="PN89" s="164"/>
      <c r="PO89" s="164"/>
      <c r="PP89" s="164"/>
      <c r="PQ89" s="164"/>
      <c r="PR89" s="164"/>
      <c r="PS89" s="164"/>
      <c r="PT89" s="164"/>
      <c r="PU89" s="164"/>
      <c r="PV89" s="164"/>
      <c r="PW89" s="164"/>
      <c r="PX89" s="164"/>
      <c r="PY89" s="164"/>
      <c r="PZ89" s="164"/>
      <c r="QA89" s="164"/>
      <c r="QB89" s="164"/>
      <c r="QC89" s="164"/>
      <c r="QD89" s="164"/>
      <c r="QE89" s="164"/>
      <c r="QF89" s="164"/>
      <c r="QG89" s="164"/>
      <c r="QH89" s="164"/>
      <c r="QI89" s="164"/>
      <c r="QJ89" s="164"/>
      <c r="QK89" s="164"/>
      <c r="QL89" s="164"/>
      <c r="QM89" s="164"/>
      <c r="QN89" s="164"/>
      <c r="QO89" s="164"/>
      <c r="QP89" s="164"/>
      <c r="QQ89" s="164"/>
      <c r="QR89" s="164"/>
      <c r="QS89" s="164"/>
      <c r="QT89" s="164"/>
      <c r="QU89" s="164"/>
      <c r="QV89" s="164"/>
      <c r="QW89" s="164"/>
      <c r="QX89" s="164"/>
      <c r="QY89" s="164"/>
      <c r="QZ89" s="164"/>
      <c r="RA89" s="164"/>
      <c r="RB89" s="164"/>
      <c r="RC89" s="164"/>
      <c r="RD89" s="164"/>
      <c r="RE89" s="164"/>
      <c r="RF89" s="164"/>
      <c r="RG89" s="164"/>
      <c r="RH89" s="164"/>
      <c r="RI89" s="164"/>
      <c r="RJ89" s="164"/>
      <c r="RK89" s="164"/>
      <c r="RL89" s="164"/>
      <c r="RM89" s="164"/>
      <c r="RN89" s="164"/>
      <c r="RO89" s="164"/>
      <c r="RP89" s="164"/>
      <c r="RQ89" s="164"/>
      <c r="RR89" s="164"/>
      <c r="RS89" s="164"/>
      <c r="RT89" s="164"/>
      <c r="RU89" s="164"/>
      <c r="RV89" s="164"/>
      <c r="RW89" s="164"/>
      <c r="RX89" s="164"/>
      <c r="RY89" s="164"/>
      <c r="RZ89" s="164"/>
      <c r="SA89" s="164"/>
      <c r="SB89" s="164"/>
      <c r="SC89" s="164"/>
      <c r="SD89" s="164"/>
      <c r="SE89" s="164"/>
      <c r="SF89" s="164"/>
      <c r="SG89" s="164"/>
      <c r="SH89" s="164"/>
      <c r="SI89" s="164"/>
      <c r="SJ89" s="164"/>
      <c r="SK89" s="164"/>
      <c r="SL89" s="164"/>
      <c r="SM89" s="164"/>
      <c r="SN89" s="164"/>
      <c r="SO89" s="164"/>
      <c r="SP89" s="164"/>
      <c r="SQ89" s="164"/>
      <c r="SR89" s="164"/>
      <c r="SS89" s="164"/>
      <c r="ST89" s="164"/>
      <c r="SU89" s="164"/>
      <c r="SV89" s="164"/>
      <c r="SW89" s="164"/>
      <c r="SX89" s="164"/>
      <c r="SY89" s="164"/>
      <c r="SZ89" s="164"/>
      <c r="TA89" s="164"/>
      <c r="TB89" s="164"/>
      <c r="TC89" s="164"/>
      <c r="TD89" s="164"/>
      <c r="TE89" s="164"/>
      <c r="TF89" s="164"/>
      <c r="TG89" s="164"/>
      <c r="TH89" s="164"/>
      <c r="TI89" s="164"/>
      <c r="TJ89" s="164"/>
      <c r="TK89" s="164"/>
      <c r="TL89" s="164"/>
      <c r="TM89" s="164"/>
      <c r="TN89" s="164"/>
      <c r="TO89" s="164"/>
      <c r="TP89" s="164"/>
      <c r="TQ89" s="164"/>
      <c r="TR89" s="164"/>
      <c r="TS89" s="164"/>
      <c r="TT89" s="164"/>
      <c r="TU89" s="164"/>
      <c r="TV89" s="164"/>
      <c r="TW89" s="164"/>
      <c r="TX89" s="164"/>
      <c r="TY89" s="164"/>
      <c r="TZ89" s="164"/>
      <c r="UA89" s="164"/>
      <c r="UB89" s="164"/>
      <c r="UC89" s="164"/>
      <c r="UD89" s="164"/>
      <c r="UE89" s="164"/>
      <c r="UF89" s="164"/>
      <c r="UG89" s="164"/>
      <c r="UH89" s="164"/>
      <c r="UI89" s="164"/>
      <c r="UJ89" s="164"/>
      <c r="UK89" s="164"/>
      <c r="UL89" s="164"/>
      <c r="UM89" s="164"/>
      <c r="UN89" s="164"/>
      <c r="UO89" s="164"/>
      <c r="UP89" s="164"/>
      <c r="UQ89" s="164"/>
      <c r="UR89" s="164"/>
      <c r="US89" s="164"/>
      <c r="UT89" s="164"/>
      <c r="UU89" s="164"/>
      <c r="UV89" s="164"/>
      <c r="UW89" s="164"/>
      <c r="UX89" s="164"/>
      <c r="UY89" s="164"/>
      <c r="UZ89" s="164"/>
      <c r="VA89" s="164"/>
      <c r="VB89" s="164"/>
      <c r="VC89" s="164"/>
      <c r="VD89" s="164"/>
      <c r="VE89" s="164"/>
      <c r="VF89" s="164"/>
      <c r="VG89" s="164"/>
      <c r="VH89" s="164"/>
      <c r="VI89" s="164"/>
      <c r="VJ89" s="164"/>
      <c r="VK89" s="164"/>
      <c r="VL89" s="164"/>
      <c r="VM89" s="164"/>
      <c r="VN89" s="164"/>
      <c r="VO89" s="164"/>
      <c r="VP89" s="164"/>
      <c r="VQ89" s="164"/>
      <c r="VR89" s="164"/>
      <c r="VS89" s="164"/>
      <c r="VT89" s="164"/>
      <c r="VU89" s="164"/>
      <c r="VV89" s="164"/>
      <c r="VW89" s="164"/>
      <c r="VX89" s="164"/>
      <c r="VY89" s="164"/>
      <c r="VZ89" s="164"/>
      <c r="WA89" s="164"/>
      <c r="WB89" s="164"/>
      <c r="WC89" s="164"/>
      <c r="WD89" s="164"/>
      <c r="WE89" s="164"/>
      <c r="WF89" s="164"/>
      <c r="WG89" s="164"/>
      <c r="WH89" s="164"/>
      <c r="WI89" s="164"/>
      <c r="WJ89" s="164"/>
      <c r="WK89" s="164"/>
      <c r="WL89" s="164"/>
      <c r="WM89" s="164"/>
      <c r="WN89" s="164"/>
      <c r="WO89" s="164"/>
      <c r="WP89" s="164"/>
      <c r="WQ89" s="164"/>
      <c r="WR89" s="164"/>
      <c r="WS89" s="164"/>
      <c r="WT89" s="164"/>
      <c r="WU89" s="164"/>
      <c r="WV89" s="164"/>
      <c r="WW89" s="164"/>
      <c r="WX89" s="164"/>
      <c r="WY89" s="164"/>
      <c r="WZ89" s="164"/>
      <c r="XA89" s="164"/>
      <c r="XB89" s="164"/>
      <c r="XC89" s="164"/>
      <c r="XD89" s="164"/>
      <c r="XE89" s="164"/>
      <c r="XF89" s="164"/>
      <c r="XG89" s="164"/>
      <c r="XH89" s="164"/>
      <c r="XI89" s="164"/>
      <c r="XJ89" s="164"/>
      <c r="XK89" s="164"/>
      <c r="XL89" s="164"/>
      <c r="XM89" s="164"/>
      <c r="XN89" s="164"/>
      <c r="XO89" s="164"/>
      <c r="XP89" s="164"/>
      <c r="XQ89" s="164"/>
      <c r="XR89" s="164"/>
      <c r="XS89" s="164"/>
      <c r="XT89" s="164"/>
      <c r="XU89" s="164"/>
      <c r="XV89" s="164"/>
      <c r="XW89" s="164"/>
      <c r="XX89" s="164"/>
      <c r="XY89" s="164"/>
      <c r="XZ89" s="164"/>
      <c r="YA89" s="164"/>
      <c r="YB89" s="164"/>
      <c r="YC89" s="164"/>
      <c r="YD89" s="164"/>
      <c r="YE89" s="164"/>
      <c r="YF89" s="164"/>
      <c r="YG89" s="164"/>
      <c r="YH89" s="164"/>
      <c r="YI89" s="164"/>
      <c r="YJ89" s="164"/>
      <c r="YK89" s="164"/>
      <c r="YL89" s="164"/>
      <c r="YM89" s="164"/>
      <c r="YN89" s="164"/>
      <c r="YO89" s="164"/>
      <c r="YP89" s="164"/>
      <c r="YQ89" s="164"/>
      <c r="YR89" s="164"/>
      <c r="YS89" s="164"/>
      <c r="YT89" s="164"/>
      <c r="YU89" s="164"/>
      <c r="YV89" s="164"/>
      <c r="YW89" s="164"/>
      <c r="YX89" s="164"/>
      <c r="YY89" s="164"/>
      <c r="YZ89" s="164"/>
      <c r="ZA89" s="164"/>
      <c r="ZB89" s="164"/>
      <c r="ZC89" s="164"/>
      <c r="ZD89" s="164"/>
      <c r="ZE89" s="164"/>
      <c r="ZF89" s="164"/>
      <c r="ZG89" s="164"/>
      <c r="ZH89" s="164"/>
      <c r="ZI89" s="164"/>
      <c r="ZJ89" s="164"/>
      <c r="ZK89" s="164"/>
      <c r="ZL89" s="164"/>
      <c r="ZM89" s="164"/>
      <c r="ZN89" s="164"/>
      <c r="ZO89" s="164"/>
      <c r="ZP89" s="164"/>
      <c r="ZQ89" s="164"/>
      <c r="ZR89" s="164"/>
      <c r="ZS89" s="164"/>
      <c r="ZT89" s="164"/>
      <c r="ZU89" s="164"/>
      <c r="ZV89" s="164"/>
      <c r="ZW89" s="164"/>
      <c r="ZX89" s="164"/>
      <c r="ZY89" s="164"/>
      <c r="ZZ89" s="164"/>
      <c r="AAA89" s="164"/>
      <c r="AAB89" s="164"/>
      <c r="AAC89" s="164"/>
      <c r="AAD89" s="164"/>
      <c r="AAE89" s="164"/>
      <c r="AAF89" s="164"/>
      <c r="AAG89" s="164"/>
      <c r="AAH89" s="164"/>
      <c r="AAI89" s="164"/>
      <c r="AAJ89" s="164"/>
      <c r="AAK89" s="164"/>
      <c r="AAL89" s="164"/>
      <c r="AAM89" s="164"/>
      <c r="AAN89" s="164"/>
      <c r="AAO89" s="164"/>
      <c r="AAP89" s="164"/>
      <c r="AAQ89" s="164"/>
      <c r="AAR89" s="164"/>
      <c r="AAS89" s="164"/>
      <c r="AAT89" s="164"/>
      <c r="AAU89" s="164"/>
      <c r="AAV89" s="164"/>
      <c r="AAW89" s="164"/>
      <c r="AAX89" s="164"/>
      <c r="AAY89" s="164"/>
      <c r="AAZ89" s="164"/>
      <c r="ABA89" s="164"/>
      <c r="ABB89" s="164"/>
      <c r="ABC89" s="164"/>
    </row>
    <row r="90" spans="1:731" ht="15" customHeight="1" x14ac:dyDescent="0.35">
      <c r="A90" s="161" t="s">
        <v>257</v>
      </c>
      <c r="B90" s="525"/>
      <c r="C90" s="525"/>
      <c r="D90" s="162"/>
      <c r="E90" s="162"/>
      <c r="F90" s="162"/>
      <c r="G90" s="162">
        <v>1</v>
      </c>
      <c r="H90" s="162">
        <v>1</v>
      </c>
      <c r="I90" s="162">
        <v>1</v>
      </c>
      <c r="J90" s="162">
        <v>1</v>
      </c>
      <c r="K90" s="162">
        <v>1</v>
      </c>
      <c r="L90" s="162">
        <v>1</v>
      </c>
      <c r="M90" s="162">
        <v>1</v>
      </c>
      <c r="N90" s="162">
        <v>1</v>
      </c>
      <c r="O90" s="162"/>
      <c r="P90" s="162"/>
      <c r="Q90" s="162"/>
      <c r="R90" s="162">
        <v>5167.5198233922329</v>
      </c>
      <c r="S90" s="162">
        <v>5167.5198233922329</v>
      </c>
      <c r="T90" s="162">
        <v>5167.5198233922329</v>
      </c>
      <c r="U90" s="162">
        <v>5167.5198233922329</v>
      </c>
      <c r="V90" s="162">
        <v>5167.5198233922329</v>
      </c>
      <c r="W90" s="162">
        <v>5167.5198233922329</v>
      </c>
      <c r="X90" s="162">
        <v>5167.5198233922329</v>
      </c>
      <c r="Y90" s="162">
        <v>5167.5198233922329</v>
      </c>
      <c r="Z90" s="162"/>
      <c r="AA90" s="162"/>
      <c r="AB90" s="162"/>
      <c r="AC90" s="162">
        <v>10891.343655606317</v>
      </c>
      <c r="AD90" s="162">
        <v>10891.343655606317</v>
      </c>
      <c r="AE90" s="162">
        <v>10891.343655606317</v>
      </c>
      <c r="AF90" s="162">
        <v>10891.343655606317</v>
      </c>
      <c r="AG90" s="162">
        <v>10891.343655606317</v>
      </c>
      <c r="AH90" s="162">
        <v>10891.343655606317</v>
      </c>
      <c r="AI90" s="162">
        <v>10891.343655606317</v>
      </c>
      <c r="AJ90" s="162">
        <v>10891.343655606317</v>
      </c>
      <c r="AK90" s="162"/>
      <c r="AL90" s="162"/>
      <c r="AM90" s="162"/>
      <c r="AN90" s="162">
        <v>12515.162340748384</v>
      </c>
      <c r="AO90" s="162">
        <v>12515.162340748384</v>
      </c>
      <c r="AP90" s="162">
        <v>12515.162340748384</v>
      </c>
      <c r="AQ90" s="162">
        <v>12515.162340748384</v>
      </c>
      <c r="AR90" s="162">
        <v>12515.162340748384</v>
      </c>
      <c r="AS90" s="162">
        <v>12515.162340748384</v>
      </c>
      <c r="AT90" s="162">
        <v>12515.162340748384</v>
      </c>
      <c r="AU90" s="162">
        <v>12515.162340748384</v>
      </c>
      <c r="AV90" s="162"/>
      <c r="AW90" s="162"/>
      <c r="AX90" s="162"/>
      <c r="AY90" s="162">
        <v>122994</v>
      </c>
      <c r="AZ90" s="162">
        <v>122994</v>
      </c>
      <c r="BA90" s="162">
        <v>122994</v>
      </c>
      <c r="BB90" s="162">
        <v>122994</v>
      </c>
      <c r="BC90" s="162">
        <v>122994</v>
      </c>
      <c r="BD90" s="162">
        <v>122994</v>
      </c>
      <c r="BE90" s="162">
        <v>122994</v>
      </c>
      <c r="BF90" s="162">
        <v>122994</v>
      </c>
      <c r="BG90" s="162"/>
      <c r="BH90" s="162"/>
      <c r="BI90" s="162"/>
      <c r="BJ90" s="162">
        <v>0</v>
      </c>
      <c r="BK90" s="162">
        <v>0</v>
      </c>
      <c r="BL90" s="162">
        <v>0</v>
      </c>
      <c r="BM90" s="162">
        <v>0</v>
      </c>
      <c r="BN90" s="162">
        <v>0</v>
      </c>
      <c r="BO90" s="162">
        <v>0</v>
      </c>
      <c r="BP90" s="162">
        <v>0</v>
      </c>
      <c r="BQ90" s="162">
        <v>0</v>
      </c>
      <c r="BR90" s="162"/>
      <c r="BS90" s="162"/>
      <c r="BT90" s="162"/>
      <c r="BU90" s="162">
        <v>0</v>
      </c>
      <c r="BV90" s="162">
        <v>0</v>
      </c>
      <c r="BW90" s="162">
        <v>0</v>
      </c>
      <c r="BX90" s="162">
        <v>0</v>
      </c>
      <c r="BY90" s="162">
        <v>0</v>
      </c>
      <c r="BZ90" s="162">
        <v>0</v>
      </c>
      <c r="CA90" s="162">
        <v>0</v>
      </c>
      <c r="CB90" s="162">
        <v>0</v>
      </c>
      <c r="CC90" s="162"/>
      <c r="CD90" s="162"/>
      <c r="CE90" s="162"/>
      <c r="CF90" s="162">
        <v>28574.025819746934</v>
      </c>
      <c r="CG90" s="162">
        <v>28574.025819746934</v>
      </c>
      <c r="CH90" s="162">
        <v>28574.025819746934</v>
      </c>
      <c r="CI90" s="162">
        <v>28574.025819746934</v>
      </c>
      <c r="CJ90" s="162">
        <v>28574.025819746934</v>
      </c>
      <c r="CK90" s="162">
        <v>28574.025819746934</v>
      </c>
      <c r="CL90" s="162">
        <v>28574.025819746934</v>
      </c>
      <c r="CM90" s="162">
        <v>28574.025819746934</v>
      </c>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4"/>
      <c r="DV90" s="164"/>
      <c r="DW90" s="164"/>
      <c r="DX90" s="164"/>
      <c r="DY90" s="164"/>
      <c r="DZ90" s="164"/>
      <c r="EA90" s="164"/>
      <c r="EB90" s="164"/>
      <c r="EC90" s="164"/>
      <c r="ED90" s="164"/>
      <c r="EE90" s="164"/>
      <c r="EF90" s="164"/>
      <c r="EG90" s="164"/>
      <c r="EH90" s="164"/>
      <c r="EI90" s="164"/>
      <c r="EJ90" s="164"/>
      <c r="EK90" s="164"/>
      <c r="EL90" s="164"/>
      <c r="EM90" s="164"/>
      <c r="EN90" s="164"/>
      <c r="EO90" s="164"/>
      <c r="EP90" s="164"/>
      <c r="EQ90" s="164"/>
      <c r="ER90" s="164"/>
      <c r="ES90" s="164"/>
      <c r="ET90" s="164"/>
      <c r="EU90" s="164"/>
      <c r="EV90" s="164"/>
      <c r="EW90" s="164"/>
      <c r="EX90" s="164"/>
      <c r="EY90" s="164"/>
      <c r="EZ90" s="164"/>
      <c r="FA90" s="164"/>
      <c r="FB90" s="164"/>
      <c r="FC90" s="164"/>
      <c r="FD90" s="164"/>
      <c r="FE90" s="164"/>
      <c r="FF90" s="164"/>
      <c r="FG90" s="164"/>
      <c r="FH90" s="164"/>
      <c r="FI90" s="164"/>
      <c r="FJ90" s="164"/>
      <c r="FK90" s="164"/>
      <c r="FL90" s="164"/>
      <c r="FM90" s="164"/>
      <c r="FN90" s="164"/>
      <c r="FO90" s="164"/>
      <c r="FP90" s="164"/>
      <c r="FQ90" s="164"/>
      <c r="FR90" s="164"/>
      <c r="FS90" s="164"/>
      <c r="FT90" s="164"/>
      <c r="FU90" s="164"/>
      <c r="FV90" s="164"/>
      <c r="FW90" s="164"/>
      <c r="FX90" s="164"/>
      <c r="FY90" s="164"/>
      <c r="FZ90" s="164"/>
      <c r="GA90" s="164"/>
      <c r="GB90" s="164"/>
      <c r="GC90" s="164"/>
      <c r="GD90" s="164"/>
      <c r="GE90" s="164"/>
      <c r="GF90" s="164"/>
      <c r="GG90" s="164"/>
      <c r="GH90" s="164"/>
      <c r="GI90" s="164"/>
      <c r="GJ90" s="164"/>
      <c r="GK90" s="164"/>
      <c r="GL90" s="164"/>
      <c r="GM90" s="164"/>
      <c r="GN90" s="164"/>
      <c r="GO90" s="164"/>
      <c r="GP90" s="164"/>
      <c r="GQ90" s="164"/>
      <c r="GR90" s="164"/>
      <c r="GS90" s="164"/>
      <c r="GT90" s="164"/>
      <c r="GU90" s="164"/>
      <c r="GV90" s="164"/>
      <c r="GW90" s="164"/>
      <c r="GX90" s="164"/>
      <c r="GY90" s="164"/>
      <c r="GZ90" s="164"/>
      <c r="HA90" s="164"/>
      <c r="HB90" s="164"/>
      <c r="HC90" s="164"/>
      <c r="HD90" s="164"/>
      <c r="HE90" s="164"/>
      <c r="HF90" s="164"/>
      <c r="HG90" s="164"/>
      <c r="HH90" s="164"/>
      <c r="HI90" s="164"/>
      <c r="HJ90" s="164"/>
      <c r="HK90" s="164"/>
      <c r="HL90" s="164"/>
      <c r="HM90" s="164"/>
      <c r="HN90" s="164"/>
      <c r="HO90" s="164"/>
      <c r="HP90" s="164"/>
      <c r="HQ90" s="164"/>
      <c r="HR90" s="164"/>
      <c r="HS90" s="164"/>
      <c r="HT90" s="164"/>
      <c r="HU90" s="164"/>
      <c r="HV90" s="164"/>
      <c r="HW90" s="164"/>
      <c r="HX90" s="164"/>
      <c r="HY90" s="164"/>
      <c r="HZ90" s="164"/>
      <c r="IA90" s="164"/>
      <c r="IB90" s="164"/>
      <c r="IC90" s="164"/>
      <c r="ID90" s="164"/>
      <c r="IE90" s="164"/>
      <c r="IF90" s="164"/>
      <c r="IG90" s="164"/>
      <c r="IH90" s="164"/>
      <c r="II90" s="164"/>
      <c r="IJ90" s="164"/>
      <c r="IK90" s="164"/>
      <c r="IL90" s="164"/>
      <c r="IM90" s="164"/>
      <c r="IN90" s="164"/>
      <c r="IO90" s="164"/>
      <c r="IP90" s="164"/>
      <c r="IQ90" s="164"/>
      <c r="IR90" s="164"/>
      <c r="IS90" s="164"/>
      <c r="IT90" s="164"/>
      <c r="IU90" s="164"/>
      <c r="IV90" s="164"/>
      <c r="IW90" s="164"/>
      <c r="IX90" s="164"/>
      <c r="IY90" s="164"/>
      <c r="IZ90" s="164"/>
      <c r="JA90" s="164"/>
      <c r="JB90" s="164"/>
      <c r="JC90" s="164"/>
      <c r="JD90" s="164"/>
      <c r="JE90" s="164"/>
      <c r="JF90" s="164"/>
      <c r="JG90" s="164"/>
      <c r="JH90" s="164"/>
      <c r="JI90" s="164"/>
      <c r="JJ90" s="164"/>
      <c r="JK90" s="164"/>
      <c r="JL90" s="164"/>
      <c r="JM90" s="164"/>
      <c r="JN90" s="164"/>
      <c r="JO90" s="164"/>
      <c r="JP90" s="164"/>
      <c r="JQ90" s="164"/>
      <c r="JR90" s="164"/>
      <c r="JS90" s="164"/>
      <c r="JT90" s="164"/>
      <c r="JU90" s="164"/>
      <c r="JV90" s="164"/>
      <c r="JW90" s="164"/>
      <c r="JX90" s="164"/>
      <c r="JY90" s="164"/>
      <c r="JZ90" s="164"/>
      <c r="KA90" s="164"/>
      <c r="KB90" s="164"/>
      <c r="KC90" s="164"/>
      <c r="KD90" s="164"/>
      <c r="KE90" s="164"/>
      <c r="KF90" s="164"/>
      <c r="KG90" s="164"/>
      <c r="KH90" s="164"/>
      <c r="KI90" s="164"/>
      <c r="KJ90" s="164"/>
      <c r="KK90" s="164"/>
      <c r="KL90" s="164"/>
      <c r="KM90" s="164"/>
      <c r="KN90" s="164"/>
      <c r="KO90" s="164"/>
      <c r="KP90" s="164"/>
      <c r="KQ90" s="164"/>
      <c r="KR90" s="164"/>
      <c r="KS90" s="164"/>
      <c r="KT90" s="164"/>
      <c r="KU90" s="164"/>
      <c r="KV90" s="164"/>
      <c r="KW90" s="164"/>
      <c r="KX90" s="164"/>
      <c r="KY90" s="164"/>
      <c r="KZ90" s="164"/>
      <c r="LA90" s="164"/>
      <c r="LB90" s="164"/>
      <c r="LC90" s="164"/>
      <c r="LD90" s="164"/>
      <c r="LE90" s="164"/>
      <c r="LF90" s="164"/>
      <c r="LG90" s="164"/>
      <c r="LH90" s="164"/>
      <c r="LI90" s="164"/>
      <c r="LJ90" s="164"/>
      <c r="LK90" s="164"/>
      <c r="LL90" s="164"/>
      <c r="LM90" s="164"/>
      <c r="LN90" s="164"/>
      <c r="LO90" s="164"/>
      <c r="LP90" s="164"/>
      <c r="LQ90" s="164"/>
      <c r="LR90" s="164"/>
      <c r="LS90" s="164"/>
      <c r="LT90" s="164"/>
      <c r="LU90" s="164"/>
      <c r="LV90" s="164"/>
      <c r="LW90" s="164"/>
      <c r="LX90" s="164"/>
      <c r="LY90" s="164"/>
      <c r="LZ90" s="164"/>
      <c r="MA90" s="164"/>
      <c r="MB90" s="164"/>
      <c r="MC90" s="164"/>
      <c r="MD90" s="164"/>
      <c r="ME90" s="164"/>
      <c r="MF90" s="164"/>
      <c r="MG90" s="164"/>
      <c r="MH90" s="164"/>
      <c r="MI90" s="164"/>
      <c r="MJ90" s="164"/>
      <c r="MK90" s="164"/>
      <c r="ML90" s="164"/>
      <c r="MM90" s="164"/>
      <c r="MN90" s="164"/>
      <c r="MO90" s="164"/>
      <c r="MP90" s="164"/>
      <c r="MQ90" s="164"/>
      <c r="MR90" s="164"/>
      <c r="MS90" s="164"/>
      <c r="MT90" s="164"/>
      <c r="MU90" s="164"/>
      <c r="MV90" s="164"/>
      <c r="MW90" s="164"/>
      <c r="MX90" s="164"/>
      <c r="MY90" s="164"/>
      <c r="MZ90" s="164"/>
      <c r="NA90" s="164"/>
      <c r="NB90" s="164"/>
      <c r="NC90" s="164"/>
      <c r="ND90" s="164"/>
      <c r="NE90" s="164"/>
      <c r="NF90" s="164"/>
      <c r="NG90" s="164"/>
      <c r="NH90" s="164"/>
      <c r="NI90" s="164"/>
      <c r="NJ90" s="164"/>
      <c r="NK90" s="164"/>
      <c r="NL90" s="164"/>
      <c r="NM90" s="164"/>
      <c r="NN90" s="164"/>
      <c r="NO90" s="164"/>
      <c r="NP90" s="164"/>
      <c r="NQ90" s="164"/>
      <c r="NR90" s="164"/>
      <c r="NS90" s="164"/>
      <c r="NT90" s="164"/>
      <c r="NU90" s="164"/>
      <c r="NV90" s="164"/>
      <c r="NW90" s="164"/>
      <c r="NX90" s="164"/>
      <c r="NY90" s="164"/>
      <c r="NZ90" s="164"/>
      <c r="OA90" s="164"/>
      <c r="OB90" s="164"/>
      <c r="OC90" s="164"/>
      <c r="OD90" s="164"/>
      <c r="OE90" s="164"/>
      <c r="OF90" s="164"/>
      <c r="OG90" s="164"/>
      <c r="OH90" s="164"/>
      <c r="OI90" s="164"/>
      <c r="OJ90" s="164"/>
      <c r="OK90" s="164"/>
      <c r="OL90" s="164"/>
      <c r="OM90" s="164"/>
      <c r="ON90" s="164"/>
      <c r="OO90" s="164"/>
      <c r="OP90" s="164"/>
      <c r="OQ90" s="164"/>
      <c r="OR90" s="164"/>
      <c r="OS90" s="164"/>
      <c r="OT90" s="164"/>
      <c r="OU90" s="164"/>
      <c r="OV90" s="164"/>
      <c r="OW90" s="164"/>
      <c r="OX90" s="164"/>
      <c r="OY90" s="164"/>
      <c r="OZ90" s="164"/>
      <c r="PA90" s="164"/>
      <c r="PB90" s="164"/>
      <c r="PC90" s="164"/>
      <c r="PD90" s="164"/>
      <c r="PE90" s="164"/>
      <c r="PF90" s="164"/>
      <c r="PG90" s="164"/>
      <c r="PH90" s="164"/>
      <c r="PI90" s="164"/>
      <c r="PJ90" s="164"/>
      <c r="PK90" s="164"/>
      <c r="PL90" s="164"/>
      <c r="PM90" s="164"/>
      <c r="PN90" s="164"/>
      <c r="PO90" s="164"/>
      <c r="PP90" s="164"/>
      <c r="PQ90" s="164"/>
      <c r="PR90" s="164"/>
      <c r="PS90" s="164"/>
      <c r="PT90" s="164"/>
      <c r="PU90" s="164"/>
      <c r="PV90" s="164"/>
      <c r="PW90" s="164"/>
      <c r="PX90" s="164"/>
      <c r="PY90" s="164"/>
      <c r="PZ90" s="164"/>
      <c r="QA90" s="164"/>
      <c r="QB90" s="164"/>
      <c r="QC90" s="164"/>
      <c r="QD90" s="164"/>
      <c r="QE90" s="164"/>
      <c r="QF90" s="164"/>
      <c r="QG90" s="164"/>
      <c r="QH90" s="164"/>
      <c r="QI90" s="164"/>
      <c r="QJ90" s="164"/>
      <c r="QK90" s="164"/>
      <c r="QL90" s="164"/>
      <c r="QM90" s="164"/>
      <c r="QN90" s="164"/>
      <c r="QO90" s="164"/>
      <c r="QP90" s="164"/>
      <c r="QQ90" s="164"/>
      <c r="QR90" s="164"/>
      <c r="QS90" s="164"/>
      <c r="QT90" s="164"/>
      <c r="QU90" s="164"/>
      <c r="QV90" s="164"/>
      <c r="QW90" s="164"/>
      <c r="QX90" s="164"/>
      <c r="QY90" s="164"/>
      <c r="QZ90" s="164"/>
      <c r="RA90" s="164"/>
      <c r="RB90" s="164"/>
      <c r="RC90" s="164"/>
      <c r="RD90" s="164"/>
      <c r="RE90" s="164"/>
      <c r="RF90" s="164"/>
      <c r="RG90" s="164"/>
      <c r="RH90" s="164"/>
      <c r="RI90" s="164"/>
      <c r="RJ90" s="164"/>
      <c r="RK90" s="164"/>
      <c r="RL90" s="164"/>
      <c r="RM90" s="164"/>
      <c r="RN90" s="164"/>
      <c r="RO90" s="164"/>
      <c r="RP90" s="164"/>
      <c r="RQ90" s="164"/>
      <c r="RR90" s="164"/>
      <c r="RS90" s="164"/>
      <c r="RT90" s="164"/>
      <c r="RU90" s="164"/>
      <c r="RV90" s="164"/>
      <c r="RW90" s="164"/>
      <c r="RX90" s="164"/>
      <c r="RY90" s="164"/>
      <c r="RZ90" s="164"/>
      <c r="SA90" s="164"/>
      <c r="SB90" s="164"/>
      <c r="SC90" s="164"/>
      <c r="SD90" s="164"/>
      <c r="SE90" s="164"/>
      <c r="SF90" s="164"/>
      <c r="SG90" s="164"/>
      <c r="SH90" s="164"/>
      <c r="SI90" s="164"/>
      <c r="SJ90" s="164"/>
      <c r="SK90" s="164"/>
      <c r="SL90" s="164"/>
      <c r="SM90" s="164"/>
      <c r="SN90" s="164"/>
      <c r="SO90" s="164"/>
      <c r="SP90" s="164"/>
      <c r="SQ90" s="164"/>
      <c r="SR90" s="164"/>
      <c r="SS90" s="164"/>
      <c r="ST90" s="164"/>
      <c r="SU90" s="164"/>
      <c r="SV90" s="164"/>
      <c r="SW90" s="164"/>
      <c r="SX90" s="164"/>
      <c r="SY90" s="164"/>
      <c r="SZ90" s="164"/>
      <c r="TA90" s="164"/>
      <c r="TB90" s="164"/>
      <c r="TC90" s="164"/>
      <c r="TD90" s="164"/>
      <c r="TE90" s="164"/>
      <c r="TF90" s="164"/>
      <c r="TG90" s="164"/>
      <c r="TH90" s="164"/>
      <c r="TI90" s="164"/>
      <c r="TJ90" s="164"/>
      <c r="TK90" s="164"/>
      <c r="TL90" s="164"/>
      <c r="TM90" s="164"/>
      <c r="TN90" s="164"/>
      <c r="TO90" s="164"/>
      <c r="TP90" s="164"/>
      <c r="TQ90" s="164"/>
      <c r="TR90" s="164"/>
      <c r="TS90" s="164"/>
      <c r="TT90" s="164"/>
      <c r="TU90" s="164"/>
      <c r="TV90" s="164"/>
      <c r="TW90" s="164"/>
      <c r="TX90" s="164"/>
      <c r="TY90" s="164"/>
      <c r="TZ90" s="164"/>
      <c r="UA90" s="164"/>
      <c r="UB90" s="164"/>
      <c r="UC90" s="164"/>
      <c r="UD90" s="164"/>
      <c r="UE90" s="164"/>
      <c r="UF90" s="164"/>
      <c r="UG90" s="164"/>
      <c r="UH90" s="164"/>
      <c r="UI90" s="164"/>
      <c r="UJ90" s="164"/>
      <c r="UK90" s="164"/>
      <c r="UL90" s="164"/>
      <c r="UM90" s="164"/>
      <c r="UN90" s="164"/>
      <c r="UO90" s="164"/>
      <c r="UP90" s="164"/>
      <c r="UQ90" s="164"/>
      <c r="UR90" s="164"/>
      <c r="US90" s="164"/>
      <c r="UT90" s="164"/>
      <c r="UU90" s="164"/>
      <c r="UV90" s="164"/>
      <c r="UW90" s="164"/>
      <c r="UX90" s="164"/>
      <c r="UY90" s="164"/>
      <c r="UZ90" s="164"/>
      <c r="VA90" s="164"/>
      <c r="VB90" s="164"/>
      <c r="VC90" s="164"/>
      <c r="VD90" s="164"/>
      <c r="VE90" s="164"/>
      <c r="VF90" s="164"/>
      <c r="VG90" s="164"/>
      <c r="VH90" s="164"/>
      <c r="VI90" s="164"/>
      <c r="VJ90" s="164"/>
      <c r="VK90" s="164"/>
      <c r="VL90" s="164"/>
      <c r="VM90" s="164"/>
      <c r="VN90" s="164"/>
      <c r="VO90" s="164"/>
      <c r="VP90" s="164"/>
      <c r="VQ90" s="164"/>
      <c r="VR90" s="164"/>
      <c r="VS90" s="164"/>
      <c r="VT90" s="164"/>
      <c r="VU90" s="164"/>
      <c r="VV90" s="164"/>
      <c r="VW90" s="164"/>
      <c r="VX90" s="164"/>
      <c r="VY90" s="164"/>
      <c r="VZ90" s="164"/>
      <c r="WA90" s="164"/>
      <c r="WB90" s="164"/>
      <c r="WC90" s="164"/>
      <c r="WD90" s="164"/>
      <c r="WE90" s="164"/>
      <c r="WF90" s="164"/>
      <c r="WG90" s="164"/>
      <c r="WH90" s="164"/>
      <c r="WI90" s="164"/>
      <c r="WJ90" s="164"/>
      <c r="WK90" s="164"/>
      <c r="WL90" s="164"/>
      <c r="WM90" s="164"/>
      <c r="WN90" s="164"/>
      <c r="WO90" s="164"/>
      <c r="WP90" s="164"/>
      <c r="WQ90" s="164"/>
      <c r="WR90" s="164"/>
      <c r="WS90" s="164"/>
      <c r="WT90" s="164"/>
      <c r="WU90" s="164"/>
      <c r="WV90" s="164"/>
      <c r="WW90" s="164"/>
      <c r="WX90" s="164"/>
      <c r="WY90" s="164"/>
      <c r="WZ90" s="164"/>
      <c r="XA90" s="164"/>
      <c r="XB90" s="164"/>
      <c r="XC90" s="164"/>
      <c r="XD90" s="164"/>
      <c r="XE90" s="164"/>
      <c r="XF90" s="164"/>
      <c r="XG90" s="164"/>
      <c r="XH90" s="164"/>
      <c r="XI90" s="164"/>
      <c r="XJ90" s="164"/>
      <c r="XK90" s="164"/>
      <c r="XL90" s="164"/>
      <c r="XM90" s="164"/>
      <c r="XN90" s="164"/>
      <c r="XO90" s="164"/>
      <c r="XP90" s="164"/>
      <c r="XQ90" s="164"/>
      <c r="XR90" s="164"/>
      <c r="XS90" s="164"/>
      <c r="XT90" s="164"/>
      <c r="XU90" s="164"/>
      <c r="XV90" s="164"/>
      <c r="XW90" s="164"/>
      <c r="XX90" s="164"/>
      <c r="XY90" s="164"/>
      <c r="XZ90" s="164"/>
      <c r="YA90" s="164"/>
      <c r="YB90" s="164"/>
      <c r="YC90" s="164"/>
      <c r="YD90" s="164"/>
      <c r="YE90" s="164"/>
      <c r="YF90" s="164"/>
      <c r="YG90" s="164"/>
      <c r="YH90" s="164"/>
      <c r="YI90" s="164"/>
      <c r="YJ90" s="164"/>
      <c r="YK90" s="164"/>
      <c r="YL90" s="164"/>
      <c r="YM90" s="164"/>
      <c r="YN90" s="164"/>
      <c r="YO90" s="164"/>
      <c r="YP90" s="164"/>
      <c r="YQ90" s="164"/>
      <c r="YR90" s="164"/>
      <c r="YS90" s="164"/>
      <c r="YT90" s="164"/>
      <c r="YU90" s="164"/>
      <c r="YV90" s="164"/>
      <c r="YW90" s="164"/>
      <c r="YX90" s="164"/>
      <c r="YY90" s="164"/>
      <c r="YZ90" s="164"/>
      <c r="ZA90" s="164"/>
      <c r="ZB90" s="164"/>
      <c r="ZC90" s="164"/>
      <c r="ZD90" s="164"/>
      <c r="ZE90" s="164"/>
      <c r="ZF90" s="164"/>
      <c r="ZG90" s="164"/>
      <c r="ZH90" s="164"/>
      <c r="ZI90" s="164"/>
      <c r="ZJ90" s="164"/>
      <c r="ZK90" s="164"/>
      <c r="ZL90" s="164"/>
      <c r="ZM90" s="164"/>
      <c r="ZN90" s="164"/>
      <c r="ZO90" s="164"/>
      <c r="ZP90" s="164"/>
      <c r="ZQ90" s="164"/>
      <c r="ZR90" s="164"/>
      <c r="ZS90" s="164"/>
      <c r="ZT90" s="164"/>
      <c r="ZU90" s="164"/>
      <c r="ZV90" s="164"/>
      <c r="ZW90" s="164"/>
      <c r="ZX90" s="164"/>
      <c r="ZY90" s="164"/>
      <c r="ZZ90" s="164"/>
      <c r="AAA90" s="164"/>
      <c r="AAB90" s="164"/>
      <c r="AAC90" s="164"/>
      <c r="AAD90" s="164"/>
      <c r="AAE90" s="164"/>
      <c r="AAF90" s="164"/>
      <c r="AAG90" s="164"/>
      <c r="AAH90" s="164"/>
      <c r="AAI90" s="164"/>
      <c r="AAJ90" s="164"/>
      <c r="AAK90" s="164"/>
      <c r="AAL90" s="164"/>
      <c r="AAM90" s="164"/>
      <c r="AAN90" s="164"/>
      <c r="AAO90" s="164"/>
      <c r="AAP90" s="164"/>
      <c r="AAQ90" s="164"/>
      <c r="AAR90" s="164"/>
      <c r="AAS90" s="164"/>
      <c r="AAT90" s="164"/>
      <c r="AAU90" s="164"/>
      <c r="AAV90" s="164"/>
      <c r="AAW90" s="164"/>
      <c r="AAX90" s="164"/>
      <c r="AAY90" s="164"/>
      <c r="AAZ90" s="164"/>
      <c r="ABA90" s="164"/>
      <c r="ABB90" s="164"/>
      <c r="ABC90" s="164"/>
    </row>
    <row r="91" spans="1:731" ht="15" customHeight="1" x14ac:dyDescent="0.35">
      <c r="A91" s="161" t="s">
        <v>257</v>
      </c>
      <c r="B91" s="525"/>
      <c r="C91" s="525"/>
      <c r="D91" s="162"/>
      <c r="E91" s="162"/>
      <c r="F91" s="162"/>
      <c r="G91" s="162">
        <v>1</v>
      </c>
      <c r="H91" s="162">
        <v>1</v>
      </c>
      <c r="I91" s="162">
        <v>1</v>
      </c>
      <c r="J91" s="162">
        <v>1</v>
      </c>
      <c r="K91" s="162">
        <v>1</v>
      </c>
      <c r="L91" s="162">
        <v>1</v>
      </c>
      <c r="M91" s="162">
        <v>1</v>
      </c>
      <c r="N91" s="162">
        <v>1</v>
      </c>
      <c r="O91" s="162"/>
      <c r="P91" s="162"/>
      <c r="Q91" s="162"/>
      <c r="R91" s="162">
        <v>3644.5362669546894</v>
      </c>
      <c r="S91" s="162">
        <v>3644.5362669546894</v>
      </c>
      <c r="T91" s="162">
        <v>3644.5362669546894</v>
      </c>
      <c r="U91" s="162">
        <v>3644.5362669546894</v>
      </c>
      <c r="V91" s="162">
        <v>3644.5362669546894</v>
      </c>
      <c r="W91" s="162">
        <v>3644.5362669546894</v>
      </c>
      <c r="X91" s="162">
        <v>3644.5362669546894</v>
      </c>
      <c r="Y91" s="162">
        <v>3644.5362669546894</v>
      </c>
      <c r="Z91" s="162"/>
      <c r="AA91" s="162"/>
      <c r="AB91" s="162"/>
      <c r="AC91" s="162">
        <v>7667.0008670762782</v>
      </c>
      <c r="AD91" s="162">
        <v>7667.0008670762782</v>
      </c>
      <c r="AE91" s="162">
        <v>7667.0008670762782</v>
      </c>
      <c r="AF91" s="162">
        <v>7667.0008670762782</v>
      </c>
      <c r="AG91" s="162">
        <v>7667.0008670762782</v>
      </c>
      <c r="AH91" s="162">
        <v>7667.0008670762782</v>
      </c>
      <c r="AI91" s="162">
        <v>7667.0008670762782</v>
      </c>
      <c r="AJ91" s="162">
        <v>7667.0008670762782</v>
      </c>
      <c r="AK91" s="162"/>
      <c r="AL91" s="162"/>
      <c r="AM91" s="162"/>
      <c r="AN91" s="162">
        <v>9094.4814784247155</v>
      </c>
      <c r="AO91" s="162">
        <v>9094.4814784247155</v>
      </c>
      <c r="AP91" s="162">
        <v>9094.4814784247155</v>
      </c>
      <c r="AQ91" s="162">
        <v>9094.4814784247155</v>
      </c>
      <c r="AR91" s="162">
        <v>9094.4814784247155</v>
      </c>
      <c r="AS91" s="162">
        <v>9094.4814784247155</v>
      </c>
      <c r="AT91" s="162">
        <v>9094.4814784247155</v>
      </c>
      <c r="AU91" s="162">
        <v>9094.4814784247155</v>
      </c>
      <c r="AV91" s="162"/>
      <c r="AW91" s="162"/>
      <c r="AX91" s="162"/>
      <c r="AY91" s="162">
        <v>93230</v>
      </c>
      <c r="AZ91" s="162">
        <v>93230</v>
      </c>
      <c r="BA91" s="162">
        <v>93230</v>
      </c>
      <c r="BB91" s="162">
        <v>93230</v>
      </c>
      <c r="BC91" s="162">
        <v>93230</v>
      </c>
      <c r="BD91" s="162">
        <v>93230</v>
      </c>
      <c r="BE91" s="162">
        <v>93230</v>
      </c>
      <c r="BF91" s="162">
        <v>93230</v>
      </c>
      <c r="BG91" s="162"/>
      <c r="BH91" s="162"/>
      <c r="BI91" s="162"/>
      <c r="BJ91" s="162">
        <v>0</v>
      </c>
      <c r="BK91" s="162">
        <v>0</v>
      </c>
      <c r="BL91" s="162">
        <v>0</v>
      </c>
      <c r="BM91" s="162">
        <v>0</v>
      </c>
      <c r="BN91" s="162">
        <v>0</v>
      </c>
      <c r="BO91" s="162">
        <v>0</v>
      </c>
      <c r="BP91" s="162">
        <v>0</v>
      </c>
      <c r="BQ91" s="162">
        <v>0</v>
      </c>
      <c r="BR91" s="162"/>
      <c r="BS91" s="162"/>
      <c r="BT91" s="162"/>
      <c r="BU91" s="162">
        <v>0</v>
      </c>
      <c r="BV91" s="162">
        <v>0</v>
      </c>
      <c r="BW91" s="162">
        <v>0</v>
      </c>
      <c r="BX91" s="162">
        <v>0</v>
      </c>
      <c r="BY91" s="162">
        <v>0</v>
      </c>
      <c r="BZ91" s="162">
        <v>0</v>
      </c>
      <c r="CA91" s="162">
        <v>0</v>
      </c>
      <c r="CB91" s="162">
        <v>0</v>
      </c>
      <c r="CC91" s="162"/>
      <c r="CD91" s="162"/>
      <c r="CE91" s="162"/>
      <c r="CF91" s="162">
        <v>20406.018612455682</v>
      </c>
      <c r="CG91" s="162">
        <v>20406.018612455682</v>
      </c>
      <c r="CH91" s="162">
        <v>20406.018612455682</v>
      </c>
      <c r="CI91" s="162">
        <v>20406.018612455682</v>
      </c>
      <c r="CJ91" s="162">
        <v>20406.018612455682</v>
      </c>
      <c r="CK91" s="162">
        <v>20406.018612455682</v>
      </c>
      <c r="CL91" s="162">
        <v>20406.018612455682</v>
      </c>
      <c r="CM91" s="162">
        <v>20406.018612455682</v>
      </c>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4"/>
      <c r="DV91" s="164"/>
      <c r="DW91" s="164"/>
      <c r="DX91" s="164"/>
      <c r="DY91" s="164"/>
      <c r="DZ91" s="164"/>
      <c r="EA91" s="164"/>
      <c r="EB91" s="164"/>
      <c r="EC91" s="164"/>
      <c r="ED91" s="164"/>
      <c r="EE91" s="164"/>
      <c r="EF91" s="164"/>
      <c r="EG91" s="164"/>
      <c r="EH91" s="164"/>
      <c r="EI91" s="164"/>
      <c r="EJ91" s="164"/>
      <c r="EK91" s="164"/>
      <c r="EL91" s="164"/>
      <c r="EM91" s="164"/>
      <c r="EN91" s="164"/>
      <c r="EO91" s="164"/>
      <c r="EP91" s="164"/>
      <c r="EQ91" s="164"/>
      <c r="ER91" s="164"/>
      <c r="ES91" s="164"/>
      <c r="ET91" s="164"/>
      <c r="EU91" s="164"/>
      <c r="EV91" s="164"/>
      <c r="EW91" s="164"/>
      <c r="EX91" s="164"/>
      <c r="EY91" s="164"/>
      <c r="EZ91" s="164"/>
      <c r="FA91" s="164"/>
      <c r="FB91" s="164"/>
      <c r="FC91" s="164"/>
      <c r="FD91" s="164"/>
      <c r="FE91" s="164"/>
      <c r="FF91" s="164"/>
      <c r="FG91" s="164"/>
      <c r="FH91" s="164"/>
      <c r="FI91" s="164"/>
      <c r="FJ91" s="164"/>
      <c r="FK91" s="164"/>
      <c r="FL91" s="164"/>
      <c r="FM91" s="164"/>
      <c r="FN91" s="164"/>
      <c r="FO91" s="164"/>
      <c r="FP91" s="164"/>
      <c r="FQ91" s="164"/>
      <c r="FR91" s="164"/>
      <c r="FS91" s="164"/>
      <c r="FT91" s="164"/>
      <c r="FU91" s="164"/>
      <c r="FV91" s="164"/>
      <c r="FW91" s="164"/>
      <c r="FX91" s="164"/>
      <c r="FY91" s="164"/>
      <c r="FZ91" s="164"/>
      <c r="GA91" s="164"/>
      <c r="GB91" s="164"/>
      <c r="GC91" s="164"/>
      <c r="GD91" s="164"/>
      <c r="GE91" s="164"/>
      <c r="GF91" s="164"/>
      <c r="GG91" s="164"/>
      <c r="GH91" s="164"/>
      <c r="GI91" s="164"/>
      <c r="GJ91" s="164"/>
      <c r="GK91" s="164"/>
      <c r="GL91" s="164"/>
      <c r="GM91" s="164"/>
      <c r="GN91" s="164"/>
      <c r="GO91" s="164"/>
      <c r="GP91" s="164"/>
      <c r="GQ91" s="164"/>
      <c r="GR91" s="164"/>
      <c r="GS91" s="164"/>
      <c r="GT91" s="164"/>
      <c r="GU91" s="164"/>
      <c r="GV91" s="164"/>
      <c r="GW91" s="164"/>
      <c r="GX91" s="164"/>
      <c r="GY91" s="164"/>
      <c r="GZ91" s="164"/>
      <c r="HA91" s="164"/>
      <c r="HB91" s="164"/>
      <c r="HC91" s="164"/>
      <c r="HD91" s="164"/>
      <c r="HE91" s="164"/>
      <c r="HF91" s="164"/>
      <c r="HG91" s="164"/>
      <c r="HH91" s="164"/>
      <c r="HI91" s="164"/>
      <c r="HJ91" s="164"/>
      <c r="HK91" s="164"/>
      <c r="HL91" s="164"/>
      <c r="HM91" s="164"/>
      <c r="HN91" s="164"/>
      <c r="HO91" s="164"/>
      <c r="HP91" s="164"/>
      <c r="HQ91" s="164"/>
      <c r="HR91" s="164"/>
      <c r="HS91" s="164"/>
      <c r="HT91" s="164"/>
      <c r="HU91" s="164"/>
      <c r="HV91" s="164"/>
      <c r="HW91" s="164"/>
      <c r="HX91" s="164"/>
      <c r="HY91" s="164"/>
      <c r="HZ91" s="164"/>
      <c r="IA91" s="164"/>
      <c r="IB91" s="164"/>
      <c r="IC91" s="164"/>
      <c r="ID91" s="164"/>
      <c r="IE91" s="164"/>
      <c r="IF91" s="164"/>
      <c r="IG91" s="164"/>
      <c r="IH91" s="164"/>
      <c r="II91" s="164"/>
      <c r="IJ91" s="164"/>
      <c r="IK91" s="164"/>
      <c r="IL91" s="164"/>
      <c r="IM91" s="164"/>
      <c r="IN91" s="164"/>
      <c r="IO91" s="164"/>
      <c r="IP91" s="164"/>
      <c r="IQ91" s="164"/>
      <c r="IR91" s="164"/>
      <c r="IS91" s="164"/>
      <c r="IT91" s="164"/>
      <c r="IU91" s="164"/>
      <c r="IV91" s="164"/>
      <c r="IW91" s="164"/>
      <c r="IX91" s="164"/>
      <c r="IY91" s="164"/>
      <c r="IZ91" s="164"/>
      <c r="JA91" s="164"/>
      <c r="JB91" s="164"/>
      <c r="JC91" s="164"/>
      <c r="JD91" s="164"/>
      <c r="JE91" s="164"/>
      <c r="JF91" s="164"/>
      <c r="JG91" s="164"/>
      <c r="JH91" s="164"/>
      <c r="JI91" s="164"/>
      <c r="JJ91" s="164"/>
      <c r="JK91" s="164"/>
      <c r="JL91" s="164"/>
      <c r="JM91" s="164"/>
      <c r="JN91" s="164"/>
      <c r="JO91" s="164"/>
      <c r="JP91" s="164"/>
      <c r="JQ91" s="164"/>
      <c r="JR91" s="164"/>
      <c r="JS91" s="164"/>
      <c r="JT91" s="164"/>
      <c r="JU91" s="164"/>
      <c r="JV91" s="164"/>
      <c r="JW91" s="164"/>
      <c r="JX91" s="164"/>
      <c r="JY91" s="164"/>
      <c r="JZ91" s="164"/>
      <c r="KA91" s="164"/>
      <c r="KB91" s="164"/>
      <c r="KC91" s="164"/>
      <c r="KD91" s="164"/>
      <c r="KE91" s="164"/>
      <c r="KF91" s="164"/>
      <c r="KG91" s="164"/>
      <c r="KH91" s="164"/>
      <c r="KI91" s="164"/>
      <c r="KJ91" s="164"/>
      <c r="KK91" s="164"/>
      <c r="KL91" s="164"/>
      <c r="KM91" s="164"/>
      <c r="KN91" s="164"/>
      <c r="KO91" s="164"/>
      <c r="KP91" s="164"/>
      <c r="KQ91" s="164"/>
      <c r="KR91" s="164"/>
      <c r="KS91" s="164"/>
      <c r="KT91" s="164"/>
      <c r="KU91" s="164"/>
      <c r="KV91" s="164"/>
      <c r="KW91" s="164"/>
      <c r="KX91" s="164"/>
      <c r="KY91" s="164"/>
      <c r="KZ91" s="164"/>
      <c r="LA91" s="164"/>
      <c r="LB91" s="164"/>
      <c r="LC91" s="164"/>
      <c r="LD91" s="164"/>
      <c r="LE91" s="164"/>
      <c r="LF91" s="164"/>
      <c r="LG91" s="164"/>
      <c r="LH91" s="164"/>
      <c r="LI91" s="164"/>
      <c r="LJ91" s="164"/>
      <c r="LK91" s="164"/>
      <c r="LL91" s="164"/>
      <c r="LM91" s="164"/>
      <c r="LN91" s="164"/>
      <c r="LO91" s="164"/>
      <c r="LP91" s="164"/>
      <c r="LQ91" s="164"/>
      <c r="LR91" s="164"/>
      <c r="LS91" s="164"/>
      <c r="LT91" s="164"/>
      <c r="LU91" s="164"/>
      <c r="LV91" s="164"/>
      <c r="LW91" s="164"/>
      <c r="LX91" s="164"/>
      <c r="LY91" s="164"/>
      <c r="LZ91" s="164"/>
      <c r="MA91" s="164"/>
      <c r="MB91" s="164"/>
      <c r="MC91" s="164"/>
      <c r="MD91" s="164"/>
      <c r="ME91" s="164"/>
      <c r="MF91" s="164"/>
      <c r="MG91" s="164"/>
      <c r="MH91" s="164"/>
      <c r="MI91" s="164"/>
      <c r="MJ91" s="164"/>
      <c r="MK91" s="164"/>
      <c r="ML91" s="164"/>
      <c r="MM91" s="164"/>
      <c r="MN91" s="164"/>
      <c r="MO91" s="164"/>
      <c r="MP91" s="164"/>
      <c r="MQ91" s="164"/>
      <c r="MR91" s="164"/>
      <c r="MS91" s="164"/>
      <c r="MT91" s="164"/>
      <c r="MU91" s="164"/>
      <c r="MV91" s="164"/>
      <c r="MW91" s="164"/>
      <c r="MX91" s="164"/>
      <c r="MY91" s="164"/>
      <c r="MZ91" s="164"/>
      <c r="NA91" s="164"/>
      <c r="NB91" s="164"/>
      <c r="NC91" s="164"/>
      <c r="ND91" s="164"/>
      <c r="NE91" s="164"/>
      <c r="NF91" s="164"/>
      <c r="NG91" s="164"/>
      <c r="NH91" s="164"/>
      <c r="NI91" s="164"/>
      <c r="NJ91" s="164"/>
      <c r="NK91" s="164"/>
      <c r="NL91" s="164"/>
      <c r="NM91" s="164"/>
      <c r="NN91" s="164"/>
      <c r="NO91" s="164"/>
      <c r="NP91" s="164"/>
      <c r="NQ91" s="164"/>
      <c r="NR91" s="164"/>
      <c r="NS91" s="164"/>
      <c r="NT91" s="164"/>
      <c r="NU91" s="164"/>
      <c r="NV91" s="164"/>
      <c r="NW91" s="164"/>
      <c r="NX91" s="164"/>
      <c r="NY91" s="164"/>
      <c r="NZ91" s="164"/>
      <c r="OA91" s="164"/>
      <c r="OB91" s="164"/>
      <c r="OC91" s="164"/>
      <c r="OD91" s="164"/>
      <c r="OE91" s="164"/>
      <c r="OF91" s="164"/>
      <c r="OG91" s="164"/>
      <c r="OH91" s="164"/>
      <c r="OI91" s="164"/>
      <c r="OJ91" s="164"/>
      <c r="OK91" s="164"/>
      <c r="OL91" s="164"/>
      <c r="OM91" s="164"/>
      <c r="ON91" s="164"/>
      <c r="OO91" s="164"/>
      <c r="OP91" s="164"/>
      <c r="OQ91" s="164"/>
      <c r="OR91" s="164"/>
      <c r="OS91" s="164"/>
      <c r="OT91" s="164"/>
      <c r="OU91" s="164"/>
      <c r="OV91" s="164"/>
      <c r="OW91" s="164"/>
      <c r="OX91" s="164"/>
      <c r="OY91" s="164"/>
      <c r="OZ91" s="164"/>
      <c r="PA91" s="164"/>
      <c r="PB91" s="164"/>
      <c r="PC91" s="164"/>
      <c r="PD91" s="164"/>
      <c r="PE91" s="164"/>
      <c r="PF91" s="164"/>
      <c r="PG91" s="164"/>
      <c r="PH91" s="164"/>
      <c r="PI91" s="164"/>
      <c r="PJ91" s="164"/>
      <c r="PK91" s="164"/>
      <c r="PL91" s="164"/>
      <c r="PM91" s="164"/>
      <c r="PN91" s="164"/>
      <c r="PO91" s="164"/>
      <c r="PP91" s="164"/>
      <c r="PQ91" s="164"/>
      <c r="PR91" s="164"/>
      <c r="PS91" s="164"/>
      <c r="PT91" s="164"/>
      <c r="PU91" s="164"/>
      <c r="PV91" s="164"/>
      <c r="PW91" s="164"/>
      <c r="PX91" s="164"/>
      <c r="PY91" s="164"/>
      <c r="PZ91" s="164"/>
      <c r="QA91" s="164"/>
      <c r="QB91" s="164"/>
      <c r="QC91" s="164"/>
      <c r="QD91" s="164"/>
      <c r="QE91" s="164"/>
      <c r="QF91" s="164"/>
      <c r="QG91" s="164"/>
      <c r="QH91" s="164"/>
      <c r="QI91" s="164"/>
      <c r="QJ91" s="164"/>
      <c r="QK91" s="164"/>
      <c r="QL91" s="164"/>
      <c r="QM91" s="164"/>
      <c r="QN91" s="164"/>
      <c r="QO91" s="164"/>
      <c r="QP91" s="164"/>
      <c r="QQ91" s="164"/>
      <c r="QR91" s="164"/>
      <c r="QS91" s="164"/>
      <c r="QT91" s="164"/>
      <c r="QU91" s="164"/>
      <c r="QV91" s="164"/>
      <c r="QW91" s="164"/>
      <c r="QX91" s="164"/>
      <c r="QY91" s="164"/>
      <c r="QZ91" s="164"/>
      <c r="RA91" s="164"/>
      <c r="RB91" s="164"/>
      <c r="RC91" s="164"/>
      <c r="RD91" s="164"/>
      <c r="RE91" s="164"/>
      <c r="RF91" s="164"/>
      <c r="RG91" s="164"/>
      <c r="RH91" s="164"/>
      <c r="RI91" s="164"/>
      <c r="RJ91" s="164"/>
      <c r="RK91" s="164"/>
      <c r="RL91" s="164"/>
      <c r="RM91" s="164"/>
      <c r="RN91" s="164"/>
      <c r="RO91" s="164"/>
      <c r="RP91" s="164"/>
      <c r="RQ91" s="164"/>
      <c r="RR91" s="164"/>
      <c r="RS91" s="164"/>
      <c r="RT91" s="164"/>
      <c r="RU91" s="164"/>
      <c r="RV91" s="164"/>
      <c r="RW91" s="164"/>
      <c r="RX91" s="164"/>
      <c r="RY91" s="164"/>
      <c r="RZ91" s="164"/>
      <c r="SA91" s="164"/>
      <c r="SB91" s="164"/>
      <c r="SC91" s="164"/>
      <c r="SD91" s="164"/>
      <c r="SE91" s="164"/>
      <c r="SF91" s="164"/>
      <c r="SG91" s="164"/>
      <c r="SH91" s="164"/>
      <c r="SI91" s="164"/>
      <c r="SJ91" s="164"/>
      <c r="SK91" s="164"/>
      <c r="SL91" s="164"/>
      <c r="SM91" s="164"/>
      <c r="SN91" s="164"/>
      <c r="SO91" s="164"/>
      <c r="SP91" s="164"/>
      <c r="SQ91" s="164"/>
      <c r="SR91" s="164"/>
      <c r="SS91" s="164"/>
      <c r="ST91" s="164"/>
      <c r="SU91" s="164"/>
      <c r="SV91" s="164"/>
      <c r="SW91" s="164"/>
      <c r="SX91" s="164"/>
      <c r="SY91" s="164"/>
      <c r="SZ91" s="164"/>
      <c r="TA91" s="164"/>
      <c r="TB91" s="164"/>
      <c r="TC91" s="164"/>
      <c r="TD91" s="164"/>
      <c r="TE91" s="164"/>
      <c r="TF91" s="164"/>
      <c r="TG91" s="164"/>
      <c r="TH91" s="164"/>
      <c r="TI91" s="164"/>
      <c r="TJ91" s="164"/>
      <c r="TK91" s="164"/>
      <c r="TL91" s="164"/>
      <c r="TM91" s="164"/>
      <c r="TN91" s="164"/>
      <c r="TO91" s="164"/>
      <c r="TP91" s="164"/>
      <c r="TQ91" s="164"/>
      <c r="TR91" s="164"/>
      <c r="TS91" s="164"/>
      <c r="TT91" s="164"/>
      <c r="TU91" s="164"/>
      <c r="TV91" s="164"/>
      <c r="TW91" s="164"/>
      <c r="TX91" s="164"/>
      <c r="TY91" s="164"/>
      <c r="TZ91" s="164"/>
      <c r="UA91" s="164"/>
      <c r="UB91" s="164"/>
      <c r="UC91" s="164"/>
      <c r="UD91" s="164"/>
      <c r="UE91" s="164"/>
      <c r="UF91" s="164"/>
      <c r="UG91" s="164"/>
      <c r="UH91" s="164"/>
      <c r="UI91" s="164"/>
      <c r="UJ91" s="164"/>
      <c r="UK91" s="164"/>
      <c r="UL91" s="164"/>
      <c r="UM91" s="164"/>
      <c r="UN91" s="164"/>
      <c r="UO91" s="164"/>
      <c r="UP91" s="164"/>
      <c r="UQ91" s="164"/>
      <c r="UR91" s="164"/>
      <c r="US91" s="164"/>
      <c r="UT91" s="164"/>
      <c r="UU91" s="164"/>
      <c r="UV91" s="164"/>
      <c r="UW91" s="164"/>
      <c r="UX91" s="164"/>
      <c r="UY91" s="164"/>
      <c r="UZ91" s="164"/>
      <c r="VA91" s="164"/>
      <c r="VB91" s="164"/>
      <c r="VC91" s="164"/>
      <c r="VD91" s="164"/>
      <c r="VE91" s="164"/>
      <c r="VF91" s="164"/>
      <c r="VG91" s="164"/>
      <c r="VH91" s="164"/>
      <c r="VI91" s="164"/>
      <c r="VJ91" s="164"/>
      <c r="VK91" s="164"/>
      <c r="VL91" s="164"/>
      <c r="VM91" s="164"/>
      <c r="VN91" s="164"/>
      <c r="VO91" s="164"/>
      <c r="VP91" s="164"/>
      <c r="VQ91" s="164"/>
      <c r="VR91" s="164"/>
      <c r="VS91" s="164"/>
      <c r="VT91" s="164"/>
      <c r="VU91" s="164"/>
      <c r="VV91" s="164"/>
      <c r="VW91" s="164"/>
      <c r="VX91" s="164"/>
      <c r="VY91" s="164"/>
      <c r="VZ91" s="164"/>
      <c r="WA91" s="164"/>
      <c r="WB91" s="164"/>
      <c r="WC91" s="164"/>
      <c r="WD91" s="164"/>
      <c r="WE91" s="164"/>
      <c r="WF91" s="164"/>
      <c r="WG91" s="164"/>
      <c r="WH91" s="164"/>
      <c r="WI91" s="164"/>
      <c r="WJ91" s="164"/>
      <c r="WK91" s="164"/>
      <c r="WL91" s="164"/>
      <c r="WM91" s="164"/>
      <c r="WN91" s="164"/>
      <c r="WO91" s="164"/>
      <c r="WP91" s="164"/>
      <c r="WQ91" s="164"/>
      <c r="WR91" s="164"/>
      <c r="WS91" s="164"/>
      <c r="WT91" s="164"/>
      <c r="WU91" s="164"/>
      <c r="WV91" s="164"/>
      <c r="WW91" s="164"/>
      <c r="WX91" s="164"/>
      <c r="WY91" s="164"/>
      <c r="WZ91" s="164"/>
      <c r="XA91" s="164"/>
      <c r="XB91" s="164"/>
      <c r="XC91" s="164"/>
      <c r="XD91" s="164"/>
      <c r="XE91" s="164"/>
      <c r="XF91" s="164"/>
      <c r="XG91" s="164"/>
      <c r="XH91" s="164"/>
      <c r="XI91" s="164"/>
      <c r="XJ91" s="164"/>
      <c r="XK91" s="164"/>
      <c r="XL91" s="164"/>
      <c r="XM91" s="164"/>
      <c r="XN91" s="164"/>
      <c r="XO91" s="164"/>
      <c r="XP91" s="164"/>
      <c r="XQ91" s="164"/>
      <c r="XR91" s="164"/>
      <c r="XS91" s="164"/>
      <c r="XT91" s="164"/>
      <c r="XU91" s="164"/>
      <c r="XV91" s="164"/>
      <c r="XW91" s="164"/>
      <c r="XX91" s="164"/>
      <c r="XY91" s="164"/>
      <c r="XZ91" s="164"/>
      <c r="YA91" s="164"/>
      <c r="YB91" s="164"/>
      <c r="YC91" s="164"/>
      <c r="YD91" s="164"/>
      <c r="YE91" s="164"/>
      <c r="YF91" s="164"/>
      <c r="YG91" s="164"/>
      <c r="YH91" s="164"/>
      <c r="YI91" s="164"/>
      <c r="YJ91" s="164"/>
      <c r="YK91" s="164"/>
      <c r="YL91" s="164"/>
      <c r="YM91" s="164"/>
      <c r="YN91" s="164"/>
      <c r="YO91" s="164"/>
      <c r="YP91" s="164"/>
      <c r="YQ91" s="164"/>
      <c r="YR91" s="164"/>
      <c r="YS91" s="164"/>
      <c r="YT91" s="164"/>
      <c r="YU91" s="164"/>
      <c r="YV91" s="164"/>
      <c r="YW91" s="164"/>
      <c r="YX91" s="164"/>
      <c r="YY91" s="164"/>
      <c r="YZ91" s="164"/>
      <c r="ZA91" s="164"/>
      <c r="ZB91" s="164"/>
      <c r="ZC91" s="164"/>
      <c r="ZD91" s="164"/>
      <c r="ZE91" s="164"/>
      <c r="ZF91" s="164"/>
      <c r="ZG91" s="164"/>
      <c r="ZH91" s="164"/>
      <c r="ZI91" s="164"/>
      <c r="ZJ91" s="164"/>
      <c r="ZK91" s="164"/>
      <c r="ZL91" s="164"/>
      <c r="ZM91" s="164"/>
      <c r="ZN91" s="164"/>
      <c r="ZO91" s="164"/>
      <c r="ZP91" s="164"/>
      <c r="ZQ91" s="164"/>
      <c r="ZR91" s="164"/>
      <c r="ZS91" s="164"/>
      <c r="ZT91" s="164"/>
      <c r="ZU91" s="164"/>
      <c r="ZV91" s="164"/>
      <c r="ZW91" s="164"/>
      <c r="ZX91" s="164"/>
      <c r="ZY91" s="164"/>
      <c r="ZZ91" s="164"/>
      <c r="AAA91" s="164"/>
      <c r="AAB91" s="164"/>
      <c r="AAC91" s="164"/>
      <c r="AAD91" s="164"/>
      <c r="AAE91" s="164"/>
      <c r="AAF91" s="164"/>
      <c r="AAG91" s="164"/>
      <c r="AAH91" s="164"/>
      <c r="AAI91" s="164"/>
      <c r="AAJ91" s="164"/>
      <c r="AAK91" s="164"/>
      <c r="AAL91" s="164"/>
      <c r="AAM91" s="164"/>
      <c r="AAN91" s="164"/>
      <c r="AAO91" s="164"/>
      <c r="AAP91" s="164"/>
      <c r="AAQ91" s="164"/>
      <c r="AAR91" s="164"/>
      <c r="AAS91" s="164"/>
      <c r="AAT91" s="164"/>
      <c r="AAU91" s="164"/>
      <c r="AAV91" s="164"/>
      <c r="AAW91" s="164"/>
      <c r="AAX91" s="164"/>
      <c r="AAY91" s="164"/>
      <c r="AAZ91" s="164"/>
      <c r="ABA91" s="164"/>
      <c r="ABB91" s="164"/>
      <c r="ABC91" s="164"/>
    </row>
    <row r="92" spans="1:731" ht="15" customHeight="1" x14ac:dyDescent="0.35">
      <c r="A92" s="161" t="s">
        <v>257</v>
      </c>
      <c r="B92" s="525"/>
      <c r="C92" s="525"/>
      <c r="D92" s="162"/>
      <c r="E92" s="162"/>
      <c r="F92" s="162"/>
      <c r="G92" s="162">
        <v>1</v>
      </c>
      <c r="H92" s="162">
        <v>1</v>
      </c>
      <c r="I92" s="162">
        <v>1</v>
      </c>
      <c r="J92" s="162">
        <v>1</v>
      </c>
      <c r="K92" s="162">
        <v>1</v>
      </c>
      <c r="L92" s="162">
        <v>1</v>
      </c>
      <c r="M92" s="162">
        <v>1</v>
      </c>
      <c r="N92" s="162">
        <v>1</v>
      </c>
      <c r="O92" s="162"/>
      <c r="P92" s="162"/>
      <c r="Q92" s="162"/>
      <c r="R92" s="162">
        <v>10819.047623923201</v>
      </c>
      <c r="S92" s="162">
        <v>10819.047623923201</v>
      </c>
      <c r="T92" s="162">
        <v>10819.047623923201</v>
      </c>
      <c r="U92" s="162">
        <v>10819.047623923201</v>
      </c>
      <c r="V92" s="162">
        <v>10819.047623923201</v>
      </c>
      <c r="W92" s="162">
        <v>10819.047623923201</v>
      </c>
      <c r="X92" s="162">
        <v>10819.047623923201</v>
      </c>
      <c r="Y92" s="162">
        <v>10819.047623923201</v>
      </c>
      <c r="Z92" s="162"/>
      <c r="AA92" s="162"/>
      <c r="AB92" s="162"/>
      <c r="AC92" s="162">
        <v>29245.2401428011</v>
      </c>
      <c r="AD92" s="162">
        <v>29245.240142801096</v>
      </c>
      <c r="AE92" s="162">
        <v>29245.240142801096</v>
      </c>
      <c r="AF92" s="162">
        <v>29245.240142801096</v>
      </c>
      <c r="AG92" s="162">
        <v>29245.240142801096</v>
      </c>
      <c r="AH92" s="162">
        <v>29245.240142801096</v>
      </c>
      <c r="AI92" s="162">
        <v>29245.240142801096</v>
      </c>
      <c r="AJ92" s="162">
        <v>29245.240142801096</v>
      </c>
      <c r="AK92" s="162"/>
      <c r="AL92" s="162"/>
      <c r="AM92" s="162"/>
      <c r="AN92" s="162">
        <v>53061.291108275698</v>
      </c>
      <c r="AO92" s="162">
        <v>53061.291108275698</v>
      </c>
      <c r="AP92" s="162">
        <v>53061.291108275698</v>
      </c>
      <c r="AQ92" s="162">
        <v>53061.291108275698</v>
      </c>
      <c r="AR92" s="162">
        <v>53061.291108275698</v>
      </c>
      <c r="AS92" s="162">
        <v>53061.291108275698</v>
      </c>
      <c r="AT92" s="162">
        <v>53061.291108275698</v>
      </c>
      <c r="AU92" s="162">
        <v>53061.291108275698</v>
      </c>
      <c r="AV92" s="162"/>
      <c r="AW92" s="162"/>
      <c r="AX92" s="162"/>
      <c r="AY92" s="162">
        <v>173916</v>
      </c>
      <c r="AZ92" s="162">
        <v>173916</v>
      </c>
      <c r="BA92" s="162">
        <v>173916</v>
      </c>
      <c r="BB92" s="162">
        <v>173916</v>
      </c>
      <c r="BC92" s="162">
        <v>173916</v>
      </c>
      <c r="BD92" s="162">
        <v>173916</v>
      </c>
      <c r="BE92" s="162">
        <v>173916</v>
      </c>
      <c r="BF92" s="162">
        <v>173916</v>
      </c>
      <c r="BG92" s="162"/>
      <c r="BH92" s="162"/>
      <c r="BI92" s="162"/>
      <c r="BJ92" s="162">
        <v>0</v>
      </c>
      <c r="BK92" s="162">
        <v>0</v>
      </c>
      <c r="BL92" s="162">
        <v>0</v>
      </c>
      <c r="BM92" s="162">
        <v>0</v>
      </c>
      <c r="BN92" s="162">
        <v>0</v>
      </c>
      <c r="BO92" s="162">
        <v>0</v>
      </c>
      <c r="BP92" s="162">
        <v>0</v>
      </c>
      <c r="BQ92" s="162">
        <v>0</v>
      </c>
      <c r="BR92" s="162"/>
      <c r="BS92" s="162"/>
      <c r="BT92" s="162"/>
      <c r="BU92" s="162">
        <v>0</v>
      </c>
      <c r="BV92" s="162">
        <v>0</v>
      </c>
      <c r="BW92" s="162">
        <v>0</v>
      </c>
      <c r="BX92" s="162">
        <v>0</v>
      </c>
      <c r="BY92" s="162">
        <v>0</v>
      </c>
      <c r="BZ92" s="162">
        <v>0</v>
      </c>
      <c r="CA92" s="162">
        <v>0</v>
      </c>
      <c r="CB92" s="162">
        <v>0</v>
      </c>
      <c r="CC92" s="162"/>
      <c r="CD92" s="162"/>
      <c r="CE92" s="162"/>
      <c r="CF92" s="162">
        <v>93125.578875000007</v>
      </c>
      <c r="CG92" s="162">
        <v>93125.578875000007</v>
      </c>
      <c r="CH92" s="162">
        <v>93125.578875000007</v>
      </c>
      <c r="CI92" s="162">
        <v>93125.578875000007</v>
      </c>
      <c r="CJ92" s="162">
        <v>93125.578875000007</v>
      </c>
      <c r="CK92" s="162">
        <v>93125.578875000007</v>
      </c>
      <c r="CL92" s="162">
        <v>93125.578875000007</v>
      </c>
      <c r="CM92" s="162">
        <v>93125.578875000007</v>
      </c>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4"/>
      <c r="DV92" s="164"/>
      <c r="DW92" s="164"/>
      <c r="DX92" s="164"/>
      <c r="DY92" s="164"/>
      <c r="DZ92" s="164"/>
      <c r="EA92" s="164"/>
      <c r="EB92" s="164"/>
      <c r="EC92" s="164"/>
      <c r="ED92" s="164"/>
      <c r="EE92" s="164"/>
      <c r="EF92" s="164"/>
      <c r="EG92" s="164"/>
      <c r="EH92" s="164"/>
      <c r="EI92" s="164"/>
      <c r="EJ92" s="164"/>
      <c r="EK92" s="164"/>
      <c r="EL92" s="164"/>
      <c r="EM92" s="164"/>
      <c r="EN92" s="164"/>
      <c r="EO92" s="164"/>
      <c r="EP92" s="164"/>
      <c r="EQ92" s="164"/>
      <c r="ER92" s="164"/>
      <c r="ES92" s="164"/>
      <c r="ET92" s="164"/>
      <c r="EU92" s="164"/>
      <c r="EV92" s="164"/>
      <c r="EW92" s="164"/>
      <c r="EX92" s="164"/>
      <c r="EY92" s="164"/>
      <c r="EZ92" s="164"/>
      <c r="FA92" s="164"/>
      <c r="FB92" s="164"/>
      <c r="FC92" s="164"/>
      <c r="FD92" s="164"/>
      <c r="FE92" s="164"/>
      <c r="FF92" s="164"/>
      <c r="FG92" s="164"/>
      <c r="FH92" s="164"/>
      <c r="FI92" s="164"/>
      <c r="FJ92" s="164"/>
      <c r="FK92" s="164"/>
      <c r="FL92" s="164"/>
      <c r="FM92" s="164"/>
      <c r="FN92" s="164"/>
      <c r="FO92" s="164"/>
      <c r="FP92" s="164"/>
      <c r="FQ92" s="164"/>
      <c r="FR92" s="164"/>
      <c r="FS92" s="164"/>
      <c r="FT92" s="164"/>
      <c r="FU92" s="164"/>
      <c r="FV92" s="164"/>
      <c r="FW92" s="164"/>
      <c r="FX92" s="164"/>
      <c r="FY92" s="164"/>
      <c r="FZ92" s="164"/>
      <c r="GA92" s="164"/>
      <c r="GB92" s="164"/>
      <c r="GC92" s="164"/>
      <c r="GD92" s="164"/>
      <c r="GE92" s="164"/>
      <c r="GF92" s="164"/>
      <c r="GG92" s="164"/>
      <c r="GH92" s="164"/>
      <c r="GI92" s="164"/>
      <c r="GJ92" s="164"/>
      <c r="GK92" s="164"/>
      <c r="GL92" s="164"/>
      <c r="GM92" s="164"/>
      <c r="GN92" s="164"/>
      <c r="GO92" s="164"/>
      <c r="GP92" s="164"/>
      <c r="GQ92" s="164"/>
      <c r="GR92" s="164"/>
      <c r="GS92" s="164"/>
      <c r="GT92" s="164"/>
      <c r="GU92" s="164"/>
      <c r="GV92" s="164"/>
      <c r="GW92" s="164"/>
      <c r="GX92" s="164"/>
      <c r="GY92" s="164"/>
      <c r="GZ92" s="164"/>
      <c r="HA92" s="164"/>
      <c r="HB92" s="164"/>
      <c r="HC92" s="164"/>
      <c r="HD92" s="164"/>
      <c r="HE92" s="164"/>
      <c r="HF92" s="164"/>
      <c r="HG92" s="164"/>
      <c r="HH92" s="164"/>
      <c r="HI92" s="164"/>
      <c r="HJ92" s="164"/>
      <c r="HK92" s="164"/>
      <c r="HL92" s="164"/>
      <c r="HM92" s="164"/>
      <c r="HN92" s="164"/>
      <c r="HO92" s="164"/>
      <c r="HP92" s="164"/>
      <c r="HQ92" s="164"/>
      <c r="HR92" s="164"/>
      <c r="HS92" s="164"/>
      <c r="HT92" s="164"/>
      <c r="HU92" s="164"/>
      <c r="HV92" s="164"/>
      <c r="HW92" s="164"/>
      <c r="HX92" s="164"/>
      <c r="HY92" s="164"/>
      <c r="HZ92" s="164"/>
      <c r="IA92" s="164"/>
      <c r="IB92" s="164"/>
      <c r="IC92" s="164"/>
      <c r="ID92" s="164"/>
      <c r="IE92" s="164"/>
      <c r="IF92" s="164"/>
      <c r="IG92" s="164"/>
      <c r="IH92" s="164"/>
      <c r="II92" s="164"/>
      <c r="IJ92" s="164"/>
      <c r="IK92" s="164"/>
      <c r="IL92" s="164"/>
      <c r="IM92" s="164"/>
      <c r="IN92" s="164"/>
      <c r="IO92" s="164"/>
      <c r="IP92" s="164"/>
      <c r="IQ92" s="164"/>
      <c r="IR92" s="164"/>
      <c r="IS92" s="164"/>
      <c r="IT92" s="164"/>
      <c r="IU92" s="164"/>
      <c r="IV92" s="164"/>
      <c r="IW92" s="164"/>
      <c r="IX92" s="164"/>
      <c r="IY92" s="164"/>
      <c r="IZ92" s="164"/>
      <c r="JA92" s="164"/>
      <c r="JB92" s="164"/>
      <c r="JC92" s="164"/>
      <c r="JD92" s="164"/>
      <c r="JE92" s="164"/>
      <c r="JF92" s="164"/>
      <c r="JG92" s="164"/>
      <c r="JH92" s="164"/>
      <c r="JI92" s="164"/>
      <c r="JJ92" s="164"/>
      <c r="JK92" s="164"/>
      <c r="JL92" s="164"/>
      <c r="JM92" s="164"/>
      <c r="JN92" s="164"/>
      <c r="JO92" s="164"/>
      <c r="JP92" s="164"/>
      <c r="JQ92" s="164"/>
      <c r="JR92" s="164"/>
      <c r="JS92" s="164"/>
      <c r="JT92" s="164"/>
      <c r="JU92" s="164"/>
      <c r="JV92" s="164"/>
      <c r="JW92" s="164"/>
      <c r="JX92" s="164"/>
      <c r="JY92" s="164"/>
      <c r="JZ92" s="164"/>
      <c r="KA92" s="164"/>
      <c r="KB92" s="164"/>
      <c r="KC92" s="164"/>
      <c r="KD92" s="164"/>
      <c r="KE92" s="164"/>
      <c r="KF92" s="164"/>
      <c r="KG92" s="164"/>
      <c r="KH92" s="164"/>
      <c r="KI92" s="164"/>
      <c r="KJ92" s="164"/>
      <c r="KK92" s="164"/>
      <c r="KL92" s="164"/>
      <c r="KM92" s="164"/>
      <c r="KN92" s="164"/>
      <c r="KO92" s="164"/>
      <c r="KP92" s="164"/>
      <c r="KQ92" s="164"/>
      <c r="KR92" s="164"/>
      <c r="KS92" s="164"/>
      <c r="KT92" s="164"/>
      <c r="KU92" s="164"/>
      <c r="KV92" s="164"/>
      <c r="KW92" s="164"/>
      <c r="KX92" s="164"/>
      <c r="KY92" s="164"/>
      <c r="KZ92" s="164"/>
      <c r="LA92" s="164"/>
      <c r="LB92" s="164"/>
      <c r="LC92" s="164"/>
      <c r="LD92" s="164"/>
      <c r="LE92" s="164"/>
      <c r="LF92" s="164"/>
      <c r="LG92" s="164"/>
      <c r="LH92" s="164"/>
      <c r="LI92" s="164"/>
      <c r="LJ92" s="164"/>
      <c r="LK92" s="164"/>
      <c r="LL92" s="164"/>
      <c r="LM92" s="164"/>
      <c r="LN92" s="164"/>
      <c r="LO92" s="164"/>
      <c r="LP92" s="164"/>
      <c r="LQ92" s="164"/>
      <c r="LR92" s="164"/>
      <c r="LS92" s="164"/>
      <c r="LT92" s="164"/>
      <c r="LU92" s="164"/>
      <c r="LV92" s="164"/>
      <c r="LW92" s="164"/>
      <c r="LX92" s="164"/>
      <c r="LY92" s="164"/>
      <c r="LZ92" s="164"/>
      <c r="MA92" s="164"/>
      <c r="MB92" s="164"/>
      <c r="MC92" s="164"/>
      <c r="MD92" s="164"/>
      <c r="ME92" s="164"/>
      <c r="MF92" s="164"/>
      <c r="MG92" s="164"/>
      <c r="MH92" s="164"/>
      <c r="MI92" s="164"/>
      <c r="MJ92" s="164"/>
      <c r="MK92" s="164"/>
      <c r="ML92" s="164"/>
      <c r="MM92" s="164"/>
      <c r="MN92" s="164"/>
      <c r="MO92" s="164"/>
      <c r="MP92" s="164"/>
      <c r="MQ92" s="164"/>
      <c r="MR92" s="164"/>
      <c r="MS92" s="164"/>
      <c r="MT92" s="164"/>
      <c r="MU92" s="164"/>
      <c r="MV92" s="164"/>
      <c r="MW92" s="164"/>
      <c r="MX92" s="164"/>
      <c r="MY92" s="164"/>
      <c r="MZ92" s="164"/>
      <c r="NA92" s="164"/>
      <c r="NB92" s="164"/>
      <c r="NC92" s="164"/>
      <c r="ND92" s="164"/>
      <c r="NE92" s="164"/>
      <c r="NF92" s="164"/>
      <c r="NG92" s="164"/>
      <c r="NH92" s="164"/>
      <c r="NI92" s="164"/>
      <c r="NJ92" s="164"/>
      <c r="NK92" s="164"/>
      <c r="NL92" s="164"/>
      <c r="NM92" s="164"/>
      <c r="NN92" s="164"/>
      <c r="NO92" s="164"/>
      <c r="NP92" s="164"/>
      <c r="NQ92" s="164"/>
      <c r="NR92" s="164"/>
      <c r="NS92" s="164"/>
      <c r="NT92" s="164"/>
      <c r="NU92" s="164"/>
      <c r="NV92" s="164"/>
      <c r="NW92" s="164"/>
      <c r="NX92" s="164"/>
      <c r="NY92" s="164"/>
      <c r="NZ92" s="164"/>
      <c r="OA92" s="164"/>
      <c r="OB92" s="164"/>
      <c r="OC92" s="164"/>
      <c r="OD92" s="164"/>
      <c r="OE92" s="164"/>
      <c r="OF92" s="164"/>
      <c r="OG92" s="164"/>
      <c r="OH92" s="164"/>
      <c r="OI92" s="164"/>
      <c r="OJ92" s="164"/>
      <c r="OK92" s="164"/>
      <c r="OL92" s="164"/>
      <c r="OM92" s="164"/>
      <c r="ON92" s="164"/>
      <c r="OO92" s="164"/>
      <c r="OP92" s="164"/>
      <c r="OQ92" s="164"/>
      <c r="OR92" s="164"/>
      <c r="OS92" s="164"/>
      <c r="OT92" s="164"/>
      <c r="OU92" s="164"/>
      <c r="OV92" s="164"/>
      <c r="OW92" s="164"/>
      <c r="OX92" s="164"/>
      <c r="OY92" s="164"/>
      <c r="OZ92" s="164"/>
      <c r="PA92" s="164"/>
      <c r="PB92" s="164"/>
      <c r="PC92" s="164"/>
      <c r="PD92" s="164"/>
      <c r="PE92" s="164"/>
      <c r="PF92" s="164"/>
      <c r="PG92" s="164"/>
      <c r="PH92" s="164"/>
      <c r="PI92" s="164"/>
      <c r="PJ92" s="164"/>
      <c r="PK92" s="164"/>
      <c r="PL92" s="164"/>
      <c r="PM92" s="164"/>
      <c r="PN92" s="164"/>
      <c r="PO92" s="164"/>
      <c r="PP92" s="164"/>
      <c r="PQ92" s="164"/>
      <c r="PR92" s="164"/>
      <c r="PS92" s="164"/>
      <c r="PT92" s="164"/>
      <c r="PU92" s="164"/>
      <c r="PV92" s="164"/>
      <c r="PW92" s="164"/>
      <c r="PX92" s="164"/>
      <c r="PY92" s="164"/>
      <c r="PZ92" s="164"/>
      <c r="QA92" s="164"/>
      <c r="QB92" s="164"/>
      <c r="QC92" s="164"/>
      <c r="QD92" s="164"/>
      <c r="QE92" s="164"/>
      <c r="QF92" s="164"/>
      <c r="QG92" s="164"/>
      <c r="QH92" s="164"/>
      <c r="QI92" s="164"/>
      <c r="QJ92" s="164"/>
      <c r="QK92" s="164"/>
      <c r="QL92" s="164"/>
      <c r="QM92" s="164"/>
      <c r="QN92" s="164"/>
      <c r="QO92" s="164"/>
      <c r="QP92" s="164"/>
      <c r="QQ92" s="164"/>
      <c r="QR92" s="164"/>
      <c r="QS92" s="164"/>
      <c r="QT92" s="164"/>
      <c r="QU92" s="164"/>
      <c r="QV92" s="164"/>
      <c r="QW92" s="164"/>
      <c r="QX92" s="164"/>
      <c r="QY92" s="164"/>
      <c r="QZ92" s="164"/>
      <c r="RA92" s="164"/>
      <c r="RB92" s="164"/>
      <c r="RC92" s="164"/>
      <c r="RD92" s="164"/>
      <c r="RE92" s="164"/>
      <c r="RF92" s="164"/>
      <c r="RG92" s="164"/>
      <c r="RH92" s="164"/>
      <c r="RI92" s="164"/>
      <c r="RJ92" s="164"/>
      <c r="RK92" s="164"/>
      <c r="RL92" s="164"/>
      <c r="RM92" s="164"/>
      <c r="RN92" s="164"/>
      <c r="RO92" s="164"/>
      <c r="RP92" s="164"/>
      <c r="RQ92" s="164"/>
      <c r="RR92" s="164"/>
      <c r="RS92" s="164"/>
      <c r="RT92" s="164"/>
      <c r="RU92" s="164"/>
      <c r="RV92" s="164"/>
      <c r="RW92" s="164"/>
      <c r="RX92" s="164"/>
      <c r="RY92" s="164"/>
      <c r="RZ92" s="164"/>
      <c r="SA92" s="164"/>
      <c r="SB92" s="164"/>
      <c r="SC92" s="164"/>
      <c r="SD92" s="164"/>
      <c r="SE92" s="164"/>
      <c r="SF92" s="164"/>
      <c r="SG92" s="164"/>
      <c r="SH92" s="164"/>
      <c r="SI92" s="164"/>
      <c r="SJ92" s="164"/>
      <c r="SK92" s="164"/>
      <c r="SL92" s="164"/>
      <c r="SM92" s="164"/>
      <c r="SN92" s="164"/>
      <c r="SO92" s="164"/>
      <c r="SP92" s="164"/>
      <c r="SQ92" s="164"/>
      <c r="SR92" s="164"/>
      <c r="SS92" s="164"/>
      <c r="ST92" s="164"/>
      <c r="SU92" s="164"/>
      <c r="SV92" s="164"/>
      <c r="SW92" s="164"/>
      <c r="SX92" s="164"/>
      <c r="SY92" s="164"/>
      <c r="SZ92" s="164"/>
      <c r="TA92" s="164"/>
      <c r="TB92" s="164"/>
      <c r="TC92" s="164"/>
      <c r="TD92" s="164"/>
      <c r="TE92" s="164"/>
      <c r="TF92" s="164"/>
      <c r="TG92" s="164"/>
      <c r="TH92" s="164"/>
      <c r="TI92" s="164"/>
      <c r="TJ92" s="164"/>
      <c r="TK92" s="164"/>
      <c r="TL92" s="164"/>
      <c r="TM92" s="164"/>
      <c r="TN92" s="164"/>
      <c r="TO92" s="164"/>
      <c r="TP92" s="164"/>
      <c r="TQ92" s="164"/>
      <c r="TR92" s="164"/>
      <c r="TS92" s="164"/>
      <c r="TT92" s="164"/>
      <c r="TU92" s="164"/>
      <c r="TV92" s="164"/>
      <c r="TW92" s="164"/>
      <c r="TX92" s="164"/>
      <c r="TY92" s="164"/>
      <c r="TZ92" s="164"/>
      <c r="UA92" s="164"/>
      <c r="UB92" s="164"/>
      <c r="UC92" s="164"/>
      <c r="UD92" s="164"/>
      <c r="UE92" s="164"/>
      <c r="UF92" s="164"/>
      <c r="UG92" s="164"/>
      <c r="UH92" s="164"/>
      <c r="UI92" s="164"/>
      <c r="UJ92" s="164"/>
      <c r="UK92" s="164"/>
      <c r="UL92" s="164"/>
      <c r="UM92" s="164"/>
      <c r="UN92" s="164"/>
      <c r="UO92" s="164"/>
      <c r="UP92" s="164"/>
      <c r="UQ92" s="164"/>
      <c r="UR92" s="164"/>
      <c r="US92" s="164"/>
      <c r="UT92" s="164"/>
      <c r="UU92" s="164"/>
      <c r="UV92" s="164"/>
      <c r="UW92" s="164"/>
      <c r="UX92" s="164"/>
      <c r="UY92" s="164"/>
      <c r="UZ92" s="164"/>
      <c r="VA92" s="164"/>
      <c r="VB92" s="164"/>
      <c r="VC92" s="164"/>
      <c r="VD92" s="164"/>
      <c r="VE92" s="164"/>
      <c r="VF92" s="164"/>
      <c r="VG92" s="164"/>
      <c r="VH92" s="164"/>
      <c r="VI92" s="164"/>
      <c r="VJ92" s="164"/>
      <c r="VK92" s="164"/>
      <c r="VL92" s="164"/>
      <c r="VM92" s="164"/>
      <c r="VN92" s="164"/>
      <c r="VO92" s="164"/>
      <c r="VP92" s="164"/>
      <c r="VQ92" s="164"/>
      <c r="VR92" s="164"/>
      <c r="VS92" s="164"/>
      <c r="VT92" s="164"/>
      <c r="VU92" s="164"/>
      <c r="VV92" s="164"/>
      <c r="VW92" s="164"/>
      <c r="VX92" s="164"/>
      <c r="VY92" s="164"/>
      <c r="VZ92" s="164"/>
      <c r="WA92" s="164"/>
      <c r="WB92" s="164"/>
      <c r="WC92" s="164"/>
      <c r="WD92" s="164"/>
      <c r="WE92" s="164"/>
      <c r="WF92" s="164"/>
      <c r="WG92" s="164"/>
      <c r="WH92" s="164"/>
      <c r="WI92" s="164"/>
      <c r="WJ92" s="164"/>
      <c r="WK92" s="164"/>
      <c r="WL92" s="164"/>
      <c r="WM92" s="164"/>
      <c r="WN92" s="164"/>
      <c r="WO92" s="164"/>
      <c r="WP92" s="164"/>
      <c r="WQ92" s="164"/>
      <c r="WR92" s="164"/>
      <c r="WS92" s="164"/>
      <c r="WT92" s="164"/>
      <c r="WU92" s="164"/>
      <c r="WV92" s="164"/>
      <c r="WW92" s="164"/>
      <c r="WX92" s="164"/>
      <c r="WY92" s="164"/>
      <c r="WZ92" s="164"/>
      <c r="XA92" s="164"/>
      <c r="XB92" s="164"/>
      <c r="XC92" s="164"/>
      <c r="XD92" s="164"/>
      <c r="XE92" s="164"/>
      <c r="XF92" s="164"/>
      <c r="XG92" s="164"/>
      <c r="XH92" s="164"/>
      <c r="XI92" s="164"/>
      <c r="XJ92" s="164"/>
      <c r="XK92" s="164"/>
      <c r="XL92" s="164"/>
      <c r="XM92" s="164"/>
      <c r="XN92" s="164"/>
      <c r="XO92" s="164"/>
      <c r="XP92" s="164"/>
      <c r="XQ92" s="164"/>
      <c r="XR92" s="164"/>
      <c r="XS92" s="164"/>
      <c r="XT92" s="164"/>
      <c r="XU92" s="164"/>
      <c r="XV92" s="164"/>
      <c r="XW92" s="164"/>
      <c r="XX92" s="164"/>
      <c r="XY92" s="164"/>
      <c r="XZ92" s="164"/>
      <c r="YA92" s="164"/>
      <c r="YB92" s="164"/>
      <c r="YC92" s="164"/>
      <c r="YD92" s="164"/>
      <c r="YE92" s="164"/>
      <c r="YF92" s="164"/>
      <c r="YG92" s="164"/>
      <c r="YH92" s="164"/>
      <c r="YI92" s="164"/>
      <c r="YJ92" s="164"/>
      <c r="YK92" s="164"/>
      <c r="YL92" s="164"/>
      <c r="YM92" s="164"/>
      <c r="YN92" s="164"/>
      <c r="YO92" s="164"/>
      <c r="YP92" s="164"/>
      <c r="YQ92" s="164"/>
      <c r="YR92" s="164"/>
      <c r="YS92" s="164"/>
      <c r="YT92" s="164"/>
      <c r="YU92" s="164"/>
      <c r="YV92" s="164"/>
      <c r="YW92" s="164"/>
      <c r="YX92" s="164"/>
      <c r="YY92" s="164"/>
      <c r="YZ92" s="164"/>
      <c r="ZA92" s="164"/>
      <c r="ZB92" s="164"/>
      <c r="ZC92" s="164"/>
      <c r="ZD92" s="164"/>
      <c r="ZE92" s="164"/>
      <c r="ZF92" s="164"/>
      <c r="ZG92" s="164"/>
      <c r="ZH92" s="164"/>
      <c r="ZI92" s="164"/>
      <c r="ZJ92" s="164"/>
      <c r="ZK92" s="164"/>
      <c r="ZL92" s="164"/>
      <c r="ZM92" s="164"/>
      <c r="ZN92" s="164"/>
      <c r="ZO92" s="164"/>
      <c r="ZP92" s="164"/>
      <c r="ZQ92" s="164"/>
      <c r="ZR92" s="164"/>
      <c r="ZS92" s="164"/>
      <c r="ZT92" s="164"/>
      <c r="ZU92" s="164"/>
      <c r="ZV92" s="164"/>
      <c r="ZW92" s="164"/>
      <c r="ZX92" s="164"/>
      <c r="ZY92" s="164"/>
      <c r="ZZ92" s="164"/>
      <c r="AAA92" s="164"/>
      <c r="AAB92" s="164"/>
      <c r="AAC92" s="164"/>
      <c r="AAD92" s="164"/>
      <c r="AAE92" s="164"/>
      <c r="AAF92" s="164"/>
      <c r="AAG92" s="164"/>
      <c r="AAH92" s="164"/>
      <c r="AAI92" s="164"/>
      <c r="AAJ92" s="164"/>
      <c r="AAK92" s="164"/>
      <c r="AAL92" s="164"/>
      <c r="AAM92" s="164"/>
      <c r="AAN92" s="164"/>
      <c r="AAO92" s="164"/>
      <c r="AAP92" s="164"/>
      <c r="AAQ92" s="164"/>
      <c r="AAR92" s="164"/>
      <c r="AAS92" s="164"/>
      <c r="AAT92" s="164"/>
      <c r="AAU92" s="164"/>
      <c r="AAV92" s="164"/>
      <c r="AAW92" s="164"/>
      <c r="AAX92" s="164"/>
      <c r="AAY92" s="164"/>
      <c r="AAZ92" s="164"/>
      <c r="ABA92" s="164"/>
      <c r="ABB92" s="164"/>
      <c r="ABC92" s="164"/>
    </row>
    <row r="93" spans="1:731" ht="15" customHeight="1" x14ac:dyDescent="0.35">
      <c r="A93" s="161" t="s">
        <v>257</v>
      </c>
      <c r="B93" s="525"/>
      <c r="C93" s="525"/>
      <c r="D93" s="162"/>
      <c r="E93" s="162"/>
      <c r="F93" s="162"/>
      <c r="G93" s="162">
        <v>1</v>
      </c>
      <c r="H93" s="162">
        <v>1</v>
      </c>
      <c r="I93" s="162">
        <v>1</v>
      </c>
      <c r="J93" s="162">
        <v>1</v>
      </c>
      <c r="K93" s="162">
        <v>1</v>
      </c>
      <c r="L93" s="162">
        <v>1</v>
      </c>
      <c r="M93" s="162">
        <v>1</v>
      </c>
      <c r="N93" s="162">
        <v>1</v>
      </c>
      <c r="O93" s="162"/>
      <c r="P93" s="162"/>
      <c r="Q93" s="162"/>
      <c r="R93" s="162">
        <v>32102.44825474863</v>
      </c>
      <c r="S93" s="162">
        <v>32102.448254748626</v>
      </c>
      <c r="T93" s="162">
        <v>32102.448254748626</v>
      </c>
      <c r="U93" s="162">
        <v>32102.448254748626</v>
      </c>
      <c r="V93" s="162">
        <v>32102.448254748626</v>
      </c>
      <c r="W93" s="162">
        <v>32102.448254748626</v>
      </c>
      <c r="X93" s="162">
        <v>32102.448254748626</v>
      </c>
      <c r="Y93" s="162">
        <v>32102.448254748626</v>
      </c>
      <c r="Z93" s="162"/>
      <c r="AA93" s="162"/>
      <c r="AB93" s="162"/>
      <c r="AC93" s="162">
        <v>85364.170306939573</v>
      </c>
      <c r="AD93" s="162">
        <v>85364.170306939573</v>
      </c>
      <c r="AE93" s="162">
        <v>85364.170306939573</v>
      </c>
      <c r="AF93" s="162">
        <v>85364.170306939573</v>
      </c>
      <c r="AG93" s="162">
        <v>85364.170306939573</v>
      </c>
      <c r="AH93" s="162">
        <v>85364.170306939573</v>
      </c>
      <c r="AI93" s="162">
        <v>85364.170306939573</v>
      </c>
      <c r="AJ93" s="162">
        <v>85364.170306939573</v>
      </c>
      <c r="AK93" s="162"/>
      <c r="AL93" s="162"/>
      <c r="AM93" s="162"/>
      <c r="AN93" s="162">
        <v>106338.31243831178</v>
      </c>
      <c r="AO93" s="162">
        <v>106338.31243831178</v>
      </c>
      <c r="AP93" s="162">
        <v>106338.31243831178</v>
      </c>
      <c r="AQ93" s="162">
        <v>106338.31243831178</v>
      </c>
      <c r="AR93" s="162">
        <v>106338.31243831178</v>
      </c>
      <c r="AS93" s="162">
        <v>106338.31243831178</v>
      </c>
      <c r="AT93" s="162">
        <v>106338.31243831178</v>
      </c>
      <c r="AU93" s="162">
        <v>106338.31243831178</v>
      </c>
      <c r="AV93" s="162"/>
      <c r="AW93" s="162"/>
      <c r="AX93" s="162"/>
      <c r="AY93" s="162">
        <v>819768</v>
      </c>
      <c r="AZ93" s="162">
        <v>819768</v>
      </c>
      <c r="BA93" s="162">
        <v>819768</v>
      </c>
      <c r="BB93" s="162">
        <v>819768</v>
      </c>
      <c r="BC93" s="162">
        <v>819768</v>
      </c>
      <c r="BD93" s="162">
        <v>819768</v>
      </c>
      <c r="BE93" s="162">
        <v>819768</v>
      </c>
      <c r="BF93" s="162">
        <v>819768</v>
      </c>
      <c r="BG93" s="162"/>
      <c r="BH93" s="162"/>
      <c r="BI93" s="162"/>
      <c r="BJ93" s="162">
        <v>0</v>
      </c>
      <c r="BK93" s="162">
        <v>0</v>
      </c>
      <c r="BL93" s="162">
        <v>0</v>
      </c>
      <c r="BM93" s="162">
        <v>0</v>
      </c>
      <c r="BN93" s="162">
        <v>0</v>
      </c>
      <c r="BO93" s="162">
        <v>0</v>
      </c>
      <c r="BP93" s="162">
        <v>0</v>
      </c>
      <c r="BQ93" s="162">
        <v>0</v>
      </c>
      <c r="BR93" s="162"/>
      <c r="BS93" s="162"/>
      <c r="BT93" s="162"/>
      <c r="BU93" s="162">
        <v>0</v>
      </c>
      <c r="BV93" s="162">
        <v>0</v>
      </c>
      <c r="BW93" s="162">
        <v>0</v>
      </c>
      <c r="BX93" s="162">
        <v>0</v>
      </c>
      <c r="BY93" s="162">
        <v>0</v>
      </c>
      <c r="BZ93" s="162">
        <v>0</v>
      </c>
      <c r="CA93" s="162">
        <v>0</v>
      </c>
      <c r="CB93" s="162">
        <v>0</v>
      </c>
      <c r="CC93" s="162"/>
      <c r="CD93" s="162"/>
      <c r="CE93" s="162"/>
      <c r="CF93" s="162">
        <v>223804.93099999998</v>
      </c>
      <c r="CG93" s="162">
        <v>223804.93099999998</v>
      </c>
      <c r="CH93" s="162">
        <v>223804.93099999998</v>
      </c>
      <c r="CI93" s="162">
        <v>223804.93099999998</v>
      </c>
      <c r="CJ93" s="162">
        <v>223804.93099999998</v>
      </c>
      <c r="CK93" s="162">
        <v>223804.93099999998</v>
      </c>
      <c r="CL93" s="162">
        <v>223804.93099999998</v>
      </c>
      <c r="CM93" s="162">
        <v>223804.93099999998</v>
      </c>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4"/>
      <c r="DV93" s="164"/>
      <c r="DW93" s="164"/>
      <c r="DX93" s="164"/>
      <c r="DY93" s="164"/>
      <c r="DZ93" s="164"/>
      <c r="EA93" s="164"/>
      <c r="EB93" s="164"/>
      <c r="EC93" s="164"/>
      <c r="ED93" s="164"/>
      <c r="EE93" s="164"/>
      <c r="EF93" s="164"/>
      <c r="EG93" s="164"/>
      <c r="EH93" s="164"/>
      <c r="EI93" s="164"/>
      <c r="EJ93" s="164"/>
      <c r="EK93" s="164"/>
      <c r="EL93" s="164"/>
      <c r="EM93" s="164"/>
      <c r="EN93" s="164"/>
      <c r="EO93" s="164"/>
      <c r="EP93" s="164"/>
      <c r="EQ93" s="164"/>
      <c r="ER93" s="164"/>
      <c r="ES93" s="164"/>
      <c r="ET93" s="164"/>
      <c r="EU93" s="164"/>
      <c r="EV93" s="164"/>
      <c r="EW93" s="164"/>
      <c r="EX93" s="164"/>
      <c r="EY93" s="164"/>
      <c r="EZ93" s="164"/>
      <c r="FA93" s="164"/>
      <c r="FB93" s="164"/>
      <c r="FC93" s="164"/>
      <c r="FD93" s="164"/>
      <c r="FE93" s="164"/>
      <c r="FF93" s="164"/>
      <c r="FG93" s="164"/>
      <c r="FH93" s="164"/>
      <c r="FI93" s="164"/>
      <c r="FJ93" s="164"/>
      <c r="FK93" s="164"/>
      <c r="FL93" s="164"/>
      <c r="FM93" s="164"/>
      <c r="FN93" s="164"/>
      <c r="FO93" s="164"/>
      <c r="FP93" s="164"/>
      <c r="FQ93" s="164"/>
      <c r="FR93" s="164"/>
      <c r="FS93" s="164"/>
      <c r="FT93" s="164"/>
      <c r="FU93" s="164"/>
      <c r="FV93" s="164"/>
      <c r="FW93" s="164"/>
      <c r="FX93" s="164"/>
      <c r="FY93" s="164"/>
      <c r="FZ93" s="164"/>
      <c r="GA93" s="164"/>
      <c r="GB93" s="164"/>
      <c r="GC93" s="164"/>
      <c r="GD93" s="164"/>
      <c r="GE93" s="164"/>
      <c r="GF93" s="164"/>
      <c r="GG93" s="164"/>
      <c r="GH93" s="164"/>
      <c r="GI93" s="164"/>
      <c r="GJ93" s="164"/>
      <c r="GK93" s="164"/>
      <c r="GL93" s="164"/>
      <c r="GM93" s="164"/>
      <c r="GN93" s="164"/>
      <c r="GO93" s="164"/>
      <c r="GP93" s="164"/>
      <c r="GQ93" s="164"/>
      <c r="GR93" s="164"/>
      <c r="GS93" s="164"/>
      <c r="GT93" s="164"/>
      <c r="GU93" s="164"/>
      <c r="GV93" s="164"/>
      <c r="GW93" s="164"/>
      <c r="GX93" s="164"/>
      <c r="GY93" s="164"/>
      <c r="GZ93" s="164"/>
      <c r="HA93" s="164"/>
      <c r="HB93" s="164"/>
      <c r="HC93" s="164"/>
      <c r="HD93" s="164"/>
      <c r="HE93" s="164"/>
      <c r="HF93" s="164"/>
      <c r="HG93" s="164"/>
      <c r="HH93" s="164"/>
      <c r="HI93" s="164"/>
      <c r="HJ93" s="164"/>
      <c r="HK93" s="164"/>
      <c r="HL93" s="164"/>
      <c r="HM93" s="164"/>
      <c r="HN93" s="164"/>
      <c r="HO93" s="164"/>
      <c r="HP93" s="164"/>
      <c r="HQ93" s="164"/>
      <c r="HR93" s="164"/>
      <c r="HS93" s="164"/>
      <c r="HT93" s="164"/>
      <c r="HU93" s="164"/>
      <c r="HV93" s="164"/>
      <c r="HW93" s="164"/>
      <c r="HX93" s="164"/>
      <c r="HY93" s="164"/>
      <c r="HZ93" s="164"/>
      <c r="IA93" s="164"/>
      <c r="IB93" s="164"/>
      <c r="IC93" s="164"/>
      <c r="ID93" s="164"/>
      <c r="IE93" s="164"/>
      <c r="IF93" s="164"/>
      <c r="IG93" s="164"/>
      <c r="IH93" s="164"/>
      <c r="II93" s="164"/>
      <c r="IJ93" s="164"/>
      <c r="IK93" s="164"/>
      <c r="IL93" s="164"/>
      <c r="IM93" s="164"/>
      <c r="IN93" s="164"/>
      <c r="IO93" s="164"/>
      <c r="IP93" s="164"/>
      <c r="IQ93" s="164"/>
      <c r="IR93" s="164"/>
      <c r="IS93" s="164"/>
      <c r="IT93" s="164"/>
      <c r="IU93" s="164"/>
      <c r="IV93" s="164"/>
      <c r="IW93" s="164"/>
      <c r="IX93" s="164"/>
      <c r="IY93" s="164"/>
      <c r="IZ93" s="164"/>
      <c r="JA93" s="164"/>
      <c r="JB93" s="164"/>
      <c r="JC93" s="164"/>
      <c r="JD93" s="164"/>
      <c r="JE93" s="164"/>
      <c r="JF93" s="164"/>
      <c r="JG93" s="164"/>
      <c r="JH93" s="164"/>
      <c r="JI93" s="164"/>
      <c r="JJ93" s="164"/>
      <c r="JK93" s="164"/>
      <c r="JL93" s="164"/>
      <c r="JM93" s="164"/>
      <c r="JN93" s="164"/>
      <c r="JO93" s="164"/>
      <c r="JP93" s="164"/>
      <c r="JQ93" s="164"/>
      <c r="JR93" s="164"/>
      <c r="JS93" s="164"/>
      <c r="JT93" s="164"/>
      <c r="JU93" s="164"/>
      <c r="JV93" s="164"/>
      <c r="JW93" s="164"/>
      <c r="JX93" s="164"/>
      <c r="JY93" s="164"/>
      <c r="JZ93" s="164"/>
      <c r="KA93" s="164"/>
      <c r="KB93" s="164"/>
      <c r="KC93" s="164"/>
      <c r="KD93" s="164"/>
      <c r="KE93" s="164"/>
      <c r="KF93" s="164"/>
      <c r="KG93" s="164"/>
      <c r="KH93" s="164"/>
      <c r="KI93" s="164"/>
      <c r="KJ93" s="164"/>
      <c r="KK93" s="164"/>
      <c r="KL93" s="164"/>
      <c r="KM93" s="164"/>
      <c r="KN93" s="164"/>
      <c r="KO93" s="164"/>
      <c r="KP93" s="164"/>
      <c r="KQ93" s="164"/>
      <c r="KR93" s="164"/>
      <c r="KS93" s="164"/>
      <c r="KT93" s="164"/>
      <c r="KU93" s="164"/>
      <c r="KV93" s="164"/>
      <c r="KW93" s="164"/>
      <c r="KX93" s="164"/>
      <c r="KY93" s="164"/>
      <c r="KZ93" s="164"/>
      <c r="LA93" s="164"/>
      <c r="LB93" s="164"/>
      <c r="LC93" s="164"/>
      <c r="LD93" s="164"/>
      <c r="LE93" s="164"/>
      <c r="LF93" s="164"/>
      <c r="LG93" s="164"/>
      <c r="LH93" s="164"/>
      <c r="LI93" s="164"/>
      <c r="LJ93" s="164"/>
      <c r="LK93" s="164"/>
      <c r="LL93" s="164"/>
      <c r="LM93" s="164"/>
      <c r="LN93" s="164"/>
      <c r="LO93" s="164"/>
      <c r="LP93" s="164"/>
      <c r="LQ93" s="164"/>
      <c r="LR93" s="164"/>
      <c r="LS93" s="164"/>
      <c r="LT93" s="164"/>
      <c r="LU93" s="164"/>
      <c r="LV93" s="164"/>
      <c r="LW93" s="164"/>
      <c r="LX93" s="164"/>
      <c r="LY93" s="164"/>
      <c r="LZ93" s="164"/>
      <c r="MA93" s="164"/>
      <c r="MB93" s="164"/>
      <c r="MC93" s="164"/>
      <c r="MD93" s="164"/>
      <c r="ME93" s="164"/>
      <c r="MF93" s="164"/>
      <c r="MG93" s="164"/>
      <c r="MH93" s="164"/>
      <c r="MI93" s="164"/>
      <c r="MJ93" s="164"/>
      <c r="MK93" s="164"/>
      <c r="ML93" s="164"/>
      <c r="MM93" s="164"/>
      <c r="MN93" s="164"/>
      <c r="MO93" s="164"/>
      <c r="MP93" s="164"/>
      <c r="MQ93" s="164"/>
      <c r="MR93" s="164"/>
      <c r="MS93" s="164"/>
      <c r="MT93" s="164"/>
      <c r="MU93" s="164"/>
      <c r="MV93" s="164"/>
      <c r="MW93" s="164"/>
      <c r="MX93" s="164"/>
      <c r="MY93" s="164"/>
      <c r="MZ93" s="164"/>
      <c r="NA93" s="164"/>
      <c r="NB93" s="164"/>
      <c r="NC93" s="164"/>
      <c r="ND93" s="164"/>
      <c r="NE93" s="164"/>
      <c r="NF93" s="164"/>
      <c r="NG93" s="164"/>
      <c r="NH93" s="164"/>
      <c r="NI93" s="164"/>
      <c r="NJ93" s="164"/>
      <c r="NK93" s="164"/>
      <c r="NL93" s="164"/>
      <c r="NM93" s="164"/>
      <c r="NN93" s="164"/>
      <c r="NO93" s="164"/>
      <c r="NP93" s="164"/>
      <c r="NQ93" s="164"/>
      <c r="NR93" s="164"/>
      <c r="NS93" s="164"/>
      <c r="NT93" s="164"/>
      <c r="NU93" s="164"/>
      <c r="NV93" s="164"/>
      <c r="NW93" s="164"/>
      <c r="NX93" s="164"/>
      <c r="NY93" s="164"/>
      <c r="NZ93" s="164"/>
      <c r="OA93" s="164"/>
      <c r="OB93" s="164"/>
      <c r="OC93" s="164"/>
      <c r="OD93" s="164"/>
      <c r="OE93" s="164"/>
      <c r="OF93" s="164"/>
      <c r="OG93" s="164"/>
      <c r="OH93" s="164"/>
      <c r="OI93" s="164"/>
      <c r="OJ93" s="164"/>
      <c r="OK93" s="164"/>
      <c r="OL93" s="164"/>
      <c r="OM93" s="164"/>
      <c r="ON93" s="164"/>
      <c r="OO93" s="164"/>
      <c r="OP93" s="164"/>
      <c r="OQ93" s="164"/>
      <c r="OR93" s="164"/>
      <c r="OS93" s="164"/>
      <c r="OT93" s="164"/>
      <c r="OU93" s="164"/>
      <c r="OV93" s="164"/>
      <c r="OW93" s="164"/>
      <c r="OX93" s="164"/>
      <c r="OY93" s="164"/>
      <c r="OZ93" s="164"/>
      <c r="PA93" s="164"/>
      <c r="PB93" s="164"/>
      <c r="PC93" s="164"/>
      <c r="PD93" s="164"/>
      <c r="PE93" s="164"/>
      <c r="PF93" s="164"/>
      <c r="PG93" s="164"/>
      <c r="PH93" s="164"/>
      <c r="PI93" s="164"/>
      <c r="PJ93" s="164"/>
      <c r="PK93" s="164"/>
      <c r="PL93" s="164"/>
      <c r="PM93" s="164"/>
      <c r="PN93" s="164"/>
      <c r="PO93" s="164"/>
      <c r="PP93" s="164"/>
      <c r="PQ93" s="164"/>
      <c r="PR93" s="164"/>
      <c r="PS93" s="164"/>
      <c r="PT93" s="164"/>
      <c r="PU93" s="164"/>
      <c r="PV93" s="164"/>
      <c r="PW93" s="164"/>
      <c r="PX93" s="164"/>
      <c r="PY93" s="164"/>
      <c r="PZ93" s="164"/>
      <c r="QA93" s="164"/>
      <c r="QB93" s="164"/>
      <c r="QC93" s="164"/>
      <c r="QD93" s="164"/>
      <c r="QE93" s="164"/>
      <c r="QF93" s="164"/>
      <c r="QG93" s="164"/>
      <c r="QH93" s="164"/>
      <c r="QI93" s="164"/>
      <c r="QJ93" s="164"/>
      <c r="QK93" s="164"/>
      <c r="QL93" s="164"/>
      <c r="QM93" s="164"/>
      <c r="QN93" s="164"/>
      <c r="QO93" s="164"/>
      <c r="QP93" s="164"/>
      <c r="QQ93" s="164"/>
      <c r="QR93" s="164"/>
      <c r="QS93" s="164"/>
      <c r="QT93" s="164"/>
      <c r="QU93" s="164"/>
      <c r="QV93" s="164"/>
      <c r="QW93" s="164"/>
      <c r="QX93" s="164"/>
      <c r="QY93" s="164"/>
      <c r="QZ93" s="164"/>
      <c r="RA93" s="164"/>
      <c r="RB93" s="164"/>
      <c r="RC93" s="164"/>
      <c r="RD93" s="164"/>
      <c r="RE93" s="164"/>
      <c r="RF93" s="164"/>
      <c r="RG93" s="164"/>
      <c r="RH93" s="164"/>
      <c r="RI93" s="164"/>
      <c r="RJ93" s="164"/>
      <c r="RK93" s="164"/>
      <c r="RL93" s="164"/>
      <c r="RM93" s="164"/>
      <c r="RN93" s="164"/>
      <c r="RO93" s="164"/>
      <c r="RP93" s="164"/>
      <c r="RQ93" s="164"/>
      <c r="RR93" s="164"/>
      <c r="RS93" s="164"/>
      <c r="RT93" s="164"/>
      <c r="RU93" s="164"/>
      <c r="RV93" s="164"/>
      <c r="RW93" s="164"/>
      <c r="RX93" s="164"/>
      <c r="RY93" s="164"/>
      <c r="RZ93" s="164"/>
      <c r="SA93" s="164"/>
      <c r="SB93" s="164"/>
      <c r="SC93" s="164"/>
      <c r="SD93" s="164"/>
      <c r="SE93" s="164"/>
      <c r="SF93" s="164"/>
      <c r="SG93" s="164"/>
      <c r="SH93" s="164"/>
      <c r="SI93" s="164"/>
      <c r="SJ93" s="164"/>
      <c r="SK93" s="164"/>
      <c r="SL93" s="164"/>
      <c r="SM93" s="164"/>
      <c r="SN93" s="164"/>
      <c r="SO93" s="164"/>
      <c r="SP93" s="164"/>
      <c r="SQ93" s="164"/>
      <c r="SR93" s="164"/>
      <c r="SS93" s="164"/>
      <c r="ST93" s="164"/>
      <c r="SU93" s="164"/>
      <c r="SV93" s="164"/>
      <c r="SW93" s="164"/>
      <c r="SX93" s="164"/>
      <c r="SY93" s="164"/>
      <c r="SZ93" s="164"/>
      <c r="TA93" s="164"/>
      <c r="TB93" s="164"/>
      <c r="TC93" s="164"/>
      <c r="TD93" s="164"/>
      <c r="TE93" s="164"/>
      <c r="TF93" s="164"/>
      <c r="TG93" s="164"/>
      <c r="TH93" s="164"/>
      <c r="TI93" s="164"/>
      <c r="TJ93" s="164"/>
      <c r="TK93" s="164"/>
      <c r="TL93" s="164"/>
      <c r="TM93" s="164"/>
      <c r="TN93" s="164"/>
      <c r="TO93" s="164"/>
      <c r="TP93" s="164"/>
      <c r="TQ93" s="164"/>
      <c r="TR93" s="164"/>
      <c r="TS93" s="164"/>
      <c r="TT93" s="164"/>
      <c r="TU93" s="164"/>
      <c r="TV93" s="164"/>
      <c r="TW93" s="164"/>
      <c r="TX93" s="164"/>
      <c r="TY93" s="164"/>
      <c r="TZ93" s="164"/>
      <c r="UA93" s="164"/>
      <c r="UB93" s="164"/>
      <c r="UC93" s="164"/>
      <c r="UD93" s="164"/>
      <c r="UE93" s="164"/>
      <c r="UF93" s="164"/>
      <c r="UG93" s="164"/>
      <c r="UH93" s="164"/>
      <c r="UI93" s="164"/>
      <c r="UJ93" s="164"/>
      <c r="UK93" s="164"/>
      <c r="UL93" s="164"/>
      <c r="UM93" s="164"/>
      <c r="UN93" s="164"/>
      <c r="UO93" s="164"/>
      <c r="UP93" s="164"/>
      <c r="UQ93" s="164"/>
      <c r="UR93" s="164"/>
      <c r="US93" s="164"/>
      <c r="UT93" s="164"/>
      <c r="UU93" s="164"/>
      <c r="UV93" s="164"/>
      <c r="UW93" s="164"/>
      <c r="UX93" s="164"/>
      <c r="UY93" s="164"/>
      <c r="UZ93" s="164"/>
      <c r="VA93" s="164"/>
      <c r="VB93" s="164"/>
      <c r="VC93" s="164"/>
      <c r="VD93" s="164"/>
      <c r="VE93" s="164"/>
      <c r="VF93" s="164"/>
      <c r="VG93" s="164"/>
      <c r="VH93" s="164"/>
      <c r="VI93" s="164"/>
      <c r="VJ93" s="164"/>
      <c r="VK93" s="164"/>
      <c r="VL93" s="164"/>
      <c r="VM93" s="164"/>
      <c r="VN93" s="164"/>
      <c r="VO93" s="164"/>
      <c r="VP93" s="164"/>
      <c r="VQ93" s="164"/>
      <c r="VR93" s="164"/>
      <c r="VS93" s="164"/>
      <c r="VT93" s="164"/>
      <c r="VU93" s="164"/>
      <c r="VV93" s="164"/>
      <c r="VW93" s="164"/>
      <c r="VX93" s="164"/>
      <c r="VY93" s="164"/>
      <c r="VZ93" s="164"/>
      <c r="WA93" s="164"/>
      <c r="WB93" s="164"/>
      <c r="WC93" s="164"/>
      <c r="WD93" s="164"/>
      <c r="WE93" s="164"/>
      <c r="WF93" s="164"/>
      <c r="WG93" s="164"/>
      <c r="WH93" s="164"/>
      <c r="WI93" s="164"/>
      <c r="WJ93" s="164"/>
      <c r="WK93" s="164"/>
      <c r="WL93" s="164"/>
      <c r="WM93" s="164"/>
      <c r="WN93" s="164"/>
      <c r="WO93" s="164"/>
      <c r="WP93" s="164"/>
      <c r="WQ93" s="164"/>
      <c r="WR93" s="164"/>
      <c r="WS93" s="164"/>
      <c r="WT93" s="164"/>
      <c r="WU93" s="164"/>
      <c r="WV93" s="164"/>
      <c r="WW93" s="164"/>
      <c r="WX93" s="164"/>
      <c r="WY93" s="164"/>
      <c r="WZ93" s="164"/>
      <c r="XA93" s="164"/>
      <c r="XB93" s="164"/>
      <c r="XC93" s="164"/>
      <c r="XD93" s="164"/>
      <c r="XE93" s="164"/>
      <c r="XF93" s="164"/>
      <c r="XG93" s="164"/>
      <c r="XH93" s="164"/>
      <c r="XI93" s="164"/>
      <c r="XJ93" s="164"/>
      <c r="XK93" s="164"/>
      <c r="XL93" s="164"/>
      <c r="XM93" s="164"/>
      <c r="XN93" s="164"/>
      <c r="XO93" s="164"/>
      <c r="XP93" s="164"/>
      <c r="XQ93" s="164"/>
      <c r="XR93" s="164"/>
      <c r="XS93" s="164"/>
      <c r="XT93" s="164"/>
      <c r="XU93" s="164"/>
      <c r="XV93" s="164"/>
      <c r="XW93" s="164"/>
      <c r="XX93" s="164"/>
      <c r="XY93" s="164"/>
      <c r="XZ93" s="164"/>
      <c r="YA93" s="164"/>
      <c r="YB93" s="164"/>
      <c r="YC93" s="164"/>
      <c r="YD93" s="164"/>
      <c r="YE93" s="164"/>
      <c r="YF93" s="164"/>
      <c r="YG93" s="164"/>
      <c r="YH93" s="164"/>
      <c r="YI93" s="164"/>
      <c r="YJ93" s="164"/>
      <c r="YK93" s="164"/>
      <c r="YL93" s="164"/>
      <c r="YM93" s="164"/>
      <c r="YN93" s="164"/>
      <c r="YO93" s="164"/>
      <c r="YP93" s="164"/>
      <c r="YQ93" s="164"/>
      <c r="YR93" s="164"/>
      <c r="YS93" s="164"/>
      <c r="YT93" s="164"/>
      <c r="YU93" s="164"/>
      <c r="YV93" s="164"/>
      <c r="YW93" s="164"/>
      <c r="YX93" s="164"/>
      <c r="YY93" s="164"/>
      <c r="YZ93" s="164"/>
      <c r="ZA93" s="164"/>
      <c r="ZB93" s="164"/>
      <c r="ZC93" s="164"/>
      <c r="ZD93" s="164"/>
      <c r="ZE93" s="164"/>
      <c r="ZF93" s="164"/>
      <c r="ZG93" s="164"/>
      <c r="ZH93" s="164"/>
      <c r="ZI93" s="164"/>
      <c r="ZJ93" s="164"/>
      <c r="ZK93" s="164"/>
      <c r="ZL93" s="164"/>
      <c r="ZM93" s="164"/>
      <c r="ZN93" s="164"/>
      <c r="ZO93" s="164"/>
      <c r="ZP93" s="164"/>
      <c r="ZQ93" s="164"/>
      <c r="ZR93" s="164"/>
      <c r="ZS93" s="164"/>
      <c r="ZT93" s="164"/>
      <c r="ZU93" s="164"/>
      <c r="ZV93" s="164"/>
      <c r="ZW93" s="164"/>
      <c r="ZX93" s="164"/>
      <c r="ZY93" s="164"/>
      <c r="ZZ93" s="164"/>
      <c r="AAA93" s="164"/>
      <c r="AAB93" s="164"/>
      <c r="AAC93" s="164"/>
      <c r="AAD93" s="164"/>
      <c r="AAE93" s="164"/>
      <c r="AAF93" s="164"/>
      <c r="AAG93" s="164"/>
      <c r="AAH93" s="164"/>
      <c r="AAI93" s="164"/>
      <c r="AAJ93" s="164"/>
      <c r="AAK93" s="164"/>
      <c r="AAL93" s="164"/>
      <c r="AAM93" s="164"/>
      <c r="AAN93" s="164"/>
      <c r="AAO93" s="164"/>
      <c r="AAP93" s="164"/>
      <c r="AAQ93" s="164"/>
      <c r="AAR93" s="164"/>
      <c r="AAS93" s="164"/>
      <c r="AAT93" s="164"/>
      <c r="AAU93" s="164"/>
      <c r="AAV93" s="164"/>
      <c r="AAW93" s="164"/>
      <c r="AAX93" s="164"/>
      <c r="AAY93" s="164"/>
      <c r="AAZ93" s="164"/>
      <c r="ABA93" s="164"/>
      <c r="ABB93" s="164"/>
      <c r="ABC93" s="164"/>
    </row>
    <row r="94" spans="1:731" ht="15" customHeight="1" x14ac:dyDescent="0.35">
      <c r="A94" s="161" t="s">
        <v>143</v>
      </c>
      <c r="B94" s="525"/>
      <c r="C94" s="525"/>
      <c r="D94" s="162"/>
      <c r="E94" s="162"/>
      <c r="F94" s="162"/>
      <c r="G94" s="162">
        <v>1</v>
      </c>
      <c r="H94" s="162">
        <v>1</v>
      </c>
      <c r="I94" s="162">
        <v>1</v>
      </c>
      <c r="J94" s="162">
        <v>1</v>
      </c>
      <c r="K94" s="162">
        <v>1</v>
      </c>
      <c r="L94" s="162">
        <v>1</v>
      </c>
      <c r="M94" s="162">
        <v>1</v>
      </c>
      <c r="N94" s="162">
        <v>1</v>
      </c>
      <c r="O94" s="162"/>
      <c r="P94" s="162"/>
      <c r="Q94" s="162"/>
      <c r="R94" s="162">
        <v>32998.825871288456</v>
      </c>
      <c r="S94" s="162">
        <v>32998.825871288456</v>
      </c>
      <c r="T94" s="162">
        <v>32998.825871288456</v>
      </c>
      <c r="U94" s="162">
        <v>32998.825871288456</v>
      </c>
      <c r="V94" s="162">
        <v>32998.825871288456</v>
      </c>
      <c r="W94" s="162">
        <v>32998.825871288456</v>
      </c>
      <c r="X94" s="162">
        <v>32998.825871288456</v>
      </c>
      <c r="Y94" s="162">
        <v>32998.825871288456</v>
      </c>
      <c r="Z94" s="162"/>
      <c r="AA94" s="162"/>
      <c r="AB94" s="162"/>
      <c r="AC94" s="162">
        <v>88850.295832576812</v>
      </c>
      <c r="AD94" s="162">
        <v>88850.295832576812</v>
      </c>
      <c r="AE94" s="162">
        <v>88850.295832576812</v>
      </c>
      <c r="AF94" s="162">
        <v>88850.295832576812</v>
      </c>
      <c r="AG94" s="162">
        <v>88850.295832576812</v>
      </c>
      <c r="AH94" s="162">
        <v>88850.295832576812</v>
      </c>
      <c r="AI94" s="162">
        <v>88850.295832576812</v>
      </c>
      <c r="AJ94" s="162">
        <v>88850.295832576812</v>
      </c>
      <c r="AK94" s="162"/>
      <c r="AL94" s="162"/>
      <c r="AM94" s="162"/>
      <c r="AN94" s="162">
        <v>161504.41454613477</v>
      </c>
      <c r="AO94" s="162">
        <v>161504.41454613477</v>
      </c>
      <c r="AP94" s="162">
        <v>161504.41454613477</v>
      </c>
      <c r="AQ94" s="162">
        <v>161504.41454613477</v>
      </c>
      <c r="AR94" s="162">
        <v>161504.41454613477</v>
      </c>
      <c r="AS94" s="162">
        <v>161504.41454613477</v>
      </c>
      <c r="AT94" s="162">
        <v>161504.41454613477</v>
      </c>
      <c r="AU94" s="162">
        <v>161504.41454613477</v>
      </c>
      <c r="AV94" s="162"/>
      <c r="AW94" s="162"/>
      <c r="AX94" s="162"/>
      <c r="AY94" s="162">
        <v>544380</v>
      </c>
      <c r="AZ94" s="162">
        <v>544380</v>
      </c>
      <c r="BA94" s="162">
        <v>544380</v>
      </c>
      <c r="BB94" s="162">
        <v>544380</v>
      </c>
      <c r="BC94" s="162">
        <v>544380</v>
      </c>
      <c r="BD94" s="162">
        <v>544380</v>
      </c>
      <c r="BE94" s="162">
        <v>544380</v>
      </c>
      <c r="BF94" s="162">
        <v>544380</v>
      </c>
      <c r="BG94" s="162"/>
      <c r="BH94" s="162"/>
      <c r="BI94" s="162"/>
      <c r="BJ94" s="162">
        <v>0</v>
      </c>
      <c r="BK94" s="162">
        <v>0</v>
      </c>
      <c r="BL94" s="162">
        <v>0</v>
      </c>
      <c r="BM94" s="162">
        <v>0</v>
      </c>
      <c r="BN94" s="162">
        <v>0</v>
      </c>
      <c r="BO94" s="162">
        <v>0</v>
      </c>
      <c r="BP94" s="162">
        <v>0</v>
      </c>
      <c r="BQ94" s="162">
        <v>0</v>
      </c>
      <c r="BR94" s="162"/>
      <c r="BS94" s="162"/>
      <c r="BT94" s="162"/>
      <c r="BU94" s="162">
        <v>0</v>
      </c>
      <c r="BV94" s="162">
        <v>0</v>
      </c>
      <c r="BW94" s="162">
        <v>0</v>
      </c>
      <c r="BX94" s="162">
        <v>0</v>
      </c>
      <c r="BY94" s="162">
        <v>0</v>
      </c>
      <c r="BZ94" s="162">
        <v>0</v>
      </c>
      <c r="CA94" s="162">
        <v>0</v>
      </c>
      <c r="CB94" s="162">
        <v>0</v>
      </c>
      <c r="CC94" s="162"/>
      <c r="CD94" s="162"/>
      <c r="CE94" s="162"/>
      <c r="CF94" s="162">
        <v>283353.53625</v>
      </c>
      <c r="CG94" s="162">
        <v>283353.53625</v>
      </c>
      <c r="CH94" s="162">
        <v>283353.53625</v>
      </c>
      <c r="CI94" s="162">
        <v>283353.53625</v>
      </c>
      <c r="CJ94" s="162">
        <v>283353.53625</v>
      </c>
      <c r="CK94" s="162">
        <v>283353.53625</v>
      </c>
      <c r="CL94" s="162">
        <v>283353.53625</v>
      </c>
      <c r="CM94" s="162">
        <v>283353.53625</v>
      </c>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4"/>
      <c r="DV94" s="164"/>
      <c r="DW94" s="164"/>
      <c r="DX94" s="164"/>
      <c r="DY94" s="164"/>
      <c r="DZ94" s="164"/>
      <c r="EA94" s="164"/>
      <c r="EB94" s="164"/>
      <c r="EC94" s="164"/>
      <c r="ED94" s="164"/>
      <c r="EE94" s="164"/>
      <c r="EF94" s="164"/>
      <c r="EG94" s="164"/>
      <c r="EH94" s="164"/>
      <c r="EI94" s="164"/>
      <c r="EJ94" s="164"/>
      <c r="EK94" s="164"/>
      <c r="EL94" s="164"/>
      <c r="EM94" s="164"/>
      <c r="EN94" s="164"/>
      <c r="EO94" s="164"/>
      <c r="EP94" s="164"/>
      <c r="EQ94" s="164"/>
      <c r="ER94" s="164"/>
      <c r="ES94" s="164"/>
      <c r="ET94" s="164"/>
      <c r="EU94" s="164"/>
      <c r="EV94" s="164"/>
      <c r="EW94" s="164"/>
      <c r="EX94" s="164"/>
      <c r="EY94" s="164"/>
      <c r="EZ94" s="164"/>
      <c r="FA94" s="164"/>
      <c r="FB94" s="164"/>
      <c r="FC94" s="164"/>
      <c r="FD94" s="164"/>
      <c r="FE94" s="164"/>
      <c r="FF94" s="164"/>
      <c r="FG94" s="164"/>
      <c r="FH94" s="164"/>
      <c r="FI94" s="164"/>
      <c r="FJ94" s="164"/>
      <c r="FK94" s="164"/>
      <c r="FL94" s="164"/>
      <c r="FM94" s="164"/>
      <c r="FN94" s="164"/>
      <c r="FO94" s="164"/>
      <c r="FP94" s="164"/>
      <c r="FQ94" s="164"/>
      <c r="FR94" s="164"/>
      <c r="FS94" s="164"/>
      <c r="FT94" s="164"/>
      <c r="FU94" s="164"/>
      <c r="FV94" s="164"/>
      <c r="FW94" s="164"/>
      <c r="FX94" s="164"/>
      <c r="FY94" s="164"/>
      <c r="FZ94" s="164"/>
      <c r="GA94" s="164"/>
      <c r="GB94" s="164"/>
      <c r="GC94" s="164"/>
      <c r="GD94" s="164"/>
      <c r="GE94" s="164"/>
      <c r="GF94" s="164"/>
      <c r="GG94" s="164"/>
      <c r="GH94" s="164"/>
      <c r="GI94" s="164"/>
      <c r="GJ94" s="164"/>
      <c r="GK94" s="164"/>
      <c r="GL94" s="164"/>
      <c r="GM94" s="164"/>
      <c r="GN94" s="164"/>
      <c r="GO94" s="164"/>
      <c r="GP94" s="164"/>
      <c r="GQ94" s="164"/>
      <c r="GR94" s="164"/>
      <c r="GS94" s="164"/>
      <c r="GT94" s="164"/>
      <c r="GU94" s="164"/>
      <c r="GV94" s="164"/>
      <c r="GW94" s="164"/>
      <c r="GX94" s="164"/>
      <c r="GY94" s="164"/>
      <c r="GZ94" s="164"/>
      <c r="HA94" s="164"/>
      <c r="HB94" s="164"/>
      <c r="HC94" s="164"/>
      <c r="HD94" s="164"/>
      <c r="HE94" s="164"/>
      <c r="HF94" s="164"/>
      <c r="HG94" s="164"/>
      <c r="HH94" s="164"/>
      <c r="HI94" s="164"/>
      <c r="HJ94" s="164"/>
      <c r="HK94" s="164"/>
      <c r="HL94" s="164"/>
      <c r="HM94" s="164"/>
      <c r="HN94" s="164"/>
      <c r="HO94" s="164"/>
      <c r="HP94" s="164"/>
      <c r="HQ94" s="164"/>
      <c r="HR94" s="164"/>
      <c r="HS94" s="164"/>
      <c r="HT94" s="164"/>
      <c r="HU94" s="164"/>
      <c r="HV94" s="164"/>
      <c r="HW94" s="164"/>
      <c r="HX94" s="164"/>
      <c r="HY94" s="164"/>
      <c r="HZ94" s="164"/>
      <c r="IA94" s="164"/>
      <c r="IB94" s="164"/>
      <c r="IC94" s="164"/>
      <c r="ID94" s="164"/>
      <c r="IE94" s="164"/>
      <c r="IF94" s="164"/>
      <c r="IG94" s="164"/>
      <c r="IH94" s="164"/>
      <c r="II94" s="164"/>
      <c r="IJ94" s="164"/>
      <c r="IK94" s="164"/>
      <c r="IL94" s="164"/>
      <c r="IM94" s="164"/>
      <c r="IN94" s="164"/>
      <c r="IO94" s="164"/>
      <c r="IP94" s="164"/>
      <c r="IQ94" s="164"/>
      <c r="IR94" s="164"/>
      <c r="IS94" s="164"/>
      <c r="IT94" s="164"/>
      <c r="IU94" s="164"/>
      <c r="IV94" s="164"/>
      <c r="IW94" s="164"/>
      <c r="IX94" s="164"/>
      <c r="IY94" s="164"/>
      <c r="IZ94" s="164"/>
      <c r="JA94" s="164"/>
      <c r="JB94" s="164"/>
      <c r="JC94" s="164"/>
      <c r="JD94" s="164"/>
      <c r="JE94" s="164"/>
      <c r="JF94" s="164"/>
      <c r="JG94" s="164"/>
      <c r="JH94" s="164"/>
      <c r="JI94" s="164"/>
      <c r="JJ94" s="164"/>
      <c r="JK94" s="164"/>
      <c r="JL94" s="164"/>
      <c r="JM94" s="164"/>
      <c r="JN94" s="164"/>
      <c r="JO94" s="164"/>
      <c r="JP94" s="164"/>
      <c r="JQ94" s="164"/>
      <c r="JR94" s="164"/>
      <c r="JS94" s="164"/>
      <c r="JT94" s="164"/>
      <c r="JU94" s="164"/>
      <c r="JV94" s="164"/>
      <c r="JW94" s="164"/>
      <c r="JX94" s="164"/>
      <c r="JY94" s="164"/>
      <c r="JZ94" s="164"/>
      <c r="KA94" s="164"/>
      <c r="KB94" s="164"/>
      <c r="KC94" s="164"/>
      <c r="KD94" s="164"/>
      <c r="KE94" s="164"/>
      <c r="KF94" s="164"/>
      <c r="KG94" s="164"/>
      <c r="KH94" s="164"/>
      <c r="KI94" s="164"/>
      <c r="KJ94" s="164"/>
      <c r="KK94" s="164"/>
      <c r="KL94" s="164"/>
      <c r="KM94" s="164"/>
      <c r="KN94" s="164"/>
      <c r="KO94" s="164"/>
      <c r="KP94" s="164"/>
      <c r="KQ94" s="164"/>
      <c r="KR94" s="164"/>
      <c r="KS94" s="164"/>
      <c r="KT94" s="164"/>
      <c r="KU94" s="164"/>
      <c r="KV94" s="164"/>
      <c r="KW94" s="164"/>
      <c r="KX94" s="164"/>
      <c r="KY94" s="164"/>
      <c r="KZ94" s="164"/>
      <c r="LA94" s="164"/>
      <c r="LB94" s="164"/>
      <c r="LC94" s="164"/>
      <c r="LD94" s="164"/>
      <c r="LE94" s="164"/>
      <c r="LF94" s="164"/>
      <c r="LG94" s="164"/>
      <c r="LH94" s="164"/>
      <c r="LI94" s="164"/>
      <c r="LJ94" s="164"/>
      <c r="LK94" s="164"/>
      <c r="LL94" s="164"/>
      <c r="LM94" s="164"/>
      <c r="LN94" s="164"/>
      <c r="LO94" s="164"/>
      <c r="LP94" s="164"/>
      <c r="LQ94" s="164"/>
      <c r="LR94" s="164"/>
      <c r="LS94" s="164"/>
      <c r="LT94" s="164"/>
      <c r="LU94" s="164"/>
      <c r="LV94" s="164"/>
      <c r="LW94" s="164"/>
      <c r="LX94" s="164"/>
      <c r="LY94" s="164"/>
      <c r="LZ94" s="164"/>
      <c r="MA94" s="164"/>
      <c r="MB94" s="164"/>
      <c r="MC94" s="164"/>
      <c r="MD94" s="164"/>
      <c r="ME94" s="164"/>
      <c r="MF94" s="164"/>
      <c r="MG94" s="164"/>
      <c r="MH94" s="164"/>
      <c r="MI94" s="164"/>
      <c r="MJ94" s="164"/>
      <c r="MK94" s="164"/>
      <c r="ML94" s="164"/>
      <c r="MM94" s="164"/>
      <c r="MN94" s="164"/>
      <c r="MO94" s="164"/>
      <c r="MP94" s="164"/>
      <c r="MQ94" s="164"/>
      <c r="MR94" s="164"/>
      <c r="MS94" s="164"/>
      <c r="MT94" s="164"/>
      <c r="MU94" s="164"/>
      <c r="MV94" s="164"/>
      <c r="MW94" s="164"/>
      <c r="MX94" s="164"/>
      <c r="MY94" s="164"/>
      <c r="MZ94" s="164"/>
      <c r="NA94" s="164"/>
      <c r="NB94" s="164"/>
      <c r="NC94" s="164"/>
      <c r="ND94" s="164"/>
      <c r="NE94" s="164"/>
      <c r="NF94" s="164"/>
      <c r="NG94" s="164"/>
      <c r="NH94" s="164"/>
      <c r="NI94" s="164"/>
      <c r="NJ94" s="164"/>
      <c r="NK94" s="164"/>
      <c r="NL94" s="164"/>
      <c r="NM94" s="164"/>
      <c r="NN94" s="164"/>
      <c r="NO94" s="164"/>
      <c r="NP94" s="164"/>
      <c r="NQ94" s="164"/>
      <c r="NR94" s="164"/>
      <c r="NS94" s="164"/>
      <c r="NT94" s="164"/>
      <c r="NU94" s="164"/>
      <c r="NV94" s="164"/>
      <c r="NW94" s="164"/>
      <c r="NX94" s="164"/>
      <c r="NY94" s="164"/>
      <c r="NZ94" s="164"/>
      <c r="OA94" s="164"/>
      <c r="OB94" s="164"/>
      <c r="OC94" s="164"/>
      <c r="OD94" s="164"/>
      <c r="OE94" s="164"/>
      <c r="OF94" s="164"/>
      <c r="OG94" s="164"/>
      <c r="OH94" s="164"/>
      <c r="OI94" s="164"/>
      <c r="OJ94" s="164"/>
      <c r="OK94" s="164"/>
      <c r="OL94" s="164"/>
      <c r="OM94" s="164"/>
      <c r="ON94" s="164"/>
      <c r="OO94" s="164"/>
      <c r="OP94" s="164"/>
      <c r="OQ94" s="164"/>
      <c r="OR94" s="164"/>
      <c r="OS94" s="164"/>
      <c r="OT94" s="164"/>
      <c r="OU94" s="164"/>
      <c r="OV94" s="164"/>
      <c r="OW94" s="164"/>
      <c r="OX94" s="164"/>
      <c r="OY94" s="164"/>
      <c r="OZ94" s="164"/>
      <c r="PA94" s="164"/>
      <c r="PB94" s="164"/>
      <c r="PC94" s="164"/>
      <c r="PD94" s="164"/>
      <c r="PE94" s="164"/>
      <c r="PF94" s="164"/>
      <c r="PG94" s="164"/>
      <c r="PH94" s="164"/>
      <c r="PI94" s="164"/>
      <c r="PJ94" s="164"/>
      <c r="PK94" s="164"/>
      <c r="PL94" s="164"/>
      <c r="PM94" s="164"/>
      <c r="PN94" s="164"/>
      <c r="PO94" s="164"/>
      <c r="PP94" s="164"/>
      <c r="PQ94" s="164"/>
      <c r="PR94" s="164"/>
      <c r="PS94" s="164"/>
      <c r="PT94" s="164"/>
      <c r="PU94" s="164"/>
      <c r="PV94" s="164"/>
      <c r="PW94" s="164"/>
      <c r="PX94" s="164"/>
      <c r="PY94" s="164"/>
      <c r="PZ94" s="164"/>
      <c r="QA94" s="164"/>
      <c r="QB94" s="164"/>
      <c r="QC94" s="164"/>
      <c r="QD94" s="164"/>
      <c r="QE94" s="164"/>
      <c r="QF94" s="164"/>
      <c r="QG94" s="164"/>
      <c r="QH94" s="164"/>
      <c r="QI94" s="164"/>
      <c r="QJ94" s="164"/>
      <c r="QK94" s="164"/>
      <c r="QL94" s="164"/>
      <c r="QM94" s="164"/>
      <c r="QN94" s="164"/>
      <c r="QO94" s="164"/>
      <c r="QP94" s="164"/>
      <c r="QQ94" s="164"/>
      <c r="QR94" s="164"/>
      <c r="QS94" s="164"/>
      <c r="QT94" s="164"/>
      <c r="QU94" s="164"/>
      <c r="QV94" s="164"/>
      <c r="QW94" s="164"/>
      <c r="QX94" s="164"/>
      <c r="QY94" s="164"/>
      <c r="QZ94" s="164"/>
      <c r="RA94" s="164"/>
      <c r="RB94" s="164"/>
      <c r="RC94" s="164"/>
      <c r="RD94" s="164"/>
      <c r="RE94" s="164"/>
      <c r="RF94" s="164"/>
      <c r="RG94" s="164"/>
      <c r="RH94" s="164"/>
      <c r="RI94" s="164"/>
      <c r="RJ94" s="164"/>
      <c r="RK94" s="164"/>
      <c r="RL94" s="164"/>
      <c r="RM94" s="164"/>
      <c r="RN94" s="164"/>
      <c r="RO94" s="164"/>
      <c r="RP94" s="164"/>
      <c r="RQ94" s="164"/>
      <c r="RR94" s="164"/>
      <c r="RS94" s="164"/>
      <c r="RT94" s="164"/>
      <c r="RU94" s="164"/>
      <c r="RV94" s="164"/>
      <c r="RW94" s="164"/>
      <c r="RX94" s="164"/>
      <c r="RY94" s="164"/>
      <c r="RZ94" s="164"/>
      <c r="SA94" s="164"/>
      <c r="SB94" s="164"/>
      <c r="SC94" s="164"/>
      <c r="SD94" s="164"/>
      <c r="SE94" s="164"/>
      <c r="SF94" s="164"/>
      <c r="SG94" s="164"/>
      <c r="SH94" s="164"/>
      <c r="SI94" s="164"/>
      <c r="SJ94" s="164"/>
      <c r="SK94" s="164"/>
      <c r="SL94" s="164"/>
      <c r="SM94" s="164"/>
      <c r="SN94" s="164"/>
      <c r="SO94" s="164"/>
      <c r="SP94" s="164"/>
      <c r="SQ94" s="164"/>
      <c r="SR94" s="164"/>
      <c r="SS94" s="164"/>
      <c r="ST94" s="164"/>
      <c r="SU94" s="164"/>
      <c r="SV94" s="164"/>
      <c r="SW94" s="164"/>
      <c r="SX94" s="164"/>
      <c r="SY94" s="164"/>
      <c r="SZ94" s="164"/>
      <c r="TA94" s="164"/>
      <c r="TB94" s="164"/>
      <c r="TC94" s="164"/>
      <c r="TD94" s="164"/>
      <c r="TE94" s="164"/>
      <c r="TF94" s="164"/>
      <c r="TG94" s="164"/>
      <c r="TH94" s="164"/>
      <c r="TI94" s="164"/>
      <c r="TJ94" s="164"/>
      <c r="TK94" s="164"/>
      <c r="TL94" s="164"/>
      <c r="TM94" s="164"/>
      <c r="TN94" s="164"/>
      <c r="TO94" s="164"/>
      <c r="TP94" s="164"/>
      <c r="TQ94" s="164"/>
      <c r="TR94" s="164"/>
      <c r="TS94" s="164"/>
      <c r="TT94" s="164"/>
      <c r="TU94" s="164"/>
      <c r="TV94" s="164"/>
      <c r="TW94" s="164"/>
      <c r="TX94" s="164"/>
      <c r="TY94" s="164"/>
      <c r="TZ94" s="164"/>
      <c r="UA94" s="164"/>
      <c r="UB94" s="164"/>
      <c r="UC94" s="164"/>
      <c r="UD94" s="164"/>
      <c r="UE94" s="164"/>
      <c r="UF94" s="164"/>
      <c r="UG94" s="164"/>
      <c r="UH94" s="164"/>
      <c r="UI94" s="164"/>
      <c r="UJ94" s="164"/>
      <c r="UK94" s="164"/>
      <c r="UL94" s="164"/>
      <c r="UM94" s="164"/>
      <c r="UN94" s="164"/>
      <c r="UO94" s="164"/>
      <c r="UP94" s="164"/>
      <c r="UQ94" s="164"/>
      <c r="UR94" s="164"/>
      <c r="US94" s="164"/>
      <c r="UT94" s="164"/>
      <c r="UU94" s="164"/>
      <c r="UV94" s="164"/>
      <c r="UW94" s="164"/>
      <c r="UX94" s="164"/>
      <c r="UY94" s="164"/>
      <c r="UZ94" s="164"/>
      <c r="VA94" s="164"/>
      <c r="VB94" s="164"/>
      <c r="VC94" s="164"/>
      <c r="VD94" s="164"/>
      <c r="VE94" s="164"/>
      <c r="VF94" s="164"/>
      <c r="VG94" s="164"/>
      <c r="VH94" s="164"/>
      <c r="VI94" s="164"/>
      <c r="VJ94" s="164"/>
      <c r="VK94" s="164"/>
      <c r="VL94" s="164"/>
      <c r="VM94" s="164"/>
      <c r="VN94" s="164"/>
      <c r="VO94" s="164"/>
      <c r="VP94" s="164"/>
      <c r="VQ94" s="164"/>
      <c r="VR94" s="164"/>
      <c r="VS94" s="164"/>
      <c r="VT94" s="164"/>
      <c r="VU94" s="164"/>
      <c r="VV94" s="164"/>
      <c r="VW94" s="164"/>
      <c r="VX94" s="164"/>
      <c r="VY94" s="164"/>
      <c r="VZ94" s="164"/>
      <c r="WA94" s="164"/>
      <c r="WB94" s="164"/>
      <c r="WC94" s="164"/>
      <c r="WD94" s="164"/>
      <c r="WE94" s="164"/>
      <c r="WF94" s="164"/>
      <c r="WG94" s="164"/>
      <c r="WH94" s="164"/>
      <c r="WI94" s="164"/>
      <c r="WJ94" s="164"/>
      <c r="WK94" s="164"/>
      <c r="WL94" s="164"/>
      <c r="WM94" s="164"/>
      <c r="WN94" s="164"/>
      <c r="WO94" s="164"/>
      <c r="WP94" s="164"/>
      <c r="WQ94" s="164"/>
      <c r="WR94" s="164"/>
      <c r="WS94" s="164"/>
      <c r="WT94" s="164"/>
      <c r="WU94" s="164"/>
      <c r="WV94" s="164"/>
      <c r="WW94" s="164"/>
      <c r="WX94" s="164"/>
      <c r="WY94" s="164"/>
      <c r="WZ94" s="164"/>
      <c r="XA94" s="164"/>
      <c r="XB94" s="164"/>
      <c r="XC94" s="164"/>
      <c r="XD94" s="164"/>
      <c r="XE94" s="164"/>
      <c r="XF94" s="164"/>
      <c r="XG94" s="164"/>
      <c r="XH94" s="164"/>
      <c r="XI94" s="164"/>
      <c r="XJ94" s="164"/>
      <c r="XK94" s="164"/>
      <c r="XL94" s="164"/>
      <c r="XM94" s="164"/>
      <c r="XN94" s="164"/>
      <c r="XO94" s="164"/>
      <c r="XP94" s="164"/>
      <c r="XQ94" s="164"/>
      <c r="XR94" s="164"/>
      <c r="XS94" s="164"/>
      <c r="XT94" s="164"/>
      <c r="XU94" s="164"/>
      <c r="XV94" s="164"/>
      <c r="XW94" s="164"/>
      <c r="XX94" s="164"/>
      <c r="XY94" s="164"/>
      <c r="XZ94" s="164"/>
      <c r="YA94" s="164"/>
      <c r="YB94" s="164"/>
      <c r="YC94" s="164"/>
      <c r="YD94" s="164"/>
      <c r="YE94" s="164"/>
      <c r="YF94" s="164"/>
      <c r="YG94" s="164"/>
      <c r="YH94" s="164"/>
      <c r="YI94" s="164"/>
      <c r="YJ94" s="164"/>
      <c r="YK94" s="164"/>
      <c r="YL94" s="164"/>
      <c r="YM94" s="164"/>
      <c r="YN94" s="164"/>
      <c r="YO94" s="164"/>
      <c r="YP94" s="164"/>
      <c r="YQ94" s="164"/>
      <c r="YR94" s="164"/>
      <c r="YS94" s="164"/>
      <c r="YT94" s="164"/>
      <c r="YU94" s="164"/>
      <c r="YV94" s="164"/>
      <c r="YW94" s="164"/>
      <c r="YX94" s="164"/>
      <c r="YY94" s="164"/>
      <c r="YZ94" s="164"/>
      <c r="ZA94" s="164"/>
      <c r="ZB94" s="164"/>
      <c r="ZC94" s="164"/>
      <c r="ZD94" s="164"/>
      <c r="ZE94" s="164"/>
      <c r="ZF94" s="164"/>
      <c r="ZG94" s="164"/>
      <c r="ZH94" s="164"/>
      <c r="ZI94" s="164"/>
      <c r="ZJ94" s="164"/>
      <c r="ZK94" s="164"/>
      <c r="ZL94" s="164"/>
      <c r="ZM94" s="164"/>
      <c r="ZN94" s="164"/>
      <c r="ZO94" s="164"/>
      <c r="ZP94" s="164"/>
      <c r="ZQ94" s="164"/>
      <c r="ZR94" s="164"/>
      <c r="ZS94" s="164"/>
      <c r="ZT94" s="164"/>
      <c r="ZU94" s="164"/>
      <c r="ZV94" s="164"/>
      <c r="ZW94" s="164"/>
      <c r="ZX94" s="164"/>
      <c r="ZY94" s="164"/>
      <c r="ZZ94" s="164"/>
      <c r="AAA94" s="164"/>
      <c r="AAB94" s="164"/>
      <c r="AAC94" s="164"/>
      <c r="AAD94" s="164"/>
      <c r="AAE94" s="164"/>
      <c r="AAF94" s="164"/>
      <c r="AAG94" s="164"/>
      <c r="AAH94" s="164"/>
      <c r="AAI94" s="164"/>
      <c r="AAJ94" s="164"/>
      <c r="AAK94" s="164"/>
      <c r="AAL94" s="164"/>
      <c r="AAM94" s="164"/>
      <c r="AAN94" s="164"/>
      <c r="AAO94" s="164"/>
      <c r="AAP94" s="164"/>
      <c r="AAQ94" s="164"/>
      <c r="AAR94" s="164"/>
      <c r="AAS94" s="164"/>
      <c r="AAT94" s="164"/>
      <c r="AAU94" s="164"/>
      <c r="AAV94" s="164"/>
      <c r="AAW94" s="164"/>
      <c r="AAX94" s="164"/>
      <c r="AAY94" s="164"/>
      <c r="AAZ94" s="164"/>
      <c r="ABA94" s="164"/>
      <c r="ABB94" s="164"/>
      <c r="ABC94" s="164"/>
    </row>
    <row r="95" spans="1:731" ht="15" customHeight="1" x14ac:dyDescent="0.35">
      <c r="A95" s="161" t="s">
        <v>257</v>
      </c>
      <c r="B95" s="525"/>
      <c r="C95" s="525"/>
      <c r="D95" s="162"/>
      <c r="E95" s="162"/>
      <c r="F95" s="162"/>
      <c r="G95" s="162">
        <v>1</v>
      </c>
      <c r="H95" s="162">
        <v>1</v>
      </c>
      <c r="I95" s="162">
        <v>1</v>
      </c>
      <c r="J95" s="162">
        <v>1</v>
      </c>
      <c r="K95" s="162">
        <v>1</v>
      </c>
      <c r="L95" s="162">
        <v>1</v>
      </c>
      <c r="M95" s="162">
        <v>1</v>
      </c>
      <c r="N95" s="162">
        <v>1</v>
      </c>
      <c r="O95" s="162"/>
      <c r="P95" s="162"/>
      <c r="Q95" s="162"/>
      <c r="R95" s="162">
        <v>11188.499652498971</v>
      </c>
      <c r="S95" s="162">
        <v>11188.499652498971</v>
      </c>
      <c r="T95" s="162">
        <v>11188.499652498971</v>
      </c>
      <c r="U95" s="162">
        <v>11188.499652498971</v>
      </c>
      <c r="V95" s="162">
        <v>11188.499652498971</v>
      </c>
      <c r="W95" s="162">
        <v>11188.499652498971</v>
      </c>
      <c r="X95" s="162">
        <v>11188.499652498971</v>
      </c>
      <c r="Y95" s="162">
        <v>11188.499652498971</v>
      </c>
      <c r="Z95" s="162"/>
      <c r="AA95" s="162"/>
      <c r="AB95" s="162"/>
      <c r="AC95" s="162">
        <v>30443.052464154069</v>
      </c>
      <c r="AD95" s="162">
        <v>30443.052464154069</v>
      </c>
      <c r="AE95" s="162">
        <v>30443.052464154069</v>
      </c>
      <c r="AF95" s="162">
        <v>30443.052464154069</v>
      </c>
      <c r="AG95" s="162">
        <v>30443.052464154069</v>
      </c>
      <c r="AH95" s="162">
        <v>30443.052464154069</v>
      </c>
      <c r="AI95" s="162">
        <v>30443.052464154069</v>
      </c>
      <c r="AJ95" s="162">
        <v>30443.052464154069</v>
      </c>
      <c r="AK95" s="162"/>
      <c r="AL95" s="162"/>
      <c r="AM95" s="162"/>
      <c r="AN95" s="162">
        <v>59617.521258346955</v>
      </c>
      <c r="AO95" s="162">
        <v>59617.521258346955</v>
      </c>
      <c r="AP95" s="162">
        <v>59617.521258346955</v>
      </c>
      <c r="AQ95" s="162">
        <v>59617.521258346955</v>
      </c>
      <c r="AR95" s="162">
        <v>59617.521258346955</v>
      </c>
      <c r="AS95" s="162">
        <v>59617.521258346955</v>
      </c>
      <c r="AT95" s="162">
        <v>59617.521258346955</v>
      </c>
      <c r="AU95" s="162">
        <v>59617.521258346955</v>
      </c>
      <c r="AV95" s="162"/>
      <c r="AW95" s="162"/>
      <c r="AX95" s="162"/>
      <c r="AY95" s="162">
        <v>251386</v>
      </c>
      <c r="AZ95" s="162">
        <v>251386</v>
      </c>
      <c r="BA95" s="162">
        <v>251386</v>
      </c>
      <c r="BB95" s="162">
        <v>251386</v>
      </c>
      <c r="BC95" s="162">
        <v>251386</v>
      </c>
      <c r="BD95" s="162">
        <v>251386</v>
      </c>
      <c r="BE95" s="162">
        <v>251386</v>
      </c>
      <c r="BF95" s="162">
        <v>251386</v>
      </c>
      <c r="BG95" s="162"/>
      <c r="BH95" s="162"/>
      <c r="BI95" s="162"/>
      <c r="BJ95" s="162">
        <v>0</v>
      </c>
      <c r="BK95" s="162">
        <v>0</v>
      </c>
      <c r="BL95" s="162">
        <v>0</v>
      </c>
      <c r="BM95" s="162">
        <v>0</v>
      </c>
      <c r="BN95" s="162">
        <v>0</v>
      </c>
      <c r="BO95" s="162">
        <v>0</v>
      </c>
      <c r="BP95" s="162">
        <v>0</v>
      </c>
      <c r="BQ95" s="162">
        <v>0</v>
      </c>
      <c r="BR95" s="162"/>
      <c r="BS95" s="162"/>
      <c r="BT95" s="162"/>
      <c r="BU95" s="162">
        <v>0</v>
      </c>
      <c r="BV95" s="162">
        <v>0</v>
      </c>
      <c r="BW95" s="162">
        <v>0</v>
      </c>
      <c r="BX95" s="162">
        <v>0</v>
      </c>
      <c r="BY95" s="162">
        <v>0</v>
      </c>
      <c r="BZ95" s="162">
        <v>0</v>
      </c>
      <c r="CA95" s="162">
        <v>0</v>
      </c>
      <c r="CB95" s="162">
        <v>0</v>
      </c>
      <c r="CC95" s="162"/>
      <c r="CD95" s="162"/>
      <c r="CE95" s="162"/>
      <c r="CF95" s="162">
        <v>101249.07337500001</v>
      </c>
      <c r="CG95" s="162">
        <v>101249.07337500001</v>
      </c>
      <c r="CH95" s="162">
        <v>101249.07337500001</v>
      </c>
      <c r="CI95" s="162">
        <v>101249.07337500001</v>
      </c>
      <c r="CJ95" s="162">
        <v>101249.07337500001</v>
      </c>
      <c r="CK95" s="162">
        <v>101249.07337500001</v>
      </c>
      <c r="CL95" s="162">
        <v>101249.07337500001</v>
      </c>
      <c r="CM95" s="162">
        <v>101249.07337500001</v>
      </c>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164"/>
      <c r="ES95" s="164"/>
      <c r="ET95" s="164"/>
      <c r="EU95" s="164"/>
      <c r="EV95" s="164"/>
      <c r="EW95" s="164"/>
      <c r="EX95" s="164"/>
      <c r="EY95" s="164"/>
      <c r="EZ95" s="164"/>
      <c r="FA95" s="164"/>
      <c r="FB95" s="164"/>
      <c r="FC95" s="164"/>
      <c r="FD95" s="164"/>
      <c r="FE95" s="164"/>
      <c r="FF95" s="164"/>
      <c r="FG95" s="164"/>
      <c r="FH95" s="164"/>
      <c r="FI95" s="164"/>
      <c r="FJ95" s="164"/>
      <c r="FK95" s="164"/>
      <c r="FL95" s="164"/>
      <c r="FM95" s="164"/>
      <c r="FN95" s="164"/>
      <c r="FO95" s="164"/>
      <c r="FP95" s="164"/>
      <c r="FQ95" s="164"/>
      <c r="FR95" s="164"/>
      <c r="FS95" s="164"/>
      <c r="FT95" s="164"/>
      <c r="FU95" s="164"/>
      <c r="FV95" s="164"/>
      <c r="FW95" s="164"/>
      <c r="FX95" s="164"/>
      <c r="FY95" s="164"/>
      <c r="FZ95" s="164"/>
      <c r="GA95" s="164"/>
      <c r="GB95" s="164"/>
      <c r="GC95" s="164"/>
      <c r="GD95" s="164"/>
      <c r="GE95" s="164"/>
      <c r="GF95" s="164"/>
      <c r="GG95" s="164"/>
      <c r="GH95" s="164"/>
      <c r="GI95" s="164"/>
      <c r="GJ95" s="164"/>
      <c r="GK95" s="164"/>
      <c r="GL95" s="164"/>
      <c r="GM95" s="164"/>
      <c r="GN95" s="164"/>
      <c r="GO95" s="164"/>
      <c r="GP95" s="164"/>
      <c r="GQ95" s="164"/>
      <c r="GR95" s="164"/>
      <c r="GS95" s="164"/>
      <c r="GT95" s="164"/>
      <c r="GU95" s="164"/>
      <c r="GV95" s="164"/>
      <c r="GW95" s="164"/>
      <c r="GX95" s="164"/>
      <c r="GY95" s="164"/>
      <c r="GZ95" s="164"/>
      <c r="HA95" s="164"/>
      <c r="HB95" s="164"/>
      <c r="HC95" s="164"/>
      <c r="HD95" s="164"/>
      <c r="HE95" s="164"/>
      <c r="HF95" s="164"/>
      <c r="HG95" s="164"/>
      <c r="HH95" s="164"/>
      <c r="HI95" s="164"/>
      <c r="HJ95" s="164"/>
      <c r="HK95" s="164"/>
      <c r="HL95" s="164"/>
      <c r="HM95" s="164"/>
      <c r="HN95" s="164"/>
      <c r="HO95" s="164"/>
      <c r="HP95" s="164"/>
      <c r="HQ95" s="164"/>
      <c r="HR95" s="164"/>
      <c r="HS95" s="164"/>
      <c r="HT95" s="164"/>
      <c r="HU95" s="164"/>
      <c r="HV95" s="164"/>
      <c r="HW95" s="164"/>
      <c r="HX95" s="164"/>
      <c r="HY95" s="164"/>
      <c r="HZ95" s="164"/>
      <c r="IA95" s="164"/>
      <c r="IB95" s="164"/>
      <c r="IC95" s="164"/>
      <c r="ID95" s="164"/>
      <c r="IE95" s="164"/>
      <c r="IF95" s="164"/>
      <c r="IG95" s="164"/>
      <c r="IH95" s="164"/>
      <c r="II95" s="164"/>
      <c r="IJ95" s="164"/>
      <c r="IK95" s="164"/>
      <c r="IL95" s="164"/>
      <c r="IM95" s="164"/>
      <c r="IN95" s="164"/>
      <c r="IO95" s="164"/>
      <c r="IP95" s="164"/>
      <c r="IQ95" s="164"/>
      <c r="IR95" s="164"/>
      <c r="IS95" s="164"/>
      <c r="IT95" s="164"/>
      <c r="IU95" s="164"/>
      <c r="IV95" s="164"/>
      <c r="IW95" s="164"/>
      <c r="IX95" s="164"/>
      <c r="IY95" s="164"/>
      <c r="IZ95" s="164"/>
      <c r="JA95" s="164"/>
      <c r="JB95" s="164"/>
      <c r="JC95" s="164"/>
      <c r="JD95" s="164"/>
      <c r="JE95" s="164"/>
      <c r="JF95" s="164"/>
      <c r="JG95" s="164"/>
      <c r="JH95" s="164"/>
      <c r="JI95" s="164"/>
      <c r="JJ95" s="164"/>
      <c r="JK95" s="164"/>
      <c r="JL95" s="164"/>
      <c r="JM95" s="164"/>
      <c r="JN95" s="164"/>
      <c r="JO95" s="164"/>
      <c r="JP95" s="164"/>
      <c r="JQ95" s="164"/>
      <c r="JR95" s="164"/>
      <c r="JS95" s="164"/>
      <c r="JT95" s="164"/>
      <c r="JU95" s="164"/>
      <c r="JV95" s="164"/>
      <c r="JW95" s="164"/>
      <c r="JX95" s="164"/>
      <c r="JY95" s="164"/>
      <c r="JZ95" s="164"/>
      <c r="KA95" s="164"/>
      <c r="KB95" s="164"/>
      <c r="KC95" s="164"/>
      <c r="KD95" s="164"/>
      <c r="KE95" s="164"/>
      <c r="KF95" s="164"/>
      <c r="KG95" s="164"/>
      <c r="KH95" s="164"/>
      <c r="KI95" s="164"/>
      <c r="KJ95" s="164"/>
      <c r="KK95" s="164"/>
      <c r="KL95" s="164"/>
      <c r="KM95" s="164"/>
      <c r="KN95" s="164"/>
      <c r="KO95" s="164"/>
      <c r="KP95" s="164"/>
      <c r="KQ95" s="164"/>
      <c r="KR95" s="164"/>
      <c r="KS95" s="164"/>
      <c r="KT95" s="164"/>
      <c r="KU95" s="164"/>
      <c r="KV95" s="164"/>
      <c r="KW95" s="164"/>
      <c r="KX95" s="164"/>
      <c r="KY95" s="164"/>
      <c r="KZ95" s="164"/>
      <c r="LA95" s="164"/>
      <c r="LB95" s="164"/>
      <c r="LC95" s="164"/>
      <c r="LD95" s="164"/>
      <c r="LE95" s="164"/>
      <c r="LF95" s="164"/>
      <c r="LG95" s="164"/>
      <c r="LH95" s="164"/>
      <c r="LI95" s="164"/>
      <c r="LJ95" s="164"/>
      <c r="LK95" s="164"/>
      <c r="LL95" s="164"/>
      <c r="LM95" s="164"/>
      <c r="LN95" s="164"/>
      <c r="LO95" s="164"/>
      <c r="LP95" s="164"/>
      <c r="LQ95" s="164"/>
      <c r="LR95" s="164"/>
      <c r="LS95" s="164"/>
      <c r="LT95" s="164"/>
      <c r="LU95" s="164"/>
      <c r="LV95" s="164"/>
      <c r="LW95" s="164"/>
      <c r="LX95" s="164"/>
      <c r="LY95" s="164"/>
      <c r="LZ95" s="164"/>
      <c r="MA95" s="164"/>
      <c r="MB95" s="164"/>
      <c r="MC95" s="164"/>
      <c r="MD95" s="164"/>
      <c r="ME95" s="164"/>
      <c r="MF95" s="164"/>
      <c r="MG95" s="164"/>
      <c r="MH95" s="164"/>
      <c r="MI95" s="164"/>
      <c r="MJ95" s="164"/>
      <c r="MK95" s="164"/>
      <c r="ML95" s="164"/>
      <c r="MM95" s="164"/>
      <c r="MN95" s="164"/>
      <c r="MO95" s="164"/>
      <c r="MP95" s="164"/>
      <c r="MQ95" s="164"/>
      <c r="MR95" s="164"/>
      <c r="MS95" s="164"/>
      <c r="MT95" s="164"/>
      <c r="MU95" s="164"/>
      <c r="MV95" s="164"/>
      <c r="MW95" s="164"/>
      <c r="MX95" s="164"/>
      <c r="MY95" s="164"/>
      <c r="MZ95" s="164"/>
      <c r="NA95" s="164"/>
      <c r="NB95" s="164"/>
      <c r="NC95" s="164"/>
      <c r="ND95" s="164"/>
      <c r="NE95" s="164"/>
      <c r="NF95" s="164"/>
      <c r="NG95" s="164"/>
      <c r="NH95" s="164"/>
      <c r="NI95" s="164"/>
      <c r="NJ95" s="164"/>
      <c r="NK95" s="164"/>
      <c r="NL95" s="164"/>
      <c r="NM95" s="164"/>
      <c r="NN95" s="164"/>
      <c r="NO95" s="164"/>
      <c r="NP95" s="164"/>
      <c r="NQ95" s="164"/>
      <c r="NR95" s="164"/>
      <c r="NS95" s="164"/>
      <c r="NT95" s="164"/>
      <c r="NU95" s="164"/>
      <c r="NV95" s="164"/>
      <c r="NW95" s="164"/>
      <c r="NX95" s="164"/>
      <c r="NY95" s="164"/>
      <c r="NZ95" s="164"/>
      <c r="OA95" s="164"/>
      <c r="OB95" s="164"/>
      <c r="OC95" s="164"/>
      <c r="OD95" s="164"/>
      <c r="OE95" s="164"/>
      <c r="OF95" s="164"/>
      <c r="OG95" s="164"/>
      <c r="OH95" s="164"/>
      <c r="OI95" s="164"/>
      <c r="OJ95" s="164"/>
      <c r="OK95" s="164"/>
      <c r="OL95" s="164"/>
      <c r="OM95" s="164"/>
      <c r="ON95" s="164"/>
      <c r="OO95" s="164"/>
      <c r="OP95" s="164"/>
      <c r="OQ95" s="164"/>
      <c r="OR95" s="164"/>
      <c r="OS95" s="164"/>
      <c r="OT95" s="164"/>
      <c r="OU95" s="164"/>
      <c r="OV95" s="164"/>
      <c r="OW95" s="164"/>
      <c r="OX95" s="164"/>
      <c r="OY95" s="164"/>
      <c r="OZ95" s="164"/>
      <c r="PA95" s="164"/>
      <c r="PB95" s="164"/>
      <c r="PC95" s="164"/>
      <c r="PD95" s="164"/>
      <c r="PE95" s="164"/>
      <c r="PF95" s="164"/>
      <c r="PG95" s="164"/>
      <c r="PH95" s="164"/>
      <c r="PI95" s="164"/>
      <c r="PJ95" s="164"/>
      <c r="PK95" s="164"/>
      <c r="PL95" s="164"/>
      <c r="PM95" s="164"/>
      <c r="PN95" s="164"/>
      <c r="PO95" s="164"/>
      <c r="PP95" s="164"/>
      <c r="PQ95" s="164"/>
      <c r="PR95" s="164"/>
      <c r="PS95" s="164"/>
      <c r="PT95" s="164"/>
      <c r="PU95" s="164"/>
      <c r="PV95" s="164"/>
      <c r="PW95" s="164"/>
      <c r="PX95" s="164"/>
      <c r="PY95" s="164"/>
      <c r="PZ95" s="164"/>
      <c r="QA95" s="164"/>
      <c r="QB95" s="164"/>
      <c r="QC95" s="164"/>
      <c r="QD95" s="164"/>
      <c r="QE95" s="164"/>
      <c r="QF95" s="164"/>
      <c r="QG95" s="164"/>
      <c r="QH95" s="164"/>
      <c r="QI95" s="164"/>
      <c r="QJ95" s="164"/>
      <c r="QK95" s="164"/>
      <c r="QL95" s="164"/>
      <c r="QM95" s="164"/>
      <c r="QN95" s="164"/>
      <c r="QO95" s="164"/>
      <c r="QP95" s="164"/>
      <c r="QQ95" s="164"/>
      <c r="QR95" s="164"/>
      <c r="QS95" s="164"/>
      <c r="QT95" s="164"/>
      <c r="QU95" s="164"/>
      <c r="QV95" s="164"/>
      <c r="QW95" s="164"/>
      <c r="QX95" s="164"/>
      <c r="QY95" s="164"/>
      <c r="QZ95" s="164"/>
      <c r="RA95" s="164"/>
      <c r="RB95" s="164"/>
      <c r="RC95" s="164"/>
      <c r="RD95" s="164"/>
      <c r="RE95" s="164"/>
      <c r="RF95" s="164"/>
      <c r="RG95" s="164"/>
      <c r="RH95" s="164"/>
      <c r="RI95" s="164"/>
      <c r="RJ95" s="164"/>
      <c r="RK95" s="164"/>
      <c r="RL95" s="164"/>
      <c r="RM95" s="164"/>
      <c r="RN95" s="164"/>
      <c r="RO95" s="164"/>
      <c r="RP95" s="164"/>
      <c r="RQ95" s="164"/>
      <c r="RR95" s="164"/>
      <c r="RS95" s="164"/>
      <c r="RT95" s="164"/>
      <c r="RU95" s="164"/>
      <c r="RV95" s="164"/>
      <c r="RW95" s="164"/>
      <c r="RX95" s="164"/>
      <c r="RY95" s="164"/>
      <c r="RZ95" s="164"/>
      <c r="SA95" s="164"/>
      <c r="SB95" s="164"/>
      <c r="SC95" s="164"/>
      <c r="SD95" s="164"/>
      <c r="SE95" s="164"/>
      <c r="SF95" s="164"/>
      <c r="SG95" s="164"/>
      <c r="SH95" s="164"/>
      <c r="SI95" s="164"/>
      <c r="SJ95" s="164"/>
      <c r="SK95" s="164"/>
      <c r="SL95" s="164"/>
      <c r="SM95" s="164"/>
      <c r="SN95" s="164"/>
      <c r="SO95" s="164"/>
      <c r="SP95" s="164"/>
      <c r="SQ95" s="164"/>
      <c r="SR95" s="164"/>
      <c r="SS95" s="164"/>
      <c r="ST95" s="164"/>
      <c r="SU95" s="164"/>
      <c r="SV95" s="164"/>
      <c r="SW95" s="164"/>
      <c r="SX95" s="164"/>
      <c r="SY95" s="164"/>
      <c r="SZ95" s="164"/>
      <c r="TA95" s="164"/>
      <c r="TB95" s="164"/>
      <c r="TC95" s="164"/>
      <c r="TD95" s="164"/>
      <c r="TE95" s="164"/>
      <c r="TF95" s="164"/>
      <c r="TG95" s="164"/>
      <c r="TH95" s="164"/>
      <c r="TI95" s="164"/>
      <c r="TJ95" s="164"/>
      <c r="TK95" s="164"/>
      <c r="TL95" s="164"/>
      <c r="TM95" s="164"/>
      <c r="TN95" s="164"/>
      <c r="TO95" s="164"/>
      <c r="TP95" s="164"/>
      <c r="TQ95" s="164"/>
      <c r="TR95" s="164"/>
      <c r="TS95" s="164"/>
      <c r="TT95" s="164"/>
      <c r="TU95" s="164"/>
      <c r="TV95" s="164"/>
      <c r="TW95" s="164"/>
      <c r="TX95" s="164"/>
      <c r="TY95" s="164"/>
      <c r="TZ95" s="164"/>
      <c r="UA95" s="164"/>
      <c r="UB95" s="164"/>
      <c r="UC95" s="164"/>
      <c r="UD95" s="164"/>
      <c r="UE95" s="164"/>
      <c r="UF95" s="164"/>
      <c r="UG95" s="164"/>
      <c r="UH95" s="164"/>
      <c r="UI95" s="164"/>
      <c r="UJ95" s="164"/>
      <c r="UK95" s="164"/>
      <c r="UL95" s="164"/>
      <c r="UM95" s="164"/>
      <c r="UN95" s="164"/>
      <c r="UO95" s="164"/>
      <c r="UP95" s="164"/>
      <c r="UQ95" s="164"/>
      <c r="UR95" s="164"/>
      <c r="US95" s="164"/>
      <c r="UT95" s="164"/>
      <c r="UU95" s="164"/>
      <c r="UV95" s="164"/>
      <c r="UW95" s="164"/>
      <c r="UX95" s="164"/>
      <c r="UY95" s="164"/>
      <c r="UZ95" s="164"/>
      <c r="VA95" s="164"/>
      <c r="VB95" s="164"/>
      <c r="VC95" s="164"/>
      <c r="VD95" s="164"/>
      <c r="VE95" s="164"/>
      <c r="VF95" s="164"/>
      <c r="VG95" s="164"/>
      <c r="VH95" s="164"/>
      <c r="VI95" s="164"/>
      <c r="VJ95" s="164"/>
      <c r="VK95" s="164"/>
      <c r="VL95" s="164"/>
      <c r="VM95" s="164"/>
      <c r="VN95" s="164"/>
      <c r="VO95" s="164"/>
      <c r="VP95" s="164"/>
      <c r="VQ95" s="164"/>
      <c r="VR95" s="164"/>
      <c r="VS95" s="164"/>
      <c r="VT95" s="164"/>
      <c r="VU95" s="164"/>
      <c r="VV95" s="164"/>
      <c r="VW95" s="164"/>
      <c r="VX95" s="164"/>
      <c r="VY95" s="164"/>
      <c r="VZ95" s="164"/>
      <c r="WA95" s="164"/>
      <c r="WB95" s="164"/>
      <c r="WC95" s="164"/>
      <c r="WD95" s="164"/>
      <c r="WE95" s="164"/>
      <c r="WF95" s="164"/>
      <c r="WG95" s="164"/>
      <c r="WH95" s="164"/>
      <c r="WI95" s="164"/>
      <c r="WJ95" s="164"/>
      <c r="WK95" s="164"/>
      <c r="WL95" s="164"/>
      <c r="WM95" s="164"/>
      <c r="WN95" s="164"/>
      <c r="WO95" s="164"/>
      <c r="WP95" s="164"/>
      <c r="WQ95" s="164"/>
      <c r="WR95" s="164"/>
      <c r="WS95" s="164"/>
      <c r="WT95" s="164"/>
      <c r="WU95" s="164"/>
      <c r="WV95" s="164"/>
      <c r="WW95" s="164"/>
      <c r="WX95" s="164"/>
      <c r="WY95" s="164"/>
      <c r="WZ95" s="164"/>
      <c r="XA95" s="164"/>
      <c r="XB95" s="164"/>
      <c r="XC95" s="164"/>
      <c r="XD95" s="164"/>
      <c r="XE95" s="164"/>
      <c r="XF95" s="164"/>
      <c r="XG95" s="164"/>
      <c r="XH95" s="164"/>
      <c r="XI95" s="164"/>
      <c r="XJ95" s="164"/>
      <c r="XK95" s="164"/>
      <c r="XL95" s="164"/>
      <c r="XM95" s="164"/>
      <c r="XN95" s="164"/>
      <c r="XO95" s="164"/>
      <c r="XP95" s="164"/>
      <c r="XQ95" s="164"/>
      <c r="XR95" s="164"/>
      <c r="XS95" s="164"/>
      <c r="XT95" s="164"/>
      <c r="XU95" s="164"/>
      <c r="XV95" s="164"/>
      <c r="XW95" s="164"/>
      <c r="XX95" s="164"/>
      <c r="XY95" s="164"/>
      <c r="XZ95" s="164"/>
      <c r="YA95" s="164"/>
      <c r="YB95" s="164"/>
      <c r="YC95" s="164"/>
      <c r="YD95" s="164"/>
      <c r="YE95" s="164"/>
      <c r="YF95" s="164"/>
      <c r="YG95" s="164"/>
      <c r="YH95" s="164"/>
      <c r="YI95" s="164"/>
      <c r="YJ95" s="164"/>
      <c r="YK95" s="164"/>
      <c r="YL95" s="164"/>
      <c r="YM95" s="164"/>
      <c r="YN95" s="164"/>
      <c r="YO95" s="164"/>
      <c r="YP95" s="164"/>
      <c r="YQ95" s="164"/>
      <c r="YR95" s="164"/>
      <c r="YS95" s="164"/>
      <c r="YT95" s="164"/>
      <c r="YU95" s="164"/>
      <c r="YV95" s="164"/>
      <c r="YW95" s="164"/>
      <c r="YX95" s="164"/>
      <c r="YY95" s="164"/>
      <c r="YZ95" s="164"/>
      <c r="ZA95" s="164"/>
      <c r="ZB95" s="164"/>
      <c r="ZC95" s="164"/>
      <c r="ZD95" s="164"/>
      <c r="ZE95" s="164"/>
      <c r="ZF95" s="164"/>
      <c r="ZG95" s="164"/>
      <c r="ZH95" s="164"/>
      <c r="ZI95" s="164"/>
      <c r="ZJ95" s="164"/>
      <c r="ZK95" s="164"/>
      <c r="ZL95" s="164"/>
      <c r="ZM95" s="164"/>
      <c r="ZN95" s="164"/>
      <c r="ZO95" s="164"/>
      <c r="ZP95" s="164"/>
      <c r="ZQ95" s="164"/>
      <c r="ZR95" s="164"/>
      <c r="ZS95" s="164"/>
      <c r="ZT95" s="164"/>
      <c r="ZU95" s="164"/>
      <c r="ZV95" s="164"/>
      <c r="ZW95" s="164"/>
      <c r="ZX95" s="164"/>
      <c r="ZY95" s="164"/>
      <c r="ZZ95" s="164"/>
      <c r="AAA95" s="164"/>
      <c r="AAB95" s="164"/>
      <c r="AAC95" s="164"/>
      <c r="AAD95" s="164"/>
      <c r="AAE95" s="164"/>
      <c r="AAF95" s="164"/>
      <c r="AAG95" s="164"/>
      <c r="AAH95" s="164"/>
      <c r="AAI95" s="164"/>
      <c r="AAJ95" s="164"/>
      <c r="AAK95" s="164"/>
      <c r="AAL95" s="164"/>
      <c r="AAM95" s="164"/>
      <c r="AAN95" s="164"/>
      <c r="AAO95" s="164"/>
      <c r="AAP95" s="164"/>
      <c r="AAQ95" s="164"/>
      <c r="AAR95" s="164"/>
      <c r="AAS95" s="164"/>
      <c r="AAT95" s="164"/>
      <c r="AAU95" s="164"/>
      <c r="AAV95" s="164"/>
      <c r="AAW95" s="164"/>
      <c r="AAX95" s="164"/>
      <c r="AAY95" s="164"/>
      <c r="AAZ95" s="164"/>
      <c r="ABA95" s="164"/>
      <c r="ABB95" s="164"/>
      <c r="ABC95" s="164"/>
    </row>
    <row r="96" spans="1:731" ht="15" customHeight="1" x14ac:dyDescent="0.35">
      <c r="A96" s="161" t="s">
        <v>257</v>
      </c>
      <c r="B96" s="525"/>
      <c r="C96" s="525"/>
      <c r="D96" s="162"/>
      <c r="E96" s="162"/>
      <c r="F96" s="162"/>
      <c r="G96" s="162">
        <v>1</v>
      </c>
      <c r="H96" s="162">
        <v>1</v>
      </c>
      <c r="I96" s="162">
        <v>1</v>
      </c>
      <c r="J96" s="162">
        <v>1</v>
      </c>
      <c r="K96" s="162">
        <v>1</v>
      </c>
      <c r="L96" s="162">
        <v>1</v>
      </c>
      <c r="M96" s="162">
        <v>1</v>
      </c>
      <c r="N96" s="162">
        <v>1</v>
      </c>
      <c r="O96" s="162"/>
      <c r="P96" s="162"/>
      <c r="Q96" s="162"/>
      <c r="R96" s="162">
        <v>5803.8978525237681</v>
      </c>
      <c r="S96" s="162">
        <v>5803.8978525237681</v>
      </c>
      <c r="T96" s="162">
        <v>5803.8978525237681</v>
      </c>
      <c r="U96" s="162">
        <v>5803.8978525237681</v>
      </c>
      <c r="V96" s="162">
        <v>5803.8978525237681</v>
      </c>
      <c r="W96" s="162">
        <v>5803.8978525237681</v>
      </c>
      <c r="X96" s="162">
        <v>5803.8978525237681</v>
      </c>
      <c r="Y96" s="162">
        <v>5803.8978525237681</v>
      </c>
      <c r="Z96" s="162"/>
      <c r="AA96" s="162"/>
      <c r="AB96" s="162"/>
      <c r="AC96" s="162">
        <v>15463.494366668554</v>
      </c>
      <c r="AD96" s="162">
        <v>15463.494366668552</v>
      </c>
      <c r="AE96" s="162">
        <v>15463.494366668552</v>
      </c>
      <c r="AF96" s="162">
        <v>15463.494366668552</v>
      </c>
      <c r="AG96" s="162">
        <v>15463.494366668552</v>
      </c>
      <c r="AH96" s="162">
        <v>15463.494366668552</v>
      </c>
      <c r="AI96" s="162">
        <v>15463.494366668552</v>
      </c>
      <c r="AJ96" s="162">
        <v>15463.494366668552</v>
      </c>
      <c r="AK96" s="162"/>
      <c r="AL96" s="162"/>
      <c r="AM96" s="162"/>
      <c r="AN96" s="162">
        <v>29409.501780807674</v>
      </c>
      <c r="AO96" s="162">
        <v>29409.501780807674</v>
      </c>
      <c r="AP96" s="162">
        <v>29409.501780807674</v>
      </c>
      <c r="AQ96" s="162">
        <v>29409.501780807674</v>
      </c>
      <c r="AR96" s="162">
        <v>29409.501780807674</v>
      </c>
      <c r="AS96" s="162">
        <v>29409.501780807674</v>
      </c>
      <c r="AT96" s="162">
        <v>29409.501780807674</v>
      </c>
      <c r="AU96" s="162">
        <v>29409.501780807674</v>
      </c>
      <c r="AV96" s="162"/>
      <c r="AW96" s="162"/>
      <c r="AX96" s="162"/>
      <c r="AY96" s="162">
        <v>125460</v>
      </c>
      <c r="AZ96" s="162">
        <v>125460</v>
      </c>
      <c r="BA96" s="162">
        <v>125460</v>
      </c>
      <c r="BB96" s="162">
        <v>125460</v>
      </c>
      <c r="BC96" s="162">
        <v>125460</v>
      </c>
      <c r="BD96" s="162">
        <v>125460</v>
      </c>
      <c r="BE96" s="162">
        <v>125460</v>
      </c>
      <c r="BF96" s="162">
        <v>125460</v>
      </c>
      <c r="BG96" s="162"/>
      <c r="BH96" s="162"/>
      <c r="BI96" s="162"/>
      <c r="BJ96" s="162">
        <v>0</v>
      </c>
      <c r="BK96" s="162">
        <v>0</v>
      </c>
      <c r="BL96" s="162">
        <v>0</v>
      </c>
      <c r="BM96" s="162">
        <v>0</v>
      </c>
      <c r="BN96" s="162">
        <v>0</v>
      </c>
      <c r="BO96" s="162">
        <v>0</v>
      </c>
      <c r="BP96" s="162">
        <v>0</v>
      </c>
      <c r="BQ96" s="162">
        <v>0</v>
      </c>
      <c r="BR96" s="162"/>
      <c r="BS96" s="162"/>
      <c r="BT96" s="162"/>
      <c r="BU96" s="162">
        <v>0</v>
      </c>
      <c r="BV96" s="162">
        <v>0</v>
      </c>
      <c r="BW96" s="162">
        <v>0</v>
      </c>
      <c r="BX96" s="162">
        <v>0</v>
      </c>
      <c r="BY96" s="162">
        <v>0</v>
      </c>
      <c r="BZ96" s="162">
        <v>0</v>
      </c>
      <c r="CA96" s="162">
        <v>0</v>
      </c>
      <c r="CB96" s="162">
        <v>0</v>
      </c>
      <c r="CC96" s="162"/>
      <c r="CD96" s="162"/>
      <c r="CE96" s="162"/>
      <c r="CF96" s="162">
        <v>50676.894</v>
      </c>
      <c r="CG96" s="162">
        <v>50676.894</v>
      </c>
      <c r="CH96" s="162">
        <v>50676.894</v>
      </c>
      <c r="CI96" s="162">
        <v>50676.894</v>
      </c>
      <c r="CJ96" s="162">
        <v>50676.894</v>
      </c>
      <c r="CK96" s="162">
        <v>50676.894</v>
      </c>
      <c r="CL96" s="162">
        <v>50676.894</v>
      </c>
      <c r="CM96" s="162">
        <v>50676.894</v>
      </c>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c r="FA96" s="164"/>
      <c r="FB96" s="164"/>
      <c r="FC96" s="164"/>
      <c r="FD96" s="164"/>
      <c r="FE96" s="164"/>
      <c r="FF96" s="164"/>
      <c r="FG96" s="164"/>
      <c r="FH96" s="164"/>
      <c r="FI96" s="164"/>
      <c r="FJ96" s="164"/>
      <c r="FK96" s="164"/>
      <c r="FL96" s="164"/>
      <c r="FM96" s="164"/>
      <c r="FN96" s="164"/>
      <c r="FO96" s="164"/>
      <c r="FP96" s="164"/>
      <c r="FQ96" s="164"/>
      <c r="FR96" s="164"/>
      <c r="FS96" s="164"/>
      <c r="FT96" s="164"/>
      <c r="FU96" s="164"/>
      <c r="FV96" s="164"/>
      <c r="FW96" s="164"/>
      <c r="FX96" s="164"/>
      <c r="FY96" s="164"/>
      <c r="FZ96" s="164"/>
      <c r="GA96" s="164"/>
      <c r="GB96" s="164"/>
      <c r="GC96" s="164"/>
      <c r="GD96" s="164"/>
      <c r="GE96" s="164"/>
      <c r="GF96" s="164"/>
      <c r="GG96" s="164"/>
      <c r="GH96" s="164"/>
      <c r="GI96" s="164"/>
      <c r="GJ96" s="164"/>
      <c r="GK96" s="164"/>
      <c r="GL96" s="164"/>
      <c r="GM96" s="164"/>
      <c r="GN96" s="164"/>
      <c r="GO96" s="164"/>
      <c r="GP96" s="164"/>
      <c r="GQ96" s="164"/>
      <c r="GR96" s="164"/>
      <c r="GS96" s="164"/>
      <c r="GT96" s="164"/>
      <c r="GU96" s="164"/>
      <c r="GV96" s="164"/>
      <c r="GW96" s="164"/>
      <c r="GX96" s="164"/>
      <c r="GY96" s="164"/>
      <c r="GZ96" s="164"/>
      <c r="HA96" s="164"/>
      <c r="HB96" s="164"/>
      <c r="HC96" s="164"/>
      <c r="HD96" s="164"/>
      <c r="HE96" s="164"/>
      <c r="HF96" s="164"/>
      <c r="HG96" s="164"/>
      <c r="HH96" s="164"/>
      <c r="HI96" s="164"/>
      <c r="HJ96" s="164"/>
      <c r="HK96" s="164"/>
      <c r="HL96" s="164"/>
      <c r="HM96" s="164"/>
      <c r="HN96" s="164"/>
      <c r="HO96" s="164"/>
      <c r="HP96" s="164"/>
      <c r="HQ96" s="164"/>
      <c r="HR96" s="164"/>
      <c r="HS96" s="164"/>
      <c r="HT96" s="164"/>
      <c r="HU96" s="164"/>
      <c r="HV96" s="164"/>
      <c r="HW96" s="164"/>
      <c r="HX96" s="164"/>
      <c r="HY96" s="164"/>
      <c r="HZ96" s="164"/>
      <c r="IA96" s="164"/>
      <c r="IB96" s="164"/>
      <c r="IC96" s="164"/>
      <c r="ID96" s="164"/>
      <c r="IE96" s="164"/>
      <c r="IF96" s="164"/>
      <c r="IG96" s="164"/>
      <c r="IH96" s="164"/>
      <c r="II96" s="164"/>
      <c r="IJ96" s="164"/>
      <c r="IK96" s="164"/>
      <c r="IL96" s="164"/>
      <c r="IM96" s="164"/>
      <c r="IN96" s="164"/>
      <c r="IO96" s="164"/>
      <c r="IP96" s="164"/>
      <c r="IQ96" s="164"/>
      <c r="IR96" s="164"/>
      <c r="IS96" s="164"/>
      <c r="IT96" s="164"/>
      <c r="IU96" s="164"/>
      <c r="IV96" s="164"/>
      <c r="IW96" s="164"/>
      <c r="IX96" s="164"/>
      <c r="IY96" s="164"/>
      <c r="IZ96" s="164"/>
      <c r="JA96" s="164"/>
      <c r="JB96" s="164"/>
      <c r="JC96" s="164"/>
      <c r="JD96" s="164"/>
      <c r="JE96" s="164"/>
      <c r="JF96" s="164"/>
      <c r="JG96" s="164"/>
      <c r="JH96" s="164"/>
      <c r="JI96" s="164"/>
      <c r="JJ96" s="164"/>
      <c r="JK96" s="164"/>
      <c r="JL96" s="164"/>
      <c r="JM96" s="164"/>
      <c r="JN96" s="164"/>
      <c r="JO96" s="164"/>
      <c r="JP96" s="164"/>
      <c r="JQ96" s="164"/>
      <c r="JR96" s="164"/>
      <c r="JS96" s="164"/>
      <c r="JT96" s="164"/>
      <c r="JU96" s="164"/>
      <c r="JV96" s="164"/>
      <c r="JW96" s="164"/>
      <c r="JX96" s="164"/>
      <c r="JY96" s="164"/>
      <c r="JZ96" s="164"/>
      <c r="KA96" s="164"/>
      <c r="KB96" s="164"/>
      <c r="KC96" s="164"/>
      <c r="KD96" s="164"/>
      <c r="KE96" s="164"/>
      <c r="KF96" s="164"/>
      <c r="KG96" s="164"/>
      <c r="KH96" s="164"/>
      <c r="KI96" s="164"/>
      <c r="KJ96" s="164"/>
      <c r="KK96" s="164"/>
      <c r="KL96" s="164"/>
      <c r="KM96" s="164"/>
      <c r="KN96" s="164"/>
      <c r="KO96" s="164"/>
      <c r="KP96" s="164"/>
      <c r="KQ96" s="164"/>
      <c r="KR96" s="164"/>
      <c r="KS96" s="164"/>
      <c r="KT96" s="164"/>
      <c r="KU96" s="164"/>
      <c r="KV96" s="164"/>
      <c r="KW96" s="164"/>
      <c r="KX96" s="164"/>
      <c r="KY96" s="164"/>
      <c r="KZ96" s="164"/>
      <c r="LA96" s="164"/>
      <c r="LB96" s="164"/>
      <c r="LC96" s="164"/>
      <c r="LD96" s="164"/>
      <c r="LE96" s="164"/>
      <c r="LF96" s="164"/>
      <c r="LG96" s="164"/>
      <c r="LH96" s="164"/>
      <c r="LI96" s="164"/>
      <c r="LJ96" s="164"/>
      <c r="LK96" s="164"/>
      <c r="LL96" s="164"/>
      <c r="LM96" s="164"/>
      <c r="LN96" s="164"/>
      <c r="LO96" s="164"/>
      <c r="LP96" s="164"/>
      <c r="LQ96" s="164"/>
      <c r="LR96" s="164"/>
      <c r="LS96" s="164"/>
      <c r="LT96" s="164"/>
      <c r="LU96" s="164"/>
      <c r="LV96" s="164"/>
      <c r="LW96" s="164"/>
      <c r="LX96" s="164"/>
      <c r="LY96" s="164"/>
      <c r="LZ96" s="164"/>
      <c r="MA96" s="164"/>
      <c r="MB96" s="164"/>
      <c r="MC96" s="164"/>
      <c r="MD96" s="164"/>
      <c r="ME96" s="164"/>
      <c r="MF96" s="164"/>
      <c r="MG96" s="164"/>
      <c r="MH96" s="164"/>
      <c r="MI96" s="164"/>
      <c r="MJ96" s="164"/>
      <c r="MK96" s="164"/>
      <c r="ML96" s="164"/>
      <c r="MM96" s="164"/>
      <c r="MN96" s="164"/>
      <c r="MO96" s="164"/>
      <c r="MP96" s="164"/>
      <c r="MQ96" s="164"/>
      <c r="MR96" s="164"/>
      <c r="MS96" s="164"/>
      <c r="MT96" s="164"/>
      <c r="MU96" s="164"/>
      <c r="MV96" s="164"/>
      <c r="MW96" s="164"/>
      <c r="MX96" s="164"/>
      <c r="MY96" s="164"/>
      <c r="MZ96" s="164"/>
      <c r="NA96" s="164"/>
      <c r="NB96" s="164"/>
      <c r="NC96" s="164"/>
      <c r="ND96" s="164"/>
      <c r="NE96" s="164"/>
      <c r="NF96" s="164"/>
      <c r="NG96" s="164"/>
      <c r="NH96" s="164"/>
      <c r="NI96" s="164"/>
      <c r="NJ96" s="164"/>
      <c r="NK96" s="164"/>
      <c r="NL96" s="164"/>
      <c r="NM96" s="164"/>
      <c r="NN96" s="164"/>
      <c r="NO96" s="164"/>
      <c r="NP96" s="164"/>
      <c r="NQ96" s="164"/>
      <c r="NR96" s="164"/>
      <c r="NS96" s="164"/>
      <c r="NT96" s="164"/>
      <c r="NU96" s="164"/>
      <c r="NV96" s="164"/>
      <c r="NW96" s="164"/>
      <c r="NX96" s="164"/>
      <c r="NY96" s="164"/>
      <c r="NZ96" s="164"/>
      <c r="OA96" s="164"/>
      <c r="OB96" s="164"/>
      <c r="OC96" s="164"/>
      <c r="OD96" s="164"/>
      <c r="OE96" s="164"/>
      <c r="OF96" s="164"/>
      <c r="OG96" s="164"/>
      <c r="OH96" s="164"/>
      <c r="OI96" s="164"/>
      <c r="OJ96" s="164"/>
      <c r="OK96" s="164"/>
      <c r="OL96" s="164"/>
      <c r="OM96" s="164"/>
      <c r="ON96" s="164"/>
      <c r="OO96" s="164"/>
      <c r="OP96" s="164"/>
      <c r="OQ96" s="164"/>
      <c r="OR96" s="164"/>
      <c r="OS96" s="164"/>
      <c r="OT96" s="164"/>
      <c r="OU96" s="164"/>
      <c r="OV96" s="164"/>
      <c r="OW96" s="164"/>
      <c r="OX96" s="164"/>
      <c r="OY96" s="164"/>
      <c r="OZ96" s="164"/>
      <c r="PA96" s="164"/>
      <c r="PB96" s="164"/>
      <c r="PC96" s="164"/>
      <c r="PD96" s="164"/>
      <c r="PE96" s="164"/>
      <c r="PF96" s="164"/>
      <c r="PG96" s="164"/>
      <c r="PH96" s="164"/>
      <c r="PI96" s="164"/>
      <c r="PJ96" s="164"/>
      <c r="PK96" s="164"/>
      <c r="PL96" s="164"/>
      <c r="PM96" s="164"/>
      <c r="PN96" s="164"/>
      <c r="PO96" s="164"/>
      <c r="PP96" s="164"/>
      <c r="PQ96" s="164"/>
      <c r="PR96" s="164"/>
      <c r="PS96" s="164"/>
      <c r="PT96" s="164"/>
      <c r="PU96" s="164"/>
      <c r="PV96" s="164"/>
      <c r="PW96" s="164"/>
      <c r="PX96" s="164"/>
      <c r="PY96" s="164"/>
      <c r="PZ96" s="164"/>
      <c r="QA96" s="164"/>
      <c r="QB96" s="164"/>
      <c r="QC96" s="164"/>
      <c r="QD96" s="164"/>
      <c r="QE96" s="164"/>
      <c r="QF96" s="164"/>
      <c r="QG96" s="164"/>
      <c r="QH96" s="164"/>
      <c r="QI96" s="164"/>
      <c r="QJ96" s="164"/>
      <c r="QK96" s="164"/>
      <c r="QL96" s="164"/>
      <c r="QM96" s="164"/>
      <c r="QN96" s="164"/>
      <c r="QO96" s="164"/>
      <c r="QP96" s="164"/>
      <c r="QQ96" s="164"/>
      <c r="QR96" s="164"/>
      <c r="QS96" s="164"/>
      <c r="QT96" s="164"/>
      <c r="QU96" s="164"/>
      <c r="QV96" s="164"/>
      <c r="QW96" s="164"/>
      <c r="QX96" s="164"/>
      <c r="QY96" s="164"/>
      <c r="QZ96" s="164"/>
      <c r="RA96" s="164"/>
      <c r="RB96" s="164"/>
      <c r="RC96" s="164"/>
      <c r="RD96" s="164"/>
      <c r="RE96" s="164"/>
      <c r="RF96" s="164"/>
      <c r="RG96" s="164"/>
      <c r="RH96" s="164"/>
      <c r="RI96" s="164"/>
      <c r="RJ96" s="164"/>
      <c r="RK96" s="164"/>
      <c r="RL96" s="164"/>
      <c r="RM96" s="164"/>
      <c r="RN96" s="164"/>
      <c r="RO96" s="164"/>
      <c r="RP96" s="164"/>
      <c r="RQ96" s="164"/>
      <c r="RR96" s="164"/>
      <c r="RS96" s="164"/>
      <c r="RT96" s="164"/>
      <c r="RU96" s="164"/>
      <c r="RV96" s="164"/>
      <c r="RW96" s="164"/>
      <c r="RX96" s="164"/>
      <c r="RY96" s="164"/>
      <c r="RZ96" s="164"/>
      <c r="SA96" s="164"/>
      <c r="SB96" s="164"/>
      <c r="SC96" s="164"/>
      <c r="SD96" s="164"/>
      <c r="SE96" s="164"/>
      <c r="SF96" s="164"/>
      <c r="SG96" s="164"/>
      <c r="SH96" s="164"/>
      <c r="SI96" s="164"/>
      <c r="SJ96" s="164"/>
      <c r="SK96" s="164"/>
      <c r="SL96" s="164"/>
      <c r="SM96" s="164"/>
      <c r="SN96" s="164"/>
      <c r="SO96" s="164"/>
      <c r="SP96" s="164"/>
      <c r="SQ96" s="164"/>
      <c r="SR96" s="164"/>
      <c r="SS96" s="164"/>
      <c r="ST96" s="164"/>
      <c r="SU96" s="164"/>
      <c r="SV96" s="164"/>
      <c r="SW96" s="164"/>
      <c r="SX96" s="164"/>
      <c r="SY96" s="164"/>
      <c r="SZ96" s="164"/>
      <c r="TA96" s="164"/>
      <c r="TB96" s="164"/>
      <c r="TC96" s="164"/>
      <c r="TD96" s="164"/>
      <c r="TE96" s="164"/>
      <c r="TF96" s="164"/>
      <c r="TG96" s="164"/>
      <c r="TH96" s="164"/>
      <c r="TI96" s="164"/>
      <c r="TJ96" s="164"/>
      <c r="TK96" s="164"/>
      <c r="TL96" s="164"/>
      <c r="TM96" s="164"/>
      <c r="TN96" s="164"/>
      <c r="TO96" s="164"/>
      <c r="TP96" s="164"/>
      <c r="TQ96" s="164"/>
      <c r="TR96" s="164"/>
      <c r="TS96" s="164"/>
      <c r="TT96" s="164"/>
      <c r="TU96" s="164"/>
      <c r="TV96" s="164"/>
      <c r="TW96" s="164"/>
      <c r="TX96" s="164"/>
      <c r="TY96" s="164"/>
      <c r="TZ96" s="164"/>
      <c r="UA96" s="164"/>
      <c r="UB96" s="164"/>
      <c r="UC96" s="164"/>
      <c r="UD96" s="164"/>
      <c r="UE96" s="164"/>
      <c r="UF96" s="164"/>
      <c r="UG96" s="164"/>
      <c r="UH96" s="164"/>
      <c r="UI96" s="164"/>
      <c r="UJ96" s="164"/>
      <c r="UK96" s="164"/>
      <c r="UL96" s="164"/>
      <c r="UM96" s="164"/>
      <c r="UN96" s="164"/>
      <c r="UO96" s="164"/>
      <c r="UP96" s="164"/>
      <c r="UQ96" s="164"/>
      <c r="UR96" s="164"/>
      <c r="US96" s="164"/>
      <c r="UT96" s="164"/>
      <c r="UU96" s="164"/>
      <c r="UV96" s="164"/>
      <c r="UW96" s="164"/>
      <c r="UX96" s="164"/>
      <c r="UY96" s="164"/>
      <c r="UZ96" s="164"/>
      <c r="VA96" s="164"/>
      <c r="VB96" s="164"/>
      <c r="VC96" s="164"/>
      <c r="VD96" s="164"/>
      <c r="VE96" s="164"/>
      <c r="VF96" s="164"/>
      <c r="VG96" s="164"/>
      <c r="VH96" s="164"/>
      <c r="VI96" s="164"/>
      <c r="VJ96" s="164"/>
      <c r="VK96" s="164"/>
      <c r="VL96" s="164"/>
      <c r="VM96" s="164"/>
      <c r="VN96" s="164"/>
      <c r="VO96" s="164"/>
      <c r="VP96" s="164"/>
      <c r="VQ96" s="164"/>
      <c r="VR96" s="164"/>
      <c r="VS96" s="164"/>
      <c r="VT96" s="164"/>
      <c r="VU96" s="164"/>
      <c r="VV96" s="164"/>
      <c r="VW96" s="164"/>
      <c r="VX96" s="164"/>
      <c r="VY96" s="164"/>
      <c r="VZ96" s="164"/>
      <c r="WA96" s="164"/>
      <c r="WB96" s="164"/>
      <c r="WC96" s="164"/>
      <c r="WD96" s="164"/>
      <c r="WE96" s="164"/>
      <c r="WF96" s="164"/>
      <c r="WG96" s="164"/>
      <c r="WH96" s="164"/>
      <c r="WI96" s="164"/>
      <c r="WJ96" s="164"/>
      <c r="WK96" s="164"/>
      <c r="WL96" s="164"/>
      <c r="WM96" s="164"/>
      <c r="WN96" s="164"/>
      <c r="WO96" s="164"/>
      <c r="WP96" s="164"/>
      <c r="WQ96" s="164"/>
      <c r="WR96" s="164"/>
      <c r="WS96" s="164"/>
      <c r="WT96" s="164"/>
      <c r="WU96" s="164"/>
      <c r="WV96" s="164"/>
      <c r="WW96" s="164"/>
      <c r="WX96" s="164"/>
      <c r="WY96" s="164"/>
      <c r="WZ96" s="164"/>
      <c r="XA96" s="164"/>
      <c r="XB96" s="164"/>
      <c r="XC96" s="164"/>
      <c r="XD96" s="164"/>
      <c r="XE96" s="164"/>
      <c r="XF96" s="164"/>
      <c r="XG96" s="164"/>
      <c r="XH96" s="164"/>
      <c r="XI96" s="164"/>
      <c r="XJ96" s="164"/>
      <c r="XK96" s="164"/>
      <c r="XL96" s="164"/>
      <c r="XM96" s="164"/>
      <c r="XN96" s="164"/>
      <c r="XO96" s="164"/>
      <c r="XP96" s="164"/>
      <c r="XQ96" s="164"/>
      <c r="XR96" s="164"/>
      <c r="XS96" s="164"/>
      <c r="XT96" s="164"/>
      <c r="XU96" s="164"/>
      <c r="XV96" s="164"/>
      <c r="XW96" s="164"/>
      <c r="XX96" s="164"/>
      <c r="XY96" s="164"/>
      <c r="XZ96" s="164"/>
      <c r="YA96" s="164"/>
      <c r="YB96" s="164"/>
      <c r="YC96" s="164"/>
      <c r="YD96" s="164"/>
      <c r="YE96" s="164"/>
      <c r="YF96" s="164"/>
      <c r="YG96" s="164"/>
      <c r="YH96" s="164"/>
      <c r="YI96" s="164"/>
      <c r="YJ96" s="164"/>
      <c r="YK96" s="164"/>
      <c r="YL96" s="164"/>
      <c r="YM96" s="164"/>
      <c r="YN96" s="164"/>
      <c r="YO96" s="164"/>
      <c r="YP96" s="164"/>
      <c r="YQ96" s="164"/>
      <c r="YR96" s="164"/>
      <c r="YS96" s="164"/>
      <c r="YT96" s="164"/>
      <c r="YU96" s="164"/>
      <c r="YV96" s="164"/>
      <c r="YW96" s="164"/>
      <c r="YX96" s="164"/>
      <c r="YY96" s="164"/>
      <c r="YZ96" s="164"/>
      <c r="ZA96" s="164"/>
      <c r="ZB96" s="164"/>
      <c r="ZC96" s="164"/>
      <c r="ZD96" s="164"/>
      <c r="ZE96" s="164"/>
      <c r="ZF96" s="164"/>
      <c r="ZG96" s="164"/>
      <c r="ZH96" s="164"/>
      <c r="ZI96" s="164"/>
      <c r="ZJ96" s="164"/>
      <c r="ZK96" s="164"/>
      <c r="ZL96" s="164"/>
      <c r="ZM96" s="164"/>
      <c r="ZN96" s="164"/>
      <c r="ZO96" s="164"/>
      <c r="ZP96" s="164"/>
      <c r="ZQ96" s="164"/>
      <c r="ZR96" s="164"/>
      <c r="ZS96" s="164"/>
      <c r="ZT96" s="164"/>
      <c r="ZU96" s="164"/>
      <c r="ZV96" s="164"/>
      <c r="ZW96" s="164"/>
      <c r="ZX96" s="164"/>
      <c r="ZY96" s="164"/>
      <c r="ZZ96" s="164"/>
      <c r="AAA96" s="164"/>
      <c r="AAB96" s="164"/>
      <c r="AAC96" s="164"/>
      <c r="AAD96" s="164"/>
      <c r="AAE96" s="164"/>
      <c r="AAF96" s="164"/>
      <c r="AAG96" s="164"/>
      <c r="AAH96" s="164"/>
      <c r="AAI96" s="164"/>
      <c r="AAJ96" s="164"/>
      <c r="AAK96" s="164"/>
      <c r="AAL96" s="164"/>
      <c r="AAM96" s="164"/>
      <c r="AAN96" s="164"/>
      <c r="AAO96" s="164"/>
      <c r="AAP96" s="164"/>
      <c r="AAQ96" s="164"/>
      <c r="AAR96" s="164"/>
      <c r="AAS96" s="164"/>
      <c r="AAT96" s="164"/>
      <c r="AAU96" s="164"/>
      <c r="AAV96" s="164"/>
      <c r="AAW96" s="164"/>
      <c r="AAX96" s="164"/>
      <c r="AAY96" s="164"/>
      <c r="AAZ96" s="164"/>
      <c r="ABA96" s="164"/>
      <c r="ABB96" s="164"/>
      <c r="ABC96" s="164"/>
    </row>
    <row r="97" spans="1:731" ht="15" customHeight="1" x14ac:dyDescent="0.35">
      <c r="A97" s="161" t="s">
        <v>257</v>
      </c>
      <c r="B97" s="525"/>
      <c r="C97" s="525"/>
      <c r="D97" s="162"/>
      <c r="E97" s="162"/>
      <c r="F97" s="162"/>
      <c r="G97" s="162">
        <v>1</v>
      </c>
      <c r="H97" s="162">
        <v>1</v>
      </c>
      <c r="I97" s="162">
        <v>1</v>
      </c>
      <c r="J97" s="162">
        <v>1</v>
      </c>
      <c r="K97" s="162">
        <v>1</v>
      </c>
      <c r="L97" s="162">
        <v>1</v>
      </c>
      <c r="M97" s="162">
        <v>1</v>
      </c>
      <c r="N97" s="162">
        <v>1</v>
      </c>
      <c r="O97" s="162"/>
      <c r="P97" s="162"/>
      <c r="Q97" s="162"/>
      <c r="R97" s="162">
        <v>6402.2111230501405</v>
      </c>
      <c r="S97" s="162">
        <v>6402.2111230501405</v>
      </c>
      <c r="T97" s="162">
        <v>6402.2111230501405</v>
      </c>
      <c r="U97" s="162">
        <v>6402.2111230501405</v>
      </c>
      <c r="V97" s="162">
        <v>6402.2111230501405</v>
      </c>
      <c r="W97" s="162">
        <v>6402.2111230501405</v>
      </c>
      <c r="X97" s="162">
        <v>6402.2111230501405</v>
      </c>
      <c r="Y97" s="162">
        <v>6402.2111230501405</v>
      </c>
      <c r="Z97" s="162"/>
      <c r="AA97" s="162"/>
      <c r="AB97" s="162"/>
      <c r="AC97" s="162">
        <v>16505.878741332879</v>
      </c>
      <c r="AD97" s="162">
        <v>16505.878741332879</v>
      </c>
      <c r="AE97" s="162">
        <v>16505.878741332879</v>
      </c>
      <c r="AF97" s="162">
        <v>16505.878741332879</v>
      </c>
      <c r="AG97" s="162">
        <v>16505.878741332879</v>
      </c>
      <c r="AH97" s="162">
        <v>16505.878741332879</v>
      </c>
      <c r="AI97" s="162">
        <v>16505.878741332879</v>
      </c>
      <c r="AJ97" s="162">
        <v>16505.878741332879</v>
      </c>
      <c r="AK97" s="162"/>
      <c r="AL97" s="162"/>
      <c r="AM97" s="162"/>
      <c r="AN97" s="162">
        <v>29908.678635616987</v>
      </c>
      <c r="AO97" s="162">
        <v>29908.678635616987</v>
      </c>
      <c r="AP97" s="162">
        <v>29908.678635616987</v>
      </c>
      <c r="AQ97" s="162">
        <v>29908.678635616987</v>
      </c>
      <c r="AR97" s="162">
        <v>29908.678635616987</v>
      </c>
      <c r="AS97" s="162">
        <v>29908.678635616987</v>
      </c>
      <c r="AT97" s="162">
        <v>29908.678635616987</v>
      </c>
      <c r="AU97" s="162">
        <v>29908.678635616987</v>
      </c>
      <c r="AV97" s="162"/>
      <c r="AW97" s="162"/>
      <c r="AX97" s="162"/>
      <c r="AY97" s="162">
        <v>153216</v>
      </c>
      <c r="AZ97" s="162">
        <v>153216</v>
      </c>
      <c r="BA97" s="162">
        <v>153216</v>
      </c>
      <c r="BB97" s="162">
        <v>153216</v>
      </c>
      <c r="BC97" s="162">
        <v>153216</v>
      </c>
      <c r="BD97" s="162">
        <v>153216</v>
      </c>
      <c r="BE97" s="162">
        <v>153216</v>
      </c>
      <c r="BF97" s="162">
        <v>153216</v>
      </c>
      <c r="BG97" s="162"/>
      <c r="BH97" s="162"/>
      <c r="BI97" s="162"/>
      <c r="BJ97" s="162">
        <v>0</v>
      </c>
      <c r="BK97" s="162">
        <v>0</v>
      </c>
      <c r="BL97" s="162">
        <v>0</v>
      </c>
      <c r="BM97" s="162">
        <v>0</v>
      </c>
      <c r="BN97" s="162">
        <v>0</v>
      </c>
      <c r="BO97" s="162">
        <v>0</v>
      </c>
      <c r="BP97" s="162">
        <v>0</v>
      </c>
      <c r="BQ97" s="162">
        <v>0</v>
      </c>
      <c r="BR97" s="162"/>
      <c r="BS97" s="162"/>
      <c r="BT97" s="162"/>
      <c r="BU97" s="162">
        <v>0</v>
      </c>
      <c r="BV97" s="162">
        <v>0</v>
      </c>
      <c r="BW97" s="162">
        <v>0</v>
      </c>
      <c r="BX97" s="162">
        <v>0</v>
      </c>
      <c r="BY97" s="162">
        <v>0</v>
      </c>
      <c r="BZ97" s="162">
        <v>0</v>
      </c>
      <c r="CA97" s="162">
        <v>0</v>
      </c>
      <c r="CB97" s="162">
        <v>0</v>
      </c>
      <c r="CC97" s="162"/>
      <c r="CD97" s="162"/>
      <c r="CE97" s="162"/>
      <c r="CF97" s="162">
        <v>52816.768499999998</v>
      </c>
      <c r="CG97" s="162">
        <v>52816.768499999998</v>
      </c>
      <c r="CH97" s="162">
        <v>52816.768499999998</v>
      </c>
      <c r="CI97" s="162">
        <v>52816.768499999998</v>
      </c>
      <c r="CJ97" s="162">
        <v>52816.768499999998</v>
      </c>
      <c r="CK97" s="162">
        <v>52816.768499999998</v>
      </c>
      <c r="CL97" s="162">
        <v>52816.768499999998</v>
      </c>
      <c r="CM97" s="162">
        <v>52816.768499999998</v>
      </c>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4"/>
      <c r="DV97" s="164"/>
      <c r="DW97" s="164"/>
      <c r="DX97" s="164"/>
      <c r="DY97" s="164"/>
      <c r="DZ97" s="164"/>
      <c r="EA97" s="164"/>
      <c r="EB97" s="164"/>
      <c r="EC97" s="164"/>
      <c r="ED97" s="164"/>
      <c r="EE97" s="164"/>
      <c r="EF97" s="164"/>
      <c r="EG97" s="164"/>
      <c r="EH97" s="164"/>
      <c r="EI97" s="164"/>
      <c r="EJ97" s="164"/>
      <c r="EK97" s="164"/>
      <c r="EL97" s="164"/>
      <c r="EM97" s="164"/>
      <c r="EN97" s="164"/>
      <c r="EO97" s="164"/>
      <c r="EP97" s="164"/>
      <c r="EQ97" s="164"/>
      <c r="ER97" s="164"/>
      <c r="ES97" s="164"/>
      <c r="ET97" s="164"/>
      <c r="EU97" s="164"/>
      <c r="EV97" s="164"/>
      <c r="EW97" s="164"/>
      <c r="EX97" s="164"/>
      <c r="EY97" s="164"/>
      <c r="EZ97" s="164"/>
      <c r="FA97" s="164"/>
      <c r="FB97" s="164"/>
      <c r="FC97" s="164"/>
      <c r="FD97" s="164"/>
      <c r="FE97" s="164"/>
      <c r="FF97" s="164"/>
      <c r="FG97" s="164"/>
      <c r="FH97" s="164"/>
      <c r="FI97" s="164"/>
      <c r="FJ97" s="164"/>
      <c r="FK97" s="164"/>
      <c r="FL97" s="164"/>
      <c r="FM97" s="164"/>
      <c r="FN97" s="164"/>
      <c r="FO97" s="164"/>
      <c r="FP97" s="164"/>
      <c r="FQ97" s="164"/>
      <c r="FR97" s="164"/>
      <c r="FS97" s="164"/>
      <c r="FT97" s="164"/>
      <c r="FU97" s="164"/>
      <c r="FV97" s="164"/>
      <c r="FW97" s="164"/>
      <c r="FX97" s="164"/>
      <c r="FY97" s="164"/>
      <c r="FZ97" s="164"/>
      <c r="GA97" s="164"/>
      <c r="GB97" s="164"/>
      <c r="GC97" s="164"/>
      <c r="GD97" s="164"/>
      <c r="GE97" s="164"/>
      <c r="GF97" s="164"/>
      <c r="GG97" s="164"/>
      <c r="GH97" s="164"/>
      <c r="GI97" s="164"/>
      <c r="GJ97" s="164"/>
      <c r="GK97" s="164"/>
      <c r="GL97" s="164"/>
      <c r="GM97" s="164"/>
      <c r="GN97" s="164"/>
      <c r="GO97" s="164"/>
      <c r="GP97" s="164"/>
      <c r="GQ97" s="164"/>
      <c r="GR97" s="164"/>
      <c r="GS97" s="164"/>
      <c r="GT97" s="164"/>
      <c r="GU97" s="164"/>
      <c r="GV97" s="164"/>
      <c r="GW97" s="164"/>
      <c r="GX97" s="164"/>
      <c r="GY97" s="164"/>
      <c r="GZ97" s="164"/>
      <c r="HA97" s="164"/>
      <c r="HB97" s="164"/>
      <c r="HC97" s="164"/>
      <c r="HD97" s="164"/>
      <c r="HE97" s="164"/>
      <c r="HF97" s="164"/>
      <c r="HG97" s="164"/>
      <c r="HH97" s="164"/>
      <c r="HI97" s="164"/>
      <c r="HJ97" s="164"/>
      <c r="HK97" s="164"/>
      <c r="HL97" s="164"/>
      <c r="HM97" s="164"/>
      <c r="HN97" s="164"/>
      <c r="HO97" s="164"/>
      <c r="HP97" s="164"/>
      <c r="HQ97" s="164"/>
      <c r="HR97" s="164"/>
      <c r="HS97" s="164"/>
      <c r="HT97" s="164"/>
      <c r="HU97" s="164"/>
      <c r="HV97" s="164"/>
      <c r="HW97" s="164"/>
      <c r="HX97" s="164"/>
      <c r="HY97" s="164"/>
      <c r="HZ97" s="164"/>
      <c r="IA97" s="164"/>
      <c r="IB97" s="164"/>
      <c r="IC97" s="164"/>
      <c r="ID97" s="164"/>
      <c r="IE97" s="164"/>
      <c r="IF97" s="164"/>
      <c r="IG97" s="164"/>
      <c r="IH97" s="164"/>
      <c r="II97" s="164"/>
      <c r="IJ97" s="164"/>
      <c r="IK97" s="164"/>
      <c r="IL97" s="164"/>
      <c r="IM97" s="164"/>
      <c r="IN97" s="164"/>
      <c r="IO97" s="164"/>
      <c r="IP97" s="164"/>
      <c r="IQ97" s="164"/>
      <c r="IR97" s="164"/>
      <c r="IS97" s="164"/>
      <c r="IT97" s="164"/>
      <c r="IU97" s="164"/>
      <c r="IV97" s="164"/>
      <c r="IW97" s="164"/>
      <c r="IX97" s="164"/>
      <c r="IY97" s="164"/>
      <c r="IZ97" s="164"/>
      <c r="JA97" s="164"/>
      <c r="JB97" s="164"/>
      <c r="JC97" s="164"/>
      <c r="JD97" s="164"/>
      <c r="JE97" s="164"/>
      <c r="JF97" s="164"/>
      <c r="JG97" s="164"/>
      <c r="JH97" s="164"/>
      <c r="JI97" s="164"/>
      <c r="JJ97" s="164"/>
      <c r="JK97" s="164"/>
      <c r="JL97" s="164"/>
      <c r="JM97" s="164"/>
      <c r="JN97" s="164"/>
      <c r="JO97" s="164"/>
      <c r="JP97" s="164"/>
      <c r="JQ97" s="164"/>
      <c r="JR97" s="164"/>
      <c r="JS97" s="164"/>
      <c r="JT97" s="164"/>
      <c r="JU97" s="164"/>
      <c r="JV97" s="164"/>
      <c r="JW97" s="164"/>
      <c r="JX97" s="164"/>
      <c r="JY97" s="164"/>
      <c r="JZ97" s="164"/>
      <c r="KA97" s="164"/>
      <c r="KB97" s="164"/>
      <c r="KC97" s="164"/>
      <c r="KD97" s="164"/>
      <c r="KE97" s="164"/>
      <c r="KF97" s="164"/>
      <c r="KG97" s="164"/>
      <c r="KH97" s="164"/>
      <c r="KI97" s="164"/>
      <c r="KJ97" s="164"/>
      <c r="KK97" s="164"/>
      <c r="KL97" s="164"/>
      <c r="KM97" s="164"/>
      <c r="KN97" s="164"/>
      <c r="KO97" s="164"/>
      <c r="KP97" s="164"/>
      <c r="KQ97" s="164"/>
      <c r="KR97" s="164"/>
      <c r="KS97" s="164"/>
      <c r="KT97" s="164"/>
      <c r="KU97" s="164"/>
      <c r="KV97" s="164"/>
      <c r="KW97" s="164"/>
      <c r="KX97" s="164"/>
      <c r="KY97" s="164"/>
      <c r="KZ97" s="164"/>
      <c r="LA97" s="164"/>
      <c r="LB97" s="164"/>
      <c r="LC97" s="164"/>
      <c r="LD97" s="164"/>
      <c r="LE97" s="164"/>
      <c r="LF97" s="164"/>
      <c r="LG97" s="164"/>
      <c r="LH97" s="164"/>
      <c r="LI97" s="164"/>
      <c r="LJ97" s="164"/>
      <c r="LK97" s="164"/>
      <c r="LL97" s="164"/>
      <c r="LM97" s="164"/>
      <c r="LN97" s="164"/>
      <c r="LO97" s="164"/>
      <c r="LP97" s="164"/>
      <c r="LQ97" s="164"/>
      <c r="LR97" s="164"/>
      <c r="LS97" s="164"/>
      <c r="LT97" s="164"/>
      <c r="LU97" s="164"/>
      <c r="LV97" s="164"/>
      <c r="LW97" s="164"/>
      <c r="LX97" s="164"/>
      <c r="LY97" s="164"/>
      <c r="LZ97" s="164"/>
      <c r="MA97" s="164"/>
      <c r="MB97" s="164"/>
      <c r="MC97" s="164"/>
      <c r="MD97" s="164"/>
      <c r="ME97" s="164"/>
      <c r="MF97" s="164"/>
      <c r="MG97" s="164"/>
      <c r="MH97" s="164"/>
      <c r="MI97" s="164"/>
      <c r="MJ97" s="164"/>
      <c r="MK97" s="164"/>
      <c r="ML97" s="164"/>
      <c r="MM97" s="164"/>
      <c r="MN97" s="164"/>
      <c r="MO97" s="164"/>
      <c r="MP97" s="164"/>
      <c r="MQ97" s="164"/>
      <c r="MR97" s="164"/>
      <c r="MS97" s="164"/>
      <c r="MT97" s="164"/>
      <c r="MU97" s="164"/>
      <c r="MV97" s="164"/>
      <c r="MW97" s="164"/>
      <c r="MX97" s="164"/>
      <c r="MY97" s="164"/>
      <c r="MZ97" s="164"/>
      <c r="NA97" s="164"/>
      <c r="NB97" s="164"/>
      <c r="NC97" s="164"/>
      <c r="ND97" s="164"/>
      <c r="NE97" s="164"/>
      <c r="NF97" s="164"/>
      <c r="NG97" s="164"/>
      <c r="NH97" s="164"/>
      <c r="NI97" s="164"/>
      <c r="NJ97" s="164"/>
      <c r="NK97" s="164"/>
      <c r="NL97" s="164"/>
      <c r="NM97" s="164"/>
      <c r="NN97" s="164"/>
      <c r="NO97" s="164"/>
      <c r="NP97" s="164"/>
      <c r="NQ97" s="164"/>
      <c r="NR97" s="164"/>
      <c r="NS97" s="164"/>
      <c r="NT97" s="164"/>
      <c r="NU97" s="164"/>
      <c r="NV97" s="164"/>
      <c r="NW97" s="164"/>
      <c r="NX97" s="164"/>
      <c r="NY97" s="164"/>
      <c r="NZ97" s="164"/>
      <c r="OA97" s="164"/>
      <c r="OB97" s="164"/>
      <c r="OC97" s="164"/>
      <c r="OD97" s="164"/>
      <c r="OE97" s="164"/>
      <c r="OF97" s="164"/>
      <c r="OG97" s="164"/>
      <c r="OH97" s="164"/>
      <c r="OI97" s="164"/>
      <c r="OJ97" s="164"/>
      <c r="OK97" s="164"/>
      <c r="OL97" s="164"/>
      <c r="OM97" s="164"/>
      <c r="ON97" s="164"/>
      <c r="OO97" s="164"/>
      <c r="OP97" s="164"/>
      <c r="OQ97" s="164"/>
      <c r="OR97" s="164"/>
      <c r="OS97" s="164"/>
      <c r="OT97" s="164"/>
      <c r="OU97" s="164"/>
      <c r="OV97" s="164"/>
      <c r="OW97" s="164"/>
      <c r="OX97" s="164"/>
      <c r="OY97" s="164"/>
      <c r="OZ97" s="164"/>
      <c r="PA97" s="164"/>
      <c r="PB97" s="164"/>
      <c r="PC97" s="164"/>
      <c r="PD97" s="164"/>
      <c r="PE97" s="164"/>
      <c r="PF97" s="164"/>
      <c r="PG97" s="164"/>
      <c r="PH97" s="164"/>
      <c r="PI97" s="164"/>
      <c r="PJ97" s="164"/>
      <c r="PK97" s="164"/>
      <c r="PL97" s="164"/>
      <c r="PM97" s="164"/>
      <c r="PN97" s="164"/>
      <c r="PO97" s="164"/>
      <c r="PP97" s="164"/>
      <c r="PQ97" s="164"/>
      <c r="PR97" s="164"/>
      <c r="PS97" s="164"/>
      <c r="PT97" s="164"/>
      <c r="PU97" s="164"/>
      <c r="PV97" s="164"/>
      <c r="PW97" s="164"/>
      <c r="PX97" s="164"/>
      <c r="PY97" s="164"/>
      <c r="PZ97" s="164"/>
      <c r="QA97" s="164"/>
      <c r="QB97" s="164"/>
      <c r="QC97" s="164"/>
      <c r="QD97" s="164"/>
      <c r="QE97" s="164"/>
      <c r="QF97" s="164"/>
      <c r="QG97" s="164"/>
      <c r="QH97" s="164"/>
      <c r="QI97" s="164"/>
      <c r="QJ97" s="164"/>
      <c r="QK97" s="164"/>
      <c r="QL97" s="164"/>
      <c r="QM97" s="164"/>
      <c r="QN97" s="164"/>
      <c r="QO97" s="164"/>
      <c r="QP97" s="164"/>
      <c r="QQ97" s="164"/>
      <c r="QR97" s="164"/>
      <c r="QS97" s="164"/>
      <c r="QT97" s="164"/>
      <c r="QU97" s="164"/>
      <c r="QV97" s="164"/>
      <c r="QW97" s="164"/>
      <c r="QX97" s="164"/>
      <c r="QY97" s="164"/>
      <c r="QZ97" s="164"/>
      <c r="RA97" s="164"/>
      <c r="RB97" s="164"/>
      <c r="RC97" s="164"/>
      <c r="RD97" s="164"/>
      <c r="RE97" s="164"/>
      <c r="RF97" s="164"/>
      <c r="RG97" s="164"/>
      <c r="RH97" s="164"/>
      <c r="RI97" s="164"/>
      <c r="RJ97" s="164"/>
      <c r="RK97" s="164"/>
      <c r="RL97" s="164"/>
      <c r="RM97" s="164"/>
      <c r="RN97" s="164"/>
      <c r="RO97" s="164"/>
      <c r="RP97" s="164"/>
      <c r="RQ97" s="164"/>
      <c r="RR97" s="164"/>
      <c r="RS97" s="164"/>
      <c r="RT97" s="164"/>
      <c r="RU97" s="164"/>
      <c r="RV97" s="164"/>
      <c r="RW97" s="164"/>
      <c r="RX97" s="164"/>
      <c r="RY97" s="164"/>
      <c r="RZ97" s="164"/>
      <c r="SA97" s="164"/>
      <c r="SB97" s="164"/>
      <c r="SC97" s="164"/>
      <c r="SD97" s="164"/>
      <c r="SE97" s="164"/>
      <c r="SF97" s="164"/>
      <c r="SG97" s="164"/>
      <c r="SH97" s="164"/>
      <c r="SI97" s="164"/>
      <c r="SJ97" s="164"/>
      <c r="SK97" s="164"/>
      <c r="SL97" s="164"/>
      <c r="SM97" s="164"/>
      <c r="SN97" s="164"/>
      <c r="SO97" s="164"/>
      <c r="SP97" s="164"/>
      <c r="SQ97" s="164"/>
      <c r="SR97" s="164"/>
      <c r="SS97" s="164"/>
      <c r="ST97" s="164"/>
      <c r="SU97" s="164"/>
      <c r="SV97" s="164"/>
      <c r="SW97" s="164"/>
      <c r="SX97" s="164"/>
      <c r="SY97" s="164"/>
      <c r="SZ97" s="164"/>
      <c r="TA97" s="164"/>
      <c r="TB97" s="164"/>
      <c r="TC97" s="164"/>
      <c r="TD97" s="164"/>
      <c r="TE97" s="164"/>
      <c r="TF97" s="164"/>
      <c r="TG97" s="164"/>
      <c r="TH97" s="164"/>
      <c r="TI97" s="164"/>
      <c r="TJ97" s="164"/>
      <c r="TK97" s="164"/>
      <c r="TL97" s="164"/>
      <c r="TM97" s="164"/>
      <c r="TN97" s="164"/>
      <c r="TO97" s="164"/>
      <c r="TP97" s="164"/>
      <c r="TQ97" s="164"/>
      <c r="TR97" s="164"/>
      <c r="TS97" s="164"/>
      <c r="TT97" s="164"/>
      <c r="TU97" s="164"/>
      <c r="TV97" s="164"/>
      <c r="TW97" s="164"/>
      <c r="TX97" s="164"/>
      <c r="TY97" s="164"/>
      <c r="TZ97" s="164"/>
      <c r="UA97" s="164"/>
      <c r="UB97" s="164"/>
      <c r="UC97" s="164"/>
      <c r="UD97" s="164"/>
      <c r="UE97" s="164"/>
      <c r="UF97" s="164"/>
      <c r="UG97" s="164"/>
      <c r="UH97" s="164"/>
      <c r="UI97" s="164"/>
      <c r="UJ97" s="164"/>
      <c r="UK97" s="164"/>
      <c r="UL97" s="164"/>
      <c r="UM97" s="164"/>
      <c r="UN97" s="164"/>
      <c r="UO97" s="164"/>
      <c r="UP97" s="164"/>
      <c r="UQ97" s="164"/>
      <c r="UR97" s="164"/>
      <c r="US97" s="164"/>
      <c r="UT97" s="164"/>
      <c r="UU97" s="164"/>
      <c r="UV97" s="164"/>
      <c r="UW97" s="164"/>
      <c r="UX97" s="164"/>
      <c r="UY97" s="164"/>
      <c r="UZ97" s="164"/>
      <c r="VA97" s="164"/>
      <c r="VB97" s="164"/>
      <c r="VC97" s="164"/>
      <c r="VD97" s="164"/>
      <c r="VE97" s="164"/>
      <c r="VF97" s="164"/>
      <c r="VG97" s="164"/>
      <c r="VH97" s="164"/>
      <c r="VI97" s="164"/>
      <c r="VJ97" s="164"/>
      <c r="VK97" s="164"/>
      <c r="VL97" s="164"/>
      <c r="VM97" s="164"/>
      <c r="VN97" s="164"/>
      <c r="VO97" s="164"/>
      <c r="VP97" s="164"/>
      <c r="VQ97" s="164"/>
      <c r="VR97" s="164"/>
      <c r="VS97" s="164"/>
      <c r="VT97" s="164"/>
      <c r="VU97" s="164"/>
      <c r="VV97" s="164"/>
      <c r="VW97" s="164"/>
      <c r="VX97" s="164"/>
      <c r="VY97" s="164"/>
      <c r="VZ97" s="164"/>
      <c r="WA97" s="164"/>
      <c r="WB97" s="164"/>
      <c r="WC97" s="164"/>
      <c r="WD97" s="164"/>
      <c r="WE97" s="164"/>
      <c r="WF97" s="164"/>
      <c r="WG97" s="164"/>
      <c r="WH97" s="164"/>
      <c r="WI97" s="164"/>
      <c r="WJ97" s="164"/>
      <c r="WK97" s="164"/>
      <c r="WL97" s="164"/>
      <c r="WM97" s="164"/>
      <c r="WN97" s="164"/>
      <c r="WO97" s="164"/>
      <c r="WP97" s="164"/>
      <c r="WQ97" s="164"/>
      <c r="WR97" s="164"/>
      <c r="WS97" s="164"/>
      <c r="WT97" s="164"/>
      <c r="WU97" s="164"/>
      <c r="WV97" s="164"/>
      <c r="WW97" s="164"/>
      <c r="WX97" s="164"/>
      <c r="WY97" s="164"/>
      <c r="WZ97" s="164"/>
      <c r="XA97" s="164"/>
      <c r="XB97" s="164"/>
      <c r="XC97" s="164"/>
      <c r="XD97" s="164"/>
      <c r="XE97" s="164"/>
      <c r="XF97" s="164"/>
      <c r="XG97" s="164"/>
      <c r="XH97" s="164"/>
      <c r="XI97" s="164"/>
      <c r="XJ97" s="164"/>
      <c r="XK97" s="164"/>
      <c r="XL97" s="164"/>
      <c r="XM97" s="164"/>
      <c r="XN97" s="164"/>
      <c r="XO97" s="164"/>
      <c r="XP97" s="164"/>
      <c r="XQ97" s="164"/>
      <c r="XR97" s="164"/>
      <c r="XS97" s="164"/>
      <c r="XT97" s="164"/>
      <c r="XU97" s="164"/>
      <c r="XV97" s="164"/>
      <c r="XW97" s="164"/>
      <c r="XX97" s="164"/>
      <c r="XY97" s="164"/>
      <c r="XZ97" s="164"/>
      <c r="YA97" s="164"/>
      <c r="YB97" s="164"/>
      <c r="YC97" s="164"/>
      <c r="YD97" s="164"/>
      <c r="YE97" s="164"/>
      <c r="YF97" s="164"/>
      <c r="YG97" s="164"/>
      <c r="YH97" s="164"/>
      <c r="YI97" s="164"/>
      <c r="YJ97" s="164"/>
      <c r="YK97" s="164"/>
      <c r="YL97" s="164"/>
      <c r="YM97" s="164"/>
      <c r="YN97" s="164"/>
      <c r="YO97" s="164"/>
      <c r="YP97" s="164"/>
      <c r="YQ97" s="164"/>
      <c r="YR97" s="164"/>
      <c r="YS97" s="164"/>
      <c r="YT97" s="164"/>
      <c r="YU97" s="164"/>
      <c r="YV97" s="164"/>
      <c r="YW97" s="164"/>
      <c r="YX97" s="164"/>
      <c r="YY97" s="164"/>
      <c r="YZ97" s="164"/>
      <c r="ZA97" s="164"/>
      <c r="ZB97" s="164"/>
      <c r="ZC97" s="164"/>
      <c r="ZD97" s="164"/>
      <c r="ZE97" s="164"/>
      <c r="ZF97" s="164"/>
      <c r="ZG97" s="164"/>
      <c r="ZH97" s="164"/>
      <c r="ZI97" s="164"/>
      <c r="ZJ97" s="164"/>
      <c r="ZK97" s="164"/>
      <c r="ZL97" s="164"/>
      <c r="ZM97" s="164"/>
      <c r="ZN97" s="164"/>
      <c r="ZO97" s="164"/>
      <c r="ZP97" s="164"/>
      <c r="ZQ97" s="164"/>
      <c r="ZR97" s="164"/>
      <c r="ZS97" s="164"/>
      <c r="ZT97" s="164"/>
      <c r="ZU97" s="164"/>
      <c r="ZV97" s="164"/>
      <c r="ZW97" s="164"/>
      <c r="ZX97" s="164"/>
      <c r="ZY97" s="164"/>
      <c r="ZZ97" s="164"/>
      <c r="AAA97" s="164"/>
      <c r="AAB97" s="164"/>
      <c r="AAC97" s="164"/>
      <c r="AAD97" s="164"/>
      <c r="AAE97" s="164"/>
      <c r="AAF97" s="164"/>
      <c r="AAG97" s="164"/>
      <c r="AAH97" s="164"/>
      <c r="AAI97" s="164"/>
      <c r="AAJ97" s="164"/>
      <c r="AAK97" s="164"/>
      <c r="AAL97" s="164"/>
      <c r="AAM97" s="164"/>
      <c r="AAN97" s="164"/>
      <c r="AAO97" s="164"/>
      <c r="AAP97" s="164"/>
      <c r="AAQ97" s="164"/>
      <c r="AAR97" s="164"/>
      <c r="AAS97" s="164"/>
      <c r="AAT97" s="164"/>
      <c r="AAU97" s="164"/>
      <c r="AAV97" s="164"/>
      <c r="AAW97" s="164"/>
      <c r="AAX97" s="164"/>
      <c r="AAY97" s="164"/>
      <c r="AAZ97" s="164"/>
      <c r="ABA97" s="164"/>
      <c r="ABB97" s="164"/>
      <c r="ABC97" s="164"/>
    </row>
    <row r="98" spans="1:731" ht="15" customHeight="1" x14ac:dyDescent="0.35">
      <c r="A98" s="161" t="s">
        <v>257</v>
      </c>
      <c r="B98" s="525"/>
      <c r="C98" s="525"/>
      <c r="D98" s="162"/>
      <c r="E98" s="162"/>
      <c r="F98" s="162"/>
      <c r="G98" s="162">
        <v>1</v>
      </c>
      <c r="H98" s="162">
        <v>1</v>
      </c>
      <c r="I98" s="162">
        <v>1</v>
      </c>
      <c r="J98" s="162">
        <v>1</v>
      </c>
      <c r="K98" s="162">
        <v>1</v>
      </c>
      <c r="L98" s="162">
        <v>1</v>
      </c>
      <c r="M98" s="162">
        <v>1</v>
      </c>
      <c r="N98" s="162">
        <v>1</v>
      </c>
      <c r="O98" s="162"/>
      <c r="P98" s="162"/>
      <c r="Q98" s="162"/>
      <c r="R98" s="162">
        <v>6587.4788501195917</v>
      </c>
      <c r="S98" s="162">
        <v>6587.4788501195917</v>
      </c>
      <c r="T98" s="162">
        <v>6587.4788501195917</v>
      </c>
      <c r="U98" s="162">
        <v>6587.4788501195917</v>
      </c>
      <c r="V98" s="162">
        <v>6587.4788501195917</v>
      </c>
      <c r="W98" s="162">
        <v>6587.4788501195917</v>
      </c>
      <c r="X98" s="162">
        <v>6587.4788501195917</v>
      </c>
      <c r="Y98" s="162">
        <v>6587.4788501195917</v>
      </c>
      <c r="Z98" s="162"/>
      <c r="AA98" s="162"/>
      <c r="AB98" s="162"/>
      <c r="AC98" s="162">
        <v>17285.980079518926</v>
      </c>
      <c r="AD98" s="162">
        <v>17285.980079518926</v>
      </c>
      <c r="AE98" s="162">
        <v>17285.980079518926</v>
      </c>
      <c r="AF98" s="162">
        <v>17285.980079518926</v>
      </c>
      <c r="AG98" s="162">
        <v>17285.980079518926</v>
      </c>
      <c r="AH98" s="162">
        <v>17285.980079518926</v>
      </c>
      <c r="AI98" s="162">
        <v>17285.980079518926</v>
      </c>
      <c r="AJ98" s="162">
        <v>17285.980079518926</v>
      </c>
      <c r="AK98" s="162"/>
      <c r="AL98" s="162"/>
      <c r="AM98" s="162"/>
      <c r="AN98" s="162">
        <v>32522.374445361489</v>
      </c>
      <c r="AO98" s="162">
        <v>32522.374445361489</v>
      </c>
      <c r="AP98" s="162">
        <v>32522.374445361489</v>
      </c>
      <c r="AQ98" s="162">
        <v>32522.374445361489</v>
      </c>
      <c r="AR98" s="162">
        <v>32522.374445361489</v>
      </c>
      <c r="AS98" s="162">
        <v>32522.374445361489</v>
      </c>
      <c r="AT98" s="162">
        <v>32522.374445361489</v>
      </c>
      <c r="AU98" s="162">
        <v>32522.374445361489</v>
      </c>
      <c r="AV98" s="162"/>
      <c r="AW98" s="162"/>
      <c r="AX98" s="162"/>
      <c r="AY98" s="162">
        <v>121872</v>
      </c>
      <c r="AZ98" s="162">
        <v>121872</v>
      </c>
      <c r="BA98" s="162">
        <v>121872</v>
      </c>
      <c r="BB98" s="162">
        <v>121872</v>
      </c>
      <c r="BC98" s="162">
        <v>121872</v>
      </c>
      <c r="BD98" s="162">
        <v>121872</v>
      </c>
      <c r="BE98" s="162">
        <v>121872</v>
      </c>
      <c r="BF98" s="162">
        <v>121872</v>
      </c>
      <c r="BG98" s="162"/>
      <c r="BH98" s="162"/>
      <c r="BI98" s="162"/>
      <c r="BJ98" s="162">
        <v>0</v>
      </c>
      <c r="BK98" s="162">
        <v>0</v>
      </c>
      <c r="BL98" s="162">
        <v>0</v>
      </c>
      <c r="BM98" s="162">
        <v>0</v>
      </c>
      <c r="BN98" s="162">
        <v>0</v>
      </c>
      <c r="BO98" s="162">
        <v>0</v>
      </c>
      <c r="BP98" s="162">
        <v>0</v>
      </c>
      <c r="BQ98" s="162">
        <v>0</v>
      </c>
      <c r="BR98" s="162"/>
      <c r="BS98" s="162"/>
      <c r="BT98" s="162"/>
      <c r="BU98" s="162">
        <v>0</v>
      </c>
      <c r="BV98" s="162">
        <v>0</v>
      </c>
      <c r="BW98" s="162">
        <v>0</v>
      </c>
      <c r="BX98" s="162">
        <v>0</v>
      </c>
      <c r="BY98" s="162">
        <v>0</v>
      </c>
      <c r="BZ98" s="162">
        <v>0</v>
      </c>
      <c r="CA98" s="162">
        <v>0</v>
      </c>
      <c r="CB98" s="162">
        <v>0</v>
      </c>
      <c r="CC98" s="162"/>
      <c r="CD98" s="162"/>
      <c r="CE98" s="162"/>
      <c r="CF98" s="162">
        <v>56395.833375000002</v>
      </c>
      <c r="CG98" s="162">
        <v>56395.833375000002</v>
      </c>
      <c r="CH98" s="162">
        <v>56395.833375000002</v>
      </c>
      <c r="CI98" s="162">
        <v>56395.833375000002</v>
      </c>
      <c r="CJ98" s="162">
        <v>56395.833375000002</v>
      </c>
      <c r="CK98" s="162">
        <v>56395.833375000002</v>
      </c>
      <c r="CL98" s="162">
        <v>56395.833375000002</v>
      </c>
      <c r="CM98" s="162">
        <v>56395.833375000002</v>
      </c>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4"/>
      <c r="DV98" s="164"/>
      <c r="DW98" s="164"/>
      <c r="DX98" s="164"/>
      <c r="DY98" s="164"/>
      <c r="DZ98" s="164"/>
      <c r="EA98" s="164"/>
      <c r="EB98" s="164"/>
      <c r="EC98" s="164"/>
      <c r="ED98" s="164"/>
      <c r="EE98" s="164"/>
      <c r="EF98" s="164"/>
      <c r="EG98" s="164"/>
      <c r="EH98" s="164"/>
      <c r="EI98" s="164"/>
      <c r="EJ98" s="164"/>
      <c r="EK98" s="164"/>
      <c r="EL98" s="164"/>
      <c r="EM98" s="164"/>
      <c r="EN98" s="164"/>
      <c r="EO98" s="164"/>
      <c r="EP98" s="164"/>
      <c r="EQ98" s="164"/>
      <c r="ER98" s="164"/>
      <c r="ES98" s="164"/>
      <c r="ET98" s="164"/>
      <c r="EU98" s="164"/>
      <c r="EV98" s="164"/>
      <c r="EW98" s="164"/>
      <c r="EX98" s="164"/>
      <c r="EY98" s="164"/>
      <c r="EZ98" s="164"/>
      <c r="FA98" s="164"/>
      <c r="FB98" s="164"/>
      <c r="FC98" s="164"/>
      <c r="FD98" s="164"/>
      <c r="FE98" s="164"/>
      <c r="FF98" s="164"/>
      <c r="FG98" s="164"/>
      <c r="FH98" s="164"/>
      <c r="FI98" s="164"/>
      <c r="FJ98" s="164"/>
      <c r="FK98" s="164"/>
      <c r="FL98" s="164"/>
      <c r="FM98" s="164"/>
      <c r="FN98" s="164"/>
      <c r="FO98" s="164"/>
      <c r="FP98" s="164"/>
      <c r="FQ98" s="164"/>
      <c r="FR98" s="164"/>
      <c r="FS98" s="164"/>
      <c r="FT98" s="164"/>
      <c r="FU98" s="164"/>
      <c r="FV98" s="164"/>
      <c r="FW98" s="164"/>
      <c r="FX98" s="164"/>
      <c r="FY98" s="164"/>
      <c r="FZ98" s="164"/>
      <c r="GA98" s="164"/>
      <c r="GB98" s="164"/>
      <c r="GC98" s="164"/>
      <c r="GD98" s="164"/>
      <c r="GE98" s="164"/>
      <c r="GF98" s="164"/>
      <c r="GG98" s="164"/>
      <c r="GH98" s="164"/>
      <c r="GI98" s="164"/>
      <c r="GJ98" s="164"/>
      <c r="GK98" s="164"/>
      <c r="GL98" s="164"/>
      <c r="GM98" s="164"/>
      <c r="GN98" s="164"/>
      <c r="GO98" s="164"/>
      <c r="GP98" s="164"/>
      <c r="GQ98" s="164"/>
      <c r="GR98" s="164"/>
      <c r="GS98" s="164"/>
      <c r="GT98" s="164"/>
      <c r="GU98" s="164"/>
      <c r="GV98" s="164"/>
      <c r="GW98" s="164"/>
      <c r="GX98" s="164"/>
      <c r="GY98" s="164"/>
      <c r="GZ98" s="164"/>
      <c r="HA98" s="164"/>
      <c r="HB98" s="164"/>
      <c r="HC98" s="164"/>
      <c r="HD98" s="164"/>
      <c r="HE98" s="164"/>
      <c r="HF98" s="164"/>
      <c r="HG98" s="164"/>
      <c r="HH98" s="164"/>
      <c r="HI98" s="164"/>
      <c r="HJ98" s="164"/>
      <c r="HK98" s="164"/>
      <c r="HL98" s="164"/>
      <c r="HM98" s="164"/>
      <c r="HN98" s="164"/>
      <c r="HO98" s="164"/>
      <c r="HP98" s="164"/>
      <c r="HQ98" s="164"/>
      <c r="HR98" s="164"/>
      <c r="HS98" s="164"/>
      <c r="HT98" s="164"/>
      <c r="HU98" s="164"/>
      <c r="HV98" s="164"/>
      <c r="HW98" s="164"/>
      <c r="HX98" s="164"/>
      <c r="HY98" s="164"/>
      <c r="HZ98" s="164"/>
      <c r="IA98" s="164"/>
      <c r="IB98" s="164"/>
      <c r="IC98" s="164"/>
      <c r="ID98" s="164"/>
      <c r="IE98" s="164"/>
      <c r="IF98" s="164"/>
      <c r="IG98" s="164"/>
      <c r="IH98" s="164"/>
      <c r="II98" s="164"/>
      <c r="IJ98" s="164"/>
      <c r="IK98" s="164"/>
      <c r="IL98" s="164"/>
      <c r="IM98" s="164"/>
      <c r="IN98" s="164"/>
      <c r="IO98" s="164"/>
      <c r="IP98" s="164"/>
      <c r="IQ98" s="164"/>
      <c r="IR98" s="164"/>
      <c r="IS98" s="164"/>
      <c r="IT98" s="164"/>
      <c r="IU98" s="164"/>
      <c r="IV98" s="164"/>
      <c r="IW98" s="164"/>
      <c r="IX98" s="164"/>
      <c r="IY98" s="164"/>
      <c r="IZ98" s="164"/>
      <c r="JA98" s="164"/>
      <c r="JB98" s="164"/>
      <c r="JC98" s="164"/>
      <c r="JD98" s="164"/>
      <c r="JE98" s="164"/>
      <c r="JF98" s="164"/>
      <c r="JG98" s="164"/>
      <c r="JH98" s="164"/>
      <c r="JI98" s="164"/>
      <c r="JJ98" s="164"/>
      <c r="JK98" s="164"/>
      <c r="JL98" s="164"/>
      <c r="JM98" s="164"/>
      <c r="JN98" s="164"/>
      <c r="JO98" s="164"/>
      <c r="JP98" s="164"/>
      <c r="JQ98" s="164"/>
      <c r="JR98" s="164"/>
      <c r="JS98" s="164"/>
      <c r="JT98" s="164"/>
      <c r="JU98" s="164"/>
      <c r="JV98" s="164"/>
      <c r="JW98" s="164"/>
      <c r="JX98" s="164"/>
      <c r="JY98" s="164"/>
      <c r="JZ98" s="164"/>
      <c r="KA98" s="164"/>
      <c r="KB98" s="164"/>
      <c r="KC98" s="164"/>
      <c r="KD98" s="164"/>
      <c r="KE98" s="164"/>
      <c r="KF98" s="164"/>
      <c r="KG98" s="164"/>
      <c r="KH98" s="164"/>
      <c r="KI98" s="164"/>
      <c r="KJ98" s="164"/>
      <c r="KK98" s="164"/>
      <c r="KL98" s="164"/>
      <c r="KM98" s="164"/>
      <c r="KN98" s="164"/>
      <c r="KO98" s="164"/>
      <c r="KP98" s="164"/>
      <c r="KQ98" s="164"/>
      <c r="KR98" s="164"/>
      <c r="KS98" s="164"/>
      <c r="KT98" s="164"/>
      <c r="KU98" s="164"/>
      <c r="KV98" s="164"/>
      <c r="KW98" s="164"/>
      <c r="KX98" s="164"/>
      <c r="KY98" s="164"/>
      <c r="KZ98" s="164"/>
      <c r="LA98" s="164"/>
      <c r="LB98" s="164"/>
      <c r="LC98" s="164"/>
      <c r="LD98" s="164"/>
      <c r="LE98" s="164"/>
      <c r="LF98" s="164"/>
      <c r="LG98" s="164"/>
      <c r="LH98" s="164"/>
      <c r="LI98" s="164"/>
      <c r="LJ98" s="164"/>
      <c r="LK98" s="164"/>
      <c r="LL98" s="164"/>
      <c r="LM98" s="164"/>
      <c r="LN98" s="164"/>
      <c r="LO98" s="164"/>
      <c r="LP98" s="164"/>
      <c r="LQ98" s="164"/>
      <c r="LR98" s="164"/>
      <c r="LS98" s="164"/>
      <c r="LT98" s="164"/>
      <c r="LU98" s="164"/>
      <c r="LV98" s="164"/>
      <c r="LW98" s="164"/>
      <c r="LX98" s="164"/>
      <c r="LY98" s="164"/>
      <c r="LZ98" s="164"/>
      <c r="MA98" s="164"/>
      <c r="MB98" s="164"/>
      <c r="MC98" s="164"/>
      <c r="MD98" s="164"/>
      <c r="ME98" s="164"/>
      <c r="MF98" s="164"/>
      <c r="MG98" s="164"/>
      <c r="MH98" s="164"/>
      <c r="MI98" s="164"/>
      <c r="MJ98" s="164"/>
      <c r="MK98" s="164"/>
      <c r="ML98" s="164"/>
      <c r="MM98" s="164"/>
      <c r="MN98" s="164"/>
      <c r="MO98" s="164"/>
      <c r="MP98" s="164"/>
      <c r="MQ98" s="164"/>
      <c r="MR98" s="164"/>
      <c r="MS98" s="164"/>
      <c r="MT98" s="164"/>
      <c r="MU98" s="164"/>
      <c r="MV98" s="164"/>
      <c r="MW98" s="164"/>
      <c r="MX98" s="164"/>
      <c r="MY98" s="164"/>
      <c r="MZ98" s="164"/>
      <c r="NA98" s="164"/>
      <c r="NB98" s="164"/>
      <c r="NC98" s="164"/>
      <c r="ND98" s="164"/>
      <c r="NE98" s="164"/>
      <c r="NF98" s="164"/>
      <c r="NG98" s="164"/>
      <c r="NH98" s="164"/>
      <c r="NI98" s="164"/>
      <c r="NJ98" s="164"/>
      <c r="NK98" s="164"/>
      <c r="NL98" s="164"/>
      <c r="NM98" s="164"/>
      <c r="NN98" s="164"/>
      <c r="NO98" s="164"/>
      <c r="NP98" s="164"/>
      <c r="NQ98" s="164"/>
      <c r="NR98" s="164"/>
      <c r="NS98" s="164"/>
      <c r="NT98" s="164"/>
      <c r="NU98" s="164"/>
      <c r="NV98" s="164"/>
      <c r="NW98" s="164"/>
      <c r="NX98" s="164"/>
      <c r="NY98" s="164"/>
      <c r="NZ98" s="164"/>
      <c r="OA98" s="164"/>
      <c r="OB98" s="164"/>
      <c r="OC98" s="164"/>
      <c r="OD98" s="164"/>
      <c r="OE98" s="164"/>
      <c r="OF98" s="164"/>
      <c r="OG98" s="164"/>
      <c r="OH98" s="164"/>
      <c r="OI98" s="164"/>
      <c r="OJ98" s="164"/>
      <c r="OK98" s="164"/>
      <c r="OL98" s="164"/>
      <c r="OM98" s="164"/>
      <c r="ON98" s="164"/>
      <c r="OO98" s="164"/>
      <c r="OP98" s="164"/>
      <c r="OQ98" s="164"/>
      <c r="OR98" s="164"/>
      <c r="OS98" s="164"/>
      <c r="OT98" s="164"/>
      <c r="OU98" s="164"/>
      <c r="OV98" s="164"/>
      <c r="OW98" s="164"/>
      <c r="OX98" s="164"/>
      <c r="OY98" s="164"/>
      <c r="OZ98" s="164"/>
      <c r="PA98" s="164"/>
      <c r="PB98" s="164"/>
      <c r="PC98" s="164"/>
      <c r="PD98" s="164"/>
      <c r="PE98" s="164"/>
      <c r="PF98" s="164"/>
      <c r="PG98" s="164"/>
      <c r="PH98" s="164"/>
      <c r="PI98" s="164"/>
      <c r="PJ98" s="164"/>
      <c r="PK98" s="164"/>
      <c r="PL98" s="164"/>
      <c r="PM98" s="164"/>
      <c r="PN98" s="164"/>
      <c r="PO98" s="164"/>
      <c r="PP98" s="164"/>
      <c r="PQ98" s="164"/>
      <c r="PR98" s="164"/>
      <c r="PS98" s="164"/>
      <c r="PT98" s="164"/>
      <c r="PU98" s="164"/>
      <c r="PV98" s="164"/>
      <c r="PW98" s="164"/>
      <c r="PX98" s="164"/>
      <c r="PY98" s="164"/>
      <c r="PZ98" s="164"/>
      <c r="QA98" s="164"/>
      <c r="QB98" s="164"/>
      <c r="QC98" s="164"/>
      <c r="QD98" s="164"/>
      <c r="QE98" s="164"/>
      <c r="QF98" s="164"/>
      <c r="QG98" s="164"/>
      <c r="QH98" s="164"/>
      <c r="QI98" s="164"/>
      <c r="QJ98" s="164"/>
      <c r="QK98" s="164"/>
      <c r="QL98" s="164"/>
      <c r="QM98" s="164"/>
      <c r="QN98" s="164"/>
      <c r="QO98" s="164"/>
      <c r="QP98" s="164"/>
      <c r="QQ98" s="164"/>
      <c r="QR98" s="164"/>
      <c r="QS98" s="164"/>
      <c r="QT98" s="164"/>
      <c r="QU98" s="164"/>
      <c r="QV98" s="164"/>
      <c r="QW98" s="164"/>
      <c r="QX98" s="164"/>
      <c r="QY98" s="164"/>
      <c r="QZ98" s="164"/>
      <c r="RA98" s="164"/>
      <c r="RB98" s="164"/>
      <c r="RC98" s="164"/>
      <c r="RD98" s="164"/>
      <c r="RE98" s="164"/>
      <c r="RF98" s="164"/>
      <c r="RG98" s="164"/>
      <c r="RH98" s="164"/>
      <c r="RI98" s="164"/>
      <c r="RJ98" s="164"/>
      <c r="RK98" s="164"/>
      <c r="RL98" s="164"/>
      <c r="RM98" s="164"/>
      <c r="RN98" s="164"/>
      <c r="RO98" s="164"/>
      <c r="RP98" s="164"/>
      <c r="RQ98" s="164"/>
      <c r="RR98" s="164"/>
      <c r="RS98" s="164"/>
      <c r="RT98" s="164"/>
      <c r="RU98" s="164"/>
      <c r="RV98" s="164"/>
      <c r="RW98" s="164"/>
      <c r="RX98" s="164"/>
      <c r="RY98" s="164"/>
      <c r="RZ98" s="164"/>
      <c r="SA98" s="164"/>
      <c r="SB98" s="164"/>
      <c r="SC98" s="164"/>
      <c r="SD98" s="164"/>
      <c r="SE98" s="164"/>
      <c r="SF98" s="164"/>
      <c r="SG98" s="164"/>
      <c r="SH98" s="164"/>
      <c r="SI98" s="164"/>
      <c r="SJ98" s="164"/>
      <c r="SK98" s="164"/>
      <c r="SL98" s="164"/>
      <c r="SM98" s="164"/>
      <c r="SN98" s="164"/>
      <c r="SO98" s="164"/>
      <c r="SP98" s="164"/>
      <c r="SQ98" s="164"/>
      <c r="SR98" s="164"/>
      <c r="SS98" s="164"/>
      <c r="ST98" s="164"/>
      <c r="SU98" s="164"/>
      <c r="SV98" s="164"/>
      <c r="SW98" s="164"/>
      <c r="SX98" s="164"/>
      <c r="SY98" s="164"/>
      <c r="SZ98" s="164"/>
      <c r="TA98" s="164"/>
      <c r="TB98" s="164"/>
      <c r="TC98" s="164"/>
      <c r="TD98" s="164"/>
      <c r="TE98" s="164"/>
      <c r="TF98" s="164"/>
      <c r="TG98" s="164"/>
      <c r="TH98" s="164"/>
      <c r="TI98" s="164"/>
      <c r="TJ98" s="164"/>
      <c r="TK98" s="164"/>
      <c r="TL98" s="164"/>
      <c r="TM98" s="164"/>
      <c r="TN98" s="164"/>
      <c r="TO98" s="164"/>
      <c r="TP98" s="164"/>
      <c r="TQ98" s="164"/>
      <c r="TR98" s="164"/>
      <c r="TS98" s="164"/>
      <c r="TT98" s="164"/>
      <c r="TU98" s="164"/>
      <c r="TV98" s="164"/>
      <c r="TW98" s="164"/>
      <c r="TX98" s="164"/>
      <c r="TY98" s="164"/>
      <c r="TZ98" s="164"/>
      <c r="UA98" s="164"/>
      <c r="UB98" s="164"/>
      <c r="UC98" s="164"/>
      <c r="UD98" s="164"/>
      <c r="UE98" s="164"/>
      <c r="UF98" s="164"/>
      <c r="UG98" s="164"/>
      <c r="UH98" s="164"/>
      <c r="UI98" s="164"/>
      <c r="UJ98" s="164"/>
      <c r="UK98" s="164"/>
      <c r="UL98" s="164"/>
      <c r="UM98" s="164"/>
      <c r="UN98" s="164"/>
      <c r="UO98" s="164"/>
      <c r="UP98" s="164"/>
      <c r="UQ98" s="164"/>
      <c r="UR98" s="164"/>
      <c r="US98" s="164"/>
      <c r="UT98" s="164"/>
      <c r="UU98" s="164"/>
      <c r="UV98" s="164"/>
      <c r="UW98" s="164"/>
      <c r="UX98" s="164"/>
      <c r="UY98" s="164"/>
      <c r="UZ98" s="164"/>
      <c r="VA98" s="164"/>
      <c r="VB98" s="164"/>
      <c r="VC98" s="164"/>
      <c r="VD98" s="164"/>
      <c r="VE98" s="164"/>
      <c r="VF98" s="164"/>
      <c r="VG98" s="164"/>
      <c r="VH98" s="164"/>
      <c r="VI98" s="164"/>
      <c r="VJ98" s="164"/>
      <c r="VK98" s="164"/>
      <c r="VL98" s="164"/>
      <c r="VM98" s="164"/>
      <c r="VN98" s="164"/>
      <c r="VO98" s="164"/>
      <c r="VP98" s="164"/>
      <c r="VQ98" s="164"/>
      <c r="VR98" s="164"/>
      <c r="VS98" s="164"/>
      <c r="VT98" s="164"/>
      <c r="VU98" s="164"/>
      <c r="VV98" s="164"/>
      <c r="VW98" s="164"/>
      <c r="VX98" s="164"/>
      <c r="VY98" s="164"/>
      <c r="VZ98" s="164"/>
      <c r="WA98" s="164"/>
      <c r="WB98" s="164"/>
      <c r="WC98" s="164"/>
      <c r="WD98" s="164"/>
      <c r="WE98" s="164"/>
      <c r="WF98" s="164"/>
      <c r="WG98" s="164"/>
      <c r="WH98" s="164"/>
      <c r="WI98" s="164"/>
      <c r="WJ98" s="164"/>
      <c r="WK98" s="164"/>
      <c r="WL98" s="164"/>
      <c r="WM98" s="164"/>
      <c r="WN98" s="164"/>
      <c r="WO98" s="164"/>
      <c r="WP98" s="164"/>
      <c r="WQ98" s="164"/>
      <c r="WR98" s="164"/>
      <c r="WS98" s="164"/>
      <c r="WT98" s="164"/>
      <c r="WU98" s="164"/>
      <c r="WV98" s="164"/>
      <c r="WW98" s="164"/>
      <c r="WX98" s="164"/>
      <c r="WY98" s="164"/>
      <c r="WZ98" s="164"/>
      <c r="XA98" s="164"/>
      <c r="XB98" s="164"/>
      <c r="XC98" s="164"/>
      <c r="XD98" s="164"/>
      <c r="XE98" s="164"/>
      <c r="XF98" s="164"/>
      <c r="XG98" s="164"/>
      <c r="XH98" s="164"/>
      <c r="XI98" s="164"/>
      <c r="XJ98" s="164"/>
      <c r="XK98" s="164"/>
      <c r="XL98" s="164"/>
      <c r="XM98" s="164"/>
      <c r="XN98" s="164"/>
      <c r="XO98" s="164"/>
      <c r="XP98" s="164"/>
      <c r="XQ98" s="164"/>
      <c r="XR98" s="164"/>
      <c r="XS98" s="164"/>
      <c r="XT98" s="164"/>
      <c r="XU98" s="164"/>
      <c r="XV98" s="164"/>
      <c r="XW98" s="164"/>
      <c r="XX98" s="164"/>
      <c r="XY98" s="164"/>
      <c r="XZ98" s="164"/>
      <c r="YA98" s="164"/>
      <c r="YB98" s="164"/>
      <c r="YC98" s="164"/>
      <c r="YD98" s="164"/>
      <c r="YE98" s="164"/>
      <c r="YF98" s="164"/>
      <c r="YG98" s="164"/>
      <c r="YH98" s="164"/>
      <c r="YI98" s="164"/>
      <c r="YJ98" s="164"/>
      <c r="YK98" s="164"/>
      <c r="YL98" s="164"/>
      <c r="YM98" s="164"/>
      <c r="YN98" s="164"/>
      <c r="YO98" s="164"/>
      <c r="YP98" s="164"/>
      <c r="YQ98" s="164"/>
      <c r="YR98" s="164"/>
      <c r="YS98" s="164"/>
      <c r="YT98" s="164"/>
      <c r="YU98" s="164"/>
      <c r="YV98" s="164"/>
      <c r="YW98" s="164"/>
      <c r="YX98" s="164"/>
      <c r="YY98" s="164"/>
      <c r="YZ98" s="164"/>
      <c r="ZA98" s="164"/>
      <c r="ZB98" s="164"/>
      <c r="ZC98" s="164"/>
      <c r="ZD98" s="164"/>
      <c r="ZE98" s="164"/>
      <c r="ZF98" s="164"/>
      <c r="ZG98" s="164"/>
      <c r="ZH98" s="164"/>
      <c r="ZI98" s="164"/>
      <c r="ZJ98" s="164"/>
      <c r="ZK98" s="164"/>
      <c r="ZL98" s="164"/>
      <c r="ZM98" s="164"/>
      <c r="ZN98" s="164"/>
      <c r="ZO98" s="164"/>
      <c r="ZP98" s="164"/>
      <c r="ZQ98" s="164"/>
      <c r="ZR98" s="164"/>
      <c r="ZS98" s="164"/>
      <c r="ZT98" s="164"/>
      <c r="ZU98" s="164"/>
      <c r="ZV98" s="164"/>
      <c r="ZW98" s="164"/>
      <c r="ZX98" s="164"/>
      <c r="ZY98" s="164"/>
      <c r="ZZ98" s="164"/>
      <c r="AAA98" s="164"/>
      <c r="AAB98" s="164"/>
      <c r="AAC98" s="164"/>
      <c r="AAD98" s="164"/>
      <c r="AAE98" s="164"/>
      <c r="AAF98" s="164"/>
      <c r="AAG98" s="164"/>
      <c r="AAH98" s="164"/>
      <c r="AAI98" s="164"/>
      <c r="AAJ98" s="164"/>
      <c r="AAK98" s="164"/>
      <c r="AAL98" s="164"/>
      <c r="AAM98" s="164"/>
      <c r="AAN98" s="164"/>
      <c r="AAO98" s="164"/>
      <c r="AAP98" s="164"/>
      <c r="AAQ98" s="164"/>
      <c r="AAR98" s="164"/>
      <c r="AAS98" s="164"/>
      <c r="AAT98" s="164"/>
      <c r="AAU98" s="164"/>
      <c r="AAV98" s="164"/>
      <c r="AAW98" s="164"/>
      <c r="AAX98" s="164"/>
      <c r="AAY98" s="164"/>
      <c r="AAZ98" s="164"/>
      <c r="ABA98" s="164"/>
      <c r="ABB98" s="164"/>
      <c r="ABC98" s="164"/>
    </row>
    <row r="99" spans="1:731" ht="15" customHeight="1" x14ac:dyDescent="0.35">
      <c r="A99" s="161" t="s">
        <v>257</v>
      </c>
      <c r="B99" s="525"/>
      <c r="C99" s="525"/>
      <c r="D99" s="162"/>
      <c r="E99" s="162"/>
      <c r="F99" s="162"/>
      <c r="G99" s="162">
        <v>1</v>
      </c>
      <c r="H99" s="162">
        <v>1</v>
      </c>
      <c r="I99" s="162">
        <v>1</v>
      </c>
      <c r="J99" s="162">
        <v>1</v>
      </c>
      <c r="K99" s="162">
        <v>1</v>
      </c>
      <c r="L99" s="162">
        <v>1</v>
      </c>
      <c r="M99" s="162">
        <v>1</v>
      </c>
      <c r="N99" s="162">
        <v>1</v>
      </c>
      <c r="O99" s="162"/>
      <c r="P99" s="162"/>
      <c r="Q99" s="162"/>
      <c r="R99" s="162">
        <v>5218.3589853795638</v>
      </c>
      <c r="S99" s="162">
        <v>5218.3589853795638</v>
      </c>
      <c r="T99" s="162">
        <v>5218.3589853795638</v>
      </c>
      <c r="U99" s="162">
        <v>5218.3589853795638</v>
      </c>
      <c r="V99" s="162">
        <v>5218.3589853795638</v>
      </c>
      <c r="W99" s="162">
        <v>5218.3589853795638</v>
      </c>
      <c r="X99" s="162">
        <v>5218.3589853795638</v>
      </c>
      <c r="Y99" s="162">
        <v>5218.3589853795638</v>
      </c>
      <c r="Z99" s="162"/>
      <c r="AA99" s="162"/>
      <c r="AB99" s="162"/>
      <c r="AC99" s="162">
        <v>12559.087123001093</v>
      </c>
      <c r="AD99" s="162">
        <v>12559.087123001093</v>
      </c>
      <c r="AE99" s="162">
        <v>12559.087123001093</v>
      </c>
      <c r="AF99" s="162">
        <v>12559.087123001093</v>
      </c>
      <c r="AG99" s="162">
        <v>12559.087123001093</v>
      </c>
      <c r="AH99" s="162">
        <v>12559.087123001093</v>
      </c>
      <c r="AI99" s="162">
        <v>12559.087123001093</v>
      </c>
      <c r="AJ99" s="162">
        <v>12559.087123001093</v>
      </c>
      <c r="AK99" s="162"/>
      <c r="AL99" s="162"/>
      <c r="AM99" s="162"/>
      <c r="AN99" s="162">
        <v>15551.702172869343</v>
      </c>
      <c r="AO99" s="162">
        <v>15551.702172869343</v>
      </c>
      <c r="AP99" s="162">
        <v>15551.702172869343</v>
      </c>
      <c r="AQ99" s="162">
        <v>15551.702172869343</v>
      </c>
      <c r="AR99" s="162">
        <v>15551.702172869343</v>
      </c>
      <c r="AS99" s="162">
        <v>15551.702172869343</v>
      </c>
      <c r="AT99" s="162">
        <v>15551.702172869343</v>
      </c>
      <c r="AU99" s="162">
        <v>15551.702172869343</v>
      </c>
      <c r="AV99" s="162"/>
      <c r="AW99" s="162"/>
      <c r="AX99" s="162"/>
      <c r="AY99" s="162">
        <v>212028</v>
      </c>
      <c r="AZ99" s="162">
        <v>212028</v>
      </c>
      <c r="BA99" s="162">
        <v>212028</v>
      </c>
      <c r="BB99" s="162">
        <v>212028</v>
      </c>
      <c r="BC99" s="162">
        <v>212028</v>
      </c>
      <c r="BD99" s="162">
        <v>212028</v>
      </c>
      <c r="BE99" s="162">
        <v>212028</v>
      </c>
      <c r="BF99" s="162">
        <v>212028</v>
      </c>
      <c r="BG99" s="162"/>
      <c r="BH99" s="162"/>
      <c r="BI99" s="162"/>
      <c r="BJ99" s="162">
        <v>0</v>
      </c>
      <c r="BK99" s="162">
        <v>0</v>
      </c>
      <c r="BL99" s="162">
        <v>0</v>
      </c>
      <c r="BM99" s="162">
        <v>0</v>
      </c>
      <c r="BN99" s="162">
        <v>0</v>
      </c>
      <c r="BO99" s="162">
        <v>0</v>
      </c>
      <c r="BP99" s="162">
        <v>0</v>
      </c>
      <c r="BQ99" s="162">
        <v>0</v>
      </c>
      <c r="BR99" s="162"/>
      <c r="BS99" s="162"/>
      <c r="BT99" s="162"/>
      <c r="BU99" s="162">
        <v>0</v>
      </c>
      <c r="BV99" s="162">
        <v>0</v>
      </c>
      <c r="BW99" s="162">
        <v>0</v>
      </c>
      <c r="BX99" s="162">
        <v>0</v>
      </c>
      <c r="BY99" s="162">
        <v>0</v>
      </c>
      <c r="BZ99" s="162">
        <v>0</v>
      </c>
      <c r="CA99" s="162">
        <v>0</v>
      </c>
      <c r="CB99" s="162">
        <v>0</v>
      </c>
      <c r="CC99" s="162"/>
      <c r="CD99" s="162"/>
      <c r="CE99" s="162"/>
      <c r="CF99" s="162">
        <v>33329.148281250003</v>
      </c>
      <c r="CG99" s="162">
        <v>33329.148281250003</v>
      </c>
      <c r="CH99" s="162">
        <v>33329.148281250003</v>
      </c>
      <c r="CI99" s="162">
        <v>33329.148281250003</v>
      </c>
      <c r="CJ99" s="162">
        <v>33329.148281250003</v>
      </c>
      <c r="CK99" s="162">
        <v>33329.148281250003</v>
      </c>
      <c r="CL99" s="162">
        <v>33329.148281250003</v>
      </c>
      <c r="CM99" s="162">
        <v>33329.148281250003</v>
      </c>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4"/>
      <c r="DV99" s="164"/>
      <c r="DW99" s="164"/>
      <c r="DX99" s="164"/>
      <c r="DY99" s="164"/>
      <c r="DZ99" s="164"/>
      <c r="EA99" s="164"/>
      <c r="EB99" s="164"/>
      <c r="EC99" s="164"/>
      <c r="ED99" s="164"/>
      <c r="EE99" s="164"/>
      <c r="EF99" s="164"/>
      <c r="EG99" s="164"/>
      <c r="EH99" s="164"/>
      <c r="EI99" s="164"/>
      <c r="EJ99" s="164"/>
      <c r="EK99" s="164"/>
      <c r="EL99" s="164"/>
      <c r="EM99" s="164"/>
      <c r="EN99" s="164"/>
      <c r="EO99" s="164"/>
      <c r="EP99" s="164"/>
      <c r="EQ99" s="164"/>
      <c r="ER99" s="164"/>
      <c r="ES99" s="164"/>
      <c r="ET99" s="164"/>
      <c r="EU99" s="164"/>
      <c r="EV99" s="164"/>
      <c r="EW99" s="164"/>
      <c r="EX99" s="164"/>
      <c r="EY99" s="164"/>
      <c r="EZ99" s="164"/>
      <c r="FA99" s="164"/>
      <c r="FB99" s="164"/>
      <c r="FC99" s="164"/>
      <c r="FD99" s="164"/>
      <c r="FE99" s="164"/>
      <c r="FF99" s="164"/>
      <c r="FG99" s="164"/>
      <c r="FH99" s="164"/>
      <c r="FI99" s="164"/>
      <c r="FJ99" s="164"/>
      <c r="FK99" s="164"/>
      <c r="FL99" s="164"/>
      <c r="FM99" s="164"/>
      <c r="FN99" s="164"/>
      <c r="FO99" s="164"/>
      <c r="FP99" s="164"/>
      <c r="FQ99" s="164"/>
      <c r="FR99" s="164"/>
      <c r="FS99" s="164"/>
      <c r="FT99" s="164"/>
      <c r="FU99" s="164"/>
      <c r="FV99" s="164"/>
      <c r="FW99" s="164"/>
      <c r="FX99" s="164"/>
      <c r="FY99" s="164"/>
      <c r="FZ99" s="164"/>
      <c r="GA99" s="164"/>
      <c r="GB99" s="164"/>
      <c r="GC99" s="164"/>
      <c r="GD99" s="164"/>
      <c r="GE99" s="164"/>
      <c r="GF99" s="164"/>
      <c r="GG99" s="164"/>
      <c r="GH99" s="164"/>
      <c r="GI99" s="164"/>
      <c r="GJ99" s="164"/>
      <c r="GK99" s="164"/>
      <c r="GL99" s="164"/>
      <c r="GM99" s="164"/>
      <c r="GN99" s="164"/>
      <c r="GO99" s="164"/>
      <c r="GP99" s="164"/>
      <c r="GQ99" s="164"/>
      <c r="GR99" s="164"/>
      <c r="GS99" s="164"/>
      <c r="GT99" s="164"/>
      <c r="GU99" s="164"/>
      <c r="GV99" s="164"/>
      <c r="GW99" s="164"/>
      <c r="GX99" s="164"/>
      <c r="GY99" s="164"/>
      <c r="GZ99" s="164"/>
      <c r="HA99" s="164"/>
      <c r="HB99" s="164"/>
      <c r="HC99" s="164"/>
      <c r="HD99" s="164"/>
      <c r="HE99" s="164"/>
      <c r="HF99" s="164"/>
      <c r="HG99" s="164"/>
      <c r="HH99" s="164"/>
      <c r="HI99" s="164"/>
      <c r="HJ99" s="164"/>
      <c r="HK99" s="164"/>
      <c r="HL99" s="164"/>
      <c r="HM99" s="164"/>
      <c r="HN99" s="164"/>
      <c r="HO99" s="164"/>
      <c r="HP99" s="164"/>
      <c r="HQ99" s="164"/>
      <c r="HR99" s="164"/>
      <c r="HS99" s="164"/>
      <c r="HT99" s="164"/>
      <c r="HU99" s="164"/>
      <c r="HV99" s="164"/>
      <c r="HW99" s="164"/>
      <c r="HX99" s="164"/>
      <c r="HY99" s="164"/>
      <c r="HZ99" s="164"/>
      <c r="IA99" s="164"/>
      <c r="IB99" s="164"/>
      <c r="IC99" s="164"/>
      <c r="ID99" s="164"/>
      <c r="IE99" s="164"/>
      <c r="IF99" s="164"/>
      <c r="IG99" s="164"/>
      <c r="IH99" s="164"/>
      <c r="II99" s="164"/>
      <c r="IJ99" s="164"/>
      <c r="IK99" s="164"/>
      <c r="IL99" s="164"/>
      <c r="IM99" s="164"/>
      <c r="IN99" s="164"/>
      <c r="IO99" s="164"/>
      <c r="IP99" s="164"/>
      <c r="IQ99" s="164"/>
      <c r="IR99" s="164"/>
      <c r="IS99" s="164"/>
      <c r="IT99" s="164"/>
      <c r="IU99" s="164"/>
      <c r="IV99" s="164"/>
      <c r="IW99" s="164"/>
      <c r="IX99" s="164"/>
      <c r="IY99" s="164"/>
      <c r="IZ99" s="164"/>
      <c r="JA99" s="164"/>
      <c r="JB99" s="164"/>
      <c r="JC99" s="164"/>
      <c r="JD99" s="164"/>
      <c r="JE99" s="164"/>
      <c r="JF99" s="164"/>
      <c r="JG99" s="164"/>
      <c r="JH99" s="164"/>
      <c r="JI99" s="164"/>
      <c r="JJ99" s="164"/>
      <c r="JK99" s="164"/>
      <c r="JL99" s="164"/>
      <c r="JM99" s="164"/>
      <c r="JN99" s="164"/>
      <c r="JO99" s="164"/>
      <c r="JP99" s="164"/>
      <c r="JQ99" s="164"/>
      <c r="JR99" s="164"/>
      <c r="JS99" s="164"/>
      <c r="JT99" s="164"/>
      <c r="JU99" s="164"/>
      <c r="JV99" s="164"/>
      <c r="JW99" s="164"/>
      <c r="JX99" s="164"/>
      <c r="JY99" s="164"/>
      <c r="JZ99" s="164"/>
      <c r="KA99" s="164"/>
      <c r="KB99" s="164"/>
      <c r="KC99" s="164"/>
      <c r="KD99" s="164"/>
      <c r="KE99" s="164"/>
      <c r="KF99" s="164"/>
      <c r="KG99" s="164"/>
      <c r="KH99" s="164"/>
      <c r="KI99" s="164"/>
      <c r="KJ99" s="164"/>
      <c r="KK99" s="164"/>
      <c r="KL99" s="164"/>
      <c r="KM99" s="164"/>
      <c r="KN99" s="164"/>
      <c r="KO99" s="164"/>
      <c r="KP99" s="164"/>
      <c r="KQ99" s="164"/>
      <c r="KR99" s="164"/>
      <c r="KS99" s="164"/>
      <c r="KT99" s="164"/>
      <c r="KU99" s="164"/>
      <c r="KV99" s="164"/>
      <c r="KW99" s="164"/>
      <c r="KX99" s="164"/>
      <c r="KY99" s="164"/>
      <c r="KZ99" s="164"/>
      <c r="LA99" s="164"/>
      <c r="LB99" s="164"/>
      <c r="LC99" s="164"/>
      <c r="LD99" s="164"/>
      <c r="LE99" s="164"/>
      <c r="LF99" s="164"/>
      <c r="LG99" s="164"/>
      <c r="LH99" s="164"/>
      <c r="LI99" s="164"/>
      <c r="LJ99" s="164"/>
      <c r="LK99" s="164"/>
      <c r="LL99" s="164"/>
      <c r="LM99" s="164"/>
      <c r="LN99" s="164"/>
      <c r="LO99" s="164"/>
      <c r="LP99" s="164"/>
      <c r="LQ99" s="164"/>
      <c r="LR99" s="164"/>
      <c r="LS99" s="164"/>
      <c r="LT99" s="164"/>
      <c r="LU99" s="164"/>
      <c r="LV99" s="164"/>
      <c r="LW99" s="164"/>
      <c r="LX99" s="164"/>
      <c r="LY99" s="164"/>
      <c r="LZ99" s="164"/>
      <c r="MA99" s="164"/>
      <c r="MB99" s="164"/>
      <c r="MC99" s="164"/>
      <c r="MD99" s="164"/>
      <c r="ME99" s="164"/>
      <c r="MF99" s="164"/>
      <c r="MG99" s="164"/>
      <c r="MH99" s="164"/>
      <c r="MI99" s="164"/>
      <c r="MJ99" s="164"/>
      <c r="MK99" s="164"/>
      <c r="ML99" s="164"/>
      <c r="MM99" s="164"/>
      <c r="MN99" s="164"/>
      <c r="MO99" s="164"/>
      <c r="MP99" s="164"/>
      <c r="MQ99" s="164"/>
      <c r="MR99" s="164"/>
      <c r="MS99" s="164"/>
      <c r="MT99" s="164"/>
      <c r="MU99" s="164"/>
      <c r="MV99" s="164"/>
      <c r="MW99" s="164"/>
      <c r="MX99" s="164"/>
      <c r="MY99" s="164"/>
      <c r="MZ99" s="164"/>
      <c r="NA99" s="164"/>
      <c r="NB99" s="164"/>
      <c r="NC99" s="164"/>
      <c r="ND99" s="164"/>
      <c r="NE99" s="164"/>
      <c r="NF99" s="164"/>
      <c r="NG99" s="164"/>
      <c r="NH99" s="164"/>
      <c r="NI99" s="164"/>
      <c r="NJ99" s="164"/>
      <c r="NK99" s="164"/>
      <c r="NL99" s="164"/>
      <c r="NM99" s="164"/>
      <c r="NN99" s="164"/>
      <c r="NO99" s="164"/>
      <c r="NP99" s="164"/>
      <c r="NQ99" s="164"/>
      <c r="NR99" s="164"/>
      <c r="NS99" s="164"/>
      <c r="NT99" s="164"/>
      <c r="NU99" s="164"/>
      <c r="NV99" s="164"/>
      <c r="NW99" s="164"/>
      <c r="NX99" s="164"/>
      <c r="NY99" s="164"/>
      <c r="NZ99" s="164"/>
      <c r="OA99" s="164"/>
      <c r="OB99" s="164"/>
      <c r="OC99" s="164"/>
      <c r="OD99" s="164"/>
      <c r="OE99" s="164"/>
      <c r="OF99" s="164"/>
      <c r="OG99" s="164"/>
      <c r="OH99" s="164"/>
      <c r="OI99" s="164"/>
      <c r="OJ99" s="164"/>
      <c r="OK99" s="164"/>
      <c r="OL99" s="164"/>
      <c r="OM99" s="164"/>
      <c r="ON99" s="164"/>
      <c r="OO99" s="164"/>
      <c r="OP99" s="164"/>
      <c r="OQ99" s="164"/>
      <c r="OR99" s="164"/>
      <c r="OS99" s="164"/>
      <c r="OT99" s="164"/>
      <c r="OU99" s="164"/>
      <c r="OV99" s="164"/>
      <c r="OW99" s="164"/>
      <c r="OX99" s="164"/>
      <c r="OY99" s="164"/>
      <c r="OZ99" s="164"/>
      <c r="PA99" s="164"/>
      <c r="PB99" s="164"/>
      <c r="PC99" s="164"/>
      <c r="PD99" s="164"/>
      <c r="PE99" s="164"/>
      <c r="PF99" s="164"/>
      <c r="PG99" s="164"/>
      <c r="PH99" s="164"/>
      <c r="PI99" s="164"/>
      <c r="PJ99" s="164"/>
      <c r="PK99" s="164"/>
      <c r="PL99" s="164"/>
      <c r="PM99" s="164"/>
      <c r="PN99" s="164"/>
      <c r="PO99" s="164"/>
      <c r="PP99" s="164"/>
      <c r="PQ99" s="164"/>
      <c r="PR99" s="164"/>
      <c r="PS99" s="164"/>
      <c r="PT99" s="164"/>
      <c r="PU99" s="164"/>
      <c r="PV99" s="164"/>
      <c r="PW99" s="164"/>
      <c r="PX99" s="164"/>
      <c r="PY99" s="164"/>
      <c r="PZ99" s="164"/>
      <c r="QA99" s="164"/>
      <c r="QB99" s="164"/>
      <c r="QC99" s="164"/>
      <c r="QD99" s="164"/>
      <c r="QE99" s="164"/>
      <c r="QF99" s="164"/>
      <c r="QG99" s="164"/>
      <c r="QH99" s="164"/>
      <c r="QI99" s="164"/>
      <c r="QJ99" s="164"/>
      <c r="QK99" s="164"/>
      <c r="QL99" s="164"/>
      <c r="QM99" s="164"/>
      <c r="QN99" s="164"/>
      <c r="QO99" s="164"/>
      <c r="QP99" s="164"/>
      <c r="QQ99" s="164"/>
      <c r="QR99" s="164"/>
      <c r="QS99" s="164"/>
      <c r="QT99" s="164"/>
      <c r="QU99" s="164"/>
      <c r="QV99" s="164"/>
      <c r="QW99" s="164"/>
      <c r="QX99" s="164"/>
      <c r="QY99" s="164"/>
      <c r="QZ99" s="164"/>
      <c r="RA99" s="164"/>
      <c r="RB99" s="164"/>
      <c r="RC99" s="164"/>
      <c r="RD99" s="164"/>
      <c r="RE99" s="164"/>
      <c r="RF99" s="164"/>
      <c r="RG99" s="164"/>
      <c r="RH99" s="164"/>
      <c r="RI99" s="164"/>
      <c r="RJ99" s="164"/>
      <c r="RK99" s="164"/>
      <c r="RL99" s="164"/>
      <c r="RM99" s="164"/>
      <c r="RN99" s="164"/>
      <c r="RO99" s="164"/>
      <c r="RP99" s="164"/>
      <c r="RQ99" s="164"/>
      <c r="RR99" s="164"/>
      <c r="RS99" s="164"/>
      <c r="RT99" s="164"/>
      <c r="RU99" s="164"/>
      <c r="RV99" s="164"/>
      <c r="RW99" s="164"/>
      <c r="RX99" s="164"/>
      <c r="RY99" s="164"/>
      <c r="RZ99" s="164"/>
      <c r="SA99" s="164"/>
      <c r="SB99" s="164"/>
      <c r="SC99" s="164"/>
      <c r="SD99" s="164"/>
      <c r="SE99" s="164"/>
      <c r="SF99" s="164"/>
      <c r="SG99" s="164"/>
      <c r="SH99" s="164"/>
      <c r="SI99" s="164"/>
      <c r="SJ99" s="164"/>
      <c r="SK99" s="164"/>
      <c r="SL99" s="164"/>
      <c r="SM99" s="164"/>
      <c r="SN99" s="164"/>
      <c r="SO99" s="164"/>
      <c r="SP99" s="164"/>
      <c r="SQ99" s="164"/>
      <c r="SR99" s="164"/>
      <c r="SS99" s="164"/>
      <c r="ST99" s="164"/>
      <c r="SU99" s="164"/>
      <c r="SV99" s="164"/>
      <c r="SW99" s="164"/>
      <c r="SX99" s="164"/>
      <c r="SY99" s="164"/>
      <c r="SZ99" s="164"/>
      <c r="TA99" s="164"/>
      <c r="TB99" s="164"/>
      <c r="TC99" s="164"/>
      <c r="TD99" s="164"/>
      <c r="TE99" s="164"/>
      <c r="TF99" s="164"/>
      <c r="TG99" s="164"/>
      <c r="TH99" s="164"/>
      <c r="TI99" s="164"/>
      <c r="TJ99" s="164"/>
      <c r="TK99" s="164"/>
      <c r="TL99" s="164"/>
      <c r="TM99" s="164"/>
      <c r="TN99" s="164"/>
      <c r="TO99" s="164"/>
      <c r="TP99" s="164"/>
      <c r="TQ99" s="164"/>
      <c r="TR99" s="164"/>
      <c r="TS99" s="164"/>
      <c r="TT99" s="164"/>
      <c r="TU99" s="164"/>
      <c r="TV99" s="164"/>
      <c r="TW99" s="164"/>
      <c r="TX99" s="164"/>
      <c r="TY99" s="164"/>
      <c r="TZ99" s="164"/>
      <c r="UA99" s="164"/>
      <c r="UB99" s="164"/>
      <c r="UC99" s="164"/>
      <c r="UD99" s="164"/>
      <c r="UE99" s="164"/>
      <c r="UF99" s="164"/>
      <c r="UG99" s="164"/>
      <c r="UH99" s="164"/>
      <c r="UI99" s="164"/>
      <c r="UJ99" s="164"/>
      <c r="UK99" s="164"/>
      <c r="UL99" s="164"/>
      <c r="UM99" s="164"/>
      <c r="UN99" s="164"/>
      <c r="UO99" s="164"/>
      <c r="UP99" s="164"/>
      <c r="UQ99" s="164"/>
      <c r="UR99" s="164"/>
      <c r="US99" s="164"/>
      <c r="UT99" s="164"/>
      <c r="UU99" s="164"/>
      <c r="UV99" s="164"/>
      <c r="UW99" s="164"/>
      <c r="UX99" s="164"/>
      <c r="UY99" s="164"/>
      <c r="UZ99" s="164"/>
      <c r="VA99" s="164"/>
      <c r="VB99" s="164"/>
      <c r="VC99" s="164"/>
      <c r="VD99" s="164"/>
      <c r="VE99" s="164"/>
      <c r="VF99" s="164"/>
      <c r="VG99" s="164"/>
      <c r="VH99" s="164"/>
      <c r="VI99" s="164"/>
      <c r="VJ99" s="164"/>
      <c r="VK99" s="164"/>
      <c r="VL99" s="164"/>
      <c r="VM99" s="164"/>
      <c r="VN99" s="164"/>
      <c r="VO99" s="164"/>
      <c r="VP99" s="164"/>
      <c r="VQ99" s="164"/>
      <c r="VR99" s="164"/>
      <c r="VS99" s="164"/>
      <c r="VT99" s="164"/>
      <c r="VU99" s="164"/>
      <c r="VV99" s="164"/>
      <c r="VW99" s="164"/>
      <c r="VX99" s="164"/>
      <c r="VY99" s="164"/>
      <c r="VZ99" s="164"/>
      <c r="WA99" s="164"/>
      <c r="WB99" s="164"/>
      <c r="WC99" s="164"/>
      <c r="WD99" s="164"/>
      <c r="WE99" s="164"/>
      <c r="WF99" s="164"/>
      <c r="WG99" s="164"/>
      <c r="WH99" s="164"/>
      <c r="WI99" s="164"/>
      <c r="WJ99" s="164"/>
      <c r="WK99" s="164"/>
      <c r="WL99" s="164"/>
      <c r="WM99" s="164"/>
      <c r="WN99" s="164"/>
      <c r="WO99" s="164"/>
      <c r="WP99" s="164"/>
      <c r="WQ99" s="164"/>
      <c r="WR99" s="164"/>
      <c r="WS99" s="164"/>
      <c r="WT99" s="164"/>
      <c r="WU99" s="164"/>
      <c r="WV99" s="164"/>
      <c r="WW99" s="164"/>
      <c r="WX99" s="164"/>
      <c r="WY99" s="164"/>
      <c r="WZ99" s="164"/>
      <c r="XA99" s="164"/>
      <c r="XB99" s="164"/>
      <c r="XC99" s="164"/>
      <c r="XD99" s="164"/>
      <c r="XE99" s="164"/>
      <c r="XF99" s="164"/>
      <c r="XG99" s="164"/>
      <c r="XH99" s="164"/>
      <c r="XI99" s="164"/>
      <c r="XJ99" s="164"/>
      <c r="XK99" s="164"/>
      <c r="XL99" s="164"/>
      <c r="XM99" s="164"/>
      <c r="XN99" s="164"/>
      <c r="XO99" s="164"/>
      <c r="XP99" s="164"/>
      <c r="XQ99" s="164"/>
      <c r="XR99" s="164"/>
      <c r="XS99" s="164"/>
      <c r="XT99" s="164"/>
      <c r="XU99" s="164"/>
      <c r="XV99" s="164"/>
      <c r="XW99" s="164"/>
      <c r="XX99" s="164"/>
      <c r="XY99" s="164"/>
      <c r="XZ99" s="164"/>
      <c r="YA99" s="164"/>
      <c r="YB99" s="164"/>
      <c r="YC99" s="164"/>
      <c r="YD99" s="164"/>
      <c r="YE99" s="164"/>
      <c r="YF99" s="164"/>
      <c r="YG99" s="164"/>
      <c r="YH99" s="164"/>
      <c r="YI99" s="164"/>
      <c r="YJ99" s="164"/>
      <c r="YK99" s="164"/>
      <c r="YL99" s="164"/>
      <c r="YM99" s="164"/>
      <c r="YN99" s="164"/>
      <c r="YO99" s="164"/>
      <c r="YP99" s="164"/>
      <c r="YQ99" s="164"/>
      <c r="YR99" s="164"/>
      <c r="YS99" s="164"/>
      <c r="YT99" s="164"/>
      <c r="YU99" s="164"/>
      <c r="YV99" s="164"/>
      <c r="YW99" s="164"/>
      <c r="YX99" s="164"/>
      <c r="YY99" s="164"/>
      <c r="YZ99" s="164"/>
      <c r="ZA99" s="164"/>
      <c r="ZB99" s="164"/>
      <c r="ZC99" s="164"/>
      <c r="ZD99" s="164"/>
      <c r="ZE99" s="164"/>
      <c r="ZF99" s="164"/>
      <c r="ZG99" s="164"/>
      <c r="ZH99" s="164"/>
      <c r="ZI99" s="164"/>
      <c r="ZJ99" s="164"/>
      <c r="ZK99" s="164"/>
      <c r="ZL99" s="164"/>
      <c r="ZM99" s="164"/>
      <c r="ZN99" s="164"/>
      <c r="ZO99" s="164"/>
      <c r="ZP99" s="164"/>
      <c r="ZQ99" s="164"/>
      <c r="ZR99" s="164"/>
      <c r="ZS99" s="164"/>
      <c r="ZT99" s="164"/>
      <c r="ZU99" s="164"/>
      <c r="ZV99" s="164"/>
      <c r="ZW99" s="164"/>
      <c r="ZX99" s="164"/>
      <c r="ZY99" s="164"/>
      <c r="ZZ99" s="164"/>
      <c r="AAA99" s="164"/>
      <c r="AAB99" s="164"/>
      <c r="AAC99" s="164"/>
      <c r="AAD99" s="164"/>
      <c r="AAE99" s="164"/>
      <c r="AAF99" s="164"/>
      <c r="AAG99" s="164"/>
      <c r="AAH99" s="164"/>
      <c r="AAI99" s="164"/>
      <c r="AAJ99" s="164"/>
      <c r="AAK99" s="164"/>
      <c r="AAL99" s="164"/>
      <c r="AAM99" s="164"/>
      <c r="AAN99" s="164"/>
      <c r="AAO99" s="164"/>
      <c r="AAP99" s="164"/>
      <c r="AAQ99" s="164"/>
      <c r="AAR99" s="164"/>
      <c r="AAS99" s="164"/>
      <c r="AAT99" s="164"/>
      <c r="AAU99" s="164"/>
      <c r="AAV99" s="164"/>
      <c r="AAW99" s="164"/>
      <c r="AAX99" s="164"/>
      <c r="AAY99" s="164"/>
      <c r="AAZ99" s="164"/>
      <c r="ABA99" s="164"/>
      <c r="ABB99" s="164"/>
      <c r="ABC99" s="164"/>
    </row>
    <row r="100" spans="1:731" ht="15" customHeight="1" x14ac:dyDescent="0.35">
      <c r="A100" s="161" t="s">
        <v>258</v>
      </c>
      <c r="B100" s="525"/>
      <c r="C100" s="525"/>
      <c r="D100" s="162"/>
      <c r="E100" s="162"/>
      <c r="F100" s="162"/>
      <c r="G100" s="162">
        <v>1</v>
      </c>
      <c r="H100" s="162">
        <v>1</v>
      </c>
      <c r="I100" s="162">
        <v>1</v>
      </c>
      <c r="J100" s="162">
        <v>1</v>
      </c>
      <c r="K100" s="162">
        <v>1</v>
      </c>
      <c r="L100" s="162">
        <v>1</v>
      </c>
      <c r="M100" s="162">
        <v>1</v>
      </c>
      <c r="N100" s="162">
        <v>1</v>
      </c>
      <c r="O100" s="162"/>
      <c r="P100" s="162"/>
      <c r="Q100" s="162"/>
      <c r="R100" s="162">
        <v>4592.5772410577665</v>
      </c>
      <c r="S100" s="162">
        <v>4592.5772410577665</v>
      </c>
      <c r="T100" s="162">
        <v>4592.5772410577665</v>
      </c>
      <c r="U100" s="162">
        <v>4592.5772410577665</v>
      </c>
      <c r="V100" s="162">
        <v>4592.5772410577665</v>
      </c>
      <c r="W100" s="162">
        <v>4592.5772410577665</v>
      </c>
      <c r="X100" s="162">
        <v>4592.5772410577665</v>
      </c>
      <c r="Y100" s="162">
        <v>4592.5772410577665</v>
      </c>
      <c r="Z100" s="162"/>
      <c r="AA100" s="162"/>
      <c r="AB100" s="162"/>
      <c r="AC100" s="162">
        <v>12677.709651343836</v>
      </c>
      <c r="AD100" s="162">
        <v>12677.709651343836</v>
      </c>
      <c r="AE100" s="162">
        <v>12677.709651343836</v>
      </c>
      <c r="AF100" s="162">
        <v>12677.709651343836</v>
      </c>
      <c r="AG100" s="162">
        <v>12677.709651343836</v>
      </c>
      <c r="AH100" s="162">
        <v>12677.709651343836</v>
      </c>
      <c r="AI100" s="162">
        <v>12677.709651343836</v>
      </c>
      <c r="AJ100" s="162">
        <v>12677.709651343836</v>
      </c>
      <c r="AK100" s="162"/>
      <c r="AL100" s="162"/>
      <c r="AM100" s="162"/>
      <c r="AN100" s="162">
        <v>20490.473107598395</v>
      </c>
      <c r="AO100" s="162">
        <v>20490.473107598398</v>
      </c>
      <c r="AP100" s="162">
        <v>20490.473107598398</v>
      </c>
      <c r="AQ100" s="162">
        <v>20490.473107598398</v>
      </c>
      <c r="AR100" s="162">
        <v>20490.473107598398</v>
      </c>
      <c r="AS100" s="162">
        <v>20490.473107598398</v>
      </c>
      <c r="AT100" s="162">
        <v>20490.473107598398</v>
      </c>
      <c r="AU100" s="162">
        <v>20490.473107598398</v>
      </c>
      <c r="AV100" s="162"/>
      <c r="AW100" s="162"/>
      <c r="AX100" s="162"/>
      <c r="AY100" s="162">
        <v>88704</v>
      </c>
      <c r="AZ100" s="162">
        <v>88704</v>
      </c>
      <c r="BA100" s="162">
        <v>88704</v>
      </c>
      <c r="BB100" s="162">
        <v>88704</v>
      </c>
      <c r="BC100" s="162">
        <v>88704</v>
      </c>
      <c r="BD100" s="162">
        <v>88704</v>
      </c>
      <c r="BE100" s="162">
        <v>88704</v>
      </c>
      <c r="BF100" s="162">
        <v>88704</v>
      </c>
      <c r="BG100" s="162"/>
      <c r="BH100" s="162"/>
      <c r="BI100" s="162"/>
      <c r="BJ100" s="162">
        <v>0</v>
      </c>
      <c r="BK100" s="162">
        <v>0</v>
      </c>
      <c r="BL100" s="162">
        <v>0</v>
      </c>
      <c r="BM100" s="162">
        <v>0</v>
      </c>
      <c r="BN100" s="162">
        <v>0</v>
      </c>
      <c r="BO100" s="162">
        <v>0</v>
      </c>
      <c r="BP100" s="162">
        <v>0</v>
      </c>
      <c r="BQ100" s="162">
        <v>0</v>
      </c>
      <c r="BR100" s="162"/>
      <c r="BS100" s="162"/>
      <c r="BT100" s="162"/>
      <c r="BU100" s="162">
        <v>0</v>
      </c>
      <c r="BV100" s="162">
        <v>0</v>
      </c>
      <c r="BW100" s="162">
        <v>0</v>
      </c>
      <c r="BX100" s="162">
        <v>0</v>
      </c>
      <c r="BY100" s="162">
        <v>0</v>
      </c>
      <c r="BZ100" s="162">
        <v>0</v>
      </c>
      <c r="CA100" s="162">
        <v>0</v>
      </c>
      <c r="CB100" s="162">
        <v>0</v>
      </c>
      <c r="CC100" s="162"/>
      <c r="CD100" s="162"/>
      <c r="CE100" s="162"/>
      <c r="CF100" s="162">
        <v>37760.76</v>
      </c>
      <c r="CG100" s="162">
        <v>37760.76</v>
      </c>
      <c r="CH100" s="162">
        <v>37760.76</v>
      </c>
      <c r="CI100" s="162">
        <v>37760.76</v>
      </c>
      <c r="CJ100" s="162">
        <v>37760.76</v>
      </c>
      <c r="CK100" s="162">
        <v>37760.76</v>
      </c>
      <c r="CL100" s="162">
        <v>37760.76</v>
      </c>
      <c r="CM100" s="162">
        <v>37760.76</v>
      </c>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4"/>
      <c r="DV100" s="164"/>
      <c r="DW100" s="164"/>
      <c r="DX100" s="164"/>
      <c r="DY100" s="164"/>
      <c r="DZ100" s="164"/>
      <c r="EA100" s="164"/>
      <c r="EB100" s="164"/>
      <c r="EC100" s="164"/>
      <c r="ED100" s="164"/>
      <c r="EE100" s="164"/>
      <c r="EF100" s="164"/>
      <c r="EG100" s="164"/>
      <c r="EH100" s="164"/>
      <c r="EI100" s="164"/>
      <c r="EJ100" s="164"/>
      <c r="EK100" s="164"/>
      <c r="EL100" s="164"/>
      <c r="EM100" s="164"/>
      <c r="EN100" s="164"/>
      <c r="EO100" s="164"/>
      <c r="EP100" s="164"/>
      <c r="EQ100" s="164"/>
      <c r="ER100" s="164"/>
      <c r="ES100" s="164"/>
      <c r="ET100" s="164"/>
      <c r="EU100" s="164"/>
      <c r="EV100" s="164"/>
      <c r="EW100" s="164"/>
      <c r="EX100" s="164"/>
      <c r="EY100" s="164"/>
      <c r="EZ100" s="164"/>
      <c r="FA100" s="164"/>
      <c r="FB100" s="164"/>
      <c r="FC100" s="164"/>
      <c r="FD100" s="164"/>
      <c r="FE100" s="164"/>
      <c r="FF100" s="164"/>
      <c r="FG100" s="164"/>
      <c r="FH100" s="164"/>
      <c r="FI100" s="164"/>
      <c r="FJ100" s="164"/>
      <c r="FK100" s="164"/>
      <c r="FL100" s="164"/>
      <c r="FM100" s="164"/>
      <c r="FN100" s="164"/>
      <c r="FO100" s="164"/>
      <c r="FP100" s="164"/>
      <c r="FQ100" s="164"/>
      <c r="FR100" s="164"/>
      <c r="FS100" s="164"/>
      <c r="FT100" s="164"/>
      <c r="FU100" s="164"/>
      <c r="FV100" s="164"/>
      <c r="FW100" s="164"/>
      <c r="FX100" s="164"/>
      <c r="FY100" s="164"/>
      <c r="FZ100" s="164"/>
      <c r="GA100" s="164"/>
      <c r="GB100" s="164"/>
      <c r="GC100" s="164"/>
      <c r="GD100" s="164"/>
      <c r="GE100" s="164"/>
      <c r="GF100" s="164"/>
      <c r="GG100" s="164"/>
      <c r="GH100" s="164"/>
      <c r="GI100" s="164"/>
      <c r="GJ100" s="164"/>
      <c r="GK100" s="164"/>
      <c r="GL100" s="164"/>
      <c r="GM100" s="164"/>
      <c r="GN100" s="164"/>
      <c r="GO100" s="164"/>
      <c r="GP100" s="164"/>
      <c r="GQ100" s="164"/>
      <c r="GR100" s="164"/>
      <c r="GS100" s="164"/>
      <c r="GT100" s="164"/>
      <c r="GU100" s="164"/>
      <c r="GV100" s="164"/>
      <c r="GW100" s="164"/>
      <c r="GX100" s="164"/>
      <c r="GY100" s="164"/>
      <c r="GZ100" s="164"/>
      <c r="HA100" s="164"/>
      <c r="HB100" s="164"/>
      <c r="HC100" s="164"/>
      <c r="HD100" s="164"/>
      <c r="HE100" s="164"/>
      <c r="HF100" s="164"/>
      <c r="HG100" s="164"/>
      <c r="HH100" s="164"/>
      <c r="HI100" s="164"/>
      <c r="HJ100" s="164"/>
      <c r="HK100" s="164"/>
      <c r="HL100" s="164"/>
      <c r="HM100" s="164"/>
      <c r="HN100" s="164"/>
      <c r="HO100" s="164"/>
      <c r="HP100" s="164"/>
      <c r="HQ100" s="164"/>
      <c r="HR100" s="164"/>
      <c r="HS100" s="164"/>
      <c r="HT100" s="164"/>
      <c r="HU100" s="164"/>
      <c r="HV100" s="164"/>
      <c r="HW100" s="164"/>
      <c r="HX100" s="164"/>
      <c r="HY100" s="164"/>
      <c r="HZ100" s="164"/>
      <c r="IA100" s="164"/>
      <c r="IB100" s="164"/>
      <c r="IC100" s="164"/>
      <c r="ID100" s="164"/>
      <c r="IE100" s="164"/>
      <c r="IF100" s="164"/>
      <c r="IG100" s="164"/>
      <c r="IH100" s="164"/>
      <c r="II100" s="164"/>
      <c r="IJ100" s="164"/>
      <c r="IK100" s="164"/>
      <c r="IL100" s="164"/>
      <c r="IM100" s="164"/>
      <c r="IN100" s="164"/>
      <c r="IO100" s="164"/>
      <c r="IP100" s="164"/>
      <c r="IQ100" s="164"/>
      <c r="IR100" s="164"/>
      <c r="IS100" s="164"/>
      <c r="IT100" s="164"/>
      <c r="IU100" s="164"/>
      <c r="IV100" s="164"/>
      <c r="IW100" s="164"/>
      <c r="IX100" s="164"/>
      <c r="IY100" s="164"/>
      <c r="IZ100" s="164"/>
      <c r="JA100" s="164"/>
      <c r="JB100" s="164"/>
      <c r="JC100" s="164"/>
      <c r="JD100" s="164"/>
      <c r="JE100" s="164"/>
      <c r="JF100" s="164"/>
      <c r="JG100" s="164"/>
      <c r="JH100" s="164"/>
      <c r="JI100" s="164"/>
      <c r="JJ100" s="164"/>
      <c r="JK100" s="164"/>
      <c r="JL100" s="164"/>
      <c r="JM100" s="164"/>
      <c r="JN100" s="164"/>
      <c r="JO100" s="164"/>
      <c r="JP100" s="164"/>
      <c r="JQ100" s="164"/>
      <c r="JR100" s="164"/>
      <c r="JS100" s="164"/>
      <c r="JT100" s="164"/>
      <c r="JU100" s="164"/>
      <c r="JV100" s="164"/>
      <c r="JW100" s="164"/>
      <c r="JX100" s="164"/>
      <c r="JY100" s="164"/>
      <c r="JZ100" s="164"/>
      <c r="KA100" s="164"/>
      <c r="KB100" s="164"/>
      <c r="KC100" s="164"/>
      <c r="KD100" s="164"/>
      <c r="KE100" s="164"/>
      <c r="KF100" s="164"/>
      <c r="KG100" s="164"/>
      <c r="KH100" s="164"/>
      <c r="KI100" s="164"/>
      <c r="KJ100" s="164"/>
      <c r="KK100" s="164"/>
      <c r="KL100" s="164"/>
      <c r="KM100" s="164"/>
      <c r="KN100" s="164"/>
      <c r="KO100" s="164"/>
      <c r="KP100" s="164"/>
      <c r="KQ100" s="164"/>
      <c r="KR100" s="164"/>
      <c r="KS100" s="164"/>
      <c r="KT100" s="164"/>
      <c r="KU100" s="164"/>
      <c r="KV100" s="164"/>
      <c r="KW100" s="164"/>
      <c r="KX100" s="164"/>
      <c r="KY100" s="164"/>
      <c r="KZ100" s="164"/>
      <c r="LA100" s="164"/>
      <c r="LB100" s="164"/>
      <c r="LC100" s="164"/>
      <c r="LD100" s="164"/>
      <c r="LE100" s="164"/>
      <c r="LF100" s="164"/>
      <c r="LG100" s="164"/>
      <c r="LH100" s="164"/>
      <c r="LI100" s="164"/>
      <c r="LJ100" s="164"/>
      <c r="LK100" s="164"/>
      <c r="LL100" s="164"/>
      <c r="LM100" s="164"/>
      <c r="LN100" s="164"/>
      <c r="LO100" s="164"/>
      <c r="LP100" s="164"/>
      <c r="LQ100" s="164"/>
      <c r="LR100" s="164"/>
      <c r="LS100" s="164"/>
      <c r="LT100" s="164"/>
      <c r="LU100" s="164"/>
      <c r="LV100" s="164"/>
      <c r="LW100" s="164"/>
      <c r="LX100" s="164"/>
      <c r="LY100" s="164"/>
      <c r="LZ100" s="164"/>
      <c r="MA100" s="164"/>
      <c r="MB100" s="164"/>
      <c r="MC100" s="164"/>
      <c r="MD100" s="164"/>
      <c r="ME100" s="164"/>
      <c r="MF100" s="164"/>
      <c r="MG100" s="164"/>
      <c r="MH100" s="164"/>
      <c r="MI100" s="164"/>
      <c r="MJ100" s="164"/>
      <c r="MK100" s="164"/>
      <c r="ML100" s="164"/>
      <c r="MM100" s="164"/>
      <c r="MN100" s="164"/>
      <c r="MO100" s="164"/>
      <c r="MP100" s="164"/>
      <c r="MQ100" s="164"/>
      <c r="MR100" s="164"/>
      <c r="MS100" s="164"/>
      <c r="MT100" s="164"/>
      <c r="MU100" s="164"/>
      <c r="MV100" s="164"/>
      <c r="MW100" s="164"/>
      <c r="MX100" s="164"/>
      <c r="MY100" s="164"/>
      <c r="MZ100" s="164"/>
      <c r="NA100" s="164"/>
      <c r="NB100" s="164"/>
      <c r="NC100" s="164"/>
      <c r="ND100" s="164"/>
      <c r="NE100" s="164"/>
      <c r="NF100" s="164"/>
      <c r="NG100" s="164"/>
      <c r="NH100" s="164"/>
      <c r="NI100" s="164"/>
      <c r="NJ100" s="164"/>
      <c r="NK100" s="164"/>
      <c r="NL100" s="164"/>
      <c r="NM100" s="164"/>
      <c r="NN100" s="164"/>
      <c r="NO100" s="164"/>
      <c r="NP100" s="164"/>
      <c r="NQ100" s="164"/>
      <c r="NR100" s="164"/>
      <c r="NS100" s="164"/>
      <c r="NT100" s="164"/>
      <c r="NU100" s="164"/>
      <c r="NV100" s="164"/>
      <c r="NW100" s="164"/>
      <c r="NX100" s="164"/>
      <c r="NY100" s="164"/>
      <c r="NZ100" s="164"/>
      <c r="OA100" s="164"/>
      <c r="OB100" s="164"/>
      <c r="OC100" s="164"/>
      <c r="OD100" s="164"/>
      <c r="OE100" s="164"/>
      <c r="OF100" s="164"/>
      <c r="OG100" s="164"/>
      <c r="OH100" s="164"/>
      <c r="OI100" s="164"/>
      <c r="OJ100" s="164"/>
      <c r="OK100" s="164"/>
      <c r="OL100" s="164"/>
      <c r="OM100" s="164"/>
      <c r="ON100" s="164"/>
      <c r="OO100" s="164"/>
      <c r="OP100" s="164"/>
      <c r="OQ100" s="164"/>
      <c r="OR100" s="164"/>
      <c r="OS100" s="164"/>
      <c r="OT100" s="164"/>
      <c r="OU100" s="164"/>
      <c r="OV100" s="164"/>
      <c r="OW100" s="164"/>
      <c r="OX100" s="164"/>
      <c r="OY100" s="164"/>
      <c r="OZ100" s="164"/>
      <c r="PA100" s="164"/>
      <c r="PB100" s="164"/>
      <c r="PC100" s="164"/>
      <c r="PD100" s="164"/>
      <c r="PE100" s="164"/>
      <c r="PF100" s="164"/>
      <c r="PG100" s="164"/>
      <c r="PH100" s="164"/>
      <c r="PI100" s="164"/>
      <c r="PJ100" s="164"/>
      <c r="PK100" s="164"/>
      <c r="PL100" s="164"/>
      <c r="PM100" s="164"/>
      <c r="PN100" s="164"/>
      <c r="PO100" s="164"/>
      <c r="PP100" s="164"/>
      <c r="PQ100" s="164"/>
      <c r="PR100" s="164"/>
      <c r="PS100" s="164"/>
      <c r="PT100" s="164"/>
      <c r="PU100" s="164"/>
      <c r="PV100" s="164"/>
      <c r="PW100" s="164"/>
      <c r="PX100" s="164"/>
      <c r="PY100" s="164"/>
      <c r="PZ100" s="164"/>
      <c r="QA100" s="164"/>
      <c r="QB100" s="164"/>
      <c r="QC100" s="164"/>
      <c r="QD100" s="164"/>
      <c r="QE100" s="164"/>
      <c r="QF100" s="164"/>
      <c r="QG100" s="164"/>
      <c r="QH100" s="164"/>
      <c r="QI100" s="164"/>
      <c r="QJ100" s="164"/>
      <c r="QK100" s="164"/>
      <c r="QL100" s="164"/>
      <c r="QM100" s="164"/>
      <c r="QN100" s="164"/>
      <c r="QO100" s="164"/>
      <c r="QP100" s="164"/>
      <c r="QQ100" s="164"/>
      <c r="QR100" s="164"/>
      <c r="QS100" s="164"/>
      <c r="QT100" s="164"/>
      <c r="QU100" s="164"/>
      <c r="QV100" s="164"/>
      <c r="QW100" s="164"/>
      <c r="QX100" s="164"/>
      <c r="QY100" s="164"/>
      <c r="QZ100" s="164"/>
      <c r="RA100" s="164"/>
      <c r="RB100" s="164"/>
      <c r="RC100" s="164"/>
      <c r="RD100" s="164"/>
      <c r="RE100" s="164"/>
      <c r="RF100" s="164"/>
      <c r="RG100" s="164"/>
      <c r="RH100" s="164"/>
      <c r="RI100" s="164"/>
      <c r="RJ100" s="164"/>
      <c r="RK100" s="164"/>
      <c r="RL100" s="164"/>
      <c r="RM100" s="164"/>
      <c r="RN100" s="164"/>
      <c r="RO100" s="164"/>
      <c r="RP100" s="164"/>
      <c r="RQ100" s="164"/>
      <c r="RR100" s="164"/>
      <c r="RS100" s="164"/>
      <c r="RT100" s="164"/>
      <c r="RU100" s="164"/>
      <c r="RV100" s="164"/>
      <c r="RW100" s="164"/>
      <c r="RX100" s="164"/>
      <c r="RY100" s="164"/>
      <c r="RZ100" s="164"/>
      <c r="SA100" s="164"/>
      <c r="SB100" s="164"/>
      <c r="SC100" s="164"/>
      <c r="SD100" s="164"/>
      <c r="SE100" s="164"/>
      <c r="SF100" s="164"/>
      <c r="SG100" s="164"/>
      <c r="SH100" s="164"/>
      <c r="SI100" s="164"/>
      <c r="SJ100" s="164"/>
      <c r="SK100" s="164"/>
      <c r="SL100" s="164"/>
      <c r="SM100" s="164"/>
      <c r="SN100" s="164"/>
      <c r="SO100" s="164"/>
      <c r="SP100" s="164"/>
      <c r="SQ100" s="164"/>
      <c r="SR100" s="164"/>
      <c r="SS100" s="164"/>
      <c r="ST100" s="164"/>
      <c r="SU100" s="164"/>
      <c r="SV100" s="164"/>
      <c r="SW100" s="164"/>
      <c r="SX100" s="164"/>
      <c r="SY100" s="164"/>
      <c r="SZ100" s="164"/>
      <c r="TA100" s="164"/>
      <c r="TB100" s="164"/>
      <c r="TC100" s="164"/>
      <c r="TD100" s="164"/>
      <c r="TE100" s="164"/>
      <c r="TF100" s="164"/>
      <c r="TG100" s="164"/>
      <c r="TH100" s="164"/>
      <c r="TI100" s="164"/>
      <c r="TJ100" s="164"/>
      <c r="TK100" s="164"/>
      <c r="TL100" s="164"/>
      <c r="TM100" s="164"/>
      <c r="TN100" s="164"/>
      <c r="TO100" s="164"/>
      <c r="TP100" s="164"/>
      <c r="TQ100" s="164"/>
      <c r="TR100" s="164"/>
      <c r="TS100" s="164"/>
      <c r="TT100" s="164"/>
      <c r="TU100" s="164"/>
      <c r="TV100" s="164"/>
      <c r="TW100" s="164"/>
      <c r="TX100" s="164"/>
      <c r="TY100" s="164"/>
      <c r="TZ100" s="164"/>
      <c r="UA100" s="164"/>
      <c r="UB100" s="164"/>
      <c r="UC100" s="164"/>
      <c r="UD100" s="164"/>
      <c r="UE100" s="164"/>
      <c r="UF100" s="164"/>
      <c r="UG100" s="164"/>
      <c r="UH100" s="164"/>
      <c r="UI100" s="164"/>
      <c r="UJ100" s="164"/>
      <c r="UK100" s="164"/>
      <c r="UL100" s="164"/>
      <c r="UM100" s="164"/>
      <c r="UN100" s="164"/>
      <c r="UO100" s="164"/>
      <c r="UP100" s="164"/>
      <c r="UQ100" s="164"/>
      <c r="UR100" s="164"/>
      <c r="US100" s="164"/>
      <c r="UT100" s="164"/>
      <c r="UU100" s="164"/>
      <c r="UV100" s="164"/>
      <c r="UW100" s="164"/>
      <c r="UX100" s="164"/>
      <c r="UY100" s="164"/>
      <c r="UZ100" s="164"/>
      <c r="VA100" s="164"/>
      <c r="VB100" s="164"/>
      <c r="VC100" s="164"/>
      <c r="VD100" s="164"/>
      <c r="VE100" s="164"/>
      <c r="VF100" s="164"/>
      <c r="VG100" s="164"/>
      <c r="VH100" s="164"/>
      <c r="VI100" s="164"/>
      <c r="VJ100" s="164"/>
      <c r="VK100" s="164"/>
      <c r="VL100" s="164"/>
      <c r="VM100" s="164"/>
      <c r="VN100" s="164"/>
      <c r="VO100" s="164"/>
      <c r="VP100" s="164"/>
      <c r="VQ100" s="164"/>
      <c r="VR100" s="164"/>
      <c r="VS100" s="164"/>
      <c r="VT100" s="164"/>
      <c r="VU100" s="164"/>
      <c r="VV100" s="164"/>
      <c r="VW100" s="164"/>
      <c r="VX100" s="164"/>
      <c r="VY100" s="164"/>
      <c r="VZ100" s="164"/>
      <c r="WA100" s="164"/>
      <c r="WB100" s="164"/>
      <c r="WC100" s="164"/>
      <c r="WD100" s="164"/>
      <c r="WE100" s="164"/>
      <c r="WF100" s="164"/>
      <c r="WG100" s="164"/>
      <c r="WH100" s="164"/>
      <c r="WI100" s="164"/>
      <c r="WJ100" s="164"/>
      <c r="WK100" s="164"/>
      <c r="WL100" s="164"/>
      <c r="WM100" s="164"/>
      <c r="WN100" s="164"/>
      <c r="WO100" s="164"/>
      <c r="WP100" s="164"/>
      <c r="WQ100" s="164"/>
      <c r="WR100" s="164"/>
      <c r="WS100" s="164"/>
      <c r="WT100" s="164"/>
      <c r="WU100" s="164"/>
      <c r="WV100" s="164"/>
      <c r="WW100" s="164"/>
      <c r="WX100" s="164"/>
      <c r="WY100" s="164"/>
      <c r="WZ100" s="164"/>
      <c r="XA100" s="164"/>
      <c r="XB100" s="164"/>
      <c r="XC100" s="164"/>
      <c r="XD100" s="164"/>
      <c r="XE100" s="164"/>
      <c r="XF100" s="164"/>
      <c r="XG100" s="164"/>
      <c r="XH100" s="164"/>
      <c r="XI100" s="164"/>
      <c r="XJ100" s="164"/>
      <c r="XK100" s="164"/>
      <c r="XL100" s="164"/>
      <c r="XM100" s="164"/>
      <c r="XN100" s="164"/>
      <c r="XO100" s="164"/>
      <c r="XP100" s="164"/>
      <c r="XQ100" s="164"/>
      <c r="XR100" s="164"/>
      <c r="XS100" s="164"/>
      <c r="XT100" s="164"/>
      <c r="XU100" s="164"/>
      <c r="XV100" s="164"/>
      <c r="XW100" s="164"/>
      <c r="XX100" s="164"/>
      <c r="XY100" s="164"/>
      <c r="XZ100" s="164"/>
      <c r="YA100" s="164"/>
      <c r="YB100" s="164"/>
      <c r="YC100" s="164"/>
      <c r="YD100" s="164"/>
      <c r="YE100" s="164"/>
      <c r="YF100" s="164"/>
      <c r="YG100" s="164"/>
      <c r="YH100" s="164"/>
      <c r="YI100" s="164"/>
      <c r="YJ100" s="164"/>
      <c r="YK100" s="164"/>
      <c r="YL100" s="164"/>
      <c r="YM100" s="164"/>
      <c r="YN100" s="164"/>
      <c r="YO100" s="164"/>
      <c r="YP100" s="164"/>
      <c r="YQ100" s="164"/>
      <c r="YR100" s="164"/>
      <c r="YS100" s="164"/>
      <c r="YT100" s="164"/>
      <c r="YU100" s="164"/>
      <c r="YV100" s="164"/>
      <c r="YW100" s="164"/>
      <c r="YX100" s="164"/>
      <c r="YY100" s="164"/>
      <c r="YZ100" s="164"/>
      <c r="ZA100" s="164"/>
      <c r="ZB100" s="164"/>
      <c r="ZC100" s="164"/>
      <c r="ZD100" s="164"/>
      <c r="ZE100" s="164"/>
      <c r="ZF100" s="164"/>
      <c r="ZG100" s="164"/>
      <c r="ZH100" s="164"/>
      <c r="ZI100" s="164"/>
      <c r="ZJ100" s="164"/>
      <c r="ZK100" s="164"/>
      <c r="ZL100" s="164"/>
      <c r="ZM100" s="164"/>
      <c r="ZN100" s="164"/>
      <c r="ZO100" s="164"/>
      <c r="ZP100" s="164"/>
      <c r="ZQ100" s="164"/>
      <c r="ZR100" s="164"/>
      <c r="ZS100" s="164"/>
      <c r="ZT100" s="164"/>
      <c r="ZU100" s="164"/>
      <c r="ZV100" s="164"/>
      <c r="ZW100" s="164"/>
      <c r="ZX100" s="164"/>
      <c r="ZY100" s="164"/>
      <c r="ZZ100" s="164"/>
      <c r="AAA100" s="164"/>
      <c r="AAB100" s="164"/>
      <c r="AAC100" s="164"/>
      <c r="AAD100" s="164"/>
      <c r="AAE100" s="164"/>
      <c r="AAF100" s="164"/>
      <c r="AAG100" s="164"/>
      <c r="AAH100" s="164"/>
      <c r="AAI100" s="164"/>
      <c r="AAJ100" s="164"/>
      <c r="AAK100" s="164"/>
      <c r="AAL100" s="164"/>
      <c r="AAM100" s="164"/>
      <c r="AAN100" s="164"/>
      <c r="AAO100" s="164"/>
      <c r="AAP100" s="164"/>
      <c r="AAQ100" s="164"/>
      <c r="AAR100" s="164"/>
      <c r="AAS100" s="164"/>
      <c r="AAT100" s="164"/>
      <c r="AAU100" s="164"/>
      <c r="AAV100" s="164"/>
      <c r="AAW100" s="164"/>
      <c r="AAX100" s="164"/>
      <c r="AAY100" s="164"/>
      <c r="AAZ100" s="164"/>
      <c r="ABA100" s="164"/>
      <c r="ABB100" s="164"/>
      <c r="ABC100" s="164"/>
    </row>
    <row r="101" spans="1:731" ht="15" customHeight="1" x14ac:dyDescent="0.35">
      <c r="A101" s="161" t="s">
        <v>258</v>
      </c>
      <c r="B101" s="525"/>
      <c r="C101" s="525"/>
      <c r="D101" s="162"/>
      <c r="E101" s="162"/>
      <c r="F101" s="162"/>
      <c r="G101" s="162">
        <v>1</v>
      </c>
      <c r="H101" s="162">
        <v>1</v>
      </c>
      <c r="I101" s="162">
        <v>1</v>
      </c>
      <c r="J101" s="162">
        <v>1</v>
      </c>
      <c r="K101" s="162">
        <v>1</v>
      </c>
      <c r="L101" s="162">
        <v>1</v>
      </c>
      <c r="M101" s="162">
        <v>1</v>
      </c>
      <c r="N101" s="162">
        <v>1</v>
      </c>
      <c r="O101" s="162"/>
      <c r="P101" s="162"/>
      <c r="Q101" s="162"/>
      <c r="R101" s="162">
        <v>5113.96845172144</v>
      </c>
      <c r="S101" s="162">
        <v>5113.96845172144</v>
      </c>
      <c r="T101" s="162">
        <v>5113.96845172144</v>
      </c>
      <c r="U101" s="162">
        <v>5113.96845172144</v>
      </c>
      <c r="V101" s="162">
        <v>5113.96845172144</v>
      </c>
      <c r="W101" s="162">
        <v>5113.96845172144</v>
      </c>
      <c r="X101" s="162">
        <v>5113.96845172144</v>
      </c>
      <c r="Y101" s="162">
        <v>5113.96845172144</v>
      </c>
      <c r="Z101" s="162"/>
      <c r="AA101" s="162"/>
      <c r="AB101" s="162"/>
      <c r="AC101" s="162">
        <v>14508.762025138756</v>
      </c>
      <c r="AD101" s="162">
        <v>14508.762025138758</v>
      </c>
      <c r="AE101" s="162">
        <v>14508.762025138758</v>
      </c>
      <c r="AF101" s="162">
        <v>14508.762025138758</v>
      </c>
      <c r="AG101" s="162">
        <v>14508.762025138758</v>
      </c>
      <c r="AH101" s="162">
        <v>14508.762025138758</v>
      </c>
      <c r="AI101" s="162">
        <v>14508.762025138758</v>
      </c>
      <c r="AJ101" s="162">
        <v>14508.762025138758</v>
      </c>
      <c r="AK101" s="162"/>
      <c r="AL101" s="162"/>
      <c r="AM101" s="162"/>
      <c r="AN101" s="162">
        <v>17917.191460639802</v>
      </c>
      <c r="AO101" s="162">
        <v>17917.191460639802</v>
      </c>
      <c r="AP101" s="162">
        <v>17917.191460639802</v>
      </c>
      <c r="AQ101" s="162">
        <v>17917.191460639802</v>
      </c>
      <c r="AR101" s="162">
        <v>17917.191460639802</v>
      </c>
      <c r="AS101" s="162">
        <v>17917.191460639802</v>
      </c>
      <c r="AT101" s="162">
        <v>17917.191460639802</v>
      </c>
      <c r="AU101" s="162">
        <v>17917.191460639802</v>
      </c>
      <c r="AV101" s="162"/>
      <c r="AW101" s="162"/>
      <c r="AX101" s="162"/>
      <c r="AY101" s="162">
        <v>92656</v>
      </c>
      <c r="AZ101" s="162">
        <v>92656</v>
      </c>
      <c r="BA101" s="162">
        <v>92656</v>
      </c>
      <c r="BB101" s="162">
        <v>92656</v>
      </c>
      <c r="BC101" s="162">
        <v>92656</v>
      </c>
      <c r="BD101" s="162">
        <v>92656</v>
      </c>
      <c r="BE101" s="162">
        <v>92656</v>
      </c>
      <c r="BF101" s="162">
        <v>92656</v>
      </c>
      <c r="BG101" s="162"/>
      <c r="BH101" s="162"/>
      <c r="BI101" s="162"/>
      <c r="BJ101" s="162">
        <v>0</v>
      </c>
      <c r="BK101" s="162">
        <v>0</v>
      </c>
      <c r="BL101" s="162">
        <v>0</v>
      </c>
      <c r="BM101" s="162">
        <v>0</v>
      </c>
      <c r="BN101" s="162">
        <v>0</v>
      </c>
      <c r="BO101" s="162">
        <v>0</v>
      </c>
      <c r="BP101" s="162">
        <v>0</v>
      </c>
      <c r="BQ101" s="162">
        <v>0</v>
      </c>
      <c r="BR101" s="162"/>
      <c r="BS101" s="162"/>
      <c r="BT101" s="162"/>
      <c r="BU101" s="162">
        <v>0</v>
      </c>
      <c r="BV101" s="162">
        <v>0</v>
      </c>
      <c r="BW101" s="162">
        <v>0</v>
      </c>
      <c r="BX101" s="162">
        <v>0</v>
      </c>
      <c r="BY101" s="162">
        <v>0</v>
      </c>
      <c r="BZ101" s="162">
        <v>0</v>
      </c>
      <c r="CA101" s="162">
        <v>0</v>
      </c>
      <c r="CB101" s="162">
        <v>0</v>
      </c>
      <c r="CC101" s="162"/>
      <c r="CD101" s="162"/>
      <c r="CE101" s="162"/>
      <c r="CF101" s="162">
        <v>37539.921937500003</v>
      </c>
      <c r="CG101" s="162">
        <v>37539.921937500003</v>
      </c>
      <c r="CH101" s="162">
        <v>37539.921937500003</v>
      </c>
      <c r="CI101" s="162">
        <v>37539.921937500003</v>
      </c>
      <c r="CJ101" s="162">
        <v>37539.921937500003</v>
      </c>
      <c r="CK101" s="162">
        <v>37539.921937500003</v>
      </c>
      <c r="CL101" s="162">
        <v>37539.921937500003</v>
      </c>
      <c r="CM101" s="162">
        <v>37539.921937500003</v>
      </c>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4"/>
      <c r="FU101" s="164"/>
      <c r="FV101" s="164"/>
      <c r="FW101" s="164"/>
      <c r="FX101" s="164"/>
      <c r="FY101" s="164"/>
      <c r="FZ101" s="164"/>
      <c r="GA101" s="164"/>
      <c r="GB101" s="164"/>
      <c r="GC101" s="164"/>
      <c r="GD101" s="164"/>
      <c r="GE101" s="164"/>
      <c r="GF101" s="164"/>
      <c r="GG101" s="164"/>
      <c r="GH101" s="164"/>
      <c r="GI101" s="164"/>
      <c r="GJ101" s="164"/>
      <c r="GK101" s="164"/>
      <c r="GL101" s="164"/>
      <c r="GM101" s="164"/>
      <c r="GN101" s="164"/>
      <c r="GO101" s="164"/>
      <c r="GP101" s="164"/>
      <c r="GQ101" s="164"/>
      <c r="GR101" s="164"/>
      <c r="GS101" s="164"/>
      <c r="GT101" s="164"/>
      <c r="GU101" s="164"/>
      <c r="GV101" s="164"/>
      <c r="GW101" s="164"/>
      <c r="GX101" s="164"/>
      <c r="GY101" s="164"/>
      <c r="GZ101" s="164"/>
      <c r="HA101" s="164"/>
      <c r="HB101" s="164"/>
      <c r="HC101" s="164"/>
      <c r="HD101" s="164"/>
      <c r="HE101" s="164"/>
      <c r="HF101" s="164"/>
      <c r="HG101" s="164"/>
      <c r="HH101" s="164"/>
      <c r="HI101" s="164"/>
      <c r="HJ101" s="164"/>
      <c r="HK101" s="164"/>
      <c r="HL101" s="164"/>
      <c r="HM101" s="164"/>
      <c r="HN101" s="164"/>
      <c r="HO101" s="164"/>
      <c r="HP101" s="164"/>
      <c r="HQ101" s="164"/>
      <c r="HR101" s="164"/>
      <c r="HS101" s="164"/>
      <c r="HT101" s="164"/>
      <c r="HU101" s="164"/>
      <c r="HV101" s="164"/>
      <c r="HW101" s="164"/>
      <c r="HX101" s="164"/>
      <c r="HY101" s="164"/>
      <c r="HZ101" s="164"/>
      <c r="IA101" s="164"/>
      <c r="IB101" s="164"/>
      <c r="IC101" s="164"/>
      <c r="ID101" s="164"/>
      <c r="IE101" s="164"/>
      <c r="IF101" s="164"/>
      <c r="IG101" s="164"/>
      <c r="IH101" s="164"/>
      <c r="II101" s="164"/>
      <c r="IJ101" s="164"/>
      <c r="IK101" s="164"/>
      <c r="IL101" s="164"/>
      <c r="IM101" s="164"/>
      <c r="IN101" s="164"/>
      <c r="IO101" s="164"/>
      <c r="IP101" s="164"/>
      <c r="IQ101" s="164"/>
      <c r="IR101" s="164"/>
      <c r="IS101" s="164"/>
      <c r="IT101" s="164"/>
      <c r="IU101" s="164"/>
      <c r="IV101" s="164"/>
      <c r="IW101" s="164"/>
      <c r="IX101" s="164"/>
      <c r="IY101" s="164"/>
      <c r="IZ101" s="164"/>
      <c r="JA101" s="164"/>
      <c r="JB101" s="164"/>
      <c r="JC101" s="164"/>
      <c r="JD101" s="164"/>
      <c r="JE101" s="164"/>
      <c r="JF101" s="164"/>
      <c r="JG101" s="164"/>
      <c r="JH101" s="164"/>
      <c r="JI101" s="164"/>
      <c r="JJ101" s="164"/>
      <c r="JK101" s="164"/>
      <c r="JL101" s="164"/>
      <c r="JM101" s="164"/>
      <c r="JN101" s="164"/>
      <c r="JO101" s="164"/>
      <c r="JP101" s="164"/>
      <c r="JQ101" s="164"/>
      <c r="JR101" s="164"/>
      <c r="JS101" s="164"/>
      <c r="JT101" s="164"/>
      <c r="JU101" s="164"/>
      <c r="JV101" s="164"/>
      <c r="JW101" s="164"/>
      <c r="JX101" s="164"/>
      <c r="JY101" s="164"/>
      <c r="JZ101" s="164"/>
      <c r="KA101" s="164"/>
      <c r="KB101" s="164"/>
      <c r="KC101" s="164"/>
      <c r="KD101" s="164"/>
      <c r="KE101" s="164"/>
      <c r="KF101" s="164"/>
      <c r="KG101" s="164"/>
      <c r="KH101" s="164"/>
      <c r="KI101" s="164"/>
      <c r="KJ101" s="164"/>
      <c r="KK101" s="164"/>
      <c r="KL101" s="164"/>
      <c r="KM101" s="164"/>
      <c r="KN101" s="164"/>
      <c r="KO101" s="164"/>
      <c r="KP101" s="164"/>
      <c r="KQ101" s="164"/>
      <c r="KR101" s="164"/>
      <c r="KS101" s="164"/>
      <c r="KT101" s="164"/>
      <c r="KU101" s="164"/>
      <c r="KV101" s="164"/>
      <c r="KW101" s="164"/>
      <c r="KX101" s="164"/>
      <c r="KY101" s="164"/>
      <c r="KZ101" s="164"/>
      <c r="LA101" s="164"/>
      <c r="LB101" s="164"/>
      <c r="LC101" s="164"/>
      <c r="LD101" s="164"/>
      <c r="LE101" s="164"/>
      <c r="LF101" s="164"/>
      <c r="LG101" s="164"/>
      <c r="LH101" s="164"/>
      <c r="LI101" s="164"/>
      <c r="LJ101" s="164"/>
      <c r="LK101" s="164"/>
      <c r="LL101" s="164"/>
      <c r="LM101" s="164"/>
      <c r="LN101" s="164"/>
      <c r="LO101" s="164"/>
      <c r="LP101" s="164"/>
      <c r="LQ101" s="164"/>
      <c r="LR101" s="164"/>
      <c r="LS101" s="164"/>
      <c r="LT101" s="164"/>
      <c r="LU101" s="164"/>
      <c r="LV101" s="164"/>
      <c r="LW101" s="164"/>
      <c r="LX101" s="164"/>
      <c r="LY101" s="164"/>
      <c r="LZ101" s="164"/>
      <c r="MA101" s="164"/>
      <c r="MB101" s="164"/>
      <c r="MC101" s="164"/>
      <c r="MD101" s="164"/>
      <c r="ME101" s="164"/>
      <c r="MF101" s="164"/>
      <c r="MG101" s="164"/>
      <c r="MH101" s="164"/>
      <c r="MI101" s="164"/>
      <c r="MJ101" s="164"/>
      <c r="MK101" s="164"/>
      <c r="ML101" s="164"/>
      <c r="MM101" s="164"/>
      <c r="MN101" s="164"/>
      <c r="MO101" s="164"/>
      <c r="MP101" s="164"/>
      <c r="MQ101" s="164"/>
      <c r="MR101" s="164"/>
      <c r="MS101" s="164"/>
      <c r="MT101" s="164"/>
      <c r="MU101" s="164"/>
      <c r="MV101" s="164"/>
      <c r="MW101" s="164"/>
      <c r="MX101" s="164"/>
      <c r="MY101" s="164"/>
      <c r="MZ101" s="164"/>
      <c r="NA101" s="164"/>
      <c r="NB101" s="164"/>
      <c r="NC101" s="164"/>
      <c r="ND101" s="164"/>
      <c r="NE101" s="164"/>
      <c r="NF101" s="164"/>
      <c r="NG101" s="164"/>
      <c r="NH101" s="164"/>
      <c r="NI101" s="164"/>
      <c r="NJ101" s="164"/>
      <c r="NK101" s="164"/>
      <c r="NL101" s="164"/>
      <c r="NM101" s="164"/>
      <c r="NN101" s="164"/>
      <c r="NO101" s="164"/>
      <c r="NP101" s="164"/>
      <c r="NQ101" s="164"/>
      <c r="NR101" s="164"/>
      <c r="NS101" s="164"/>
      <c r="NT101" s="164"/>
      <c r="NU101" s="164"/>
      <c r="NV101" s="164"/>
      <c r="NW101" s="164"/>
      <c r="NX101" s="164"/>
      <c r="NY101" s="164"/>
      <c r="NZ101" s="164"/>
      <c r="OA101" s="164"/>
      <c r="OB101" s="164"/>
      <c r="OC101" s="164"/>
      <c r="OD101" s="164"/>
      <c r="OE101" s="164"/>
      <c r="OF101" s="164"/>
      <c r="OG101" s="164"/>
      <c r="OH101" s="164"/>
      <c r="OI101" s="164"/>
      <c r="OJ101" s="164"/>
      <c r="OK101" s="164"/>
      <c r="OL101" s="164"/>
      <c r="OM101" s="164"/>
      <c r="ON101" s="164"/>
      <c r="OO101" s="164"/>
      <c r="OP101" s="164"/>
      <c r="OQ101" s="164"/>
      <c r="OR101" s="164"/>
      <c r="OS101" s="164"/>
      <c r="OT101" s="164"/>
      <c r="OU101" s="164"/>
      <c r="OV101" s="164"/>
      <c r="OW101" s="164"/>
      <c r="OX101" s="164"/>
      <c r="OY101" s="164"/>
      <c r="OZ101" s="164"/>
      <c r="PA101" s="164"/>
      <c r="PB101" s="164"/>
      <c r="PC101" s="164"/>
      <c r="PD101" s="164"/>
      <c r="PE101" s="164"/>
      <c r="PF101" s="164"/>
      <c r="PG101" s="164"/>
      <c r="PH101" s="164"/>
      <c r="PI101" s="164"/>
      <c r="PJ101" s="164"/>
      <c r="PK101" s="164"/>
      <c r="PL101" s="164"/>
      <c r="PM101" s="164"/>
      <c r="PN101" s="164"/>
      <c r="PO101" s="164"/>
      <c r="PP101" s="164"/>
      <c r="PQ101" s="164"/>
      <c r="PR101" s="164"/>
      <c r="PS101" s="164"/>
      <c r="PT101" s="164"/>
      <c r="PU101" s="164"/>
      <c r="PV101" s="164"/>
      <c r="PW101" s="164"/>
      <c r="PX101" s="164"/>
      <c r="PY101" s="164"/>
      <c r="PZ101" s="164"/>
      <c r="QA101" s="164"/>
      <c r="QB101" s="164"/>
      <c r="QC101" s="164"/>
      <c r="QD101" s="164"/>
      <c r="QE101" s="164"/>
      <c r="QF101" s="164"/>
      <c r="QG101" s="164"/>
      <c r="QH101" s="164"/>
      <c r="QI101" s="164"/>
      <c r="QJ101" s="164"/>
      <c r="QK101" s="164"/>
      <c r="QL101" s="164"/>
      <c r="QM101" s="164"/>
      <c r="QN101" s="164"/>
      <c r="QO101" s="164"/>
      <c r="QP101" s="164"/>
      <c r="QQ101" s="164"/>
      <c r="QR101" s="164"/>
      <c r="QS101" s="164"/>
      <c r="QT101" s="164"/>
      <c r="QU101" s="164"/>
      <c r="QV101" s="164"/>
      <c r="QW101" s="164"/>
      <c r="QX101" s="164"/>
      <c r="QY101" s="164"/>
      <c r="QZ101" s="164"/>
      <c r="RA101" s="164"/>
      <c r="RB101" s="164"/>
      <c r="RC101" s="164"/>
      <c r="RD101" s="164"/>
      <c r="RE101" s="164"/>
      <c r="RF101" s="164"/>
      <c r="RG101" s="164"/>
      <c r="RH101" s="164"/>
      <c r="RI101" s="164"/>
      <c r="RJ101" s="164"/>
      <c r="RK101" s="164"/>
      <c r="RL101" s="164"/>
      <c r="RM101" s="164"/>
      <c r="RN101" s="164"/>
      <c r="RO101" s="164"/>
      <c r="RP101" s="164"/>
      <c r="RQ101" s="164"/>
      <c r="RR101" s="164"/>
      <c r="RS101" s="164"/>
      <c r="RT101" s="164"/>
      <c r="RU101" s="164"/>
      <c r="RV101" s="164"/>
      <c r="RW101" s="164"/>
      <c r="RX101" s="164"/>
      <c r="RY101" s="164"/>
      <c r="RZ101" s="164"/>
      <c r="SA101" s="164"/>
      <c r="SB101" s="164"/>
      <c r="SC101" s="164"/>
      <c r="SD101" s="164"/>
      <c r="SE101" s="164"/>
      <c r="SF101" s="164"/>
      <c r="SG101" s="164"/>
      <c r="SH101" s="164"/>
      <c r="SI101" s="164"/>
      <c r="SJ101" s="164"/>
      <c r="SK101" s="164"/>
      <c r="SL101" s="164"/>
      <c r="SM101" s="164"/>
      <c r="SN101" s="164"/>
      <c r="SO101" s="164"/>
      <c r="SP101" s="164"/>
      <c r="SQ101" s="164"/>
      <c r="SR101" s="164"/>
      <c r="SS101" s="164"/>
      <c r="ST101" s="164"/>
      <c r="SU101" s="164"/>
      <c r="SV101" s="164"/>
      <c r="SW101" s="164"/>
      <c r="SX101" s="164"/>
      <c r="SY101" s="164"/>
      <c r="SZ101" s="164"/>
      <c r="TA101" s="164"/>
      <c r="TB101" s="164"/>
      <c r="TC101" s="164"/>
      <c r="TD101" s="164"/>
      <c r="TE101" s="164"/>
      <c r="TF101" s="164"/>
      <c r="TG101" s="164"/>
      <c r="TH101" s="164"/>
      <c r="TI101" s="164"/>
      <c r="TJ101" s="164"/>
      <c r="TK101" s="164"/>
      <c r="TL101" s="164"/>
      <c r="TM101" s="164"/>
      <c r="TN101" s="164"/>
      <c r="TO101" s="164"/>
      <c r="TP101" s="164"/>
      <c r="TQ101" s="164"/>
      <c r="TR101" s="164"/>
      <c r="TS101" s="164"/>
      <c r="TT101" s="164"/>
      <c r="TU101" s="164"/>
      <c r="TV101" s="164"/>
      <c r="TW101" s="164"/>
      <c r="TX101" s="164"/>
      <c r="TY101" s="164"/>
      <c r="TZ101" s="164"/>
      <c r="UA101" s="164"/>
      <c r="UB101" s="164"/>
      <c r="UC101" s="164"/>
      <c r="UD101" s="164"/>
      <c r="UE101" s="164"/>
      <c r="UF101" s="164"/>
      <c r="UG101" s="164"/>
      <c r="UH101" s="164"/>
      <c r="UI101" s="164"/>
      <c r="UJ101" s="164"/>
      <c r="UK101" s="164"/>
      <c r="UL101" s="164"/>
      <c r="UM101" s="164"/>
      <c r="UN101" s="164"/>
      <c r="UO101" s="164"/>
      <c r="UP101" s="164"/>
      <c r="UQ101" s="164"/>
      <c r="UR101" s="164"/>
      <c r="US101" s="164"/>
      <c r="UT101" s="164"/>
      <c r="UU101" s="164"/>
      <c r="UV101" s="164"/>
      <c r="UW101" s="164"/>
      <c r="UX101" s="164"/>
      <c r="UY101" s="164"/>
      <c r="UZ101" s="164"/>
      <c r="VA101" s="164"/>
      <c r="VB101" s="164"/>
      <c r="VC101" s="164"/>
      <c r="VD101" s="164"/>
      <c r="VE101" s="164"/>
      <c r="VF101" s="164"/>
      <c r="VG101" s="164"/>
      <c r="VH101" s="164"/>
      <c r="VI101" s="164"/>
      <c r="VJ101" s="164"/>
      <c r="VK101" s="164"/>
      <c r="VL101" s="164"/>
      <c r="VM101" s="164"/>
      <c r="VN101" s="164"/>
      <c r="VO101" s="164"/>
      <c r="VP101" s="164"/>
      <c r="VQ101" s="164"/>
      <c r="VR101" s="164"/>
      <c r="VS101" s="164"/>
      <c r="VT101" s="164"/>
      <c r="VU101" s="164"/>
      <c r="VV101" s="164"/>
      <c r="VW101" s="164"/>
      <c r="VX101" s="164"/>
      <c r="VY101" s="164"/>
      <c r="VZ101" s="164"/>
      <c r="WA101" s="164"/>
      <c r="WB101" s="164"/>
      <c r="WC101" s="164"/>
      <c r="WD101" s="164"/>
      <c r="WE101" s="164"/>
      <c r="WF101" s="164"/>
      <c r="WG101" s="164"/>
      <c r="WH101" s="164"/>
      <c r="WI101" s="164"/>
      <c r="WJ101" s="164"/>
      <c r="WK101" s="164"/>
      <c r="WL101" s="164"/>
      <c r="WM101" s="164"/>
      <c r="WN101" s="164"/>
      <c r="WO101" s="164"/>
      <c r="WP101" s="164"/>
      <c r="WQ101" s="164"/>
      <c r="WR101" s="164"/>
      <c r="WS101" s="164"/>
      <c r="WT101" s="164"/>
      <c r="WU101" s="164"/>
      <c r="WV101" s="164"/>
      <c r="WW101" s="164"/>
      <c r="WX101" s="164"/>
      <c r="WY101" s="164"/>
      <c r="WZ101" s="164"/>
      <c r="XA101" s="164"/>
      <c r="XB101" s="164"/>
      <c r="XC101" s="164"/>
      <c r="XD101" s="164"/>
      <c r="XE101" s="164"/>
      <c r="XF101" s="164"/>
      <c r="XG101" s="164"/>
      <c r="XH101" s="164"/>
      <c r="XI101" s="164"/>
      <c r="XJ101" s="164"/>
      <c r="XK101" s="164"/>
      <c r="XL101" s="164"/>
      <c r="XM101" s="164"/>
      <c r="XN101" s="164"/>
      <c r="XO101" s="164"/>
      <c r="XP101" s="164"/>
      <c r="XQ101" s="164"/>
      <c r="XR101" s="164"/>
      <c r="XS101" s="164"/>
      <c r="XT101" s="164"/>
      <c r="XU101" s="164"/>
      <c r="XV101" s="164"/>
      <c r="XW101" s="164"/>
      <c r="XX101" s="164"/>
      <c r="XY101" s="164"/>
      <c r="XZ101" s="164"/>
      <c r="YA101" s="164"/>
      <c r="YB101" s="164"/>
      <c r="YC101" s="164"/>
      <c r="YD101" s="164"/>
      <c r="YE101" s="164"/>
      <c r="YF101" s="164"/>
      <c r="YG101" s="164"/>
      <c r="YH101" s="164"/>
      <c r="YI101" s="164"/>
      <c r="YJ101" s="164"/>
      <c r="YK101" s="164"/>
      <c r="YL101" s="164"/>
      <c r="YM101" s="164"/>
      <c r="YN101" s="164"/>
      <c r="YO101" s="164"/>
      <c r="YP101" s="164"/>
      <c r="YQ101" s="164"/>
      <c r="YR101" s="164"/>
      <c r="YS101" s="164"/>
      <c r="YT101" s="164"/>
      <c r="YU101" s="164"/>
      <c r="YV101" s="164"/>
      <c r="YW101" s="164"/>
      <c r="YX101" s="164"/>
      <c r="YY101" s="164"/>
      <c r="YZ101" s="164"/>
      <c r="ZA101" s="164"/>
      <c r="ZB101" s="164"/>
      <c r="ZC101" s="164"/>
      <c r="ZD101" s="164"/>
      <c r="ZE101" s="164"/>
      <c r="ZF101" s="164"/>
      <c r="ZG101" s="164"/>
      <c r="ZH101" s="164"/>
      <c r="ZI101" s="164"/>
      <c r="ZJ101" s="164"/>
      <c r="ZK101" s="164"/>
      <c r="ZL101" s="164"/>
      <c r="ZM101" s="164"/>
      <c r="ZN101" s="164"/>
      <c r="ZO101" s="164"/>
      <c r="ZP101" s="164"/>
      <c r="ZQ101" s="164"/>
      <c r="ZR101" s="164"/>
      <c r="ZS101" s="164"/>
      <c r="ZT101" s="164"/>
      <c r="ZU101" s="164"/>
      <c r="ZV101" s="164"/>
      <c r="ZW101" s="164"/>
      <c r="ZX101" s="164"/>
      <c r="ZY101" s="164"/>
      <c r="ZZ101" s="164"/>
      <c r="AAA101" s="164"/>
      <c r="AAB101" s="164"/>
      <c r="AAC101" s="164"/>
      <c r="AAD101" s="164"/>
      <c r="AAE101" s="164"/>
      <c r="AAF101" s="164"/>
      <c r="AAG101" s="164"/>
      <c r="AAH101" s="164"/>
      <c r="AAI101" s="164"/>
      <c r="AAJ101" s="164"/>
      <c r="AAK101" s="164"/>
      <c r="AAL101" s="164"/>
      <c r="AAM101" s="164"/>
      <c r="AAN101" s="164"/>
      <c r="AAO101" s="164"/>
      <c r="AAP101" s="164"/>
      <c r="AAQ101" s="164"/>
      <c r="AAR101" s="164"/>
      <c r="AAS101" s="164"/>
      <c r="AAT101" s="164"/>
      <c r="AAU101" s="164"/>
      <c r="AAV101" s="164"/>
      <c r="AAW101" s="164"/>
      <c r="AAX101" s="164"/>
      <c r="AAY101" s="164"/>
      <c r="AAZ101" s="164"/>
      <c r="ABA101" s="164"/>
      <c r="ABB101" s="164"/>
      <c r="ABC101" s="164"/>
    </row>
    <row r="102" spans="1:731" ht="15" customHeight="1" x14ac:dyDescent="0.35">
      <c r="A102" s="161" t="s">
        <v>257</v>
      </c>
      <c r="B102" s="525"/>
      <c r="C102" s="525"/>
      <c r="D102" s="162"/>
      <c r="E102" s="162"/>
      <c r="F102" s="162"/>
      <c r="G102" s="162">
        <v>1</v>
      </c>
      <c r="H102" s="162">
        <v>1</v>
      </c>
      <c r="I102" s="162">
        <v>1</v>
      </c>
      <c r="J102" s="162">
        <v>1</v>
      </c>
      <c r="K102" s="162">
        <v>1</v>
      </c>
      <c r="L102" s="162">
        <v>1</v>
      </c>
      <c r="M102" s="162">
        <v>1</v>
      </c>
      <c r="N102" s="162">
        <v>1</v>
      </c>
      <c r="O102" s="162"/>
      <c r="P102" s="162"/>
      <c r="Q102" s="162"/>
      <c r="R102" s="162">
        <v>0</v>
      </c>
      <c r="S102" s="162">
        <v>0</v>
      </c>
      <c r="T102" s="162">
        <v>0</v>
      </c>
      <c r="U102" s="162">
        <v>0</v>
      </c>
      <c r="V102" s="162">
        <v>0</v>
      </c>
      <c r="W102" s="162">
        <v>0</v>
      </c>
      <c r="X102" s="162">
        <v>0</v>
      </c>
      <c r="Y102" s="162">
        <v>0</v>
      </c>
      <c r="Z102" s="162"/>
      <c r="AA102" s="162"/>
      <c r="AB102" s="162"/>
      <c r="AC102" s="162">
        <v>1.56599998474121E-2</v>
      </c>
      <c r="AD102" s="162">
        <v>1.56599998474121E-2</v>
      </c>
      <c r="AE102" s="162">
        <v>1.56599998474121E-2</v>
      </c>
      <c r="AF102" s="162">
        <v>1.56599998474121E-2</v>
      </c>
      <c r="AG102" s="162">
        <v>1.56599998474121E-2</v>
      </c>
      <c r="AH102" s="162">
        <v>1.56599998474121E-2</v>
      </c>
      <c r="AI102" s="162">
        <v>1.56599998474121E-2</v>
      </c>
      <c r="AJ102" s="162">
        <v>1.56599998474121E-2</v>
      </c>
      <c r="AK102" s="162"/>
      <c r="AL102" s="162"/>
      <c r="AM102" s="162"/>
      <c r="AN102" s="162">
        <v>0</v>
      </c>
      <c r="AO102" s="162">
        <v>0</v>
      </c>
      <c r="AP102" s="162">
        <v>0</v>
      </c>
      <c r="AQ102" s="162">
        <v>0</v>
      </c>
      <c r="AR102" s="162">
        <v>0</v>
      </c>
      <c r="AS102" s="162">
        <v>0</v>
      </c>
      <c r="AT102" s="162">
        <v>0</v>
      </c>
      <c r="AU102" s="162">
        <v>0</v>
      </c>
      <c r="AV102" s="162"/>
      <c r="AW102" s="162"/>
      <c r="AX102" s="162"/>
      <c r="AY102" s="162">
        <v>174432</v>
      </c>
      <c r="AZ102" s="162">
        <v>174432</v>
      </c>
      <c r="BA102" s="162">
        <v>174432</v>
      </c>
      <c r="BB102" s="162">
        <v>174432</v>
      </c>
      <c r="BC102" s="162">
        <v>174432</v>
      </c>
      <c r="BD102" s="162">
        <v>174432</v>
      </c>
      <c r="BE102" s="162">
        <v>174432</v>
      </c>
      <c r="BF102" s="162">
        <v>174432</v>
      </c>
      <c r="BG102" s="162"/>
      <c r="BH102" s="162"/>
      <c r="BI102" s="162"/>
      <c r="BJ102" s="162">
        <v>0</v>
      </c>
      <c r="BK102" s="162">
        <v>0</v>
      </c>
      <c r="BL102" s="162">
        <v>0</v>
      </c>
      <c r="BM102" s="162">
        <v>0</v>
      </c>
      <c r="BN102" s="162">
        <v>0</v>
      </c>
      <c r="BO102" s="162">
        <v>0</v>
      </c>
      <c r="BP102" s="162">
        <v>0</v>
      </c>
      <c r="BQ102" s="162">
        <v>0</v>
      </c>
      <c r="BR102" s="162"/>
      <c r="BS102" s="162"/>
      <c r="BT102" s="162"/>
      <c r="BU102" s="162">
        <v>0</v>
      </c>
      <c r="BV102" s="162">
        <v>0</v>
      </c>
      <c r="BW102" s="162">
        <v>0</v>
      </c>
      <c r="BX102" s="162">
        <v>0</v>
      </c>
      <c r="BY102" s="162">
        <v>0</v>
      </c>
      <c r="BZ102" s="162">
        <v>0</v>
      </c>
      <c r="CA102" s="162">
        <v>0</v>
      </c>
      <c r="CB102" s="162">
        <v>0</v>
      </c>
      <c r="CC102" s="162"/>
      <c r="CD102" s="162"/>
      <c r="CE102" s="162"/>
      <c r="CF102" s="162">
        <v>1.56599998474121E-2</v>
      </c>
      <c r="CG102" s="162">
        <v>1.56599998474121E-2</v>
      </c>
      <c r="CH102" s="162">
        <v>1.56599998474121E-2</v>
      </c>
      <c r="CI102" s="162">
        <v>1.56599998474121E-2</v>
      </c>
      <c r="CJ102" s="162">
        <v>1.56599998474121E-2</v>
      </c>
      <c r="CK102" s="162">
        <v>1.56599998474121E-2</v>
      </c>
      <c r="CL102" s="162">
        <v>1.56599998474121E-2</v>
      </c>
      <c r="CM102" s="162">
        <v>1.56599998474121E-2</v>
      </c>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4"/>
      <c r="DV102" s="164"/>
      <c r="DW102" s="164"/>
      <c r="DX102" s="164"/>
      <c r="DY102" s="164"/>
      <c r="DZ102" s="164"/>
      <c r="EA102" s="164"/>
      <c r="EB102" s="164"/>
      <c r="EC102" s="164"/>
      <c r="ED102" s="164"/>
      <c r="EE102" s="164"/>
      <c r="EF102" s="164"/>
      <c r="EG102" s="164"/>
      <c r="EH102" s="164"/>
      <c r="EI102" s="164"/>
      <c r="EJ102" s="164"/>
      <c r="EK102" s="164"/>
      <c r="EL102" s="164"/>
      <c r="EM102" s="164"/>
      <c r="EN102" s="164"/>
      <c r="EO102" s="164"/>
      <c r="EP102" s="164"/>
      <c r="EQ102" s="164"/>
      <c r="ER102" s="164"/>
      <c r="ES102" s="164"/>
      <c r="ET102" s="164"/>
      <c r="EU102" s="164"/>
      <c r="EV102" s="164"/>
      <c r="EW102" s="164"/>
      <c r="EX102" s="164"/>
      <c r="EY102" s="164"/>
      <c r="EZ102" s="164"/>
      <c r="FA102" s="164"/>
      <c r="FB102" s="164"/>
      <c r="FC102" s="164"/>
      <c r="FD102" s="164"/>
      <c r="FE102" s="164"/>
      <c r="FF102" s="164"/>
      <c r="FG102" s="164"/>
      <c r="FH102" s="164"/>
      <c r="FI102" s="164"/>
      <c r="FJ102" s="164"/>
      <c r="FK102" s="164"/>
      <c r="FL102" s="164"/>
      <c r="FM102" s="164"/>
      <c r="FN102" s="164"/>
      <c r="FO102" s="164"/>
      <c r="FP102" s="164"/>
      <c r="FQ102" s="164"/>
      <c r="FR102" s="164"/>
      <c r="FS102" s="164"/>
      <c r="FT102" s="164"/>
      <c r="FU102" s="164"/>
      <c r="FV102" s="164"/>
      <c r="FW102" s="164"/>
      <c r="FX102" s="164"/>
      <c r="FY102" s="164"/>
      <c r="FZ102" s="164"/>
      <c r="GA102" s="164"/>
      <c r="GB102" s="164"/>
      <c r="GC102" s="164"/>
      <c r="GD102" s="164"/>
      <c r="GE102" s="164"/>
      <c r="GF102" s="164"/>
      <c r="GG102" s="164"/>
      <c r="GH102" s="164"/>
      <c r="GI102" s="164"/>
      <c r="GJ102" s="164"/>
      <c r="GK102" s="164"/>
      <c r="GL102" s="164"/>
      <c r="GM102" s="164"/>
      <c r="GN102" s="164"/>
      <c r="GO102" s="164"/>
      <c r="GP102" s="164"/>
      <c r="GQ102" s="164"/>
      <c r="GR102" s="164"/>
      <c r="GS102" s="164"/>
      <c r="GT102" s="164"/>
      <c r="GU102" s="164"/>
      <c r="GV102" s="164"/>
      <c r="GW102" s="164"/>
      <c r="GX102" s="164"/>
      <c r="GY102" s="164"/>
      <c r="GZ102" s="164"/>
      <c r="HA102" s="164"/>
      <c r="HB102" s="164"/>
      <c r="HC102" s="164"/>
      <c r="HD102" s="164"/>
      <c r="HE102" s="164"/>
      <c r="HF102" s="164"/>
      <c r="HG102" s="164"/>
      <c r="HH102" s="164"/>
      <c r="HI102" s="164"/>
      <c r="HJ102" s="164"/>
      <c r="HK102" s="164"/>
      <c r="HL102" s="164"/>
      <c r="HM102" s="164"/>
      <c r="HN102" s="164"/>
      <c r="HO102" s="164"/>
      <c r="HP102" s="164"/>
      <c r="HQ102" s="164"/>
      <c r="HR102" s="164"/>
      <c r="HS102" s="164"/>
      <c r="HT102" s="164"/>
      <c r="HU102" s="164"/>
      <c r="HV102" s="164"/>
      <c r="HW102" s="164"/>
      <c r="HX102" s="164"/>
      <c r="HY102" s="164"/>
      <c r="HZ102" s="164"/>
      <c r="IA102" s="164"/>
      <c r="IB102" s="164"/>
      <c r="IC102" s="164"/>
      <c r="ID102" s="164"/>
      <c r="IE102" s="164"/>
      <c r="IF102" s="164"/>
      <c r="IG102" s="164"/>
      <c r="IH102" s="164"/>
      <c r="II102" s="164"/>
      <c r="IJ102" s="164"/>
      <c r="IK102" s="164"/>
      <c r="IL102" s="164"/>
      <c r="IM102" s="164"/>
      <c r="IN102" s="164"/>
      <c r="IO102" s="164"/>
      <c r="IP102" s="164"/>
      <c r="IQ102" s="164"/>
      <c r="IR102" s="164"/>
      <c r="IS102" s="164"/>
      <c r="IT102" s="164"/>
      <c r="IU102" s="164"/>
      <c r="IV102" s="164"/>
      <c r="IW102" s="164"/>
      <c r="IX102" s="164"/>
      <c r="IY102" s="164"/>
      <c r="IZ102" s="164"/>
      <c r="JA102" s="164"/>
      <c r="JB102" s="164"/>
      <c r="JC102" s="164"/>
      <c r="JD102" s="164"/>
      <c r="JE102" s="164"/>
      <c r="JF102" s="164"/>
      <c r="JG102" s="164"/>
      <c r="JH102" s="164"/>
      <c r="JI102" s="164"/>
      <c r="JJ102" s="164"/>
      <c r="JK102" s="164"/>
      <c r="JL102" s="164"/>
      <c r="JM102" s="164"/>
      <c r="JN102" s="164"/>
      <c r="JO102" s="164"/>
      <c r="JP102" s="164"/>
      <c r="JQ102" s="164"/>
      <c r="JR102" s="164"/>
      <c r="JS102" s="164"/>
      <c r="JT102" s="164"/>
      <c r="JU102" s="164"/>
      <c r="JV102" s="164"/>
      <c r="JW102" s="164"/>
      <c r="JX102" s="164"/>
      <c r="JY102" s="164"/>
      <c r="JZ102" s="164"/>
      <c r="KA102" s="164"/>
      <c r="KB102" s="164"/>
      <c r="KC102" s="164"/>
      <c r="KD102" s="164"/>
      <c r="KE102" s="164"/>
      <c r="KF102" s="164"/>
      <c r="KG102" s="164"/>
      <c r="KH102" s="164"/>
      <c r="KI102" s="164"/>
      <c r="KJ102" s="164"/>
      <c r="KK102" s="164"/>
      <c r="KL102" s="164"/>
      <c r="KM102" s="164"/>
      <c r="KN102" s="164"/>
      <c r="KO102" s="164"/>
      <c r="KP102" s="164"/>
      <c r="KQ102" s="164"/>
      <c r="KR102" s="164"/>
      <c r="KS102" s="164"/>
      <c r="KT102" s="164"/>
      <c r="KU102" s="164"/>
      <c r="KV102" s="164"/>
      <c r="KW102" s="164"/>
      <c r="KX102" s="164"/>
      <c r="KY102" s="164"/>
      <c r="KZ102" s="164"/>
      <c r="LA102" s="164"/>
      <c r="LB102" s="164"/>
      <c r="LC102" s="164"/>
      <c r="LD102" s="164"/>
      <c r="LE102" s="164"/>
      <c r="LF102" s="164"/>
      <c r="LG102" s="164"/>
      <c r="LH102" s="164"/>
      <c r="LI102" s="164"/>
      <c r="LJ102" s="164"/>
      <c r="LK102" s="164"/>
      <c r="LL102" s="164"/>
      <c r="LM102" s="164"/>
      <c r="LN102" s="164"/>
      <c r="LO102" s="164"/>
      <c r="LP102" s="164"/>
      <c r="LQ102" s="164"/>
      <c r="LR102" s="164"/>
      <c r="LS102" s="164"/>
      <c r="LT102" s="164"/>
      <c r="LU102" s="164"/>
      <c r="LV102" s="164"/>
      <c r="LW102" s="164"/>
      <c r="LX102" s="164"/>
      <c r="LY102" s="164"/>
      <c r="LZ102" s="164"/>
      <c r="MA102" s="164"/>
      <c r="MB102" s="164"/>
      <c r="MC102" s="164"/>
      <c r="MD102" s="164"/>
      <c r="ME102" s="164"/>
      <c r="MF102" s="164"/>
      <c r="MG102" s="164"/>
      <c r="MH102" s="164"/>
      <c r="MI102" s="164"/>
      <c r="MJ102" s="164"/>
      <c r="MK102" s="164"/>
      <c r="ML102" s="164"/>
      <c r="MM102" s="164"/>
      <c r="MN102" s="164"/>
      <c r="MO102" s="164"/>
      <c r="MP102" s="164"/>
      <c r="MQ102" s="164"/>
      <c r="MR102" s="164"/>
      <c r="MS102" s="164"/>
      <c r="MT102" s="164"/>
      <c r="MU102" s="164"/>
      <c r="MV102" s="164"/>
      <c r="MW102" s="164"/>
      <c r="MX102" s="164"/>
      <c r="MY102" s="164"/>
      <c r="MZ102" s="164"/>
      <c r="NA102" s="164"/>
      <c r="NB102" s="164"/>
      <c r="NC102" s="164"/>
      <c r="ND102" s="164"/>
      <c r="NE102" s="164"/>
      <c r="NF102" s="164"/>
      <c r="NG102" s="164"/>
      <c r="NH102" s="164"/>
      <c r="NI102" s="164"/>
      <c r="NJ102" s="164"/>
      <c r="NK102" s="164"/>
      <c r="NL102" s="164"/>
      <c r="NM102" s="164"/>
      <c r="NN102" s="164"/>
      <c r="NO102" s="164"/>
      <c r="NP102" s="164"/>
      <c r="NQ102" s="164"/>
      <c r="NR102" s="164"/>
      <c r="NS102" s="164"/>
      <c r="NT102" s="164"/>
      <c r="NU102" s="164"/>
      <c r="NV102" s="164"/>
      <c r="NW102" s="164"/>
      <c r="NX102" s="164"/>
      <c r="NY102" s="164"/>
      <c r="NZ102" s="164"/>
      <c r="OA102" s="164"/>
      <c r="OB102" s="164"/>
      <c r="OC102" s="164"/>
      <c r="OD102" s="164"/>
      <c r="OE102" s="164"/>
      <c r="OF102" s="164"/>
      <c r="OG102" s="164"/>
      <c r="OH102" s="164"/>
      <c r="OI102" s="164"/>
      <c r="OJ102" s="164"/>
      <c r="OK102" s="164"/>
      <c r="OL102" s="164"/>
      <c r="OM102" s="164"/>
      <c r="ON102" s="164"/>
      <c r="OO102" s="164"/>
      <c r="OP102" s="164"/>
      <c r="OQ102" s="164"/>
      <c r="OR102" s="164"/>
      <c r="OS102" s="164"/>
      <c r="OT102" s="164"/>
      <c r="OU102" s="164"/>
      <c r="OV102" s="164"/>
      <c r="OW102" s="164"/>
      <c r="OX102" s="164"/>
      <c r="OY102" s="164"/>
      <c r="OZ102" s="164"/>
      <c r="PA102" s="164"/>
      <c r="PB102" s="164"/>
      <c r="PC102" s="164"/>
      <c r="PD102" s="164"/>
      <c r="PE102" s="164"/>
      <c r="PF102" s="164"/>
      <c r="PG102" s="164"/>
      <c r="PH102" s="164"/>
      <c r="PI102" s="164"/>
      <c r="PJ102" s="164"/>
      <c r="PK102" s="164"/>
      <c r="PL102" s="164"/>
      <c r="PM102" s="164"/>
      <c r="PN102" s="164"/>
      <c r="PO102" s="164"/>
      <c r="PP102" s="164"/>
      <c r="PQ102" s="164"/>
      <c r="PR102" s="164"/>
      <c r="PS102" s="164"/>
      <c r="PT102" s="164"/>
      <c r="PU102" s="164"/>
      <c r="PV102" s="164"/>
      <c r="PW102" s="164"/>
      <c r="PX102" s="164"/>
      <c r="PY102" s="164"/>
      <c r="PZ102" s="164"/>
      <c r="QA102" s="164"/>
      <c r="QB102" s="164"/>
      <c r="QC102" s="164"/>
      <c r="QD102" s="164"/>
      <c r="QE102" s="164"/>
      <c r="QF102" s="164"/>
      <c r="QG102" s="164"/>
      <c r="QH102" s="164"/>
      <c r="QI102" s="164"/>
      <c r="QJ102" s="164"/>
      <c r="QK102" s="164"/>
      <c r="QL102" s="164"/>
      <c r="QM102" s="164"/>
      <c r="QN102" s="164"/>
      <c r="QO102" s="164"/>
      <c r="QP102" s="164"/>
      <c r="QQ102" s="164"/>
      <c r="QR102" s="164"/>
      <c r="QS102" s="164"/>
      <c r="QT102" s="164"/>
      <c r="QU102" s="164"/>
      <c r="QV102" s="164"/>
      <c r="QW102" s="164"/>
      <c r="QX102" s="164"/>
      <c r="QY102" s="164"/>
      <c r="QZ102" s="164"/>
      <c r="RA102" s="164"/>
      <c r="RB102" s="164"/>
      <c r="RC102" s="164"/>
      <c r="RD102" s="164"/>
      <c r="RE102" s="164"/>
      <c r="RF102" s="164"/>
      <c r="RG102" s="164"/>
      <c r="RH102" s="164"/>
      <c r="RI102" s="164"/>
      <c r="RJ102" s="164"/>
      <c r="RK102" s="164"/>
      <c r="RL102" s="164"/>
      <c r="RM102" s="164"/>
      <c r="RN102" s="164"/>
      <c r="RO102" s="164"/>
      <c r="RP102" s="164"/>
      <c r="RQ102" s="164"/>
      <c r="RR102" s="164"/>
      <c r="RS102" s="164"/>
      <c r="RT102" s="164"/>
      <c r="RU102" s="164"/>
      <c r="RV102" s="164"/>
      <c r="RW102" s="164"/>
      <c r="RX102" s="164"/>
      <c r="RY102" s="164"/>
      <c r="RZ102" s="164"/>
      <c r="SA102" s="164"/>
      <c r="SB102" s="164"/>
      <c r="SC102" s="164"/>
      <c r="SD102" s="164"/>
      <c r="SE102" s="164"/>
      <c r="SF102" s="164"/>
      <c r="SG102" s="164"/>
      <c r="SH102" s="164"/>
      <c r="SI102" s="164"/>
      <c r="SJ102" s="164"/>
      <c r="SK102" s="164"/>
      <c r="SL102" s="164"/>
      <c r="SM102" s="164"/>
      <c r="SN102" s="164"/>
      <c r="SO102" s="164"/>
      <c r="SP102" s="164"/>
      <c r="SQ102" s="164"/>
      <c r="SR102" s="164"/>
      <c r="SS102" s="164"/>
      <c r="ST102" s="164"/>
      <c r="SU102" s="164"/>
      <c r="SV102" s="164"/>
      <c r="SW102" s="164"/>
      <c r="SX102" s="164"/>
      <c r="SY102" s="164"/>
      <c r="SZ102" s="164"/>
      <c r="TA102" s="164"/>
      <c r="TB102" s="164"/>
      <c r="TC102" s="164"/>
      <c r="TD102" s="164"/>
      <c r="TE102" s="164"/>
      <c r="TF102" s="164"/>
      <c r="TG102" s="164"/>
      <c r="TH102" s="164"/>
      <c r="TI102" s="164"/>
      <c r="TJ102" s="164"/>
      <c r="TK102" s="164"/>
      <c r="TL102" s="164"/>
      <c r="TM102" s="164"/>
      <c r="TN102" s="164"/>
      <c r="TO102" s="164"/>
      <c r="TP102" s="164"/>
      <c r="TQ102" s="164"/>
      <c r="TR102" s="164"/>
      <c r="TS102" s="164"/>
      <c r="TT102" s="164"/>
      <c r="TU102" s="164"/>
      <c r="TV102" s="164"/>
      <c r="TW102" s="164"/>
      <c r="TX102" s="164"/>
      <c r="TY102" s="164"/>
      <c r="TZ102" s="164"/>
      <c r="UA102" s="164"/>
      <c r="UB102" s="164"/>
      <c r="UC102" s="164"/>
      <c r="UD102" s="164"/>
      <c r="UE102" s="164"/>
      <c r="UF102" s="164"/>
      <c r="UG102" s="164"/>
      <c r="UH102" s="164"/>
      <c r="UI102" s="164"/>
      <c r="UJ102" s="164"/>
      <c r="UK102" s="164"/>
      <c r="UL102" s="164"/>
      <c r="UM102" s="164"/>
      <c r="UN102" s="164"/>
      <c r="UO102" s="164"/>
      <c r="UP102" s="164"/>
      <c r="UQ102" s="164"/>
      <c r="UR102" s="164"/>
      <c r="US102" s="164"/>
      <c r="UT102" s="164"/>
      <c r="UU102" s="164"/>
      <c r="UV102" s="164"/>
      <c r="UW102" s="164"/>
      <c r="UX102" s="164"/>
      <c r="UY102" s="164"/>
      <c r="UZ102" s="164"/>
      <c r="VA102" s="164"/>
      <c r="VB102" s="164"/>
      <c r="VC102" s="164"/>
      <c r="VD102" s="164"/>
      <c r="VE102" s="164"/>
      <c r="VF102" s="164"/>
      <c r="VG102" s="164"/>
      <c r="VH102" s="164"/>
      <c r="VI102" s="164"/>
      <c r="VJ102" s="164"/>
      <c r="VK102" s="164"/>
      <c r="VL102" s="164"/>
      <c r="VM102" s="164"/>
      <c r="VN102" s="164"/>
      <c r="VO102" s="164"/>
      <c r="VP102" s="164"/>
      <c r="VQ102" s="164"/>
      <c r="VR102" s="164"/>
      <c r="VS102" s="164"/>
      <c r="VT102" s="164"/>
      <c r="VU102" s="164"/>
      <c r="VV102" s="164"/>
      <c r="VW102" s="164"/>
      <c r="VX102" s="164"/>
      <c r="VY102" s="164"/>
      <c r="VZ102" s="164"/>
      <c r="WA102" s="164"/>
      <c r="WB102" s="164"/>
      <c r="WC102" s="164"/>
      <c r="WD102" s="164"/>
      <c r="WE102" s="164"/>
      <c r="WF102" s="164"/>
      <c r="WG102" s="164"/>
      <c r="WH102" s="164"/>
      <c r="WI102" s="164"/>
      <c r="WJ102" s="164"/>
      <c r="WK102" s="164"/>
      <c r="WL102" s="164"/>
      <c r="WM102" s="164"/>
      <c r="WN102" s="164"/>
      <c r="WO102" s="164"/>
      <c r="WP102" s="164"/>
      <c r="WQ102" s="164"/>
      <c r="WR102" s="164"/>
      <c r="WS102" s="164"/>
      <c r="WT102" s="164"/>
      <c r="WU102" s="164"/>
      <c r="WV102" s="164"/>
      <c r="WW102" s="164"/>
      <c r="WX102" s="164"/>
      <c r="WY102" s="164"/>
      <c r="WZ102" s="164"/>
      <c r="XA102" s="164"/>
      <c r="XB102" s="164"/>
      <c r="XC102" s="164"/>
      <c r="XD102" s="164"/>
      <c r="XE102" s="164"/>
      <c r="XF102" s="164"/>
      <c r="XG102" s="164"/>
      <c r="XH102" s="164"/>
      <c r="XI102" s="164"/>
      <c r="XJ102" s="164"/>
      <c r="XK102" s="164"/>
      <c r="XL102" s="164"/>
      <c r="XM102" s="164"/>
      <c r="XN102" s="164"/>
      <c r="XO102" s="164"/>
      <c r="XP102" s="164"/>
      <c r="XQ102" s="164"/>
      <c r="XR102" s="164"/>
      <c r="XS102" s="164"/>
      <c r="XT102" s="164"/>
      <c r="XU102" s="164"/>
      <c r="XV102" s="164"/>
      <c r="XW102" s="164"/>
      <c r="XX102" s="164"/>
      <c r="XY102" s="164"/>
      <c r="XZ102" s="164"/>
      <c r="YA102" s="164"/>
      <c r="YB102" s="164"/>
      <c r="YC102" s="164"/>
      <c r="YD102" s="164"/>
      <c r="YE102" s="164"/>
      <c r="YF102" s="164"/>
      <c r="YG102" s="164"/>
      <c r="YH102" s="164"/>
      <c r="YI102" s="164"/>
      <c r="YJ102" s="164"/>
      <c r="YK102" s="164"/>
      <c r="YL102" s="164"/>
      <c r="YM102" s="164"/>
      <c r="YN102" s="164"/>
      <c r="YO102" s="164"/>
      <c r="YP102" s="164"/>
      <c r="YQ102" s="164"/>
      <c r="YR102" s="164"/>
      <c r="YS102" s="164"/>
      <c r="YT102" s="164"/>
      <c r="YU102" s="164"/>
      <c r="YV102" s="164"/>
      <c r="YW102" s="164"/>
      <c r="YX102" s="164"/>
      <c r="YY102" s="164"/>
      <c r="YZ102" s="164"/>
      <c r="ZA102" s="164"/>
      <c r="ZB102" s="164"/>
      <c r="ZC102" s="164"/>
      <c r="ZD102" s="164"/>
      <c r="ZE102" s="164"/>
      <c r="ZF102" s="164"/>
      <c r="ZG102" s="164"/>
      <c r="ZH102" s="164"/>
      <c r="ZI102" s="164"/>
      <c r="ZJ102" s="164"/>
      <c r="ZK102" s="164"/>
      <c r="ZL102" s="164"/>
      <c r="ZM102" s="164"/>
      <c r="ZN102" s="164"/>
      <c r="ZO102" s="164"/>
      <c r="ZP102" s="164"/>
      <c r="ZQ102" s="164"/>
      <c r="ZR102" s="164"/>
      <c r="ZS102" s="164"/>
      <c r="ZT102" s="164"/>
      <c r="ZU102" s="164"/>
      <c r="ZV102" s="164"/>
      <c r="ZW102" s="164"/>
      <c r="ZX102" s="164"/>
      <c r="ZY102" s="164"/>
      <c r="ZZ102" s="164"/>
      <c r="AAA102" s="164"/>
      <c r="AAB102" s="164"/>
      <c r="AAC102" s="164"/>
      <c r="AAD102" s="164"/>
      <c r="AAE102" s="164"/>
      <c r="AAF102" s="164"/>
      <c r="AAG102" s="164"/>
      <c r="AAH102" s="164"/>
      <c r="AAI102" s="164"/>
      <c r="AAJ102" s="164"/>
      <c r="AAK102" s="164"/>
      <c r="AAL102" s="164"/>
      <c r="AAM102" s="164"/>
      <c r="AAN102" s="164"/>
      <c r="AAO102" s="164"/>
      <c r="AAP102" s="164"/>
      <c r="AAQ102" s="164"/>
      <c r="AAR102" s="164"/>
      <c r="AAS102" s="164"/>
      <c r="AAT102" s="164"/>
      <c r="AAU102" s="164"/>
      <c r="AAV102" s="164"/>
      <c r="AAW102" s="164"/>
      <c r="AAX102" s="164"/>
      <c r="AAY102" s="164"/>
      <c r="AAZ102" s="164"/>
      <c r="ABA102" s="164"/>
      <c r="ABB102" s="164"/>
      <c r="ABC102" s="164"/>
    </row>
    <row r="103" spans="1:731" ht="15" customHeight="1" x14ac:dyDescent="0.35">
      <c r="A103" s="161" t="s">
        <v>257</v>
      </c>
      <c r="B103" s="525"/>
      <c r="C103" s="525"/>
      <c r="D103" s="162"/>
      <c r="E103" s="162"/>
      <c r="F103" s="162"/>
      <c r="G103" s="162">
        <v>1</v>
      </c>
      <c r="H103" s="162">
        <v>1</v>
      </c>
      <c r="I103" s="162">
        <v>1</v>
      </c>
      <c r="J103" s="162">
        <v>1</v>
      </c>
      <c r="K103" s="162">
        <v>1</v>
      </c>
      <c r="L103" s="162">
        <v>1</v>
      </c>
      <c r="M103" s="162">
        <v>1</v>
      </c>
      <c r="N103" s="162">
        <v>1</v>
      </c>
      <c r="O103" s="162"/>
      <c r="P103" s="162"/>
      <c r="Q103" s="162"/>
      <c r="R103" s="162">
        <v>10761.410574530497</v>
      </c>
      <c r="S103" s="162">
        <v>10761.410574530497</v>
      </c>
      <c r="T103" s="162">
        <v>10761.410574530497</v>
      </c>
      <c r="U103" s="162">
        <v>10761.410574530497</v>
      </c>
      <c r="V103" s="162">
        <v>10761.410574530497</v>
      </c>
      <c r="W103" s="162">
        <v>10761.410574530497</v>
      </c>
      <c r="X103" s="162">
        <v>10761.410574530497</v>
      </c>
      <c r="Y103" s="162">
        <v>10761.410574530497</v>
      </c>
      <c r="Z103" s="162"/>
      <c r="AA103" s="162"/>
      <c r="AB103" s="162"/>
      <c r="AC103" s="162">
        <v>25754.434728090615</v>
      </c>
      <c r="AD103" s="162">
        <v>25754.434728090615</v>
      </c>
      <c r="AE103" s="162">
        <v>25754.434728090615</v>
      </c>
      <c r="AF103" s="162">
        <v>25754.434728090615</v>
      </c>
      <c r="AG103" s="162">
        <v>25754.434728090615</v>
      </c>
      <c r="AH103" s="162">
        <v>25754.434728090615</v>
      </c>
      <c r="AI103" s="162">
        <v>25754.434728090615</v>
      </c>
      <c r="AJ103" s="162">
        <v>25754.434728090615</v>
      </c>
      <c r="AK103" s="162"/>
      <c r="AL103" s="162"/>
      <c r="AM103" s="162"/>
      <c r="AN103" s="162">
        <v>35319.144390953363</v>
      </c>
      <c r="AO103" s="162">
        <v>35319.144390953363</v>
      </c>
      <c r="AP103" s="162">
        <v>35319.144390953363</v>
      </c>
      <c r="AQ103" s="162">
        <v>35319.144390953363</v>
      </c>
      <c r="AR103" s="162">
        <v>35319.144390953363</v>
      </c>
      <c r="AS103" s="162">
        <v>35319.144390953363</v>
      </c>
      <c r="AT103" s="162">
        <v>35319.144390953363</v>
      </c>
      <c r="AU103" s="162">
        <v>35319.144390953363</v>
      </c>
      <c r="AV103" s="162"/>
      <c r="AW103" s="162"/>
      <c r="AX103" s="162"/>
      <c r="AY103" s="162">
        <v>163188</v>
      </c>
      <c r="AZ103" s="162">
        <v>163188</v>
      </c>
      <c r="BA103" s="162">
        <v>163188</v>
      </c>
      <c r="BB103" s="162">
        <v>163188</v>
      </c>
      <c r="BC103" s="162">
        <v>163188</v>
      </c>
      <c r="BD103" s="162">
        <v>163188</v>
      </c>
      <c r="BE103" s="162">
        <v>163188</v>
      </c>
      <c r="BF103" s="162">
        <v>163188</v>
      </c>
      <c r="BG103" s="162"/>
      <c r="BH103" s="162"/>
      <c r="BI103" s="162"/>
      <c r="BJ103" s="162">
        <v>0</v>
      </c>
      <c r="BK103" s="162">
        <v>0</v>
      </c>
      <c r="BL103" s="162">
        <v>0</v>
      </c>
      <c r="BM103" s="162">
        <v>0</v>
      </c>
      <c r="BN103" s="162">
        <v>0</v>
      </c>
      <c r="BO103" s="162">
        <v>0</v>
      </c>
      <c r="BP103" s="162">
        <v>0</v>
      </c>
      <c r="BQ103" s="162">
        <v>0</v>
      </c>
      <c r="BR103" s="162"/>
      <c r="BS103" s="162"/>
      <c r="BT103" s="162"/>
      <c r="BU103" s="162">
        <v>0</v>
      </c>
      <c r="BV103" s="162">
        <v>0</v>
      </c>
      <c r="BW103" s="162">
        <v>0</v>
      </c>
      <c r="BX103" s="162">
        <v>0</v>
      </c>
      <c r="BY103" s="162">
        <v>0</v>
      </c>
      <c r="BZ103" s="162">
        <v>0</v>
      </c>
      <c r="CA103" s="162">
        <v>0</v>
      </c>
      <c r="CB103" s="162">
        <v>0</v>
      </c>
      <c r="CC103" s="162"/>
      <c r="CD103" s="162"/>
      <c r="CE103" s="162"/>
      <c r="CF103" s="162">
        <v>71834.989693574476</v>
      </c>
      <c r="CG103" s="162">
        <v>71834.989693574476</v>
      </c>
      <c r="CH103" s="162">
        <v>71834.989693574476</v>
      </c>
      <c r="CI103" s="162">
        <v>71834.989693574476</v>
      </c>
      <c r="CJ103" s="162">
        <v>71834.989693574476</v>
      </c>
      <c r="CK103" s="162">
        <v>71834.989693574476</v>
      </c>
      <c r="CL103" s="162">
        <v>71834.989693574476</v>
      </c>
      <c r="CM103" s="162">
        <v>71834.989693574476</v>
      </c>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164"/>
      <c r="ES103" s="164"/>
      <c r="ET103" s="164"/>
      <c r="EU103" s="164"/>
      <c r="EV103" s="164"/>
      <c r="EW103" s="164"/>
      <c r="EX103" s="164"/>
      <c r="EY103" s="164"/>
      <c r="EZ103" s="164"/>
      <c r="FA103" s="164"/>
      <c r="FB103" s="164"/>
      <c r="FC103" s="164"/>
      <c r="FD103" s="164"/>
      <c r="FE103" s="164"/>
      <c r="FF103" s="164"/>
      <c r="FG103" s="164"/>
      <c r="FH103" s="164"/>
      <c r="FI103" s="164"/>
      <c r="FJ103" s="164"/>
      <c r="FK103" s="164"/>
      <c r="FL103" s="164"/>
      <c r="FM103" s="164"/>
      <c r="FN103" s="164"/>
      <c r="FO103" s="164"/>
      <c r="FP103" s="164"/>
      <c r="FQ103" s="164"/>
      <c r="FR103" s="164"/>
      <c r="FS103" s="164"/>
      <c r="FT103" s="164"/>
      <c r="FU103" s="164"/>
      <c r="FV103" s="164"/>
      <c r="FW103" s="164"/>
      <c r="FX103" s="164"/>
      <c r="FY103" s="164"/>
      <c r="FZ103" s="164"/>
      <c r="GA103" s="164"/>
      <c r="GB103" s="164"/>
      <c r="GC103" s="164"/>
      <c r="GD103" s="164"/>
      <c r="GE103" s="164"/>
      <c r="GF103" s="164"/>
      <c r="GG103" s="164"/>
      <c r="GH103" s="164"/>
      <c r="GI103" s="164"/>
      <c r="GJ103" s="164"/>
      <c r="GK103" s="164"/>
      <c r="GL103" s="164"/>
      <c r="GM103" s="164"/>
      <c r="GN103" s="164"/>
      <c r="GO103" s="164"/>
      <c r="GP103" s="164"/>
      <c r="GQ103" s="164"/>
      <c r="GR103" s="164"/>
      <c r="GS103" s="164"/>
      <c r="GT103" s="164"/>
      <c r="GU103" s="164"/>
      <c r="GV103" s="164"/>
      <c r="GW103" s="164"/>
      <c r="GX103" s="164"/>
      <c r="GY103" s="164"/>
      <c r="GZ103" s="164"/>
      <c r="HA103" s="164"/>
      <c r="HB103" s="164"/>
      <c r="HC103" s="164"/>
      <c r="HD103" s="164"/>
      <c r="HE103" s="164"/>
      <c r="HF103" s="164"/>
      <c r="HG103" s="164"/>
      <c r="HH103" s="164"/>
      <c r="HI103" s="164"/>
      <c r="HJ103" s="164"/>
      <c r="HK103" s="164"/>
      <c r="HL103" s="164"/>
      <c r="HM103" s="164"/>
      <c r="HN103" s="164"/>
      <c r="HO103" s="164"/>
      <c r="HP103" s="164"/>
      <c r="HQ103" s="164"/>
      <c r="HR103" s="164"/>
      <c r="HS103" s="164"/>
      <c r="HT103" s="164"/>
      <c r="HU103" s="164"/>
      <c r="HV103" s="164"/>
      <c r="HW103" s="164"/>
      <c r="HX103" s="164"/>
      <c r="HY103" s="164"/>
      <c r="HZ103" s="164"/>
      <c r="IA103" s="164"/>
      <c r="IB103" s="164"/>
      <c r="IC103" s="164"/>
      <c r="ID103" s="164"/>
      <c r="IE103" s="164"/>
      <c r="IF103" s="164"/>
      <c r="IG103" s="164"/>
      <c r="IH103" s="164"/>
      <c r="II103" s="164"/>
      <c r="IJ103" s="164"/>
      <c r="IK103" s="164"/>
      <c r="IL103" s="164"/>
      <c r="IM103" s="164"/>
      <c r="IN103" s="164"/>
      <c r="IO103" s="164"/>
      <c r="IP103" s="164"/>
      <c r="IQ103" s="164"/>
      <c r="IR103" s="164"/>
      <c r="IS103" s="164"/>
      <c r="IT103" s="164"/>
      <c r="IU103" s="164"/>
      <c r="IV103" s="164"/>
      <c r="IW103" s="164"/>
      <c r="IX103" s="164"/>
      <c r="IY103" s="164"/>
      <c r="IZ103" s="164"/>
      <c r="JA103" s="164"/>
      <c r="JB103" s="164"/>
      <c r="JC103" s="164"/>
      <c r="JD103" s="164"/>
      <c r="JE103" s="164"/>
      <c r="JF103" s="164"/>
      <c r="JG103" s="164"/>
      <c r="JH103" s="164"/>
      <c r="JI103" s="164"/>
      <c r="JJ103" s="164"/>
      <c r="JK103" s="164"/>
      <c r="JL103" s="164"/>
      <c r="JM103" s="164"/>
      <c r="JN103" s="164"/>
      <c r="JO103" s="164"/>
      <c r="JP103" s="164"/>
      <c r="JQ103" s="164"/>
      <c r="JR103" s="164"/>
      <c r="JS103" s="164"/>
      <c r="JT103" s="164"/>
      <c r="JU103" s="164"/>
      <c r="JV103" s="164"/>
      <c r="JW103" s="164"/>
      <c r="JX103" s="164"/>
      <c r="JY103" s="164"/>
      <c r="JZ103" s="164"/>
      <c r="KA103" s="164"/>
      <c r="KB103" s="164"/>
      <c r="KC103" s="164"/>
      <c r="KD103" s="164"/>
      <c r="KE103" s="164"/>
      <c r="KF103" s="164"/>
      <c r="KG103" s="164"/>
      <c r="KH103" s="164"/>
      <c r="KI103" s="164"/>
      <c r="KJ103" s="164"/>
      <c r="KK103" s="164"/>
      <c r="KL103" s="164"/>
      <c r="KM103" s="164"/>
      <c r="KN103" s="164"/>
      <c r="KO103" s="164"/>
      <c r="KP103" s="164"/>
      <c r="KQ103" s="164"/>
      <c r="KR103" s="164"/>
      <c r="KS103" s="164"/>
      <c r="KT103" s="164"/>
      <c r="KU103" s="164"/>
      <c r="KV103" s="164"/>
      <c r="KW103" s="164"/>
      <c r="KX103" s="164"/>
      <c r="KY103" s="164"/>
      <c r="KZ103" s="164"/>
      <c r="LA103" s="164"/>
      <c r="LB103" s="164"/>
      <c r="LC103" s="164"/>
      <c r="LD103" s="164"/>
      <c r="LE103" s="164"/>
      <c r="LF103" s="164"/>
      <c r="LG103" s="164"/>
      <c r="LH103" s="164"/>
      <c r="LI103" s="164"/>
      <c r="LJ103" s="164"/>
      <c r="LK103" s="164"/>
      <c r="LL103" s="164"/>
      <c r="LM103" s="164"/>
      <c r="LN103" s="164"/>
      <c r="LO103" s="164"/>
      <c r="LP103" s="164"/>
      <c r="LQ103" s="164"/>
      <c r="LR103" s="164"/>
      <c r="LS103" s="164"/>
      <c r="LT103" s="164"/>
      <c r="LU103" s="164"/>
      <c r="LV103" s="164"/>
      <c r="LW103" s="164"/>
      <c r="LX103" s="164"/>
      <c r="LY103" s="164"/>
      <c r="LZ103" s="164"/>
      <c r="MA103" s="164"/>
      <c r="MB103" s="164"/>
      <c r="MC103" s="164"/>
      <c r="MD103" s="164"/>
      <c r="ME103" s="164"/>
      <c r="MF103" s="164"/>
      <c r="MG103" s="164"/>
      <c r="MH103" s="164"/>
      <c r="MI103" s="164"/>
      <c r="MJ103" s="164"/>
      <c r="MK103" s="164"/>
      <c r="ML103" s="164"/>
      <c r="MM103" s="164"/>
      <c r="MN103" s="164"/>
      <c r="MO103" s="164"/>
      <c r="MP103" s="164"/>
      <c r="MQ103" s="164"/>
      <c r="MR103" s="164"/>
      <c r="MS103" s="164"/>
      <c r="MT103" s="164"/>
      <c r="MU103" s="164"/>
      <c r="MV103" s="164"/>
      <c r="MW103" s="164"/>
      <c r="MX103" s="164"/>
      <c r="MY103" s="164"/>
      <c r="MZ103" s="164"/>
      <c r="NA103" s="164"/>
      <c r="NB103" s="164"/>
      <c r="NC103" s="164"/>
      <c r="ND103" s="164"/>
      <c r="NE103" s="164"/>
      <c r="NF103" s="164"/>
      <c r="NG103" s="164"/>
      <c r="NH103" s="164"/>
      <c r="NI103" s="164"/>
      <c r="NJ103" s="164"/>
      <c r="NK103" s="164"/>
      <c r="NL103" s="164"/>
      <c r="NM103" s="164"/>
      <c r="NN103" s="164"/>
      <c r="NO103" s="164"/>
      <c r="NP103" s="164"/>
      <c r="NQ103" s="164"/>
      <c r="NR103" s="164"/>
      <c r="NS103" s="164"/>
      <c r="NT103" s="164"/>
      <c r="NU103" s="164"/>
      <c r="NV103" s="164"/>
      <c r="NW103" s="164"/>
      <c r="NX103" s="164"/>
      <c r="NY103" s="164"/>
      <c r="NZ103" s="164"/>
      <c r="OA103" s="164"/>
      <c r="OB103" s="164"/>
      <c r="OC103" s="164"/>
      <c r="OD103" s="164"/>
      <c r="OE103" s="164"/>
      <c r="OF103" s="164"/>
      <c r="OG103" s="164"/>
      <c r="OH103" s="164"/>
      <c r="OI103" s="164"/>
      <c r="OJ103" s="164"/>
      <c r="OK103" s="164"/>
      <c r="OL103" s="164"/>
      <c r="OM103" s="164"/>
      <c r="ON103" s="164"/>
      <c r="OO103" s="164"/>
      <c r="OP103" s="164"/>
      <c r="OQ103" s="164"/>
      <c r="OR103" s="164"/>
      <c r="OS103" s="164"/>
      <c r="OT103" s="164"/>
      <c r="OU103" s="164"/>
      <c r="OV103" s="164"/>
      <c r="OW103" s="164"/>
      <c r="OX103" s="164"/>
      <c r="OY103" s="164"/>
      <c r="OZ103" s="164"/>
      <c r="PA103" s="164"/>
      <c r="PB103" s="164"/>
      <c r="PC103" s="164"/>
      <c r="PD103" s="164"/>
      <c r="PE103" s="164"/>
      <c r="PF103" s="164"/>
      <c r="PG103" s="164"/>
      <c r="PH103" s="164"/>
      <c r="PI103" s="164"/>
      <c r="PJ103" s="164"/>
      <c r="PK103" s="164"/>
      <c r="PL103" s="164"/>
      <c r="PM103" s="164"/>
      <c r="PN103" s="164"/>
      <c r="PO103" s="164"/>
      <c r="PP103" s="164"/>
      <c r="PQ103" s="164"/>
      <c r="PR103" s="164"/>
      <c r="PS103" s="164"/>
      <c r="PT103" s="164"/>
      <c r="PU103" s="164"/>
      <c r="PV103" s="164"/>
      <c r="PW103" s="164"/>
      <c r="PX103" s="164"/>
      <c r="PY103" s="164"/>
      <c r="PZ103" s="164"/>
      <c r="QA103" s="164"/>
      <c r="QB103" s="164"/>
      <c r="QC103" s="164"/>
      <c r="QD103" s="164"/>
      <c r="QE103" s="164"/>
      <c r="QF103" s="164"/>
      <c r="QG103" s="164"/>
      <c r="QH103" s="164"/>
      <c r="QI103" s="164"/>
      <c r="QJ103" s="164"/>
      <c r="QK103" s="164"/>
      <c r="QL103" s="164"/>
      <c r="QM103" s="164"/>
      <c r="QN103" s="164"/>
      <c r="QO103" s="164"/>
      <c r="QP103" s="164"/>
      <c r="QQ103" s="164"/>
      <c r="QR103" s="164"/>
      <c r="QS103" s="164"/>
      <c r="QT103" s="164"/>
      <c r="QU103" s="164"/>
      <c r="QV103" s="164"/>
      <c r="QW103" s="164"/>
      <c r="QX103" s="164"/>
      <c r="QY103" s="164"/>
      <c r="QZ103" s="164"/>
      <c r="RA103" s="164"/>
      <c r="RB103" s="164"/>
      <c r="RC103" s="164"/>
      <c r="RD103" s="164"/>
      <c r="RE103" s="164"/>
      <c r="RF103" s="164"/>
      <c r="RG103" s="164"/>
      <c r="RH103" s="164"/>
      <c r="RI103" s="164"/>
      <c r="RJ103" s="164"/>
      <c r="RK103" s="164"/>
      <c r="RL103" s="164"/>
      <c r="RM103" s="164"/>
      <c r="RN103" s="164"/>
      <c r="RO103" s="164"/>
      <c r="RP103" s="164"/>
      <c r="RQ103" s="164"/>
      <c r="RR103" s="164"/>
      <c r="RS103" s="164"/>
      <c r="RT103" s="164"/>
      <c r="RU103" s="164"/>
      <c r="RV103" s="164"/>
      <c r="RW103" s="164"/>
      <c r="RX103" s="164"/>
      <c r="RY103" s="164"/>
      <c r="RZ103" s="164"/>
      <c r="SA103" s="164"/>
      <c r="SB103" s="164"/>
      <c r="SC103" s="164"/>
      <c r="SD103" s="164"/>
      <c r="SE103" s="164"/>
      <c r="SF103" s="164"/>
      <c r="SG103" s="164"/>
      <c r="SH103" s="164"/>
      <c r="SI103" s="164"/>
      <c r="SJ103" s="164"/>
      <c r="SK103" s="164"/>
      <c r="SL103" s="164"/>
      <c r="SM103" s="164"/>
      <c r="SN103" s="164"/>
      <c r="SO103" s="164"/>
      <c r="SP103" s="164"/>
      <c r="SQ103" s="164"/>
      <c r="SR103" s="164"/>
      <c r="SS103" s="164"/>
      <c r="ST103" s="164"/>
      <c r="SU103" s="164"/>
      <c r="SV103" s="164"/>
      <c r="SW103" s="164"/>
      <c r="SX103" s="164"/>
      <c r="SY103" s="164"/>
      <c r="SZ103" s="164"/>
      <c r="TA103" s="164"/>
      <c r="TB103" s="164"/>
      <c r="TC103" s="164"/>
      <c r="TD103" s="164"/>
      <c r="TE103" s="164"/>
      <c r="TF103" s="164"/>
      <c r="TG103" s="164"/>
      <c r="TH103" s="164"/>
      <c r="TI103" s="164"/>
      <c r="TJ103" s="164"/>
      <c r="TK103" s="164"/>
      <c r="TL103" s="164"/>
      <c r="TM103" s="164"/>
      <c r="TN103" s="164"/>
      <c r="TO103" s="164"/>
      <c r="TP103" s="164"/>
      <c r="TQ103" s="164"/>
      <c r="TR103" s="164"/>
      <c r="TS103" s="164"/>
      <c r="TT103" s="164"/>
      <c r="TU103" s="164"/>
      <c r="TV103" s="164"/>
      <c r="TW103" s="164"/>
      <c r="TX103" s="164"/>
      <c r="TY103" s="164"/>
      <c r="TZ103" s="164"/>
      <c r="UA103" s="164"/>
      <c r="UB103" s="164"/>
      <c r="UC103" s="164"/>
      <c r="UD103" s="164"/>
      <c r="UE103" s="164"/>
      <c r="UF103" s="164"/>
      <c r="UG103" s="164"/>
      <c r="UH103" s="164"/>
      <c r="UI103" s="164"/>
      <c r="UJ103" s="164"/>
      <c r="UK103" s="164"/>
      <c r="UL103" s="164"/>
      <c r="UM103" s="164"/>
      <c r="UN103" s="164"/>
      <c r="UO103" s="164"/>
      <c r="UP103" s="164"/>
      <c r="UQ103" s="164"/>
      <c r="UR103" s="164"/>
      <c r="US103" s="164"/>
      <c r="UT103" s="164"/>
      <c r="UU103" s="164"/>
      <c r="UV103" s="164"/>
      <c r="UW103" s="164"/>
      <c r="UX103" s="164"/>
      <c r="UY103" s="164"/>
      <c r="UZ103" s="164"/>
      <c r="VA103" s="164"/>
      <c r="VB103" s="164"/>
      <c r="VC103" s="164"/>
      <c r="VD103" s="164"/>
      <c r="VE103" s="164"/>
      <c r="VF103" s="164"/>
      <c r="VG103" s="164"/>
      <c r="VH103" s="164"/>
      <c r="VI103" s="164"/>
      <c r="VJ103" s="164"/>
      <c r="VK103" s="164"/>
      <c r="VL103" s="164"/>
      <c r="VM103" s="164"/>
      <c r="VN103" s="164"/>
      <c r="VO103" s="164"/>
      <c r="VP103" s="164"/>
      <c r="VQ103" s="164"/>
      <c r="VR103" s="164"/>
      <c r="VS103" s="164"/>
      <c r="VT103" s="164"/>
      <c r="VU103" s="164"/>
      <c r="VV103" s="164"/>
      <c r="VW103" s="164"/>
      <c r="VX103" s="164"/>
      <c r="VY103" s="164"/>
      <c r="VZ103" s="164"/>
      <c r="WA103" s="164"/>
      <c r="WB103" s="164"/>
      <c r="WC103" s="164"/>
      <c r="WD103" s="164"/>
      <c r="WE103" s="164"/>
      <c r="WF103" s="164"/>
      <c r="WG103" s="164"/>
      <c r="WH103" s="164"/>
      <c r="WI103" s="164"/>
      <c r="WJ103" s="164"/>
      <c r="WK103" s="164"/>
      <c r="WL103" s="164"/>
      <c r="WM103" s="164"/>
      <c r="WN103" s="164"/>
      <c r="WO103" s="164"/>
      <c r="WP103" s="164"/>
      <c r="WQ103" s="164"/>
      <c r="WR103" s="164"/>
      <c r="WS103" s="164"/>
      <c r="WT103" s="164"/>
      <c r="WU103" s="164"/>
      <c r="WV103" s="164"/>
      <c r="WW103" s="164"/>
      <c r="WX103" s="164"/>
      <c r="WY103" s="164"/>
      <c r="WZ103" s="164"/>
      <c r="XA103" s="164"/>
      <c r="XB103" s="164"/>
      <c r="XC103" s="164"/>
      <c r="XD103" s="164"/>
      <c r="XE103" s="164"/>
      <c r="XF103" s="164"/>
      <c r="XG103" s="164"/>
      <c r="XH103" s="164"/>
      <c r="XI103" s="164"/>
      <c r="XJ103" s="164"/>
      <c r="XK103" s="164"/>
      <c r="XL103" s="164"/>
      <c r="XM103" s="164"/>
      <c r="XN103" s="164"/>
      <c r="XO103" s="164"/>
      <c r="XP103" s="164"/>
      <c r="XQ103" s="164"/>
      <c r="XR103" s="164"/>
      <c r="XS103" s="164"/>
      <c r="XT103" s="164"/>
      <c r="XU103" s="164"/>
      <c r="XV103" s="164"/>
      <c r="XW103" s="164"/>
      <c r="XX103" s="164"/>
      <c r="XY103" s="164"/>
      <c r="XZ103" s="164"/>
      <c r="YA103" s="164"/>
      <c r="YB103" s="164"/>
      <c r="YC103" s="164"/>
      <c r="YD103" s="164"/>
      <c r="YE103" s="164"/>
      <c r="YF103" s="164"/>
      <c r="YG103" s="164"/>
      <c r="YH103" s="164"/>
      <c r="YI103" s="164"/>
      <c r="YJ103" s="164"/>
      <c r="YK103" s="164"/>
      <c r="YL103" s="164"/>
      <c r="YM103" s="164"/>
      <c r="YN103" s="164"/>
      <c r="YO103" s="164"/>
      <c r="YP103" s="164"/>
      <c r="YQ103" s="164"/>
      <c r="YR103" s="164"/>
      <c r="YS103" s="164"/>
      <c r="YT103" s="164"/>
      <c r="YU103" s="164"/>
      <c r="YV103" s="164"/>
      <c r="YW103" s="164"/>
      <c r="YX103" s="164"/>
      <c r="YY103" s="164"/>
      <c r="YZ103" s="164"/>
      <c r="ZA103" s="164"/>
      <c r="ZB103" s="164"/>
      <c r="ZC103" s="164"/>
      <c r="ZD103" s="164"/>
      <c r="ZE103" s="164"/>
      <c r="ZF103" s="164"/>
      <c r="ZG103" s="164"/>
      <c r="ZH103" s="164"/>
      <c r="ZI103" s="164"/>
      <c r="ZJ103" s="164"/>
      <c r="ZK103" s="164"/>
      <c r="ZL103" s="164"/>
      <c r="ZM103" s="164"/>
      <c r="ZN103" s="164"/>
      <c r="ZO103" s="164"/>
      <c r="ZP103" s="164"/>
      <c r="ZQ103" s="164"/>
      <c r="ZR103" s="164"/>
      <c r="ZS103" s="164"/>
      <c r="ZT103" s="164"/>
      <c r="ZU103" s="164"/>
      <c r="ZV103" s="164"/>
      <c r="ZW103" s="164"/>
      <c r="ZX103" s="164"/>
      <c r="ZY103" s="164"/>
      <c r="ZZ103" s="164"/>
      <c r="AAA103" s="164"/>
      <c r="AAB103" s="164"/>
      <c r="AAC103" s="164"/>
      <c r="AAD103" s="164"/>
      <c r="AAE103" s="164"/>
      <c r="AAF103" s="164"/>
      <c r="AAG103" s="164"/>
      <c r="AAH103" s="164"/>
      <c r="AAI103" s="164"/>
      <c r="AAJ103" s="164"/>
      <c r="AAK103" s="164"/>
      <c r="AAL103" s="164"/>
      <c r="AAM103" s="164"/>
      <c r="AAN103" s="164"/>
      <c r="AAO103" s="164"/>
      <c r="AAP103" s="164"/>
      <c r="AAQ103" s="164"/>
      <c r="AAR103" s="164"/>
      <c r="AAS103" s="164"/>
      <c r="AAT103" s="164"/>
      <c r="AAU103" s="164"/>
      <c r="AAV103" s="164"/>
      <c r="AAW103" s="164"/>
      <c r="AAX103" s="164"/>
      <c r="AAY103" s="164"/>
      <c r="AAZ103" s="164"/>
      <c r="ABA103" s="164"/>
      <c r="ABB103" s="164"/>
      <c r="ABC103" s="164"/>
    </row>
    <row r="104" spans="1:731" ht="15" customHeight="1" x14ac:dyDescent="0.35">
      <c r="A104" s="161" t="s">
        <v>257</v>
      </c>
      <c r="B104" s="525"/>
      <c r="C104" s="525"/>
      <c r="D104" s="162"/>
      <c r="E104" s="162"/>
      <c r="F104" s="162"/>
      <c r="G104" s="162">
        <v>1</v>
      </c>
      <c r="H104" s="162">
        <v>1</v>
      </c>
      <c r="I104" s="162">
        <v>1</v>
      </c>
      <c r="J104" s="162">
        <v>1</v>
      </c>
      <c r="K104" s="162">
        <v>1</v>
      </c>
      <c r="L104" s="162">
        <v>1</v>
      </c>
      <c r="M104" s="162">
        <v>1</v>
      </c>
      <c r="N104" s="162">
        <v>1</v>
      </c>
      <c r="O104" s="162"/>
      <c r="P104" s="162"/>
      <c r="Q104" s="162"/>
      <c r="R104" s="162">
        <v>11690.785243647675</v>
      </c>
      <c r="S104" s="162">
        <v>11690.785243647675</v>
      </c>
      <c r="T104" s="162">
        <v>11690.785243647675</v>
      </c>
      <c r="U104" s="162">
        <v>11690.785243647675</v>
      </c>
      <c r="V104" s="162">
        <v>11690.785243647675</v>
      </c>
      <c r="W104" s="162">
        <v>11690.785243647675</v>
      </c>
      <c r="X104" s="162">
        <v>11690.785243647675</v>
      </c>
      <c r="Y104" s="162">
        <v>11690.785243647675</v>
      </c>
      <c r="Z104" s="162"/>
      <c r="AA104" s="162"/>
      <c r="AB104" s="162"/>
      <c r="AC104" s="162">
        <v>28314.658912958464</v>
      </c>
      <c r="AD104" s="162">
        <v>28314.658912958464</v>
      </c>
      <c r="AE104" s="162">
        <v>28314.658912958464</v>
      </c>
      <c r="AF104" s="162">
        <v>28314.658912958464</v>
      </c>
      <c r="AG104" s="162">
        <v>28314.658912958464</v>
      </c>
      <c r="AH104" s="162">
        <v>28314.658912958464</v>
      </c>
      <c r="AI104" s="162">
        <v>28314.658912958464</v>
      </c>
      <c r="AJ104" s="162">
        <v>28314.658912958464</v>
      </c>
      <c r="AK104" s="162"/>
      <c r="AL104" s="162"/>
      <c r="AM104" s="162"/>
      <c r="AN104" s="162">
        <v>37971.78333556679</v>
      </c>
      <c r="AO104" s="162">
        <v>37971.78333556679</v>
      </c>
      <c r="AP104" s="162">
        <v>37971.78333556679</v>
      </c>
      <c r="AQ104" s="162">
        <v>37971.78333556679</v>
      </c>
      <c r="AR104" s="162">
        <v>37971.78333556679</v>
      </c>
      <c r="AS104" s="162">
        <v>37971.78333556679</v>
      </c>
      <c r="AT104" s="162">
        <v>37971.78333556679</v>
      </c>
      <c r="AU104" s="162">
        <v>37971.78333556679</v>
      </c>
      <c r="AV104" s="162"/>
      <c r="AW104" s="162"/>
      <c r="AX104" s="162"/>
      <c r="AY104" s="162">
        <v>218724</v>
      </c>
      <c r="AZ104" s="162">
        <v>218724</v>
      </c>
      <c r="BA104" s="162">
        <v>218724</v>
      </c>
      <c r="BB104" s="162">
        <v>218724</v>
      </c>
      <c r="BC104" s="162">
        <v>218724</v>
      </c>
      <c r="BD104" s="162">
        <v>218724</v>
      </c>
      <c r="BE104" s="162">
        <v>218724</v>
      </c>
      <c r="BF104" s="162">
        <v>218724</v>
      </c>
      <c r="BG104" s="162"/>
      <c r="BH104" s="162"/>
      <c r="BI104" s="162"/>
      <c r="BJ104" s="162">
        <v>0</v>
      </c>
      <c r="BK104" s="162">
        <v>0</v>
      </c>
      <c r="BL104" s="162">
        <v>0</v>
      </c>
      <c r="BM104" s="162">
        <v>0</v>
      </c>
      <c r="BN104" s="162">
        <v>0</v>
      </c>
      <c r="BO104" s="162">
        <v>0</v>
      </c>
      <c r="BP104" s="162">
        <v>0</v>
      </c>
      <c r="BQ104" s="162">
        <v>0</v>
      </c>
      <c r="BR104" s="162"/>
      <c r="BS104" s="162"/>
      <c r="BT104" s="162"/>
      <c r="BU104" s="162">
        <v>0</v>
      </c>
      <c r="BV104" s="162">
        <v>0</v>
      </c>
      <c r="BW104" s="162">
        <v>0</v>
      </c>
      <c r="BX104" s="162">
        <v>0</v>
      </c>
      <c r="BY104" s="162">
        <v>0</v>
      </c>
      <c r="BZ104" s="162">
        <v>0</v>
      </c>
      <c r="CA104" s="162">
        <v>0</v>
      </c>
      <c r="CB104" s="162">
        <v>0</v>
      </c>
      <c r="CC104" s="162"/>
      <c r="CD104" s="162"/>
      <c r="CE104" s="162"/>
      <c r="CF104" s="162">
        <v>77977.22749217294</v>
      </c>
      <c r="CG104" s="162">
        <v>77977.22749217294</v>
      </c>
      <c r="CH104" s="162">
        <v>77977.22749217294</v>
      </c>
      <c r="CI104" s="162">
        <v>77977.22749217294</v>
      </c>
      <c r="CJ104" s="162">
        <v>77977.22749217294</v>
      </c>
      <c r="CK104" s="162">
        <v>77977.22749217294</v>
      </c>
      <c r="CL104" s="162">
        <v>77977.22749217294</v>
      </c>
      <c r="CM104" s="162">
        <v>77977.22749217294</v>
      </c>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164"/>
      <c r="ES104" s="164"/>
      <c r="ET104" s="164"/>
      <c r="EU104" s="164"/>
      <c r="EV104" s="164"/>
      <c r="EW104" s="164"/>
      <c r="EX104" s="164"/>
      <c r="EY104" s="164"/>
      <c r="EZ104" s="164"/>
      <c r="FA104" s="164"/>
      <c r="FB104" s="164"/>
      <c r="FC104" s="164"/>
      <c r="FD104" s="164"/>
      <c r="FE104" s="164"/>
      <c r="FF104" s="164"/>
      <c r="FG104" s="164"/>
      <c r="FH104" s="164"/>
      <c r="FI104" s="164"/>
      <c r="FJ104" s="164"/>
      <c r="FK104" s="164"/>
      <c r="FL104" s="164"/>
      <c r="FM104" s="164"/>
      <c r="FN104" s="164"/>
      <c r="FO104" s="164"/>
      <c r="FP104" s="164"/>
      <c r="FQ104" s="164"/>
      <c r="FR104" s="164"/>
      <c r="FS104" s="164"/>
      <c r="FT104" s="164"/>
      <c r="FU104" s="164"/>
      <c r="FV104" s="164"/>
      <c r="FW104" s="164"/>
      <c r="FX104" s="164"/>
      <c r="FY104" s="164"/>
      <c r="FZ104" s="164"/>
      <c r="GA104" s="164"/>
      <c r="GB104" s="164"/>
      <c r="GC104" s="164"/>
      <c r="GD104" s="164"/>
      <c r="GE104" s="164"/>
      <c r="GF104" s="164"/>
      <c r="GG104" s="164"/>
      <c r="GH104" s="164"/>
      <c r="GI104" s="164"/>
      <c r="GJ104" s="164"/>
      <c r="GK104" s="164"/>
      <c r="GL104" s="164"/>
      <c r="GM104" s="164"/>
      <c r="GN104" s="164"/>
      <c r="GO104" s="164"/>
      <c r="GP104" s="164"/>
      <c r="GQ104" s="164"/>
      <c r="GR104" s="164"/>
      <c r="GS104" s="164"/>
      <c r="GT104" s="164"/>
      <c r="GU104" s="164"/>
      <c r="GV104" s="164"/>
      <c r="GW104" s="164"/>
      <c r="GX104" s="164"/>
      <c r="GY104" s="164"/>
      <c r="GZ104" s="164"/>
      <c r="HA104" s="164"/>
      <c r="HB104" s="164"/>
      <c r="HC104" s="164"/>
      <c r="HD104" s="164"/>
      <c r="HE104" s="164"/>
      <c r="HF104" s="164"/>
      <c r="HG104" s="164"/>
      <c r="HH104" s="164"/>
      <c r="HI104" s="164"/>
      <c r="HJ104" s="164"/>
      <c r="HK104" s="164"/>
      <c r="HL104" s="164"/>
      <c r="HM104" s="164"/>
      <c r="HN104" s="164"/>
      <c r="HO104" s="164"/>
      <c r="HP104" s="164"/>
      <c r="HQ104" s="164"/>
      <c r="HR104" s="164"/>
      <c r="HS104" s="164"/>
      <c r="HT104" s="164"/>
      <c r="HU104" s="164"/>
      <c r="HV104" s="164"/>
      <c r="HW104" s="164"/>
      <c r="HX104" s="164"/>
      <c r="HY104" s="164"/>
      <c r="HZ104" s="164"/>
      <c r="IA104" s="164"/>
      <c r="IB104" s="164"/>
      <c r="IC104" s="164"/>
      <c r="ID104" s="164"/>
      <c r="IE104" s="164"/>
      <c r="IF104" s="164"/>
      <c r="IG104" s="164"/>
      <c r="IH104" s="164"/>
      <c r="II104" s="164"/>
      <c r="IJ104" s="164"/>
      <c r="IK104" s="164"/>
      <c r="IL104" s="164"/>
      <c r="IM104" s="164"/>
      <c r="IN104" s="164"/>
      <c r="IO104" s="164"/>
      <c r="IP104" s="164"/>
      <c r="IQ104" s="164"/>
      <c r="IR104" s="164"/>
      <c r="IS104" s="164"/>
      <c r="IT104" s="164"/>
      <c r="IU104" s="164"/>
      <c r="IV104" s="164"/>
      <c r="IW104" s="164"/>
      <c r="IX104" s="164"/>
      <c r="IY104" s="164"/>
      <c r="IZ104" s="164"/>
      <c r="JA104" s="164"/>
      <c r="JB104" s="164"/>
      <c r="JC104" s="164"/>
      <c r="JD104" s="164"/>
      <c r="JE104" s="164"/>
      <c r="JF104" s="164"/>
      <c r="JG104" s="164"/>
      <c r="JH104" s="164"/>
      <c r="JI104" s="164"/>
      <c r="JJ104" s="164"/>
      <c r="JK104" s="164"/>
      <c r="JL104" s="164"/>
      <c r="JM104" s="164"/>
      <c r="JN104" s="164"/>
      <c r="JO104" s="164"/>
      <c r="JP104" s="164"/>
      <c r="JQ104" s="164"/>
      <c r="JR104" s="164"/>
      <c r="JS104" s="164"/>
      <c r="JT104" s="164"/>
      <c r="JU104" s="164"/>
      <c r="JV104" s="164"/>
      <c r="JW104" s="164"/>
      <c r="JX104" s="164"/>
      <c r="JY104" s="164"/>
      <c r="JZ104" s="164"/>
      <c r="KA104" s="164"/>
      <c r="KB104" s="164"/>
      <c r="KC104" s="164"/>
      <c r="KD104" s="164"/>
      <c r="KE104" s="164"/>
      <c r="KF104" s="164"/>
      <c r="KG104" s="164"/>
      <c r="KH104" s="164"/>
      <c r="KI104" s="164"/>
      <c r="KJ104" s="164"/>
      <c r="KK104" s="164"/>
      <c r="KL104" s="164"/>
      <c r="KM104" s="164"/>
      <c r="KN104" s="164"/>
      <c r="KO104" s="164"/>
      <c r="KP104" s="164"/>
      <c r="KQ104" s="164"/>
      <c r="KR104" s="164"/>
      <c r="KS104" s="164"/>
      <c r="KT104" s="164"/>
      <c r="KU104" s="164"/>
      <c r="KV104" s="164"/>
      <c r="KW104" s="164"/>
      <c r="KX104" s="164"/>
      <c r="KY104" s="164"/>
      <c r="KZ104" s="164"/>
      <c r="LA104" s="164"/>
      <c r="LB104" s="164"/>
      <c r="LC104" s="164"/>
      <c r="LD104" s="164"/>
      <c r="LE104" s="164"/>
      <c r="LF104" s="164"/>
      <c r="LG104" s="164"/>
      <c r="LH104" s="164"/>
      <c r="LI104" s="164"/>
      <c r="LJ104" s="164"/>
      <c r="LK104" s="164"/>
      <c r="LL104" s="164"/>
      <c r="LM104" s="164"/>
      <c r="LN104" s="164"/>
      <c r="LO104" s="164"/>
      <c r="LP104" s="164"/>
      <c r="LQ104" s="164"/>
      <c r="LR104" s="164"/>
      <c r="LS104" s="164"/>
      <c r="LT104" s="164"/>
      <c r="LU104" s="164"/>
      <c r="LV104" s="164"/>
      <c r="LW104" s="164"/>
      <c r="LX104" s="164"/>
      <c r="LY104" s="164"/>
      <c r="LZ104" s="164"/>
      <c r="MA104" s="164"/>
      <c r="MB104" s="164"/>
      <c r="MC104" s="164"/>
      <c r="MD104" s="164"/>
      <c r="ME104" s="164"/>
      <c r="MF104" s="164"/>
      <c r="MG104" s="164"/>
      <c r="MH104" s="164"/>
      <c r="MI104" s="164"/>
      <c r="MJ104" s="164"/>
      <c r="MK104" s="164"/>
      <c r="ML104" s="164"/>
      <c r="MM104" s="164"/>
      <c r="MN104" s="164"/>
      <c r="MO104" s="164"/>
      <c r="MP104" s="164"/>
      <c r="MQ104" s="164"/>
      <c r="MR104" s="164"/>
      <c r="MS104" s="164"/>
      <c r="MT104" s="164"/>
      <c r="MU104" s="164"/>
      <c r="MV104" s="164"/>
      <c r="MW104" s="164"/>
      <c r="MX104" s="164"/>
      <c r="MY104" s="164"/>
      <c r="MZ104" s="164"/>
      <c r="NA104" s="164"/>
      <c r="NB104" s="164"/>
      <c r="NC104" s="164"/>
      <c r="ND104" s="164"/>
      <c r="NE104" s="164"/>
      <c r="NF104" s="164"/>
      <c r="NG104" s="164"/>
      <c r="NH104" s="164"/>
      <c r="NI104" s="164"/>
      <c r="NJ104" s="164"/>
      <c r="NK104" s="164"/>
      <c r="NL104" s="164"/>
      <c r="NM104" s="164"/>
      <c r="NN104" s="164"/>
      <c r="NO104" s="164"/>
      <c r="NP104" s="164"/>
      <c r="NQ104" s="164"/>
      <c r="NR104" s="164"/>
      <c r="NS104" s="164"/>
      <c r="NT104" s="164"/>
      <c r="NU104" s="164"/>
      <c r="NV104" s="164"/>
      <c r="NW104" s="164"/>
      <c r="NX104" s="164"/>
      <c r="NY104" s="164"/>
      <c r="NZ104" s="164"/>
      <c r="OA104" s="164"/>
      <c r="OB104" s="164"/>
      <c r="OC104" s="164"/>
      <c r="OD104" s="164"/>
      <c r="OE104" s="164"/>
      <c r="OF104" s="164"/>
      <c r="OG104" s="164"/>
      <c r="OH104" s="164"/>
      <c r="OI104" s="164"/>
      <c r="OJ104" s="164"/>
      <c r="OK104" s="164"/>
      <c r="OL104" s="164"/>
      <c r="OM104" s="164"/>
      <c r="ON104" s="164"/>
      <c r="OO104" s="164"/>
      <c r="OP104" s="164"/>
      <c r="OQ104" s="164"/>
      <c r="OR104" s="164"/>
      <c r="OS104" s="164"/>
      <c r="OT104" s="164"/>
      <c r="OU104" s="164"/>
      <c r="OV104" s="164"/>
      <c r="OW104" s="164"/>
      <c r="OX104" s="164"/>
      <c r="OY104" s="164"/>
      <c r="OZ104" s="164"/>
      <c r="PA104" s="164"/>
      <c r="PB104" s="164"/>
      <c r="PC104" s="164"/>
      <c r="PD104" s="164"/>
      <c r="PE104" s="164"/>
      <c r="PF104" s="164"/>
      <c r="PG104" s="164"/>
      <c r="PH104" s="164"/>
      <c r="PI104" s="164"/>
      <c r="PJ104" s="164"/>
      <c r="PK104" s="164"/>
      <c r="PL104" s="164"/>
      <c r="PM104" s="164"/>
      <c r="PN104" s="164"/>
      <c r="PO104" s="164"/>
      <c r="PP104" s="164"/>
      <c r="PQ104" s="164"/>
      <c r="PR104" s="164"/>
      <c r="PS104" s="164"/>
      <c r="PT104" s="164"/>
      <c r="PU104" s="164"/>
      <c r="PV104" s="164"/>
      <c r="PW104" s="164"/>
      <c r="PX104" s="164"/>
      <c r="PY104" s="164"/>
      <c r="PZ104" s="164"/>
      <c r="QA104" s="164"/>
      <c r="QB104" s="164"/>
      <c r="QC104" s="164"/>
      <c r="QD104" s="164"/>
      <c r="QE104" s="164"/>
      <c r="QF104" s="164"/>
      <c r="QG104" s="164"/>
      <c r="QH104" s="164"/>
      <c r="QI104" s="164"/>
      <c r="QJ104" s="164"/>
      <c r="QK104" s="164"/>
      <c r="QL104" s="164"/>
      <c r="QM104" s="164"/>
      <c r="QN104" s="164"/>
      <c r="QO104" s="164"/>
      <c r="QP104" s="164"/>
      <c r="QQ104" s="164"/>
      <c r="QR104" s="164"/>
      <c r="QS104" s="164"/>
      <c r="QT104" s="164"/>
      <c r="QU104" s="164"/>
      <c r="QV104" s="164"/>
      <c r="QW104" s="164"/>
      <c r="QX104" s="164"/>
      <c r="QY104" s="164"/>
      <c r="QZ104" s="164"/>
      <c r="RA104" s="164"/>
      <c r="RB104" s="164"/>
      <c r="RC104" s="164"/>
      <c r="RD104" s="164"/>
      <c r="RE104" s="164"/>
      <c r="RF104" s="164"/>
      <c r="RG104" s="164"/>
      <c r="RH104" s="164"/>
      <c r="RI104" s="164"/>
      <c r="RJ104" s="164"/>
      <c r="RK104" s="164"/>
      <c r="RL104" s="164"/>
      <c r="RM104" s="164"/>
      <c r="RN104" s="164"/>
      <c r="RO104" s="164"/>
      <c r="RP104" s="164"/>
      <c r="RQ104" s="164"/>
      <c r="RR104" s="164"/>
      <c r="RS104" s="164"/>
      <c r="RT104" s="164"/>
      <c r="RU104" s="164"/>
      <c r="RV104" s="164"/>
      <c r="RW104" s="164"/>
      <c r="RX104" s="164"/>
      <c r="RY104" s="164"/>
      <c r="RZ104" s="164"/>
      <c r="SA104" s="164"/>
      <c r="SB104" s="164"/>
      <c r="SC104" s="164"/>
      <c r="SD104" s="164"/>
      <c r="SE104" s="164"/>
      <c r="SF104" s="164"/>
      <c r="SG104" s="164"/>
      <c r="SH104" s="164"/>
      <c r="SI104" s="164"/>
      <c r="SJ104" s="164"/>
      <c r="SK104" s="164"/>
      <c r="SL104" s="164"/>
      <c r="SM104" s="164"/>
      <c r="SN104" s="164"/>
      <c r="SO104" s="164"/>
      <c r="SP104" s="164"/>
      <c r="SQ104" s="164"/>
      <c r="SR104" s="164"/>
      <c r="SS104" s="164"/>
      <c r="ST104" s="164"/>
      <c r="SU104" s="164"/>
      <c r="SV104" s="164"/>
      <c r="SW104" s="164"/>
      <c r="SX104" s="164"/>
      <c r="SY104" s="164"/>
      <c r="SZ104" s="164"/>
      <c r="TA104" s="164"/>
      <c r="TB104" s="164"/>
      <c r="TC104" s="164"/>
      <c r="TD104" s="164"/>
      <c r="TE104" s="164"/>
      <c r="TF104" s="164"/>
      <c r="TG104" s="164"/>
      <c r="TH104" s="164"/>
      <c r="TI104" s="164"/>
      <c r="TJ104" s="164"/>
      <c r="TK104" s="164"/>
      <c r="TL104" s="164"/>
      <c r="TM104" s="164"/>
      <c r="TN104" s="164"/>
      <c r="TO104" s="164"/>
      <c r="TP104" s="164"/>
      <c r="TQ104" s="164"/>
      <c r="TR104" s="164"/>
      <c r="TS104" s="164"/>
      <c r="TT104" s="164"/>
      <c r="TU104" s="164"/>
      <c r="TV104" s="164"/>
      <c r="TW104" s="164"/>
      <c r="TX104" s="164"/>
      <c r="TY104" s="164"/>
      <c r="TZ104" s="164"/>
      <c r="UA104" s="164"/>
      <c r="UB104" s="164"/>
      <c r="UC104" s="164"/>
      <c r="UD104" s="164"/>
      <c r="UE104" s="164"/>
      <c r="UF104" s="164"/>
      <c r="UG104" s="164"/>
      <c r="UH104" s="164"/>
      <c r="UI104" s="164"/>
      <c r="UJ104" s="164"/>
      <c r="UK104" s="164"/>
      <c r="UL104" s="164"/>
      <c r="UM104" s="164"/>
      <c r="UN104" s="164"/>
      <c r="UO104" s="164"/>
      <c r="UP104" s="164"/>
      <c r="UQ104" s="164"/>
      <c r="UR104" s="164"/>
      <c r="US104" s="164"/>
      <c r="UT104" s="164"/>
      <c r="UU104" s="164"/>
      <c r="UV104" s="164"/>
      <c r="UW104" s="164"/>
      <c r="UX104" s="164"/>
      <c r="UY104" s="164"/>
      <c r="UZ104" s="164"/>
      <c r="VA104" s="164"/>
      <c r="VB104" s="164"/>
      <c r="VC104" s="164"/>
      <c r="VD104" s="164"/>
      <c r="VE104" s="164"/>
      <c r="VF104" s="164"/>
      <c r="VG104" s="164"/>
      <c r="VH104" s="164"/>
      <c r="VI104" s="164"/>
      <c r="VJ104" s="164"/>
      <c r="VK104" s="164"/>
      <c r="VL104" s="164"/>
      <c r="VM104" s="164"/>
      <c r="VN104" s="164"/>
      <c r="VO104" s="164"/>
      <c r="VP104" s="164"/>
      <c r="VQ104" s="164"/>
      <c r="VR104" s="164"/>
      <c r="VS104" s="164"/>
      <c r="VT104" s="164"/>
      <c r="VU104" s="164"/>
      <c r="VV104" s="164"/>
      <c r="VW104" s="164"/>
      <c r="VX104" s="164"/>
      <c r="VY104" s="164"/>
      <c r="VZ104" s="164"/>
      <c r="WA104" s="164"/>
      <c r="WB104" s="164"/>
      <c r="WC104" s="164"/>
      <c r="WD104" s="164"/>
      <c r="WE104" s="164"/>
      <c r="WF104" s="164"/>
      <c r="WG104" s="164"/>
      <c r="WH104" s="164"/>
      <c r="WI104" s="164"/>
      <c r="WJ104" s="164"/>
      <c r="WK104" s="164"/>
      <c r="WL104" s="164"/>
      <c r="WM104" s="164"/>
      <c r="WN104" s="164"/>
      <c r="WO104" s="164"/>
      <c r="WP104" s="164"/>
      <c r="WQ104" s="164"/>
      <c r="WR104" s="164"/>
      <c r="WS104" s="164"/>
      <c r="WT104" s="164"/>
      <c r="WU104" s="164"/>
      <c r="WV104" s="164"/>
      <c r="WW104" s="164"/>
      <c r="WX104" s="164"/>
      <c r="WY104" s="164"/>
      <c r="WZ104" s="164"/>
      <c r="XA104" s="164"/>
      <c r="XB104" s="164"/>
      <c r="XC104" s="164"/>
      <c r="XD104" s="164"/>
      <c r="XE104" s="164"/>
      <c r="XF104" s="164"/>
      <c r="XG104" s="164"/>
      <c r="XH104" s="164"/>
      <c r="XI104" s="164"/>
      <c r="XJ104" s="164"/>
      <c r="XK104" s="164"/>
      <c r="XL104" s="164"/>
      <c r="XM104" s="164"/>
      <c r="XN104" s="164"/>
      <c r="XO104" s="164"/>
      <c r="XP104" s="164"/>
      <c r="XQ104" s="164"/>
      <c r="XR104" s="164"/>
      <c r="XS104" s="164"/>
      <c r="XT104" s="164"/>
      <c r="XU104" s="164"/>
      <c r="XV104" s="164"/>
      <c r="XW104" s="164"/>
      <c r="XX104" s="164"/>
      <c r="XY104" s="164"/>
      <c r="XZ104" s="164"/>
      <c r="YA104" s="164"/>
      <c r="YB104" s="164"/>
      <c r="YC104" s="164"/>
      <c r="YD104" s="164"/>
      <c r="YE104" s="164"/>
      <c r="YF104" s="164"/>
      <c r="YG104" s="164"/>
      <c r="YH104" s="164"/>
      <c r="YI104" s="164"/>
      <c r="YJ104" s="164"/>
      <c r="YK104" s="164"/>
      <c r="YL104" s="164"/>
      <c r="YM104" s="164"/>
      <c r="YN104" s="164"/>
      <c r="YO104" s="164"/>
      <c r="YP104" s="164"/>
      <c r="YQ104" s="164"/>
      <c r="YR104" s="164"/>
      <c r="YS104" s="164"/>
      <c r="YT104" s="164"/>
      <c r="YU104" s="164"/>
      <c r="YV104" s="164"/>
      <c r="YW104" s="164"/>
      <c r="YX104" s="164"/>
      <c r="YY104" s="164"/>
      <c r="YZ104" s="164"/>
      <c r="ZA104" s="164"/>
      <c r="ZB104" s="164"/>
      <c r="ZC104" s="164"/>
      <c r="ZD104" s="164"/>
      <c r="ZE104" s="164"/>
      <c r="ZF104" s="164"/>
      <c r="ZG104" s="164"/>
      <c r="ZH104" s="164"/>
      <c r="ZI104" s="164"/>
      <c r="ZJ104" s="164"/>
      <c r="ZK104" s="164"/>
      <c r="ZL104" s="164"/>
      <c r="ZM104" s="164"/>
      <c r="ZN104" s="164"/>
      <c r="ZO104" s="164"/>
      <c r="ZP104" s="164"/>
      <c r="ZQ104" s="164"/>
      <c r="ZR104" s="164"/>
      <c r="ZS104" s="164"/>
      <c r="ZT104" s="164"/>
      <c r="ZU104" s="164"/>
      <c r="ZV104" s="164"/>
      <c r="ZW104" s="164"/>
      <c r="ZX104" s="164"/>
      <c r="ZY104" s="164"/>
      <c r="ZZ104" s="164"/>
      <c r="AAA104" s="164"/>
      <c r="AAB104" s="164"/>
      <c r="AAC104" s="164"/>
      <c r="AAD104" s="164"/>
      <c r="AAE104" s="164"/>
      <c r="AAF104" s="164"/>
      <c r="AAG104" s="164"/>
      <c r="AAH104" s="164"/>
      <c r="AAI104" s="164"/>
      <c r="AAJ104" s="164"/>
      <c r="AAK104" s="164"/>
      <c r="AAL104" s="164"/>
      <c r="AAM104" s="164"/>
      <c r="AAN104" s="164"/>
      <c r="AAO104" s="164"/>
      <c r="AAP104" s="164"/>
      <c r="AAQ104" s="164"/>
      <c r="AAR104" s="164"/>
      <c r="AAS104" s="164"/>
      <c r="AAT104" s="164"/>
      <c r="AAU104" s="164"/>
      <c r="AAV104" s="164"/>
      <c r="AAW104" s="164"/>
      <c r="AAX104" s="164"/>
      <c r="AAY104" s="164"/>
      <c r="AAZ104" s="164"/>
      <c r="ABA104" s="164"/>
      <c r="ABB104" s="164"/>
      <c r="ABC104" s="164"/>
    </row>
    <row r="105" spans="1:731" ht="15" customHeight="1" x14ac:dyDescent="0.35">
      <c r="A105" s="161" t="s">
        <v>258</v>
      </c>
      <c r="B105" s="525"/>
      <c r="C105" s="525"/>
      <c r="D105" s="162"/>
      <c r="E105" s="162"/>
      <c r="F105" s="162"/>
      <c r="G105" s="162">
        <v>1</v>
      </c>
      <c r="H105" s="162">
        <v>1</v>
      </c>
      <c r="I105" s="162">
        <v>1</v>
      </c>
      <c r="J105" s="162">
        <v>1</v>
      </c>
      <c r="K105" s="162">
        <v>1</v>
      </c>
      <c r="L105" s="162">
        <v>1</v>
      </c>
      <c r="M105" s="162">
        <v>1</v>
      </c>
      <c r="N105" s="162">
        <v>1</v>
      </c>
      <c r="O105" s="162"/>
      <c r="P105" s="162"/>
      <c r="Q105" s="162"/>
      <c r="R105" s="162">
        <v>3247.6879949423942</v>
      </c>
      <c r="S105" s="162">
        <v>3247.6879949423942</v>
      </c>
      <c r="T105" s="162">
        <v>3247.6879949423942</v>
      </c>
      <c r="U105" s="162">
        <v>3247.6879949423942</v>
      </c>
      <c r="V105" s="162">
        <v>3247.6879949423942</v>
      </c>
      <c r="W105" s="162">
        <v>3247.6879949423942</v>
      </c>
      <c r="X105" s="162">
        <v>3247.6879949423942</v>
      </c>
      <c r="Y105" s="162">
        <v>3247.6879949423942</v>
      </c>
      <c r="Z105" s="162"/>
      <c r="AA105" s="162"/>
      <c r="AB105" s="162"/>
      <c r="AC105" s="162">
        <v>8734.7870947377105</v>
      </c>
      <c r="AD105" s="162">
        <v>8734.7870947377105</v>
      </c>
      <c r="AE105" s="162">
        <v>8734.7870947377105</v>
      </c>
      <c r="AF105" s="162">
        <v>8734.7870947377105</v>
      </c>
      <c r="AG105" s="162">
        <v>8734.7870947377105</v>
      </c>
      <c r="AH105" s="162">
        <v>8734.7870947377105</v>
      </c>
      <c r="AI105" s="162">
        <v>8734.7870947377105</v>
      </c>
      <c r="AJ105" s="162">
        <v>8734.7870947377105</v>
      </c>
      <c r="AK105" s="162"/>
      <c r="AL105" s="162"/>
      <c r="AM105" s="162"/>
      <c r="AN105" s="162">
        <v>15486.864910319895</v>
      </c>
      <c r="AO105" s="162">
        <v>15486.864910319893</v>
      </c>
      <c r="AP105" s="162">
        <v>15486.864910319893</v>
      </c>
      <c r="AQ105" s="162">
        <v>15486.864910319893</v>
      </c>
      <c r="AR105" s="162">
        <v>15486.864910319893</v>
      </c>
      <c r="AS105" s="162">
        <v>15486.864910319893</v>
      </c>
      <c r="AT105" s="162">
        <v>15486.864910319893</v>
      </c>
      <c r="AU105" s="162">
        <v>15486.864910319893</v>
      </c>
      <c r="AV105" s="162"/>
      <c r="AW105" s="162"/>
      <c r="AX105" s="162"/>
      <c r="AY105" s="162">
        <v>75115</v>
      </c>
      <c r="AZ105" s="162">
        <v>75115</v>
      </c>
      <c r="BA105" s="162">
        <v>75115</v>
      </c>
      <c r="BB105" s="162">
        <v>75115</v>
      </c>
      <c r="BC105" s="162">
        <v>75115</v>
      </c>
      <c r="BD105" s="162">
        <v>75115</v>
      </c>
      <c r="BE105" s="162">
        <v>75115</v>
      </c>
      <c r="BF105" s="162">
        <v>75115</v>
      </c>
      <c r="BG105" s="162"/>
      <c r="BH105" s="162"/>
      <c r="BI105" s="162"/>
      <c r="BJ105" s="162">
        <v>0</v>
      </c>
      <c r="BK105" s="162">
        <v>0</v>
      </c>
      <c r="BL105" s="162">
        <v>0</v>
      </c>
      <c r="BM105" s="162">
        <v>0</v>
      </c>
      <c r="BN105" s="162">
        <v>0</v>
      </c>
      <c r="BO105" s="162">
        <v>0</v>
      </c>
      <c r="BP105" s="162">
        <v>0</v>
      </c>
      <c r="BQ105" s="162">
        <v>0</v>
      </c>
      <c r="BR105" s="162"/>
      <c r="BS105" s="162"/>
      <c r="BT105" s="162"/>
      <c r="BU105" s="162">
        <v>0</v>
      </c>
      <c r="BV105" s="162">
        <v>0</v>
      </c>
      <c r="BW105" s="162">
        <v>0</v>
      </c>
      <c r="BX105" s="162">
        <v>0</v>
      </c>
      <c r="BY105" s="162">
        <v>0</v>
      </c>
      <c r="BZ105" s="162">
        <v>0</v>
      </c>
      <c r="CA105" s="162">
        <v>0</v>
      </c>
      <c r="CB105" s="162">
        <v>0</v>
      </c>
      <c r="CC105" s="162"/>
      <c r="CD105" s="162"/>
      <c r="CE105" s="162"/>
      <c r="CF105" s="162">
        <v>27469.340000000004</v>
      </c>
      <c r="CG105" s="162">
        <v>27469.340000000004</v>
      </c>
      <c r="CH105" s="162">
        <v>27469.340000000004</v>
      </c>
      <c r="CI105" s="162">
        <v>27469.340000000004</v>
      </c>
      <c r="CJ105" s="162">
        <v>27469.340000000004</v>
      </c>
      <c r="CK105" s="162">
        <v>27469.340000000004</v>
      </c>
      <c r="CL105" s="162">
        <v>27469.340000000004</v>
      </c>
      <c r="CM105" s="162">
        <v>27469.340000000004</v>
      </c>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4"/>
      <c r="FU105" s="164"/>
      <c r="FV105" s="164"/>
      <c r="FW105" s="164"/>
      <c r="FX105" s="164"/>
      <c r="FY105" s="164"/>
      <c r="FZ105" s="164"/>
      <c r="GA105" s="164"/>
      <c r="GB105" s="164"/>
      <c r="GC105" s="164"/>
      <c r="GD105" s="164"/>
      <c r="GE105" s="164"/>
      <c r="GF105" s="164"/>
      <c r="GG105" s="164"/>
      <c r="GH105" s="164"/>
      <c r="GI105" s="164"/>
      <c r="GJ105" s="164"/>
      <c r="GK105" s="164"/>
      <c r="GL105" s="164"/>
      <c r="GM105" s="164"/>
      <c r="GN105" s="164"/>
      <c r="GO105" s="164"/>
      <c r="GP105" s="164"/>
      <c r="GQ105" s="164"/>
      <c r="GR105" s="164"/>
      <c r="GS105" s="164"/>
      <c r="GT105" s="164"/>
      <c r="GU105" s="164"/>
      <c r="GV105" s="164"/>
      <c r="GW105" s="164"/>
      <c r="GX105" s="164"/>
      <c r="GY105" s="164"/>
      <c r="GZ105" s="164"/>
      <c r="HA105" s="164"/>
      <c r="HB105" s="164"/>
      <c r="HC105" s="164"/>
      <c r="HD105" s="164"/>
      <c r="HE105" s="164"/>
      <c r="HF105" s="164"/>
      <c r="HG105" s="164"/>
      <c r="HH105" s="164"/>
      <c r="HI105" s="164"/>
      <c r="HJ105" s="164"/>
      <c r="HK105" s="164"/>
      <c r="HL105" s="164"/>
      <c r="HM105" s="164"/>
      <c r="HN105" s="164"/>
      <c r="HO105" s="164"/>
      <c r="HP105" s="164"/>
      <c r="HQ105" s="164"/>
      <c r="HR105" s="164"/>
      <c r="HS105" s="164"/>
      <c r="HT105" s="164"/>
      <c r="HU105" s="164"/>
      <c r="HV105" s="164"/>
      <c r="HW105" s="164"/>
      <c r="HX105" s="164"/>
      <c r="HY105" s="164"/>
      <c r="HZ105" s="164"/>
      <c r="IA105" s="164"/>
      <c r="IB105" s="164"/>
      <c r="IC105" s="164"/>
      <c r="ID105" s="164"/>
      <c r="IE105" s="164"/>
      <c r="IF105" s="164"/>
      <c r="IG105" s="164"/>
      <c r="IH105" s="164"/>
      <c r="II105" s="164"/>
      <c r="IJ105" s="164"/>
      <c r="IK105" s="164"/>
      <c r="IL105" s="164"/>
      <c r="IM105" s="164"/>
      <c r="IN105" s="164"/>
      <c r="IO105" s="164"/>
      <c r="IP105" s="164"/>
      <c r="IQ105" s="164"/>
      <c r="IR105" s="164"/>
      <c r="IS105" s="164"/>
      <c r="IT105" s="164"/>
      <c r="IU105" s="164"/>
      <c r="IV105" s="164"/>
      <c r="IW105" s="164"/>
      <c r="IX105" s="164"/>
      <c r="IY105" s="164"/>
      <c r="IZ105" s="164"/>
      <c r="JA105" s="164"/>
      <c r="JB105" s="164"/>
      <c r="JC105" s="164"/>
      <c r="JD105" s="164"/>
      <c r="JE105" s="164"/>
      <c r="JF105" s="164"/>
      <c r="JG105" s="164"/>
      <c r="JH105" s="164"/>
      <c r="JI105" s="164"/>
      <c r="JJ105" s="164"/>
      <c r="JK105" s="164"/>
      <c r="JL105" s="164"/>
      <c r="JM105" s="164"/>
      <c r="JN105" s="164"/>
      <c r="JO105" s="164"/>
      <c r="JP105" s="164"/>
      <c r="JQ105" s="164"/>
      <c r="JR105" s="164"/>
      <c r="JS105" s="164"/>
      <c r="JT105" s="164"/>
      <c r="JU105" s="164"/>
      <c r="JV105" s="164"/>
      <c r="JW105" s="164"/>
      <c r="JX105" s="164"/>
      <c r="JY105" s="164"/>
      <c r="JZ105" s="164"/>
      <c r="KA105" s="164"/>
      <c r="KB105" s="164"/>
      <c r="KC105" s="164"/>
      <c r="KD105" s="164"/>
      <c r="KE105" s="164"/>
      <c r="KF105" s="164"/>
      <c r="KG105" s="164"/>
      <c r="KH105" s="164"/>
      <c r="KI105" s="164"/>
      <c r="KJ105" s="164"/>
      <c r="KK105" s="164"/>
      <c r="KL105" s="164"/>
      <c r="KM105" s="164"/>
      <c r="KN105" s="164"/>
      <c r="KO105" s="164"/>
      <c r="KP105" s="164"/>
      <c r="KQ105" s="164"/>
      <c r="KR105" s="164"/>
      <c r="KS105" s="164"/>
      <c r="KT105" s="164"/>
      <c r="KU105" s="164"/>
      <c r="KV105" s="164"/>
      <c r="KW105" s="164"/>
      <c r="KX105" s="164"/>
      <c r="KY105" s="164"/>
      <c r="KZ105" s="164"/>
      <c r="LA105" s="164"/>
      <c r="LB105" s="164"/>
      <c r="LC105" s="164"/>
      <c r="LD105" s="164"/>
      <c r="LE105" s="164"/>
      <c r="LF105" s="164"/>
      <c r="LG105" s="164"/>
      <c r="LH105" s="164"/>
      <c r="LI105" s="164"/>
      <c r="LJ105" s="164"/>
      <c r="LK105" s="164"/>
      <c r="LL105" s="164"/>
      <c r="LM105" s="164"/>
      <c r="LN105" s="164"/>
      <c r="LO105" s="164"/>
      <c r="LP105" s="164"/>
      <c r="LQ105" s="164"/>
      <c r="LR105" s="164"/>
      <c r="LS105" s="164"/>
      <c r="LT105" s="164"/>
      <c r="LU105" s="164"/>
      <c r="LV105" s="164"/>
      <c r="LW105" s="164"/>
      <c r="LX105" s="164"/>
      <c r="LY105" s="164"/>
      <c r="LZ105" s="164"/>
      <c r="MA105" s="164"/>
      <c r="MB105" s="164"/>
      <c r="MC105" s="164"/>
      <c r="MD105" s="164"/>
      <c r="ME105" s="164"/>
      <c r="MF105" s="164"/>
      <c r="MG105" s="164"/>
      <c r="MH105" s="164"/>
      <c r="MI105" s="164"/>
      <c r="MJ105" s="164"/>
      <c r="MK105" s="164"/>
      <c r="ML105" s="164"/>
      <c r="MM105" s="164"/>
      <c r="MN105" s="164"/>
      <c r="MO105" s="164"/>
      <c r="MP105" s="164"/>
      <c r="MQ105" s="164"/>
      <c r="MR105" s="164"/>
      <c r="MS105" s="164"/>
      <c r="MT105" s="164"/>
      <c r="MU105" s="164"/>
      <c r="MV105" s="164"/>
      <c r="MW105" s="164"/>
      <c r="MX105" s="164"/>
      <c r="MY105" s="164"/>
      <c r="MZ105" s="164"/>
      <c r="NA105" s="164"/>
      <c r="NB105" s="164"/>
      <c r="NC105" s="164"/>
      <c r="ND105" s="164"/>
      <c r="NE105" s="164"/>
      <c r="NF105" s="164"/>
      <c r="NG105" s="164"/>
      <c r="NH105" s="164"/>
      <c r="NI105" s="164"/>
      <c r="NJ105" s="164"/>
      <c r="NK105" s="164"/>
      <c r="NL105" s="164"/>
      <c r="NM105" s="164"/>
      <c r="NN105" s="164"/>
      <c r="NO105" s="164"/>
      <c r="NP105" s="164"/>
      <c r="NQ105" s="164"/>
      <c r="NR105" s="164"/>
      <c r="NS105" s="164"/>
      <c r="NT105" s="164"/>
      <c r="NU105" s="164"/>
      <c r="NV105" s="164"/>
      <c r="NW105" s="164"/>
      <c r="NX105" s="164"/>
      <c r="NY105" s="164"/>
      <c r="NZ105" s="164"/>
      <c r="OA105" s="164"/>
      <c r="OB105" s="164"/>
      <c r="OC105" s="164"/>
      <c r="OD105" s="164"/>
      <c r="OE105" s="164"/>
      <c r="OF105" s="164"/>
      <c r="OG105" s="164"/>
      <c r="OH105" s="164"/>
      <c r="OI105" s="164"/>
      <c r="OJ105" s="164"/>
      <c r="OK105" s="164"/>
      <c r="OL105" s="164"/>
      <c r="OM105" s="164"/>
      <c r="ON105" s="164"/>
      <c r="OO105" s="164"/>
      <c r="OP105" s="164"/>
      <c r="OQ105" s="164"/>
      <c r="OR105" s="164"/>
      <c r="OS105" s="164"/>
      <c r="OT105" s="164"/>
      <c r="OU105" s="164"/>
      <c r="OV105" s="164"/>
      <c r="OW105" s="164"/>
      <c r="OX105" s="164"/>
      <c r="OY105" s="164"/>
      <c r="OZ105" s="164"/>
      <c r="PA105" s="164"/>
      <c r="PB105" s="164"/>
      <c r="PC105" s="164"/>
      <c r="PD105" s="164"/>
      <c r="PE105" s="164"/>
      <c r="PF105" s="164"/>
      <c r="PG105" s="164"/>
      <c r="PH105" s="164"/>
      <c r="PI105" s="164"/>
      <c r="PJ105" s="164"/>
      <c r="PK105" s="164"/>
      <c r="PL105" s="164"/>
      <c r="PM105" s="164"/>
      <c r="PN105" s="164"/>
      <c r="PO105" s="164"/>
      <c r="PP105" s="164"/>
      <c r="PQ105" s="164"/>
      <c r="PR105" s="164"/>
      <c r="PS105" s="164"/>
      <c r="PT105" s="164"/>
      <c r="PU105" s="164"/>
      <c r="PV105" s="164"/>
      <c r="PW105" s="164"/>
      <c r="PX105" s="164"/>
      <c r="PY105" s="164"/>
      <c r="PZ105" s="164"/>
      <c r="QA105" s="164"/>
      <c r="QB105" s="164"/>
      <c r="QC105" s="164"/>
      <c r="QD105" s="164"/>
      <c r="QE105" s="164"/>
      <c r="QF105" s="164"/>
      <c r="QG105" s="164"/>
      <c r="QH105" s="164"/>
      <c r="QI105" s="164"/>
      <c r="QJ105" s="164"/>
      <c r="QK105" s="164"/>
      <c r="QL105" s="164"/>
      <c r="QM105" s="164"/>
      <c r="QN105" s="164"/>
      <c r="QO105" s="164"/>
      <c r="QP105" s="164"/>
      <c r="QQ105" s="164"/>
      <c r="QR105" s="164"/>
      <c r="QS105" s="164"/>
      <c r="QT105" s="164"/>
      <c r="QU105" s="164"/>
      <c r="QV105" s="164"/>
      <c r="QW105" s="164"/>
      <c r="QX105" s="164"/>
      <c r="QY105" s="164"/>
      <c r="QZ105" s="164"/>
      <c r="RA105" s="164"/>
      <c r="RB105" s="164"/>
      <c r="RC105" s="164"/>
      <c r="RD105" s="164"/>
      <c r="RE105" s="164"/>
      <c r="RF105" s="164"/>
      <c r="RG105" s="164"/>
      <c r="RH105" s="164"/>
      <c r="RI105" s="164"/>
      <c r="RJ105" s="164"/>
      <c r="RK105" s="164"/>
      <c r="RL105" s="164"/>
      <c r="RM105" s="164"/>
      <c r="RN105" s="164"/>
      <c r="RO105" s="164"/>
      <c r="RP105" s="164"/>
      <c r="RQ105" s="164"/>
      <c r="RR105" s="164"/>
      <c r="RS105" s="164"/>
      <c r="RT105" s="164"/>
      <c r="RU105" s="164"/>
      <c r="RV105" s="164"/>
      <c r="RW105" s="164"/>
      <c r="RX105" s="164"/>
      <c r="RY105" s="164"/>
      <c r="RZ105" s="164"/>
      <c r="SA105" s="164"/>
      <c r="SB105" s="164"/>
      <c r="SC105" s="164"/>
      <c r="SD105" s="164"/>
      <c r="SE105" s="164"/>
      <c r="SF105" s="164"/>
      <c r="SG105" s="164"/>
      <c r="SH105" s="164"/>
      <c r="SI105" s="164"/>
      <c r="SJ105" s="164"/>
      <c r="SK105" s="164"/>
      <c r="SL105" s="164"/>
      <c r="SM105" s="164"/>
      <c r="SN105" s="164"/>
      <c r="SO105" s="164"/>
      <c r="SP105" s="164"/>
      <c r="SQ105" s="164"/>
      <c r="SR105" s="164"/>
      <c r="SS105" s="164"/>
      <c r="ST105" s="164"/>
      <c r="SU105" s="164"/>
      <c r="SV105" s="164"/>
      <c r="SW105" s="164"/>
      <c r="SX105" s="164"/>
      <c r="SY105" s="164"/>
      <c r="SZ105" s="164"/>
      <c r="TA105" s="164"/>
      <c r="TB105" s="164"/>
      <c r="TC105" s="164"/>
      <c r="TD105" s="164"/>
      <c r="TE105" s="164"/>
      <c r="TF105" s="164"/>
      <c r="TG105" s="164"/>
      <c r="TH105" s="164"/>
      <c r="TI105" s="164"/>
      <c r="TJ105" s="164"/>
      <c r="TK105" s="164"/>
      <c r="TL105" s="164"/>
      <c r="TM105" s="164"/>
      <c r="TN105" s="164"/>
      <c r="TO105" s="164"/>
      <c r="TP105" s="164"/>
      <c r="TQ105" s="164"/>
      <c r="TR105" s="164"/>
      <c r="TS105" s="164"/>
      <c r="TT105" s="164"/>
      <c r="TU105" s="164"/>
      <c r="TV105" s="164"/>
      <c r="TW105" s="164"/>
      <c r="TX105" s="164"/>
      <c r="TY105" s="164"/>
      <c r="TZ105" s="164"/>
      <c r="UA105" s="164"/>
      <c r="UB105" s="164"/>
      <c r="UC105" s="164"/>
      <c r="UD105" s="164"/>
      <c r="UE105" s="164"/>
      <c r="UF105" s="164"/>
      <c r="UG105" s="164"/>
      <c r="UH105" s="164"/>
      <c r="UI105" s="164"/>
      <c r="UJ105" s="164"/>
      <c r="UK105" s="164"/>
      <c r="UL105" s="164"/>
      <c r="UM105" s="164"/>
      <c r="UN105" s="164"/>
      <c r="UO105" s="164"/>
      <c r="UP105" s="164"/>
      <c r="UQ105" s="164"/>
      <c r="UR105" s="164"/>
      <c r="US105" s="164"/>
      <c r="UT105" s="164"/>
      <c r="UU105" s="164"/>
      <c r="UV105" s="164"/>
      <c r="UW105" s="164"/>
      <c r="UX105" s="164"/>
      <c r="UY105" s="164"/>
      <c r="UZ105" s="164"/>
      <c r="VA105" s="164"/>
      <c r="VB105" s="164"/>
      <c r="VC105" s="164"/>
      <c r="VD105" s="164"/>
      <c r="VE105" s="164"/>
      <c r="VF105" s="164"/>
      <c r="VG105" s="164"/>
      <c r="VH105" s="164"/>
      <c r="VI105" s="164"/>
      <c r="VJ105" s="164"/>
      <c r="VK105" s="164"/>
      <c r="VL105" s="164"/>
      <c r="VM105" s="164"/>
      <c r="VN105" s="164"/>
      <c r="VO105" s="164"/>
      <c r="VP105" s="164"/>
      <c r="VQ105" s="164"/>
      <c r="VR105" s="164"/>
      <c r="VS105" s="164"/>
      <c r="VT105" s="164"/>
      <c r="VU105" s="164"/>
      <c r="VV105" s="164"/>
      <c r="VW105" s="164"/>
      <c r="VX105" s="164"/>
      <c r="VY105" s="164"/>
      <c r="VZ105" s="164"/>
      <c r="WA105" s="164"/>
      <c r="WB105" s="164"/>
      <c r="WC105" s="164"/>
      <c r="WD105" s="164"/>
      <c r="WE105" s="164"/>
      <c r="WF105" s="164"/>
      <c r="WG105" s="164"/>
      <c r="WH105" s="164"/>
      <c r="WI105" s="164"/>
      <c r="WJ105" s="164"/>
      <c r="WK105" s="164"/>
      <c r="WL105" s="164"/>
      <c r="WM105" s="164"/>
      <c r="WN105" s="164"/>
      <c r="WO105" s="164"/>
      <c r="WP105" s="164"/>
      <c r="WQ105" s="164"/>
      <c r="WR105" s="164"/>
      <c r="WS105" s="164"/>
      <c r="WT105" s="164"/>
      <c r="WU105" s="164"/>
      <c r="WV105" s="164"/>
      <c r="WW105" s="164"/>
      <c r="WX105" s="164"/>
      <c r="WY105" s="164"/>
      <c r="WZ105" s="164"/>
      <c r="XA105" s="164"/>
      <c r="XB105" s="164"/>
      <c r="XC105" s="164"/>
      <c r="XD105" s="164"/>
      <c r="XE105" s="164"/>
      <c r="XF105" s="164"/>
      <c r="XG105" s="164"/>
      <c r="XH105" s="164"/>
      <c r="XI105" s="164"/>
      <c r="XJ105" s="164"/>
      <c r="XK105" s="164"/>
      <c r="XL105" s="164"/>
      <c r="XM105" s="164"/>
      <c r="XN105" s="164"/>
      <c r="XO105" s="164"/>
      <c r="XP105" s="164"/>
      <c r="XQ105" s="164"/>
      <c r="XR105" s="164"/>
      <c r="XS105" s="164"/>
      <c r="XT105" s="164"/>
      <c r="XU105" s="164"/>
      <c r="XV105" s="164"/>
      <c r="XW105" s="164"/>
      <c r="XX105" s="164"/>
      <c r="XY105" s="164"/>
      <c r="XZ105" s="164"/>
      <c r="YA105" s="164"/>
      <c r="YB105" s="164"/>
      <c r="YC105" s="164"/>
      <c r="YD105" s="164"/>
      <c r="YE105" s="164"/>
      <c r="YF105" s="164"/>
      <c r="YG105" s="164"/>
      <c r="YH105" s="164"/>
      <c r="YI105" s="164"/>
      <c r="YJ105" s="164"/>
      <c r="YK105" s="164"/>
      <c r="YL105" s="164"/>
      <c r="YM105" s="164"/>
      <c r="YN105" s="164"/>
      <c r="YO105" s="164"/>
      <c r="YP105" s="164"/>
      <c r="YQ105" s="164"/>
      <c r="YR105" s="164"/>
      <c r="YS105" s="164"/>
      <c r="YT105" s="164"/>
      <c r="YU105" s="164"/>
      <c r="YV105" s="164"/>
      <c r="YW105" s="164"/>
      <c r="YX105" s="164"/>
      <c r="YY105" s="164"/>
      <c r="YZ105" s="164"/>
      <c r="ZA105" s="164"/>
      <c r="ZB105" s="164"/>
      <c r="ZC105" s="164"/>
      <c r="ZD105" s="164"/>
      <c r="ZE105" s="164"/>
      <c r="ZF105" s="164"/>
      <c r="ZG105" s="164"/>
      <c r="ZH105" s="164"/>
      <c r="ZI105" s="164"/>
      <c r="ZJ105" s="164"/>
      <c r="ZK105" s="164"/>
      <c r="ZL105" s="164"/>
      <c r="ZM105" s="164"/>
      <c r="ZN105" s="164"/>
      <c r="ZO105" s="164"/>
      <c r="ZP105" s="164"/>
      <c r="ZQ105" s="164"/>
      <c r="ZR105" s="164"/>
      <c r="ZS105" s="164"/>
      <c r="ZT105" s="164"/>
      <c r="ZU105" s="164"/>
      <c r="ZV105" s="164"/>
      <c r="ZW105" s="164"/>
      <c r="ZX105" s="164"/>
      <c r="ZY105" s="164"/>
      <c r="ZZ105" s="164"/>
      <c r="AAA105" s="164"/>
      <c r="AAB105" s="164"/>
      <c r="AAC105" s="164"/>
      <c r="AAD105" s="164"/>
      <c r="AAE105" s="164"/>
      <c r="AAF105" s="164"/>
      <c r="AAG105" s="164"/>
      <c r="AAH105" s="164"/>
      <c r="AAI105" s="164"/>
      <c r="AAJ105" s="164"/>
      <c r="AAK105" s="164"/>
      <c r="AAL105" s="164"/>
      <c r="AAM105" s="164"/>
      <c r="AAN105" s="164"/>
      <c r="AAO105" s="164"/>
      <c r="AAP105" s="164"/>
      <c r="AAQ105" s="164"/>
      <c r="AAR105" s="164"/>
      <c r="AAS105" s="164"/>
      <c r="AAT105" s="164"/>
      <c r="AAU105" s="164"/>
      <c r="AAV105" s="164"/>
      <c r="AAW105" s="164"/>
      <c r="AAX105" s="164"/>
      <c r="AAY105" s="164"/>
      <c r="AAZ105" s="164"/>
      <c r="ABA105" s="164"/>
      <c r="ABB105" s="164"/>
      <c r="ABC105" s="164"/>
    </row>
    <row r="106" spans="1:731" ht="15" customHeight="1" x14ac:dyDescent="0.35">
      <c r="A106" s="161" t="s">
        <v>258</v>
      </c>
      <c r="B106" s="525"/>
      <c r="C106" s="525"/>
      <c r="D106" s="162"/>
      <c r="E106" s="162"/>
      <c r="F106" s="162"/>
      <c r="G106" s="162">
        <v>1</v>
      </c>
      <c r="H106" s="162">
        <v>1</v>
      </c>
      <c r="I106" s="162">
        <v>1</v>
      </c>
      <c r="J106" s="162">
        <v>1</v>
      </c>
      <c r="K106" s="162">
        <v>1</v>
      </c>
      <c r="L106" s="162">
        <v>1</v>
      </c>
      <c r="M106" s="162">
        <v>1</v>
      </c>
      <c r="N106" s="162">
        <v>1</v>
      </c>
      <c r="O106" s="162"/>
      <c r="P106" s="162"/>
      <c r="Q106" s="162"/>
      <c r="R106" s="162">
        <v>1847.0507365981293</v>
      </c>
      <c r="S106" s="162">
        <v>1847.0507365981293</v>
      </c>
      <c r="T106" s="162">
        <v>1847.0507365981293</v>
      </c>
      <c r="U106" s="162">
        <v>1847.0507365981293</v>
      </c>
      <c r="V106" s="162">
        <v>1847.0507365981293</v>
      </c>
      <c r="W106" s="162">
        <v>1847.0507365981293</v>
      </c>
      <c r="X106" s="162">
        <v>1847.0507365981293</v>
      </c>
      <c r="Y106" s="162">
        <v>1847.0507365981293</v>
      </c>
      <c r="Z106" s="162"/>
      <c r="AA106" s="162"/>
      <c r="AB106" s="162"/>
      <c r="AC106" s="162">
        <v>5052.4244399897716</v>
      </c>
      <c r="AD106" s="162">
        <v>5052.4244399897716</v>
      </c>
      <c r="AE106" s="162">
        <v>5052.4244399897716</v>
      </c>
      <c r="AF106" s="162">
        <v>5052.4244399897716</v>
      </c>
      <c r="AG106" s="162">
        <v>5052.4244399897716</v>
      </c>
      <c r="AH106" s="162">
        <v>5052.4244399897716</v>
      </c>
      <c r="AI106" s="162">
        <v>5052.4244399897716</v>
      </c>
      <c r="AJ106" s="162">
        <v>5052.4244399897716</v>
      </c>
      <c r="AK106" s="162"/>
      <c r="AL106" s="162"/>
      <c r="AM106" s="162"/>
      <c r="AN106" s="162">
        <v>8978.0485734120994</v>
      </c>
      <c r="AO106" s="162">
        <v>8978.0485734120994</v>
      </c>
      <c r="AP106" s="162">
        <v>8978.0485734120994</v>
      </c>
      <c r="AQ106" s="162">
        <v>8978.0485734120994</v>
      </c>
      <c r="AR106" s="162">
        <v>8978.0485734120994</v>
      </c>
      <c r="AS106" s="162">
        <v>8978.0485734120994</v>
      </c>
      <c r="AT106" s="162">
        <v>8978.0485734120994</v>
      </c>
      <c r="AU106" s="162">
        <v>8978.0485734120994</v>
      </c>
      <c r="AV106" s="162"/>
      <c r="AW106" s="162"/>
      <c r="AX106" s="162"/>
      <c r="AY106" s="162">
        <v>0</v>
      </c>
      <c r="AZ106" s="162">
        <v>0</v>
      </c>
      <c r="BA106" s="162">
        <v>0</v>
      </c>
      <c r="BB106" s="162">
        <v>0</v>
      </c>
      <c r="BC106" s="162">
        <v>0</v>
      </c>
      <c r="BD106" s="162">
        <v>0</v>
      </c>
      <c r="BE106" s="162">
        <v>0</v>
      </c>
      <c r="BF106" s="162">
        <v>0</v>
      </c>
      <c r="BG106" s="162"/>
      <c r="BH106" s="162"/>
      <c r="BI106" s="162"/>
      <c r="BJ106" s="162">
        <v>0</v>
      </c>
      <c r="BK106" s="162">
        <v>0</v>
      </c>
      <c r="BL106" s="162">
        <v>0</v>
      </c>
      <c r="BM106" s="162">
        <v>0</v>
      </c>
      <c r="BN106" s="162">
        <v>0</v>
      </c>
      <c r="BO106" s="162">
        <v>0</v>
      </c>
      <c r="BP106" s="162">
        <v>0</v>
      </c>
      <c r="BQ106" s="162">
        <v>0</v>
      </c>
      <c r="BR106" s="162"/>
      <c r="BS106" s="162"/>
      <c r="BT106" s="162"/>
      <c r="BU106" s="162">
        <v>0</v>
      </c>
      <c r="BV106" s="162">
        <v>0</v>
      </c>
      <c r="BW106" s="162">
        <v>0</v>
      </c>
      <c r="BX106" s="162">
        <v>0</v>
      </c>
      <c r="BY106" s="162">
        <v>0</v>
      </c>
      <c r="BZ106" s="162">
        <v>0</v>
      </c>
      <c r="CA106" s="162">
        <v>0</v>
      </c>
      <c r="CB106" s="162">
        <v>0</v>
      </c>
      <c r="CC106" s="162"/>
      <c r="CD106" s="162"/>
      <c r="CE106" s="162"/>
      <c r="CF106" s="162">
        <v>15877.52375</v>
      </c>
      <c r="CG106" s="162">
        <v>15877.52375</v>
      </c>
      <c r="CH106" s="162">
        <v>15877.52375</v>
      </c>
      <c r="CI106" s="162">
        <v>15877.52375</v>
      </c>
      <c r="CJ106" s="162">
        <v>15877.52375</v>
      </c>
      <c r="CK106" s="162">
        <v>15877.52375</v>
      </c>
      <c r="CL106" s="162">
        <v>15877.52375</v>
      </c>
      <c r="CM106" s="162">
        <v>15877.52375</v>
      </c>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164"/>
      <c r="ES106" s="164"/>
      <c r="ET106" s="164"/>
      <c r="EU106" s="164"/>
      <c r="EV106" s="164"/>
      <c r="EW106" s="164"/>
      <c r="EX106" s="164"/>
      <c r="EY106" s="164"/>
      <c r="EZ106" s="164"/>
      <c r="FA106" s="164"/>
      <c r="FB106" s="164"/>
      <c r="FC106" s="164"/>
      <c r="FD106" s="164"/>
      <c r="FE106" s="164"/>
      <c r="FF106" s="164"/>
      <c r="FG106" s="164"/>
      <c r="FH106" s="164"/>
      <c r="FI106" s="164"/>
      <c r="FJ106" s="164"/>
      <c r="FK106" s="164"/>
      <c r="FL106" s="164"/>
      <c r="FM106" s="164"/>
      <c r="FN106" s="164"/>
      <c r="FO106" s="164"/>
      <c r="FP106" s="164"/>
      <c r="FQ106" s="164"/>
      <c r="FR106" s="164"/>
      <c r="FS106" s="164"/>
      <c r="FT106" s="164"/>
      <c r="FU106" s="164"/>
      <c r="FV106" s="164"/>
      <c r="FW106" s="164"/>
      <c r="FX106" s="164"/>
      <c r="FY106" s="164"/>
      <c r="FZ106" s="164"/>
      <c r="GA106" s="164"/>
      <c r="GB106" s="164"/>
      <c r="GC106" s="164"/>
      <c r="GD106" s="164"/>
      <c r="GE106" s="164"/>
      <c r="GF106" s="164"/>
      <c r="GG106" s="164"/>
      <c r="GH106" s="164"/>
      <c r="GI106" s="164"/>
      <c r="GJ106" s="164"/>
      <c r="GK106" s="164"/>
      <c r="GL106" s="164"/>
      <c r="GM106" s="164"/>
      <c r="GN106" s="164"/>
      <c r="GO106" s="164"/>
      <c r="GP106" s="164"/>
      <c r="GQ106" s="164"/>
      <c r="GR106" s="164"/>
      <c r="GS106" s="164"/>
      <c r="GT106" s="164"/>
      <c r="GU106" s="164"/>
      <c r="GV106" s="164"/>
      <c r="GW106" s="164"/>
      <c r="GX106" s="164"/>
      <c r="GY106" s="164"/>
      <c r="GZ106" s="164"/>
      <c r="HA106" s="164"/>
      <c r="HB106" s="164"/>
      <c r="HC106" s="164"/>
      <c r="HD106" s="164"/>
      <c r="HE106" s="164"/>
      <c r="HF106" s="164"/>
      <c r="HG106" s="164"/>
      <c r="HH106" s="164"/>
      <c r="HI106" s="164"/>
      <c r="HJ106" s="164"/>
      <c r="HK106" s="164"/>
      <c r="HL106" s="164"/>
      <c r="HM106" s="164"/>
      <c r="HN106" s="164"/>
      <c r="HO106" s="164"/>
      <c r="HP106" s="164"/>
      <c r="HQ106" s="164"/>
      <c r="HR106" s="164"/>
      <c r="HS106" s="164"/>
      <c r="HT106" s="164"/>
      <c r="HU106" s="164"/>
      <c r="HV106" s="164"/>
      <c r="HW106" s="164"/>
      <c r="HX106" s="164"/>
      <c r="HY106" s="164"/>
      <c r="HZ106" s="164"/>
      <c r="IA106" s="164"/>
      <c r="IB106" s="164"/>
      <c r="IC106" s="164"/>
      <c r="ID106" s="164"/>
      <c r="IE106" s="164"/>
      <c r="IF106" s="164"/>
      <c r="IG106" s="164"/>
      <c r="IH106" s="164"/>
      <c r="II106" s="164"/>
      <c r="IJ106" s="164"/>
      <c r="IK106" s="164"/>
      <c r="IL106" s="164"/>
      <c r="IM106" s="164"/>
      <c r="IN106" s="164"/>
      <c r="IO106" s="164"/>
      <c r="IP106" s="164"/>
      <c r="IQ106" s="164"/>
      <c r="IR106" s="164"/>
      <c r="IS106" s="164"/>
      <c r="IT106" s="164"/>
      <c r="IU106" s="164"/>
      <c r="IV106" s="164"/>
      <c r="IW106" s="164"/>
      <c r="IX106" s="164"/>
      <c r="IY106" s="164"/>
      <c r="IZ106" s="164"/>
      <c r="JA106" s="164"/>
      <c r="JB106" s="164"/>
      <c r="JC106" s="164"/>
      <c r="JD106" s="164"/>
      <c r="JE106" s="164"/>
      <c r="JF106" s="164"/>
      <c r="JG106" s="164"/>
      <c r="JH106" s="164"/>
      <c r="JI106" s="164"/>
      <c r="JJ106" s="164"/>
      <c r="JK106" s="164"/>
      <c r="JL106" s="164"/>
      <c r="JM106" s="164"/>
      <c r="JN106" s="164"/>
      <c r="JO106" s="164"/>
      <c r="JP106" s="164"/>
      <c r="JQ106" s="164"/>
      <c r="JR106" s="164"/>
      <c r="JS106" s="164"/>
      <c r="JT106" s="164"/>
      <c r="JU106" s="164"/>
      <c r="JV106" s="164"/>
      <c r="JW106" s="164"/>
      <c r="JX106" s="164"/>
      <c r="JY106" s="164"/>
      <c r="JZ106" s="164"/>
      <c r="KA106" s="164"/>
      <c r="KB106" s="164"/>
      <c r="KC106" s="164"/>
      <c r="KD106" s="164"/>
      <c r="KE106" s="164"/>
      <c r="KF106" s="164"/>
      <c r="KG106" s="164"/>
      <c r="KH106" s="164"/>
      <c r="KI106" s="164"/>
      <c r="KJ106" s="164"/>
      <c r="KK106" s="164"/>
      <c r="KL106" s="164"/>
      <c r="KM106" s="164"/>
      <c r="KN106" s="164"/>
      <c r="KO106" s="164"/>
      <c r="KP106" s="164"/>
      <c r="KQ106" s="164"/>
      <c r="KR106" s="164"/>
      <c r="KS106" s="164"/>
      <c r="KT106" s="164"/>
      <c r="KU106" s="164"/>
      <c r="KV106" s="164"/>
      <c r="KW106" s="164"/>
      <c r="KX106" s="164"/>
      <c r="KY106" s="164"/>
      <c r="KZ106" s="164"/>
      <c r="LA106" s="164"/>
      <c r="LB106" s="164"/>
      <c r="LC106" s="164"/>
      <c r="LD106" s="164"/>
      <c r="LE106" s="164"/>
      <c r="LF106" s="164"/>
      <c r="LG106" s="164"/>
      <c r="LH106" s="164"/>
      <c r="LI106" s="164"/>
      <c r="LJ106" s="164"/>
      <c r="LK106" s="164"/>
      <c r="LL106" s="164"/>
      <c r="LM106" s="164"/>
      <c r="LN106" s="164"/>
      <c r="LO106" s="164"/>
      <c r="LP106" s="164"/>
      <c r="LQ106" s="164"/>
      <c r="LR106" s="164"/>
      <c r="LS106" s="164"/>
      <c r="LT106" s="164"/>
      <c r="LU106" s="164"/>
      <c r="LV106" s="164"/>
      <c r="LW106" s="164"/>
      <c r="LX106" s="164"/>
      <c r="LY106" s="164"/>
      <c r="LZ106" s="164"/>
      <c r="MA106" s="164"/>
      <c r="MB106" s="164"/>
      <c r="MC106" s="164"/>
      <c r="MD106" s="164"/>
      <c r="ME106" s="164"/>
      <c r="MF106" s="164"/>
      <c r="MG106" s="164"/>
      <c r="MH106" s="164"/>
      <c r="MI106" s="164"/>
      <c r="MJ106" s="164"/>
      <c r="MK106" s="164"/>
      <c r="ML106" s="164"/>
      <c r="MM106" s="164"/>
      <c r="MN106" s="164"/>
      <c r="MO106" s="164"/>
      <c r="MP106" s="164"/>
      <c r="MQ106" s="164"/>
      <c r="MR106" s="164"/>
      <c r="MS106" s="164"/>
      <c r="MT106" s="164"/>
      <c r="MU106" s="164"/>
      <c r="MV106" s="164"/>
      <c r="MW106" s="164"/>
      <c r="MX106" s="164"/>
      <c r="MY106" s="164"/>
      <c r="MZ106" s="164"/>
      <c r="NA106" s="164"/>
      <c r="NB106" s="164"/>
      <c r="NC106" s="164"/>
      <c r="ND106" s="164"/>
      <c r="NE106" s="164"/>
      <c r="NF106" s="164"/>
      <c r="NG106" s="164"/>
      <c r="NH106" s="164"/>
      <c r="NI106" s="164"/>
      <c r="NJ106" s="164"/>
      <c r="NK106" s="164"/>
      <c r="NL106" s="164"/>
      <c r="NM106" s="164"/>
      <c r="NN106" s="164"/>
      <c r="NO106" s="164"/>
      <c r="NP106" s="164"/>
      <c r="NQ106" s="164"/>
      <c r="NR106" s="164"/>
      <c r="NS106" s="164"/>
      <c r="NT106" s="164"/>
      <c r="NU106" s="164"/>
      <c r="NV106" s="164"/>
      <c r="NW106" s="164"/>
      <c r="NX106" s="164"/>
      <c r="NY106" s="164"/>
      <c r="NZ106" s="164"/>
      <c r="OA106" s="164"/>
      <c r="OB106" s="164"/>
      <c r="OC106" s="164"/>
      <c r="OD106" s="164"/>
      <c r="OE106" s="164"/>
      <c r="OF106" s="164"/>
      <c r="OG106" s="164"/>
      <c r="OH106" s="164"/>
      <c r="OI106" s="164"/>
      <c r="OJ106" s="164"/>
      <c r="OK106" s="164"/>
      <c r="OL106" s="164"/>
      <c r="OM106" s="164"/>
      <c r="ON106" s="164"/>
      <c r="OO106" s="164"/>
      <c r="OP106" s="164"/>
      <c r="OQ106" s="164"/>
      <c r="OR106" s="164"/>
      <c r="OS106" s="164"/>
      <c r="OT106" s="164"/>
      <c r="OU106" s="164"/>
      <c r="OV106" s="164"/>
      <c r="OW106" s="164"/>
      <c r="OX106" s="164"/>
      <c r="OY106" s="164"/>
      <c r="OZ106" s="164"/>
      <c r="PA106" s="164"/>
      <c r="PB106" s="164"/>
      <c r="PC106" s="164"/>
      <c r="PD106" s="164"/>
      <c r="PE106" s="164"/>
      <c r="PF106" s="164"/>
      <c r="PG106" s="164"/>
      <c r="PH106" s="164"/>
      <c r="PI106" s="164"/>
      <c r="PJ106" s="164"/>
      <c r="PK106" s="164"/>
      <c r="PL106" s="164"/>
      <c r="PM106" s="164"/>
      <c r="PN106" s="164"/>
      <c r="PO106" s="164"/>
      <c r="PP106" s="164"/>
      <c r="PQ106" s="164"/>
      <c r="PR106" s="164"/>
      <c r="PS106" s="164"/>
      <c r="PT106" s="164"/>
      <c r="PU106" s="164"/>
      <c r="PV106" s="164"/>
      <c r="PW106" s="164"/>
      <c r="PX106" s="164"/>
      <c r="PY106" s="164"/>
      <c r="PZ106" s="164"/>
      <c r="QA106" s="164"/>
      <c r="QB106" s="164"/>
      <c r="QC106" s="164"/>
      <c r="QD106" s="164"/>
      <c r="QE106" s="164"/>
      <c r="QF106" s="164"/>
      <c r="QG106" s="164"/>
      <c r="QH106" s="164"/>
      <c r="QI106" s="164"/>
      <c r="QJ106" s="164"/>
      <c r="QK106" s="164"/>
      <c r="QL106" s="164"/>
      <c r="QM106" s="164"/>
      <c r="QN106" s="164"/>
      <c r="QO106" s="164"/>
      <c r="QP106" s="164"/>
      <c r="QQ106" s="164"/>
      <c r="QR106" s="164"/>
      <c r="QS106" s="164"/>
      <c r="QT106" s="164"/>
      <c r="QU106" s="164"/>
      <c r="QV106" s="164"/>
      <c r="QW106" s="164"/>
      <c r="QX106" s="164"/>
      <c r="QY106" s="164"/>
      <c r="QZ106" s="164"/>
      <c r="RA106" s="164"/>
      <c r="RB106" s="164"/>
      <c r="RC106" s="164"/>
      <c r="RD106" s="164"/>
      <c r="RE106" s="164"/>
      <c r="RF106" s="164"/>
      <c r="RG106" s="164"/>
      <c r="RH106" s="164"/>
      <c r="RI106" s="164"/>
      <c r="RJ106" s="164"/>
      <c r="RK106" s="164"/>
      <c r="RL106" s="164"/>
      <c r="RM106" s="164"/>
      <c r="RN106" s="164"/>
      <c r="RO106" s="164"/>
      <c r="RP106" s="164"/>
      <c r="RQ106" s="164"/>
      <c r="RR106" s="164"/>
      <c r="RS106" s="164"/>
      <c r="RT106" s="164"/>
      <c r="RU106" s="164"/>
      <c r="RV106" s="164"/>
      <c r="RW106" s="164"/>
      <c r="RX106" s="164"/>
      <c r="RY106" s="164"/>
      <c r="RZ106" s="164"/>
      <c r="SA106" s="164"/>
      <c r="SB106" s="164"/>
      <c r="SC106" s="164"/>
      <c r="SD106" s="164"/>
      <c r="SE106" s="164"/>
      <c r="SF106" s="164"/>
      <c r="SG106" s="164"/>
      <c r="SH106" s="164"/>
      <c r="SI106" s="164"/>
      <c r="SJ106" s="164"/>
      <c r="SK106" s="164"/>
      <c r="SL106" s="164"/>
      <c r="SM106" s="164"/>
      <c r="SN106" s="164"/>
      <c r="SO106" s="164"/>
      <c r="SP106" s="164"/>
      <c r="SQ106" s="164"/>
      <c r="SR106" s="164"/>
      <c r="SS106" s="164"/>
      <c r="ST106" s="164"/>
      <c r="SU106" s="164"/>
      <c r="SV106" s="164"/>
      <c r="SW106" s="164"/>
      <c r="SX106" s="164"/>
      <c r="SY106" s="164"/>
      <c r="SZ106" s="164"/>
      <c r="TA106" s="164"/>
      <c r="TB106" s="164"/>
      <c r="TC106" s="164"/>
      <c r="TD106" s="164"/>
      <c r="TE106" s="164"/>
      <c r="TF106" s="164"/>
      <c r="TG106" s="164"/>
      <c r="TH106" s="164"/>
      <c r="TI106" s="164"/>
      <c r="TJ106" s="164"/>
      <c r="TK106" s="164"/>
      <c r="TL106" s="164"/>
      <c r="TM106" s="164"/>
      <c r="TN106" s="164"/>
      <c r="TO106" s="164"/>
      <c r="TP106" s="164"/>
      <c r="TQ106" s="164"/>
      <c r="TR106" s="164"/>
      <c r="TS106" s="164"/>
      <c r="TT106" s="164"/>
      <c r="TU106" s="164"/>
      <c r="TV106" s="164"/>
      <c r="TW106" s="164"/>
      <c r="TX106" s="164"/>
      <c r="TY106" s="164"/>
      <c r="TZ106" s="164"/>
      <c r="UA106" s="164"/>
      <c r="UB106" s="164"/>
      <c r="UC106" s="164"/>
      <c r="UD106" s="164"/>
      <c r="UE106" s="164"/>
      <c r="UF106" s="164"/>
      <c r="UG106" s="164"/>
      <c r="UH106" s="164"/>
      <c r="UI106" s="164"/>
      <c r="UJ106" s="164"/>
      <c r="UK106" s="164"/>
      <c r="UL106" s="164"/>
      <c r="UM106" s="164"/>
      <c r="UN106" s="164"/>
      <c r="UO106" s="164"/>
      <c r="UP106" s="164"/>
      <c r="UQ106" s="164"/>
      <c r="UR106" s="164"/>
      <c r="US106" s="164"/>
      <c r="UT106" s="164"/>
      <c r="UU106" s="164"/>
      <c r="UV106" s="164"/>
      <c r="UW106" s="164"/>
      <c r="UX106" s="164"/>
      <c r="UY106" s="164"/>
      <c r="UZ106" s="164"/>
      <c r="VA106" s="164"/>
      <c r="VB106" s="164"/>
      <c r="VC106" s="164"/>
      <c r="VD106" s="164"/>
      <c r="VE106" s="164"/>
      <c r="VF106" s="164"/>
      <c r="VG106" s="164"/>
      <c r="VH106" s="164"/>
      <c r="VI106" s="164"/>
      <c r="VJ106" s="164"/>
      <c r="VK106" s="164"/>
      <c r="VL106" s="164"/>
      <c r="VM106" s="164"/>
      <c r="VN106" s="164"/>
      <c r="VO106" s="164"/>
      <c r="VP106" s="164"/>
      <c r="VQ106" s="164"/>
      <c r="VR106" s="164"/>
      <c r="VS106" s="164"/>
      <c r="VT106" s="164"/>
      <c r="VU106" s="164"/>
      <c r="VV106" s="164"/>
      <c r="VW106" s="164"/>
      <c r="VX106" s="164"/>
      <c r="VY106" s="164"/>
      <c r="VZ106" s="164"/>
      <c r="WA106" s="164"/>
      <c r="WB106" s="164"/>
      <c r="WC106" s="164"/>
      <c r="WD106" s="164"/>
      <c r="WE106" s="164"/>
      <c r="WF106" s="164"/>
      <c r="WG106" s="164"/>
      <c r="WH106" s="164"/>
      <c r="WI106" s="164"/>
      <c r="WJ106" s="164"/>
      <c r="WK106" s="164"/>
      <c r="WL106" s="164"/>
      <c r="WM106" s="164"/>
      <c r="WN106" s="164"/>
      <c r="WO106" s="164"/>
      <c r="WP106" s="164"/>
      <c r="WQ106" s="164"/>
      <c r="WR106" s="164"/>
      <c r="WS106" s="164"/>
      <c r="WT106" s="164"/>
      <c r="WU106" s="164"/>
      <c r="WV106" s="164"/>
      <c r="WW106" s="164"/>
      <c r="WX106" s="164"/>
      <c r="WY106" s="164"/>
      <c r="WZ106" s="164"/>
      <c r="XA106" s="164"/>
      <c r="XB106" s="164"/>
      <c r="XC106" s="164"/>
      <c r="XD106" s="164"/>
      <c r="XE106" s="164"/>
      <c r="XF106" s="164"/>
      <c r="XG106" s="164"/>
      <c r="XH106" s="164"/>
      <c r="XI106" s="164"/>
      <c r="XJ106" s="164"/>
      <c r="XK106" s="164"/>
      <c r="XL106" s="164"/>
      <c r="XM106" s="164"/>
      <c r="XN106" s="164"/>
      <c r="XO106" s="164"/>
      <c r="XP106" s="164"/>
      <c r="XQ106" s="164"/>
      <c r="XR106" s="164"/>
      <c r="XS106" s="164"/>
      <c r="XT106" s="164"/>
      <c r="XU106" s="164"/>
      <c r="XV106" s="164"/>
      <c r="XW106" s="164"/>
      <c r="XX106" s="164"/>
      <c r="XY106" s="164"/>
      <c r="XZ106" s="164"/>
      <c r="YA106" s="164"/>
      <c r="YB106" s="164"/>
      <c r="YC106" s="164"/>
      <c r="YD106" s="164"/>
      <c r="YE106" s="164"/>
      <c r="YF106" s="164"/>
      <c r="YG106" s="164"/>
      <c r="YH106" s="164"/>
      <c r="YI106" s="164"/>
      <c r="YJ106" s="164"/>
      <c r="YK106" s="164"/>
      <c r="YL106" s="164"/>
      <c r="YM106" s="164"/>
      <c r="YN106" s="164"/>
      <c r="YO106" s="164"/>
      <c r="YP106" s="164"/>
      <c r="YQ106" s="164"/>
      <c r="YR106" s="164"/>
      <c r="YS106" s="164"/>
      <c r="YT106" s="164"/>
      <c r="YU106" s="164"/>
      <c r="YV106" s="164"/>
      <c r="YW106" s="164"/>
      <c r="YX106" s="164"/>
      <c r="YY106" s="164"/>
      <c r="YZ106" s="164"/>
      <c r="ZA106" s="164"/>
      <c r="ZB106" s="164"/>
      <c r="ZC106" s="164"/>
      <c r="ZD106" s="164"/>
      <c r="ZE106" s="164"/>
      <c r="ZF106" s="164"/>
      <c r="ZG106" s="164"/>
      <c r="ZH106" s="164"/>
      <c r="ZI106" s="164"/>
      <c r="ZJ106" s="164"/>
      <c r="ZK106" s="164"/>
      <c r="ZL106" s="164"/>
      <c r="ZM106" s="164"/>
      <c r="ZN106" s="164"/>
      <c r="ZO106" s="164"/>
      <c r="ZP106" s="164"/>
      <c r="ZQ106" s="164"/>
      <c r="ZR106" s="164"/>
      <c r="ZS106" s="164"/>
      <c r="ZT106" s="164"/>
      <c r="ZU106" s="164"/>
      <c r="ZV106" s="164"/>
      <c r="ZW106" s="164"/>
      <c r="ZX106" s="164"/>
      <c r="ZY106" s="164"/>
      <c r="ZZ106" s="164"/>
      <c r="AAA106" s="164"/>
      <c r="AAB106" s="164"/>
      <c r="AAC106" s="164"/>
      <c r="AAD106" s="164"/>
      <c r="AAE106" s="164"/>
      <c r="AAF106" s="164"/>
      <c r="AAG106" s="164"/>
      <c r="AAH106" s="164"/>
      <c r="AAI106" s="164"/>
      <c r="AAJ106" s="164"/>
      <c r="AAK106" s="164"/>
      <c r="AAL106" s="164"/>
      <c r="AAM106" s="164"/>
      <c r="AAN106" s="164"/>
      <c r="AAO106" s="164"/>
      <c r="AAP106" s="164"/>
      <c r="AAQ106" s="164"/>
      <c r="AAR106" s="164"/>
      <c r="AAS106" s="164"/>
      <c r="AAT106" s="164"/>
      <c r="AAU106" s="164"/>
      <c r="AAV106" s="164"/>
      <c r="AAW106" s="164"/>
      <c r="AAX106" s="164"/>
      <c r="AAY106" s="164"/>
      <c r="AAZ106" s="164"/>
      <c r="ABA106" s="164"/>
      <c r="ABB106" s="164"/>
      <c r="ABC106" s="164"/>
    </row>
    <row r="107" spans="1:731" ht="15" customHeight="1" x14ac:dyDescent="0.35">
      <c r="A107" s="161" t="s">
        <v>257</v>
      </c>
      <c r="B107" s="525"/>
      <c r="C107" s="525"/>
      <c r="D107" s="162"/>
      <c r="E107" s="162"/>
      <c r="F107" s="162"/>
      <c r="G107" s="162">
        <v>1</v>
      </c>
      <c r="H107" s="162">
        <v>1</v>
      </c>
      <c r="I107" s="162">
        <v>1</v>
      </c>
      <c r="J107" s="162">
        <v>1</v>
      </c>
      <c r="K107" s="162">
        <v>1</v>
      </c>
      <c r="L107" s="162">
        <v>1</v>
      </c>
      <c r="M107" s="162">
        <v>1</v>
      </c>
      <c r="N107" s="162">
        <v>1</v>
      </c>
      <c r="O107" s="162"/>
      <c r="P107" s="162"/>
      <c r="Q107" s="162"/>
      <c r="R107" s="162">
        <v>391.26498808799158</v>
      </c>
      <c r="S107" s="162">
        <v>1852.0534783491644</v>
      </c>
      <c r="T107" s="162">
        <v>3069.3772202334753</v>
      </c>
      <c r="U107" s="162">
        <v>4043.2362137409241</v>
      </c>
      <c r="V107" s="162">
        <v>5017.0952072483724</v>
      </c>
      <c r="W107" s="162">
        <v>5504.0247040020977</v>
      </c>
      <c r="X107" s="162">
        <v>6283.1118988080561</v>
      </c>
      <c r="Y107" s="162">
        <v>6770.0413955617814</v>
      </c>
      <c r="Z107" s="162"/>
      <c r="AA107" s="162"/>
      <c r="AB107" s="162"/>
      <c r="AC107" s="162">
        <v>1221.771320114721</v>
      </c>
      <c r="AD107" s="162">
        <v>5783.2565960561778</v>
      </c>
      <c r="AE107" s="162">
        <v>9584.4943260073924</v>
      </c>
      <c r="AF107" s="162">
        <v>12625.484509968363</v>
      </c>
      <c r="AG107" s="162">
        <v>15666.474693929335</v>
      </c>
      <c r="AH107" s="162">
        <v>17186.969785909823</v>
      </c>
      <c r="AI107" s="162">
        <v>19619.7619330786</v>
      </c>
      <c r="AJ107" s="162">
        <v>21140.257025059091</v>
      </c>
      <c r="AK107" s="162"/>
      <c r="AL107" s="162"/>
      <c r="AM107" s="162"/>
      <c r="AN107" s="162">
        <v>1814.9220609379124</v>
      </c>
      <c r="AO107" s="162">
        <v>8590.9366240987674</v>
      </c>
      <c r="AP107" s="162">
        <v>14237.615426732813</v>
      </c>
      <c r="AQ107" s="162">
        <v>18754.95846884005</v>
      </c>
      <c r="AR107" s="162">
        <v>23272.301510947284</v>
      </c>
      <c r="AS107" s="162">
        <v>25530.973032000908</v>
      </c>
      <c r="AT107" s="162">
        <v>29144.847465686697</v>
      </c>
      <c r="AU107" s="162">
        <v>31403.518986740321</v>
      </c>
      <c r="AV107" s="162"/>
      <c r="AW107" s="162"/>
      <c r="AX107" s="162"/>
      <c r="AY107" s="162">
        <v>0</v>
      </c>
      <c r="AZ107" s="162">
        <v>43829.754552614671</v>
      </c>
      <c r="BA107" s="162">
        <v>116879.34547363916</v>
      </c>
      <c r="BB107" s="162">
        <v>175319.01821045871</v>
      </c>
      <c r="BC107" s="162">
        <v>233758.69094727832</v>
      </c>
      <c r="BD107" s="162">
        <v>262978.52731568809</v>
      </c>
      <c r="BE107" s="162">
        <v>309730.26550514373</v>
      </c>
      <c r="BF107" s="162">
        <v>338950.10187355353</v>
      </c>
      <c r="BG107" s="162"/>
      <c r="BH107" s="162"/>
      <c r="BI107" s="162"/>
      <c r="BJ107" s="162">
        <v>0</v>
      </c>
      <c r="BK107" s="162">
        <v>0</v>
      </c>
      <c r="BL107" s="162">
        <v>0</v>
      </c>
      <c r="BM107" s="162">
        <v>0</v>
      </c>
      <c r="BN107" s="162">
        <v>0</v>
      </c>
      <c r="BO107" s="162">
        <v>0</v>
      </c>
      <c r="BP107" s="162">
        <v>0</v>
      </c>
      <c r="BQ107" s="162">
        <v>0</v>
      </c>
      <c r="BR107" s="162"/>
      <c r="BS107" s="162"/>
      <c r="BT107" s="162"/>
      <c r="BU107" s="162">
        <v>0</v>
      </c>
      <c r="BV107" s="162">
        <v>0</v>
      </c>
      <c r="BW107" s="162">
        <v>0</v>
      </c>
      <c r="BX107" s="162">
        <v>0</v>
      </c>
      <c r="BY107" s="162">
        <v>0</v>
      </c>
      <c r="BZ107" s="162">
        <v>0</v>
      </c>
      <c r="CA107" s="162">
        <v>0</v>
      </c>
      <c r="CB107" s="162">
        <v>0</v>
      </c>
      <c r="CC107" s="162"/>
      <c r="CD107" s="162"/>
      <c r="CE107" s="162"/>
      <c r="CF107" s="162">
        <v>3427.9583691406251</v>
      </c>
      <c r="CG107" s="162">
        <v>16226.24669850411</v>
      </c>
      <c r="CH107" s="162">
        <v>26891.486972973682</v>
      </c>
      <c r="CI107" s="162">
        <v>35423.679192549338</v>
      </c>
      <c r="CJ107" s="162">
        <v>43955.871412124994</v>
      </c>
      <c r="CK107" s="162">
        <v>48221.967521912833</v>
      </c>
      <c r="CL107" s="162">
        <v>55047.721297573356</v>
      </c>
      <c r="CM107" s="162">
        <v>59313.817407361195</v>
      </c>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4"/>
      <c r="DV107" s="164"/>
      <c r="DW107" s="164"/>
      <c r="DX107" s="164"/>
      <c r="DY107" s="164"/>
      <c r="DZ107" s="164"/>
      <c r="EA107" s="164"/>
      <c r="EB107" s="164"/>
      <c r="EC107" s="164"/>
      <c r="ED107" s="164"/>
      <c r="EE107" s="164"/>
      <c r="EF107" s="164"/>
      <c r="EG107" s="164"/>
      <c r="EH107" s="164"/>
      <c r="EI107" s="164"/>
      <c r="EJ107" s="164"/>
      <c r="EK107" s="164"/>
      <c r="EL107" s="164"/>
      <c r="EM107" s="164"/>
      <c r="EN107" s="164"/>
      <c r="EO107" s="164"/>
      <c r="EP107" s="164"/>
      <c r="EQ107" s="164"/>
      <c r="ER107" s="164"/>
      <c r="ES107" s="164"/>
      <c r="ET107" s="164"/>
      <c r="EU107" s="164"/>
      <c r="EV107" s="164"/>
      <c r="EW107" s="164"/>
      <c r="EX107" s="164"/>
      <c r="EY107" s="164"/>
      <c r="EZ107" s="164"/>
      <c r="FA107" s="164"/>
      <c r="FB107" s="164"/>
      <c r="FC107" s="164"/>
      <c r="FD107" s="164"/>
      <c r="FE107" s="164"/>
      <c r="FF107" s="164"/>
      <c r="FG107" s="164"/>
      <c r="FH107" s="164"/>
      <c r="FI107" s="164"/>
      <c r="FJ107" s="164"/>
      <c r="FK107" s="164"/>
      <c r="FL107" s="164"/>
      <c r="FM107" s="164"/>
      <c r="FN107" s="164"/>
      <c r="FO107" s="164"/>
      <c r="FP107" s="164"/>
      <c r="FQ107" s="164"/>
      <c r="FR107" s="164"/>
      <c r="FS107" s="164"/>
      <c r="FT107" s="164"/>
      <c r="FU107" s="164"/>
      <c r="FV107" s="164"/>
      <c r="FW107" s="164"/>
      <c r="FX107" s="164"/>
      <c r="FY107" s="164"/>
      <c r="FZ107" s="164"/>
      <c r="GA107" s="164"/>
      <c r="GB107" s="164"/>
      <c r="GC107" s="164"/>
      <c r="GD107" s="164"/>
      <c r="GE107" s="164"/>
      <c r="GF107" s="164"/>
      <c r="GG107" s="164"/>
      <c r="GH107" s="164"/>
      <c r="GI107" s="164"/>
      <c r="GJ107" s="164"/>
      <c r="GK107" s="164"/>
      <c r="GL107" s="164"/>
      <c r="GM107" s="164"/>
      <c r="GN107" s="164"/>
      <c r="GO107" s="164"/>
      <c r="GP107" s="164"/>
      <c r="GQ107" s="164"/>
      <c r="GR107" s="164"/>
      <c r="GS107" s="164"/>
      <c r="GT107" s="164"/>
      <c r="GU107" s="164"/>
      <c r="GV107" s="164"/>
      <c r="GW107" s="164"/>
      <c r="GX107" s="164"/>
      <c r="GY107" s="164"/>
      <c r="GZ107" s="164"/>
      <c r="HA107" s="164"/>
      <c r="HB107" s="164"/>
      <c r="HC107" s="164"/>
      <c r="HD107" s="164"/>
      <c r="HE107" s="164"/>
      <c r="HF107" s="164"/>
      <c r="HG107" s="164"/>
      <c r="HH107" s="164"/>
      <c r="HI107" s="164"/>
      <c r="HJ107" s="164"/>
      <c r="HK107" s="164"/>
      <c r="HL107" s="164"/>
      <c r="HM107" s="164"/>
      <c r="HN107" s="164"/>
      <c r="HO107" s="164"/>
      <c r="HP107" s="164"/>
      <c r="HQ107" s="164"/>
      <c r="HR107" s="164"/>
      <c r="HS107" s="164"/>
      <c r="HT107" s="164"/>
      <c r="HU107" s="164"/>
      <c r="HV107" s="164"/>
      <c r="HW107" s="164"/>
      <c r="HX107" s="164"/>
      <c r="HY107" s="164"/>
      <c r="HZ107" s="164"/>
      <c r="IA107" s="164"/>
      <c r="IB107" s="164"/>
      <c r="IC107" s="164"/>
      <c r="ID107" s="164"/>
      <c r="IE107" s="164"/>
      <c r="IF107" s="164"/>
      <c r="IG107" s="164"/>
      <c r="IH107" s="164"/>
      <c r="II107" s="164"/>
      <c r="IJ107" s="164"/>
      <c r="IK107" s="164"/>
      <c r="IL107" s="164"/>
      <c r="IM107" s="164"/>
      <c r="IN107" s="164"/>
      <c r="IO107" s="164"/>
      <c r="IP107" s="164"/>
      <c r="IQ107" s="164"/>
      <c r="IR107" s="164"/>
      <c r="IS107" s="164"/>
      <c r="IT107" s="164"/>
      <c r="IU107" s="164"/>
      <c r="IV107" s="164"/>
      <c r="IW107" s="164"/>
      <c r="IX107" s="164"/>
      <c r="IY107" s="164"/>
      <c r="IZ107" s="164"/>
      <c r="JA107" s="164"/>
      <c r="JB107" s="164"/>
      <c r="JC107" s="164"/>
      <c r="JD107" s="164"/>
      <c r="JE107" s="164"/>
      <c r="JF107" s="164"/>
      <c r="JG107" s="164"/>
      <c r="JH107" s="164"/>
      <c r="JI107" s="164"/>
      <c r="JJ107" s="164"/>
      <c r="JK107" s="164"/>
      <c r="JL107" s="164"/>
      <c r="JM107" s="164"/>
      <c r="JN107" s="164"/>
      <c r="JO107" s="164"/>
      <c r="JP107" s="164"/>
      <c r="JQ107" s="164"/>
      <c r="JR107" s="164"/>
      <c r="JS107" s="164"/>
      <c r="JT107" s="164"/>
      <c r="JU107" s="164"/>
      <c r="JV107" s="164"/>
      <c r="JW107" s="164"/>
      <c r="JX107" s="164"/>
      <c r="JY107" s="164"/>
      <c r="JZ107" s="164"/>
      <c r="KA107" s="164"/>
      <c r="KB107" s="164"/>
      <c r="KC107" s="164"/>
      <c r="KD107" s="164"/>
      <c r="KE107" s="164"/>
      <c r="KF107" s="164"/>
      <c r="KG107" s="164"/>
      <c r="KH107" s="164"/>
      <c r="KI107" s="164"/>
      <c r="KJ107" s="164"/>
      <c r="KK107" s="164"/>
      <c r="KL107" s="164"/>
      <c r="KM107" s="164"/>
      <c r="KN107" s="164"/>
      <c r="KO107" s="164"/>
      <c r="KP107" s="164"/>
      <c r="KQ107" s="164"/>
      <c r="KR107" s="164"/>
      <c r="KS107" s="164"/>
      <c r="KT107" s="164"/>
      <c r="KU107" s="164"/>
      <c r="KV107" s="164"/>
      <c r="KW107" s="164"/>
      <c r="KX107" s="164"/>
      <c r="KY107" s="164"/>
      <c r="KZ107" s="164"/>
      <c r="LA107" s="164"/>
      <c r="LB107" s="164"/>
      <c r="LC107" s="164"/>
      <c r="LD107" s="164"/>
      <c r="LE107" s="164"/>
      <c r="LF107" s="164"/>
      <c r="LG107" s="164"/>
      <c r="LH107" s="164"/>
      <c r="LI107" s="164"/>
      <c r="LJ107" s="164"/>
      <c r="LK107" s="164"/>
      <c r="LL107" s="164"/>
      <c r="LM107" s="164"/>
      <c r="LN107" s="164"/>
      <c r="LO107" s="164"/>
      <c r="LP107" s="164"/>
      <c r="LQ107" s="164"/>
      <c r="LR107" s="164"/>
      <c r="LS107" s="164"/>
      <c r="LT107" s="164"/>
      <c r="LU107" s="164"/>
      <c r="LV107" s="164"/>
      <c r="LW107" s="164"/>
      <c r="LX107" s="164"/>
      <c r="LY107" s="164"/>
      <c r="LZ107" s="164"/>
      <c r="MA107" s="164"/>
      <c r="MB107" s="164"/>
      <c r="MC107" s="164"/>
      <c r="MD107" s="164"/>
      <c r="ME107" s="164"/>
      <c r="MF107" s="164"/>
      <c r="MG107" s="164"/>
      <c r="MH107" s="164"/>
      <c r="MI107" s="164"/>
      <c r="MJ107" s="164"/>
      <c r="MK107" s="164"/>
      <c r="ML107" s="164"/>
      <c r="MM107" s="164"/>
      <c r="MN107" s="164"/>
      <c r="MO107" s="164"/>
      <c r="MP107" s="164"/>
      <c r="MQ107" s="164"/>
      <c r="MR107" s="164"/>
      <c r="MS107" s="164"/>
      <c r="MT107" s="164"/>
      <c r="MU107" s="164"/>
      <c r="MV107" s="164"/>
      <c r="MW107" s="164"/>
      <c r="MX107" s="164"/>
      <c r="MY107" s="164"/>
      <c r="MZ107" s="164"/>
      <c r="NA107" s="164"/>
      <c r="NB107" s="164"/>
      <c r="NC107" s="164"/>
      <c r="ND107" s="164"/>
      <c r="NE107" s="164"/>
      <c r="NF107" s="164"/>
      <c r="NG107" s="164"/>
      <c r="NH107" s="164"/>
      <c r="NI107" s="164"/>
      <c r="NJ107" s="164"/>
      <c r="NK107" s="164"/>
      <c r="NL107" s="164"/>
      <c r="NM107" s="164"/>
      <c r="NN107" s="164"/>
      <c r="NO107" s="164"/>
      <c r="NP107" s="164"/>
      <c r="NQ107" s="164"/>
      <c r="NR107" s="164"/>
      <c r="NS107" s="164"/>
      <c r="NT107" s="164"/>
      <c r="NU107" s="164"/>
      <c r="NV107" s="164"/>
      <c r="NW107" s="164"/>
      <c r="NX107" s="164"/>
      <c r="NY107" s="164"/>
      <c r="NZ107" s="164"/>
      <c r="OA107" s="164"/>
      <c r="OB107" s="164"/>
      <c r="OC107" s="164"/>
      <c r="OD107" s="164"/>
      <c r="OE107" s="164"/>
      <c r="OF107" s="164"/>
      <c r="OG107" s="164"/>
      <c r="OH107" s="164"/>
      <c r="OI107" s="164"/>
      <c r="OJ107" s="164"/>
      <c r="OK107" s="164"/>
      <c r="OL107" s="164"/>
      <c r="OM107" s="164"/>
      <c r="ON107" s="164"/>
      <c r="OO107" s="164"/>
      <c r="OP107" s="164"/>
      <c r="OQ107" s="164"/>
      <c r="OR107" s="164"/>
      <c r="OS107" s="164"/>
      <c r="OT107" s="164"/>
      <c r="OU107" s="164"/>
      <c r="OV107" s="164"/>
      <c r="OW107" s="164"/>
      <c r="OX107" s="164"/>
      <c r="OY107" s="164"/>
      <c r="OZ107" s="164"/>
      <c r="PA107" s="164"/>
      <c r="PB107" s="164"/>
      <c r="PC107" s="164"/>
      <c r="PD107" s="164"/>
      <c r="PE107" s="164"/>
      <c r="PF107" s="164"/>
      <c r="PG107" s="164"/>
      <c r="PH107" s="164"/>
      <c r="PI107" s="164"/>
      <c r="PJ107" s="164"/>
      <c r="PK107" s="164"/>
      <c r="PL107" s="164"/>
      <c r="PM107" s="164"/>
      <c r="PN107" s="164"/>
      <c r="PO107" s="164"/>
      <c r="PP107" s="164"/>
      <c r="PQ107" s="164"/>
      <c r="PR107" s="164"/>
      <c r="PS107" s="164"/>
      <c r="PT107" s="164"/>
      <c r="PU107" s="164"/>
      <c r="PV107" s="164"/>
      <c r="PW107" s="164"/>
      <c r="PX107" s="164"/>
      <c r="PY107" s="164"/>
      <c r="PZ107" s="164"/>
      <c r="QA107" s="164"/>
      <c r="QB107" s="164"/>
      <c r="QC107" s="164"/>
      <c r="QD107" s="164"/>
      <c r="QE107" s="164"/>
      <c r="QF107" s="164"/>
      <c r="QG107" s="164"/>
      <c r="QH107" s="164"/>
      <c r="QI107" s="164"/>
      <c r="QJ107" s="164"/>
      <c r="QK107" s="164"/>
      <c r="QL107" s="164"/>
      <c r="QM107" s="164"/>
      <c r="QN107" s="164"/>
      <c r="QO107" s="164"/>
      <c r="QP107" s="164"/>
      <c r="QQ107" s="164"/>
      <c r="QR107" s="164"/>
      <c r="QS107" s="164"/>
      <c r="QT107" s="164"/>
      <c r="QU107" s="164"/>
      <c r="QV107" s="164"/>
      <c r="QW107" s="164"/>
      <c r="QX107" s="164"/>
      <c r="QY107" s="164"/>
      <c r="QZ107" s="164"/>
      <c r="RA107" s="164"/>
      <c r="RB107" s="164"/>
      <c r="RC107" s="164"/>
      <c r="RD107" s="164"/>
      <c r="RE107" s="164"/>
      <c r="RF107" s="164"/>
      <c r="RG107" s="164"/>
      <c r="RH107" s="164"/>
      <c r="RI107" s="164"/>
      <c r="RJ107" s="164"/>
      <c r="RK107" s="164"/>
      <c r="RL107" s="164"/>
      <c r="RM107" s="164"/>
      <c r="RN107" s="164"/>
      <c r="RO107" s="164"/>
      <c r="RP107" s="164"/>
      <c r="RQ107" s="164"/>
      <c r="RR107" s="164"/>
      <c r="RS107" s="164"/>
      <c r="RT107" s="164"/>
      <c r="RU107" s="164"/>
      <c r="RV107" s="164"/>
      <c r="RW107" s="164"/>
      <c r="RX107" s="164"/>
      <c r="RY107" s="164"/>
      <c r="RZ107" s="164"/>
      <c r="SA107" s="164"/>
      <c r="SB107" s="164"/>
      <c r="SC107" s="164"/>
      <c r="SD107" s="164"/>
      <c r="SE107" s="164"/>
      <c r="SF107" s="164"/>
      <c r="SG107" s="164"/>
      <c r="SH107" s="164"/>
      <c r="SI107" s="164"/>
      <c r="SJ107" s="164"/>
      <c r="SK107" s="164"/>
      <c r="SL107" s="164"/>
      <c r="SM107" s="164"/>
      <c r="SN107" s="164"/>
      <c r="SO107" s="164"/>
      <c r="SP107" s="164"/>
      <c r="SQ107" s="164"/>
      <c r="SR107" s="164"/>
      <c r="SS107" s="164"/>
      <c r="ST107" s="164"/>
      <c r="SU107" s="164"/>
      <c r="SV107" s="164"/>
      <c r="SW107" s="164"/>
      <c r="SX107" s="164"/>
      <c r="SY107" s="164"/>
      <c r="SZ107" s="164"/>
      <c r="TA107" s="164"/>
      <c r="TB107" s="164"/>
      <c r="TC107" s="164"/>
      <c r="TD107" s="164"/>
      <c r="TE107" s="164"/>
      <c r="TF107" s="164"/>
      <c r="TG107" s="164"/>
      <c r="TH107" s="164"/>
      <c r="TI107" s="164"/>
      <c r="TJ107" s="164"/>
      <c r="TK107" s="164"/>
      <c r="TL107" s="164"/>
      <c r="TM107" s="164"/>
      <c r="TN107" s="164"/>
      <c r="TO107" s="164"/>
      <c r="TP107" s="164"/>
      <c r="TQ107" s="164"/>
      <c r="TR107" s="164"/>
      <c r="TS107" s="164"/>
      <c r="TT107" s="164"/>
      <c r="TU107" s="164"/>
      <c r="TV107" s="164"/>
      <c r="TW107" s="164"/>
      <c r="TX107" s="164"/>
      <c r="TY107" s="164"/>
      <c r="TZ107" s="164"/>
      <c r="UA107" s="164"/>
      <c r="UB107" s="164"/>
      <c r="UC107" s="164"/>
      <c r="UD107" s="164"/>
      <c r="UE107" s="164"/>
      <c r="UF107" s="164"/>
      <c r="UG107" s="164"/>
      <c r="UH107" s="164"/>
      <c r="UI107" s="164"/>
      <c r="UJ107" s="164"/>
      <c r="UK107" s="164"/>
      <c r="UL107" s="164"/>
      <c r="UM107" s="164"/>
      <c r="UN107" s="164"/>
      <c r="UO107" s="164"/>
      <c r="UP107" s="164"/>
      <c r="UQ107" s="164"/>
      <c r="UR107" s="164"/>
      <c r="US107" s="164"/>
      <c r="UT107" s="164"/>
      <c r="UU107" s="164"/>
      <c r="UV107" s="164"/>
      <c r="UW107" s="164"/>
      <c r="UX107" s="164"/>
      <c r="UY107" s="164"/>
      <c r="UZ107" s="164"/>
      <c r="VA107" s="164"/>
      <c r="VB107" s="164"/>
      <c r="VC107" s="164"/>
      <c r="VD107" s="164"/>
      <c r="VE107" s="164"/>
      <c r="VF107" s="164"/>
      <c r="VG107" s="164"/>
      <c r="VH107" s="164"/>
      <c r="VI107" s="164"/>
      <c r="VJ107" s="164"/>
      <c r="VK107" s="164"/>
      <c r="VL107" s="164"/>
      <c r="VM107" s="164"/>
      <c r="VN107" s="164"/>
      <c r="VO107" s="164"/>
      <c r="VP107" s="164"/>
      <c r="VQ107" s="164"/>
      <c r="VR107" s="164"/>
      <c r="VS107" s="164"/>
      <c r="VT107" s="164"/>
      <c r="VU107" s="164"/>
      <c r="VV107" s="164"/>
      <c r="VW107" s="164"/>
      <c r="VX107" s="164"/>
      <c r="VY107" s="164"/>
      <c r="VZ107" s="164"/>
      <c r="WA107" s="164"/>
      <c r="WB107" s="164"/>
      <c r="WC107" s="164"/>
      <c r="WD107" s="164"/>
      <c r="WE107" s="164"/>
      <c r="WF107" s="164"/>
      <c r="WG107" s="164"/>
      <c r="WH107" s="164"/>
      <c r="WI107" s="164"/>
      <c r="WJ107" s="164"/>
      <c r="WK107" s="164"/>
      <c r="WL107" s="164"/>
      <c r="WM107" s="164"/>
      <c r="WN107" s="164"/>
      <c r="WO107" s="164"/>
      <c r="WP107" s="164"/>
      <c r="WQ107" s="164"/>
      <c r="WR107" s="164"/>
      <c r="WS107" s="164"/>
      <c r="WT107" s="164"/>
      <c r="WU107" s="164"/>
      <c r="WV107" s="164"/>
      <c r="WW107" s="164"/>
      <c r="WX107" s="164"/>
      <c r="WY107" s="164"/>
      <c r="WZ107" s="164"/>
      <c r="XA107" s="164"/>
      <c r="XB107" s="164"/>
      <c r="XC107" s="164"/>
      <c r="XD107" s="164"/>
      <c r="XE107" s="164"/>
      <c r="XF107" s="164"/>
      <c r="XG107" s="164"/>
      <c r="XH107" s="164"/>
      <c r="XI107" s="164"/>
      <c r="XJ107" s="164"/>
      <c r="XK107" s="164"/>
      <c r="XL107" s="164"/>
      <c r="XM107" s="164"/>
      <c r="XN107" s="164"/>
      <c r="XO107" s="164"/>
      <c r="XP107" s="164"/>
      <c r="XQ107" s="164"/>
      <c r="XR107" s="164"/>
      <c r="XS107" s="164"/>
      <c r="XT107" s="164"/>
      <c r="XU107" s="164"/>
      <c r="XV107" s="164"/>
      <c r="XW107" s="164"/>
      <c r="XX107" s="164"/>
      <c r="XY107" s="164"/>
      <c r="XZ107" s="164"/>
      <c r="YA107" s="164"/>
      <c r="YB107" s="164"/>
      <c r="YC107" s="164"/>
      <c r="YD107" s="164"/>
      <c r="YE107" s="164"/>
      <c r="YF107" s="164"/>
      <c r="YG107" s="164"/>
      <c r="YH107" s="164"/>
      <c r="YI107" s="164"/>
      <c r="YJ107" s="164"/>
      <c r="YK107" s="164"/>
      <c r="YL107" s="164"/>
      <c r="YM107" s="164"/>
      <c r="YN107" s="164"/>
      <c r="YO107" s="164"/>
      <c r="YP107" s="164"/>
      <c r="YQ107" s="164"/>
      <c r="YR107" s="164"/>
      <c r="YS107" s="164"/>
      <c r="YT107" s="164"/>
      <c r="YU107" s="164"/>
      <c r="YV107" s="164"/>
      <c r="YW107" s="164"/>
      <c r="YX107" s="164"/>
      <c r="YY107" s="164"/>
      <c r="YZ107" s="164"/>
      <c r="ZA107" s="164"/>
      <c r="ZB107" s="164"/>
      <c r="ZC107" s="164"/>
      <c r="ZD107" s="164"/>
      <c r="ZE107" s="164"/>
      <c r="ZF107" s="164"/>
      <c r="ZG107" s="164"/>
      <c r="ZH107" s="164"/>
      <c r="ZI107" s="164"/>
      <c r="ZJ107" s="164"/>
      <c r="ZK107" s="164"/>
      <c r="ZL107" s="164"/>
      <c r="ZM107" s="164"/>
      <c r="ZN107" s="164"/>
      <c r="ZO107" s="164"/>
      <c r="ZP107" s="164"/>
      <c r="ZQ107" s="164"/>
      <c r="ZR107" s="164"/>
      <c r="ZS107" s="164"/>
      <c r="ZT107" s="164"/>
      <c r="ZU107" s="164"/>
      <c r="ZV107" s="164"/>
      <c r="ZW107" s="164"/>
      <c r="ZX107" s="164"/>
      <c r="ZY107" s="164"/>
      <c r="ZZ107" s="164"/>
      <c r="AAA107" s="164"/>
      <c r="AAB107" s="164"/>
      <c r="AAC107" s="164"/>
      <c r="AAD107" s="164"/>
      <c r="AAE107" s="164"/>
      <c r="AAF107" s="164"/>
      <c r="AAG107" s="164"/>
      <c r="AAH107" s="164"/>
      <c r="AAI107" s="164"/>
      <c r="AAJ107" s="164"/>
      <c r="AAK107" s="164"/>
      <c r="AAL107" s="164"/>
      <c r="AAM107" s="164"/>
      <c r="AAN107" s="164"/>
      <c r="AAO107" s="164"/>
      <c r="AAP107" s="164"/>
      <c r="AAQ107" s="164"/>
      <c r="AAR107" s="164"/>
      <c r="AAS107" s="164"/>
      <c r="AAT107" s="164"/>
      <c r="AAU107" s="164"/>
      <c r="AAV107" s="164"/>
      <c r="AAW107" s="164"/>
      <c r="AAX107" s="164"/>
      <c r="AAY107" s="164"/>
      <c r="AAZ107" s="164"/>
      <c r="ABA107" s="164"/>
      <c r="ABB107" s="164"/>
      <c r="ABC107" s="164"/>
    </row>
    <row r="108" spans="1:731" ht="15" customHeight="1" x14ac:dyDescent="0.35">
      <c r="A108" s="161" t="s">
        <v>257</v>
      </c>
      <c r="B108" s="525"/>
      <c r="C108" s="525"/>
      <c r="D108" s="162"/>
      <c r="E108" s="162"/>
      <c r="F108" s="162"/>
      <c r="G108" s="162">
        <v>1</v>
      </c>
      <c r="H108" s="162">
        <v>1</v>
      </c>
      <c r="I108" s="162">
        <v>1</v>
      </c>
      <c r="J108" s="162">
        <v>1</v>
      </c>
      <c r="K108" s="162">
        <v>1</v>
      </c>
      <c r="L108" s="162">
        <v>1</v>
      </c>
      <c r="M108" s="162">
        <v>1</v>
      </c>
      <c r="N108" s="162">
        <v>1</v>
      </c>
      <c r="O108" s="162"/>
      <c r="P108" s="162"/>
      <c r="Q108" s="162"/>
      <c r="R108" s="162">
        <v>32.548532084614436</v>
      </c>
      <c r="S108" s="162">
        <v>1733.4379259387995</v>
      </c>
      <c r="T108" s="162">
        <v>3150.84575415062</v>
      </c>
      <c r="U108" s="162">
        <v>4284.7720167200769</v>
      </c>
      <c r="V108" s="162">
        <v>5418.6982792895342</v>
      </c>
      <c r="W108" s="162">
        <v>5985.6614105742638</v>
      </c>
      <c r="X108" s="162">
        <v>6892.8024206298287</v>
      </c>
      <c r="Y108" s="162">
        <v>7459.7655519145583</v>
      </c>
      <c r="Z108" s="162"/>
      <c r="AA108" s="162"/>
      <c r="AB108" s="162"/>
      <c r="AC108" s="162">
        <v>85.851449441411972</v>
      </c>
      <c r="AD108" s="162">
        <v>4572.1926282785162</v>
      </c>
      <c r="AE108" s="162">
        <v>8310.8102773094342</v>
      </c>
      <c r="AF108" s="162">
        <v>11301.704396534171</v>
      </c>
      <c r="AG108" s="162">
        <v>14292.598515758908</v>
      </c>
      <c r="AH108" s="162">
        <v>15788.045575371279</v>
      </c>
      <c r="AI108" s="162">
        <v>18180.760870751066</v>
      </c>
      <c r="AJ108" s="162">
        <v>19676.207930363438</v>
      </c>
      <c r="AK108" s="162"/>
      <c r="AL108" s="162"/>
      <c r="AM108" s="162"/>
      <c r="AN108" s="162">
        <v>126.51041642319237</v>
      </c>
      <c r="AO108" s="162">
        <v>6737.568173095392</v>
      </c>
      <c r="AP108" s="162">
        <v>12246.782970322223</v>
      </c>
      <c r="AQ108" s="162">
        <v>16654.154808103689</v>
      </c>
      <c r="AR108" s="162">
        <v>21061.526645885158</v>
      </c>
      <c r="AS108" s="162">
        <v>23265.212564775895</v>
      </c>
      <c r="AT108" s="162">
        <v>26791.110035001067</v>
      </c>
      <c r="AU108" s="162">
        <v>28994.795953891808</v>
      </c>
      <c r="AV108" s="162"/>
      <c r="AW108" s="162"/>
      <c r="AX108" s="162"/>
      <c r="AY108" s="162">
        <v>0</v>
      </c>
      <c r="AZ108" s="162">
        <v>0</v>
      </c>
      <c r="BA108" s="162">
        <v>0</v>
      </c>
      <c r="BB108" s="162">
        <v>0</v>
      </c>
      <c r="BC108" s="162">
        <v>0</v>
      </c>
      <c r="BD108" s="162">
        <v>0</v>
      </c>
      <c r="BE108" s="162">
        <v>0</v>
      </c>
      <c r="BF108" s="162">
        <v>0</v>
      </c>
      <c r="BG108" s="162"/>
      <c r="BH108" s="162"/>
      <c r="BI108" s="162"/>
      <c r="BJ108" s="162">
        <v>0</v>
      </c>
      <c r="BK108" s="162">
        <v>0</v>
      </c>
      <c r="BL108" s="162">
        <v>0</v>
      </c>
      <c r="BM108" s="162">
        <v>0</v>
      </c>
      <c r="BN108" s="162">
        <v>0</v>
      </c>
      <c r="BO108" s="162">
        <v>0</v>
      </c>
      <c r="BP108" s="162">
        <v>0</v>
      </c>
      <c r="BQ108" s="162">
        <v>0</v>
      </c>
      <c r="BR108" s="162"/>
      <c r="BS108" s="162"/>
      <c r="BT108" s="162"/>
      <c r="BU108" s="162">
        <v>0</v>
      </c>
      <c r="BV108" s="162">
        <v>0</v>
      </c>
      <c r="BW108" s="162">
        <v>0</v>
      </c>
      <c r="BX108" s="162">
        <v>0</v>
      </c>
      <c r="BY108" s="162">
        <v>0</v>
      </c>
      <c r="BZ108" s="162">
        <v>0</v>
      </c>
      <c r="CA108" s="162">
        <v>0</v>
      </c>
      <c r="CB108" s="162">
        <v>0</v>
      </c>
      <c r="CC108" s="162"/>
      <c r="CD108" s="162"/>
      <c r="CE108" s="162"/>
      <c r="CF108" s="162">
        <v>244.91039794921875</v>
      </c>
      <c r="CG108" s="162">
        <v>13043.198727312705</v>
      </c>
      <c r="CH108" s="162">
        <v>23708.439001782273</v>
      </c>
      <c r="CI108" s="162">
        <v>32240.631221357933</v>
      </c>
      <c r="CJ108" s="162">
        <v>40772.823440933593</v>
      </c>
      <c r="CK108" s="162">
        <v>45038.919550721432</v>
      </c>
      <c r="CL108" s="162">
        <v>51864.673326381955</v>
      </c>
      <c r="CM108" s="162">
        <v>56130.769436169794</v>
      </c>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4"/>
      <c r="DV108" s="164"/>
      <c r="DW108" s="164"/>
      <c r="DX108" s="164"/>
      <c r="DY108" s="164"/>
      <c r="DZ108" s="164"/>
      <c r="EA108" s="164"/>
      <c r="EB108" s="164"/>
      <c r="EC108" s="164"/>
      <c r="ED108" s="164"/>
      <c r="EE108" s="164"/>
      <c r="EF108" s="164"/>
      <c r="EG108" s="164"/>
      <c r="EH108" s="164"/>
      <c r="EI108" s="164"/>
      <c r="EJ108" s="164"/>
      <c r="EK108" s="164"/>
      <c r="EL108" s="164"/>
      <c r="EM108" s="164"/>
      <c r="EN108" s="164"/>
      <c r="EO108" s="164"/>
      <c r="EP108" s="164"/>
      <c r="EQ108" s="164"/>
      <c r="ER108" s="164"/>
      <c r="ES108" s="164"/>
      <c r="ET108" s="164"/>
      <c r="EU108" s="164"/>
      <c r="EV108" s="164"/>
      <c r="EW108" s="164"/>
      <c r="EX108" s="164"/>
      <c r="EY108" s="164"/>
      <c r="EZ108" s="164"/>
      <c r="FA108" s="164"/>
      <c r="FB108" s="164"/>
      <c r="FC108" s="164"/>
      <c r="FD108" s="164"/>
      <c r="FE108" s="164"/>
      <c r="FF108" s="164"/>
      <c r="FG108" s="164"/>
      <c r="FH108" s="164"/>
      <c r="FI108" s="164"/>
      <c r="FJ108" s="164"/>
      <c r="FK108" s="164"/>
      <c r="FL108" s="164"/>
      <c r="FM108" s="164"/>
      <c r="FN108" s="164"/>
      <c r="FO108" s="164"/>
      <c r="FP108" s="164"/>
      <c r="FQ108" s="164"/>
      <c r="FR108" s="164"/>
      <c r="FS108" s="164"/>
      <c r="FT108" s="164"/>
      <c r="FU108" s="164"/>
      <c r="FV108" s="164"/>
      <c r="FW108" s="164"/>
      <c r="FX108" s="164"/>
      <c r="FY108" s="164"/>
      <c r="FZ108" s="164"/>
      <c r="GA108" s="164"/>
      <c r="GB108" s="164"/>
      <c r="GC108" s="164"/>
      <c r="GD108" s="164"/>
      <c r="GE108" s="164"/>
      <c r="GF108" s="164"/>
      <c r="GG108" s="164"/>
      <c r="GH108" s="164"/>
      <c r="GI108" s="164"/>
      <c r="GJ108" s="164"/>
      <c r="GK108" s="164"/>
      <c r="GL108" s="164"/>
      <c r="GM108" s="164"/>
      <c r="GN108" s="164"/>
      <c r="GO108" s="164"/>
      <c r="GP108" s="164"/>
      <c r="GQ108" s="164"/>
      <c r="GR108" s="164"/>
      <c r="GS108" s="164"/>
      <c r="GT108" s="164"/>
      <c r="GU108" s="164"/>
      <c r="GV108" s="164"/>
      <c r="GW108" s="164"/>
      <c r="GX108" s="164"/>
      <c r="GY108" s="164"/>
      <c r="GZ108" s="164"/>
      <c r="HA108" s="164"/>
      <c r="HB108" s="164"/>
      <c r="HC108" s="164"/>
      <c r="HD108" s="164"/>
      <c r="HE108" s="164"/>
      <c r="HF108" s="164"/>
      <c r="HG108" s="164"/>
      <c r="HH108" s="164"/>
      <c r="HI108" s="164"/>
      <c r="HJ108" s="164"/>
      <c r="HK108" s="164"/>
      <c r="HL108" s="164"/>
      <c r="HM108" s="164"/>
      <c r="HN108" s="164"/>
      <c r="HO108" s="164"/>
      <c r="HP108" s="164"/>
      <c r="HQ108" s="164"/>
      <c r="HR108" s="164"/>
      <c r="HS108" s="164"/>
      <c r="HT108" s="164"/>
      <c r="HU108" s="164"/>
      <c r="HV108" s="164"/>
      <c r="HW108" s="164"/>
      <c r="HX108" s="164"/>
      <c r="HY108" s="164"/>
      <c r="HZ108" s="164"/>
      <c r="IA108" s="164"/>
      <c r="IB108" s="164"/>
      <c r="IC108" s="164"/>
      <c r="ID108" s="164"/>
      <c r="IE108" s="164"/>
      <c r="IF108" s="164"/>
      <c r="IG108" s="164"/>
      <c r="IH108" s="164"/>
      <c r="II108" s="164"/>
      <c r="IJ108" s="164"/>
      <c r="IK108" s="164"/>
      <c r="IL108" s="164"/>
      <c r="IM108" s="164"/>
      <c r="IN108" s="164"/>
      <c r="IO108" s="164"/>
      <c r="IP108" s="164"/>
      <c r="IQ108" s="164"/>
      <c r="IR108" s="164"/>
      <c r="IS108" s="164"/>
      <c r="IT108" s="164"/>
      <c r="IU108" s="164"/>
      <c r="IV108" s="164"/>
      <c r="IW108" s="164"/>
      <c r="IX108" s="164"/>
      <c r="IY108" s="164"/>
      <c r="IZ108" s="164"/>
      <c r="JA108" s="164"/>
      <c r="JB108" s="164"/>
      <c r="JC108" s="164"/>
      <c r="JD108" s="164"/>
      <c r="JE108" s="164"/>
      <c r="JF108" s="164"/>
      <c r="JG108" s="164"/>
      <c r="JH108" s="164"/>
      <c r="JI108" s="164"/>
      <c r="JJ108" s="164"/>
      <c r="JK108" s="164"/>
      <c r="JL108" s="164"/>
      <c r="JM108" s="164"/>
      <c r="JN108" s="164"/>
      <c r="JO108" s="164"/>
      <c r="JP108" s="164"/>
      <c r="JQ108" s="164"/>
      <c r="JR108" s="164"/>
      <c r="JS108" s="164"/>
      <c r="JT108" s="164"/>
      <c r="JU108" s="164"/>
      <c r="JV108" s="164"/>
      <c r="JW108" s="164"/>
      <c r="JX108" s="164"/>
      <c r="JY108" s="164"/>
      <c r="JZ108" s="164"/>
      <c r="KA108" s="164"/>
      <c r="KB108" s="164"/>
      <c r="KC108" s="164"/>
      <c r="KD108" s="164"/>
      <c r="KE108" s="164"/>
      <c r="KF108" s="164"/>
      <c r="KG108" s="164"/>
      <c r="KH108" s="164"/>
      <c r="KI108" s="164"/>
      <c r="KJ108" s="164"/>
      <c r="KK108" s="164"/>
      <c r="KL108" s="164"/>
      <c r="KM108" s="164"/>
      <c r="KN108" s="164"/>
      <c r="KO108" s="164"/>
      <c r="KP108" s="164"/>
      <c r="KQ108" s="164"/>
      <c r="KR108" s="164"/>
      <c r="KS108" s="164"/>
      <c r="KT108" s="164"/>
      <c r="KU108" s="164"/>
      <c r="KV108" s="164"/>
      <c r="KW108" s="164"/>
      <c r="KX108" s="164"/>
      <c r="KY108" s="164"/>
      <c r="KZ108" s="164"/>
      <c r="LA108" s="164"/>
      <c r="LB108" s="164"/>
      <c r="LC108" s="164"/>
      <c r="LD108" s="164"/>
      <c r="LE108" s="164"/>
      <c r="LF108" s="164"/>
      <c r="LG108" s="164"/>
      <c r="LH108" s="164"/>
      <c r="LI108" s="164"/>
      <c r="LJ108" s="164"/>
      <c r="LK108" s="164"/>
      <c r="LL108" s="164"/>
      <c r="LM108" s="164"/>
      <c r="LN108" s="164"/>
      <c r="LO108" s="164"/>
      <c r="LP108" s="164"/>
      <c r="LQ108" s="164"/>
      <c r="LR108" s="164"/>
      <c r="LS108" s="164"/>
      <c r="LT108" s="164"/>
      <c r="LU108" s="164"/>
      <c r="LV108" s="164"/>
      <c r="LW108" s="164"/>
      <c r="LX108" s="164"/>
      <c r="LY108" s="164"/>
      <c r="LZ108" s="164"/>
      <c r="MA108" s="164"/>
      <c r="MB108" s="164"/>
      <c r="MC108" s="164"/>
      <c r="MD108" s="164"/>
      <c r="ME108" s="164"/>
      <c r="MF108" s="164"/>
      <c r="MG108" s="164"/>
      <c r="MH108" s="164"/>
      <c r="MI108" s="164"/>
      <c r="MJ108" s="164"/>
      <c r="MK108" s="164"/>
      <c r="ML108" s="164"/>
      <c r="MM108" s="164"/>
      <c r="MN108" s="164"/>
      <c r="MO108" s="164"/>
      <c r="MP108" s="164"/>
      <c r="MQ108" s="164"/>
      <c r="MR108" s="164"/>
      <c r="MS108" s="164"/>
      <c r="MT108" s="164"/>
      <c r="MU108" s="164"/>
      <c r="MV108" s="164"/>
      <c r="MW108" s="164"/>
      <c r="MX108" s="164"/>
      <c r="MY108" s="164"/>
      <c r="MZ108" s="164"/>
      <c r="NA108" s="164"/>
      <c r="NB108" s="164"/>
      <c r="NC108" s="164"/>
      <c r="ND108" s="164"/>
      <c r="NE108" s="164"/>
      <c r="NF108" s="164"/>
      <c r="NG108" s="164"/>
      <c r="NH108" s="164"/>
      <c r="NI108" s="164"/>
      <c r="NJ108" s="164"/>
      <c r="NK108" s="164"/>
      <c r="NL108" s="164"/>
      <c r="NM108" s="164"/>
      <c r="NN108" s="164"/>
      <c r="NO108" s="164"/>
      <c r="NP108" s="164"/>
      <c r="NQ108" s="164"/>
      <c r="NR108" s="164"/>
      <c r="NS108" s="164"/>
      <c r="NT108" s="164"/>
      <c r="NU108" s="164"/>
      <c r="NV108" s="164"/>
      <c r="NW108" s="164"/>
      <c r="NX108" s="164"/>
      <c r="NY108" s="164"/>
      <c r="NZ108" s="164"/>
      <c r="OA108" s="164"/>
      <c r="OB108" s="164"/>
      <c r="OC108" s="164"/>
      <c r="OD108" s="164"/>
      <c r="OE108" s="164"/>
      <c r="OF108" s="164"/>
      <c r="OG108" s="164"/>
      <c r="OH108" s="164"/>
      <c r="OI108" s="164"/>
      <c r="OJ108" s="164"/>
      <c r="OK108" s="164"/>
      <c r="OL108" s="164"/>
      <c r="OM108" s="164"/>
      <c r="ON108" s="164"/>
      <c r="OO108" s="164"/>
      <c r="OP108" s="164"/>
      <c r="OQ108" s="164"/>
      <c r="OR108" s="164"/>
      <c r="OS108" s="164"/>
      <c r="OT108" s="164"/>
      <c r="OU108" s="164"/>
      <c r="OV108" s="164"/>
      <c r="OW108" s="164"/>
      <c r="OX108" s="164"/>
      <c r="OY108" s="164"/>
      <c r="OZ108" s="164"/>
      <c r="PA108" s="164"/>
      <c r="PB108" s="164"/>
      <c r="PC108" s="164"/>
      <c r="PD108" s="164"/>
      <c r="PE108" s="164"/>
      <c r="PF108" s="164"/>
      <c r="PG108" s="164"/>
      <c r="PH108" s="164"/>
      <c r="PI108" s="164"/>
      <c r="PJ108" s="164"/>
      <c r="PK108" s="164"/>
      <c r="PL108" s="164"/>
      <c r="PM108" s="164"/>
      <c r="PN108" s="164"/>
      <c r="PO108" s="164"/>
      <c r="PP108" s="164"/>
      <c r="PQ108" s="164"/>
      <c r="PR108" s="164"/>
      <c r="PS108" s="164"/>
      <c r="PT108" s="164"/>
      <c r="PU108" s="164"/>
      <c r="PV108" s="164"/>
      <c r="PW108" s="164"/>
      <c r="PX108" s="164"/>
      <c r="PY108" s="164"/>
      <c r="PZ108" s="164"/>
      <c r="QA108" s="164"/>
      <c r="QB108" s="164"/>
      <c r="QC108" s="164"/>
      <c r="QD108" s="164"/>
      <c r="QE108" s="164"/>
      <c r="QF108" s="164"/>
      <c r="QG108" s="164"/>
      <c r="QH108" s="164"/>
      <c r="QI108" s="164"/>
      <c r="QJ108" s="164"/>
      <c r="QK108" s="164"/>
      <c r="QL108" s="164"/>
      <c r="QM108" s="164"/>
      <c r="QN108" s="164"/>
      <c r="QO108" s="164"/>
      <c r="QP108" s="164"/>
      <c r="QQ108" s="164"/>
      <c r="QR108" s="164"/>
      <c r="QS108" s="164"/>
      <c r="QT108" s="164"/>
      <c r="QU108" s="164"/>
      <c r="QV108" s="164"/>
      <c r="QW108" s="164"/>
      <c r="QX108" s="164"/>
      <c r="QY108" s="164"/>
      <c r="QZ108" s="164"/>
      <c r="RA108" s="164"/>
      <c r="RB108" s="164"/>
      <c r="RC108" s="164"/>
      <c r="RD108" s="164"/>
      <c r="RE108" s="164"/>
      <c r="RF108" s="164"/>
      <c r="RG108" s="164"/>
      <c r="RH108" s="164"/>
      <c r="RI108" s="164"/>
      <c r="RJ108" s="164"/>
      <c r="RK108" s="164"/>
      <c r="RL108" s="164"/>
      <c r="RM108" s="164"/>
      <c r="RN108" s="164"/>
      <c r="RO108" s="164"/>
      <c r="RP108" s="164"/>
      <c r="RQ108" s="164"/>
      <c r="RR108" s="164"/>
      <c r="RS108" s="164"/>
      <c r="RT108" s="164"/>
      <c r="RU108" s="164"/>
      <c r="RV108" s="164"/>
      <c r="RW108" s="164"/>
      <c r="RX108" s="164"/>
      <c r="RY108" s="164"/>
      <c r="RZ108" s="164"/>
      <c r="SA108" s="164"/>
      <c r="SB108" s="164"/>
      <c r="SC108" s="164"/>
      <c r="SD108" s="164"/>
      <c r="SE108" s="164"/>
      <c r="SF108" s="164"/>
      <c r="SG108" s="164"/>
      <c r="SH108" s="164"/>
      <c r="SI108" s="164"/>
      <c r="SJ108" s="164"/>
      <c r="SK108" s="164"/>
      <c r="SL108" s="164"/>
      <c r="SM108" s="164"/>
      <c r="SN108" s="164"/>
      <c r="SO108" s="164"/>
      <c r="SP108" s="164"/>
      <c r="SQ108" s="164"/>
      <c r="SR108" s="164"/>
      <c r="SS108" s="164"/>
      <c r="ST108" s="164"/>
      <c r="SU108" s="164"/>
      <c r="SV108" s="164"/>
      <c r="SW108" s="164"/>
      <c r="SX108" s="164"/>
      <c r="SY108" s="164"/>
      <c r="SZ108" s="164"/>
      <c r="TA108" s="164"/>
      <c r="TB108" s="164"/>
      <c r="TC108" s="164"/>
      <c r="TD108" s="164"/>
      <c r="TE108" s="164"/>
      <c r="TF108" s="164"/>
      <c r="TG108" s="164"/>
      <c r="TH108" s="164"/>
      <c r="TI108" s="164"/>
      <c r="TJ108" s="164"/>
      <c r="TK108" s="164"/>
      <c r="TL108" s="164"/>
      <c r="TM108" s="164"/>
      <c r="TN108" s="164"/>
      <c r="TO108" s="164"/>
      <c r="TP108" s="164"/>
      <c r="TQ108" s="164"/>
      <c r="TR108" s="164"/>
      <c r="TS108" s="164"/>
      <c r="TT108" s="164"/>
      <c r="TU108" s="164"/>
      <c r="TV108" s="164"/>
      <c r="TW108" s="164"/>
      <c r="TX108" s="164"/>
      <c r="TY108" s="164"/>
      <c r="TZ108" s="164"/>
      <c r="UA108" s="164"/>
      <c r="UB108" s="164"/>
      <c r="UC108" s="164"/>
      <c r="UD108" s="164"/>
      <c r="UE108" s="164"/>
      <c r="UF108" s="164"/>
      <c r="UG108" s="164"/>
      <c r="UH108" s="164"/>
      <c r="UI108" s="164"/>
      <c r="UJ108" s="164"/>
      <c r="UK108" s="164"/>
      <c r="UL108" s="164"/>
      <c r="UM108" s="164"/>
      <c r="UN108" s="164"/>
      <c r="UO108" s="164"/>
      <c r="UP108" s="164"/>
      <c r="UQ108" s="164"/>
      <c r="UR108" s="164"/>
      <c r="US108" s="164"/>
      <c r="UT108" s="164"/>
      <c r="UU108" s="164"/>
      <c r="UV108" s="164"/>
      <c r="UW108" s="164"/>
      <c r="UX108" s="164"/>
      <c r="UY108" s="164"/>
      <c r="UZ108" s="164"/>
      <c r="VA108" s="164"/>
      <c r="VB108" s="164"/>
      <c r="VC108" s="164"/>
      <c r="VD108" s="164"/>
      <c r="VE108" s="164"/>
      <c r="VF108" s="164"/>
      <c r="VG108" s="164"/>
      <c r="VH108" s="164"/>
      <c r="VI108" s="164"/>
      <c r="VJ108" s="164"/>
      <c r="VK108" s="164"/>
      <c r="VL108" s="164"/>
      <c r="VM108" s="164"/>
      <c r="VN108" s="164"/>
      <c r="VO108" s="164"/>
      <c r="VP108" s="164"/>
      <c r="VQ108" s="164"/>
      <c r="VR108" s="164"/>
      <c r="VS108" s="164"/>
      <c r="VT108" s="164"/>
      <c r="VU108" s="164"/>
      <c r="VV108" s="164"/>
      <c r="VW108" s="164"/>
      <c r="VX108" s="164"/>
      <c r="VY108" s="164"/>
      <c r="VZ108" s="164"/>
      <c r="WA108" s="164"/>
      <c r="WB108" s="164"/>
      <c r="WC108" s="164"/>
      <c r="WD108" s="164"/>
      <c r="WE108" s="164"/>
      <c r="WF108" s="164"/>
      <c r="WG108" s="164"/>
      <c r="WH108" s="164"/>
      <c r="WI108" s="164"/>
      <c r="WJ108" s="164"/>
      <c r="WK108" s="164"/>
      <c r="WL108" s="164"/>
      <c r="WM108" s="164"/>
      <c r="WN108" s="164"/>
      <c r="WO108" s="164"/>
      <c r="WP108" s="164"/>
      <c r="WQ108" s="164"/>
      <c r="WR108" s="164"/>
      <c r="WS108" s="164"/>
      <c r="WT108" s="164"/>
      <c r="WU108" s="164"/>
      <c r="WV108" s="164"/>
      <c r="WW108" s="164"/>
      <c r="WX108" s="164"/>
      <c r="WY108" s="164"/>
      <c r="WZ108" s="164"/>
      <c r="XA108" s="164"/>
      <c r="XB108" s="164"/>
      <c r="XC108" s="164"/>
      <c r="XD108" s="164"/>
      <c r="XE108" s="164"/>
      <c r="XF108" s="164"/>
      <c r="XG108" s="164"/>
      <c r="XH108" s="164"/>
      <c r="XI108" s="164"/>
      <c r="XJ108" s="164"/>
      <c r="XK108" s="164"/>
      <c r="XL108" s="164"/>
      <c r="XM108" s="164"/>
      <c r="XN108" s="164"/>
      <c r="XO108" s="164"/>
      <c r="XP108" s="164"/>
      <c r="XQ108" s="164"/>
      <c r="XR108" s="164"/>
      <c r="XS108" s="164"/>
      <c r="XT108" s="164"/>
      <c r="XU108" s="164"/>
      <c r="XV108" s="164"/>
      <c r="XW108" s="164"/>
      <c r="XX108" s="164"/>
      <c r="XY108" s="164"/>
      <c r="XZ108" s="164"/>
      <c r="YA108" s="164"/>
      <c r="YB108" s="164"/>
      <c r="YC108" s="164"/>
      <c r="YD108" s="164"/>
      <c r="YE108" s="164"/>
      <c r="YF108" s="164"/>
      <c r="YG108" s="164"/>
      <c r="YH108" s="164"/>
      <c r="YI108" s="164"/>
      <c r="YJ108" s="164"/>
      <c r="YK108" s="164"/>
      <c r="YL108" s="164"/>
      <c r="YM108" s="164"/>
      <c r="YN108" s="164"/>
      <c r="YO108" s="164"/>
      <c r="YP108" s="164"/>
      <c r="YQ108" s="164"/>
      <c r="YR108" s="164"/>
      <c r="YS108" s="164"/>
      <c r="YT108" s="164"/>
      <c r="YU108" s="164"/>
      <c r="YV108" s="164"/>
      <c r="YW108" s="164"/>
      <c r="YX108" s="164"/>
      <c r="YY108" s="164"/>
      <c r="YZ108" s="164"/>
      <c r="ZA108" s="164"/>
      <c r="ZB108" s="164"/>
      <c r="ZC108" s="164"/>
      <c r="ZD108" s="164"/>
      <c r="ZE108" s="164"/>
      <c r="ZF108" s="164"/>
      <c r="ZG108" s="164"/>
      <c r="ZH108" s="164"/>
      <c r="ZI108" s="164"/>
      <c r="ZJ108" s="164"/>
      <c r="ZK108" s="164"/>
      <c r="ZL108" s="164"/>
      <c r="ZM108" s="164"/>
      <c r="ZN108" s="164"/>
      <c r="ZO108" s="164"/>
      <c r="ZP108" s="164"/>
      <c r="ZQ108" s="164"/>
      <c r="ZR108" s="164"/>
      <c r="ZS108" s="164"/>
      <c r="ZT108" s="164"/>
      <c r="ZU108" s="164"/>
      <c r="ZV108" s="164"/>
      <c r="ZW108" s="164"/>
      <c r="ZX108" s="164"/>
      <c r="ZY108" s="164"/>
      <c r="ZZ108" s="164"/>
      <c r="AAA108" s="164"/>
      <c r="AAB108" s="164"/>
      <c r="AAC108" s="164"/>
      <c r="AAD108" s="164"/>
      <c r="AAE108" s="164"/>
      <c r="AAF108" s="164"/>
      <c r="AAG108" s="164"/>
      <c r="AAH108" s="164"/>
      <c r="AAI108" s="164"/>
      <c r="AAJ108" s="164"/>
      <c r="AAK108" s="164"/>
      <c r="AAL108" s="164"/>
      <c r="AAM108" s="164"/>
      <c r="AAN108" s="164"/>
      <c r="AAO108" s="164"/>
      <c r="AAP108" s="164"/>
      <c r="AAQ108" s="164"/>
      <c r="AAR108" s="164"/>
      <c r="AAS108" s="164"/>
      <c r="AAT108" s="164"/>
      <c r="AAU108" s="164"/>
      <c r="AAV108" s="164"/>
      <c r="AAW108" s="164"/>
      <c r="AAX108" s="164"/>
      <c r="AAY108" s="164"/>
      <c r="AAZ108" s="164"/>
      <c r="ABA108" s="164"/>
      <c r="ABB108" s="164"/>
      <c r="ABC108" s="164"/>
    </row>
    <row r="109" spans="1:731" ht="15" customHeight="1" x14ac:dyDescent="0.35">
      <c r="A109" s="161" t="s">
        <v>258</v>
      </c>
      <c r="B109" s="525"/>
      <c r="C109" s="525"/>
      <c r="D109" s="162"/>
      <c r="E109" s="162"/>
      <c r="F109" s="162"/>
      <c r="G109" s="162">
        <v>1</v>
      </c>
      <c r="H109" s="162">
        <v>1</v>
      </c>
      <c r="I109" s="162">
        <v>1</v>
      </c>
      <c r="J109" s="162">
        <v>1</v>
      </c>
      <c r="K109" s="162">
        <v>1</v>
      </c>
      <c r="L109" s="162">
        <v>1</v>
      </c>
      <c r="M109" s="162">
        <v>1</v>
      </c>
      <c r="N109" s="162">
        <v>1</v>
      </c>
      <c r="O109" s="162"/>
      <c r="P109" s="162"/>
      <c r="Q109" s="162"/>
      <c r="R109" s="162">
        <v>4191.3264894237836</v>
      </c>
      <c r="S109" s="162">
        <v>6156.5015525210692</v>
      </c>
      <c r="T109" s="162">
        <v>9595.5579129413181</v>
      </c>
      <c r="U109" s="162">
        <v>9595.5579129413181</v>
      </c>
      <c r="V109" s="162">
        <v>9595.5579129413181</v>
      </c>
      <c r="W109" s="162">
        <v>9595.5579129413181</v>
      </c>
      <c r="X109" s="162">
        <v>9595.5579129413181</v>
      </c>
      <c r="Y109" s="162">
        <v>9595.5579129413181</v>
      </c>
      <c r="Z109" s="162"/>
      <c r="AA109" s="162"/>
      <c r="AB109" s="162"/>
      <c r="AC109" s="162">
        <v>11552.727573916771</v>
      </c>
      <c r="AD109" s="162">
        <v>16969.42135721086</v>
      </c>
      <c r="AE109" s="162">
        <v>26448.635477975517</v>
      </c>
      <c r="AF109" s="162">
        <v>26448.635477975517</v>
      </c>
      <c r="AG109" s="162">
        <v>26448.635477975517</v>
      </c>
      <c r="AH109" s="162">
        <v>26448.635477975517</v>
      </c>
      <c r="AI109" s="162">
        <v>26448.635477975517</v>
      </c>
      <c r="AJ109" s="162">
        <v>26448.635477975517</v>
      </c>
      <c r="AK109" s="162"/>
      <c r="AL109" s="162"/>
      <c r="AM109" s="162"/>
      <c r="AN109" s="162">
        <v>20650.874749159448</v>
      </c>
      <c r="AO109" s="162">
        <v>30333.390341919385</v>
      </c>
      <c r="AP109" s="162">
        <v>47277.792629249278</v>
      </c>
      <c r="AQ109" s="162">
        <v>47277.792629249278</v>
      </c>
      <c r="AR109" s="162">
        <v>47277.792629249278</v>
      </c>
      <c r="AS109" s="162">
        <v>47277.792629249278</v>
      </c>
      <c r="AT109" s="162">
        <v>47277.792629249278</v>
      </c>
      <c r="AU109" s="162">
        <v>47277.792629249278</v>
      </c>
      <c r="AV109" s="162"/>
      <c r="AW109" s="162"/>
      <c r="AX109" s="162"/>
      <c r="AY109" s="162">
        <v>69374</v>
      </c>
      <c r="AZ109" s="162">
        <v>71808.98636403415</v>
      </c>
      <c r="BA109" s="162">
        <v>80331.438638153661</v>
      </c>
      <c r="BB109" s="162">
        <v>80331.438638153661</v>
      </c>
      <c r="BC109" s="162">
        <v>80331.438638153661</v>
      </c>
      <c r="BD109" s="162">
        <v>80331.438638153661</v>
      </c>
      <c r="BE109" s="162">
        <v>80331.438638153661</v>
      </c>
      <c r="BF109" s="162">
        <v>80331.438638153661</v>
      </c>
      <c r="BG109" s="162"/>
      <c r="BH109" s="162"/>
      <c r="BI109" s="162"/>
      <c r="BJ109" s="162">
        <v>0</v>
      </c>
      <c r="BK109" s="162">
        <v>0</v>
      </c>
      <c r="BL109" s="162">
        <v>0</v>
      </c>
      <c r="BM109" s="162">
        <v>0</v>
      </c>
      <c r="BN109" s="162">
        <v>0</v>
      </c>
      <c r="BO109" s="162">
        <v>0</v>
      </c>
      <c r="BP109" s="162">
        <v>0</v>
      </c>
      <c r="BQ109" s="162">
        <v>0</v>
      </c>
      <c r="BR109" s="162"/>
      <c r="BS109" s="162"/>
      <c r="BT109" s="162"/>
      <c r="BU109" s="162">
        <v>0</v>
      </c>
      <c r="BV109" s="162">
        <v>0</v>
      </c>
      <c r="BW109" s="162">
        <v>0</v>
      </c>
      <c r="BX109" s="162">
        <v>0</v>
      </c>
      <c r="BY109" s="162">
        <v>0</v>
      </c>
      <c r="BZ109" s="162">
        <v>0</v>
      </c>
      <c r="CA109" s="162">
        <v>0</v>
      </c>
      <c r="CB109" s="162">
        <v>0</v>
      </c>
      <c r="CC109" s="162"/>
      <c r="CD109" s="162"/>
      <c r="CE109" s="162"/>
      <c r="CF109" s="162">
        <v>36394.928812500002</v>
      </c>
      <c r="CG109" s="162">
        <v>53459.313251651314</v>
      </c>
      <c r="CH109" s="162">
        <v>83321.986020166107</v>
      </c>
      <c r="CI109" s="162">
        <v>83321.986020166107</v>
      </c>
      <c r="CJ109" s="162">
        <v>83321.986020166107</v>
      </c>
      <c r="CK109" s="162">
        <v>83321.986020166107</v>
      </c>
      <c r="CL109" s="162">
        <v>83321.986020166107</v>
      </c>
      <c r="CM109" s="162">
        <v>83321.986020166107</v>
      </c>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4"/>
      <c r="DV109" s="164"/>
      <c r="DW109" s="164"/>
      <c r="DX109" s="164"/>
      <c r="DY109" s="164"/>
      <c r="DZ109" s="164"/>
      <c r="EA109" s="164"/>
      <c r="EB109" s="164"/>
      <c r="EC109" s="164"/>
      <c r="ED109" s="164"/>
      <c r="EE109" s="164"/>
      <c r="EF109" s="164"/>
      <c r="EG109" s="164"/>
      <c r="EH109" s="164"/>
      <c r="EI109" s="164"/>
      <c r="EJ109" s="164"/>
      <c r="EK109" s="164"/>
      <c r="EL109" s="164"/>
      <c r="EM109" s="164"/>
      <c r="EN109" s="164"/>
      <c r="EO109" s="164"/>
      <c r="EP109" s="164"/>
      <c r="EQ109" s="164"/>
      <c r="ER109" s="164"/>
      <c r="ES109" s="164"/>
      <c r="ET109" s="164"/>
      <c r="EU109" s="164"/>
      <c r="EV109" s="164"/>
      <c r="EW109" s="164"/>
      <c r="EX109" s="164"/>
      <c r="EY109" s="164"/>
      <c r="EZ109" s="164"/>
      <c r="FA109" s="164"/>
      <c r="FB109" s="164"/>
      <c r="FC109" s="164"/>
      <c r="FD109" s="164"/>
      <c r="FE109" s="164"/>
      <c r="FF109" s="164"/>
      <c r="FG109" s="164"/>
      <c r="FH109" s="164"/>
      <c r="FI109" s="164"/>
      <c r="FJ109" s="164"/>
      <c r="FK109" s="164"/>
      <c r="FL109" s="164"/>
      <c r="FM109" s="164"/>
      <c r="FN109" s="164"/>
      <c r="FO109" s="164"/>
      <c r="FP109" s="164"/>
      <c r="FQ109" s="164"/>
      <c r="FR109" s="164"/>
      <c r="FS109" s="164"/>
      <c r="FT109" s="164"/>
      <c r="FU109" s="164"/>
      <c r="FV109" s="164"/>
      <c r="FW109" s="164"/>
      <c r="FX109" s="164"/>
      <c r="FY109" s="164"/>
      <c r="FZ109" s="164"/>
      <c r="GA109" s="164"/>
      <c r="GB109" s="164"/>
      <c r="GC109" s="164"/>
      <c r="GD109" s="164"/>
      <c r="GE109" s="164"/>
      <c r="GF109" s="164"/>
      <c r="GG109" s="164"/>
      <c r="GH109" s="164"/>
      <c r="GI109" s="164"/>
      <c r="GJ109" s="164"/>
      <c r="GK109" s="164"/>
      <c r="GL109" s="164"/>
      <c r="GM109" s="164"/>
      <c r="GN109" s="164"/>
      <c r="GO109" s="164"/>
      <c r="GP109" s="164"/>
      <c r="GQ109" s="164"/>
      <c r="GR109" s="164"/>
      <c r="GS109" s="164"/>
      <c r="GT109" s="164"/>
      <c r="GU109" s="164"/>
      <c r="GV109" s="164"/>
      <c r="GW109" s="164"/>
      <c r="GX109" s="164"/>
      <c r="GY109" s="164"/>
      <c r="GZ109" s="164"/>
      <c r="HA109" s="164"/>
      <c r="HB109" s="164"/>
      <c r="HC109" s="164"/>
      <c r="HD109" s="164"/>
      <c r="HE109" s="164"/>
      <c r="HF109" s="164"/>
      <c r="HG109" s="164"/>
      <c r="HH109" s="164"/>
      <c r="HI109" s="164"/>
      <c r="HJ109" s="164"/>
      <c r="HK109" s="164"/>
      <c r="HL109" s="164"/>
      <c r="HM109" s="164"/>
      <c r="HN109" s="164"/>
      <c r="HO109" s="164"/>
      <c r="HP109" s="164"/>
      <c r="HQ109" s="164"/>
      <c r="HR109" s="164"/>
      <c r="HS109" s="164"/>
      <c r="HT109" s="164"/>
      <c r="HU109" s="164"/>
      <c r="HV109" s="164"/>
      <c r="HW109" s="164"/>
      <c r="HX109" s="164"/>
      <c r="HY109" s="164"/>
      <c r="HZ109" s="164"/>
      <c r="IA109" s="164"/>
      <c r="IB109" s="164"/>
      <c r="IC109" s="164"/>
      <c r="ID109" s="164"/>
      <c r="IE109" s="164"/>
      <c r="IF109" s="164"/>
      <c r="IG109" s="164"/>
      <c r="IH109" s="164"/>
      <c r="II109" s="164"/>
      <c r="IJ109" s="164"/>
      <c r="IK109" s="164"/>
      <c r="IL109" s="164"/>
      <c r="IM109" s="164"/>
      <c r="IN109" s="164"/>
      <c r="IO109" s="164"/>
      <c r="IP109" s="164"/>
      <c r="IQ109" s="164"/>
      <c r="IR109" s="164"/>
      <c r="IS109" s="164"/>
      <c r="IT109" s="164"/>
      <c r="IU109" s="164"/>
      <c r="IV109" s="164"/>
      <c r="IW109" s="164"/>
      <c r="IX109" s="164"/>
      <c r="IY109" s="164"/>
      <c r="IZ109" s="164"/>
      <c r="JA109" s="164"/>
      <c r="JB109" s="164"/>
      <c r="JC109" s="164"/>
      <c r="JD109" s="164"/>
      <c r="JE109" s="164"/>
      <c r="JF109" s="164"/>
      <c r="JG109" s="164"/>
      <c r="JH109" s="164"/>
      <c r="JI109" s="164"/>
      <c r="JJ109" s="164"/>
      <c r="JK109" s="164"/>
      <c r="JL109" s="164"/>
      <c r="JM109" s="164"/>
      <c r="JN109" s="164"/>
      <c r="JO109" s="164"/>
      <c r="JP109" s="164"/>
      <c r="JQ109" s="164"/>
      <c r="JR109" s="164"/>
      <c r="JS109" s="164"/>
      <c r="JT109" s="164"/>
      <c r="JU109" s="164"/>
      <c r="JV109" s="164"/>
      <c r="JW109" s="164"/>
      <c r="JX109" s="164"/>
      <c r="JY109" s="164"/>
      <c r="JZ109" s="164"/>
      <c r="KA109" s="164"/>
      <c r="KB109" s="164"/>
      <c r="KC109" s="164"/>
      <c r="KD109" s="164"/>
      <c r="KE109" s="164"/>
      <c r="KF109" s="164"/>
      <c r="KG109" s="164"/>
      <c r="KH109" s="164"/>
      <c r="KI109" s="164"/>
      <c r="KJ109" s="164"/>
      <c r="KK109" s="164"/>
      <c r="KL109" s="164"/>
      <c r="KM109" s="164"/>
      <c r="KN109" s="164"/>
      <c r="KO109" s="164"/>
      <c r="KP109" s="164"/>
      <c r="KQ109" s="164"/>
      <c r="KR109" s="164"/>
      <c r="KS109" s="164"/>
      <c r="KT109" s="164"/>
      <c r="KU109" s="164"/>
      <c r="KV109" s="164"/>
      <c r="KW109" s="164"/>
      <c r="KX109" s="164"/>
      <c r="KY109" s="164"/>
      <c r="KZ109" s="164"/>
      <c r="LA109" s="164"/>
      <c r="LB109" s="164"/>
      <c r="LC109" s="164"/>
      <c r="LD109" s="164"/>
      <c r="LE109" s="164"/>
      <c r="LF109" s="164"/>
      <c r="LG109" s="164"/>
      <c r="LH109" s="164"/>
      <c r="LI109" s="164"/>
      <c r="LJ109" s="164"/>
      <c r="LK109" s="164"/>
      <c r="LL109" s="164"/>
      <c r="LM109" s="164"/>
      <c r="LN109" s="164"/>
      <c r="LO109" s="164"/>
      <c r="LP109" s="164"/>
      <c r="LQ109" s="164"/>
      <c r="LR109" s="164"/>
      <c r="LS109" s="164"/>
      <c r="LT109" s="164"/>
      <c r="LU109" s="164"/>
      <c r="LV109" s="164"/>
      <c r="LW109" s="164"/>
      <c r="LX109" s="164"/>
      <c r="LY109" s="164"/>
      <c r="LZ109" s="164"/>
      <c r="MA109" s="164"/>
      <c r="MB109" s="164"/>
      <c r="MC109" s="164"/>
      <c r="MD109" s="164"/>
      <c r="ME109" s="164"/>
      <c r="MF109" s="164"/>
      <c r="MG109" s="164"/>
      <c r="MH109" s="164"/>
      <c r="MI109" s="164"/>
      <c r="MJ109" s="164"/>
      <c r="MK109" s="164"/>
      <c r="ML109" s="164"/>
      <c r="MM109" s="164"/>
      <c r="MN109" s="164"/>
      <c r="MO109" s="164"/>
      <c r="MP109" s="164"/>
      <c r="MQ109" s="164"/>
      <c r="MR109" s="164"/>
      <c r="MS109" s="164"/>
      <c r="MT109" s="164"/>
      <c r="MU109" s="164"/>
      <c r="MV109" s="164"/>
      <c r="MW109" s="164"/>
      <c r="MX109" s="164"/>
      <c r="MY109" s="164"/>
      <c r="MZ109" s="164"/>
      <c r="NA109" s="164"/>
      <c r="NB109" s="164"/>
      <c r="NC109" s="164"/>
      <c r="ND109" s="164"/>
      <c r="NE109" s="164"/>
      <c r="NF109" s="164"/>
      <c r="NG109" s="164"/>
      <c r="NH109" s="164"/>
      <c r="NI109" s="164"/>
      <c r="NJ109" s="164"/>
      <c r="NK109" s="164"/>
      <c r="NL109" s="164"/>
      <c r="NM109" s="164"/>
      <c r="NN109" s="164"/>
      <c r="NO109" s="164"/>
      <c r="NP109" s="164"/>
      <c r="NQ109" s="164"/>
      <c r="NR109" s="164"/>
      <c r="NS109" s="164"/>
      <c r="NT109" s="164"/>
      <c r="NU109" s="164"/>
      <c r="NV109" s="164"/>
      <c r="NW109" s="164"/>
      <c r="NX109" s="164"/>
      <c r="NY109" s="164"/>
      <c r="NZ109" s="164"/>
      <c r="OA109" s="164"/>
      <c r="OB109" s="164"/>
      <c r="OC109" s="164"/>
      <c r="OD109" s="164"/>
      <c r="OE109" s="164"/>
      <c r="OF109" s="164"/>
      <c r="OG109" s="164"/>
      <c r="OH109" s="164"/>
      <c r="OI109" s="164"/>
      <c r="OJ109" s="164"/>
      <c r="OK109" s="164"/>
      <c r="OL109" s="164"/>
      <c r="OM109" s="164"/>
      <c r="ON109" s="164"/>
      <c r="OO109" s="164"/>
      <c r="OP109" s="164"/>
      <c r="OQ109" s="164"/>
      <c r="OR109" s="164"/>
      <c r="OS109" s="164"/>
      <c r="OT109" s="164"/>
      <c r="OU109" s="164"/>
      <c r="OV109" s="164"/>
      <c r="OW109" s="164"/>
      <c r="OX109" s="164"/>
      <c r="OY109" s="164"/>
      <c r="OZ109" s="164"/>
      <c r="PA109" s="164"/>
      <c r="PB109" s="164"/>
      <c r="PC109" s="164"/>
      <c r="PD109" s="164"/>
      <c r="PE109" s="164"/>
      <c r="PF109" s="164"/>
      <c r="PG109" s="164"/>
      <c r="PH109" s="164"/>
      <c r="PI109" s="164"/>
      <c r="PJ109" s="164"/>
      <c r="PK109" s="164"/>
      <c r="PL109" s="164"/>
      <c r="PM109" s="164"/>
      <c r="PN109" s="164"/>
      <c r="PO109" s="164"/>
      <c r="PP109" s="164"/>
      <c r="PQ109" s="164"/>
      <c r="PR109" s="164"/>
      <c r="PS109" s="164"/>
      <c r="PT109" s="164"/>
      <c r="PU109" s="164"/>
      <c r="PV109" s="164"/>
      <c r="PW109" s="164"/>
      <c r="PX109" s="164"/>
      <c r="PY109" s="164"/>
      <c r="PZ109" s="164"/>
      <c r="QA109" s="164"/>
      <c r="QB109" s="164"/>
      <c r="QC109" s="164"/>
      <c r="QD109" s="164"/>
      <c r="QE109" s="164"/>
      <c r="QF109" s="164"/>
      <c r="QG109" s="164"/>
      <c r="QH109" s="164"/>
      <c r="QI109" s="164"/>
      <c r="QJ109" s="164"/>
      <c r="QK109" s="164"/>
      <c r="QL109" s="164"/>
      <c r="QM109" s="164"/>
      <c r="QN109" s="164"/>
      <c r="QO109" s="164"/>
      <c r="QP109" s="164"/>
      <c r="QQ109" s="164"/>
      <c r="QR109" s="164"/>
      <c r="QS109" s="164"/>
      <c r="QT109" s="164"/>
      <c r="QU109" s="164"/>
      <c r="QV109" s="164"/>
      <c r="QW109" s="164"/>
      <c r="QX109" s="164"/>
      <c r="QY109" s="164"/>
      <c r="QZ109" s="164"/>
      <c r="RA109" s="164"/>
      <c r="RB109" s="164"/>
      <c r="RC109" s="164"/>
      <c r="RD109" s="164"/>
      <c r="RE109" s="164"/>
      <c r="RF109" s="164"/>
      <c r="RG109" s="164"/>
      <c r="RH109" s="164"/>
      <c r="RI109" s="164"/>
      <c r="RJ109" s="164"/>
      <c r="RK109" s="164"/>
      <c r="RL109" s="164"/>
      <c r="RM109" s="164"/>
      <c r="RN109" s="164"/>
      <c r="RO109" s="164"/>
      <c r="RP109" s="164"/>
      <c r="RQ109" s="164"/>
      <c r="RR109" s="164"/>
      <c r="RS109" s="164"/>
      <c r="RT109" s="164"/>
      <c r="RU109" s="164"/>
      <c r="RV109" s="164"/>
      <c r="RW109" s="164"/>
      <c r="RX109" s="164"/>
      <c r="RY109" s="164"/>
      <c r="RZ109" s="164"/>
      <c r="SA109" s="164"/>
      <c r="SB109" s="164"/>
      <c r="SC109" s="164"/>
      <c r="SD109" s="164"/>
      <c r="SE109" s="164"/>
      <c r="SF109" s="164"/>
      <c r="SG109" s="164"/>
      <c r="SH109" s="164"/>
      <c r="SI109" s="164"/>
      <c r="SJ109" s="164"/>
      <c r="SK109" s="164"/>
      <c r="SL109" s="164"/>
      <c r="SM109" s="164"/>
      <c r="SN109" s="164"/>
      <c r="SO109" s="164"/>
      <c r="SP109" s="164"/>
      <c r="SQ109" s="164"/>
      <c r="SR109" s="164"/>
      <c r="SS109" s="164"/>
      <c r="ST109" s="164"/>
      <c r="SU109" s="164"/>
      <c r="SV109" s="164"/>
      <c r="SW109" s="164"/>
      <c r="SX109" s="164"/>
      <c r="SY109" s="164"/>
      <c r="SZ109" s="164"/>
      <c r="TA109" s="164"/>
      <c r="TB109" s="164"/>
      <c r="TC109" s="164"/>
      <c r="TD109" s="164"/>
      <c r="TE109" s="164"/>
      <c r="TF109" s="164"/>
      <c r="TG109" s="164"/>
      <c r="TH109" s="164"/>
      <c r="TI109" s="164"/>
      <c r="TJ109" s="164"/>
      <c r="TK109" s="164"/>
      <c r="TL109" s="164"/>
      <c r="TM109" s="164"/>
      <c r="TN109" s="164"/>
      <c r="TO109" s="164"/>
      <c r="TP109" s="164"/>
      <c r="TQ109" s="164"/>
      <c r="TR109" s="164"/>
      <c r="TS109" s="164"/>
      <c r="TT109" s="164"/>
      <c r="TU109" s="164"/>
      <c r="TV109" s="164"/>
      <c r="TW109" s="164"/>
      <c r="TX109" s="164"/>
      <c r="TY109" s="164"/>
      <c r="TZ109" s="164"/>
      <c r="UA109" s="164"/>
      <c r="UB109" s="164"/>
      <c r="UC109" s="164"/>
      <c r="UD109" s="164"/>
      <c r="UE109" s="164"/>
      <c r="UF109" s="164"/>
      <c r="UG109" s="164"/>
      <c r="UH109" s="164"/>
      <c r="UI109" s="164"/>
      <c r="UJ109" s="164"/>
      <c r="UK109" s="164"/>
      <c r="UL109" s="164"/>
      <c r="UM109" s="164"/>
      <c r="UN109" s="164"/>
      <c r="UO109" s="164"/>
      <c r="UP109" s="164"/>
      <c r="UQ109" s="164"/>
      <c r="UR109" s="164"/>
      <c r="US109" s="164"/>
      <c r="UT109" s="164"/>
      <c r="UU109" s="164"/>
      <c r="UV109" s="164"/>
      <c r="UW109" s="164"/>
      <c r="UX109" s="164"/>
      <c r="UY109" s="164"/>
      <c r="UZ109" s="164"/>
      <c r="VA109" s="164"/>
      <c r="VB109" s="164"/>
      <c r="VC109" s="164"/>
      <c r="VD109" s="164"/>
      <c r="VE109" s="164"/>
      <c r="VF109" s="164"/>
      <c r="VG109" s="164"/>
      <c r="VH109" s="164"/>
      <c r="VI109" s="164"/>
      <c r="VJ109" s="164"/>
      <c r="VK109" s="164"/>
      <c r="VL109" s="164"/>
      <c r="VM109" s="164"/>
      <c r="VN109" s="164"/>
      <c r="VO109" s="164"/>
      <c r="VP109" s="164"/>
      <c r="VQ109" s="164"/>
      <c r="VR109" s="164"/>
      <c r="VS109" s="164"/>
      <c r="VT109" s="164"/>
      <c r="VU109" s="164"/>
      <c r="VV109" s="164"/>
      <c r="VW109" s="164"/>
      <c r="VX109" s="164"/>
      <c r="VY109" s="164"/>
      <c r="VZ109" s="164"/>
      <c r="WA109" s="164"/>
      <c r="WB109" s="164"/>
      <c r="WC109" s="164"/>
      <c r="WD109" s="164"/>
      <c r="WE109" s="164"/>
      <c r="WF109" s="164"/>
      <c r="WG109" s="164"/>
      <c r="WH109" s="164"/>
      <c r="WI109" s="164"/>
      <c r="WJ109" s="164"/>
      <c r="WK109" s="164"/>
      <c r="WL109" s="164"/>
      <c r="WM109" s="164"/>
      <c r="WN109" s="164"/>
      <c r="WO109" s="164"/>
      <c r="WP109" s="164"/>
      <c r="WQ109" s="164"/>
      <c r="WR109" s="164"/>
      <c r="WS109" s="164"/>
      <c r="WT109" s="164"/>
      <c r="WU109" s="164"/>
      <c r="WV109" s="164"/>
      <c r="WW109" s="164"/>
      <c r="WX109" s="164"/>
      <c r="WY109" s="164"/>
      <c r="WZ109" s="164"/>
      <c r="XA109" s="164"/>
      <c r="XB109" s="164"/>
      <c r="XC109" s="164"/>
      <c r="XD109" s="164"/>
      <c r="XE109" s="164"/>
      <c r="XF109" s="164"/>
      <c r="XG109" s="164"/>
      <c r="XH109" s="164"/>
      <c r="XI109" s="164"/>
      <c r="XJ109" s="164"/>
      <c r="XK109" s="164"/>
      <c r="XL109" s="164"/>
      <c r="XM109" s="164"/>
      <c r="XN109" s="164"/>
      <c r="XO109" s="164"/>
      <c r="XP109" s="164"/>
      <c r="XQ109" s="164"/>
      <c r="XR109" s="164"/>
      <c r="XS109" s="164"/>
      <c r="XT109" s="164"/>
      <c r="XU109" s="164"/>
      <c r="XV109" s="164"/>
      <c r="XW109" s="164"/>
      <c r="XX109" s="164"/>
      <c r="XY109" s="164"/>
      <c r="XZ109" s="164"/>
      <c r="YA109" s="164"/>
      <c r="YB109" s="164"/>
      <c r="YC109" s="164"/>
      <c r="YD109" s="164"/>
      <c r="YE109" s="164"/>
      <c r="YF109" s="164"/>
      <c r="YG109" s="164"/>
      <c r="YH109" s="164"/>
      <c r="YI109" s="164"/>
      <c r="YJ109" s="164"/>
      <c r="YK109" s="164"/>
      <c r="YL109" s="164"/>
      <c r="YM109" s="164"/>
      <c r="YN109" s="164"/>
      <c r="YO109" s="164"/>
      <c r="YP109" s="164"/>
      <c r="YQ109" s="164"/>
      <c r="YR109" s="164"/>
      <c r="YS109" s="164"/>
      <c r="YT109" s="164"/>
      <c r="YU109" s="164"/>
      <c r="YV109" s="164"/>
      <c r="YW109" s="164"/>
      <c r="YX109" s="164"/>
      <c r="YY109" s="164"/>
      <c r="YZ109" s="164"/>
      <c r="ZA109" s="164"/>
      <c r="ZB109" s="164"/>
      <c r="ZC109" s="164"/>
      <c r="ZD109" s="164"/>
      <c r="ZE109" s="164"/>
      <c r="ZF109" s="164"/>
      <c r="ZG109" s="164"/>
      <c r="ZH109" s="164"/>
      <c r="ZI109" s="164"/>
      <c r="ZJ109" s="164"/>
      <c r="ZK109" s="164"/>
      <c r="ZL109" s="164"/>
      <c r="ZM109" s="164"/>
      <c r="ZN109" s="164"/>
      <c r="ZO109" s="164"/>
      <c r="ZP109" s="164"/>
      <c r="ZQ109" s="164"/>
      <c r="ZR109" s="164"/>
      <c r="ZS109" s="164"/>
      <c r="ZT109" s="164"/>
      <c r="ZU109" s="164"/>
      <c r="ZV109" s="164"/>
      <c r="ZW109" s="164"/>
      <c r="ZX109" s="164"/>
      <c r="ZY109" s="164"/>
      <c r="ZZ109" s="164"/>
      <c r="AAA109" s="164"/>
      <c r="AAB109" s="164"/>
      <c r="AAC109" s="164"/>
      <c r="AAD109" s="164"/>
      <c r="AAE109" s="164"/>
      <c r="AAF109" s="164"/>
      <c r="AAG109" s="164"/>
      <c r="AAH109" s="164"/>
      <c r="AAI109" s="164"/>
      <c r="AAJ109" s="164"/>
      <c r="AAK109" s="164"/>
      <c r="AAL109" s="164"/>
      <c r="AAM109" s="164"/>
      <c r="AAN109" s="164"/>
      <c r="AAO109" s="164"/>
      <c r="AAP109" s="164"/>
      <c r="AAQ109" s="164"/>
      <c r="AAR109" s="164"/>
      <c r="AAS109" s="164"/>
      <c r="AAT109" s="164"/>
      <c r="AAU109" s="164"/>
      <c r="AAV109" s="164"/>
      <c r="AAW109" s="164"/>
      <c r="AAX109" s="164"/>
      <c r="AAY109" s="164"/>
      <c r="AAZ109" s="164"/>
      <c r="ABA109" s="164"/>
      <c r="ABB109" s="164"/>
      <c r="ABC109" s="164"/>
    </row>
    <row r="110" spans="1:731" ht="15" customHeight="1" x14ac:dyDescent="0.35">
      <c r="A110" s="161" t="s">
        <v>258</v>
      </c>
      <c r="B110" s="525"/>
      <c r="C110" s="525"/>
      <c r="D110" s="162"/>
      <c r="E110" s="162"/>
      <c r="F110" s="162"/>
      <c r="G110" s="162">
        <v>1</v>
      </c>
      <c r="H110" s="162">
        <v>1</v>
      </c>
      <c r="I110" s="162">
        <v>1</v>
      </c>
      <c r="J110" s="162">
        <v>1</v>
      </c>
      <c r="K110" s="162">
        <v>1</v>
      </c>
      <c r="L110" s="162">
        <v>1</v>
      </c>
      <c r="M110" s="162">
        <v>1</v>
      </c>
      <c r="N110" s="162">
        <v>1</v>
      </c>
      <c r="O110" s="162"/>
      <c r="P110" s="162"/>
      <c r="Q110" s="162"/>
      <c r="R110" s="162">
        <v>4618.8876138134265</v>
      </c>
      <c r="S110" s="162">
        <v>6590.965743236874</v>
      </c>
      <c r="T110" s="162">
        <v>10042.102469727908</v>
      </c>
      <c r="U110" s="162">
        <v>10042.102469727908</v>
      </c>
      <c r="V110" s="162">
        <v>10042.102469727908</v>
      </c>
      <c r="W110" s="162">
        <v>10042.102469727908</v>
      </c>
      <c r="X110" s="162">
        <v>10042.102469727908</v>
      </c>
      <c r="Y110" s="162">
        <v>10042.102469727908</v>
      </c>
      <c r="Z110" s="162"/>
      <c r="AA110" s="162"/>
      <c r="AB110" s="162"/>
      <c r="AC110" s="162">
        <v>12688.202789064442</v>
      </c>
      <c r="AD110" s="162">
        <v>18105.552011238935</v>
      </c>
      <c r="AE110" s="162">
        <v>27585.9131500443</v>
      </c>
      <c r="AF110" s="162">
        <v>27585.9131500443</v>
      </c>
      <c r="AG110" s="162">
        <v>27585.9131500443</v>
      </c>
      <c r="AH110" s="162">
        <v>27585.9131500443</v>
      </c>
      <c r="AI110" s="162">
        <v>27585.9131500443</v>
      </c>
      <c r="AJ110" s="162">
        <v>27585.9131500443</v>
      </c>
      <c r="AK110" s="162"/>
      <c r="AL110" s="162"/>
      <c r="AM110" s="162"/>
      <c r="AN110" s="162">
        <v>22660.126284622125</v>
      </c>
      <c r="AO110" s="162">
        <v>32335.083372175493</v>
      </c>
      <c r="AP110" s="162">
        <v>49266.258275393899</v>
      </c>
      <c r="AQ110" s="162">
        <v>49266.258275393899</v>
      </c>
      <c r="AR110" s="162">
        <v>49266.258275393899</v>
      </c>
      <c r="AS110" s="162">
        <v>49266.258275393899</v>
      </c>
      <c r="AT110" s="162">
        <v>49266.258275393899</v>
      </c>
      <c r="AU110" s="162">
        <v>49266.258275393899</v>
      </c>
      <c r="AV110" s="162"/>
      <c r="AW110" s="162"/>
      <c r="AX110" s="162"/>
      <c r="AY110" s="162">
        <v>61258</v>
      </c>
      <c r="AZ110" s="162">
        <v>63692.98636403415</v>
      </c>
      <c r="BA110" s="162">
        <v>72215.438638153661</v>
      </c>
      <c r="BB110" s="162">
        <v>72215.438638153661</v>
      </c>
      <c r="BC110" s="162">
        <v>72215.438638153661</v>
      </c>
      <c r="BD110" s="162">
        <v>72215.438638153661</v>
      </c>
      <c r="BE110" s="162">
        <v>72215.438638153661</v>
      </c>
      <c r="BF110" s="162">
        <v>72215.438638153661</v>
      </c>
      <c r="BG110" s="162"/>
      <c r="BH110" s="162"/>
      <c r="BI110" s="162"/>
      <c r="BJ110" s="162">
        <v>0</v>
      </c>
      <c r="BK110" s="162">
        <v>0</v>
      </c>
      <c r="BL110" s="162">
        <v>0</v>
      </c>
      <c r="BM110" s="162">
        <v>0</v>
      </c>
      <c r="BN110" s="162">
        <v>0</v>
      </c>
      <c r="BO110" s="162">
        <v>0</v>
      </c>
      <c r="BP110" s="162">
        <v>0</v>
      </c>
      <c r="BQ110" s="162">
        <v>0</v>
      </c>
      <c r="BR110" s="162"/>
      <c r="BS110" s="162"/>
      <c r="BT110" s="162"/>
      <c r="BU110" s="162">
        <v>0</v>
      </c>
      <c r="BV110" s="162">
        <v>0</v>
      </c>
      <c r="BW110" s="162">
        <v>0</v>
      </c>
      <c r="BX110" s="162">
        <v>0</v>
      </c>
      <c r="BY110" s="162">
        <v>0</v>
      </c>
      <c r="BZ110" s="162">
        <v>0</v>
      </c>
      <c r="CA110" s="162">
        <v>0</v>
      </c>
      <c r="CB110" s="162">
        <v>0</v>
      </c>
      <c r="CC110" s="162"/>
      <c r="CD110" s="162"/>
      <c r="CE110" s="162"/>
      <c r="CF110" s="162">
        <v>39967.216687499997</v>
      </c>
      <c r="CG110" s="162">
        <v>57031.601126651309</v>
      </c>
      <c r="CH110" s="162">
        <v>86894.273895166116</v>
      </c>
      <c r="CI110" s="162">
        <v>86894.273895166116</v>
      </c>
      <c r="CJ110" s="162">
        <v>86894.273895166116</v>
      </c>
      <c r="CK110" s="162">
        <v>86894.273895166116</v>
      </c>
      <c r="CL110" s="162">
        <v>86894.273895166116</v>
      </c>
      <c r="CM110" s="162">
        <v>86894.273895166116</v>
      </c>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4"/>
      <c r="DV110" s="164"/>
      <c r="DW110" s="164"/>
      <c r="DX110" s="164"/>
      <c r="DY110" s="164"/>
      <c r="DZ110" s="164"/>
      <c r="EA110" s="164"/>
      <c r="EB110" s="164"/>
      <c r="EC110" s="164"/>
      <c r="ED110" s="164"/>
      <c r="EE110" s="164"/>
      <c r="EF110" s="164"/>
      <c r="EG110" s="164"/>
      <c r="EH110" s="164"/>
      <c r="EI110" s="164"/>
      <c r="EJ110" s="164"/>
      <c r="EK110" s="164"/>
      <c r="EL110" s="164"/>
      <c r="EM110" s="164"/>
      <c r="EN110" s="164"/>
      <c r="EO110" s="164"/>
      <c r="EP110" s="164"/>
      <c r="EQ110" s="164"/>
      <c r="ER110" s="164"/>
      <c r="ES110" s="164"/>
      <c r="ET110" s="164"/>
      <c r="EU110" s="164"/>
      <c r="EV110" s="164"/>
      <c r="EW110" s="164"/>
      <c r="EX110" s="164"/>
      <c r="EY110" s="164"/>
      <c r="EZ110" s="164"/>
      <c r="FA110" s="164"/>
      <c r="FB110" s="164"/>
      <c r="FC110" s="164"/>
      <c r="FD110" s="164"/>
      <c r="FE110" s="164"/>
      <c r="FF110" s="164"/>
      <c r="FG110" s="164"/>
      <c r="FH110" s="164"/>
      <c r="FI110" s="164"/>
      <c r="FJ110" s="164"/>
      <c r="FK110" s="164"/>
      <c r="FL110" s="164"/>
      <c r="FM110" s="164"/>
      <c r="FN110" s="164"/>
      <c r="FO110" s="164"/>
      <c r="FP110" s="164"/>
      <c r="FQ110" s="164"/>
      <c r="FR110" s="164"/>
      <c r="FS110" s="164"/>
      <c r="FT110" s="164"/>
      <c r="FU110" s="164"/>
      <c r="FV110" s="164"/>
      <c r="FW110" s="164"/>
      <c r="FX110" s="164"/>
      <c r="FY110" s="164"/>
      <c r="FZ110" s="164"/>
      <c r="GA110" s="164"/>
      <c r="GB110" s="164"/>
      <c r="GC110" s="164"/>
      <c r="GD110" s="164"/>
      <c r="GE110" s="164"/>
      <c r="GF110" s="164"/>
      <c r="GG110" s="164"/>
      <c r="GH110" s="164"/>
      <c r="GI110" s="164"/>
      <c r="GJ110" s="164"/>
      <c r="GK110" s="164"/>
      <c r="GL110" s="164"/>
      <c r="GM110" s="164"/>
      <c r="GN110" s="164"/>
      <c r="GO110" s="164"/>
      <c r="GP110" s="164"/>
      <c r="GQ110" s="164"/>
      <c r="GR110" s="164"/>
      <c r="GS110" s="164"/>
      <c r="GT110" s="164"/>
      <c r="GU110" s="164"/>
      <c r="GV110" s="164"/>
      <c r="GW110" s="164"/>
      <c r="GX110" s="164"/>
      <c r="GY110" s="164"/>
      <c r="GZ110" s="164"/>
      <c r="HA110" s="164"/>
      <c r="HB110" s="164"/>
      <c r="HC110" s="164"/>
      <c r="HD110" s="164"/>
      <c r="HE110" s="164"/>
      <c r="HF110" s="164"/>
      <c r="HG110" s="164"/>
      <c r="HH110" s="164"/>
      <c r="HI110" s="164"/>
      <c r="HJ110" s="164"/>
      <c r="HK110" s="164"/>
      <c r="HL110" s="164"/>
      <c r="HM110" s="164"/>
      <c r="HN110" s="164"/>
      <c r="HO110" s="164"/>
      <c r="HP110" s="164"/>
      <c r="HQ110" s="164"/>
      <c r="HR110" s="164"/>
      <c r="HS110" s="164"/>
      <c r="HT110" s="164"/>
      <c r="HU110" s="164"/>
      <c r="HV110" s="164"/>
      <c r="HW110" s="164"/>
      <c r="HX110" s="164"/>
      <c r="HY110" s="164"/>
      <c r="HZ110" s="164"/>
      <c r="IA110" s="164"/>
      <c r="IB110" s="164"/>
      <c r="IC110" s="164"/>
      <c r="ID110" s="164"/>
      <c r="IE110" s="164"/>
      <c r="IF110" s="164"/>
      <c r="IG110" s="164"/>
      <c r="IH110" s="164"/>
      <c r="II110" s="164"/>
      <c r="IJ110" s="164"/>
      <c r="IK110" s="164"/>
      <c r="IL110" s="164"/>
      <c r="IM110" s="164"/>
      <c r="IN110" s="164"/>
      <c r="IO110" s="164"/>
      <c r="IP110" s="164"/>
      <c r="IQ110" s="164"/>
      <c r="IR110" s="164"/>
      <c r="IS110" s="164"/>
      <c r="IT110" s="164"/>
      <c r="IU110" s="164"/>
      <c r="IV110" s="164"/>
      <c r="IW110" s="164"/>
      <c r="IX110" s="164"/>
      <c r="IY110" s="164"/>
      <c r="IZ110" s="164"/>
      <c r="JA110" s="164"/>
      <c r="JB110" s="164"/>
      <c r="JC110" s="164"/>
      <c r="JD110" s="164"/>
      <c r="JE110" s="164"/>
      <c r="JF110" s="164"/>
      <c r="JG110" s="164"/>
      <c r="JH110" s="164"/>
      <c r="JI110" s="164"/>
      <c r="JJ110" s="164"/>
      <c r="JK110" s="164"/>
      <c r="JL110" s="164"/>
      <c r="JM110" s="164"/>
      <c r="JN110" s="164"/>
      <c r="JO110" s="164"/>
      <c r="JP110" s="164"/>
      <c r="JQ110" s="164"/>
      <c r="JR110" s="164"/>
      <c r="JS110" s="164"/>
      <c r="JT110" s="164"/>
      <c r="JU110" s="164"/>
      <c r="JV110" s="164"/>
      <c r="JW110" s="164"/>
      <c r="JX110" s="164"/>
      <c r="JY110" s="164"/>
      <c r="JZ110" s="164"/>
      <c r="KA110" s="164"/>
      <c r="KB110" s="164"/>
      <c r="KC110" s="164"/>
      <c r="KD110" s="164"/>
      <c r="KE110" s="164"/>
      <c r="KF110" s="164"/>
      <c r="KG110" s="164"/>
      <c r="KH110" s="164"/>
      <c r="KI110" s="164"/>
      <c r="KJ110" s="164"/>
      <c r="KK110" s="164"/>
      <c r="KL110" s="164"/>
      <c r="KM110" s="164"/>
      <c r="KN110" s="164"/>
      <c r="KO110" s="164"/>
      <c r="KP110" s="164"/>
      <c r="KQ110" s="164"/>
      <c r="KR110" s="164"/>
      <c r="KS110" s="164"/>
      <c r="KT110" s="164"/>
      <c r="KU110" s="164"/>
      <c r="KV110" s="164"/>
      <c r="KW110" s="164"/>
      <c r="KX110" s="164"/>
      <c r="KY110" s="164"/>
      <c r="KZ110" s="164"/>
      <c r="LA110" s="164"/>
      <c r="LB110" s="164"/>
      <c r="LC110" s="164"/>
      <c r="LD110" s="164"/>
      <c r="LE110" s="164"/>
      <c r="LF110" s="164"/>
      <c r="LG110" s="164"/>
      <c r="LH110" s="164"/>
      <c r="LI110" s="164"/>
      <c r="LJ110" s="164"/>
      <c r="LK110" s="164"/>
      <c r="LL110" s="164"/>
      <c r="LM110" s="164"/>
      <c r="LN110" s="164"/>
      <c r="LO110" s="164"/>
      <c r="LP110" s="164"/>
      <c r="LQ110" s="164"/>
      <c r="LR110" s="164"/>
      <c r="LS110" s="164"/>
      <c r="LT110" s="164"/>
      <c r="LU110" s="164"/>
      <c r="LV110" s="164"/>
      <c r="LW110" s="164"/>
      <c r="LX110" s="164"/>
      <c r="LY110" s="164"/>
      <c r="LZ110" s="164"/>
      <c r="MA110" s="164"/>
      <c r="MB110" s="164"/>
      <c r="MC110" s="164"/>
      <c r="MD110" s="164"/>
      <c r="ME110" s="164"/>
      <c r="MF110" s="164"/>
      <c r="MG110" s="164"/>
      <c r="MH110" s="164"/>
      <c r="MI110" s="164"/>
      <c r="MJ110" s="164"/>
      <c r="MK110" s="164"/>
      <c r="ML110" s="164"/>
      <c r="MM110" s="164"/>
      <c r="MN110" s="164"/>
      <c r="MO110" s="164"/>
      <c r="MP110" s="164"/>
      <c r="MQ110" s="164"/>
      <c r="MR110" s="164"/>
      <c r="MS110" s="164"/>
      <c r="MT110" s="164"/>
      <c r="MU110" s="164"/>
      <c r="MV110" s="164"/>
      <c r="MW110" s="164"/>
      <c r="MX110" s="164"/>
      <c r="MY110" s="164"/>
      <c r="MZ110" s="164"/>
      <c r="NA110" s="164"/>
      <c r="NB110" s="164"/>
      <c r="NC110" s="164"/>
      <c r="ND110" s="164"/>
      <c r="NE110" s="164"/>
      <c r="NF110" s="164"/>
      <c r="NG110" s="164"/>
      <c r="NH110" s="164"/>
      <c r="NI110" s="164"/>
      <c r="NJ110" s="164"/>
      <c r="NK110" s="164"/>
      <c r="NL110" s="164"/>
      <c r="NM110" s="164"/>
      <c r="NN110" s="164"/>
      <c r="NO110" s="164"/>
      <c r="NP110" s="164"/>
      <c r="NQ110" s="164"/>
      <c r="NR110" s="164"/>
      <c r="NS110" s="164"/>
      <c r="NT110" s="164"/>
      <c r="NU110" s="164"/>
      <c r="NV110" s="164"/>
      <c r="NW110" s="164"/>
      <c r="NX110" s="164"/>
      <c r="NY110" s="164"/>
      <c r="NZ110" s="164"/>
      <c r="OA110" s="164"/>
      <c r="OB110" s="164"/>
      <c r="OC110" s="164"/>
      <c r="OD110" s="164"/>
      <c r="OE110" s="164"/>
      <c r="OF110" s="164"/>
      <c r="OG110" s="164"/>
      <c r="OH110" s="164"/>
      <c r="OI110" s="164"/>
      <c r="OJ110" s="164"/>
      <c r="OK110" s="164"/>
      <c r="OL110" s="164"/>
      <c r="OM110" s="164"/>
      <c r="ON110" s="164"/>
      <c r="OO110" s="164"/>
      <c r="OP110" s="164"/>
      <c r="OQ110" s="164"/>
      <c r="OR110" s="164"/>
      <c r="OS110" s="164"/>
      <c r="OT110" s="164"/>
      <c r="OU110" s="164"/>
      <c r="OV110" s="164"/>
      <c r="OW110" s="164"/>
      <c r="OX110" s="164"/>
      <c r="OY110" s="164"/>
      <c r="OZ110" s="164"/>
      <c r="PA110" s="164"/>
      <c r="PB110" s="164"/>
      <c r="PC110" s="164"/>
      <c r="PD110" s="164"/>
      <c r="PE110" s="164"/>
      <c r="PF110" s="164"/>
      <c r="PG110" s="164"/>
      <c r="PH110" s="164"/>
      <c r="PI110" s="164"/>
      <c r="PJ110" s="164"/>
      <c r="PK110" s="164"/>
      <c r="PL110" s="164"/>
      <c r="PM110" s="164"/>
      <c r="PN110" s="164"/>
      <c r="PO110" s="164"/>
      <c r="PP110" s="164"/>
      <c r="PQ110" s="164"/>
      <c r="PR110" s="164"/>
      <c r="PS110" s="164"/>
      <c r="PT110" s="164"/>
      <c r="PU110" s="164"/>
      <c r="PV110" s="164"/>
      <c r="PW110" s="164"/>
      <c r="PX110" s="164"/>
      <c r="PY110" s="164"/>
      <c r="PZ110" s="164"/>
      <c r="QA110" s="164"/>
      <c r="QB110" s="164"/>
      <c r="QC110" s="164"/>
      <c r="QD110" s="164"/>
      <c r="QE110" s="164"/>
      <c r="QF110" s="164"/>
      <c r="QG110" s="164"/>
      <c r="QH110" s="164"/>
      <c r="QI110" s="164"/>
      <c r="QJ110" s="164"/>
      <c r="QK110" s="164"/>
      <c r="QL110" s="164"/>
      <c r="QM110" s="164"/>
      <c r="QN110" s="164"/>
      <c r="QO110" s="164"/>
      <c r="QP110" s="164"/>
      <c r="QQ110" s="164"/>
      <c r="QR110" s="164"/>
      <c r="QS110" s="164"/>
      <c r="QT110" s="164"/>
      <c r="QU110" s="164"/>
      <c r="QV110" s="164"/>
      <c r="QW110" s="164"/>
      <c r="QX110" s="164"/>
      <c r="QY110" s="164"/>
      <c r="QZ110" s="164"/>
      <c r="RA110" s="164"/>
      <c r="RB110" s="164"/>
      <c r="RC110" s="164"/>
      <c r="RD110" s="164"/>
      <c r="RE110" s="164"/>
      <c r="RF110" s="164"/>
      <c r="RG110" s="164"/>
      <c r="RH110" s="164"/>
      <c r="RI110" s="164"/>
      <c r="RJ110" s="164"/>
      <c r="RK110" s="164"/>
      <c r="RL110" s="164"/>
      <c r="RM110" s="164"/>
      <c r="RN110" s="164"/>
      <c r="RO110" s="164"/>
      <c r="RP110" s="164"/>
      <c r="RQ110" s="164"/>
      <c r="RR110" s="164"/>
      <c r="RS110" s="164"/>
      <c r="RT110" s="164"/>
      <c r="RU110" s="164"/>
      <c r="RV110" s="164"/>
      <c r="RW110" s="164"/>
      <c r="RX110" s="164"/>
      <c r="RY110" s="164"/>
      <c r="RZ110" s="164"/>
      <c r="SA110" s="164"/>
      <c r="SB110" s="164"/>
      <c r="SC110" s="164"/>
      <c r="SD110" s="164"/>
      <c r="SE110" s="164"/>
      <c r="SF110" s="164"/>
      <c r="SG110" s="164"/>
      <c r="SH110" s="164"/>
      <c r="SI110" s="164"/>
      <c r="SJ110" s="164"/>
      <c r="SK110" s="164"/>
      <c r="SL110" s="164"/>
      <c r="SM110" s="164"/>
      <c r="SN110" s="164"/>
      <c r="SO110" s="164"/>
      <c r="SP110" s="164"/>
      <c r="SQ110" s="164"/>
      <c r="SR110" s="164"/>
      <c r="SS110" s="164"/>
      <c r="ST110" s="164"/>
      <c r="SU110" s="164"/>
      <c r="SV110" s="164"/>
      <c r="SW110" s="164"/>
      <c r="SX110" s="164"/>
      <c r="SY110" s="164"/>
      <c r="SZ110" s="164"/>
      <c r="TA110" s="164"/>
      <c r="TB110" s="164"/>
      <c r="TC110" s="164"/>
      <c r="TD110" s="164"/>
      <c r="TE110" s="164"/>
      <c r="TF110" s="164"/>
      <c r="TG110" s="164"/>
      <c r="TH110" s="164"/>
      <c r="TI110" s="164"/>
      <c r="TJ110" s="164"/>
      <c r="TK110" s="164"/>
      <c r="TL110" s="164"/>
      <c r="TM110" s="164"/>
      <c r="TN110" s="164"/>
      <c r="TO110" s="164"/>
      <c r="TP110" s="164"/>
      <c r="TQ110" s="164"/>
      <c r="TR110" s="164"/>
      <c r="TS110" s="164"/>
      <c r="TT110" s="164"/>
      <c r="TU110" s="164"/>
      <c r="TV110" s="164"/>
      <c r="TW110" s="164"/>
      <c r="TX110" s="164"/>
      <c r="TY110" s="164"/>
      <c r="TZ110" s="164"/>
      <c r="UA110" s="164"/>
      <c r="UB110" s="164"/>
      <c r="UC110" s="164"/>
      <c r="UD110" s="164"/>
      <c r="UE110" s="164"/>
      <c r="UF110" s="164"/>
      <c r="UG110" s="164"/>
      <c r="UH110" s="164"/>
      <c r="UI110" s="164"/>
      <c r="UJ110" s="164"/>
      <c r="UK110" s="164"/>
      <c r="UL110" s="164"/>
      <c r="UM110" s="164"/>
      <c r="UN110" s="164"/>
      <c r="UO110" s="164"/>
      <c r="UP110" s="164"/>
      <c r="UQ110" s="164"/>
      <c r="UR110" s="164"/>
      <c r="US110" s="164"/>
      <c r="UT110" s="164"/>
      <c r="UU110" s="164"/>
      <c r="UV110" s="164"/>
      <c r="UW110" s="164"/>
      <c r="UX110" s="164"/>
      <c r="UY110" s="164"/>
      <c r="UZ110" s="164"/>
      <c r="VA110" s="164"/>
      <c r="VB110" s="164"/>
      <c r="VC110" s="164"/>
      <c r="VD110" s="164"/>
      <c r="VE110" s="164"/>
      <c r="VF110" s="164"/>
      <c r="VG110" s="164"/>
      <c r="VH110" s="164"/>
      <c r="VI110" s="164"/>
      <c r="VJ110" s="164"/>
      <c r="VK110" s="164"/>
      <c r="VL110" s="164"/>
      <c r="VM110" s="164"/>
      <c r="VN110" s="164"/>
      <c r="VO110" s="164"/>
      <c r="VP110" s="164"/>
      <c r="VQ110" s="164"/>
      <c r="VR110" s="164"/>
      <c r="VS110" s="164"/>
      <c r="VT110" s="164"/>
      <c r="VU110" s="164"/>
      <c r="VV110" s="164"/>
      <c r="VW110" s="164"/>
      <c r="VX110" s="164"/>
      <c r="VY110" s="164"/>
      <c r="VZ110" s="164"/>
      <c r="WA110" s="164"/>
      <c r="WB110" s="164"/>
      <c r="WC110" s="164"/>
      <c r="WD110" s="164"/>
      <c r="WE110" s="164"/>
      <c r="WF110" s="164"/>
      <c r="WG110" s="164"/>
      <c r="WH110" s="164"/>
      <c r="WI110" s="164"/>
      <c r="WJ110" s="164"/>
      <c r="WK110" s="164"/>
      <c r="WL110" s="164"/>
      <c r="WM110" s="164"/>
      <c r="WN110" s="164"/>
      <c r="WO110" s="164"/>
      <c r="WP110" s="164"/>
      <c r="WQ110" s="164"/>
      <c r="WR110" s="164"/>
      <c r="WS110" s="164"/>
      <c r="WT110" s="164"/>
      <c r="WU110" s="164"/>
      <c r="WV110" s="164"/>
      <c r="WW110" s="164"/>
      <c r="WX110" s="164"/>
      <c r="WY110" s="164"/>
      <c r="WZ110" s="164"/>
      <c r="XA110" s="164"/>
      <c r="XB110" s="164"/>
      <c r="XC110" s="164"/>
      <c r="XD110" s="164"/>
      <c r="XE110" s="164"/>
      <c r="XF110" s="164"/>
      <c r="XG110" s="164"/>
      <c r="XH110" s="164"/>
      <c r="XI110" s="164"/>
      <c r="XJ110" s="164"/>
      <c r="XK110" s="164"/>
      <c r="XL110" s="164"/>
      <c r="XM110" s="164"/>
      <c r="XN110" s="164"/>
      <c r="XO110" s="164"/>
      <c r="XP110" s="164"/>
      <c r="XQ110" s="164"/>
      <c r="XR110" s="164"/>
      <c r="XS110" s="164"/>
      <c r="XT110" s="164"/>
      <c r="XU110" s="164"/>
      <c r="XV110" s="164"/>
      <c r="XW110" s="164"/>
      <c r="XX110" s="164"/>
      <c r="XY110" s="164"/>
      <c r="XZ110" s="164"/>
      <c r="YA110" s="164"/>
      <c r="YB110" s="164"/>
      <c r="YC110" s="164"/>
      <c r="YD110" s="164"/>
      <c r="YE110" s="164"/>
      <c r="YF110" s="164"/>
      <c r="YG110" s="164"/>
      <c r="YH110" s="164"/>
      <c r="YI110" s="164"/>
      <c r="YJ110" s="164"/>
      <c r="YK110" s="164"/>
      <c r="YL110" s="164"/>
      <c r="YM110" s="164"/>
      <c r="YN110" s="164"/>
      <c r="YO110" s="164"/>
      <c r="YP110" s="164"/>
      <c r="YQ110" s="164"/>
      <c r="YR110" s="164"/>
      <c r="YS110" s="164"/>
      <c r="YT110" s="164"/>
      <c r="YU110" s="164"/>
      <c r="YV110" s="164"/>
      <c r="YW110" s="164"/>
      <c r="YX110" s="164"/>
      <c r="YY110" s="164"/>
      <c r="YZ110" s="164"/>
      <c r="ZA110" s="164"/>
      <c r="ZB110" s="164"/>
      <c r="ZC110" s="164"/>
      <c r="ZD110" s="164"/>
      <c r="ZE110" s="164"/>
      <c r="ZF110" s="164"/>
      <c r="ZG110" s="164"/>
      <c r="ZH110" s="164"/>
      <c r="ZI110" s="164"/>
      <c r="ZJ110" s="164"/>
      <c r="ZK110" s="164"/>
      <c r="ZL110" s="164"/>
      <c r="ZM110" s="164"/>
      <c r="ZN110" s="164"/>
      <c r="ZO110" s="164"/>
      <c r="ZP110" s="164"/>
      <c r="ZQ110" s="164"/>
      <c r="ZR110" s="164"/>
      <c r="ZS110" s="164"/>
      <c r="ZT110" s="164"/>
      <c r="ZU110" s="164"/>
      <c r="ZV110" s="164"/>
      <c r="ZW110" s="164"/>
      <c r="ZX110" s="164"/>
      <c r="ZY110" s="164"/>
      <c r="ZZ110" s="164"/>
      <c r="AAA110" s="164"/>
      <c r="AAB110" s="164"/>
      <c r="AAC110" s="164"/>
      <c r="AAD110" s="164"/>
      <c r="AAE110" s="164"/>
      <c r="AAF110" s="164"/>
      <c r="AAG110" s="164"/>
      <c r="AAH110" s="164"/>
      <c r="AAI110" s="164"/>
      <c r="AAJ110" s="164"/>
      <c r="AAK110" s="164"/>
      <c r="AAL110" s="164"/>
      <c r="AAM110" s="164"/>
      <c r="AAN110" s="164"/>
      <c r="AAO110" s="164"/>
      <c r="AAP110" s="164"/>
      <c r="AAQ110" s="164"/>
      <c r="AAR110" s="164"/>
      <c r="AAS110" s="164"/>
      <c r="AAT110" s="164"/>
      <c r="AAU110" s="164"/>
      <c r="AAV110" s="164"/>
      <c r="AAW110" s="164"/>
      <c r="AAX110" s="164"/>
      <c r="AAY110" s="164"/>
      <c r="AAZ110" s="164"/>
      <c r="ABA110" s="164"/>
      <c r="ABB110" s="164"/>
      <c r="ABC110" s="164"/>
    </row>
    <row r="111" spans="1:731" ht="15" customHeight="1" x14ac:dyDescent="0.35">
      <c r="A111" s="161" t="s">
        <v>257</v>
      </c>
      <c r="B111" s="525"/>
      <c r="C111" s="525"/>
      <c r="D111" s="162"/>
      <c r="E111" s="162"/>
      <c r="F111" s="162"/>
      <c r="G111" s="162">
        <v>1</v>
      </c>
      <c r="H111" s="162">
        <v>1</v>
      </c>
      <c r="I111" s="162">
        <v>1</v>
      </c>
      <c r="J111" s="162">
        <v>1</v>
      </c>
      <c r="K111" s="162">
        <v>1</v>
      </c>
      <c r="L111" s="162">
        <v>1</v>
      </c>
      <c r="M111" s="162">
        <v>1</v>
      </c>
      <c r="N111" s="162">
        <v>1</v>
      </c>
      <c r="O111" s="162"/>
      <c r="P111" s="162"/>
      <c r="Q111" s="162"/>
      <c r="R111" s="162">
        <v>4777.1172995720335</v>
      </c>
      <c r="S111" s="162">
        <v>4777.1172995720335</v>
      </c>
      <c r="T111" s="162">
        <v>4777.1172995720335</v>
      </c>
      <c r="U111" s="162">
        <v>4777.1172995720335</v>
      </c>
      <c r="V111" s="162">
        <v>4777.1172995720335</v>
      </c>
      <c r="W111" s="162">
        <v>4777.1172995720335</v>
      </c>
      <c r="X111" s="162">
        <v>4777.1172995720335</v>
      </c>
      <c r="Y111" s="162">
        <v>4777.1172995720335</v>
      </c>
      <c r="Z111" s="162"/>
      <c r="AA111" s="162"/>
      <c r="AB111" s="162"/>
      <c r="AC111" s="162">
        <v>13279.990654289966</v>
      </c>
      <c r="AD111" s="162">
        <v>13279.990654289966</v>
      </c>
      <c r="AE111" s="162">
        <v>13279.990654289966</v>
      </c>
      <c r="AF111" s="162">
        <v>13279.990654289966</v>
      </c>
      <c r="AG111" s="162">
        <v>13279.990654289966</v>
      </c>
      <c r="AH111" s="162">
        <v>13279.990654289966</v>
      </c>
      <c r="AI111" s="162">
        <v>13279.990654289966</v>
      </c>
      <c r="AJ111" s="162">
        <v>13279.990654289966</v>
      </c>
      <c r="AK111" s="162"/>
      <c r="AL111" s="162"/>
      <c r="AM111" s="162"/>
      <c r="AN111" s="162">
        <v>18531.432296137995</v>
      </c>
      <c r="AO111" s="162">
        <v>18531.432296137995</v>
      </c>
      <c r="AP111" s="162">
        <v>18531.432296137995</v>
      </c>
      <c r="AQ111" s="162">
        <v>18531.432296137995</v>
      </c>
      <c r="AR111" s="162">
        <v>18531.432296137995</v>
      </c>
      <c r="AS111" s="162">
        <v>18531.432296137995</v>
      </c>
      <c r="AT111" s="162">
        <v>18531.432296137995</v>
      </c>
      <c r="AU111" s="162">
        <v>18531.432296137995</v>
      </c>
      <c r="AV111" s="162"/>
      <c r="AW111" s="162"/>
      <c r="AX111" s="162"/>
      <c r="AY111" s="162">
        <v>186684</v>
      </c>
      <c r="AZ111" s="162">
        <v>186684</v>
      </c>
      <c r="BA111" s="162">
        <v>186684</v>
      </c>
      <c r="BB111" s="162">
        <v>186684</v>
      </c>
      <c r="BC111" s="162">
        <v>186684</v>
      </c>
      <c r="BD111" s="162">
        <v>186684</v>
      </c>
      <c r="BE111" s="162">
        <v>186684</v>
      </c>
      <c r="BF111" s="162">
        <v>186684</v>
      </c>
      <c r="BG111" s="162"/>
      <c r="BH111" s="162"/>
      <c r="BI111" s="162"/>
      <c r="BJ111" s="162">
        <v>0</v>
      </c>
      <c r="BK111" s="162">
        <v>0</v>
      </c>
      <c r="BL111" s="162">
        <v>0</v>
      </c>
      <c r="BM111" s="162">
        <v>0</v>
      </c>
      <c r="BN111" s="162">
        <v>0</v>
      </c>
      <c r="BO111" s="162">
        <v>0</v>
      </c>
      <c r="BP111" s="162">
        <v>0</v>
      </c>
      <c r="BQ111" s="162">
        <v>0</v>
      </c>
      <c r="BR111" s="162"/>
      <c r="BS111" s="162"/>
      <c r="BT111" s="162"/>
      <c r="BU111" s="162">
        <v>0</v>
      </c>
      <c r="BV111" s="162">
        <v>0</v>
      </c>
      <c r="BW111" s="162">
        <v>0</v>
      </c>
      <c r="BX111" s="162">
        <v>0</v>
      </c>
      <c r="BY111" s="162">
        <v>0</v>
      </c>
      <c r="BZ111" s="162">
        <v>0</v>
      </c>
      <c r="CA111" s="162">
        <v>0</v>
      </c>
      <c r="CB111" s="162">
        <v>0</v>
      </c>
      <c r="CC111" s="162"/>
      <c r="CD111" s="162"/>
      <c r="CE111" s="162"/>
      <c r="CF111" s="162">
        <v>36588.540249999991</v>
      </c>
      <c r="CG111" s="162">
        <v>36588.540249999991</v>
      </c>
      <c r="CH111" s="162">
        <v>36588.540249999991</v>
      </c>
      <c r="CI111" s="162">
        <v>36588.540249999991</v>
      </c>
      <c r="CJ111" s="162">
        <v>36588.540249999991</v>
      </c>
      <c r="CK111" s="162">
        <v>36588.540249999991</v>
      </c>
      <c r="CL111" s="162">
        <v>36588.540249999991</v>
      </c>
      <c r="CM111" s="162">
        <v>36588.540249999991</v>
      </c>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4"/>
      <c r="DV111" s="164"/>
      <c r="DW111" s="164"/>
      <c r="DX111" s="164"/>
      <c r="DY111" s="164"/>
      <c r="DZ111" s="164"/>
      <c r="EA111" s="164"/>
      <c r="EB111" s="164"/>
      <c r="EC111" s="164"/>
      <c r="ED111" s="164"/>
      <c r="EE111" s="164"/>
      <c r="EF111" s="164"/>
      <c r="EG111" s="164"/>
      <c r="EH111" s="164"/>
      <c r="EI111" s="164"/>
      <c r="EJ111" s="164"/>
      <c r="EK111" s="164"/>
      <c r="EL111" s="164"/>
      <c r="EM111" s="164"/>
      <c r="EN111" s="164"/>
      <c r="EO111" s="164"/>
      <c r="EP111" s="164"/>
      <c r="EQ111" s="164"/>
      <c r="ER111" s="164"/>
      <c r="ES111" s="164"/>
      <c r="ET111" s="164"/>
      <c r="EU111" s="164"/>
      <c r="EV111" s="164"/>
      <c r="EW111" s="164"/>
      <c r="EX111" s="164"/>
      <c r="EY111" s="164"/>
      <c r="EZ111" s="164"/>
      <c r="FA111" s="164"/>
      <c r="FB111" s="164"/>
      <c r="FC111" s="164"/>
      <c r="FD111" s="164"/>
      <c r="FE111" s="164"/>
      <c r="FF111" s="164"/>
      <c r="FG111" s="164"/>
      <c r="FH111" s="164"/>
      <c r="FI111" s="164"/>
      <c r="FJ111" s="164"/>
      <c r="FK111" s="164"/>
      <c r="FL111" s="164"/>
      <c r="FM111" s="164"/>
      <c r="FN111" s="164"/>
      <c r="FO111" s="164"/>
      <c r="FP111" s="164"/>
      <c r="FQ111" s="164"/>
      <c r="FR111" s="164"/>
      <c r="FS111" s="164"/>
      <c r="FT111" s="164"/>
      <c r="FU111" s="164"/>
      <c r="FV111" s="164"/>
      <c r="FW111" s="164"/>
      <c r="FX111" s="164"/>
      <c r="FY111" s="164"/>
      <c r="FZ111" s="164"/>
      <c r="GA111" s="164"/>
      <c r="GB111" s="164"/>
      <c r="GC111" s="164"/>
      <c r="GD111" s="164"/>
      <c r="GE111" s="164"/>
      <c r="GF111" s="164"/>
      <c r="GG111" s="164"/>
      <c r="GH111" s="164"/>
      <c r="GI111" s="164"/>
      <c r="GJ111" s="164"/>
      <c r="GK111" s="164"/>
      <c r="GL111" s="164"/>
      <c r="GM111" s="164"/>
      <c r="GN111" s="164"/>
      <c r="GO111" s="164"/>
      <c r="GP111" s="164"/>
      <c r="GQ111" s="164"/>
      <c r="GR111" s="164"/>
      <c r="GS111" s="164"/>
      <c r="GT111" s="164"/>
      <c r="GU111" s="164"/>
      <c r="GV111" s="164"/>
      <c r="GW111" s="164"/>
      <c r="GX111" s="164"/>
      <c r="GY111" s="164"/>
      <c r="GZ111" s="164"/>
      <c r="HA111" s="164"/>
      <c r="HB111" s="164"/>
      <c r="HC111" s="164"/>
      <c r="HD111" s="164"/>
      <c r="HE111" s="164"/>
      <c r="HF111" s="164"/>
      <c r="HG111" s="164"/>
      <c r="HH111" s="164"/>
      <c r="HI111" s="164"/>
      <c r="HJ111" s="164"/>
      <c r="HK111" s="164"/>
      <c r="HL111" s="164"/>
      <c r="HM111" s="164"/>
      <c r="HN111" s="164"/>
      <c r="HO111" s="164"/>
      <c r="HP111" s="164"/>
      <c r="HQ111" s="164"/>
      <c r="HR111" s="164"/>
      <c r="HS111" s="164"/>
      <c r="HT111" s="164"/>
      <c r="HU111" s="164"/>
      <c r="HV111" s="164"/>
      <c r="HW111" s="164"/>
      <c r="HX111" s="164"/>
      <c r="HY111" s="164"/>
      <c r="HZ111" s="164"/>
      <c r="IA111" s="164"/>
      <c r="IB111" s="164"/>
      <c r="IC111" s="164"/>
      <c r="ID111" s="164"/>
      <c r="IE111" s="164"/>
      <c r="IF111" s="164"/>
      <c r="IG111" s="164"/>
      <c r="IH111" s="164"/>
      <c r="II111" s="164"/>
      <c r="IJ111" s="164"/>
      <c r="IK111" s="164"/>
      <c r="IL111" s="164"/>
      <c r="IM111" s="164"/>
      <c r="IN111" s="164"/>
      <c r="IO111" s="164"/>
      <c r="IP111" s="164"/>
      <c r="IQ111" s="164"/>
      <c r="IR111" s="164"/>
      <c r="IS111" s="164"/>
      <c r="IT111" s="164"/>
      <c r="IU111" s="164"/>
      <c r="IV111" s="164"/>
      <c r="IW111" s="164"/>
      <c r="IX111" s="164"/>
      <c r="IY111" s="164"/>
      <c r="IZ111" s="164"/>
      <c r="JA111" s="164"/>
      <c r="JB111" s="164"/>
      <c r="JC111" s="164"/>
      <c r="JD111" s="164"/>
      <c r="JE111" s="164"/>
      <c r="JF111" s="164"/>
      <c r="JG111" s="164"/>
      <c r="JH111" s="164"/>
      <c r="JI111" s="164"/>
      <c r="JJ111" s="164"/>
      <c r="JK111" s="164"/>
      <c r="JL111" s="164"/>
      <c r="JM111" s="164"/>
      <c r="JN111" s="164"/>
      <c r="JO111" s="164"/>
      <c r="JP111" s="164"/>
      <c r="JQ111" s="164"/>
      <c r="JR111" s="164"/>
      <c r="JS111" s="164"/>
      <c r="JT111" s="164"/>
      <c r="JU111" s="164"/>
      <c r="JV111" s="164"/>
      <c r="JW111" s="164"/>
      <c r="JX111" s="164"/>
      <c r="JY111" s="164"/>
      <c r="JZ111" s="164"/>
      <c r="KA111" s="164"/>
      <c r="KB111" s="164"/>
      <c r="KC111" s="164"/>
      <c r="KD111" s="164"/>
      <c r="KE111" s="164"/>
      <c r="KF111" s="164"/>
      <c r="KG111" s="164"/>
      <c r="KH111" s="164"/>
      <c r="KI111" s="164"/>
      <c r="KJ111" s="164"/>
      <c r="KK111" s="164"/>
      <c r="KL111" s="164"/>
      <c r="KM111" s="164"/>
      <c r="KN111" s="164"/>
      <c r="KO111" s="164"/>
      <c r="KP111" s="164"/>
      <c r="KQ111" s="164"/>
      <c r="KR111" s="164"/>
      <c r="KS111" s="164"/>
      <c r="KT111" s="164"/>
      <c r="KU111" s="164"/>
      <c r="KV111" s="164"/>
      <c r="KW111" s="164"/>
      <c r="KX111" s="164"/>
      <c r="KY111" s="164"/>
      <c r="KZ111" s="164"/>
      <c r="LA111" s="164"/>
      <c r="LB111" s="164"/>
      <c r="LC111" s="164"/>
      <c r="LD111" s="164"/>
      <c r="LE111" s="164"/>
      <c r="LF111" s="164"/>
      <c r="LG111" s="164"/>
      <c r="LH111" s="164"/>
      <c r="LI111" s="164"/>
      <c r="LJ111" s="164"/>
      <c r="LK111" s="164"/>
      <c r="LL111" s="164"/>
      <c r="LM111" s="164"/>
      <c r="LN111" s="164"/>
      <c r="LO111" s="164"/>
      <c r="LP111" s="164"/>
      <c r="LQ111" s="164"/>
      <c r="LR111" s="164"/>
      <c r="LS111" s="164"/>
      <c r="LT111" s="164"/>
      <c r="LU111" s="164"/>
      <c r="LV111" s="164"/>
      <c r="LW111" s="164"/>
      <c r="LX111" s="164"/>
      <c r="LY111" s="164"/>
      <c r="LZ111" s="164"/>
      <c r="MA111" s="164"/>
      <c r="MB111" s="164"/>
      <c r="MC111" s="164"/>
      <c r="MD111" s="164"/>
      <c r="ME111" s="164"/>
      <c r="MF111" s="164"/>
      <c r="MG111" s="164"/>
      <c r="MH111" s="164"/>
      <c r="MI111" s="164"/>
      <c r="MJ111" s="164"/>
      <c r="MK111" s="164"/>
      <c r="ML111" s="164"/>
      <c r="MM111" s="164"/>
      <c r="MN111" s="164"/>
      <c r="MO111" s="164"/>
      <c r="MP111" s="164"/>
      <c r="MQ111" s="164"/>
      <c r="MR111" s="164"/>
      <c r="MS111" s="164"/>
      <c r="MT111" s="164"/>
      <c r="MU111" s="164"/>
      <c r="MV111" s="164"/>
      <c r="MW111" s="164"/>
      <c r="MX111" s="164"/>
      <c r="MY111" s="164"/>
      <c r="MZ111" s="164"/>
      <c r="NA111" s="164"/>
      <c r="NB111" s="164"/>
      <c r="NC111" s="164"/>
      <c r="ND111" s="164"/>
      <c r="NE111" s="164"/>
      <c r="NF111" s="164"/>
      <c r="NG111" s="164"/>
      <c r="NH111" s="164"/>
      <c r="NI111" s="164"/>
      <c r="NJ111" s="164"/>
      <c r="NK111" s="164"/>
      <c r="NL111" s="164"/>
      <c r="NM111" s="164"/>
      <c r="NN111" s="164"/>
      <c r="NO111" s="164"/>
      <c r="NP111" s="164"/>
      <c r="NQ111" s="164"/>
      <c r="NR111" s="164"/>
      <c r="NS111" s="164"/>
      <c r="NT111" s="164"/>
      <c r="NU111" s="164"/>
      <c r="NV111" s="164"/>
      <c r="NW111" s="164"/>
      <c r="NX111" s="164"/>
      <c r="NY111" s="164"/>
      <c r="NZ111" s="164"/>
      <c r="OA111" s="164"/>
      <c r="OB111" s="164"/>
      <c r="OC111" s="164"/>
      <c r="OD111" s="164"/>
      <c r="OE111" s="164"/>
      <c r="OF111" s="164"/>
      <c r="OG111" s="164"/>
      <c r="OH111" s="164"/>
      <c r="OI111" s="164"/>
      <c r="OJ111" s="164"/>
      <c r="OK111" s="164"/>
      <c r="OL111" s="164"/>
      <c r="OM111" s="164"/>
      <c r="ON111" s="164"/>
      <c r="OO111" s="164"/>
      <c r="OP111" s="164"/>
      <c r="OQ111" s="164"/>
      <c r="OR111" s="164"/>
      <c r="OS111" s="164"/>
      <c r="OT111" s="164"/>
      <c r="OU111" s="164"/>
      <c r="OV111" s="164"/>
      <c r="OW111" s="164"/>
      <c r="OX111" s="164"/>
      <c r="OY111" s="164"/>
      <c r="OZ111" s="164"/>
      <c r="PA111" s="164"/>
      <c r="PB111" s="164"/>
      <c r="PC111" s="164"/>
      <c r="PD111" s="164"/>
      <c r="PE111" s="164"/>
      <c r="PF111" s="164"/>
      <c r="PG111" s="164"/>
      <c r="PH111" s="164"/>
      <c r="PI111" s="164"/>
      <c r="PJ111" s="164"/>
      <c r="PK111" s="164"/>
      <c r="PL111" s="164"/>
      <c r="PM111" s="164"/>
      <c r="PN111" s="164"/>
      <c r="PO111" s="164"/>
      <c r="PP111" s="164"/>
      <c r="PQ111" s="164"/>
      <c r="PR111" s="164"/>
      <c r="PS111" s="164"/>
      <c r="PT111" s="164"/>
      <c r="PU111" s="164"/>
      <c r="PV111" s="164"/>
      <c r="PW111" s="164"/>
      <c r="PX111" s="164"/>
      <c r="PY111" s="164"/>
      <c r="PZ111" s="164"/>
      <c r="QA111" s="164"/>
      <c r="QB111" s="164"/>
      <c r="QC111" s="164"/>
      <c r="QD111" s="164"/>
      <c r="QE111" s="164"/>
      <c r="QF111" s="164"/>
      <c r="QG111" s="164"/>
      <c r="QH111" s="164"/>
      <c r="QI111" s="164"/>
      <c r="QJ111" s="164"/>
      <c r="QK111" s="164"/>
      <c r="QL111" s="164"/>
      <c r="QM111" s="164"/>
      <c r="QN111" s="164"/>
      <c r="QO111" s="164"/>
      <c r="QP111" s="164"/>
      <c r="QQ111" s="164"/>
      <c r="QR111" s="164"/>
      <c r="QS111" s="164"/>
      <c r="QT111" s="164"/>
      <c r="QU111" s="164"/>
      <c r="QV111" s="164"/>
      <c r="QW111" s="164"/>
      <c r="QX111" s="164"/>
      <c r="QY111" s="164"/>
      <c r="QZ111" s="164"/>
      <c r="RA111" s="164"/>
      <c r="RB111" s="164"/>
      <c r="RC111" s="164"/>
      <c r="RD111" s="164"/>
      <c r="RE111" s="164"/>
      <c r="RF111" s="164"/>
      <c r="RG111" s="164"/>
      <c r="RH111" s="164"/>
      <c r="RI111" s="164"/>
      <c r="RJ111" s="164"/>
      <c r="RK111" s="164"/>
      <c r="RL111" s="164"/>
      <c r="RM111" s="164"/>
      <c r="RN111" s="164"/>
      <c r="RO111" s="164"/>
      <c r="RP111" s="164"/>
      <c r="RQ111" s="164"/>
      <c r="RR111" s="164"/>
      <c r="RS111" s="164"/>
      <c r="RT111" s="164"/>
      <c r="RU111" s="164"/>
      <c r="RV111" s="164"/>
      <c r="RW111" s="164"/>
      <c r="RX111" s="164"/>
      <c r="RY111" s="164"/>
      <c r="RZ111" s="164"/>
      <c r="SA111" s="164"/>
      <c r="SB111" s="164"/>
      <c r="SC111" s="164"/>
      <c r="SD111" s="164"/>
      <c r="SE111" s="164"/>
      <c r="SF111" s="164"/>
      <c r="SG111" s="164"/>
      <c r="SH111" s="164"/>
      <c r="SI111" s="164"/>
      <c r="SJ111" s="164"/>
      <c r="SK111" s="164"/>
      <c r="SL111" s="164"/>
      <c r="SM111" s="164"/>
      <c r="SN111" s="164"/>
      <c r="SO111" s="164"/>
      <c r="SP111" s="164"/>
      <c r="SQ111" s="164"/>
      <c r="SR111" s="164"/>
      <c r="SS111" s="164"/>
      <c r="ST111" s="164"/>
      <c r="SU111" s="164"/>
      <c r="SV111" s="164"/>
      <c r="SW111" s="164"/>
      <c r="SX111" s="164"/>
      <c r="SY111" s="164"/>
      <c r="SZ111" s="164"/>
      <c r="TA111" s="164"/>
      <c r="TB111" s="164"/>
      <c r="TC111" s="164"/>
      <c r="TD111" s="164"/>
      <c r="TE111" s="164"/>
      <c r="TF111" s="164"/>
      <c r="TG111" s="164"/>
      <c r="TH111" s="164"/>
      <c r="TI111" s="164"/>
      <c r="TJ111" s="164"/>
      <c r="TK111" s="164"/>
      <c r="TL111" s="164"/>
      <c r="TM111" s="164"/>
      <c r="TN111" s="164"/>
      <c r="TO111" s="164"/>
      <c r="TP111" s="164"/>
      <c r="TQ111" s="164"/>
      <c r="TR111" s="164"/>
      <c r="TS111" s="164"/>
      <c r="TT111" s="164"/>
      <c r="TU111" s="164"/>
      <c r="TV111" s="164"/>
      <c r="TW111" s="164"/>
      <c r="TX111" s="164"/>
      <c r="TY111" s="164"/>
      <c r="TZ111" s="164"/>
      <c r="UA111" s="164"/>
      <c r="UB111" s="164"/>
      <c r="UC111" s="164"/>
      <c r="UD111" s="164"/>
      <c r="UE111" s="164"/>
      <c r="UF111" s="164"/>
      <c r="UG111" s="164"/>
      <c r="UH111" s="164"/>
      <c r="UI111" s="164"/>
      <c r="UJ111" s="164"/>
      <c r="UK111" s="164"/>
      <c r="UL111" s="164"/>
      <c r="UM111" s="164"/>
      <c r="UN111" s="164"/>
      <c r="UO111" s="164"/>
      <c r="UP111" s="164"/>
      <c r="UQ111" s="164"/>
      <c r="UR111" s="164"/>
      <c r="US111" s="164"/>
      <c r="UT111" s="164"/>
      <c r="UU111" s="164"/>
      <c r="UV111" s="164"/>
      <c r="UW111" s="164"/>
      <c r="UX111" s="164"/>
      <c r="UY111" s="164"/>
      <c r="UZ111" s="164"/>
      <c r="VA111" s="164"/>
      <c r="VB111" s="164"/>
      <c r="VC111" s="164"/>
      <c r="VD111" s="164"/>
      <c r="VE111" s="164"/>
      <c r="VF111" s="164"/>
      <c r="VG111" s="164"/>
      <c r="VH111" s="164"/>
      <c r="VI111" s="164"/>
      <c r="VJ111" s="164"/>
      <c r="VK111" s="164"/>
      <c r="VL111" s="164"/>
      <c r="VM111" s="164"/>
      <c r="VN111" s="164"/>
      <c r="VO111" s="164"/>
      <c r="VP111" s="164"/>
      <c r="VQ111" s="164"/>
      <c r="VR111" s="164"/>
      <c r="VS111" s="164"/>
      <c r="VT111" s="164"/>
      <c r="VU111" s="164"/>
      <c r="VV111" s="164"/>
      <c r="VW111" s="164"/>
      <c r="VX111" s="164"/>
      <c r="VY111" s="164"/>
      <c r="VZ111" s="164"/>
      <c r="WA111" s="164"/>
      <c r="WB111" s="164"/>
      <c r="WC111" s="164"/>
      <c r="WD111" s="164"/>
      <c r="WE111" s="164"/>
      <c r="WF111" s="164"/>
      <c r="WG111" s="164"/>
      <c r="WH111" s="164"/>
      <c r="WI111" s="164"/>
      <c r="WJ111" s="164"/>
      <c r="WK111" s="164"/>
      <c r="WL111" s="164"/>
      <c r="WM111" s="164"/>
      <c r="WN111" s="164"/>
      <c r="WO111" s="164"/>
      <c r="WP111" s="164"/>
      <c r="WQ111" s="164"/>
      <c r="WR111" s="164"/>
      <c r="WS111" s="164"/>
      <c r="WT111" s="164"/>
      <c r="WU111" s="164"/>
      <c r="WV111" s="164"/>
      <c r="WW111" s="164"/>
      <c r="WX111" s="164"/>
      <c r="WY111" s="164"/>
      <c r="WZ111" s="164"/>
      <c r="XA111" s="164"/>
      <c r="XB111" s="164"/>
      <c r="XC111" s="164"/>
      <c r="XD111" s="164"/>
      <c r="XE111" s="164"/>
      <c r="XF111" s="164"/>
      <c r="XG111" s="164"/>
      <c r="XH111" s="164"/>
      <c r="XI111" s="164"/>
      <c r="XJ111" s="164"/>
      <c r="XK111" s="164"/>
      <c r="XL111" s="164"/>
      <c r="XM111" s="164"/>
      <c r="XN111" s="164"/>
      <c r="XO111" s="164"/>
      <c r="XP111" s="164"/>
      <c r="XQ111" s="164"/>
      <c r="XR111" s="164"/>
      <c r="XS111" s="164"/>
      <c r="XT111" s="164"/>
      <c r="XU111" s="164"/>
      <c r="XV111" s="164"/>
      <c r="XW111" s="164"/>
      <c r="XX111" s="164"/>
      <c r="XY111" s="164"/>
      <c r="XZ111" s="164"/>
      <c r="YA111" s="164"/>
      <c r="YB111" s="164"/>
      <c r="YC111" s="164"/>
      <c r="YD111" s="164"/>
      <c r="YE111" s="164"/>
      <c r="YF111" s="164"/>
      <c r="YG111" s="164"/>
      <c r="YH111" s="164"/>
      <c r="YI111" s="164"/>
      <c r="YJ111" s="164"/>
      <c r="YK111" s="164"/>
      <c r="YL111" s="164"/>
      <c r="YM111" s="164"/>
      <c r="YN111" s="164"/>
      <c r="YO111" s="164"/>
      <c r="YP111" s="164"/>
      <c r="YQ111" s="164"/>
      <c r="YR111" s="164"/>
      <c r="YS111" s="164"/>
      <c r="YT111" s="164"/>
      <c r="YU111" s="164"/>
      <c r="YV111" s="164"/>
      <c r="YW111" s="164"/>
      <c r="YX111" s="164"/>
      <c r="YY111" s="164"/>
      <c r="YZ111" s="164"/>
      <c r="ZA111" s="164"/>
      <c r="ZB111" s="164"/>
      <c r="ZC111" s="164"/>
      <c r="ZD111" s="164"/>
      <c r="ZE111" s="164"/>
      <c r="ZF111" s="164"/>
      <c r="ZG111" s="164"/>
      <c r="ZH111" s="164"/>
      <c r="ZI111" s="164"/>
      <c r="ZJ111" s="164"/>
      <c r="ZK111" s="164"/>
      <c r="ZL111" s="164"/>
      <c r="ZM111" s="164"/>
      <c r="ZN111" s="164"/>
      <c r="ZO111" s="164"/>
      <c r="ZP111" s="164"/>
      <c r="ZQ111" s="164"/>
      <c r="ZR111" s="164"/>
      <c r="ZS111" s="164"/>
      <c r="ZT111" s="164"/>
      <c r="ZU111" s="164"/>
      <c r="ZV111" s="164"/>
      <c r="ZW111" s="164"/>
      <c r="ZX111" s="164"/>
      <c r="ZY111" s="164"/>
      <c r="ZZ111" s="164"/>
      <c r="AAA111" s="164"/>
      <c r="AAB111" s="164"/>
      <c r="AAC111" s="164"/>
      <c r="AAD111" s="164"/>
      <c r="AAE111" s="164"/>
      <c r="AAF111" s="164"/>
      <c r="AAG111" s="164"/>
      <c r="AAH111" s="164"/>
      <c r="AAI111" s="164"/>
      <c r="AAJ111" s="164"/>
      <c r="AAK111" s="164"/>
      <c r="AAL111" s="164"/>
      <c r="AAM111" s="164"/>
      <c r="AAN111" s="164"/>
      <c r="AAO111" s="164"/>
      <c r="AAP111" s="164"/>
      <c r="AAQ111" s="164"/>
      <c r="AAR111" s="164"/>
      <c r="AAS111" s="164"/>
      <c r="AAT111" s="164"/>
      <c r="AAU111" s="164"/>
      <c r="AAV111" s="164"/>
      <c r="AAW111" s="164"/>
      <c r="AAX111" s="164"/>
      <c r="AAY111" s="164"/>
      <c r="AAZ111" s="164"/>
      <c r="ABA111" s="164"/>
      <c r="ABB111" s="164"/>
      <c r="ABC111" s="164"/>
    </row>
    <row r="112" spans="1:731" ht="15" customHeight="1" x14ac:dyDescent="0.35">
      <c r="A112" s="161" t="s">
        <v>258</v>
      </c>
      <c r="B112" s="525"/>
      <c r="C112" s="525"/>
      <c r="D112" s="162"/>
      <c r="E112" s="162"/>
      <c r="F112" s="162"/>
      <c r="G112" s="162">
        <v>1</v>
      </c>
      <c r="H112" s="162">
        <v>1</v>
      </c>
      <c r="I112" s="162">
        <v>1</v>
      </c>
      <c r="J112" s="162">
        <v>1</v>
      </c>
      <c r="K112" s="162">
        <v>1</v>
      </c>
      <c r="L112" s="162">
        <v>1</v>
      </c>
      <c r="M112" s="162">
        <v>1</v>
      </c>
      <c r="N112" s="162">
        <v>1</v>
      </c>
      <c r="O112" s="162"/>
      <c r="P112" s="162"/>
      <c r="Q112" s="162"/>
      <c r="R112" s="162">
        <v>4645.9870042416178</v>
      </c>
      <c r="S112" s="162">
        <v>4645.9870042416178</v>
      </c>
      <c r="T112" s="162">
        <v>4645.9870042416178</v>
      </c>
      <c r="U112" s="162">
        <v>5043.7762112420796</v>
      </c>
      <c r="V112" s="162">
        <v>5441.5654182425424</v>
      </c>
      <c r="W112" s="162">
        <v>5839.3546252430033</v>
      </c>
      <c r="X112" s="162">
        <v>6237.1438322434669</v>
      </c>
      <c r="Y112" s="162">
        <v>6237.1438322434669</v>
      </c>
      <c r="Z112" s="162"/>
      <c r="AA112" s="162"/>
      <c r="AB112" s="162"/>
      <c r="AC112" s="162">
        <v>12673.582914051642</v>
      </c>
      <c r="AD112" s="162">
        <v>12673.582914051642</v>
      </c>
      <c r="AE112" s="162">
        <v>12673.582914051642</v>
      </c>
      <c r="AF112" s="162">
        <v>13758.694536755831</v>
      </c>
      <c r="AG112" s="162">
        <v>14843.806159460022</v>
      </c>
      <c r="AH112" s="162">
        <v>15928.917782164212</v>
      </c>
      <c r="AI112" s="162">
        <v>17014.029404868408</v>
      </c>
      <c r="AJ112" s="162">
        <v>17014.029404868408</v>
      </c>
      <c r="AK112" s="162"/>
      <c r="AL112" s="162"/>
      <c r="AM112" s="162"/>
      <c r="AN112" s="162">
        <v>22578.28995670674</v>
      </c>
      <c r="AO112" s="162">
        <v>22578.28995670674</v>
      </c>
      <c r="AP112" s="162">
        <v>22578.28995670674</v>
      </c>
      <c r="AQ112" s="162">
        <v>24511.442169380854</v>
      </c>
      <c r="AR112" s="162">
        <v>26444.594382054969</v>
      </c>
      <c r="AS112" s="162">
        <v>28377.746594729084</v>
      </c>
      <c r="AT112" s="162">
        <v>30310.898807403206</v>
      </c>
      <c r="AU112" s="162">
        <v>30310.898807403206</v>
      </c>
      <c r="AV112" s="162"/>
      <c r="AW112" s="162"/>
      <c r="AX112" s="162"/>
      <c r="AY112" s="162">
        <v>61404</v>
      </c>
      <c r="AZ112" s="162">
        <v>61404</v>
      </c>
      <c r="BA112" s="162">
        <v>61404</v>
      </c>
      <c r="BB112" s="162">
        <v>62378.90098241403</v>
      </c>
      <c r="BC112" s="162">
        <v>63353.801964828061</v>
      </c>
      <c r="BD112" s="162">
        <v>64328.702947242098</v>
      </c>
      <c r="BE112" s="162">
        <v>65303.603929656128</v>
      </c>
      <c r="BF112" s="162">
        <v>65303.603929656128</v>
      </c>
      <c r="BG112" s="162"/>
      <c r="BH112" s="162"/>
      <c r="BI112" s="162"/>
      <c r="BJ112" s="162">
        <v>0</v>
      </c>
      <c r="BK112" s="162">
        <v>0</v>
      </c>
      <c r="BL112" s="162">
        <v>0</v>
      </c>
      <c r="BM112" s="162">
        <v>0</v>
      </c>
      <c r="BN112" s="162">
        <v>0</v>
      </c>
      <c r="BO112" s="162">
        <v>0</v>
      </c>
      <c r="BP112" s="162">
        <v>0</v>
      </c>
      <c r="BQ112" s="162">
        <v>0</v>
      </c>
      <c r="BR112" s="162"/>
      <c r="BS112" s="162"/>
      <c r="BT112" s="162"/>
      <c r="BU112" s="162">
        <v>0</v>
      </c>
      <c r="BV112" s="162">
        <v>0</v>
      </c>
      <c r="BW112" s="162">
        <v>0</v>
      </c>
      <c r="BX112" s="162">
        <v>0</v>
      </c>
      <c r="BY112" s="162">
        <v>0</v>
      </c>
      <c r="BZ112" s="162">
        <v>0</v>
      </c>
      <c r="CA112" s="162">
        <v>0</v>
      </c>
      <c r="CB112" s="162">
        <v>0</v>
      </c>
      <c r="CC112" s="162"/>
      <c r="CD112" s="162"/>
      <c r="CE112" s="162"/>
      <c r="CF112" s="162">
        <v>39897.859875000002</v>
      </c>
      <c r="CG112" s="162">
        <v>39897.859875000002</v>
      </c>
      <c r="CH112" s="162">
        <v>39897.859875000002</v>
      </c>
      <c r="CI112" s="162">
        <v>43313.912917378766</v>
      </c>
      <c r="CJ112" s="162">
        <v>46729.965959757537</v>
      </c>
      <c r="CK112" s="162">
        <v>50146.019002136301</v>
      </c>
      <c r="CL112" s="162">
        <v>53562.07204451508</v>
      </c>
      <c r="CM112" s="162">
        <v>53562.07204451508</v>
      </c>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4"/>
      <c r="DV112" s="164"/>
      <c r="DW112" s="164"/>
      <c r="DX112" s="164"/>
      <c r="DY112" s="164"/>
      <c r="DZ112" s="164"/>
      <c r="EA112" s="164"/>
      <c r="EB112" s="164"/>
      <c r="EC112" s="164"/>
      <c r="ED112" s="164"/>
      <c r="EE112" s="164"/>
      <c r="EF112" s="164"/>
      <c r="EG112" s="164"/>
      <c r="EH112" s="164"/>
      <c r="EI112" s="164"/>
      <c r="EJ112" s="164"/>
      <c r="EK112" s="164"/>
      <c r="EL112" s="164"/>
      <c r="EM112" s="164"/>
      <c r="EN112" s="164"/>
      <c r="EO112" s="164"/>
      <c r="EP112" s="164"/>
      <c r="EQ112" s="164"/>
      <c r="ER112" s="164"/>
      <c r="ES112" s="164"/>
      <c r="ET112" s="164"/>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164"/>
      <c r="FP112" s="164"/>
      <c r="FQ112" s="164"/>
      <c r="FR112" s="164"/>
      <c r="FS112" s="164"/>
      <c r="FT112" s="164"/>
      <c r="FU112" s="164"/>
      <c r="FV112" s="164"/>
      <c r="FW112" s="164"/>
      <c r="FX112" s="164"/>
      <c r="FY112" s="164"/>
      <c r="FZ112" s="164"/>
      <c r="GA112" s="164"/>
      <c r="GB112" s="164"/>
      <c r="GC112" s="164"/>
      <c r="GD112" s="164"/>
      <c r="GE112" s="164"/>
      <c r="GF112" s="164"/>
      <c r="GG112" s="164"/>
      <c r="GH112" s="164"/>
      <c r="GI112" s="164"/>
      <c r="GJ112" s="164"/>
      <c r="GK112" s="164"/>
      <c r="GL112" s="164"/>
      <c r="GM112" s="164"/>
      <c r="GN112" s="164"/>
      <c r="GO112" s="164"/>
      <c r="GP112" s="164"/>
      <c r="GQ112" s="164"/>
      <c r="GR112" s="164"/>
      <c r="GS112" s="164"/>
      <c r="GT112" s="164"/>
      <c r="GU112" s="164"/>
      <c r="GV112" s="164"/>
      <c r="GW112" s="164"/>
      <c r="GX112" s="164"/>
      <c r="GY112" s="164"/>
      <c r="GZ112" s="164"/>
      <c r="HA112" s="164"/>
      <c r="HB112" s="164"/>
      <c r="HC112" s="164"/>
      <c r="HD112" s="164"/>
      <c r="HE112" s="164"/>
      <c r="HF112" s="164"/>
      <c r="HG112" s="164"/>
      <c r="HH112" s="164"/>
      <c r="HI112" s="164"/>
      <c r="HJ112" s="164"/>
      <c r="HK112" s="164"/>
      <c r="HL112" s="164"/>
      <c r="HM112" s="164"/>
      <c r="HN112" s="164"/>
      <c r="HO112" s="164"/>
      <c r="HP112" s="164"/>
      <c r="HQ112" s="164"/>
      <c r="HR112" s="164"/>
      <c r="HS112" s="164"/>
      <c r="HT112" s="164"/>
      <c r="HU112" s="164"/>
      <c r="HV112" s="164"/>
      <c r="HW112" s="164"/>
      <c r="HX112" s="164"/>
      <c r="HY112" s="164"/>
      <c r="HZ112" s="164"/>
      <c r="IA112" s="164"/>
      <c r="IB112" s="164"/>
      <c r="IC112" s="164"/>
      <c r="ID112" s="164"/>
      <c r="IE112" s="164"/>
      <c r="IF112" s="164"/>
      <c r="IG112" s="164"/>
      <c r="IH112" s="164"/>
      <c r="II112" s="164"/>
      <c r="IJ112" s="164"/>
      <c r="IK112" s="164"/>
      <c r="IL112" s="164"/>
      <c r="IM112" s="164"/>
      <c r="IN112" s="164"/>
      <c r="IO112" s="164"/>
      <c r="IP112" s="164"/>
      <c r="IQ112" s="164"/>
      <c r="IR112" s="164"/>
      <c r="IS112" s="164"/>
      <c r="IT112" s="164"/>
      <c r="IU112" s="164"/>
      <c r="IV112" s="164"/>
      <c r="IW112" s="164"/>
      <c r="IX112" s="164"/>
      <c r="IY112" s="164"/>
      <c r="IZ112" s="164"/>
      <c r="JA112" s="164"/>
      <c r="JB112" s="164"/>
      <c r="JC112" s="164"/>
      <c r="JD112" s="164"/>
      <c r="JE112" s="164"/>
      <c r="JF112" s="164"/>
      <c r="JG112" s="164"/>
      <c r="JH112" s="164"/>
      <c r="JI112" s="164"/>
      <c r="JJ112" s="164"/>
      <c r="JK112" s="164"/>
      <c r="JL112" s="164"/>
      <c r="JM112" s="164"/>
      <c r="JN112" s="164"/>
      <c r="JO112" s="164"/>
      <c r="JP112" s="164"/>
      <c r="JQ112" s="164"/>
      <c r="JR112" s="164"/>
      <c r="JS112" s="164"/>
      <c r="JT112" s="164"/>
      <c r="JU112" s="164"/>
      <c r="JV112" s="164"/>
      <c r="JW112" s="164"/>
      <c r="JX112" s="164"/>
      <c r="JY112" s="164"/>
      <c r="JZ112" s="164"/>
      <c r="KA112" s="164"/>
      <c r="KB112" s="164"/>
      <c r="KC112" s="164"/>
      <c r="KD112" s="164"/>
      <c r="KE112" s="164"/>
      <c r="KF112" s="164"/>
      <c r="KG112" s="164"/>
      <c r="KH112" s="164"/>
      <c r="KI112" s="164"/>
      <c r="KJ112" s="164"/>
      <c r="KK112" s="164"/>
      <c r="KL112" s="164"/>
      <c r="KM112" s="164"/>
      <c r="KN112" s="164"/>
      <c r="KO112" s="164"/>
      <c r="KP112" s="164"/>
      <c r="KQ112" s="164"/>
      <c r="KR112" s="164"/>
      <c r="KS112" s="164"/>
      <c r="KT112" s="164"/>
      <c r="KU112" s="164"/>
      <c r="KV112" s="164"/>
      <c r="KW112" s="164"/>
      <c r="KX112" s="164"/>
      <c r="KY112" s="164"/>
      <c r="KZ112" s="164"/>
      <c r="LA112" s="164"/>
      <c r="LB112" s="164"/>
      <c r="LC112" s="164"/>
      <c r="LD112" s="164"/>
      <c r="LE112" s="164"/>
      <c r="LF112" s="164"/>
      <c r="LG112" s="164"/>
      <c r="LH112" s="164"/>
      <c r="LI112" s="164"/>
      <c r="LJ112" s="164"/>
      <c r="LK112" s="164"/>
      <c r="LL112" s="164"/>
      <c r="LM112" s="164"/>
      <c r="LN112" s="164"/>
      <c r="LO112" s="164"/>
      <c r="LP112" s="164"/>
      <c r="LQ112" s="164"/>
      <c r="LR112" s="164"/>
      <c r="LS112" s="164"/>
      <c r="LT112" s="164"/>
      <c r="LU112" s="164"/>
      <c r="LV112" s="164"/>
      <c r="LW112" s="164"/>
      <c r="LX112" s="164"/>
      <c r="LY112" s="164"/>
      <c r="LZ112" s="164"/>
      <c r="MA112" s="164"/>
      <c r="MB112" s="164"/>
      <c r="MC112" s="164"/>
      <c r="MD112" s="164"/>
      <c r="ME112" s="164"/>
      <c r="MF112" s="164"/>
      <c r="MG112" s="164"/>
      <c r="MH112" s="164"/>
      <c r="MI112" s="164"/>
      <c r="MJ112" s="164"/>
      <c r="MK112" s="164"/>
      <c r="ML112" s="164"/>
      <c r="MM112" s="164"/>
      <c r="MN112" s="164"/>
      <c r="MO112" s="164"/>
      <c r="MP112" s="164"/>
      <c r="MQ112" s="164"/>
      <c r="MR112" s="164"/>
      <c r="MS112" s="164"/>
      <c r="MT112" s="164"/>
      <c r="MU112" s="164"/>
      <c r="MV112" s="164"/>
      <c r="MW112" s="164"/>
      <c r="MX112" s="164"/>
      <c r="MY112" s="164"/>
      <c r="MZ112" s="164"/>
      <c r="NA112" s="164"/>
      <c r="NB112" s="164"/>
      <c r="NC112" s="164"/>
      <c r="ND112" s="164"/>
      <c r="NE112" s="164"/>
      <c r="NF112" s="164"/>
      <c r="NG112" s="164"/>
      <c r="NH112" s="164"/>
      <c r="NI112" s="164"/>
      <c r="NJ112" s="164"/>
      <c r="NK112" s="164"/>
      <c r="NL112" s="164"/>
      <c r="NM112" s="164"/>
      <c r="NN112" s="164"/>
      <c r="NO112" s="164"/>
      <c r="NP112" s="164"/>
      <c r="NQ112" s="164"/>
      <c r="NR112" s="164"/>
      <c r="NS112" s="164"/>
      <c r="NT112" s="164"/>
      <c r="NU112" s="164"/>
      <c r="NV112" s="164"/>
      <c r="NW112" s="164"/>
      <c r="NX112" s="164"/>
      <c r="NY112" s="164"/>
      <c r="NZ112" s="164"/>
      <c r="OA112" s="164"/>
      <c r="OB112" s="164"/>
      <c r="OC112" s="164"/>
      <c r="OD112" s="164"/>
      <c r="OE112" s="164"/>
      <c r="OF112" s="164"/>
      <c r="OG112" s="164"/>
      <c r="OH112" s="164"/>
      <c r="OI112" s="164"/>
      <c r="OJ112" s="164"/>
      <c r="OK112" s="164"/>
      <c r="OL112" s="164"/>
      <c r="OM112" s="164"/>
      <c r="ON112" s="164"/>
      <c r="OO112" s="164"/>
      <c r="OP112" s="164"/>
      <c r="OQ112" s="164"/>
      <c r="OR112" s="164"/>
      <c r="OS112" s="164"/>
      <c r="OT112" s="164"/>
      <c r="OU112" s="164"/>
      <c r="OV112" s="164"/>
      <c r="OW112" s="164"/>
      <c r="OX112" s="164"/>
      <c r="OY112" s="164"/>
      <c r="OZ112" s="164"/>
      <c r="PA112" s="164"/>
      <c r="PB112" s="164"/>
      <c r="PC112" s="164"/>
      <c r="PD112" s="164"/>
      <c r="PE112" s="164"/>
      <c r="PF112" s="164"/>
      <c r="PG112" s="164"/>
      <c r="PH112" s="164"/>
      <c r="PI112" s="164"/>
      <c r="PJ112" s="164"/>
      <c r="PK112" s="164"/>
      <c r="PL112" s="164"/>
      <c r="PM112" s="164"/>
      <c r="PN112" s="164"/>
      <c r="PO112" s="164"/>
      <c r="PP112" s="164"/>
      <c r="PQ112" s="164"/>
      <c r="PR112" s="164"/>
      <c r="PS112" s="164"/>
      <c r="PT112" s="164"/>
      <c r="PU112" s="164"/>
      <c r="PV112" s="164"/>
      <c r="PW112" s="164"/>
      <c r="PX112" s="164"/>
      <c r="PY112" s="164"/>
      <c r="PZ112" s="164"/>
      <c r="QA112" s="164"/>
      <c r="QB112" s="164"/>
      <c r="QC112" s="164"/>
      <c r="QD112" s="164"/>
      <c r="QE112" s="164"/>
      <c r="QF112" s="164"/>
      <c r="QG112" s="164"/>
      <c r="QH112" s="164"/>
      <c r="QI112" s="164"/>
      <c r="QJ112" s="164"/>
      <c r="QK112" s="164"/>
      <c r="QL112" s="164"/>
      <c r="QM112" s="164"/>
      <c r="QN112" s="164"/>
      <c r="QO112" s="164"/>
      <c r="QP112" s="164"/>
      <c r="QQ112" s="164"/>
      <c r="QR112" s="164"/>
      <c r="QS112" s="164"/>
      <c r="QT112" s="164"/>
      <c r="QU112" s="164"/>
      <c r="QV112" s="164"/>
      <c r="QW112" s="164"/>
      <c r="QX112" s="164"/>
      <c r="QY112" s="164"/>
      <c r="QZ112" s="164"/>
      <c r="RA112" s="164"/>
      <c r="RB112" s="164"/>
      <c r="RC112" s="164"/>
      <c r="RD112" s="164"/>
      <c r="RE112" s="164"/>
      <c r="RF112" s="164"/>
      <c r="RG112" s="164"/>
      <c r="RH112" s="164"/>
      <c r="RI112" s="164"/>
      <c r="RJ112" s="164"/>
      <c r="RK112" s="164"/>
      <c r="RL112" s="164"/>
      <c r="RM112" s="164"/>
      <c r="RN112" s="164"/>
      <c r="RO112" s="164"/>
      <c r="RP112" s="164"/>
      <c r="RQ112" s="164"/>
      <c r="RR112" s="164"/>
      <c r="RS112" s="164"/>
      <c r="RT112" s="164"/>
      <c r="RU112" s="164"/>
      <c r="RV112" s="164"/>
      <c r="RW112" s="164"/>
      <c r="RX112" s="164"/>
      <c r="RY112" s="164"/>
      <c r="RZ112" s="164"/>
      <c r="SA112" s="164"/>
      <c r="SB112" s="164"/>
      <c r="SC112" s="164"/>
      <c r="SD112" s="164"/>
      <c r="SE112" s="164"/>
      <c r="SF112" s="164"/>
      <c r="SG112" s="164"/>
      <c r="SH112" s="164"/>
      <c r="SI112" s="164"/>
      <c r="SJ112" s="164"/>
      <c r="SK112" s="164"/>
      <c r="SL112" s="164"/>
      <c r="SM112" s="164"/>
      <c r="SN112" s="164"/>
      <c r="SO112" s="164"/>
      <c r="SP112" s="164"/>
      <c r="SQ112" s="164"/>
      <c r="SR112" s="164"/>
      <c r="SS112" s="164"/>
      <c r="ST112" s="164"/>
      <c r="SU112" s="164"/>
      <c r="SV112" s="164"/>
      <c r="SW112" s="164"/>
      <c r="SX112" s="164"/>
      <c r="SY112" s="164"/>
      <c r="SZ112" s="164"/>
      <c r="TA112" s="164"/>
      <c r="TB112" s="164"/>
      <c r="TC112" s="164"/>
      <c r="TD112" s="164"/>
      <c r="TE112" s="164"/>
      <c r="TF112" s="164"/>
      <c r="TG112" s="164"/>
      <c r="TH112" s="164"/>
      <c r="TI112" s="164"/>
      <c r="TJ112" s="164"/>
      <c r="TK112" s="164"/>
      <c r="TL112" s="164"/>
      <c r="TM112" s="164"/>
      <c r="TN112" s="164"/>
      <c r="TO112" s="164"/>
      <c r="TP112" s="164"/>
      <c r="TQ112" s="164"/>
      <c r="TR112" s="164"/>
      <c r="TS112" s="164"/>
      <c r="TT112" s="164"/>
      <c r="TU112" s="164"/>
      <c r="TV112" s="164"/>
      <c r="TW112" s="164"/>
      <c r="TX112" s="164"/>
      <c r="TY112" s="164"/>
      <c r="TZ112" s="164"/>
      <c r="UA112" s="164"/>
      <c r="UB112" s="164"/>
      <c r="UC112" s="164"/>
      <c r="UD112" s="164"/>
      <c r="UE112" s="164"/>
      <c r="UF112" s="164"/>
      <c r="UG112" s="164"/>
      <c r="UH112" s="164"/>
      <c r="UI112" s="164"/>
      <c r="UJ112" s="164"/>
      <c r="UK112" s="164"/>
      <c r="UL112" s="164"/>
      <c r="UM112" s="164"/>
      <c r="UN112" s="164"/>
      <c r="UO112" s="164"/>
      <c r="UP112" s="164"/>
      <c r="UQ112" s="164"/>
      <c r="UR112" s="164"/>
      <c r="US112" s="164"/>
      <c r="UT112" s="164"/>
      <c r="UU112" s="164"/>
      <c r="UV112" s="164"/>
      <c r="UW112" s="164"/>
      <c r="UX112" s="164"/>
      <c r="UY112" s="164"/>
      <c r="UZ112" s="164"/>
      <c r="VA112" s="164"/>
      <c r="VB112" s="164"/>
      <c r="VC112" s="164"/>
      <c r="VD112" s="164"/>
      <c r="VE112" s="164"/>
      <c r="VF112" s="164"/>
      <c r="VG112" s="164"/>
      <c r="VH112" s="164"/>
      <c r="VI112" s="164"/>
      <c r="VJ112" s="164"/>
      <c r="VK112" s="164"/>
      <c r="VL112" s="164"/>
      <c r="VM112" s="164"/>
      <c r="VN112" s="164"/>
      <c r="VO112" s="164"/>
      <c r="VP112" s="164"/>
      <c r="VQ112" s="164"/>
      <c r="VR112" s="164"/>
      <c r="VS112" s="164"/>
      <c r="VT112" s="164"/>
      <c r="VU112" s="164"/>
      <c r="VV112" s="164"/>
      <c r="VW112" s="164"/>
      <c r="VX112" s="164"/>
      <c r="VY112" s="164"/>
      <c r="VZ112" s="164"/>
      <c r="WA112" s="164"/>
      <c r="WB112" s="164"/>
      <c r="WC112" s="164"/>
      <c r="WD112" s="164"/>
      <c r="WE112" s="164"/>
      <c r="WF112" s="164"/>
      <c r="WG112" s="164"/>
      <c r="WH112" s="164"/>
      <c r="WI112" s="164"/>
      <c r="WJ112" s="164"/>
      <c r="WK112" s="164"/>
      <c r="WL112" s="164"/>
      <c r="WM112" s="164"/>
      <c r="WN112" s="164"/>
      <c r="WO112" s="164"/>
      <c r="WP112" s="164"/>
      <c r="WQ112" s="164"/>
      <c r="WR112" s="164"/>
      <c r="WS112" s="164"/>
      <c r="WT112" s="164"/>
      <c r="WU112" s="164"/>
      <c r="WV112" s="164"/>
      <c r="WW112" s="164"/>
      <c r="WX112" s="164"/>
      <c r="WY112" s="164"/>
      <c r="WZ112" s="164"/>
      <c r="XA112" s="164"/>
      <c r="XB112" s="164"/>
      <c r="XC112" s="164"/>
      <c r="XD112" s="164"/>
      <c r="XE112" s="164"/>
      <c r="XF112" s="164"/>
      <c r="XG112" s="164"/>
      <c r="XH112" s="164"/>
      <c r="XI112" s="164"/>
      <c r="XJ112" s="164"/>
      <c r="XK112" s="164"/>
      <c r="XL112" s="164"/>
      <c r="XM112" s="164"/>
      <c r="XN112" s="164"/>
      <c r="XO112" s="164"/>
      <c r="XP112" s="164"/>
      <c r="XQ112" s="164"/>
      <c r="XR112" s="164"/>
      <c r="XS112" s="164"/>
      <c r="XT112" s="164"/>
      <c r="XU112" s="164"/>
      <c r="XV112" s="164"/>
      <c r="XW112" s="164"/>
      <c r="XX112" s="164"/>
      <c r="XY112" s="164"/>
      <c r="XZ112" s="164"/>
      <c r="YA112" s="164"/>
      <c r="YB112" s="164"/>
      <c r="YC112" s="164"/>
      <c r="YD112" s="164"/>
      <c r="YE112" s="164"/>
      <c r="YF112" s="164"/>
      <c r="YG112" s="164"/>
      <c r="YH112" s="164"/>
      <c r="YI112" s="164"/>
      <c r="YJ112" s="164"/>
      <c r="YK112" s="164"/>
      <c r="YL112" s="164"/>
      <c r="YM112" s="164"/>
      <c r="YN112" s="164"/>
      <c r="YO112" s="164"/>
      <c r="YP112" s="164"/>
      <c r="YQ112" s="164"/>
      <c r="YR112" s="164"/>
      <c r="YS112" s="164"/>
      <c r="YT112" s="164"/>
      <c r="YU112" s="164"/>
      <c r="YV112" s="164"/>
      <c r="YW112" s="164"/>
      <c r="YX112" s="164"/>
      <c r="YY112" s="164"/>
      <c r="YZ112" s="164"/>
      <c r="ZA112" s="164"/>
      <c r="ZB112" s="164"/>
      <c r="ZC112" s="164"/>
      <c r="ZD112" s="164"/>
      <c r="ZE112" s="164"/>
      <c r="ZF112" s="164"/>
      <c r="ZG112" s="164"/>
      <c r="ZH112" s="164"/>
      <c r="ZI112" s="164"/>
      <c r="ZJ112" s="164"/>
      <c r="ZK112" s="164"/>
      <c r="ZL112" s="164"/>
      <c r="ZM112" s="164"/>
      <c r="ZN112" s="164"/>
      <c r="ZO112" s="164"/>
      <c r="ZP112" s="164"/>
      <c r="ZQ112" s="164"/>
      <c r="ZR112" s="164"/>
      <c r="ZS112" s="164"/>
      <c r="ZT112" s="164"/>
      <c r="ZU112" s="164"/>
      <c r="ZV112" s="164"/>
      <c r="ZW112" s="164"/>
      <c r="ZX112" s="164"/>
      <c r="ZY112" s="164"/>
      <c r="ZZ112" s="164"/>
      <c r="AAA112" s="164"/>
      <c r="AAB112" s="164"/>
      <c r="AAC112" s="164"/>
      <c r="AAD112" s="164"/>
      <c r="AAE112" s="164"/>
      <c r="AAF112" s="164"/>
      <c r="AAG112" s="164"/>
      <c r="AAH112" s="164"/>
      <c r="AAI112" s="164"/>
      <c r="AAJ112" s="164"/>
      <c r="AAK112" s="164"/>
      <c r="AAL112" s="164"/>
      <c r="AAM112" s="164"/>
      <c r="AAN112" s="164"/>
      <c r="AAO112" s="164"/>
      <c r="AAP112" s="164"/>
      <c r="AAQ112" s="164"/>
      <c r="AAR112" s="164"/>
      <c r="AAS112" s="164"/>
      <c r="AAT112" s="164"/>
      <c r="AAU112" s="164"/>
      <c r="AAV112" s="164"/>
      <c r="AAW112" s="164"/>
      <c r="AAX112" s="164"/>
      <c r="AAY112" s="164"/>
      <c r="AAZ112" s="164"/>
      <c r="ABA112" s="164"/>
      <c r="ABB112" s="164"/>
      <c r="ABC112" s="164"/>
    </row>
    <row r="113" spans="1:731" ht="15" customHeight="1" x14ac:dyDescent="0.35">
      <c r="A113" s="161" t="s">
        <v>257</v>
      </c>
      <c r="B113" s="525"/>
      <c r="C113" s="525"/>
      <c r="D113" s="162"/>
      <c r="E113" s="162"/>
      <c r="F113" s="162"/>
      <c r="G113" s="162">
        <v>1</v>
      </c>
      <c r="H113" s="162">
        <v>1</v>
      </c>
      <c r="I113" s="162">
        <v>1</v>
      </c>
      <c r="J113" s="162">
        <v>1</v>
      </c>
      <c r="K113" s="162">
        <v>1</v>
      </c>
      <c r="L113" s="162">
        <v>1</v>
      </c>
      <c r="M113" s="162">
        <v>1</v>
      </c>
      <c r="N113" s="162">
        <v>1</v>
      </c>
      <c r="O113" s="162"/>
      <c r="P113" s="162"/>
      <c r="Q113" s="162"/>
      <c r="R113" s="162">
        <v>2222.2729026356865</v>
      </c>
      <c r="S113" s="162">
        <v>4250.3879779275967</v>
      </c>
      <c r="T113" s="162">
        <v>8306.618128511418</v>
      </c>
      <c r="U113" s="162">
        <v>10334.733203803331</v>
      </c>
      <c r="V113" s="162">
        <v>11348.790741449284</v>
      </c>
      <c r="W113" s="162">
        <v>12362.848279095242</v>
      </c>
      <c r="X113" s="162">
        <v>13376.905816741197</v>
      </c>
      <c r="Y113" s="162">
        <v>14390.963354387151</v>
      </c>
      <c r="Z113" s="162"/>
      <c r="AA113" s="162"/>
      <c r="AB113" s="162"/>
      <c r="AC113" s="162">
        <v>5859.9313558298982</v>
      </c>
      <c r="AD113" s="162">
        <v>11207.886194697279</v>
      </c>
      <c r="AE113" s="162">
        <v>21903.795872432042</v>
      </c>
      <c r="AF113" s="162">
        <v>27251.750711299432</v>
      </c>
      <c r="AG113" s="162">
        <v>29925.72813073311</v>
      </c>
      <c r="AH113" s="162">
        <v>32599.705550166811</v>
      </c>
      <c r="AI113" s="162">
        <v>35273.682969600501</v>
      </c>
      <c r="AJ113" s="162">
        <v>37947.660389034187</v>
      </c>
      <c r="AK113" s="162"/>
      <c r="AL113" s="162"/>
      <c r="AM113" s="162"/>
      <c r="AN113" s="162">
        <v>10663.139616534414</v>
      </c>
      <c r="AO113" s="162">
        <v>20394.651070679687</v>
      </c>
      <c r="AP113" s="162">
        <v>39857.673978970226</v>
      </c>
      <c r="AQ113" s="162">
        <v>49589.185433115512</v>
      </c>
      <c r="AR113" s="162">
        <v>54454.941160188129</v>
      </c>
      <c r="AS113" s="162">
        <v>59320.696887260783</v>
      </c>
      <c r="AT113" s="162">
        <v>64186.452614333415</v>
      </c>
      <c r="AU113" s="162">
        <v>69052.208341406047</v>
      </c>
      <c r="AV113" s="162"/>
      <c r="AW113" s="162"/>
      <c r="AX113" s="162"/>
      <c r="AY113" s="162">
        <v>25093.722362503235</v>
      </c>
      <c r="AZ113" s="162">
        <v>83681.329788203788</v>
      </c>
      <c r="BA113" s="162">
        <v>318031.75949100609</v>
      </c>
      <c r="BB113" s="162">
        <v>435206.97434240725</v>
      </c>
      <c r="BC113" s="162">
        <v>493794.58176810766</v>
      </c>
      <c r="BD113" s="162">
        <v>552382.18919380824</v>
      </c>
      <c r="BE113" s="162">
        <v>610969.79661950888</v>
      </c>
      <c r="BF113" s="162">
        <v>669557.40404520929</v>
      </c>
      <c r="BG113" s="162"/>
      <c r="BH113" s="162"/>
      <c r="BI113" s="162"/>
      <c r="BJ113" s="162">
        <v>0</v>
      </c>
      <c r="BK113" s="162">
        <v>0</v>
      </c>
      <c r="BL113" s="162">
        <v>0</v>
      </c>
      <c r="BM113" s="162">
        <v>0</v>
      </c>
      <c r="BN113" s="162">
        <v>0</v>
      </c>
      <c r="BO113" s="162">
        <v>0</v>
      </c>
      <c r="BP113" s="162">
        <v>0</v>
      </c>
      <c r="BQ113" s="162">
        <v>0</v>
      </c>
      <c r="BR113" s="162"/>
      <c r="BS113" s="162"/>
      <c r="BT113" s="162"/>
      <c r="BU113" s="162">
        <v>0</v>
      </c>
      <c r="BV113" s="162">
        <v>0</v>
      </c>
      <c r="BW113" s="162">
        <v>0</v>
      </c>
      <c r="BX113" s="162">
        <v>0</v>
      </c>
      <c r="BY113" s="162">
        <v>0</v>
      </c>
      <c r="BZ113" s="162">
        <v>0</v>
      </c>
      <c r="CA113" s="162">
        <v>0</v>
      </c>
      <c r="CB113" s="162">
        <v>0</v>
      </c>
      <c r="CC113" s="162"/>
      <c r="CD113" s="162"/>
      <c r="CE113" s="162"/>
      <c r="CF113" s="162">
        <v>18745.343874999999</v>
      </c>
      <c r="CG113" s="162">
        <v>35852.925243304562</v>
      </c>
      <c r="CH113" s="162">
        <v>70068.087979913689</v>
      </c>
      <c r="CI113" s="162">
        <v>87175.669348218275</v>
      </c>
      <c r="CJ113" s="162">
        <v>95729.460032370524</v>
      </c>
      <c r="CK113" s="162">
        <v>104283.25071652283</v>
      </c>
      <c r="CL113" s="162">
        <v>112837.04140067511</v>
      </c>
      <c r="CM113" s="162">
        <v>121390.83208482739</v>
      </c>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164"/>
      <c r="ES113" s="164"/>
      <c r="ET113" s="164"/>
      <c r="EU113" s="164"/>
      <c r="EV113" s="164"/>
      <c r="EW113" s="164"/>
      <c r="EX113" s="164"/>
      <c r="EY113" s="164"/>
      <c r="EZ113" s="164"/>
      <c r="FA113" s="164"/>
      <c r="FB113" s="164"/>
      <c r="FC113" s="164"/>
      <c r="FD113" s="164"/>
      <c r="FE113" s="164"/>
      <c r="FF113" s="164"/>
      <c r="FG113" s="164"/>
      <c r="FH113" s="164"/>
      <c r="FI113" s="164"/>
      <c r="FJ113" s="164"/>
      <c r="FK113" s="164"/>
      <c r="FL113" s="164"/>
      <c r="FM113" s="164"/>
      <c r="FN113" s="164"/>
      <c r="FO113" s="164"/>
      <c r="FP113" s="164"/>
      <c r="FQ113" s="164"/>
      <c r="FR113" s="164"/>
      <c r="FS113" s="164"/>
      <c r="FT113" s="164"/>
      <c r="FU113" s="164"/>
      <c r="FV113" s="164"/>
      <c r="FW113" s="164"/>
      <c r="FX113" s="164"/>
      <c r="FY113" s="164"/>
      <c r="FZ113" s="164"/>
      <c r="GA113" s="164"/>
      <c r="GB113" s="164"/>
      <c r="GC113" s="164"/>
      <c r="GD113" s="164"/>
      <c r="GE113" s="164"/>
      <c r="GF113" s="164"/>
      <c r="GG113" s="164"/>
      <c r="GH113" s="164"/>
      <c r="GI113" s="164"/>
      <c r="GJ113" s="164"/>
      <c r="GK113" s="164"/>
      <c r="GL113" s="164"/>
      <c r="GM113" s="164"/>
      <c r="GN113" s="164"/>
      <c r="GO113" s="164"/>
      <c r="GP113" s="164"/>
      <c r="GQ113" s="164"/>
      <c r="GR113" s="164"/>
      <c r="GS113" s="164"/>
      <c r="GT113" s="164"/>
      <c r="GU113" s="164"/>
      <c r="GV113" s="164"/>
      <c r="GW113" s="164"/>
      <c r="GX113" s="164"/>
      <c r="GY113" s="164"/>
      <c r="GZ113" s="164"/>
      <c r="HA113" s="164"/>
      <c r="HB113" s="164"/>
      <c r="HC113" s="164"/>
      <c r="HD113" s="164"/>
      <c r="HE113" s="164"/>
      <c r="HF113" s="164"/>
      <c r="HG113" s="164"/>
      <c r="HH113" s="164"/>
      <c r="HI113" s="164"/>
      <c r="HJ113" s="164"/>
      <c r="HK113" s="164"/>
      <c r="HL113" s="164"/>
      <c r="HM113" s="164"/>
      <c r="HN113" s="164"/>
      <c r="HO113" s="164"/>
      <c r="HP113" s="164"/>
      <c r="HQ113" s="164"/>
      <c r="HR113" s="164"/>
      <c r="HS113" s="164"/>
      <c r="HT113" s="164"/>
      <c r="HU113" s="164"/>
      <c r="HV113" s="164"/>
      <c r="HW113" s="164"/>
      <c r="HX113" s="164"/>
      <c r="HY113" s="164"/>
      <c r="HZ113" s="164"/>
      <c r="IA113" s="164"/>
      <c r="IB113" s="164"/>
      <c r="IC113" s="164"/>
      <c r="ID113" s="164"/>
      <c r="IE113" s="164"/>
      <c r="IF113" s="164"/>
      <c r="IG113" s="164"/>
      <c r="IH113" s="164"/>
      <c r="II113" s="164"/>
      <c r="IJ113" s="164"/>
      <c r="IK113" s="164"/>
      <c r="IL113" s="164"/>
      <c r="IM113" s="164"/>
      <c r="IN113" s="164"/>
      <c r="IO113" s="164"/>
      <c r="IP113" s="164"/>
      <c r="IQ113" s="164"/>
      <c r="IR113" s="164"/>
      <c r="IS113" s="164"/>
      <c r="IT113" s="164"/>
      <c r="IU113" s="164"/>
      <c r="IV113" s="164"/>
      <c r="IW113" s="164"/>
      <c r="IX113" s="164"/>
      <c r="IY113" s="164"/>
      <c r="IZ113" s="164"/>
      <c r="JA113" s="164"/>
      <c r="JB113" s="164"/>
      <c r="JC113" s="164"/>
      <c r="JD113" s="164"/>
      <c r="JE113" s="164"/>
      <c r="JF113" s="164"/>
      <c r="JG113" s="164"/>
      <c r="JH113" s="164"/>
      <c r="JI113" s="164"/>
      <c r="JJ113" s="164"/>
      <c r="JK113" s="164"/>
      <c r="JL113" s="164"/>
      <c r="JM113" s="164"/>
      <c r="JN113" s="164"/>
      <c r="JO113" s="164"/>
      <c r="JP113" s="164"/>
      <c r="JQ113" s="164"/>
      <c r="JR113" s="164"/>
      <c r="JS113" s="164"/>
      <c r="JT113" s="164"/>
      <c r="JU113" s="164"/>
      <c r="JV113" s="164"/>
      <c r="JW113" s="164"/>
      <c r="JX113" s="164"/>
      <c r="JY113" s="164"/>
      <c r="JZ113" s="164"/>
      <c r="KA113" s="164"/>
      <c r="KB113" s="164"/>
      <c r="KC113" s="164"/>
      <c r="KD113" s="164"/>
      <c r="KE113" s="164"/>
      <c r="KF113" s="164"/>
      <c r="KG113" s="164"/>
      <c r="KH113" s="164"/>
      <c r="KI113" s="164"/>
      <c r="KJ113" s="164"/>
      <c r="KK113" s="164"/>
      <c r="KL113" s="164"/>
      <c r="KM113" s="164"/>
      <c r="KN113" s="164"/>
      <c r="KO113" s="164"/>
      <c r="KP113" s="164"/>
      <c r="KQ113" s="164"/>
      <c r="KR113" s="164"/>
      <c r="KS113" s="164"/>
      <c r="KT113" s="164"/>
      <c r="KU113" s="164"/>
      <c r="KV113" s="164"/>
      <c r="KW113" s="164"/>
      <c r="KX113" s="164"/>
      <c r="KY113" s="164"/>
      <c r="KZ113" s="164"/>
      <c r="LA113" s="164"/>
      <c r="LB113" s="164"/>
      <c r="LC113" s="164"/>
      <c r="LD113" s="164"/>
      <c r="LE113" s="164"/>
      <c r="LF113" s="164"/>
      <c r="LG113" s="164"/>
      <c r="LH113" s="164"/>
      <c r="LI113" s="164"/>
      <c r="LJ113" s="164"/>
      <c r="LK113" s="164"/>
      <c r="LL113" s="164"/>
      <c r="LM113" s="164"/>
      <c r="LN113" s="164"/>
      <c r="LO113" s="164"/>
      <c r="LP113" s="164"/>
      <c r="LQ113" s="164"/>
      <c r="LR113" s="164"/>
      <c r="LS113" s="164"/>
      <c r="LT113" s="164"/>
      <c r="LU113" s="164"/>
      <c r="LV113" s="164"/>
      <c r="LW113" s="164"/>
      <c r="LX113" s="164"/>
      <c r="LY113" s="164"/>
      <c r="LZ113" s="164"/>
      <c r="MA113" s="164"/>
      <c r="MB113" s="164"/>
      <c r="MC113" s="164"/>
      <c r="MD113" s="164"/>
      <c r="ME113" s="164"/>
      <c r="MF113" s="164"/>
      <c r="MG113" s="164"/>
      <c r="MH113" s="164"/>
      <c r="MI113" s="164"/>
      <c r="MJ113" s="164"/>
      <c r="MK113" s="164"/>
      <c r="ML113" s="164"/>
      <c r="MM113" s="164"/>
      <c r="MN113" s="164"/>
      <c r="MO113" s="164"/>
      <c r="MP113" s="164"/>
      <c r="MQ113" s="164"/>
      <c r="MR113" s="164"/>
      <c r="MS113" s="164"/>
      <c r="MT113" s="164"/>
      <c r="MU113" s="164"/>
      <c r="MV113" s="164"/>
      <c r="MW113" s="164"/>
      <c r="MX113" s="164"/>
      <c r="MY113" s="164"/>
      <c r="MZ113" s="164"/>
      <c r="NA113" s="164"/>
      <c r="NB113" s="164"/>
      <c r="NC113" s="164"/>
      <c r="ND113" s="164"/>
      <c r="NE113" s="164"/>
      <c r="NF113" s="164"/>
      <c r="NG113" s="164"/>
      <c r="NH113" s="164"/>
      <c r="NI113" s="164"/>
      <c r="NJ113" s="164"/>
      <c r="NK113" s="164"/>
      <c r="NL113" s="164"/>
      <c r="NM113" s="164"/>
      <c r="NN113" s="164"/>
      <c r="NO113" s="164"/>
      <c r="NP113" s="164"/>
      <c r="NQ113" s="164"/>
      <c r="NR113" s="164"/>
      <c r="NS113" s="164"/>
      <c r="NT113" s="164"/>
      <c r="NU113" s="164"/>
      <c r="NV113" s="164"/>
      <c r="NW113" s="164"/>
      <c r="NX113" s="164"/>
      <c r="NY113" s="164"/>
      <c r="NZ113" s="164"/>
      <c r="OA113" s="164"/>
      <c r="OB113" s="164"/>
      <c r="OC113" s="164"/>
      <c r="OD113" s="164"/>
      <c r="OE113" s="164"/>
      <c r="OF113" s="164"/>
      <c r="OG113" s="164"/>
      <c r="OH113" s="164"/>
      <c r="OI113" s="164"/>
      <c r="OJ113" s="164"/>
      <c r="OK113" s="164"/>
      <c r="OL113" s="164"/>
      <c r="OM113" s="164"/>
      <c r="ON113" s="164"/>
      <c r="OO113" s="164"/>
      <c r="OP113" s="164"/>
      <c r="OQ113" s="164"/>
      <c r="OR113" s="164"/>
      <c r="OS113" s="164"/>
      <c r="OT113" s="164"/>
      <c r="OU113" s="164"/>
      <c r="OV113" s="164"/>
      <c r="OW113" s="164"/>
      <c r="OX113" s="164"/>
      <c r="OY113" s="164"/>
      <c r="OZ113" s="164"/>
      <c r="PA113" s="164"/>
      <c r="PB113" s="164"/>
      <c r="PC113" s="164"/>
      <c r="PD113" s="164"/>
      <c r="PE113" s="164"/>
      <c r="PF113" s="164"/>
      <c r="PG113" s="164"/>
      <c r="PH113" s="164"/>
      <c r="PI113" s="164"/>
      <c r="PJ113" s="164"/>
      <c r="PK113" s="164"/>
      <c r="PL113" s="164"/>
      <c r="PM113" s="164"/>
      <c r="PN113" s="164"/>
      <c r="PO113" s="164"/>
      <c r="PP113" s="164"/>
      <c r="PQ113" s="164"/>
      <c r="PR113" s="164"/>
      <c r="PS113" s="164"/>
      <c r="PT113" s="164"/>
      <c r="PU113" s="164"/>
      <c r="PV113" s="164"/>
      <c r="PW113" s="164"/>
      <c r="PX113" s="164"/>
      <c r="PY113" s="164"/>
      <c r="PZ113" s="164"/>
      <c r="QA113" s="164"/>
      <c r="QB113" s="164"/>
      <c r="QC113" s="164"/>
      <c r="QD113" s="164"/>
      <c r="QE113" s="164"/>
      <c r="QF113" s="164"/>
      <c r="QG113" s="164"/>
      <c r="QH113" s="164"/>
      <c r="QI113" s="164"/>
      <c r="QJ113" s="164"/>
      <c r="QK113" s="164"/>
      <c r="QL113" s="164"/>
      <c r="QM113" s="164"/>
      <c r="QN113" s="164"/>
      <c r="QO113" s="164"/>
      <c r="QP113" s="164"/>
      <c r="QQ113" s="164"/>
      <c r="QR113" s="164"/>
      <c r="QS113" s="164"/>
      <c r="QT113" s="164"/>
      <c r="QU113" s="164"/>
      <c r="QV113" s="164"/>
      <c r="QW113" s="164"/>
      <c r="QX113" s="164"/>
      <c r="QY113" s="164"/>
      <c r="QZ113" s="164"/>
      <c r="RA113" s="164"/>
      <c r="RB113" s="164"/>
      <c r="RC113" s="164"/>
      <c r="RD113" s="164"/>
      <c r="RE113" s="164"/>
      <c r="RF113" s="164"/>
      <c r="RG113" s="164"/>
      <c r="RH113" s="164"/>
      <c r="RI113" s="164"/>
      <c r="RJ113" s="164"/>
      <c r="RK113" s="164"/>
      <c r="RL113" s="164"/>
      <c r="RM113" s="164"/>
      <c r="RN113" s="164"/>
      <c r="RO113" s="164"/>
      <c r="RP113" s="164"/>
      <c r="RQ113" s="164"/>
      <c r="RR113" s="164"/>
      <c r="RS113" s="164"/>
      <c r="RT113" s="164"/>
      <c r="RU113" s="164"/>
      <c r="RV113" s="164"/>
      <c r="RW113" s="164"/>
      <c r="RX113" s="164"/>
      <c r="RY113" s="164"/>
      <c r="RZ113" s="164"/>
      <c r="SA113" s="164"/>
      <c r="SB113" s="164"/>
      <c r="SC113" s="164"/>
      <c r="SD113" s="164"/>
      <c r="SE113" s="164"/>
      <c r="SF113" s="164"/>
      <c r="SG113" s="164"/>
      <c r="SH113" s="164"/>
      <c r="SI113" s="164"/>
      <c r="SJ113" s="164"/>
      <c r="SK113" s="164"/>
      <c r="SL113" s="164"/>
      <c r="SM113" s="164"/>
      <c r="SN113" s="164"/>
      <c r="SO113" s="164"/>
      <c r="SP113" s="164"/>
      <c r="SQ113" s="164"/>
      <c r="SR113" s="164"/>
      <c r="SS113" s="164"/>
      <c r="ST113" s="164"/>
      <c r="SU113" s="164"/>
      <c r="SV113" s="164"/>
      <c r="SW113" s="164"/>
      <c r="SX113" s="164"/>
      <c r="SY113" s="164"/>
      <c r="SZ113" s="164"/>
      <c r="TA113" s="164"/>
      <c r="TB113" s="164"/>
      <c r="TC113" s="164"/>
      <c r="TD113" s="164"/>
      <c r="TE113" s="164"/>
      <c r="TF113" s="164"/>
      <c r="TG113" s="164"/>
      <c r="TH113" s="164"/>
      <c r="TI113" s="164"/>
      <c r="TJ113" s="164"/>
      <c r="TK113" s="164"/>
      <c r="TL113" s="164"/>
      <c r="TM113" s="164"/>
      <c r="TN113" s="164"/>
      <c r="TO113" s="164"/>
      <c r="TP113" s="164"/>
      <c r="TQ113" s="164"/>
      <c r="TR113" s="164"/>
      <c r="TS113" s="164"/>
      <c r="TT113" s="164"/>
      <c r="TU113" s="164"/>
      <c r="TV113" s="164"/>
      <c r="TW113" s="164"/>
      <c r="TX113" s="164"/>
      <c r="TY113" s="164"/>
      <c r="TZ113" s="164"/>
      <c r="UA113" s="164"/>
      <c r="UB113" s="164"/>
      <c r="UC113" s="164"/>
      <c r="UD113" s="164"/>
      <c r="UE113" s="164"/>
      <c r="UF113" s="164"/>
      <c r="UG113" s="164"/>
      <c r="UH113" s="164"/>
      <c r="UI113" s="164"/>
      <c r="UJ113" s="164"/>
      <c r="UK113" s="164"/>
      <c r="UL113" s="164"/>
      <c r="UM113" s="164"/>
      <c r="UN113" s="164"/>
      <c r="UO113" s="164"/>
      <c r="UP113" s="164"/>
      <c r="UQ113" s="164"/>
      <c r="UR113" s="164"/>
      <c r="US113" s="164"/>
      <c r="UT113" s="164"/>
      <c r="UU113" s="164"/>
      <c r="UV113" s="164"/>
      <c r="UW113" s="164"/>
      <c r="UX113" s="164"/>
      <c r="UY113" s="164"/>
      <c r="UZ113" s="164"/>
      <c r="VA113" s="164"/>
      <c r="VB113" s="164"/>
      <c r="VC113" s="164"/>
      <c r="VD113" s="164"/>
      <c r="VE113" s="164"/>
      <c r="VF113" s="164"/>
      <c r="VG113" s="164"/>
      <c r="VH113" s="164"/>
      <c r="VI113" s="164"/>
      <c r="VJ113" s="164"/>
      <c r="VK113" s="164"/>
      <c r="VL113" s="164"/>
      <c r="VM113" s="164"/>
      <c r="VN113" s="164"/>
      <c r="VO113" s="164"/>
      <c r="VP113" s="164"/>
      <c r="VQ113" s="164"/>
      <c r="VR113" s="164"/>
      <c r="VS113" s="164"/>
      <c r="VT113" s="164"/>
      <c r="VU113" s="164"/>
      <c r="VV113" s="164"/>
      <c r="VW113" s="164"/>
      <c r="VX113" s="164"/>
      <c r="VY113" s="164"/>
      <c r="VZ113" s="164"/>
      <c r="WA113" s="164"/>
      <c r="WB113" s="164"/>
      <c r="WC113" s="164"/>
      <c r="WD113" s="164"/>
      <c r="WE113" s="164"/>
      <c r="WF113" s="164"/>
      <c r="WG113" s="164"/>
      <c r="WH113" s="164"/>
      <c r="WI113" s="164"/>
      <c r="WJ113" s="164"/>
      <c r="WK113" s="164"/>
      <c r="WL113" s="164"/>
      <c r="WM113" s="164"/>
      <c r="WN113" s="164"/>
      <c r="WO113" s="164"/>
      <c r="WP113" s="164"/>
      <c r="WQ113" s="164"/>
      <c r="WR113" s="164"/>
      <c r="WS113" s="164"/>
      <c r="WT113" s="164"/>
      <c r="WU113" s="164"/>
      <c r="WV113" s="164"/>
      <c r="WW113" s="164"/>
      <c r="WX113" s="164"/>
      <c r="WY113" s="164"/>
      <c r="WZ113" s="164"/>
      <c r="XA113" s="164"/>
      <c r="XB113" s="164"/>
      <c r="XC113" s="164"/>
      <c r="XD113" s="164"/>
      <c r="XE113" s="164"/>
      <c r="XF113" s="164"/>
      <c r="XG113" s="164"/>
      <c r="XH113" s="164"/>
      <c r="XI113" s="164"/>
      <c r="XJ113" s="164"/>
      <c r="XK113" s="164"/>
      <c r="XL113" s="164"/>
      <c r="XM113" s="164"/>
      <c r="XN113" s="164"/>
      <c r="XO113" s="164"/>
      <c r="XP113" s="164"/>
      <c r="XQ113" s="164"/>
      <c r="XR113" s="164"/>
      <c r="XS113" s="164"/>
      <c r="XT113" s="164"/>
      <c r="XU113" s="164"/>
      <c r="XV113" s="164"/>
      <c r="XW113" s="164"/>
      <c r="XX113" s="164"/>
      <c r="XY113" s="164"/>
      <c r="XZ113" s="164"/>
      <c r="YA113" s="164"/>
      <c r="YB113" s="164"/>
      <c r="YC113" s="164"/>
      <c r="YD113" s="164"/>
      <c r="YE113" s="164"/>
      <c r="YF113" s="164"/>
      <c r="YG113" s="164"/>
      <c r="YH113" s="164"/>
      <c r="YI113" s="164"/>
      <c r="YJ113" s="164"/>
      <c r="YK113" s="164"/>
      <c r="YL113" s="164"/>
      <c r="YM113" s="164"/>
      <c r="YN113" s="164"/>
      <c r="YO113" s="164"/>
      <c r="YP113" s="164"/>
      <c r="YQ113" s="164"/>
      <c r="YR113" s="164"/>
      <c r="YS113" s="164"/>
      <c r="YT113" s="164"/>
      <c r="YU113" s="164"/>
      <c r="YV113" s="164"/>
      <c r="YW113" s="164"/>
      <c r="YX113" s="164"/>
      <c r="YY113" s="164"/>
      <c r="YZ113" s="164"/>
      <c r="ZA113" s="164"/>
      <c r="ZB113" s="164"/>
      <c r="ZC113" s="164"/>
      <c r="ZD113" s="164"/>
      <c r="ZE113" s="164"/>
      <c r="ZF113" s="164"/>
      <c r="ZG113" s="164"/>
      <c r="ZH113" s="164"/>
      <c r="ZI113" s="164"/>
      <c r="ZJ113" s="164"/>
      <c r="ZK113" s="164"/>
      <c r="ZL113" s="164"/>
      <c r="ZM113" s="164"/>
      <c r="ZN113" s="164"/>
      <c r="ZO113" s="164"/>
      <c r="ZP113" s="164"/>
      <c r="ZQ113" s="164"/>
      <c r="ZR113" s="164"/>
      <c r="ZS113" s="164"/>
      <c r="ZT113" s="164"/>
      <c r="ZU113" s="164"/>
      <c r="ZV113" s="164"/>
      <c r="ZW113" s="164"/>
      <c r="ZX113" s="164"/>
      <c r="ZY113" s="164"/>
      <c r="ZZ113" s="164"/>
      <c r="AAA113" s="164"/>
      <c r="AAB113" s="164"/>
      <c r="AAC113" s="164"/>
      <c r="AAD113" s="164"/>
      <c r="AAE113" s="164"/>
      <c r="AAF113" s="164"/>
      <c r="AAG113" s="164"/>
      <c r="AAH113" s="164"/>
      <c r="AAI113" s="164"/>
      <c r="AAJ113" s="164"/>
      <c r="AAK113" s="164"/>
      <c r="AAL113" s="164"/>
      <c r="AAM113" s="164"/>
      <c r="AAN113" s="164"/>
      <c r="AAO113" s="164"/>
      <c r="AAP113" s="164"/>
      <c r="AAQ113" s="164"/>
      <c r="AAR113" s="164"/>
      <c r="AAS113" s="164"/>
      <c r="AAT113" s="164"/>
      <c r="AAU113" s="164"/>
      <c r="AAV113" s="164"/>
      <c r="AAW113" s="164"/>
      <c r="AAX113" s="164"/>
      <c r="AAY113" s="164"/>
      <c r="AAZ113" s="164"/>
      <c r="ABA113" s="164"/>
      <c r="ABB113" s="164"/>
      <c r="ABC113" s="164"/>
    </row>
    <row r="114" spans="1:731" ht="15" customHeight="1" x14ac:dyDescent="0.35">
      <c r="A114" s="161" t="s">
        <v>257</v>
      </c>
      <c r="B114" s="525"/>
      <c r="C114" s="525"/>
      <c r="D114" s="162"/>
      <c r="E114" s="162"/>
      <c r="F114" s="162"/>
      <c r="G114" s="162">
        <v>1</v>
      </c>
      <c r="H114" s="162">
        <v>1</v>
      </c>
      <c r="I114" s="162">
        <v>1</v>
      </c>
      <c r="J114" s="162">
        <v>1</v>
      </c>
      <c r="K114" s="162">
        <v>1</v>
      </c>
      <c r="L114" s="162">
        <v>1</v>
      </c>
      <c r="M114" s="162">
        <v>1</v>
      </c>
      <c r="N114" s="162">
        <v>1</v>
      </c>
      <c r="O114" s="162"/>
      <c r="P114" s="162"/>
      <c r="Q114" s="162"/>
      <c r="R114" s="162">
        <v>828.77417016110974</v>
      </c>
      <c r="S114" s="162">
        <v>2718.031540819763</v>
      </c>
      <c r="T114" s="162">
        <v>6496.5462821370702</v>
      </c>
      <c r="U114" s="162">
        <v>8385.8036527957229</v>
      </c>
      <c r="V114" s="162">
        <v>9330.432338125047</v>
      </c>
      <c r="W114" s="162">
        <v>10275.061023454375</v>
      </c>
      <c r="X114" s="162">
        <v>11219.689708783701</v>
      </c>
      <c r="Y114" s="162">
        <v>12164.318394113028</v>
      </c>
      <c r="Z114" s="162"/>
      <c r="AA114" s="162"/>
      <c r="AB114" s="162"/>
      <c r="AC114" s="162">
        <v>2397.9902224600423</v>
      </c>
      <c r="AD114" s="162">
        <v>7864.4017802301478</v>
      </c>
      <c r="AE114" s="162">
        <v>18797.22489577036</v>
      </c>
      <c r="AF114" s="162">
        <v>24263.636453540465</v>
      </c>
      <c r="AG114" s="162">
        <v>26996.842232425512</v>
      </c>
      <c r="AH114" s="162">
        <v>29730.048011310566</v>
      </c>
      <c r="AI114" s="162">
        <v>32463.253790195617</v>
      </c>
      <c r="AJ114" s="162">
        <v>35196.459569080675</v>
      </c>
      <c r="AK114" s="162"/>
      <c r="AL114" s="162"/>
      <c r="AM114" s="162"/>
      <c r="AN114" s="162">
        <v>4277.9418333163339</v>
      </c>
      <c r="AO114" s="162">
        <v>14029.854273192141</v>
      </c>
      <c r="AP114" s="162">
        <v>33533.679152943754</v>
      </c>
      <c r="AQ114" s="162">
        <v>43285.591592819561</v>
      </c>
      <c r="AR114" s="162">
        <v>48161.547812757453</v>
      </c>
      <c r="AS114" s="162">
        <v>53037.50403269536</v>
      </c>
      <c r="AT114" s="162">
        <v>57913.46025263326</v>
      </c>
      <c r="AU114" s="162">
        <v>62789.416472571174</v>
      </c>
      <c r="AV114" s="162"/>
      <c r="AW114" s="162"/>
      <c r="AX114" s="162"/>
      <c r="AY114" s="162">
        <v>12455</v>
      </c>
      <c r="AZ114" s="162">
        <v>12455</v>
      </c>
      <c r="BA114" s="162">
        <v>12455</v>
      </c>
      <c r="BB114" s="162">
        <v>12455</v>
      </c>
      <c r="BC114" s="162">
        <v>12455</v>
      </c>
      <c r="BD114" s="162">
        <v>12455</v>
      </c>
      <c r="BE114" s="162">
        <v>12455</v>
      </c>
      <c r="BF114" s="162">
        <v>12455</v>
      </c>
      <c r="BG114" s="162"/>
      <c r="BH114" s="162"/>
      <c r="BI114" s="162"/>
      <c r="BJ114" s="162">
        <v>0</v>
      </c>
      <c r="BK114" s="162">
        <v>0</v>
      </c>
      <c r="BL114" s="162">
        <v>0</v>
      </c>
      <c r="BM114" s="162">
        <v>0</v>
      </c>
      <c r="BN114" s="162">
        <v>0</v>
      </c>
      <c r="BO114" s="162">
        <v>0</v>
      </c>
      <c r="BP114" s="162">
        <v>0</v>
      </c>
      <c r="BQ114" s="162">
        <v>0</v>
      </c>
      <c r="BR114" s="162"/>
      <c r="BS114" s="162"/>
      <c r="BT114" s="162"/>
      <c r="BU114" s="162">
        <v>0</v>
      </c>
      <c r="BV114" s="162">
        <v>0</v>
      </c>
      <c r="BW114" s="162">
        <v>0</v>
      </c>
      <c r="BX114" s="162">
        <v>0</v>
      </c>
      <c r="BY114" s="162">
        <v>0</v>
      </c>
      <c r="BZ114" s="162">
        <v>0</v>
      </c>
      <c r="CA114" s="162">
        <v>0</v>
      </c>
      <c r="CB114" s="162">
        <v>0</v>
      </c>
      <c r="CC114" s="162"/>
      <c r="CD114" s="162"/>
      <c r="CE114" s="162"/>
      <c r="CF114" s="162">
        <v>7504.7062259374861</v>
      </c>
      <c r="CG114" s="162">
        <v>24612.287594242051</v>
      </c>
      <c r="CH114" s="162">
        <v>58827.450330851185</v>
      </c>
      <c r="CI114" s="162">
        <v>75935.031699155748</v>
      </c>
      <c r="CJ114" s="162">
        <v>84488.822383308012</v>
      </c>
      <c r="CK114" s="162">
        <v>93042.613067460305</v>
      </c>
      <c r="CL114" s="162">
        <v>101596.40375161258</v>
      </c>
      <c r="CM114" s="162">
        <v>110150.19443576488</v>
      </c>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4"/>
      <c r="DV114" s="164"/>
      <c r="DW114" s="164"/>
      <c r="DX114" s="164"/>
      <c r="DY114" s="164"/>
      <c r="DZ114" s="164"/>
      <c r="EA114" s="164"/>
      <c r="EB114" s="164"/>
      <c r="EC114" s="164"/>
      <c r="ED114" s="164"/>
      <c r="EE114" s="164"/>
      <c r="EF114" s="164"/>
      <c r="EG114" s="164"/>
      <c r="EH114" s="164"/>
      <c r="EI114" s="164"/>
      <c r="EJ114" s="164"/>
      <c r="EK114" s="164"/>
      <c r="EL114" s="164"/>
      <c r="EM114" s="164"/>
      <c r="EN114" s="164"/>
      <c r="EO114" s="164"/>
      <c r="EP114" s="164"/>
      <c r="EQ114" s="164"/>
      <c r="ER114" s="164"/>
      <c r="ES114" s="164"/>
      <c r="ET114" s="164"/>
      <c r="EU114" s="164"/>
      <c r="EV114" s="164"/>
      <c r="EW114" s="164"/>
      <c r="EX114" s="164"/>
      <c r="EY114" s="164"/>
      <c r="EZ114" s="164"/>
      <c r="FA114" s="164"/>
      <c r="FB114" s="164"/>
      <c r="FC114" s="164"/>
      <c r="FD114" s="164"/>
      <c r="FE114" s="164"/>
      <c r="FF114" s="164"/>
      <c r="FG114" s="164"/>
      <c r="FH114" s="164"/>
      <c r="FI114" s="164"/>
      <c r="FJ114" s="164"/>
      <c r="FK114" s="164"/>
      <c r="FL114" s="164"/>
      <c r="FM114" s="164"/>
      <c r="FN114" s="164"/>
      <c r="FO114" s="164"/>
      <c r="FP114" s="164"/>
      <c r="FQ114" s="164"/>
      <c r="FR114" s="164"/>
      <c r="FS114" s="164"/>
      <c r="FT114" s="164"/>
      <c r="FU114" s="164"/>
      <c r="FV114" s="164"/>
      <c r="FW114" s="164"/>
      <c r="FX114" s="164"/>
      <c r="FY114" s="164"/>
      <c r="FZ114" s="164"/>
      <c r="GA114" s="164"/>
      <c r="GB114" s="164"/>
      <c r="GC114" s="164"/>
      <c r="GD114" s="164"/>
      <c r="GE114" s="164"/>
      <c r="GF114" s="164"/>
      <c r="GG114" s="164"/>
      <c r="GH114" s="164"/>
      <c r="GI114" s="164"/>
      <c r="GJ114" s="164"/>
      <c r="GK114" s="164"/>
      <c r="GL114" s="164"/>
      <c r="GM114" s="164"/>
      <c r="GN114" s="164"/>
      <c r="GO114" s="164"/>
      <c r="GP114" s="164"/>
      <c r="GQ114" s="164"/>
      <c r="GR114" s="164"/>
      <c r="GS114" s="164"/>
      <c r="GT114" s="164"/>
      <c r="GU114" s="164"/>
      <c r="GV114" s="164"/>
      <c r="GW114" s="164"/>
      <c r="GX114" s="164"/>
      <c r="GY114" s="164"/>
      <c r="GZ114" s="164"/>
      <c r="HA114" s="164"/>
      <c r="HB114" s="164"/>
      <c r="HC114" s="164"/>
      <c r="HD114" s="164"/>
      <c r="HE114" s="164"/>
      <c r="HF114" s="164"/>
      <c r="HG114" s="164"/>
      <c r="HH114" s="164"/>
      <c r="HI114" s="164"/>
      <c r="HJ114" s="164"/>
      <c r="HK114" s="164"/>
      <c r="HL114" s="164"/>
      <c r="HM114" s="164"/>
      <c r="HN114" s="164"/>
      <c r="HO114" s="164"/>
      <c r="HP114" s="164"/>
      <c r="HQ114" s="164"/>
      <c r="HR114" s="164"/>
      <c r="HS114" s="164"/>
      <c r="HT114" s="164"/>
      <c r="HU114" s="164"/>
      <c r="HV114" s="164"/>
      <c r="HW114" s="164"/>
      <c r="HX114" s="164"/>
      <c r="HY114" s="164"/>
      <c r="HZ114" s="164"/>
      <c r="IA114" s="164"/>
      <c r="IB114" s="164"/>
      <c r="IC114" s="164"/>
      <c r="ID114" s="164"/>
      <c r="IE114" s="164"/>
      <c r="IF114" s="164"/>
      <c r="IG114" s="164"/>
      <c r="IH114" s="164"/>
      <c r="II114" s="164"/>
      <c r="IJ114" s="164"/>
      <c r="IK114" s="164"/>
      <c r="IL114" s="164"/>
      <c r="IM114" s="164"/>
      <c r="IN114" s="164"/>
      <c r="IO114" s="164"/>
      <c r="IP114" s="164"/>
      <c r="IQ114" s="164"/>
      <c r="IR114" s="164"/>
      <c r="IS114" s="164"/>
      <c r="IT114" s="164"/>
      <c r="IU114" s="164"/>
      <c r="IV114" s="164"/>
      <c r="IW114" s="164"/>
      <c r="IX114" s="164"/>
      <c r="IY114" s="164"/>
      <c r="IZ114" s="164"/>
      <c r="JA114" s="164"/>
      <c r="JB114" s="164"/>
      <c r="JC114" s="164"/>
      <c r="JD114" s="164"/>
      <c r="JE114" s="164"/>
      <c r="JF114" s="164"/>
      <c r="JG114" s="164"/>
      <c r="JH114" s="164"/>
      <c r="JI114" s="164"/>
      <c r="JJ114" s="164"/>
      <c r="JK114" s="164"/>
      <c r="JL114" s="164"/>
      <c r="JM114" s="164"/>
      <c r="JN114" s="164"/>
      <c r="JO114" s="164"/>
      <c r="JP114" s="164"/>
      <c r="JQ114" s="164"/>
      <c r="JR114" s="164"/>
      <c r="JS114" s="164"/>
      <c r="JT114" s="164"/>
      <c r="JU114" s="164"/>
      <c r="JV114" s="164"/>
      <c r="JW114" s="164"/>
      <c r="JX114" s="164"/>
      <c r="JY114" s="164"/>
      <c r="JZ114" s="164"/>
      <c r="KA114" s="164"/>
      <c r="KB114" s="164"/>
      <c r="KC114" s="164"/>
      <c r="KD114" s="164"/>
      <c r="KE114" s="164"/>
      <c r="KF114" s="164"/>
      <c r="KG114" s="164"/>
      <c r="KH114" s="164"/>
      <c r="KI114" s="164"/>
      <c r="KJ114" s="164"/>
      <c r="KK114" s="164"/>
      <c r="KL114" s="164"/>
      <c r="KM114" s="164"/>
      <c r="KN114" s="164"/>
      <c r="KO114" s="164"/>
      <c r="KP114" s="164"/>
      <c r="KQ114" s="164"/>
      <c r="KR114" s="164"/>
      <c r="KS114" s="164"/>
      <c r="KT114" s="164"/>
      <c r="KU114" s="164"/>
      <c r="KV114" s="164"/>
      <c r="KW114" s="164"/>
      <c r="KX114" s="164"/>
      <c r="KY114" s="164"/>
      <c r="KZ114" s="164"/>
      <c r="LA114" s="164"/>
      <c r="LB114" s="164"/>
      <c r="LC114" s="164"/>
      <c r="LD114" s="164"/>
      <c r="LE114" s="164"/>
      <c r="LF114" s="164"/>
      <c r="LG114" s="164"/>
      <c r="LH114" s="164"/>
      <c r="LI114" s="164"/>
      <c r="LJ114" s="164"/>
      <c r="LK114" s="164"/>
      <c r="LL114" s="164"/>
      <c r="LM114" s="164"/>
      <c r="LN114" s="164"/>
      <c r="LO114" s="164"/>
      <c r="LP114" s="164"/>
      <c r="LQ114" s="164"/>
      <c r="LR114" s="164"/>
      <c r="LS114" s="164"/>
      <c r="LT114" s="164"/>
      <c r="LU114" s="164"/>
      <c r="LV114" s="164"/>
      <c r="LW114" s="164"/>
      <c r="LX114" s="164"/>
      <c r="LY114" s="164"/>
      <c r="LZ114" s="164"/>
      <c r="MA114" s="164"/>
      <c r="MB114" s="164"/>
      <c r="MC114" s="164"/>
      <c r="MD114" s="164"/>
      <c r="ME114" s="164"/>
      <c r="MF114" s="164"/>
      <c r="MG114" s="164"/>
      <c r="MH114" s="164"/>
      <c r="MI114" s="164"/>
      <c r="MJ114" s="164"/>
      <c r="MK114" s="164"/>
      <c r="ML114" s="164"/>
      <c r="MM114" s="164"/>
      <c r="MN114" s="164"/>
      <c r="MO114" s="164"/>
      <c r="MP114" s="164"/>
      <c r="MQ114" s="164"/>
      <c r="MR114" s="164"/>
      <c r="MS114" s="164"/>
      <c r="MT114" s="164"/>
      <c r="MU114" s="164"/>
      <c r="MV114" s="164"/>
      <c r="MW114" s="164"/>
      <c r="MX114" s="164"/>
      <c r="MY114" s="164"/>
      <c r="MZ114" s="164"/>
      <c r="NA114" s="164"/>
      <c r="NB114" s="164"/>
      <c r="NC114" s="164"/>
      <c r="ND114" s="164"/>
      <c r="NE114" s="164"/>
      <c r="NF114" s="164"/>
      <c r="NG114" s="164"/>
      <c r="NH114" s="164"/>
      <c r="NI114" s="164"/>
      <c r="NJ114" s="164"/>
      <c r="NK114" s="164"/>
      <c r="NL114" s="164"/>
      <c r="NM114" s="164"/>
      <c r="NN114" s="164"/>
      <c r="NO114" s="164"/>
      <c r="NP114" s="164"/>
      <c r="NQ114" s="164"/>
      <c r="NR114" s="164"/>
      <c r="NS114" s="164"/>
      <c r="NT114" s="164"/>
      <c r="NU114" s="164"/>
      <c r="NV114" s="164"/>
      <c r="NW114" s="164"/>
      <c r="NX114" s="164"/>
      <c r="NY114" s="164"/>
      <c r="NZ114" s="164"/>
      <c r="OA114" s="164"/>
      <c r="OB114" s="164"/>
      <c r="OC114" s="164"/>
      <c r="OD114" s="164"/>
      <c r="OE114" s="164"/>
      <c r="OF114" s="164"/>
      <c r="OG114" s="164"/>
      <c r="OH114" s="164"/>
      <c r="OI114" s="164"/>
      <c r="OJ114" s="164"/>
      <c r="OK114" s="164"/>
      <c r="OL114" s="164"/>
      <c r="OM114" s="164"/>
      <c r="ON114" s="164"/>
      <c r="OO114" s="164"/>
      <c r="OP114" s="164"/>
      <c r="OQ114" s="164"/>
      <c r="OR114" s="164"/>
      <c r="OS114" s="164"/>
      <c r="OT114" s="164"/>
      <c r="OU114" s="164"/>
      <c r="OV114" s="164"/>
      <c r="OW114" s="164"/>
      <c r="OX114" s="164"/>
      <c r="OY114" s="164"/>
      <c r="OZ114" s="164"/>
      <c r="PA114" s="164"/>
      <c r="PB114" s="164"/>
      <c r="PC114" s="164"/>
      <c r="PD114" s="164"/>
      <c r="PE114" s="164"/>
      <c r="PF114" s="164"/>
      <c r="PG114" s="164"/>
      <c r="PH114" s="164"/>
      <c r="PI114" s="164"/>
      <c r="PJ114" s="164"/>
      <c r="PK114" s="164"/>
      <c r="PL114" s="164"/>
      <c r="PM114" s="164"/>
      <c r="PN114" s="164"/>
      <c r="PO114" s="164"/>
      <c r="PP114" s="164"/>
      <c r="PQ114" s="164"/>
      <c r="PR114" s="164"/>
      <c r="PS114" s="164"/>
      <c r="PT114" s="164"/>
      <c r="PU114" s="164"/>
      <c r="PV114" s="164"/>
      <c r="PW114" s="164"/>
      <c r="PX114" s="164"/>
      <c r="PY114" s="164"/>
      <c r="PZ114" s="164"/>
      <c r="QA114" s="164"/>
      <c r="QB114" s="164"/>
      <c r="QC114" s="164"/>
      <c r="QD114" s="164"/>
      <c r="QE114" s="164"/>
      <c r="QF114" s="164"/>
      <c r="QG114" s="164"/>
      <c r="QH114" s="164"/>
      <c r="QI114" s="164"/>
      <c r="QJ114" s="164"/>
      <c r="QK114" s="164"/>
      <c r="QL114" s="164"/>
      <c r="QM114" s="164"/>
      <c r="QN114" s="164"/>
      <c r="QO114" s="164"/>
      <c r="QP114" s="164"/>
      <c r="QQ114" s="164"/>
      <c r="QR114" s="164"/>
      <c r="QS114" s="164"/>
      <c r="QT114" s="164"/>
      <c r="QU114" s="164"/>
      <c r="QV114" s="164"/>
      <c r="QW114" s="164"/>
      <c r="QX114" s="164"/>
      <c r="QY114" s="164"/>
      <c r="QZ114" s="164"/>
      <c r="RA114" s="164"/>
      <c r="RB114" s="164"/>
      <c r="RC114" s="164"/>
      <c r="RD114" s="164"/>
      <c r="RE114" s="164"/>
      <c r="RF114" s="164"/>
      <c r="RG114" s="164"/>
      <c r="RH114" s="164"/>
      <c r="RI114" s="164"/>
      <c r="RJ114" s="164"/>
      <c r="RK114" s="164"/>
      <c r="RL114" s="164"/>
      <c r="RM114" s="164"/>
      <c r="RN114" s="164"/>
      <c r="RO114" s="164"/>
      <c r="RP114" s="164"/>
      <c r="RQ114" s="164"/>
      <c r="RR114" s="164"/>
      <c r="RS114" s="164"/>
      <c r="RT114" s="164"/>
      <c r="RU114" s="164"/>
      <c r="RV114" s="164"/>
      <c r="RW114" s="164"/>
      <c r="RX114" s="164"/>
      <c r="RY114" s="164"/>
      <c r="RZ114" s="164"/>
      <c r="SA114" s="164"/>
      <c r="SB114" s="164"/>
      <c r="SC114" s="164"/>
      <c r="SD114" s="164"/>
      <c r="SE114" s="164"/>
      <c r="SF114" s="164"/>
      <c r="SG114" s="164"/>
      <c r="SH114" s="164"/>
      <c r="SI114" s="164"/>
      <c r="SJ114" s="164"/>
      <c r="SK114" s="164"/>
      <c r="SL114" s="164"/>
      <c r="SM114" s="164"/>
      <c r="SN114" s="164"/>
      <c r="SO114" s="164"/>
      <c r="SP114" s="164"/>
      <c r="SQ114" s="164"/>
      <c r="SR114" s="164"/>
      <c r="SS114" s="164"/>
      <c r="ST114" s="164"/>
      <c r="SU114" s="164"/>
      <c r="SV114" s="164"/>
      <c r="SW114" s="164"/>
      <c r="SX114" s="164"/>
      <c r="SY114" s="164"/>
      <c r="SZ114" s="164"/>
      <c r="TA114" s="164"/>
      <c r="TB114" s="164"/>
      <c r="TC114" s="164"/>
      <c r="TD114" s="164"/>
      <c r="TE114" s="164"/>
      <c r="TF114" s="164"/>
      <c r="TG114" s="164"/>
      <c r="TH114" s="164"/>
      <c r="TI114" s="164"/>
      <c r="TJ114" s="164"/>
      <c r="TK114" s="164"/>
      <c r="TL114" s="164"/>
      <c r="TM114" s="164"/>
      <c r="TN114" s="164"/>
      <c r="TO114" s="164"/>
      <c r="TP114" s="164"/>
      <c r="TQ114" s="164"/>
      <c r="TR114" s="164"/>
      <c r="TS114" s="164"/>
      <c r="TT114" s="164"/>
      <c r="TU114" s="164"/>
      <c r="TV114" s="164"/>
      <c r="TW114" s="164"/>
      <c r="TX114" s="164"/>
      <c r="TY114" s="164"/>
      <c r="TZ114" s="164"/>
      <c r="UA114" s="164"/>
      <c r="UB114" s="164"/>
      <c r="UC114" s="164"/>
      <c r="UD114" s="164"/>
      <c r="UE114" s="164"/>
      <c r="UF114" s="164"/>
      <c r="UG114" s="164"/>
      <c r="UH114" s="164"/>
      <c r="UI114" s="164"/>
      <c r="UJ114" s="164"/>
      <c r="UK114" s="164"/>
      <c r="UL114" s="164"/>
      <c r="UM114" s="164"/>
      <c r="UN114" s="164"/>
      <c r="UO114" s="164"/>
      <c r="UP114" s="164"/>
      <c r="UQ114" s="164"/>
      <c r="UR114" s="164"/>
      <c r="US114" s="164"/>
      <c r="UT114" s="164"/>
      <c r="UU114" s="164"/>
      <c r="UV114" s="164"/>
      <c r="UW114" s="164"/>
      <c r="UX114" s="164"/>
      <c r="UY114" s="164"/>
      <c r="UZ114" s="164"/>
      <c r="VA114" s="164"/>
      <c r="VB114" s="164"/>
      <c r="VC114" s="164"/>
      <c r="VD114" s="164"/>
      <c r="VE114" s="164"/>
      <c r="VF114" s="164"/>
      <c r="VG114" s="164"/>
      <c r="VH114" s="164"/>
      <c r="VI114" s="164"/>
      <c r="VJ114" s="164"/>
      <c r="VK114" s="164"/>
      <c r="VL114" s="164"/>
      <c r="VM114" s="164"/>
      <c r="VN114" s="164"/>
      <c r="VO114" s="164"/>
      <c r="VP114" s="164"/>
      <c r="VQ114" s="164"/>
      <c r="VR114" s="164"/>
      <c r="VS114" s="164"/>
      <c r="VT114" s="164"/>
      <c r="VU114" s="164"/>
      <c r="VV114" s="164"/>
      <c r="VW114" s="164"/>
      <c r="VX114" s="164"/>
      <c r="VY114" s="164"/>
      <c r="VZ114" s="164"/>
      <c r="WA114" s="164"/>
      <c r="WB114" s="164"/>
      <c r="WC114" s="164"/>
      <c r="WD114" s="164"/>
      <c r="WE114" s="164"/>
      <c r="WF114" s="164"/>
      <c r="WG114" s="164"/>
      <c r="WH114" s="164"/>
      <c r="WI114" s="164"/>
      <c r="WJ114" s="164"/>
      <c r="WK114" s="164"/>
      <c r="WL114" s="164"/>
      <c r="WM114" s="164"/>
      <c r="WN114" s="164"/>
      <c r="WO114" s="164"/>
      <c r="WP114" s="164"/>
      <c r="WQ114" s="164"/>
      <c r="WR114" s="164"/>
      <c r="WS114" s="164"/>
      <c r="WT114" s="164"/>
      <c r="WU114" s="164"/>
      <c r="WV114" s="164"/>
      <c r="WW114" s="164"/>
      <c r="WX114" s="164"/>
      <c r="WY114" s="164"/>
      <c r="WZ114" s="164"/>
      <c r="XA114" s="164"/>
      <c r="XB114" s="164"/>
      <c r="XC114" s="164"/>
      <c r="XD114" s="164"/>
      <c r="XE114" s="164"/>
      <c r="XF114" s="164"/>
      <c r="XG114" s="164"/>
      <c r="XH114" s="164"/>
      <c r="XI114" s="164"/>
      <c r="XJ114" s="164"/>
      <c r="XK114" s="164"/>
      <c r="XL114" s="164"/>
      <c r="XM114" s="164"/>
      <c r="XN114" s="164"/>
      <c r="XO114" s="164"/>
      <c r="XP114" s="164"/>
      <c r="XQ114" s="164"/>
      <c r="XR114" s="164"/>
      <c r="XS114" s="164"/>
      <c r="XT114" s="164"/>
      <c r="XU114" s="164"/>
      <c r="XV114" s="164"/>
      <c r="XW114" s="164"/>
      <c r="XX114" s="164"/>
      <c r="XY114" s="164"/>
      <c r="XZ114" s="164"/>
      <c r="YA114" s="164"/>
      <c r="YB114" s="164"/>
      <c r="YC114" s="164"/>
      <c r="YD114" s="164"/>
      <c r="YE114" s="164"/>
      <c r="YF114" s="164"/>
      <c r="YG114" s="164"/>
      <c r="YH114" s="164"/>
      <c r="YI114" s="164"/>
      <c r="YJ114" s="164"/>
      <c r="YK114" s="164"/>
      <c r="YL114" s="164"/>
      <c r="YM114" s="164"/>
      <c r="YN114" s="164"/>
      <c r="YO114" s="164"/>
      <c r="YP114" s="164"/>
      <c r="YQ114" s="164"/>
      <c r="YR114" s="164"/>
      <c r="YS114" s="164"/>
      <c r="YT114" s="164"/>
      <c r="YU114" s="164"/>
      <c r="YV114" s="164"/>
      <c r="YW114" s="164"/>
      <c r="YX114" s="164"/>
      <c r="YY114" s="164"/>
      <c r="YZ114" s="164"/>
      <c r="ZA114" s="164"/>
      <c r="ZB114" s="164"/>
      <c r="ZC114" s="164"/>
      <c r="ZD114" s="164"/>
      <c r="ZE114" s="164"/>
      <c r="ZF114" s="164"/>
      <c r="ZG114" s="164"/>
      <c r="ZH114" s="164"/>
      <c r="ZI114" s="164"/>
      <c r="ZJ114" s="164"/>
      <c r="ZK114" s="164"/>
      <c r="ZL114" s="164"/>
      <c r="ZM114" s="164"/>
      <c r="ZN114" s="164"/>
      <c r="ZO114" s="164"/>
      <c r="ZP114" s="164"/>
      <c r="ZQ114" s="164"/>
      <c r="ZR114" s="164"/>
      <c r="ZS114" s="164"/>
      <c r="ZT114" s="164"/>
      <c r="ZU114" s="164"/>
      <c r="ZV114" s="164"/>
      <c r="ZW114" s="164"/>
      <c r="ZX114" s="164"/>
      <c r="ZY114" s="164"/>
      <c r="ZZ114" s="164"/>
      <c r="AAA114" s="164"/>
      <c r="AAB114" s="164"/>
      <c r="AAC114" s="164"/>
      <c r="AAD114" s="164"/>
      <c r="AAE114" s="164"/>
      <c r="AAF114" s="164"/>
      <c r="AAG114" s="164"/>
      <c r="AAH114" s="164"/>
      <c r="AAI114" s="164"/>
      <c r="AAJ114" s="164"/>
      <c r="AAK114" s="164"/>
      <c r="AAL114" s="164"/>
      <c r="AAM114" s="164"/>
      <c r="AAN114" s="164"/>
      <c r="AAO114" s="164"/>
      <c r="AAP114" s="164"/>
      <c r="AAQ114" s="164"/>
      <c r="AAR114" s="164"/>
      <c r="AAS114" s="164"/>
      <c r="AAT114" s="164"/>
      <c r="AAU114" s="164"/>
      <c r="AAV114" s="164"/>
      <c r="AAW114" s="164"/>
      <c r="AAX114" s="164"/>
      <c r="AAY114" s="164"/>
      <c r="AAZ114" s="164"/>
      <c r="ABA114" s="164"/>
      <c r="ABB114" s="164"/>
      <c r="ABC114" s="164"/>
    </row>
    <row r="115" spans="1:731" ht="15" customHeight="1" x14ac:dyDescent="0.35">
      <c r="A115" s="161" t="s">
        <v>257</v>
      </c>
      <c r="B115" s="525"/>
      <c r="C115" s="525"/>
      <c r="D115" s="162"/>
      <c r="E115" s="162"/>
      <c r="F115" s="162"/>
      <c r="G115" s="162">
        <v>1</v>
      </c>
      <c r="H115" s="162">
        <v>1</v>
      </c>
      <c r="I115" s="162">
        <v>1</v>
      </c>
      <c r="J115" s="162">
        <v>1</v>
      </c>
      <c r="K115" s="162">
        <v>1</v>
      </c>
      <c r="L115" s="162">
        <v>1</v>
      </c>
      <c r="M115" s="162">
        <v>1</v>
      </c>
      <c r="N115" s="162">
        <v>1</v>
      </c>
      <c r="O115" s="162"/>
      <c r="P115" s="162"/>
      <c r="Q115" s="162"/>
      <c r="R115" s="162">
        <v>1095.7495798014963</v>
      </c>
      <c r="S115" s="162">
        <v>1095.7495798014963</v>
      </c>
      <c r="T115" s="162">
        <v>1095.7495798014963</v>
      </c>
      <c r="U115" s="162">
        <v>1095.7495798014963</v>
      </c>
      <c r="V115" s="162">
        <v>1095.7495798014963</v>
      </c>
      <c r="W115" s="162">
        <v>1095.7495798014963</v>
      </c>
      <c r="X115" s="162">
        <v>1095.7495798014963</v>
      </c>
      <c r="Y115" s="162">
        <v>1095.7495798014963</v>
      </c>
      <c r="Z115" s="162"/>
      <c r="AA115" s="162"/>
      <c r="AB115" s="162"/>
      <c r="AC115" s="162">
        <v>1654.3333765898428</v>
      </c>
      <c r="AD115" s="162">
        <v>1654.3333765898428</v>
      </c>
      <c r="AE115" s="162">
        <v>1654.3333765898428</v>
      </c>
      <c r="AF115" s="162">
        <v>1654.3333765898428</v>
      </c>
      <c r="AG115" s="162">
        <v>1654.3333765898428</v>
      </c>
      <c r="AH115" s="162">
        <v>1654.3333765898428</v>
      </c>
      <c r="AI115" s="162">
        <v>1654.3333765898428</v>
      </c>
      <c r="AJ115" s="162">
        <v>1654.3333765898428</v>
      </c>
      <c r="AK115" s="162"/>
      <c r="AL115" s="162"/>
      <c r="AM115" s="162"/>
      <c r="AN115" s="162">
        <v>2251.4222532962781</v>
      </c>
      <c r="AO115" s="162">
        <v>2251.4222532962781</v>
      </c>
      <c r="AP115" s="162">
        <v>2251.4222532962781</v>
      </c>
      <c r="AQ115" s="162">
        <v>2251.4222532962781</v>
      </c>
      <c r="AR115" s="162">
        <v>2251.4222532962781</v>
      </c>
      <c r="AS115" s="162">
        <v>2251.4222532962781</v>
      </c>
      <c r="AT115" s="162">
        <v>2251.4222532962781</v>
      </c>
      <c r="AU115" s="162">
        <v>2251.4222532962781</v>
      </c>
      <c r="AV115" s="162"/>
      <c r="AW115" s="162"/>
      <c r="AX115" s="162"/>
      <c r="AY115" s="162">
        <v>84744</v>
      </c>
      <c r="AZ115" s="162">
        <v>84744</v>
      </c>
      <c r="BA115" s="162">
        <v>84744</v>
      </c>
      <c r="BB115" s="162">
        <v>84744</v>
      </c>
      <c r="BC115" s="162">
        <v>84744</v>
      </c>
      <c r="BD115" s="162">
        <v>84744</v>
      </c>
      <c r="BE115" s="162">
        <v>84744</v>
      </c>
      <c r="BF115" s="162">
        <v>84744</v>
      </c>
      <c r="BG115" s="162"/>
      <c r="BH115" s="162"/>
      <c r="BI115" s="162"/>
      <c r="BJ115" s="162">
        <v>0</v>
      </c>
      <c r="BK115" s="162">
        <v>0</v>
      </c>
      <c r="BL115" s="162">
        <v>0</v>
      </c>
      <c r="BM115" s="162">
        <v>0</v>
      </c>
      <c r="BN115" s="162">
        <v>0</v>
      </c>
      <c r="BO115" s="162">
        <v>0</v>
      </c>
      <c r="BP115" s="162">
        <v>0</v>
      </c>
      <c r="BQ115" s="162">
        <v>0</v>
      </c>
      <c r="BR115" s="162"/>
      <c r="BS115" s="162"/>
      <c r="BT115" s="162"/>
      <c r="BU115" s="162">
        <v>0</v>
      </c>
      <c r="BV115" s="162">
        <v>0</v>
      </c>
      <c r="BW115" s="162">
        <v>0</v>
      </c>
      <c r="BX115" s="162">
        <v>0</v>
      </c>
      <c r="BY115" s="162">
        <v>0</v>
      </c>
      <c r="BZ115" s="162">
        <v>0</v>
      </c>
      <c r="CA115" s="162">
        <v>0</v>
      </c>
      <c r="CB115" s="162">
        <v>0</v>
      </c>
      <c r="CC115" s="162"/>
      <c r="CD115" s="162"/>
      <c r="CE115" s="162"/>
      <c r="CF115" s="162">
        <v>5001.505209687617</v>
      </c>
      <c r="CG115" s="162">
        <v>5001.505209687617</v>
      </c>
      <c r="CH115" s="162">
        <v>5001.505209687617</v>
      </c>
      <c r="CI115" s="162">
        <v>5001.505209687617</v>
      </c>
      <c r="CJ115" s="162">
        <v>5001.505209687617</v>
      </c>
      <c r="CK115" s="162">
        <v>5001.505209687617</v>
      </c>
      <c r="CL115" s="162">
        <v>5001.505209687617</v>
      </c>
      <c r="CM115" s="162">
        <v>5001.505209687617</v>
      </c>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4"/>
      <c r="DV115" s="164"/>
      <c r="DW115" s="164"/>
      <c r="DX115" s="164"/>
      <c r="DY115" s="164"/>
      <c r="DZ115" s="164"/>
      <c r="EA115" s="164"/>
      <c r="EB115" s="164"/>
      <c r="EC115" s="164"/>
      <c r="ED115" s="164"/>
      <c r="EE115" s="164"/>
      <c r="EF115" s="164"/>
      <c r="EG115" s="164"/>
      <c r="EH115" s="164"/>
      <c r="EI115" s="164"/>
      <c r="EJ115" s="164"/>
      <c r="EK115" s="164"/>
      <c r="EL115" s="164"/>
      <c r="EM115" s="164"/>
      <c r="EN115" s="164"/>
      <c r="EO115" s="164"/>
      <c r="EP115" s="164"/>
      <c r="EQ115" s="164"/>
      <c r="ER115" s="164"/>
      <c r="ES115" s="164"/>
      <c r="ET115" s="164"/>
      <c r="EU115" s="164"/>
      <c r="EV115" s="164"/>
      <c r="EW115" s="164"/>
      <c r="EX115" s="164"/>
      <c r="EY115" s="164"/>
      <c r="EZ115" s="164"/>
      <c r="FA115" s="164"/>
      <c r="FB115" s="164"/>
      <c r="FC115" s="164"/>
      <c r="FD115" s="164"/>
      <c r="FE115" s="164"/>
      <c r="FF115" s="164"/>
      <c r="FG115" s="164"/>
      <c r="FH115" s="164"/>
      <c r="FI115" s="164"/>
      <c r="FJ115" s="164"/>
      <c r="FK115" s="164"/>
      <c r="FL115" s="164"/>
      <c r="FM115" s="164"/>
      <c r="FN115" s="164"/>
      <c r="FO115" s="164"/>
      <c r="FP115" s="164"/>
      <c r="FQ115" s="164"/>
      <c r="FR115" s="164"/>
      <c r="FS115" s="164"/>
      <c r="FT115" s="164"/>
      <c r="FU115" s="164"/>
      <c r="FV115" s="164"/>
      <c r="FW115" s="164"/>
      <c r="FX115" s="164"/>
      <c r="FY115" s="164"/>
      <c r="FZ115" s="164"/>
      <c r="GA115" s="164"/>
      <c r="GB115" s="164"/>
      <c r="GC115" s="164"/>
      <c r="GD115" s="164"/>
      <c r="GE115" s="164"/>
      <c r="GF115" s="164"/>
      <c r="GG115" s="164"/>
      <c r="GH115" s="164"/>
      <c r="GI115" s="164"/>
      <c r="GJ115" s="164"/>
      <c r="GK115" s="164"/>
      <c r="GL115" s="164"/>
      <c r="GM115" s="164"/>
      <c r="GN115" s="164"/>
      <c r="GO115" s="164"/>
      <c r="GP115" s="164"/>
      <c r="GQ115" s="164"/>
      <c r="GR115" s="164"/>
      <c r="GS115" s="164"/>
      <c r="GT115" s="164"/>
      <c r="GU115" s="164"/>
      <c r="GV115" s="164"/>
      <c r="GW115" s="164"/>
      <c r="GX115" s="164"/>
      <c r="GY115" s="164"/>
      <c r="GZ115" s="164"/>
      <c r="HA115" s="164"/>
      <c r="HB115" s="164"/>
      <c r="HC115" s="164"/>
      <c r="HD115" s="164"/>
      <c r="HE115" s="164"/>
      <c r="HF115" s="164"/>
      <c r="HG115" s="164"/>
      <c r="HH115" s="164"/>
      <c r="HI115" s="164"/>
      <c r="HJ115" s="164"/>
      <c r="HK115" s="164"/>
      <c r="HL115" s="164"/>
      <c r="HM115" s="164"/>
      <c r="HN115" s="164"/>
      <c r="HO115" s="164"/>
      <c r="HP115" s="164"/>
      <c r="HQ115" s="164"/>
      <c r="HR115" s="164"/>
      <c r="HS115" s="164"/>
      <c r="HT115" s="164"/>
      <c r="HU115" s="164"/>
      <c r="HV115" s="164"/>
      <c r="HW115" s="164"/>
      <c r="HX115" s="164"/>
      <c r="HY115" s="164"/>
      <c r="HZ115" s="164"/>
      <c r="IA115" s="164"/>
      <c r="IB115" s="164"/>
      <c r="IC115" s="164"/>
      <c r="ID115" s="164"/>
      <c r="IE115" s="164"/>
      <c r="IF115" s="164"/>
      <c r="IG115" s="164"/>
      <c r="IH115" s="164"/>
      <c r="II115" s="164"/>
      <c r="IJ115" s="164"/>
      <c r="IK115" s="164"/>
      <c r="IL115" s="164"/>
      <c r="IM115" s="164"/>
      <c r="IN115" s="164"/>
      <c r="IO115" s="164"/>
      <c r="IP115" s="164"/>
      <c r="IQ115" s="164"/>
      <c r="IR115" s="164"/>
      <c r="IS115" s="164"/>
      <c r="IT115" s="164"/>
      <c r="IU115" s="164"/>
      <c r="IV115" s="164"/>
      <c r="IW115" s="164"/>
      <c r="IX115" s="164"/>
      <c r="IY115" s="164"/>
      <c r="IZ115" s="164"/>
      <c r="JA115" s="164"/>
      <c r="JB115" s="164"/>
      <c r="JC115" s="164"/>
      <c r="JD115" s="164"/>
      <c r="JE115" s="164"/>
      <c r="JF115" s="164"/>
      <c r="JG115" s="164"/>
      <c r="JH115" s="164"/>
      <c r="JI115" s="164"/>
      <c r="JJ115" s="164"/>
      <c r="JK115" s="164"/>
      <c r="JL115" s="164"/>
      <c r="JM115" s="164"/>
      <c r="JN115" s="164"/>
      <c r="JO115" s="164"/>
      <c r="JP115" s="164"/>
      <c r="JQ115" s="164"/>
      <c r="JR115" s="164"/>
      <c r="JS115" s="164"/>
      <c r="JT115" s="164"/>
      <c r="JU115" s="164"/>
      <c r="JV115" s="164"/>
      <c r="JW115" s="164"/>
      <c r="JX115" s="164"/>
      <c r="JY115" s="164"/>
      <c r="JZ115" s="164"/>
      <c r="KA115" s="164"/>
      <c r="KB115" s="164"/>
      <c r="KC115" s="164"/>
      <c r="KD115" s="164"/>
      <c r="KE115" s="164"/>
      <c r="KF115" s="164"/>
      <c r="KG115" s="164"/>
      <c r="KH115" s="164"/>
      <c r="KI115" s="164"/>
      <c r="KJ115" s="164"/>
      <c r="KK115" s="164"/>
      <c r="KL115" s="164"/>
      <c r="KM115" s="164"/>
      <c r="KN115" s="164"/>
      <c r="KO115" s="164"/>
      <c r="KP115" s="164"/>
      <c r="KQ115" s="164"/>
      <c r="KR115" s="164"/>
      <c r="KS115" s="164"/>
      <c r="KT115" s="164"/>
      <c r="KU115" s="164"/>
      <c r="KV115" s="164"/>
      <c r="KW115" s="164"/>
      <c r="KX115" s="164"/>
      <c r="KY115" s="164"/>
      <c r="KZ115" s="164"/>
      <c r="LA115" s="164"/>
      <c r="LB115" s="164"/>
      <c r="LC115" s="164"/>
      <c r="LD115" s="164"/>
      <c r="LE115" s="164"/>
      <c r="LF115" s="164"/>
      <c r="LG115" s="164"/>
      <c r="LH115" s="164"/>
      <c r="LI115" s="164"/>
      <c r="LJ115" s="164"/>
      <c r="LK115" s="164"/>
      <c r="LL115" s="164"/>
      <c r="LM115" s="164"/>
      <c r="LN115" s="164"/>
      <c r="LO115" s="164"/>
      <c r="LP115" s="164"/>
      <c r="LQ115" s="164"/>
      <c r="LR115" s="164"/>
      <c r="LS115" s="164"/>
      <c r="LT115" s="164"/>
      <c r="LU115" s="164"/>
      <c r="LV115" s="164"/>
      <c r="LW115" s="164"/>
      <c r="LX115" s="164"/>
      <c r="LY115" s="164"/>
      <c r="LZ115" s="164"/>
      <c r="MA115" s="164"/>
      <c r="MB115" s="164"/>
      <c r="MC115" s="164"/>
      <c r="MD115" s="164"/>
      <c r="ME115" s="164"/>
      <c r="MF115" s="164"/>
      <c r="MG115" s="164"/>
      <c r="MH115" s="164"/>
      <c r="MI115" s="164"/>
      <c r="MJ115" s="164"/>
      <c r="MK115" s="164"/>
      <c r="ML115" s="164"/>
      <c r="MM115" s="164"/>
      <c r="MN115" s="164"/>
      <c r="MO115" s="164"/>
      <c r="MP115" s="164"/>
      <c r="MQ115" s="164"/>
      <c r="MR115" s="164"/>
      <c r="MS115" s="164"/>
      <c r="MT115" s="164"/>
      <c r="MU115" s="164"/>
      <c r="MV115" s="164"/>
      <c r="MW115" s="164"/>
      <c r="MX115" s="164"/>
      <c r="MY115" s="164"/>
      <c r="MZ115" s="164"/>
      <c r="NA115" s="164"/>
      <c r="NB115" s="164"/>
      <c r="NC115" s="164"/>
      <c r="ND115" s="164"/>
      <c r="NE115" s="164"/>
      <c r="NF115" s="164"/>
      <c r="NG115" s="164"/>
      <c r="NH115" s="164"/>
      <c r="NI115" s="164"/>
      <c r="NJ115" s="164"/>
      <c r="NK115" s="164"/>
      <c r="NL115" s="164"/>
      <c r="NM115" s="164"/>
      <c r="NN115" s="164"/>
      <c r="NO115" s="164"/>
      <c r="NP115" s="164"/>
      <c r="NQ115" s="164"/>
      <c r="NR115" s="164"/>
      <c r="NS115" s="164"/>
      <c r="NT115" s="164"/>
      <c r="NU115" s="164"/>
      <c r="NV115" s="164"/>
      <c r="NW115" s="164"/>
      <c r="NX115" s="164"/>
      <c r="NY115" s="164"/>
      <c r="NZ115" s="164"/>
      <c r="OA115" s="164"/>
      <c r="OB115" s="164"/>
      <c r="OC115" s="164"/>
      <c r="OD115" s="164"/>
      <c r="OE115" s="164"/>
      <c r="OF115" s="164"/>
      <c r="OG115" s="164"/>
      <c r="OH115" s="164"/>
      <c r="OI115" s="164"/>
      <c r="OJ115" s="164"/>
      <c r="OK115" s="164"/>
      <c r="OL115" s="164"/>
      <c r="OM115" s="164"/>
      <c r="ON115" s="164"/>
      <c r="OO115" s="164"/>
      <c r="OP115" s="164"/>
      <c r="OQ115" s="164"/>
      <c r="OR115" s="164"/>
      <c r="OS115" s="164"/>
      <c r="OT115" s="164"/>
      <c r="OU115" s="164"/>
      <c r="OV115" s="164"/>
      <c r="OW115" s="164"/>
      <c r="OX115" s="164"/>
      <c r="OY115" s="164"/>
      <c r="OZ115" s="164"/>
      <c r="PA115" s="164"/>
      <c r="PB115" s="164"/>
      <c r="PC115" s="164"/>
      <c r="PD115" s="164"/>
      <c r="PE115" s="164"/>
      <c r="PF115" s="164"/>
      <c r="PG115" s="164"/>
      <c r="PH115" s="164"/>
      <c r="PI115" s="164"/>
      <c r="PJ115" s="164"/>
      <c r="PK115" s="164"/>
      <c r="PL115" s="164"/>
      <c r="PM115" s="164"/>
      <c r="PN115" s="164"/>
      <c r="PO115" s="164"/>
      <c r="PP115" s="164"/>
      <c r="PQ115" s="164"/>
      <c r="PR115" s="164"/>
      <c r="PS115" s="164"/>
      <c r="PT115" s="164"/>
      <c r="PU115" s="164"/>
      <c r="PV115" s="164"/>
      <c r="PW115" s="164"/>
      <c r="PX115" s="164"/>
      <c r="PY115" s="164"/>
      <c r="PZ115" s="164"/>
      <c r="QA115" s="164"/>
      <c r="QB115" s="164"/>
      <c r="QC115" s="164"/>
      <c r="QD115" s="164"/>
      <c r="QE115" s="164"/>
      <c r="QF115" s="164"/>
      <c r="QG115" s="164"/>
      <c r="QH115" s="164"/>
      <c r="QI115" s="164"/>
      <c r="QJ115" s="164"/>
      <c r="QK115" s="164"/>
      <c r="QL115" s="164"/>
      <c r="QM115" s="164"/>
      <c r="QN115" s="164"/>
      <c r="QO115" s="164"/>
      <c r="QP115" s="164"/>
      <c r="QQ115" s="164"/>
      <c r="QR115" s="164"/>
      <c r="QS115" s="164"/>
      <c r="QT115" s="164"/>
      <c r="QU115" s="164"/>
      <c r="QV115" s="164"/>
      <c r="QW115" s="164"/>
      <c r="QX115" s="164"/>
      <c r="QY115" s="164"/>
      <c r="QZ115" s="164"/>
      <c r="RA115" s="164"/>
      <c r="RB115" s="164"/>
      <c r="RC115" s="164"/>
      <c r="RD115" s="164"/>
      <c r="RE115" s="164"/>
      <c r="RF115" s="164"/>
      <c r="RG115" s="164"/>
      <c r="RH115" s="164"/>
      <c r="RI115" s="164"/>
      <c r="RJ115" s="164"/>
      <c r="RK115" s="164"/>
      <c r="RL115" s="164"/>
      <c r="RM115" s="164"/>
      <c r="RN115" s="164"/>
      <c r="RO115" s="164"/>
      <c r="RP115" s="164"/>
      <c r="RQ115" s="164"/>
      <c r="RR115" s="164"/>
      <c r="RS115" s="164"/>
      <c r="RT115" s="164"/>
      <c r="RU115" s="164"/>
      <c r="RV115" s="164"/>
      <c r="RW115" s="164"/>
      <c r="RX115" s="164"/>
      <c r="RY115" s="164"/>
      <c r="RZ115" s="164"/>
      <c r="SA115" s="164"/>
      <c r="SB115" s="164"/>
      <c r="SC115" s="164"/>
      <c r="SD115" s="164"/>
      <c r="SE115" s="164"/>
      <c r="SF115" s="164"/>
      <c r="SG115" s="164"/>
      <c r="SH115" s="164"/>
      <c r="SI115" s="164"/>
      <c r="SJ115" s="164"/>
      <c r="SK115" s="164"/>
      <c r="SL115" s="164"/>
      <c r="SM115" s="164"/>
      <c r="SN115" s="164"/>
      <c r="SO115" s="164"/>
      <c r="SP115" s="164"/>
      <c r="SQ115" s="164"/>
      <c r="SR115" s="164"/>
      <c r="SS115" s="164"/>
      <c r="ST115" s="164"/>
      <c r="SU115" s="164"/>
      <c r="SV115" s="164"/>
      <c r="SW115" s="164"/>
      <c r="SX115" s="164"/>
      <c r="SY115" s="164"/>
      <c r="SZ115" s="164"/>
      <c r="TA115" s="164"/>
      <c r="TB115" s="164"/>
      <c r="TC115" s="164"/>
      <c r="TD115" s="164"/>
      <c r="TE115" s="164"/>
      <c r="TF115" s="164"/>
      <c r="TG115" s="164"/>
      <c r="TH115" s="164"/>
      <c r="TI115" s="164"/>
      <c r="TJ115" s="164"/>
      <c r="TK115" s="164"/>
      <c r="TL115" s="164"/>
      <c r="TM115" s="164"/>
      <c r="TN115" s="164"/>
      <c r="TO115" s="164"/>
      <c r="TP115" s="164"/>
      <c r="TQ115" s="164"/>
      <c r="TR115" s="164"/>
      <c r="TS115" s="164"/>
      <c r="TT115" s="164"/>
      <c r="TU115" s="164"/>
      <c r="TV115" s="164"/>
      <c r="TW115" s="164"/>
      <c r="TX115" s="164"/>
      <c r="TY115" s="164"/>
      <c r="TZ115" s="164"/>
      <c r="UA115" s="164"/>
      <c r="UB115" s="164"/>
      <c r="UC115" s="164"/>
      <c r="UD115" s="164"/>
      <c r="UE115" s="164"/>
      <c r="UF115" s="164"/>
      <c r="UG115" s="164"/>
      <c r="UH115" s="164"/>
      <c r="UI115" s="164"/>
      <c r="UJ115" s="164"/>
      <c r="UK115" s="164"/>
      <c r="UL115" s="164"/>
      <c r="UM115" s="164"/>
      <c r="UN115" s="164"/>
      <c r="UO115" s="164"/>
      <c r="UP115" s="164"/>
      <c r="UQ115" s="164"/>
      <c r="UR115" s="164"/>
      <c r="US115" s="164"/>
      <c r="UT115" s="164"/>
      <c r="UU115" s="164"/>
      <c r="UV115" s="164"/>
      <c r="UW115" s="164"/>
      <c r="UX115" s="164"/>
      <c r="UY115" s="164"/>
      <c r="UZ115" s="164"/>
      <c r="VA115" s="164"/>
      <c r="VB115" s="164"/>
      <c r="VC115" s="164"/>
      <c r="VD115" s="164"/>
      <c r="VE115" s="164"/>
      <c r="VF115" s="164"/>
      <c r="VG115" s="164"/>
      <c r="VH115" s="164"/>
      <c r="VI115" s="164"/>
      <c r="VJ115" s="164"/>
      <c r="VK115" s="164"/>
      <c r="VL115" s="164"/>
      <c r="VM115" s="164"/>
      <c r="VN115" s="164"/>
      <c r="VO115" s="164"/>
      <c r="VP115" s="164"/>
      <c r="VQ115" s="164"/>
      <c r="VR115" s="164"/>
      <c r="VS115" s="164"/>
      <c r="VT115" s="164"/>
      <c r="VU115" s="164"/>
      <c r="VV115" s="164"/>
      <c r="VW115" s="164"/>
      <c r="VX115" s="164"/>
      <c r="VY115" s="164"/>
      <c r="VZ115" s="164"/>
      <c r="WA115" s="164"/>
      <c r="WB115" s="164"/>
      <c r="WC115" s="164"/>
      <c r="WD115" s="164"/>
      <c r="WE115" s="164"/>
      <c r="WF115" s="164"/>
      <c r="WG115" s="164"/>
      <c r="WH115" s="164"/>
      <c r="WI115" s="164"/>
      <c r="WJ115" s="164"/>
      <c r="WK115" s="164"/>
      <c r="WL115" s="164"/>
      <c r="WM115" s="164"/>
      <c r="WN115" s="164"/>
      <c r="WO115" s="164"/>
      <c r="WP115" s="164"/>
      <c r="WQ115" s="164"/>
      <c r="WR115" s="164"/>
      <c r="WS115" s="164"/>
      <c r="WT115" s="164"/>
      <c r="WU115" s="164"/>
      <c r="WV115" s="164"/>
      <c r="WW115" s="164"/>
      <c r="WX115" s="164"/>
      <c r="WY115" s="164"/>
      <c r="WZ115" s="164"/>
      <c r="XA115" s="164"/>
      <c r="XB115" s="164"/>
      <c r="XC115" s="164"/>
      <c r="XD115" s="164"/>
      <c r="XE115" s="164"/>
      <c r="XF115" s="164"/>
      <c r="XG115" s="164"/>
      <c r="XH115" s="164"/>
      <c r="XI115" s="164"/>
      <c r="XJ115" s="164"/>
      <c r="XK115" s="164"/>
      <c r="XL115" s="164"/>
      <c r="XM115" s="164"/>
      <c r="XN115" s="164"/>
      <c r="XO115" s="164"/>
      <c r="XP115" s="164"/>
      <c r="XQ115" s="164"/>
      <c r="XR115" s="164"/>
      <c r="XS115" s="164"/>
      <c r="XT115" s="164"/>
      <c r="XU115" s="164"/>
      <c r="XV115" s="164"/>
      <c r="XW115" s="164"/>
      <c r="XX115" s="164"/>
      <c r="XY115" s="164"/>
      <c r="XZ115" s="164"/>
      <c r="YA115" s="164"/>
      <c r="YB115" s="164"/>
      <c r="YC115" s="164"/>
      <c r="YD115" s="164"/>
      <c r="YE115" s="164"/>
      <c r="YF115" s="164"/>
      <c r="YG115" s="164"/>
      <c r="YH115" s="164"/>
      <c r="YI115" s="164"/>
      <c r="YJ115" s="164"/>
      <c r="YK115" s="164"/>
      <c r="YL115" s="164"/>
      <c r="YM115" s="164"/>
      <c r="YN115" s="164"/>
      <c r="YO115" s="164"/>
      <c r="YP115" s="164"/>
      <c r="YQ115" s="164"/>
      <c r="YR115" s="164"/>
      <c r="YS115" s="164"/>
      <c r="YT115" s="164"/>
      <c r="YU115" s="164"/>
      <c r="YV115" s="164"/>
      <c r="YW115" s="164"/>
      <c r="YX115" s="164"/>
      <c r="YY115" s="164"/>
      <c r="YZ115" s="164"/>
      <c r="ZA115" s="164"/>
      <c r="ZB115" s="164"/>
      <c r="ZC115" s="164"/>
      <c r="ZD115" s="164"/>
      <c r="ZE115" s="164"/>
      <c r="ZF115" s="164"/>
      <c r="ZG115" s="164"/>
      <c r="ZH115" s="164"/>
      <c r="ZI115" s="164"/>
      <c r="ZJ115" s="164"/>
      <c r="ZK115" s="164"/>
      <c r="ZL115" s="164"/>
      <c r="ZM115" s="164"/>
      <c r="ZN115" s="164"/>
      <c r="ZO115" s="164"/>
      <c r="ZP115" s="164"/>
      <c r="ZQ115" s="164"/>
      <c r="ZR115" s="164"/>
      <c r="ZS115" s="164"/>
      <c r="ZT115" s="164"/>
      <c r="ZU115" s="164"/>
      <c r="ZV115" s="164"/>
      <c r="ZW115" s="164"/>
      <c r="ZX115" s="164"/>
      <c r="ZY115" s="164"/>
      <c r="ZZ115" s="164"/>
      <c r="AAA115" s="164"/>
      <c r="AAB115" s="164"/>
      <c r="AAC115" s="164"/>
      <c r="AAD115" s="164"/>
      <c r="AAE115" s="164"/>
      <c r="AAF115" s="164"/>
      <c r="AAG115" s="164"/>
      <c r="AAH115" s="164"/>
      <c r="AAI115" s="164"/>
      <c r="AAJ115" s="164"/>
      <c r="AAK115" s="164"/>
      <c r="AAL115" s="164"/>
      <c r="AAM115" s="164"/>
      <c r="AAN115" s="164"/>
      <c r="AAO115" s="164"/>
      <c r="AAP115" s="164"/>
      <c r="AAQ115" s="164"/>
      <c r="AAR115" s="164"/>
      <c r="AAS115" s="164"/>
      <c r="AAT115" s="164"/>
      <c r="AAU115" s="164"/>
      <c r="AAV115" s="164"/>
      <c r="AAW115" s="164"/>
      <c r="AAX115" s="164"/>
      <c r="AAY115" s="164"/>
      <c r="AAZ115" s="164"/>
      <c r="ABA115" s="164"/>
      <c r="ABB115" s="164"/>
      <c r="ABC115" s="164"/>
    </row>
    <row r="116" spans="1:731" ht="15" customHeight="1" x14ac:dyDescent="0.35">
      <c r="A116" s="161" t="s">
        <v>257</v>
      </c>
      <c r="B116" s="525"/>
      <c r="C116" s="525"/>
      <c r="D116" s="162"/>
      <c r="E116" s="162"/>
      <c r="F116" s="162"/>
      <c r="G116" s="162">
        <v>1</v>
      </c>
      <c r="H116" s="162">
        <v>1</v>
      </c>
      <c r="I116" s="162">
        <v>1</v>
      </c>
      <c r="J116" s="162">
        <v>1</v>
      </c>
      <c r="K116" s="162">
        <v>1</v>
      </c>
      <c r="L116" s="162">
        <v>1</v>
      </c>
      <c r="M116" s="162">
        <v>1</v>
      </c>
      <c r="N116" s="162">
        <v>1</v>
      </c>
      <c r="O116" s="162"/>
      <c r="P116" s="162"/>
      <c r="Q116" s="162"/>
      <c r="R116" s="162">
        <v>2484.0571148314916</v>
      </c>
      <c r="S116" s="162">
        <v>2484.0571148314916</v>
      </c>
      <c r="T116" s="162">
        <v>2484.0571148314916</v>
      </c>
      <c r="U116" s="162">
        <v>2484.0571148314916</v>
      </c>
      <c r="V116" s="162">
        <v>2484.0571148314916</v>
      </c>
      <c r="W116" s="162">
        <v>2484.0571148314916</v>
      </c>
      <c r="X116" s="162">
        <v>2484.0571148314916</v>
      </c>
      <c r="Y116" s="162">
        <v>2484.0571148314916</v>
      </c>
      <c r="Z116" s="162"/>
      <c r="AA116" s="162"/>
      <c r="AB116" s="162"/>
      <c r="AC116" s="162">
        <v>6876.0749188087302</v>
      </c>
      <c r="AD116" s="162">
        <v>6876.0749188087302</v>
      </c>
      <c r="AE116" s="162">
        <v>6876.0749188087302</v>
      </c>
      <c r="AF116" s="162">
        <v>6876.0749188087302</v>
      </c>
      <c r="AG116" s="162">
        <v>6876.0749188087302</v>
      </c>
      <c r="AH116" s="162">
        <v>6876.0749188087302</v>
      </c>
      <c r="AI116" s="162">
        <v>6876.0749188087302</v>
      </c>
      <c r="AJ116" s="162">
        <v>6876.0749188087302</v>
      </c>
      <c r="AK116" s="162"/>
      <c r="AL116" s="162"/>
      <c r="AM116" s="162"/>
      <c r="AN116" s="162">
        <v>7931.9587007347782</v>
      </c>
      <c r="AO116" s="162">
        <v>7931.9587007347782</v>
      </c>
      <c r="AP116" s="162">
        <v>7931.9587007347782</v>
      </c>
      <c r="AQ116" s="162">
        <v>7931.9587007347782</v>
      </c>
      <c r="AR116" s="162">
        <v>7931.9587007347782</v>
      </c>
      <c r="AS116" s="162">
        <v>7931.9587007347782</v>
      </c>
      <c r="AT116" s="162">
        <v>7931.9587007347782</v>
      </c>
      <c r="AU116" s="162">
        <v>7931.9587007347782</v>
      </c>
      <c r="AV116" s="162"/>
      <c r="AW116" s="162"/>
      <c r="AX116" s="162"/>
      <c r="AY116" s="162">
        <v>57637</v>
      </c>
      <c r="AZ116" s="162">
        <v>57637</v>
      </c>
      <c r="BA116" s="162">
        <v>57637</v>
      </c>
      <c r="BB116" s="162">
        <v>57637</v>
      </c>
      <c r="BC116" s="162">
        <v>57637</v>
      </c>
      <c r="BD116" s="162">
        <v>57637</v>
      </c>
      <c r="BE116" s="162">
        <v>57637</v>
      </c>
      <c r="BF116" s="162">
        <v>57637</v>
      </c>
      <c r="BG116" s="162"/>
      <c r="BH116" s="162"/>
      <c r="BI116" s="162"/>
      <c r="BJ116" s="162">
        <v>0</v>
      </c>
      <c r="BK116" s="162">
        <v>0</v>
      </c>
      <c r="BL116" s="162">
        <v>0</v>
      </c>
      <c r="BM116" s="162">
        <v>0</v>
      </c>
      <c r="BN116" s="162">
        <v>0</v>
      </c>
      <c r="BO116" s="162">
        <v>0</v>
      </c>
      <c r="BP116" s="162">
        <v>0</v>
      </c>
      <c r="BQ116" s="162">
        <v>0</v>
      </c>
      <c r="BR116" s="162"/>
      <c r="BS116" s="162"/>
      <c r="BT116" s="162"/>
      <c r="BU116" s="162">
        <v>0</v>
      </c>
      <c r="BV116" s="162">
        <v>0</v>
      </c>
      <c r="BW116" s="162">
        <v>0</v>
      </c>
      <c r="BX116" s="162">
        <v>0</v>
      </c>
      <c r="BY116" s="162">
        <v>0</v>
      </c>
      <c r="BZ116" s="162">
        <v>0</v>
      </c>
      <c r="CA116" s="162">
        <v>0</v>
      </c>
      <c r="CB116" s="162">
        <v>0</v>
      </c>
      <c r="CC116" s="162"/>
      <c r="CD116" s="162"/>
      <c r="CE116" s="162"/>
      <c r="CF116" s="162">
        <v>17292.090734375</v>
      </c>
      <c r="CG116" s="162">
        <v>17292.090734375</v>
      </c>
      <c r="CH116" s="162">
        <v>17292.090734375</v>
      </c>
      <c r="CI116" s="162">
        <v>17292.090734375</v>
      </c>
      <c r="CJ116" s="162">
        <v>17292.090734375</v>
      </c>
      <c r="CK116" s="162">
        <v>17292.090734375</v>
      </c>
      <c r="CL116" s="162">
        <v>17292.090734375</v>
      </c>
      <c r="CM116" s="162">
        <v>17292.090734375</v>
      </c>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4"/>
      <c r="DV116" s="164"/>
      <c r="DW116" s="164"/>
      <c r="DX116" s="164"/>
      <c r="DY116" s="164"/>
      <c r="DZ116" s="164"/>
      <c r="EA116" s="164"/>
      <c r="EB116" s="164"/>
      <c r="EC116" s="164"/>
      <c r="ED116" s="164"/>
      <c r="EE116" s="164"/>
      <c r="EF116" s="164"/>
      <c r="EG116" s="164"/>
      <c r="EH116" s="164"/>
      <c r="EI116" s="164"/>
      <c r="EJ116" s="164"/>
      <c r="EK116" s="164"/>
      <c r="EL116" s="164"/>
      <c r="EM116" s="164"/>
      <c r="EN116" s="164"/>
      <c r="EO116" s="164"/>
      <c r="EP116" s="164"/>
      <c r="EQ116" s="164"/>
      <c r="ER116" s="164"/>
      <c r="ES116" s="164"/>
      <c r="ET116" s="164"/>
      <c r="EU116" s="164"/>
      <c r="EV116" s="164"/>
      <c r="EW116" s="164"/>
      <c r="EX116" s="164"/>
      <c r="EY116" s="164"/>
      <c r="EZ116" s="164"/>
      <c r="FA116" s="164"/>
      <c r="FB116" s="164"/>
      <c r="FC116" s="164"/>
      <c r="FD116" s="164"/>
      <c r="FE116" s="164"/>
      <c r="FF116" s="164"/>
      <c r="FG116" s="164"/>
      <c r="FH116" s="164"/>
      <c r="FI116" s="164"/>
      <c r="FJ116" s="164"/>
      <c r="FK116" s="164"/>
      <c r="FL116" s="164"/>
      <c r="FM116" s="164"/>
      <c r="FN116" s="164"/>
      <c r="FO116" s="164"/>
      <c r="FP116" s="164"/>
      <c r="FQ116" s="164"/>
      <c r="FR116" s="164"/>
      <c r="FS116" s="164"/>
      <c r="FT116" s="164"/>
      <c r="FU116" s="164"/>
      <c r="FV116" s="164"/>
      <c r="FW116" s="164"/>
      <c r="FX116" s="164"/>
      <c r="FY116" s="164"/>
      <c r="FZ116" s="164"/>
      <c r="GA116" s="164"/>
      <c r="GB116" s="164"/>
      <c r="GC116" s="164"/>
      <c r="GD116" s="164"/>
      <c r="GE116" s="164"/>
      <c r="GF116" s="164"/>
      <c r="GG116" s="164"/>
      <c r="GH116" s="164"/>
      <c r="GI116" s="164"/>
      <c r="GJ116" s="164"/>
      <c r="GK116" s="164"/>
      <c r="GL116" s="164"/>
      <c r="GM116" s="164"/>
      <c r="GN116" s="164"/>
      <c r="GO116" s="164"/>
      <c r="GP116" s="164"/>
      <c r="GQ116" s="164"/>
      <c r="GR116" s="164"/>
      <c r="GS116" s="164"/>
      <c r="GT116" s="164"/>
      <c r="GU116" s="164"/>
      <c r="GV116" s="164"/>
      <c r="GW116" s="164"/>
      <c r="GX116" s="164"/>
      <c r="GY116" s="164"/>
      <c r="GZ116" s="164"/>
      <c r="HA116" s="164"/>
      <c r="HB116" s="164"/>
      <c r="HC116" s="164"/>
      <c r="HD116" s="164"/>
      <c r="HE116" s="164"/>
      <c r="HF116" s="164"/>
      <c r="HG116" s="164"/>
      <c r="HH116" s="164"/>
      <c r="HI116" s="164"/>
      <c r="HJ116" s="164"/>
      <c r="HK116" s="164"/>
      <c r="HL116" s="164"/>
      <c r="HM116" s="164"/>
      <c r="HN116" s="164"/>
      <c r="HO116" s="164"/>
      <c r="HP116" s="164"/>
      <c r="HQ116" s="164"/>
      <c r="HR116" s="164"/>
      <c r="HS116" s="164"/>
      <c r="HT116" s="164"/>
      <c r="HU116" s="164"/>
      <c r="HV116" s="164"/>
      <c r="HW116" s="164"/>
      <c r="HX116" s="164"/>
      <c r="HY116" s="164"/>
      <c r="HZ116" s="164"/>
      <c r="IA116" s="164"/>
      <c r="IB116" s="164"/>
      <c r="IC116" s="164"/>
      <c r="ID116" s="164"/>
      <c r="IE116" s="164"/>
      <c r="IF116" s="164"/>
      <c r="IG116" s="164"/>
      <c r="IH116" s="164"/>
      <c r="II116" s="164"/>
      <c r="IJ116" s="164"/>
      <c r="IK116" s="164"/>
      <c r="IL116" s="164"/>
      <c r="IM116" s="164"/>
      <c r="IN116" s="164"/>
      <c r="IO116" s="164"/>
      <c r="IP116" s="164"/>
      <c r="IQ116" s="164"/>
      <c r="IR116" s="164"/>
      <c r="IS116" s="164"/>
      <c r="IT116" s="164"/>
      <c r="IU116" s="164"/>
      <c r="IV116" s="164"/>
      <c r="IW116" s="164"/>
      <c r="IX116" s="164"/>
      <c r="IY116" s="164"/>
      <c r="IZ116" s="164"/>
      <c r="JA116" s="164"/>
      <c r="JB116" s="164"/>
      <c r="JC116" s="164"/>
      <c r="JD116" s="164"/>
      <c r="JE116" s="164"/>
      <c r="JF116" s="164"/>
      <c r="JG116" s="164"/>
      <c r="JH116" s="164"/>
      <c r="JI116" s="164"/>
      <c r="JJ116" s="164"/>
      <c r="JK116" s="164"/>
      <c r="JL116" s="164"/>
      <c r="JM116" s="164"/>
      <c r="JN116" s="164"/>
      <c r="JO116" s="164"/>
      <c r="JP116" s="164"/>
      <c r="JQ116" s="164"/>
      <c r="JR116" s="164"/>
      <c r="JS116" s="164"/>
      <c r="JT116" s="164"/>
      <c r="JU116" s="164"/>
      <c r="JV116" s="164"/>
      <c r="JW116" s="164"/>
      <c r="JX116" s="164"/>
      <c r="JY116" s="164"/>
      <c r="JZ116" s="164"/>
      <c r="KA116" s="164"/>
      <c r="KB116" s="164"/>
      <c r="KC116" s="164"/>
      <c r="KD116" s="164"/>
      <c r="KE116" s="164"/>
      <c r="KF116" s="164"/>
      <c r="KG116" s="164"/>
      <c r="KH116" s="164"/>
      <c r="KI116" s="164"/>
      <c r="KJ116" s="164"/>
      <c r="KK116" s="164"/>
      <c r="KL116" s="164"/>
      <c r="KM116" s="164"/>
      <c r="KN116" s="164"/>
      <c r="KO116" s="164"/>
      <c r="KP116" s="164"/>
      <c r="KQ116" s="164"/>
      <c r="KR116" s="164"/>
      <c r="KS116" s="164"/>
      <c r="KT116" s="164"/>
      <c r="KU116" s="164"/>
      <c r="KV116" s="164"/>
      <c r="KW116" s="164"/>
      <c r="KX116" s="164"/>
      <c r="KY116" s="164"/>
      <c r="KZ116" s="164"/>
      <c r="LA116" s="164"/>
      <c r="LB116" s="164"/>
      <c r="LC116" s="164"/>
      <c r="LD116" s="164"/>
      <c r="LE116" s="164"/>
      <c r="LF116" s="164"/>
      <c r="LG116" s="164"/>
      <c r="LH116" s="164"/>
      <c r="LI116" s="164"/>
      <c r="LJ116" s="164"/>
      <c r="LK116" s="164"/>
      <c r="LL116" s="164"/>
      <c r="LM116" s="164"/>
      <c r="LN116" s="164"/>
      <c r="LO116" s="164"/>
      <c r="LP116" s="164"/>
      <c r="LQ116" s="164"/>
      <c r="LR116" s="164"/>
      <c r="LS116" s="164"/>
      <c r="LT116" s="164"/>
      <c r="LU116" s="164"/>
      <c r="LV116" s="164"/>
      <c r="LW116" s="164"/>
      <c r="LX116" s="164"/>
      <c r="LY116" s="164"/>
      <c r="LZ116" s="164"/>
      <c r="MA116" s="164"/>
      <c r="MB116" s="164"/>
      <c r="MC116" s="164"/>
      <c r="MD116" s="164"/>
      <c r="ME116" s="164"/>
      <c r="MF116" s="164"/>
      <c r="MG116" s="164"/>
      <c r="MH116" s="164"/>
      <c r="MI116" s="164"/>
      <c r="MJ116" s="164"/>
      <c r="MK116" s="164"/>
      <c r="ML116" s="164"/>
      <c r="MM116" s="164"/>
      <c r="MN116" s="164"/>
      <c r="MO116" s="164"/>
      <c r="MP116" s="164"/>
      <c r="MQ116" s="164"/>
      <c r="MR116" s="164"/>
      <c r="MS116" s="164"/>
      <c r="MT116" s="164"/>
      <c r="MU116" s="164"/>
      <c r="MV116" s="164"/>
      <c r="MW116" s="164"/>
      <c r="MX116" s="164"/>
      <c r="MY116" s="164"/>
      <c r="MZ116" s="164"/>
      <c r="NA116" s="164"/>
      <c r="NB116" s="164"/>
      <c r="NC116" s="164"/>
      <c r="ND116" s="164"/>
      <c r="NE116" s="164"/>
      <c r="NF116" s="164"/>
      <c r="NG116" s="164"/>
      <c r="NH116" s="164"/>
      <c r="NI116" s="164"/>
      <c r="NJ116" s="164"/>
      <c r="NK116" s="164"/>
      <c r="NL116" s="164"/>
      <c r="NM116" s="164"/>
      <c r="NN116" s="164"/>
      <c r="NO116" s="164"/>
      <c r="NP116" s="164"/>
      <c r="NQ116" s="164"/>
      <c r="NR116" s="164"/>
      <c r="NS116" s="164"/>
      <c r="NT116" s="164"/>
      <c r="NU116" s="164"/>
      <c r="NV116" s="164"/>
      <c r="NW116" s="164"/>
      <c r="NX116" s="164"/>
      <c r="NY116" s="164"/>
      <c r="NZ116" s="164"/>
      <c r="OA116" s="164"/>
      <c r="OB116" s="164"/>
      <c r="OC116" s="164"/>
      <c r="OD116" s="164"/>
      <c r="OE116" s="164"/>
      <c r="OF116" s="164"/>
      <c r="OG116" s="164"/>
      <c r="OH116" s="164"/>
      <c r="OI116" s="164"/>
      <c r="OJ116" s="164"/>
      <c r="OK116" s="164"/>
      <c r="OL116" s="164"/>
      <c r="OM116" s="164"/>
      <c r="ON116" s="164"/>
      <c r="OO116" s="164"/>
      <c r="OP116" s="164"/>
      <c r="OQ116" s="164"/>
      <c r="OR116" s="164"/>
      <c r="OS116" s="164"/>
      <c r="OT116" s="164"/>
      <c r="OU116" s="164"/>
      <c r="OV116" s="164"/>
      <c r="OW116" s="164"/>
      <c r="OX116" s="164"/>
      <c r="OY116" s="164"/>
      <c r="OZ116" s="164"/>
      <c r="PA116" s="164"/>
      <c r="PB116" s="164"/>
      <c r="PC116" s="164"/>
      <c r="PD116" s="164"/>
      <c r="PE116" s="164"/>
      <c r="PF116" s="164"/>
      <c r="PG116" s="164"/>
      <c r="PH116" s="164"/>
      <c r="PI116" s="164"/>
      <c r="PJ116" s="164"/>
      <c r="PK116" s="164"/>
      <c r="PL116" s="164"/>
      <c r="PM116" s="164"/>
      <c r="PN116" s="164"/>
      <c r="PO116" s="164"/>
      <c r="PP116" s="164"/>
      <c r="PQ116" s="164"/>
      <c r="PR116" s="164"/>
      <c r="PS116" s="164"/>
      <c r="PT116" s="164"/>
      <c r="PU116" s="164"/>
      <c r="PV116" s="164"/>
      <c r="PW116" s="164"/>
      <c r="PX116" s="164"/>
      <c r="PY116" s="164"/>
      <c r="PZ116" s="164"/>
      <c r="QA116" s="164"/>
      <c r="QB116" s="164"/>
      <c r="QC116" s="164"/>
      <c r="QD116" s="164"/>
      <c r="QE116" s="164"/>
      <c r="QF116" s="164"/>
      <c r="QG116" s="164"/>
      <c r="QH116" s="164"/>
      <c r="QI116" s="164"/>
      <c r="QJ116" s="164"/>
      <c r="QK116" s="164"/>
      <c r="QL116" s="164"/>
      <c r="QM116" s="164"/>
      <c r="QN116" s="164"/>
      <c r="QO116" s="164"/>
      <c r="QP116" s="164"/>
      <c r="QQ116" s="164"/>
      <c r="QR116" s="164"/>
      <c r="QS116" s="164"/>
      <c r="QT116" s="164"/>
      <c r="QU116" s="164"/>
      <c r="QV116" s="164"/>
      <c r="QW116" s="164"/>
      <c r="QX116" s="164"/>
      <c r="QY116" s="164"/>
      <c r="QZ116" s="164"/>
      <c r="RA116" s="164"/>
      <c r="RB116" s="164"/>
      <c r="RC116" s="164"/>
      <c r="RD116" s="164"/>
      <c r="RE116" s="164"/>
      <c r="RF116" s="164"/>
      <c r="RG116" s="164"/>
      <c r="RH116" s="164"/>
      <c r="RI116" s="164"/>
      <c r="RJ116" s="164"/>
      <c r="RK116" s="164"/>
      <c r="RL116" s="164"/>
      <c r="RM116" s="164"/>
      <c r="RN116" s="164"/>
      <c r="RO116" s="164"/>
      <c r="RP116" s="164"/>
      <c r="RQ116" s="164"/>
      <c r="RR116" s="164"/>
      <c r="RS116" s="164"/>
      <c r="RT116" s="164"/>
      <c r="RU116" s="164"/>
      <c r="RV116" s="164"/>
      <c r="RW116" s="164"/>
      <c r="RX116" s="164"/>
      <c r="RY116" s="164"/>
      <c r="RZ116" s="164"/>
      <c r="SA116" s="164"/>
      <c r="SB116" s="164"/>
      <c r="SC116" s="164"/>
      <c r="SD116" s="164"/>
      <c r="SE116" s="164"/>
      <c r="SF116" s="164"/>
      <c r="SG116" s="164"/>
      <c r="SH116" s="164"/>
      <c r="SI116" s="164"/>
      <c r="SJ116" s="164"/>
      <c r="SK116" s="164"/>
      <c r="SL116" s="164"/>
      <c r="SM116" s="164"/>
      <c r="SN116" s="164"/>
      <c r="SO116" s="164"/>
      <c r="SP116" s="164"/>
      <c r="SQ116" s="164"/>
      <c r="SR116" s="164"/>
      <c r="SS116" s="164"/>
      <c r="ST116" s="164"/>
      <c r="SU116" s="164"/>
      <c r="SV116" s="164"/>
      <c r="SW116" s="164"/>
      <c r="SX116" s="164"/>
      <c r="SY116" s="164"/>
      <c r="SZ116" s="164"/>
      <c r="TA116" s="164"/>
      <c r="TB116" s="164"/>
      <c r="TC116" s="164"/>
      <c r="TD116" s="164"/>
      <c r="TE116" s="164"/>
      <c r="TF116" s="164"/>
      <c r="TG116" s="164"/>
      <c r="TH116" s="164"/>
      <c r="TI116" s="164"/>
      <c r="TJ116" s="164"/>
      <c r="TK116" s="164"/>
      <c r="TL116" s="164"/>
      <c r="TM116" s="164"/>
      <c r="TN116" s="164"/>
      <c r="TO116" s="164"/>
      <c r="TP116" s="164"/>
      <c r="TQ116" s="164"/>
      <c r="TR116" s="164"/>
      <c r="TS116" s="164"/>
      <c r="TT116" s="164"/>
      <c r="TU116" s="164"/>
      <c r="TV116" s="164"/>
      <c r="TW116" s="164"/>
      <c r="TX116" s="164"/>
      <c r="TY116" s="164"/>
      <c r="TZ116" s="164"/>
      <c r="UA116" s="164"/>
      <c r="UB116" s="164"/>
      <c r="UC116" s="164"/>
      <c r="UD116" s="164"/>
      <c r="UE116" s="164"/>
      <c r="UF116" s="164"/>
      <c r="UG116" s="164"/>
      <c r="UH116" s="164"/>
      <c r="UI116" s="164"/>
      <c r="UJ116" s="164"/>
      <c r="UK116" s="164"/>
      <c r="UL116" s="164"/>
      <c r="UM116" s="164"/>
      <c r="UN116" s="164"/>
      <c r="UO116" s="164"/>
      <c r="UP116" s="164"/>
      <c r="UQ116" s="164"/>
      <c r="UR116" s="164"/>
      <c r="US116" s="164"/>
      <c r="UT116" s="164"/>
      <c r="UU116" s="164"/>
      <c r="UV116" s="164"/>
      <c r="UW116" s="164"/>
      <c r="UX116" s="164"/>
      <c r="UY116" s="164"/>
      <c r="UZ116" s="164"/>
      <c r="VA116" s="164"/>
      <c r="VB116" s="164"/>
      <c r="VC116" s="164"/>
      <c r="VD116" s="164"/>
      <c r="VE116" s="164"/>
      <c r="VF116" s="164"/>
      <c r="VG116" s="164"/>
      <c r="VH116" s="164"/>
      <c r="VI116" s="164"/>
      <c r="VJ116" s="164"/>
      <c r="VK116" s="164"/>
      <c r="VL116" s="164"/>
      <c r="VM116" s="164"/>
      <c r="VN116" s="164"/>
      <c r="VO116" s="164"/>
      <c r="VP116" s="164"/>
      <c r="VQ116" s="164"/>
      <c r="VR116" s="164"/>
      <c r="VS116" s="164"/>
      <c r="VT116" s="164"/>
      <c r="VU116" s="164"/>
      <c r="VV116" s="164"/>
      <c r="VW116" s="164"/>
      <c r="VX116" s="164"/>
      <c r="VY116" s="164"/>
      <c r="VZ116" s="164"/>
      <c r="WA116" s="164"/>
      <c r="WB116" s="164"/>
      <c r="WC116" s="164"/>
      <c r="WD116" s="164"/>
      <c r="WE116" s="164"/>
      <c r="WF116" s="164"/>
      <c r="WG116" s="164"/>
      <c r="WH116" s="164"/>
      <c r="WI116" s="164"/>
      <c r="WJ116" s="164"/>
      <c r="WK116" s="164"/>
      <c r="WL116" s="164"/>
      <c r="WM116" s="164"/>
      <c r="WN116" s="164"/>
      <c r="WO116" s="164"/>
      <c r="WP116" s="164"/>
      <c r="WQ116" s="164"/>
      <c r="WR116" s="164"/>
      <c r="WS116" s="164"/>
      <c r="WT116" s="164"/>
      <c r="WU116" s="164"/>
      <c r="WV116" s="164"/>
      <c r="WW116" s="164"/>
      <c r="WX116" s="164"/>
      <c r="WY116" s="164"/>
      <c r="WZ116" s="164"/>
      <c r="XA116" s="164"/>
      <c r="XB116" s="164"/>
      <c r="XC116" s="164"/>
      <c r="XD116" s="164"/>
      <c r="XE116" s="164"/>
      <c r="XF116" s="164"/>
      <c r="XG116" s="164"/>
      <c r="XH116" s="164"/>
      <c r="XI116" s="164"/>
      <c r="XJ116" s="164"/>
      <c r="XK116" s="164"/>
      <c r="XL116" s="164"/>
      <c r="XM116" s="164"/>
      <c r="XN116" s="164"/>
      <c r="XO116" s="164"/>
      <c r="XP116" s="164"/>
      <c r="XQ116" s="164"/>
      <c r="XR116" s="164"/>
      <c r="XS116" s="164"/>
      <c r="XT116" s="164"/>
      <c r="XU116" s="164"/>
      <c r="XV116" s="164"/>
      <c r="XW116" s="164"/>
      <c r="XX116" s="164"/>
      <c r="XY116" s="164"/>
      <c r="XZ116" s="164"/>
      <c r="YA116" s="164"/>
      <c r="YB116" s="164"/>
      <c r="YC116" s="164"/>
      <c r="YD116" s="164"/>
      <c r="YE116" s="164"/>
      <c r="YF116" s="164"/>
      <c r="YG116" s="164"/>
      <c r="YH116" s="164"/>
      <c r="YI116" s="164"/>
      <c r="YJ116" s="164"/>
      <c r="YK116" s="164"/>
      <c r="YL116" s="164"/>
      <c r="YM116" s="164"/>
      <c r="YN116" s="164"/>
      <c r="YO116" s="164"/>
      <c r="YP116" s="164"/>
      <c r="YQ116" s="164"/>
      <c r="YR116" s="164"/>
      <c r="YS116" s="164"/>
      <c r="YT116" s="164"/>
      <c r="YU116" s="164"/>
      <c r="YV116" s="164"/>
      <c r="YW116" s="164"/>
      <c r="YX116" s="164"/>
      <c r="YY116" s="164"/>
      <c r="YZ116" s="164"/>
      <c r="ZA116" s="164"/>
      <c r="ZB116" s="164"/>
      <c r="ZC116" s="164"/>
      <c r="ZD116" s="164"/>
      <c r="ZE116" s="164"/>
      <c r="ZF116" s="164"/>
      <c r="ZG116" s="164"/>
      <c r="ZH116" s="164"/>
      <c r="ZI116" s="164"/>
      <c r="ZJ116" s="164"/>
      <c r="ZK116" s="164"/>
      <c r="ZL116" s="164"/>
      <c r="ZM116" s="164"/>
      <c r="ZN116" s="164"/>
      <c r="ZO116" s="164"/>
      <c r="ZP116" s="164"/>
      <c r="ZQ116" s="164"/>
      <c r="ZR116" s="164"/>
      <c r="ZS116" s="164"/>
      <c r="ZT116" s="164"/>
      <c r="ZU116" s="164"/>
      <c r="ZV116" s="164"/>
      <c r="ZW116" s="164"/>
      <c r="ZX116" s="164"/>
      <c r="ZY116" s="164"/>
      <c r="ZZ116" s="164"/>
      <c r="AAA116" s="164"/>
      <c r="AAB116" s="164"/>
      <c r="AAC116" s="164"/>
      <c r="AAD116" s="164"/>
      <c r="AAE116" s="164"/>
      <c r="AAF116" s="164"/>
      <c r="AAG116" s="164"/>
      <c r="AAH116" s="164"/>
      <c r="AAI116" s="164"/>
      <c r="AAJ116" s="164"/>
      <c r="AAK116" s="164"/>
      <c r="AAL116" s="164"/>
      <c r="AAM116" s="164"/>
      <c r="AAN116" s="164"/>
      <c r="AAO116" s="164"/>
      <c r="AAP116" s="164"/>
      <c r="AAQ116" s="164"/>
      <c r="AAR116" s="164"/>
      <c r="AAS116" s="164"/>
      <c r="AAT116" s="164"/>
      <c r="AAU116" s="164"/>
      <c r="AAV116" s="164"/>
      <c r="AAW116" s="164"/>
      <c r="AAX116" s="164"/>
      <c r="AAY116" s="164"/>
      <c r="AAZ116" s="164"/>
      <c r="ABA116" s="164"/>
      <c r="ABB116" s="164"/>
      <c r="ABC116" s="164"/>
    </row>
    <row r="117" spans="1:731" ht="15" customHeight="1" x14ac:dyDescent="0.35">
      <c r="A117" s="161" t="s">
        <v>258</v>
      </c>
      <c r="B117" s="525"/>
      <c r="C117" s="525"/>
      <c r="D117" s="162"/>
      <c r="E117" s="162"/>
      <c r="F117" s="162"/>
      <c r="G117" s="162"/>
      <c r="H117" s="162">
        <v>1</v>
      </c>
      <c r="I117" s="162">
        <v>1</v>
      </c>
      <c r="J117" s="162">
        <v>1</v>
      </c>
      <c r="K117" s="162">
        <v>1</v>
      </c>
      <c r="L117" s="162">
        <v>1</v>
      </c>
      <c r="M117" s="162">
        <v>1</v>
      </c>
      <c r="N117" s="162">
        <v>1</v>
      </c>
      <c r="O117" s="162"/>
      <c r="P117" s="162"/>
      <c r="Q117" s="162"/>
      <c r="R117" s="162">
        <v>0</v>
      </c>
      <c r="S117" s="162">
        <v>5157.4690630000005</v>
      </c>
      <c r="T117" s="162">
        <v>5157.4690630000005</v>
      </c>
      <c r="U117" s="162">
        <v>5157.4690630000005</v>
      </c>
      <c r="V117" s="162">
        <v>5157.4690630000005</v>
      </c>
      <c r="W117" s="162">
        <v>5157.4690630000005</v>
      </c>
      <c r="X117" s="162">
        <v>5157.4690630000005</v>
      </c>
      <c r="Y117" s="162">
        <v>5157.4690630000005</v>
      </c>
      <c r="Z117" s="162"/>
      <c r="AA117" s="162"/>
      <c r="AB117" s="162"/>
      <c r="AC117" s="162">
        <v>0</v>
      </c>
      <c r="AD117" s="162">
        <v>14704.173251</v>
      </c>
      <c r="AE117" s="162">
        <v>14704.173251</v>
      </c>
      <c r="AF117" s="162">
        <v>14704.173251</v>
      </c>
      <c r="AG117" s="162">
        <v>14704.173251</v>
      </c>
      <c r="AH117" s="162">
        <v>14704.173251</v>
      </c>
      <c r="AI117" s="162">
        <v>14704.173251</v>
      </c>
      <c r="AJ117" s="162">
        <v>14704.173251</v>
      </c>
      <c r="AK117" s="162"/>
      <c r="AL117" s="162"/>
      <c r="AM117" s="162"/>
      <c r="AN117" s="162">
        <v>0</v>
      </c>
      <c r="AO117" s="162">
        <v>25670.2945</v>
      </c>
      <c r="AP117" s="162">
        <v>25670.2945</v>
      </c>
      <c r="AQ117" s="162">
        <v>25670.2945</v>
      </c>
      <c r="AR117" s="162">
        <v>25670.2945</v>
      </c>
      <c r="AS117" s="162">
        <v>25670.2945</v>
      </c>
      <c r="AT117" s="162">
        <v>25670.2945</v>
      </c>
      <c r="AU117" s="162">
        <v>25670.2945</v>
      </c>
      <c r="AV117" s="162"/>
      <c r="AW117" s="162"/>
      <c r="AX117" s="162"/>
      <c r="AY117" s="162">
        <v>0</v>
      </c>
      <c r="AZ117" s="162">
        <v>86195</v>
      </c>
      <c r="BA117" s="162">
        <v>86195</v>
      </c>
      <c r="BB117" s="162">
        <v>86195</v>
      </c>
      <c r="BC117" s="162">
        <v>86195</v>
      </c>
      <c r="BD117" s="162">
        <v>86195</v>
      </c>
      <c r="BE117" s="162">
        <v>86195</v>
      </c>
      <c r="BF117" s="162">
        <v>86195</v>
      </c>
      <c r="BG117" s="162"/>
      <c r="BH117" s="162"/>
      <c r="BI117" s="162"/>
      <c r="BJ117" s="162">
        <v>0</v>
      </c>
      <c r="BK117" s="162">
        <v>0</v>
      </c>
      <c r="BL117" s="162">
        <v>0</v>
      </c>
      <c r="BM117" s="162">
        <v>0</v>
      </c>
      <c r="BN117" s="162">
        <v>0</v>
      </c>
      <c r="BO117" s="162">
        <v>0</v>
      </c>
      <c r="BP117" s="162">
        <v>0</v>
      </c>
      <c r="BQ117" s="162">
        <v>0</v>
      </c>
      <c r="BR117" s="162"/>
      <c r="BS117" s="162"/>
      <c r="BT117" s="162"/>
      <c r="BU117" s="162">
        <v>0</v>
      </c>
      <c r="BV117" s="162">
        <v>0</v>
      </c>
      <c r="BW117" s="162">
        <v>0</v>
      </c>
      <c r="BX117" s="162">
        <v>0</v>
      </c>
      <c r="BY117" s="162">
        <v>0</v>
      </c>
      <c r="BZ117" s="162">
        <v>0</v>
      </c>
      <c r="CA117" s="162">
        <v>0</v>
      </c>
      <c r="CB117" s="162">
        <v>0</v>
      </c>
      <c r="CC117" s="162"/>
      <c r="CD117" s="162"/>
      <c r="CE117" s="162"/>
      <c r="CF117" s="162">
        <v>0</v>
      </c>
      <c r="CG117" s="162">
        <v>45531.936814000001</v>
      </c>
      <c r="CH117" s="162">
        <v>45531.936814000001</v>
      </c>
      <c r="CI117" s="162">
        <v>45531.936814000001</v>
      </c>
      <c r="CJ117" s="162">
        <v>45531.936814000001</v>
      </c>
      <c r="CK117" s="162">
        <v>45531.936814000001</v>
      </c>
      <c r="CL117" s="162">
        <v>45531.936814000001</v>
      </c>
      <c r="CM117" s="162">
        <v>45531.936814000001</v>
      </c>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4"/>
      <c r="DV117" s="164"/>
      <c r="DW117" s="164"/>
      <c r="DX117" s="164"/>
      <c r="DY117" s="164"/>
      <c r="DZ117" s="164"/>
      <c r="EA117" s="164"/>
      <c r="EB117" s="164"/>
      <c r="EC117" s="164"/>
      <c r="ED117" s="164"/>
      <c r="EE117" s="164"/>
      <c r="EF117" s="164"/>
      <c r="EG117" s="164"/>
      <c r="EH117" s="164"/>
      <c r="EI117" s="164"/>
      <c r="EJ117" s="164"/>
      <c r="EK117" s="164"/>
      <c r="EL117" s="164"/>
      <c r="EM117" s="164"/>
      <c r="EN117" s="164"/>
      <c r="EO117" s="164"/>
      <c r="EP117" s="164"/>
      <c r="EQ117" s="164"/>
      <c r="ER117" s="164"/>
      <c r="ES117" s="164"/>
      <c r="ET117" s="164"/>
      <c r="EU117" s="164"/>
      <c r="EV117" s="164"/>
      <c r="EW117" s="164"/>
      <c r="EX117" s="164"/>
      <c r="EY117" s="164"/>
      <c r="EZ117" s="164"/>
      <c r="FA117" s="164"/>
      <c r="FB117" s="164"/>
      <c r="FC117" s="164"/>
      <c r="FD117" s="164"/>
      <c r="FE117" s="164"/>
      <c r="FF117" s="164"/>
      <c r="FG117" s="164"/>
      <c r="FH117" s="164"/>
      <c r="FI117" s="164"/>
      <c r="FJ117" s="164"/>
      <c r="FK117" s="164"/>
      <c r="FL117" s="164"/>
      <c r="FM117" s="164"/>
      <c r="FN117" s="164"/>
      <c r="FO117" s="164"/>
      <c r="FP117" s="164"/>
      <c r="FQ117" s="164"/>
      <c r="FR117" s="164"/>
      <c r="FS117" s="164"/>
      <c r="FT117" s="164"/>
      <c r="FU117" s="164"/>
      <c r="FV117" s="164"/>
      <c r="FW117" s="164"/>
      <c r="FX117" s="164"/>
      <c r="FY117" s="164"/>
      <c r="FZ117" s="164"/>
      <c r="GA117" s="164"/>
      <c r="GB117" s="164"/>
      <c r="GC117" s="164"/>
      <c r="GD117" s="164"/>
      <c r="GE117" s="164"/>
      <c r="GF117" s="164"/>
      <c r="GG117" s="164"/>
      <c r="GH117" s="164"/>
      <c r="GI117" s="164"/>
      <c r="GJ117" s="164"/>
      <c r="GK117" s="164"/>
      <c r="GL117" s="164"/>
      <c r="GM117" s="164"/>
      <c r="GN117" s="164"/>
      <c r="GO117" s="164"/>
      <c r="GP117" s="164"/>
      <c r="GQ117" s="164"/>
      <c r="GR117" s="164"/>
      <c r="GS117" s="164"/>
      <c r="GT117" s="164"/>
      <c r="GU117" s="164"/>
      <c r="GV117" s="164"/>
      <c r="GW117" s="164"/>
      <c r="GX117" s="164"/>
      <c r="GY117" s="164"/>
      <c r="GZ117" s="164"/>
      <c r="HA117" s="164"/>
      <c r="HB117" s="164"/>
      <c r="HC117" s="164"/>
      <c r="HD117" s="164"/>
      <c r="HE117" s="164"/>
      <c r="HF117" s="164"/>
      <c r="HG117" s="164"/>
      <c r="HH117" s="164"/>
      <c r="HI117" s="164"/>
      <c r="HJ117" s="164"/>
      <c r="HK117" s="164"/>
      <c r="HL117" s="164"/>
      <c r="HM117" s="164"/>
      <c r="HN117" s="164"/>
      <c r="HO117" s="164"/>
      <c r="HP117" s="164"/>
      <c r="HQ117" s="164"/>
      <c r="HR117" s="164"/>
      <c r="HS117" s="164"/>
      <c r="HT117" s="164"/>
      <c r="HU117" s="164"/>
      <c r="HV117" s="164"/>
      <c r="HW117" s="164"/>
      <c r="HX117" s="164"/>
      <c r="HY117" s="164"/>
      <c r="HZ117" s="164"/>
      <c r="IA117" s="164"/>
      <c r="IB117" s="164"/>
      <c r="IC117" s="164"/>
      <c r="ID117" s="164"/>
      <c r="IE117" s="164"/>
      <c r="IF117" s="164"/>
      <c r="IG117" s="164"/>
      <c r="IH117" s="164"/>
      <c r="II117" s="164"/>
      <c r="IJ117" s="164"/>
      <c r="IK117" s="164"/>
      <c r="IL117" s="164"/>
      <c r="IM117" s="164"/>
      <c r="IN117" s="164"/>
      <c r="IO117" s="164"/>
      <c r="IP117" s="164"/>
      <c r="IQ117" s="164"/>
      <c r="IR117" s="164"/>
      <c r="IS117" s="164"/>
      <c r="IT117" s="164"/>
      <c r="IU117" s="164"/>
      <c r="IV117" s="164"/>
      <c r="IW117" s="164"/>
      <c r="IX117" s="164"/>
      <c r="IY117" s="164"/>
      <c r="IZ117" s="164"/>
      <c r="JA117" s="164"/>
      <c r="JB117" s="164"/>
      <c r="JC117" s="164"/>
      <c r="JD117" s="164"/>
      <c r="JE117" s="164"/>
      <c r="JF117" s="164"/>
      <c r="JG117" s="164"/>
      <c r="JH117" s="164"/>
      <c r="JI117" s="164"/>
      <c r="JJ117" s="164"/>
      <c r="JK117" s="164"/>
      <c r="JL117" s="164"/>
      <c r="JM117" s="164"/>
      <c r="JN117" s="164"/>
      <c r="JO117" s="164"/>
      <c r="JP117" s="164"/>
      <c r="JQ117"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 s="164"/>
      <c r="KL117" s="164"/>
      <c r="KM117" s="164"/>
      <c r="KN117" s="164"/>
      <c r="KO117" s="164"/>
      <c r="KP117" s="164"/>
      <c r="KQ117" s="164"/>
      <c r="KR117" s="164"/>
      <c r="KS117" s="164"/>
      <c r="KT117" s="164"/>
      <c r="KU117" s="164"/>
      <c r="KV117" s="164"/>
      <c r="KW117" s="164"/>
      <c r="KX117" s="164"/>
      <c r="KY117" s="164"/>
      <c r="KZ117" s="164"/>
      <c r="LA117" s="164"/>
      <c r="LB117" s="164"/>
      <c r="LC117" s="164"/>
      <c r="LD117" s="164"/>
      <c r="LE117" s="164"/>
      <c r="LF117" s="164"/>
      <c r="LG117" s="164"/>
      <c r="LH117" s="164"/>
      <c r="LI117" s="164"/>
      <c r="LJ117" s="164"/>
      <c r="LK117" s="164"/>
      <c r="LL117" s="164"/>
      <c r="LM117" s="164"/>
      <c r="LN117" s="164"/>
      <c r="LO117" s="164"/>
      <c r="LP117" s="164"/>
      <c r="LQ117" s="164"/>
      <c r="LR117" s="164"/>
      <c r="LS117" s="164"/>
      <c r="LT117" s="164"/>
      <c r="LU117" s="164"/>
      <c r="LV117" s="164"/>
      <c r="LW117" s="164"/>
      <c r="LX117" s="164"/>
      <c r="LY117" s="164"/>
      <c r="LZ117" s="164"/>
      <c r="MA117" s="164"/>
      <c r="MB117" s="164"/>
      <c r="MC117" s="164"/>
      <c r="MD117" s="164"/>
      <c r="ME117" s="164"/>
      <c r="MF117" s="164"/>
      <c r="MG117" s="164"/>
      <c r="MH117" s="164"/>
      <c r="MI117" s="164"/>
      <c r="MJ117" s="164"/>
      <c r="MK117" s="164"/>
      <c r="ML117" s="164"/>
      <c r="MM117" s="164"/>
      <c r="MN117" s="164"/>
      <c r="MO117" s="164"/>
      <c r="MP117" s="164"/>
      <c r="MQ117" s="164"/>
      <c r="MR117" s="164"/>
      <c r="MS117" s="164"/>
      <c r="MT117" s="164"/>
      <c r="MU117" s="164"/>
      <c r="MV117" s="164"/>
      <c r="MW117" s="164"/>
      <c r="MX117" s="164"/>
      <c r="MY117" s="164"/>
      <c r="MZ117" s="164"/>
      <c r="NA117" s="164"/>
      <c r="NB117" s="164"/>
      <c r="NC117" s="164"/>
      <c r="ND117" s="164"/>
      <c r="NE117" s="164"/>
      <c r="NF117" s="164"/>
      <c r="NG117" s="164"/>
      <c r="NH117" s="164"/>
      <c r="NI117" s="164"/>
      <c r="NJ117" s="164"/>
      <c r="NK117" s="164"/>
      <c r="NL117" s="164"/>
      <c r="NM117" s="164"/>
      <c r="NN117" s="164"/>
      <c r="NO117" s="164"/>
      <c r="NP117" s="164"/>
      <c r="NQ117" s="164"/>
      <c r="NR117" s="164"/>
      <c r="NS117" s="164"/>
      <c r="NT117" s="164"/>
      <c r="NU117" s="164"/>
      <c r="NV117" s="164"/>
      <c r="NW117" s="164"/>
      <c r="NX117" s="164"/>
      <c r="NY117" s="164"/>
      <c r="NZ117" s="164"/>
      <c r="OA117" s="164"/>
      <c r="OB117" s="164"/>
      <c r="OC117" s="164"/>
      <c r="OD117" s="164"/>
      <c r="OE117" s="164"/>
      <c r="OF117" s="164"/>
      <c r="OG117" s="164"/>
      <c r="OH117" s="164"/>
      <c r="OI117" s="164"/>
      <c r="OJ117" s="164"/>
      <c r="OK117" s="164"/>
      <c r="OL117" s="164"/>
      <c r="OM117" s="164"/>
      <c r="ON117" s="164"/>
      <c r="OO117" s="164"/>
      <c r="OP117" s="164"/>
      <c r="OQ117" s="164"/>
      <c r="OR117" s="164"/>
      <c r="OS117" s="164"/>
      <c r="OT117" s="164"/>
      <c r="OU117" s="164"/>
      <c r="OV117" s="164"/>
      <c r="OW117" s="164"/>
      <c r="OX117" s="164"/>
      <c r="OY117" s="164"/>
      <c r="OZ117" s="164"/>
      <c r="PA117" s="164"/>
      <c r="PB117" s="164"/>
      <c r="PC117" s="164"/>
      <c r="PD117" s="164"/>
      <c r="PE117" s="164"/>
      <c r="PF117" s="164"/>
      <c r="PG117" s="164"/>
      <c r="PH117" s="164"/>
      <c r="PI117" s="164"/>
      <c r="PJ117" s="164"/>
      <c r="PK117" s="164"/>
      <c r="PL117" s="164"/>
      <c r="PM117" s="164"/>
      <c r="PN117" s="164"/>
      <c r="PO117" s="164"/>
      <c r="PP117" s="164"/>
      <c r="PQ117" s="164"/>
      <c r="PR117" s="164"/>
      <c r="PS117" s="164"/>
      <c r="PT117" s="164"/>
      <c r="PU117" s="164"/>
      <c r="PV117" s="164"/>
      <c r="PW117" s="164"/>
      <c r="PX117" s="164"/>
      <c r="PY117" s="164"/>
      <c r="PZ117" s="164"/>
      <c r="QA117" s="164"/>
      <c r="QB117" s="164"/>
      <c r="QC117" s="164"/>
      <c r="QD117" s="164"/>
      <c r="QE117" s="164"/>
      <c r="QF117" s="164"/>
      <c r="QG117" s="164"/>
      <c r="QH117" s="164"/>
      <c r="QI117" s="164"/>
      <c r="QJ117" s="164"/>
      <c r="QK117" s="164"/>
      <c r="QL117" s="164"/>
      <c r="QM117" s="164"/>
      <c r="QN117" s="164"/>
      <c r="QO117" s="164"/>
      <c r="QP117" s="164"/>
      <c r="QQ117" s="164"/>
      <c r="QR117" s="164"/>
      <c r="QS117" s="164"/>
      <c r="QT117" s="164"/>
      <c r="QU117" s="164"/>
      <c r="QV117" s="164"/>
      <c r="QW117" s="164"/>
      <c r="QX117" s="164"/>
      <c r="QY117" s="164"/>
      <c r="QZ117" s="164"/>
      <c r="RA117" s="164"/>
      <c r="RB117" s="164"/>
      <c r="RC117" s="164"/>
      <c r="RD117" s="164"/>
      <c r="RE117" s="164"/>
      <c r="RF117" s="164"/>
      <c r="RG117" s="164"/>
      <c r="RH117" s="164"/>
      <c r="RI117" s="164"/>
      <c r="RJ117" s="164"/>
      <c r="RK117" s="164"/>
      <c r="RL117" s="164"/>
      <c r="RM117" s="164"/>
      <c r="RN117" s="164"/>
      <c r="RO117" s="164"/>
      <c r="RP117" s="164"/>
      <c r="RQ117" s="164"/>
      <c r="RR117" s="164"/>
      <c r="RS117" s="164"/>
      <c r="RT117" s="164"/>
      <c r="RU117" s="164"/>
      <c r="RV117" s="164"/>
      <c r="RW117" s="164"/>
      <c r="RX117" s="164"/>
      <c r="RY117" s="164"/>
      <c r="RZ117" s="164"/>
      <c r="SA117" s="164"/>
      <c r="SB117" s="164"/>
      <c r="SC117" s="164"/>
      <c r="SD117" s="164"/>
      <c r="SE117" s="164"/>
      <c r="SF117" s="164"/>
      <c r="SG117" s="164"/>
      <c r="SH117" s="164"/>
      <c r="SI117" s="164"/>
      <c r="SJ117" s="164"/>
      <c r="SK117" s="164"/>
      <c r="SL117" s="164"/>
      <c r="SM117" s="164"/>
      <c r="SN117" s="164"/>
      <c r="SO117" s="164"/>
      <c r="SP117" s="164"/>
      <c r="SQ117" s="164"/>
      <c r="SR117" s="164"/>
      <c r="SS117" s="164"/>
      <c r="ST117" s="164"/>
      <c r="SU117" s="164"/>
      <c r="SV117" s="164"/>
      <c r="SW117" s="164"/>
      <c r="SX117" s="164"/>
      <c r="SY117" s="164"/>
      <c r="SZ117" s="164"/>
      <c r="TA117" s="164"/>
      <c r="TB117" s="164"/>
      <c r="TC117" s="164"/>
      <c r="TD117" s="164"/>
      <c r="TE117" s="164"/>
      <c r="TF117" s="164"/>
      <c r="TG117" s="164"/>
      <c r="TH117" s="164"/>
      <c r="TI117" s="164"/>
      <c r="TJ117" s="164"/>
      <c r="TK117" s="164"/>
      <c r="TL117" s="164"/>
      <c r="TM117" s="164"/>
      <c r="TN117" s="164"/>
      <c r="TO117" s="164"/>
      <c r="TP117" s="164"/>
      <c r="TQ117" s="164"/>
      <c r="TR117" s="164"/>
      <c r="TS117" s="164"/>
      <c r="TT117" s="164"/>
      <c r="TU117" s="164"/>
      <c r="TV117" s="164"/>
      <c r="TW117" s="164"/>
      <c r="TX117" s="164"/>
      <c r="TY117" s="164"/>
      <c r="TZ117" s="164"/>
      <c r="UA117" s="164"/>
      <c r="UB117" s="164"/>
      <c r="UC117" s="164"/>
      <c r="UD117" s="164"/>
      <c r="UE117" s="164"/>
      <c r="UF117" s="164"/>
      <c r="UG117" s="164"/>
      <c r="UH117" s="164"/>
      <c r="UI117" s="164"/>
      <c r="UJ117" s="164"/>
      <c r="UK117" s="164"/>
      <c r="UL117" s="164"/>
      <c r="UM117" s="164"/>
      <c r="UN117" s="164"/>
      <c r="UO117" s="164"/>
      <c r="UP117" s="164"/>
      <c r="UQ117" s="164"/>
      <c r="UR117" s="164"/>
      <c r="US117" s="164"/>
      <c r="UT117" s="164"/>
      <c r="UU117" s="164"/>
      <c r="UV117" s="164"/>
      <c r="UW117" s="164"/>
      <c r="UX117" s="164"/>
      <c r="UY117" s="164"/>
      <c r="UZ117" s="164"/>
      <c r="VA117" s="164"/>
      <c r="VB117" s="164"/>
      <c r="VC117" s="164"/>
      <c r="VD117" s="164"/>
      <c r="VE117" s="164"/>
      <c r="VF117" s="164"/>
      <c r="VG117" s="164"/>
      <c r="VH117" s="164"/>
      <c r="VI117" s="164"/>
      <c r="VJ117" s="164"/>
      <c r="VK117" s="164"/>
      <c r="VL117" s="164"/>
      <c r="VM117" s="164"/>
      <c r="VN117" s="164"/>
      <c r="VO117" s="164"/>
      <c r="VP117" s="164"/>
      <c r="VQ117" s="164"/>
      <c r="VR117" s="164"/>
      <c r="VS117" s="164"/>
      <c r="VT117" s="164"/>
      <c r="VU117" s="164"/>
      <c r="VV117" s="164"/>
      <c r="VW117" s="164"/>
      <c r="VX117" s="164"/>
      <c r="VY117" s="164"/>
      <c r="VZ117" s="164"/>
      <c r="WA117" s="164"/>
      <c r="WB117" s="164"/>
      <c r="WC117" s="164"/>
      <c r="WD117" s="164"/>
      <c r="WE117" s="164"/>
      <c r="WF117" s="164"/>
      <c r="WG117" s="164"/>
      <c r="WH117" s="164"/>
      <c r="WI117" s="164"/>
      <c r="WJ117" s="164"/>
      <c r="WK117" s="164"/>
      <c r="WL117" s="164"/>
      <c r="WM117" s="164"/>
      <c r="WN117" s="164"/>
      <c r="WO117" s="164"/>
      <c r="WP117" s="164"/>
      <c r="WQ117" s="164"/>
      <c r="WR117" s="164"/>
      <c r="WS117" s="164"/>
      <c r="WT117" s="164"/>
      <c r="WU117" s="164"/>
      <c r="WV117" s="164"/>
      <c r="WW117" s="164"/>
      <c r="WX117" s="164"/>
      <c r="WY117" s="164"/>
      <c r="WZ117" s="164"/>
      <c r="XA117" s="164"/>
      <c r="XB117" s="164"/>
      <c r="XC117" s="164"/>
      <c r="XD117" s="164"/>
      <c r="XE117" s="164"/>
      <c r="XF117" s="164"/>
      <c r="XG117" s="164"/>
      <c r="XH117" s="164"/>
      <c r="XI117" s="164"/>
      <c r="XJ117" s="164"/>
      <c r="XK117" s="164"/>
      <c r="XL117" s="164"/>
      <c r="XM117" s="164"/>
      <c r="XN117" s="164"/>
      <c r="XO117" s="164"/>
      <c r="XP117" s="164"/>
      <c r="XQ117" s="164"/>
      <c r="XR117" s="164"/>
      <c r="XS117" s="164"/>
      <c r="XT117" s="164"/>
      <c r="XU117" s="164"/>
      <c r="XV117" s="164"/>
      <c r="XW117" s="164"/>
      <c r="XX117" s="164"/>
      <c r="XY117" s="164"/>
      <c r="XZ117" s="164"/>
      <c r="YA117" s="164"/>
      <c r="YB117" s="164"/>
      <c r="YC117" s="164"/>
      <c r="YD117" s="164"/>
      <c r="YE117" s="164"/>
      <c r="YF117" s="164"/>
      <c r="YG117" s="164"/>
      <c r="YH117" s="164"/>
      <c r="YI117" s="164"/>
      <c r="YJ117" s="164"/>
      <c r="YK117" s="164"/>
      <c r="YL117" s="164"/>
      <c r="YM117" s="164"/>
      <c r="YN117" s="164"/>
      <c r="YO117" s="164"/>
      <c r="YP117" s="164"/>
      <c r="YQ117" s="164"/>
      <c r="YR117" s="164"/>
      <c r="YS117" s="164"/>
      <c r="YT117" s="164"/>
      <c r="YU117" s="164"/>
      <c r="YV117" s="164"/>
      <c r="YW117" s="164"/>
      <c r="YX117" s="164"/>
      <c r="YY117" s="164"/>
      <c r="YZ117" s="164"/>
      <c r="ZA117" s="164"/>
      <c r="ZB117" s="164"/>
      <c r="ZC117" s="164"/>
      <c r="ZD117" s="164"/>
      <c r="ZE117" s="164"/>
      <c r="ZF117" s="164"/>
      <c r="ZG117" s="164"/>
      <c r="ZH117" s="164"/>
      <c r="ZI117" s="164"/>
      <c r="ZJ117" s="164"/>
      <c r="ZK117" s="164"/>
      <c r="ZL117" s="164"/>
      <c r="ZM117" s="164"/>
      <c r="ZN117" s="164"/>
      <c r="ZO117" s="164"/>
      <c r="ZP117" s="164"/>
      <c r="ZQ117" s="164"/>
      <c r="ZR117" s="164"/>
      <c r="ZS117" s="164"/>
      <c r="ZT117" s="164"/>
      <c r="ZU117" s="164"/>
      <c r="ZV117" s="164"/>
      <c r="ZW117" s="164"/>
      <c r="ZX117" s="164"/>
      <c r="ZY117" s="164"/>
      <c r="ZZ117" s="164"/>
      <c r="AAA117" s="164"/>
      <c r="AAB117" s="164"/>
      <c r="AAC117" s="164"/>
      <c r="AAD117" s="164"/>
      <c r="AAE117" s="164"/>
      <c r="AAF117" s="164"/>
      <c r="AAG117" s="164"/>
      <c r="AAH117" s="164"/>
      <c r="AAI117" s="164"/>
      <c r="AAJ117" s="164"/>
      <c r="AAK117" s="164"/>
      <c r="AAL117" s="164"/>
      <c r="AAM117" s="164"/>
      <c r="AAN117" s="164"/>
      <c r="AAO117" s="164"/>
      <c r="AAP117" s="164"/>
      <c r="AAQ117" s="164"/>
      <c r="AAR117" s="164"/>
      <c r="AAS117" s="164"/>
      <c r="AAT117" s="164"/>
      <c r="AAU117" s="164"/>
      <c r="AAV117" s="164"/>
      <c r="AAW117" s="164"/>
      <c r="AAX117" s="164"/>
      <c r="AAY117" s="164"/>
      <c r="AAZ117" s="164"/>
      <c r="ABA117" s="164"/>
      <c r="ABB117" s="164"/>
      <c r="ABC117" s="164"/>
    </row>
    <row r="118" spans="1:731" ht="15" customHeight="1" x14ac:dyDescent="0.35">
      <c r="A118" s="161" t="s">
        <v>258</v>
      </c>
      <c r="B118" s="525"/>
      <c r="C118" s="525"/>
      <c r="D118" s="162"/>
      <c r="E118" s="162"/>
      <c r="F118" s="162"/>
      <c r="G118" s="162"/>
      <c r="H118" s="162">
        <v>1</v>
      </c>
      <c r="I118" s="162">
        <v>1</v>
      </c>
      <c r="J118" s="162">
        <v>1</v>
      </c>
      <c r="K118" s="162">
        <v>1</v>
      </c>
      <c r="L118" s="162">
        <v>1</v>
      </c>
      <c r="M118" s="162">
        <v>1</v>
      </c>
      <c r="N118" s="162">
        <v>1</v>
      </c>
      <c r="O118" s="162"/>
      <c r="P118" s="162"/>
      <c r="Q118" s="162"/>
      <c r="R118" s="162">
        <v>0</v>
      </c>
      <c r="S118" s="162">
        <v>9172.2373157328075</v>
      </c>
      <c r="T118" s="162">
        <v>9172.2373157328075</v>
      </c>
      <c r="U118" s="162">
        <v>9172.2373157328075</v>
      </c>
      <c r="V118" s="162">
        <v>9172.2373157328075</v>
      </c>
      <c r="W118" s="162">
        <v>9172.2373157328075</v>
      </c>
      <c r="X118" s="162">
        <v>9172.2373157328075</v>
      </c>
      <c r="Y118" s="162">
        <v>9172.2373157328075</v>
      </c>
      <c r="Z118" s="162"/>
      <c r="AA118" s="162"/>
      <c r="AB118" s="162"/>
      <c r="AC118" s="162">
        <v>0</v>
      </c>
      <c r="AD118" s="162">
        <v>25366.176030291317</v>
      </c>
      <c r="AE118" s="162">
        <v>25366.176030291317</v>
      </c>
      <c r="AF118" s="162">
        <v>25366.176030291317</v>
      </c>
      <c r="AG118" s="162">
        <v>25366.176030291317</v>
      </c>
      <c r="AH118" s="162">
        <v>25366.176030291317</v>
      </c>
      <c r="AI118" s="162">
        <v>25366.176030291317</v>
      </c>
      <c r="AJ118" s="162">
        <v>25366.176030291317</v>
      </c>
      <c r="AK118" s="162"/>
      <c r="AL118" s="162"/>
      <c r="AM118" s="162"/>
      <c r="AN118" s="162">
        <v>0</v>
      </c>
      <c r="AO118" s="162">
        <v>44983.956528975868</v>
      </c>
      <c r="AP118" s="162">
        <v>44983.956528975868</v>
      </c>
      <c r="AQ118" s="162">
        <v>44983.956528975868</v>
      </c>
      <c r="AR118" s="162">
        <v>44983.956528975868</v>
      </c>
      <c r="AS118" s="162">
        <v>44983.956528975868</v>
      </c>
      <c r="AT118" s="162">
        <v>44983.956528975868</v>
      </c>
      <c r="AU118" s="162">
        <v>44983.956528975868</v>
      </c>
      <c r="AV118" s="162"/>
      <c r="AW118" s="162"/>
      <c r="AX118" s="162"/>
      <c r="AY118" s="162">
        <v>0</v>
      </c>
      <c r="AZ118" s="162">
        <v>149208</v>
      </c>
      <c r="BA118" s="162">
        <v>149208</v>
      </c>
      <c r="BB118" s="162">
        <v>149208</v>
      </c>
      <c r="BC118" s="162">
        <v>149208</v>
      </c>
      <c r="BD118" s="162">
        <v>149208</v>
      </c>
      <c r="BE118" s="162">
        <v>149208</v>
      </c>
      <c r="BF118" s="162">
        <v>149208</v>
      </c>
      <c r="BG118" s="162"/>
      <c r="BH118" s="162"/>
      <c r="BI118" s="162"/>
      <c r="BJ118" s="162">
        <v>0</v>
      </c>
      <c r="BK118" s="162">
        <v>0</v>
      </c>
      <c r="BL118" s="162">
        <v>0</v>
      </c>
      <c r="BM118" s="162">
        <v>0</v>
      </c>
      <c r="BN118" s="162">
        <v>0</v>
      </c>
      <c r="BO118" s="162">
        <v>0</v>
      </c>
      <c r="BP118" s="162">
        <v>0</v>
      </c>
      <c r="BQ118" s="162">
        <v>0</v>
      </c>
      <c r="BR118" s="162"/>
      <c r="BS118" s="162"/>
      <c r="BT118" s="162"/>
      <c r="BU118" s="162">
        <v>0</v>
      </c>
      <c r="BV118" s="162">
        <v>0</v>
      </c>
      <c r="BW118" s="162">
        <v>0</v>
      </c>
      <c r="BX118" s="162">
        <v>0</v>
      </c>
      <c r="BY118" s="162">
        <v>0</v>
      </c>
      <c r="BZ118" s="162">
        <v>0</v>
      </c>
      <c r="CA118" s="162">
        <v>0</v>
      </c>
      <c r="CB118" s="162">
        <v>0</v>
      </c>
      <c r="CC118" s="162"/>
      <c r="CD118" s="162"/>
      <c r="CE118" s="162"/>
      <c r="CF118" s="162">
        <v>0</v>
      </c>
      <c r="CG118" s="162">
        <v>79522.369875000004</v>
      </c>
      <c r="CH118" s="162">
        <v>79522.369875000004</v>
      </c>
      <c r="CI118" s="162">
        <v>79522.369875000004</v>
      </c>
      <c r="CJ118" s="162">
        <v>79522.369875000004</v>
      </c>
      <c r="CK118" s="162">
        <v>79522.369875000004</v>
      </c>
      <c r="CL118" s="162">
        <v>79522.369875000004</v>
      </c>
      <c r="CM118" s="162">
        <v>79522.369875000004</v>
      </c>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4"/>
      <c r="DV118" s="164"/>
      <c r="DW118" s="164"/>
      <c r="DX118" s="164"/>
      <c r="DY118" s="164"/>
      <c r="DZ118" s="164"/>
      <c r="EA118" s="164"/>
      <c r="EB118" s="164"/>
      <c r="EC118" s="164"/>
      <c r="ED118" s="164"/>
      <c r="EE118" s="164"/>
      <c r="EF118" s="164"/>
      <c r="EG118" s="164"/>
      <c r="EH118" s="164"/>
      <c r="EI118" s="164"/>
      <c r="EJ118" s="164"/>
      <c r="EK118" s="164"/>
      <c r="EL118" s="164"/>
      <c r="EM118" s="164"/>
      <c r="EN118" s="164"/>
      <c r="EO118" s="164"/>
      <c r="EP118" s="164"/>
      <c r="EQ118" s="164"/>
      <c r="ER118" s="164"/>
      <c r="ES118" s="164"/>
      <c r="ET118" s="164"/>
      <c r="EU118" s="164"/>
      <c r="EV118" s="164"/>
      <c r="EW118" s="164"/>
      <c r="EX118" s="164"/>
      <c r="EY118" s="164"/>
      <c r="EZ118" s="164"/>
      <c r="FA118" s="164"/>
      <c r="FB118" s="164"/>
      <c r="FC118" s="164"/>
      <c r="FD118" s="164"/>
      <c r="FE118" s="164"/>
      <c r="FF118" s="164"/>
      <c r="FG118" s="164"/>
      <c r="FH118" s="164"/>
      <c r="FI118" s="164"/>
      <c r="FJ118" s="164"/>
      <c r="FK118" s="164"/>
      <c r="FL118" s="164"/>
      <c r="FM118" s="164"/>
      <c r="FN118" s="164"/>
      <c r="FO118" s="164"/>
      <c r="FP118" s="164"/>
      <c r="FQ118" s="164"/>
      <c r="FR118" s="164"/>
      <c r="FS118" s="164"/>
      <c r="FT118" s="164"/>
      <c r="FU118" s="164"/>
      <c r="FV118" s="164"/>
      <c r="FW118" s="164"/>
      <c r="FX118" s="164"/>
      <c r="FY118" s="164"/>
      <c r="FZ118" s="164"/>
      <c r="GA118" s="164"/>
      <c r="GB118" s="164"/>
      <c r="GC118" s="164"/>
      <c r="GD118" s="164"/>
      <c r="GE118" s="164"/>
      <c r="GF118" s="164"/>
      <c r="GG118" s="164"/>
      <c r="GH118" s="164"/>
      <c r="GI118" s="164"/>
      <c r="GJ118" s="164"/>
      <c r="GK118" s="164"/>
      <c r="GL118" s="164"/>
      <c r="GM118" s="164"/>
      <c r="GN118" s="164"/>
      <c r="GO118" s="164"/>
      <c r="GP118" s="164"/>
      <c r="GQ118" s="164"/>
      <c r="GR118" s="164"/>
      <c r="GS118" s="164"/>
      <c r="GT118" s="164"/>
      <c r="GU118" s="164"/>
      <c r="GV118" s="164"/>
      <c r="GW118" s="164"/>
      <c r="GX118" s="164"/>
      <c r="GY118" s="164"/>
      <c r="GZ118" s="164"/>
      <c r="HA118" s="164"/>
      <c r="HB118" s="164"/>
      <c r="HC118" s="164"/>
      <c r="HD118" s="164"/>
      <c r="HE118" s="164"/>
      <c r="HF118" s="164"/>
      <c r="HG118" s="164"/>
      <c r="HH118" s="164"/>
      <c r="HI118" s="164"/>
      <c r="HJ118" s="164"/>
      <c r="HK118" s="164"/>
      <c r="HL118" s="164"/>
      <c r="HM118" s="164"/>
      <c r="HN118" s="164"/>
      <c r="HO118" s="164"/>
      <c r="HP118" s="164"/>
      <c r="HQ118" s="164"/>
      <c r="HR118" s="164"/>
      <c r="HS118" s="164"/>
      <c r="HT118" s="164"/>
      <c r="HU118" s="164"/>
      <c r="HV118" s="164"/>
      <c r="HW118" s="164"/>
      <c r="HX118" s="164"/>
      <c r="HY118" s="164"/>
      <c r="HZ118" s="164"/>
      <c r="IA118" s="164"/>
      <c r="IB118" s="164"/>
      <c r="IC118" s="164"/>
      <c r="ID118" s="164"/>
      <c r="IE118" s="164"/>
      <c r="IF118" s="164"/>
      <c r="IG118" s="164"/>
      <c r="IH118" s="164"/>
      <c r="II118" s="164"/>
      <c r="IJ118" s="164"/>
      <c r="IK118" s="164"/>
      <c r="IL118" s="164"/>
      <c r="IM118" s="164"/>
      <c r="IN118" s="164"/>
      <c r="IO118" s="164"/>
      <c r="IP118" s="164"/>
      <c r="IQ118" s="164"/>
      <c r="IR118" s="164"/>
      <c r="IS118" s="164"/>
      <c r="IT118" s="164"/>
      <c r="IU118" s="164"/>
      <c r="IV118" s="164"/>
      <c r="IW118" s="164"/>
      <c r="IX118" s="164"/>
      <c r="IY118" s="164"/>
      <c r="IZ118" s="164"/>
      <c r="JA118" s="164"/>
      <c r="JB118" s="164"/>
      <c r="JC118" s="164"/>
      <c r="JD118" s="164"/>
      <c r="JE118" s="164"/>
      <c r="JF118" s="164"/>
      <c r="JG118" s="164"/>
      <c r="JH118" s="164"/>
      <c r="JI118" s="164"/>
      <c r="JJ118" s="164"/>
      <c r="JK118" s="164"/>
      <c r="JL118" s="164"/>
      <c r="JM118" s="164"/>
      <c r="JN118" s="164"/>
      <c r="JO118" s="164"/>
      <c r="JP118" s="164"/>
      <c r="JQ118" s="164"/>
      <c r="JR118" s="164"/>
      <c r="JS118" s="164"/>
      <c r="JT118" s="164"/>
      <c r="JU118" s="164"/>
      <c r="JV118" s="164"/>
      <c r="JW118" s="164"/>
      <c r="JX118" s="164"/>
      <c r="JY118" s="164"/>
      <c r="JZ118" s="164"/>
      <c r="KA118" s="164"/>
      <c r="KB118" s="164"/>
      <c r="KC118" s="164"/>
      <c r="KD118" s="164"/>
      <c r="KE118" s="164"/>
      <c r="KF118" s="164"/>
      <c r="KG118" s="164"/>
      <c r="KH118" s="164"/>
      <c r="KI118" s="164"/>
      <c r="KJ118" s="164"/>
      <c r="KK118" s="164"/>
      <c r="KL118" s="164"/>
      <c r="KM118" s="164"/>
      <c r="KN118" s="164"/>
      <c r="KO118" s="164"/>
      <c r="KP118" s="164"/>
      <c r="KQ118" s="164"/>
      <c r="KR118" s="164"/>
      <c r="KS118" s="164"/>
      <c r="KT118" s="164"/>
      <c r="KU118" s="164"/>
      <c r="KV118" s="164"/>
      <c r="KW118" s="164"/>
      <c r="KX118" s="164"/>
      <c r="KY118" s="164"/>
      <c r="KZ118" s="164"/>
      <c r="LA118" s="164"/>
      <c r="LB118" s="164"/>
      <c r="LC118" s="164"/>
      <c r="LD118" s="164"/>
      <c r="LE118" s="164"/>
      <c r="LF118" s="164"/>
      <c r="LG118" s="164"/>
      <c r="LH118" s="164"/>
      <c r="LI118" s="164"/>
      <c r="LJ118" s="164"/>
      <c r="LK118" s="164"/>
      <c r="LL118" s="164"/>
      <c r="LM118" s="164"/>
      <c r="LN118" s="164"/>
      <c r="LO118" s="164"/>
      <c r="LP118" s="164"/>
      <c r="LQ118" s="164"/>
      <c r="LR118" s="164"/>
      <c r="LS118" s="164"/>
      <c r="LT118" s="164"/>
      <c r="LU118" s="164"/>
      <c r="LV118" s="164"/>
      <c r="LW118" s="164"/>
      <c r="LX118" s="164"/>
      <c r="LY118" s="164"/>
      <c r="LZ118" s="164"/>
      <c r="MA118" s="164"/>
      <c r="MB118" s="164"/>
      <c r="MC118" s="164"/>
      <c r="MD118" s="164"/>
      <c r="ME118" s="164"/>
      <c r="MF118" s="164"/>
      <c r="MG118" s="164"/>
      <c r="MH118" s="164"/>
      <c r="MI118" s="164"/>
      <c r="MJ118" s="164"/>
      <c r="MK118" s="164"/>
      <c r="ML118" s="164"/>
      <c r="MM118" s="164"/>
      <c r="MN118" s="164"/>
      <c r="MO118" s="164"/>
      <c r="MP118" s="164"/>
      <c r="MQ118" s="164"/>
      <c r="MR118" s="164"/>
      <c r="MS118" s="164"/>
      <c r="MT118" s="164"/>
      <c r="MU118" s="164"/>
      <c r="MV118" s="164"/>
      <c r="MW118" s="164"/>
      <c r="MX118" s="164"/>
      <c r="MY118" s="164"/>
      <c r="MZ118" s="164"/>
      <c r="NA118" s="164"/>
      <c r="NB118" s="164"/>
      <c r="NC118" s="164"/>
      <c r="ND118" s="164"/>
      <c r="NE118" s="164"/>
      <c r="NF118" s="164"/>
      <c r="NG118" s="164"/>
      <c r="NH118" s="164"/>
      <c r="NI118" s="164"/>
      <c r="NJ118" s="164"/>
      <c r="NK118" s="164"/>
      <c r="NL118" s="164"/>
      <c r="NM118" s="164"/>
      <c r="NN118" s="164"/>
      <c r="NO118" s="164"/>
      <c r="NP118" s="164"/>
      <c r="NQ118" s="164"/>
      <c r="NR118" s="164"/>
      <c r="NS118" s="164"/>
      <c r="NT118" s="164"/>
      <c r="NU118" s="164"/>
      <c r="NV118" s="164"/>
      <c r="NW118" s="164"/>
      <c r="NX118" s="164"/>
      <c r="NY118" s="164"/>
      <c r="NZ118" s="164"/>
      <c r="OA118" s="164"/>
      <c r="OB118" s="164"/>
      <c r="OC118" s="164"/>
      <c r="OD118" s="164"/>
      <c r="OE118" s="164"/>
      <c r="OF118" s="164"/>
      <c r="OG118" s="164"/>
      <c r="OH118" s="164"/>
      <c r="OI118" s="164"/>
      <c r="OJ118" s="164"/>
      <c r="OK118" s="164"/>
      <c r="OL118" s="164"/>
      <c r="OM118" s="164"/>
      <c r="ON118" s="164"/>
      <c r="OO118" s="164"/>
      <c r="OP118" s="164"/>
      <c r="OQ118" s="164"/>
      <c r="OR118" s="164"/>
      <c r="OS118" s="164"/>
      <c r="OT118" s="164"/>
      <c r="OU118" s="164"/>
      <c r="OV118" s="164"/>
      <c r="OW118" s="164"/>
      <c r="OX118" s="164"/>
      <c r="OY118" s="164"/>
      <c r="OZ118" s="164"/>
      <c r="PA118" s="164"/>
      <c r="PB118" s="164"/>
      <c r="PC118" s="164"/>
      <c r="PD118" s="164"/>
      <c r="PE118" s="164"/>
      <c r="PF118" s="164"/>
      <c r="PG118" s="164"/>
      <c r="PH118" s="164"/>
      <c r="PI118" s="164"/>
      <c r="PJ118" s="164"/>
      <c r="PK118" s="164"/>
      <c r="PL118" s="164"/>
      <c r="PM118" s="164"/>
      <c r="PN118" s="164"/>
      <c r="PO118" s="164"/>
      <c r="PP118" s="164"/>
      <c r="PQ118" s="164"/>
      <c r="PR118" s="164"/>
      <c r="PS118" s="164"/>
      <c r="PT118" s="164"/>
      <c r="PU118" s="164"/>
      <c r="PV118" s="164"/>
      <c r="PW118" s="164"/>
      <c r="PX118" s="164"/>
      <c r="PY118" s="164"/>
      <c r="PZ118" s="164"/>
      <c r="QA118" s="164"/>
      <c r="QB118" s="164"/>
      <c r="QC118" s="164"/>
      <c r="QD118" s="164"/>
      <c r="QE118" s="164"/>
      <c r="QF118" s="164"/>
      <c r="QG118" s="164"/>
      <c r="QH118" s="164"/>
      <c r="QI118" s="164"/>
      <c r="QJ118" s="164"/>
      <c r="QK118" s="164"/>
      <c r="QL118" s="164"/>
      <c r="QM118" s="164"/>
      <c r="QN118" s="164"/>
      <c r="QO118" s="164"/>
      <c r="QP118" s="164"/>
      <c r="QQ118" s="164"/>
      <c r="QR118" s="164"/>
      <c r="QS118" s="164"/>
      <c r="QT118" s="164"/>
      <c r="QU118" s="164"/>
      <c r="QV118" s="164"/>
      <c r="QW118" s="164"/>
      <c r="QX118" s="164"/>
      <c r="QY118" s="164"/>
      <c r="QZ118" s="164"/>
      <c r="RA118" s="164"/>
      <c r="RB118" s="164"/>
      <c r="RC118" s="164"/>
      <c r="RD118" s="164"/>
      <c r="RE118" s="164"/>
      <c r="RF118" s="164"/>
      <c r="RG118" s="164"/>
      <c r="RH118" s="164"/>
      <c r="RI118" s="164"/>
      <c r="RJ118" s="164"/>
      <c r="RK118" s="164"/>
      <c r="RL118" s="164"/>
      <c r="RM118" s="164"/>
      <c r="RN118" s="164"/>
      <c r="RO118" s="164"/>
      <c r="RP118" s="164"/>
      <c r="RQ118" s="164"/>
      <c r="RR118" s="164"/>
      <c r="RS118" s="164"/>
      <c r="RT118" s="164"/>
      <c r="RU118" s="164"/>
      <c r="RV118" s="164"/>
      <c r="RW118" s="164"/>
      <c r="RX118" s="164"/>
      <c r="RY118" s="164"/>
      <c r="RZ118" s="164"/>
      <c r="SA118" s="164"/>
      <c r="SB118" s="164"/>
      <c r="SC118" s="164"/>
      <c r="SD118" s="164"/>
      <c r="SE118" s="164"/>
      <c r="SF118" s="164"/>
      <c r="SG118" s="164"/>
      <c r="SH118" s="164"/>
      <c r="SI118" s="164"/>
      <c r="SJ118" s="164"/>
      <c r="SK118" s="164"/>
      <c r="SL118" s="164"/>
      <c r="SM118" s="164"/>
      <c r="SN118" s="164"/>
      <c r="SO118" s="164"/>
      <c r="SP118" s="164"/>
      <c r="SQ118" s="164"/>
      <c r="SR118" s="164"/>
      <c r="SS118" s="164"/>
      <c r="ST118" s="164"/>
      <c r="SU118" s="164"/>
      <c r="SV118" s="164"/>
      <c r="SW118" s="164"/>
      <c r="SX118" s="164"/>
      <c r="SY118" s="164"/>
      <c r="SZ118" s="164"/>
      <c r="TA118" s="164"/>
      <c r="TB118" s="164"/>
      <c r="TC118" s="164"/>
      <c r="TD118" s="164"/>
      <c r="TE118" s="164"/>
      <c r="TF118" s="164"/>
      <c r="TG118" s="164"/>
      <c r="TH118" s="164"/>
      <c r="TI118" s="164"/>
      <c r="TJ118" s="164"/>
      <c r="TK118" s="164"/>
      <c r="TL118" s="164"/>
      <c r="TM118" s="164"/>
      <c r="TN118" s="164"/>
      <c r="TO118" s="164"/>
      <c r="TP118" s="164"/>
      <c r="TQ118" s="164"/>
      <c r="TR118" s="164"/>
      <c r="TS118" s="164"/>
      <c r="TT118" s="164"/>
      <c r="TU118" s="164"/>
      <c r="TV118" s="164"/>
      <c r="TW118" s="164"/>
      <c r="TX118" s="164"/>
      <c r="TY118" s="164"/>
      <c r="TZ118" s="164"/>
      <c r="UA118" s="164"/>
      <c r="UB118" s="164"/>
      <c r="UC118" s="164"/>
      <c r="UD118" s="164"/>
      <c r="UE118" s="164"/>
      <c r="UF118" s="164"/>
      <c r="UG118" s="164"/>
      <c r="UH118" s="164"/>
      <c r="UI118" s="164"/>
      <c r="UJ118" s="164"/>
      <c r="UK118" s="164"/>
      <c r="UL118" s="164"/>
      <c r="UM118" s="164"/>
      <c r="UN118" s="164"/>
      <c r="UO118" s="164"/>
      <c r="UP118" s="164"/>
      <c r="UQ118" s="164"/>
      <c r="UR118" s="164"/>
      <c r="US118" s="164"/>
      <c r="UT118" s="164"/>
      <c r="UU118" s="164"/>
      <c r="UV118" s="164"/>
      <c r="UW118" s="164"/>
      <c r="UX118" s="164"/>
      <c r="UY118" s="164"/>
      <c r="UZ118" s="164"/>
      <c r="VA118" s="164"/>
      <c r="VB118" s="164"/>
      <c r="VC118" s="164"/>
      <c r="VD118" s="164"/>
      <c r="VE118" s="164"/>
      <c r="VF118" s="164"/>
      <c r="VG118" s="164"/>
      <c r="VH118" s="164"/>
      <c r="VI118" s="164"/>
      <c r="VJ118" s="164"/>
      <c r="VK118" s="164"/>
      <c r="VL118" s="164"/>
      <c r="VM118" s="164"/>
      <c r="VN118" s="164"/>
      <c r="VO118" s="164"/>
      <c r="VP118" s="164"/>
      <c r="VQ118" s="164"/>
      <c r="VR118" s="164"/>
      <c r="VS118" s="164"/>
      <c r="VT118" s="164"/>
      <c r="VU118" s="164"/>
      <c r="VV118" s="164"/>
      <c r="VW118" s="164"/>
      <c r="VX118" s="164"/>
      <c r="VY118" s="164"/>
      <c r="VZ118" s="164"/>
      <c r="WA118" s="164"/>
      <c r="WB118" s="164"/>
      <c r="WC118" s="164"/>
      <c r="WD118" s="164"/>
      <c r="WE118" s="164"/>
      <c r="WF118" s="164"/>
      <c r="WG118" s="164"/>
      <c r="WH118" s="164"/>
      <c r="WI118" s="164"/>
      <c r="WJ118" s="164"/>
      <c r="WK118" s="164"/>
      <c r="WL118" s="164"/>
      <c r="WM118" s="164"/>
      <c r="WN118" s="164"/>
      <c r="WO118" s="164"/>
      <c r="WP118" s="164"/>
      <c r="WQ118" s="164"/>
      <c r="WR118" s="164"/>
      <c r="WS118" s="164"/>
      <c r="WT118" s="164"/>
      <c r="WU118" s="164"/>
      <c r="WV118" s="164"/>
      <c r="WW118" s="164"/>
      <c r="WX118" s="164"/>
      <c r="WY118" s="164"/>
      <c r="WZ118" s="164"/>
      <c r="XA118" s="164"/>
      <c r="XB118" s="164"/>
      <c r="XC118" s="164"/>
      <c r="XD118" s="164"/>
      <c r="XE118" s="164"/>
      <c r="XF118" s="164"/>
      <c r="XG118" s="164"/>
      <c r="XH118" s="164"/>
      <c r="XI118" s="164"/>
      <c r="XJ118" s="164"/>
      <c r="XK118" s="164"/>
      <c r="XL118" s="164"/>
      <c r="XM118" s="164"/>
      <c r="XN118" s="164"/>
      <c r="XO118" s="164"/>
      <c r="XP118" s="164"/>
      <c r="XQ118" s="164"/>
      <c r="XR118" s="164"/>
      <c r="XS118" s="164"/>
      <c r="XT118" s="164"/>
      <c r="XU118" s="164"/>
      <c r="XV118" s="164"/>
      <c r="XW118" s="164"/>
      <c r="XX118" s="164"/>
      <c r="XY118" s="164"/>
      <c r="XZ118" s="164"/>
      <c r="YA118" s="164"/>
      <c r="YB118" s="164"/>
      <c r="YC118" s="164"/>
      <c r="YD118" s="164"/>
      <c r="YE118" s="164"/>
      <c r="YF118" s="164"/>
      <c r="YG118" s="164"/>
      <c r="YH118" s="164"/>
      <c r="YI118" s="164"/>
      <c r="YJ118" s="164"/>
      <c r="YK118" s="164"/>
      <c r="YL118" s="164"/>
      <c r="YM118" s="164"/>
      <c r="YN118" s="164"/>
      <c r="YO118" s="164"/>
      <c r="YP118" s="164"/>
      <c r="YQ118" s="164"/>
      <c r="YR118" s="164"/>
      <c r="YS118" s="164"/>
      <c r="YT118" s="164"/>
      <c r="YU118" s="164"/>
      <c r="YV118" s="164"/>
      <c r="YW118" s="164"/>
      <c r="YX118" s="164"/>
      <c r="YY118" s="164"/>
      <c r="YZ118" s="164"/>
      <c r="ZA118" s="164"/>
      <c r="ZB118" s="164"/>
      <c r="ZC118" s="164"/>
      <c r="ZD118" s="164"/>
      <c r="ZE118" s="164"/>
      <c r="ZF118" s="164"/>
      <c r="ZG118" s="164"/>
      <c r="ZH118" s="164"/>
      <c r="ZI118" s="164"/>
      <c r="ZJ118" s="164"/>
      <c r="ZK118" s="164"/>
      <c r="ZL118" s="164"/>
      <c r="ZM118" s="164"/>
      <c r="ZN118" s="164"/>
      <c r="ZO118" s="164"/>
      <c r="ZP118" s="164"/>
      <c r="ZQ118" s="164"/>
      <c r="ZR118" s="164"/>
      <c r="ZS118" s="164"/>
      <c r="ZT118" s="164"/>
      <c r="ZU118" s="164"/>
      <c r="ZV118" s="164"/>
      <c r="ZW118" s="164"/>
      <c r="ZX118" s="164"/>
      <c r="ZY118" s="164"/>
      <c r="ZZ118" s="164"/>
      <c r="AAA118" s="164"/>
      <c r="AAB118" s="164"/>
      <c r="AAC118" s="164"/>
      <c r="AAD118" s="164"/>
      <c r="AAE118" s="164"/>
      <c r="AAF118" s="164"/>
      <c r="AAG118" s="164"/>
      <c r="AAH118" s="164"/>
      <c r="AAI118" s="164"/>
      <c r="AAJ118" s="164"/>
      <c r="AAK118" s="164"/>
      <c r="AAL118" s="164"/>
      <c r="AAM118" s="164"/>
      <c r="AAN118" s="164"/>
      <c r="AAO118" s="164"/>
      <c r="AAP118" s="164"/>
      <c r="AAQ118" s="164"/>
      <c r="AAR118" s="164"/>
      <c r="AAS118" s="164"/>
      <c r="AAT118" s="164"/>
      <c r="AAU118" s="164"/>
      <c r="AAV118" s="164"/>
      <c r="AAW118" s="164"/>
      <c r="AAX118" s="164"/>
      <c r="AAY118" s="164"/>
      <c r="AAZ118" s="164"/>
      <c r="ABA118" s="164"/>
      <c r="ABB118" s="164"/>
      <c r="ABC118" s="164"/>
    </row>
    <row r="119" spans="1:731" ht="15" customHeight="1" x14ac:dyDescent="0.35">
      <c r="A119" s="161" t="s">
        <v>257</v>
      </c>
      <c r="B119" s="525"/>
      <c r="C119" s="525"/>
      <c r="D119" s="162"/>
      <c r="E119" s="162"/>
      <c r="F119" s="162"/>
      <c r="G119" s="162"/>
      <c r="H119" s="162">
        <v>1</v>
      </c>
      <c r="I119" s="162">
        <v>1</v>
      </c>
      <c r="J119" s="162">
        <v>1</v>
      </c>
      <c r="K119" s="162">
        <v>1</v>
      </c>
      <c r="L119" s="162">
        <v>1</v>
      </c>
      <c r="M119" s="162">
        <v>1</v>
      </c>
      <c r="N119" s="162">
        <v>1</v>
      </c>
      <c r="O119" s="162"/>
      <c r="P119" s="162"/>
      <c r="Q119" s="162"/>
      <c r="R119" s="162">
        <v>0</v>
      </c>
      <c r="S119" s="162">
        <v>7793.3349597614833</v>
      </c>
      <c r="T119" s="162">
        <v>7793.3349597614833</v>
      </c>
      <c r="U119" s="162">
        <v>7793.3349597614833</v>
      </c>
      <c r="V119" s="162">
        <v>7793.3349597614833</v>
      </c>
      <c r="W119" s="162">
        <v>7793.3349597614833</v>
      </c>
      <c r="X119" s="162">
        <v>7793.3349597614833</v>
      </c>
      <c r="Y119" s="162">
        <v>7793.3349597614833</v>
      </c>
      <c r="Z119" s="162"/>
      <c r="AA119" s="162"/>
      <c r="AB119" s="162"/>
      <c r="AC119" s="162">
        <v>0</v>
      </c>
      <c r="AD119" s="162">
        <v>19901.911002129844</v>
      </c>
      <c r="AE119" s="162">
        <v>19901.911002129844</v>
      </c>
      <c r="AF119" s="162">
        <v>19901.911002129844</v>
      </c>
      <c r="AG119" s="162">
        <v>19901.911002129844</v>
      </c>
      <c r="AH119" s="162">
        <v>19901.911002129844</v>
      </c>
      <c r="AI119" s="162">
        <v>19901.911002129844</v>
      </c>
      <c r="AJ119" s="162">
        <v>19901.911002129844</v>
      </c>
      <c r="AK119" s="162"/>
      <c r="AL119" s="162"/>
      <c r="AM119" s="162"/>
      <c r="AN119" s="162">
        <v>0</v>
      </c>
      <c r="AO119" s="162">
        <v>36025.680641851199</v>
      </c>
      <c r="AP119" s="162">
        <v>36025.680641851199</v>
      </c>
      <c r="AQ119" s="162">
        <v>36025.680641851199</v>
      </c>
      <c r="AR119" s="162">
        <v>36025.680641851199</v>
      </c>
      <c r="AS119" s="162">
        <v>36025.680641851199</v>
      </c>
      <c r="AT119" s="162">
        <v>36025.680641851199</v>
      </c>
      <c r="AU119" s="162">
        <v>36025.680641851199</v>
      </c>
      <c r="AV119" s="162"/>
      <c r="AW119" s="162"/>
      <c r="AX119" s="162"/>
      <c r="AY119" s="162">
        <v>0</v>
      </c>
      <c r="AZ119" s="162">
        <v>115538.365545792</v>
      </c>
      <c r="BA119" s="162">
        <v>115538.365545792</v>
      </c>
      <c r="BB119" s="162">
        <v>115538.365545792</v>
      </c>
      <c r="BC119" s="162">
        <v>115538.365545792</v>
      </c>
      <c r="BD119" s="162">
        <v>115538.365545792</v>
      </c>
      <c r="BE119" s="162">
        <v>115538.365545792</v>
      </c>
      <c r="BF119" s="162">
        <v>115538.365545792</v>
      </c>
      <c r="BG119" s="162"/>
      <c r="BH119" s="162"/>
      <c r="BI119" s="162"/>
      <c r="BJ119" s="162">
        <v>0</v>
      </c>
      <c r="BK119" s="162">
        <v>0</v>
      </c>
      <c r="BL119" s="162">
        <v>0</v>
      </c>
      <c r="BM119" s="162">
        <v>0</v>
      </c>
      <c r="BN119" s="162">
        <v>0</v>
      </c>
      <c r="BO119" s="162">
        <v>0</v>
      </c>
      <c r="BP119" s="162">
        <v>0</v>
      </c>
      <c r="BQ119" s="162">
        <v>0</v>
      </c>
      <c r="BR119" s="162"/>
      <c r="BS119" s="162"/>
      <c r="BT119" s="162"/>
      <c r="BU119" s="162">
        <v>0</v>
      </c>
      <c r="BV119" s="162">
        <v>0</v>
      </c>
      <c r="BW119" s="162">
        <v>0</v>
      </c>
      <c r="BX119" s="162">
        <v>0</v>
      </c>
      <c r="BY119" s="162">
        <v>0</v>
      </c>
      <c r="BZ119" s="162">
        <v>0</v>
      </c>
      <c r="CA119" s="162">
        <v>0</v>
      </c>
      <c r="CB119" s="162">
        <v>0</v>
      </c>
      <c r="CC119" s="162"/>
      <c r="CD119" s="162"/>
      <c r="CE119" s="162"/>
      <c r="CF119" s="162">
        <v>0</v>
      </c>
      <c r="CG119" s="162">
        <v>63720.926603742526</v>
      </c>
      <c r="CH119" s="162">
        <v>63720.926603742526</v>
      </c>
      <c r="CI119" s="162">
        <v>63720.926603742526</v>
      </c>
      <c r="CJ119" s="162">
        <v>63720.926603742526</v>
      </c>
      <c r="CK119" s="162">
        <v>63720.926603742526</v>
      </c>
      <c r="CL119" s="162">
        <v>63720.926603742526</v>
      </c>
      <c r="CM119" s="162">
        <v>63720.926603742526</v>
      </c>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P119" s="164"/>
      <c r="EQ119" s="164"/>
      <c r="ER119" s="164"/>
      <c r="ES119" s="164"/>
      <c r="ET119" s="164"/>
      <c r="EU119" s="164"/>
      <c r="EV119" s="164"/>
      <c r="EW119" s="164"/>
      <c r="EX119" s="164"/>
      <c r="EY119" s="164"/>
      <c r="EZ119" s="164"/>
      <c r="FA119" s="164"/>
      <c r="FB119" s="164"/>
      <c r="FC119" s="164"/>
      <c r="FD119" s="164"/>
      <c r="FE119" s="164"/>
      <c r="FF119" s="164"/>
      <c r="FG119" s="164"/>
      <c r="FH119" s="164"/>
      <c r="FI119" s="164"/>
      <c r="FJ119" s="164"/>
      <c r="FK119" s="164"/>
      <c r="FL119" s="164"/>
      <c r="FM119" s="164"/>
      <c r="FN119" s="164"/>
      <c r="FO119" s="164"/>
      <c r="FP119" s="164"/>
      <c r="FQ119" s="164"/>
      <c r="FR119" s="164"/>
      <c r="FS119" s="164"/>
      <c r="FT119" s="164"/>
      <c r="FU119" s="164"/>
      <c r="FV119" s="164"/>
      <c r="FW119" s="164"/>
      <c r="FX119" s="164"/>
      <c r="FY119" s="164"/>
      <c r="FZ119" s="164"/>
      <c r="GA119" s="164"/>
      <c r="GB119" s="164"/>
      <c r="GC119" s="164"/>
      <c r="GD119" s="164"/>
      <c r="GE119" s="164"/>
      <c r="GF119" s="164"/>
      <c r="GG119" s="164"/>
      <c r="GH119" s="164"/>
      <c r="GI119" s="164"/>
      <c r="GJ119" s="164"/>
      <c r="GK119" s="164"/>
      <c r="GL119" s="164"/>
      <c r="GM119" s="164"/>
      <c r="GN119" s="164"/>
      <c r="GO119" s="164"/>
      <c r="GP119" s="164"/>
      <c r="GQ119" s="164"/>
      <c r="GR119" s="164"/>
      <c r="GS119" s="164"/>
      <c r="GT119" s="164"/>
      <c r="GU119" s="164"/>
      <c r="GV119" s="164"/>
      <c r="GW119" s="164"/>
      <c r="GX119" s="164"/>
      <c r="GY119" s="164"/>
      <c r="GZ119" s="164"/>
      <c r="HA119" s="164"/>
      <c r="HB119" s="164"/>
      <c r="HC119" s="164"/>
      <c r="HD119" s="164"/>
      <c r="HE119" s="164"/>
      <c r="HF119" s="164"/>
      <c r="HG119" s="164"/>
      <c r="HH119" s="164"/>
      <c r="HI119" s="164"/>
      <c r="HJ119" s="164"/>
      <c r="HK119" s="164"/>
      <c r="HL119" s="164"/>
      <c r="HM119" s="164"/>
      <c r="HN119" s="164"/>
      <c r="HO119" s="164"/>
      <c r="HP119" s="164"/>
      <c r="HQ119" s="164"/>
      <c r="HR119" s="164"/>
      <c r="HS119" s="164"/>
      <c r="HT119" s="164"/>
      <c r="HU119" s="164"/>
      <c r="HV119" s="164"/>
      <c r="HW119" s="164"/>
      <c r="HX119" s="164"/>
      <c r="HY119" s="164"/>
      <c r="HZ119" s="164"/>
      <c r="IA119" s="164"/>
      <c r="IB119" s="164"/>
      <c r="IC119" s="164"/>
      <c r="ID119" s="164"/>
      <c r="IE119" s="164"/>
      <c r="IF119" s="164"/>
      <c r="IG119" s="164"/>
      <c r="IH119" s="164"/>
      <c r="II119" s="164"/>
      <c r="IJ119" s="164"/>
      <c r="IK119" s="164"/>
      <c r="IL119" s="164"/>
      <c r="IM119" s="164"/>
      <c r="IN119" s="164"/>
      <c r="IO119" s="164"/>
      <c r="IP119" s="164"/>
      <c r="IQ119" s="164"/>
      <c r="IR119" s="164"/>
      <c r="IS119" s="164"/>
      <c r="IT119" s="164"/>
      <c r="IU119" s="164"/>
      <c r="IV119" s="164"/>
      <c r="IW119" s="164"/>
      <c r="IX119" s="164"/>
      <c r="IY119" s="164"/>
      <c r="IZ119" s="164"/>
      <c r="JA119" s="164"/>
      <c r="JB119" s="164"/>
      <c r="JC119" s="164"/>
      <c r="JD119" s="164"/>
      <c r="JE119" s="164"/>
      <c r="JF119" s="164"/>
      <c r="JG119" s="164"/>
      <c r="JH119" s="164"/>
      <c r="JI119" s="164"/>
      <c r="JJ119" s="164"/>
      <c r="JK119" s="164"/>
      <c r="JL119" s="164"/>
      <c r="JM119" s="164"/>
      <c r="JN119" s="164"/>
      <c r="JO119" s="164"/>
      <c r="JP119" s="164"/>
      <c r="JQ119" s="164"/>
      <c r="JR119" s="164"/>
      <c r="JS119" s="164"/>
      <c r="JT119" s="164"/>
      <c r="JU119" s="164"/>
      <c r="JV119" s="164"/>
      <c r="JW119" s="164"/>
      <c r="JX119" s="164"/>
      <c r="JY119" s="164"/>
      <c r="JZ119" s="164"/>
      <c r="KA119" s="164"/>
      <c r="KB119" s="164"/>
      <c r="KC119" s="164"/>
      <c r="KD119" s="164"/>
      <c r="KE119" s="164"/>
      <c r="KF119" s="164"/>
      <c r="KG119" s="164"/>
      <c r="KH119" s="164"/>
      <c r="KI119" s="164"/>
      <c r="KJ119" s="164"/>
      <c r="KK119" s="164"/>
      <c r="KL119" s="164"/>
      <c r="KM119" s="164"/>
      <c r="KN119" s="164"/>
      <c r="KO119" s="164"/>
      <c r="KP119" s="164"/>
      <c r="KQ119" s="164"/>
      <c r="KR119" s="164"/>
      <c r="KS119" s="164"/>
      <c r="KT119" s="164"/>
      <c r="KU119" s="164"/>
      <c r="KV119" s="164"/>
      <c r="KW119" s="164"/>
      <c r="KX119" s="164"/>
      <c r="KY119" s="164"/>
      <c r="KZ119" s="164"/>
      <c r="LA119" s="164"/>
      <c r="LB119" s="164"/>
      <c r="LC119" s="164"/>
      <c r="LD119" s="164"/>
      <c r="LE119" s="164"/>
      <c r="LF119" s="164"/>
      <c r="LG119" s="164"/>
      <c r="LH119" s="164"/>
      <c r="LI119" s="164"/>
      <c r="LJ119" s="164"/>
      <c r="LK119" s="164"/>
      <c r="LL119" s="164"/>
      <c r="LM119" s="164"/>
      <c r="LN119" s="164"/>
      <c r="LO119" s="164"/>
      <c r="LP119" s="164"/>
      <c r="LQ119" s="164"/>
      <c r="LR119" s="164"/>
      <c r="LS119" s="164"/>
      <c r="LT119" s="164"/>
      <c r="LU119" s="164"/>
      <c r="LV119" s="164"/>
      <c r="LW119" s="164"/>
      <c r="LX119" s="164"/>
      <c r="LY119" s="164"/>
      <c r="LZ119" s="164"/>
      <c r="MA119" s="164"/>
      <c r="MB119" s="164"/>
      <c r="MC119" s="164"/>
      <c r="MD119" s="164"/>
      <c r="ME119" s="164"/>
      <c r="MF119" s="164"/>
      <c r="MG119" s="164"/>
      <c r="MH119" s="164"/>
      <c r="MI119" s="164"/>
      <c r="MJ119" s="164"/>
      <c r="MK119" s="164"/>
      <c r="ML119" s="164"/>
      <c r="MM119" s="164"/>
      <c r="MN119" s="164"/>
      <c r="MO119" s="164"/>
      <c r="MP119" s="164"/>
      <c r="MQ119" s="164"/>
      <c r="MR119" s="164"/>
      <c r="MS119" s="164"/>
      <c r="MT119" s="164"/>
      <c r="MU119" s="164"/>
      <c r="MV119" s="164"/>
      <c r="MW119" s="164"/>
      <c r="MX119" s="164"/>
      <c r="MY119" s="164"/>
      <c r="MZ119" s="164"/>
      <c r="NA119" s="164"/>
      <c r="NB119" s="164"/>
      <c r="NC119" s="164"/>
      <c r="ND119" s="164"/>
      <c r="NE119" s="164"/>
      <c r="NF119" s="164"/>
      <c r="NG119" s="164"/>
      <c r="NH119" s="164"/>
      <c r="NI119" s="164"/>
      <c r="NJ119" s="164"/>
      <c r="NK119" s="164"/>
      <c r="NL119" s="164"/>
      <c r="NM119" s="164"/>
      <c r="NN119" s="164"/>
      <c r="NO119" s="164"/>
      <c r="NP119" s="164"/>
      <c r="NQ119" s="164"/>
      <c r="NR119" s="164"/>
      <c r="NS119" s="164"/>
      <c r="NT119" s="164"/>
      <c r="NU119" s="164"/>
      <c r="NV119" s="164"/>
      <c r="NW119" s="164"/>
      <c r="NX119" s="164"/>
      <c r="NY119" s="164"/>
      <c r="NZ119" s="164"/>
      <c r="OA119" s="164"/>
      <c r="OB119" s="164"/>
      <c r="OC119" s="164"/>
      <c r="OD119" s="164"/>
      <c r="OE119" s="164"/>
      <c r="OF119" s="164"/>
      <c r="OG119" s="164"/>
      <c r="OH119" s="164"/>
      <c r="OI119" s="164"/>
      <c r="OJ119" s="164"/>
      <c r="OK119" s="164"/>
      <c r="OL119" s="164"/>
      <c r="OM119" s="164"/>
      <c r="ON119" s="164"/>
      <c r="OO119" s="164"/>
      <c r="OP119" s="164"/>
      <c r="OQ119" s="164"/>
      <c r="OR119" s="164"/>
      <c r="OS119" s="164"/>
      <c r="OT119" s="164"/>
      <c r="OU119" s="164"/>
      <c r="OV119" s="164"/>
      <c r="OW119" s="164"/>
      <c r="OX119" s="164"/>
      <c r="OY119" s="164"/>
      <c r="OZ119" s="164"/>
      <c r="PA119" s="164"/>
      <c r="PB119" s="164"/>
      <c r="PC119" s="164"/>
      <c r="PD119" s="164"/>
      <c r="PE119" s="164"/>
      <c r="PF119" s="164"/>
      <c r="PG119" s="164"/>
      <c r="PH119" s="164"/>
      <c r="PI119" s="164"/>
      <c r="PJ119" s="164"/>
      <c r="PK119" s="164"/>
      <c r="PL119" s="164"/>
      <c r="PM119" s="164"/>
      <c r="PN119" s="164"/>
      <c r="PO119" s="164"/>
      <c r="PP119" s="164"/>
      <c r="PQ119" s="164"/>
      <c r="PR119" s="164"/>
      <c r="PS119" s="164"/>
      <c r="PT119" s="164"/>
      <c r="PU119" s="164"/>
      <c r="PV119" s="164"/>
      <c r="PW119" s="164"/>
      <c r="PX119" s="164"/>
      <c r="PY119" s="164"/>
      <c r="PZ119" s="164"/>
      <c r="QA119" s="164"/>
      <c r="QB119" s="164"/>
      <c r="QC119" s="164"/>
      <c r="QD119" s="164"/>
      <c r="QE119" s="164"/>
      <c r="QF119" s="164"/>
      <c r="QG119" s="164"/>
      <c r="QH119" s="164"/>
      <c r="QI119" s="164"/>
      <c r="QJ119" s="164"/>
      <c r="QK119" s="164"/>
      <c r="QL119" s="164"/>
      <c r="QM119" s="164"/>
      <c r="QN119" s="164"/>
      <c r="QO119" s="164"/>
      <c r="QP119" s="164"/>
      <c r="QQ119" s="164"/>
      <c r="QR119" s="164"/>
      <c r="QS119" s="164"/>
      <c r="QT119" s="164"/>
      <c r="QU119" s="164"/>
      <c r="QV119" s="164"/>
      <c r="QW119" s="164"/>
      <c r="QX119" s="164"/>
      <c r="QY119" s="164"/>
      <c r="QZ119" s="164"/>
      <c r="RA119" s="164"/>
      <c r="RB119" s="164"/>
      <c r="RC119" s="164"/>
      <c r="RD119" s="164"/>
      <c r="RE119" s="164"/>
      <c r="RF119" s="164"/>
      <c r="RG119" s="164"/>
      <c r="RH119" s="164"/>
      <c r="RI119" s="164"/>
      <c r="RJ119" s="164"/>
      <c r="RK119" s="164"/>
      <c r="RL119" s="164"/>
      <c r="RM119" s="164"/>
      <c r="RN119" s="164"/>
      <c r="RO119" s="164"/>
      <c r="RP119" s="164"/>
      <c r="RQ119" s="164"/>
      <c r="RR119" s="164"/>
      <c r="RS119" s="164"/>
      <c r="RT119" s="164"/>
      <c r="RU119" s="164"/>
      <c r="RV119" s="164"/>
      <c r="RW119" s="164"/>
      <c r="RX119" s="164"/>
      <c r="RY119" s="164"/>
      <c r="RZ119" s="164"/>
      <c r="SA119" s="164"/>
      <c r="SB119" s="164"/>
      <c r="SC119" s="164"/>
      <c r="SD119" s="164"/>
      <c r="SE119" s="164"/>
      <c r="SF119" s="164"/>
      <c r="SG119" s="164"/>
      <c r="SH119" s="164"/>
      <c r="SI119" s="164"/>
      <c r="SJ119" s="164"/>
      <c r="SK119" s="164"/>
      <c r="SL119" s="164"/>
      <c r="SM119" s="164"/>
      <c r="SN119" s="164"/>
      <c r="SO119" s="164"/>
      <c r="SP119" s="164"/>
      <c r="SQ119" s="164"/>
      <c r="SR119" s="164"/>
      <c r="SS119" s="164"/>
      <c r="ST119" s="164"/>
      <c r="SU119" s="164"/>
      <c r="SV119" s="164"/>
      <c r="SW119" s="164"/>
      <c r="SX119" s="164"/>
      <c r="SY119" s="164"/>
      <c r="SZ119" s="164"/>
      <c r="TA119" s="164"/>
      <c r="TB119" s="164"/>
      <c r="TC119" s="164"/>
      <c r="TD119" s="164"/>
      <c r="TE119" s="164"/>
      <c r="TF119" s="164"/>
      <c r="TG119" s="164"/>
      <c r="TH119" s="164"/>
      <c r="TI119" s="164"/>
      <c r="TJ119" s="164"/>
      <c r="TK119" s="164"/>
      <c r="TL119" s="164"/>
      <c r="TM119" s="164"/>
      <c r="TN119" s="164"/>
      <c r="TO119" s="164"/>
      <c r="TP119" s="164"/>
      <c r="TQ119" s="164"/>
      <c r="TR119" s="164"/>
      <c r="TS119" s="164"/>
      <c r="TT119" s="164"/>
      <c r="TU119" s="164"/>
      <c r="TV119" s="164"/>
      <c r="TW119" s="164"/>
      <c r="TX119" s="164"/>
      <c r="TY119" s="164"/>
      <c r="TZ119" s="164"/>
      <c r="UA119" s="164"/>
      <c r="UB119" s="164"/>
      <c r="UC119" s="164"/>
      <c r="UD119" s="164"/>
      <c r="UE119" s="164"/>
      <c r="UF119" s="164"/>
      <c r="UG119" s="164"/>
      <c r="UH119" s="164"/>
      <c r="UI119" s="164"/>
      <c r="UJ119" s="164"/>
      <c r="UK119" s="164"/>
      <c r="UL119" s="164"/>
      <c r="UM119" s="164"/>
      <c r="UN119" s="164"/>
      <c r="UO119" s="164"/>
      <c r="UP119" s="164"/>
      <c r="UQ119" s="164"/>
      <c r="UR119" s="164"/>
      <c r="US119" s="164"/>
      <c r="UT119" s="164"/>
      <c r="UU119" s="164"/>
      <c r="UV119" s="164"/>
      <c r="UW119" s="164"/>
      <c r="UX119" s="164"/>
      <c r="UY119" s="164"/>
      <c r="UZ119" s="164"/>
      <c r="VA119" s="164"/>
      <c r="VB119" s="164"/>
      <c r="VC119" s="164"/>
      <c r="VD119" s="164"/>
      <c r="VE119" s="164"/>
      <c r="VF119" s="164"/>
      <c r="VG119" s="164"/>
      <c r="VH119" s="164"/>
      <c r="VI119" s="164"/>
      <c r="VJ119" s="164"/>
      <c r="VK119" s="164"/>
      <c r="VL119" s="164"/>
      <c r="VM119" s="164"/>
      <c r="VN119" s="164"/>
      <c r="VO119" s="164"/>
      <c r="VP119" s="164"/>
      <c r="VQ119" s="164"/>
      <c r="VR119" s="164"/>
      <c r="VS119" s="164"/>
      <c r="VT119" s="164"/>
      <c r="VU119" s="164"/>
      <c r="VV119" s="164"/>
      <c r="VW119" s="164"/>
      <c r="VX119" s="164"/>
      <c r="VY119" s="164"/>
      <c r="VZ119" s="164"/>
      <c r="WA119" s="164"/>
      <c r="WB119" s="164"/>
      <c r="WC119" s="164"/>
      <c r="WD119" s="164"/>
      <c r="WE119" s="164"/>
      <c r="WF119" s="164"/>
      <c r="WG119" s="164"/>
      <c r="WH119" s="164"/>
      <c r="WI119" s="164"/>
      <c r="WJ119" s="164"/>
      <c r="WK119" s="164"/>
      <c r="WL119" s="164"/>
      <c r="WM119" s="164"/>
      <c r="WN119" s="164"/>
      <c r="WO119" s="164"/>
      <c r="WP119" s="164"/>
      <c r="WQ119" s="164"/>
      <c r="WR119" s="164"/>
      <c r="WS119" s="164"/>
      <c r="WT119" s="164"/>
      <c r="WU119" s="164"/>
      <c r="WV119" s="164"/>
      <c r="WW119" s="164"/>
      <c r="WX119" s="164"/>
      <c r="WY119" s="164"/>
      <c r="WZ119" s="164"/>
      <c r="XA119" s="164"/>
      <c r="XB119" s="164"/>
      <c r="XC119" s="164"/>
      <c r="XD119" s="164"/>
      <c r="XE119" s="164"/>
      <c r="XF119" s="164"/>
      <c r="XG119" s="164"/>
      <c r="XH119" s="164"/>
      <c r="XI119" s="164"/>
      <c r="XJ119" s="164"/>
      <c r="XK119" s="164"/>
      <c r="XL119" s="164"/>
      <c r="XM119" s="164"/>
      <c r="XN119" s="164"/>
      <c r="XO119" s="164"/>
      <c r="XP119" s="164"/>
      <c r="XQ119" s="164"/>
      <c r="XR119" s="164"/>
      <c r="XS119" s="164"/>
      <c r="XT119" s="164"/>
      <c r="XU119" s="164"/>
      <c r="XV119" s="164"/>
      <c r="XW119" s="164"/>
      <c r="XX119" s="164"/>
      <c r="XY119" s="164"/>
      <c r="XZ119" s="164"/>
      <c r="YA119" s="164"/>
      <c r="YB119" s="164"/>
      <c r="YC119" s="164"/>
      <c r="YD119" s="164"/>
      <c r="YE119" s="164"/>
      <c r="YF119" s="164"/>
      <c r="YG119" s="164"/>
      <c r="YH119" s="164"/>
      <c r="YI119" s="164"/>
      <c r="YJ119" s="164"/>
      <c r="YK119" s="164"/>
      <c r="YL119" s="164"/>
      <c r="YM119" s="164"/>
      <c r="YN119" s="164"/>
      <c r="YO119" s="164"/>
      <c r="YP119" s="164"/>
      <c r="YQ119" s="164"/>
      <c r="YR119" s="164"/>
      <c r="YS119" s="164"/>
      <c r="YT119" s="164"/>
      <c r="YU119" s="164"/>
      <c r="YV119" s="164"/>
      <c r="YW119" s="164"/>
      <c r="YX119" s="164"/>
      <c r="YY119" s="164"/>
      <c r="YZ119" s="164"/>
      <c r="ZA119" s="164"/>
      <c r="ZB119" s="164"/>
      <c r="ZC119" s="164"/>
      <c r="ZD119" s="164"/>
      <c r="ZE119" s="164"/>
      <c r="ZF119" s="164"/>
      <c r="ZG119" s="164"/>
      <c r="ZH119" s="164"/>
      <c r="ZI119" s="164"/>
      <c r="ZJ119" s="164"/>
      <c r="ZK119" s="164"/>
      <c r="ZL119" s="164"/>
      <c r="ZM119" s="164"/>
      <c r="ZN119" s="164"/>
      <c r="ZO119" s="164"/>
      <c r="ZP119" s="164"/>
      <c r="ZQ119" s="164"/>
      <c r="ZR119" s="164"/>
      <c r="ZS119" s="164"/>
      <c r="ZT119" s="164"/>
      <c r="ZU119" s="164"/>
      <c r="ZV119" s="164"/>
      <c r="ZW119" s="164"/>
      <c r="ZX119" s="164"/>
      <c r="ZY119" s="164"/>
      <c r="ZZ119" s="164"/>
      <c r="AAA119" s="164"/>
      <c r="AAB119" s="164"/>
      <c r="AAC119" s="164"/>
      <c r="AAD119" s="164"/>
      <c r="AAE119" s="164"/>
      <c r="AAF119" s="164"/>
      <c r="AAG119" s="164"/>
      <c r="AAH119" s="164"/>
      <c r="AAI119" s="164"/>
      <c r="AAJ119" s="164"/>
      <c r="AAK119" s="164"/>
      <c r="AAL119" s="164"/>
      <c r="AAM119" s="164"/>
      <c r="AAN119" s="164"/>
      <c r="AAO119" s="164"/>
      <c r="AAP119" s="164"/>
      <c r="AAQ119" s="164"/>
      <c r="AAR119" s="164"/>
      <c r="AAS119" s="164"/>
      <c r="AAT119" s="164"/>
      <c r="AAU119" s="164"/>
      <c r="AAV119" s="164"/>
      <c r="AAW119" s="164"/>
      <c r="AAX119" s="164"/>
      <c r="AAY119" s="164"/>
      <c r="AAZ119" s="164"/>
      <c r="ABA119" s="164"/>
      <c r="ABB119" s="164"/>
      <c r="ABC119" s="164"/>
    </row>
    <row r="120" spans="1:731" ht="15" customHeight="1" x14ac:dyDescent="0.35">
      <c r="A120" s="161" t="s">
        <v>257</v>
      </c>
      <c r="B120" s="525"/>
      <c r="C120" s="525"/>
      <c r="D120" s="162"/>
      <c r="E120" s="162"/>
      <c r="F120" s="162"/>
      <c r="G120" s="162">
        <v>0</v>
      </c>
      <c r="H120" s="162">
        <v>0</v>
      </c>
      <c r="I120" s="162">
        <v>0</v>
      </c>
      <c r="J120" s="162">
        <v>0</v>
      </c>
      <c r="K120" s="162">
        <v>0</v>
      </c>
      <c r="L120" s="162">
        <v>0</v>
      </c>
      <c r="M120" s="162">
        <v>0</v>
      </c>
      <c r="N120" s="162">
        <v>0</v>
      </c>
      <c r="O120" s="162"/>
      <c r="P120" s="162"/>
      <c r="Q120" s="162"/>
      <c r="R120" s="162">
        <v>0</v>
      </c>
      <c r="S120" s="162">
        <v>0</v>
      </c>
      <c r="T120" s="162">
        <v>0</v>
      </c>
      <c r="U120" s="162">
        <v>0</v>
      </c>
      <c r="V120" s="162">
        <v>0</v>
      </c>
      <c r="W120" s="162">
        <v>0</v>
      </c>
      <c r="X120" s="162">
        <v>0</v>
      </c>
      <c r="Y120" s="162">
        <v>0</v>
      </c>
      <c r="Z120" s="162"/>
      <c r="AA120" s="162"/>
      <c r="AB120" s="162"/>
      <c r="AC120" s="162">
        <v>0</v>
      </c>
      <c r="AD120" s="162">
        <v>0</v>
      </c>
      <c r="AE120" s="162">
        <v>0</v>
      </c>
      <c r="AF120" s="162">
        <v>0</v>
      </c>
      <c r="AG120" s="162">
        <v>0</v>
      </c>
      <c r="AH120" s="162">
        <v>0</v>
      </c>
      <c r="AI120" s="162">
        <v>0</v>
      </c>
      <c r="AJ120" s="162">
        <v>0</v>
      </c>
      <c r="AK120" s="162"/>
      <c r="AL120" s="162"/>
      <c r="AM120" s="162"/>
      <c r="AN120" s="162">
        <v>0</v>
      </c>
      <c r="AO120" s="162">
        <v>0</v>
      </c>
      <c r="AP120" s="162">
        <v>0</v>
      </c>
      <c r="AQ120" s="162">
        <v>0</v>
      </c>
      <c r="AR120" s="162">
        <v>0</v>
      </c>
      <c r="AS120" s="162">
        <v>0</v>
      </c>
      <c r="AT120" s="162">
        <v>0</v>
      </c>
      <c r="AU120" s="162">
        <v>0</v>
      </c>
      <c r="AV120" s="162"/>
      <c r="AW120" s="162"/>
      <c r="AX120" s="162"/>
      <c r="AY120" s="162">
        <v>0</v>
      </c>
      <c r="AZ120" s="162">
        <v>0</v>
      </c>
      <c r="BA120" s="162">
        <v>0</v>
      </c>
      <c r="BB120" s="162">
        <v>0</v>
      </c>
      <c r="BC120" s="162">
        <v>0</v>
      </c>
      <c r="BD120" s="162">
        <v>0</v>
      </c>
      <c r="BE120" s="162">
        <v>0</v>
      </c>
      <c r="BF120" s="162">
        <v>0</v>
      </c>
      <c r="BG120" s="162"/>
      <c r="BH120" s="162"/>
      <c r="BI120" s="162"/>
      <c r="BJ120" s="162">
        <v>0</v>
      </c>
      <c r="BK120" s="162">
        <v>0</v>
      </c>
      <c r="BL120" s="162">
        <v>0</v>
      </c>
      <c r="BM120" s="162">
        <v>0</v>
      </c>
      <c r="BN120" s="162">
        <v>0</v>
      </c>
      <c r="BO120" s="162">
        <v>0</v>
      </c>
      <c r="BP120" s="162">
        <v>0</v>
      </c>
      <c r="BQ120" s="162">
        <v>0</v>
      </c>
      <c r="BR120" s="162"/>
      <c r="BS120" s="162"/>
      <c r="BT120" s="162"/>
      <c r="BU120" s="162">
        <v>0</v>
      </c>
      <c r="BV120" s="162">
        <v>0</v>
      </c>
      <c r="BW120" s="162">
        <v>0</v>
      </c>
      <c r="BX120" s="162">
        <v>0</v>
      </c>
      <c r="BY120" s="162">
        <v>0</v>
      </c>
      <c r="BZ120" s="162">
        <v>0</v>
      </c>
      <c r="CA120" s="162">
        <v>0</v>
      </c>
      <c r="CB120" s="162">
        <v>0</v>
      </c>
      <c r="CC120" s="162"/>
      <c r="CD120" s="162"/>
      <c r="CE120" s="162"/>
      <c r="CF120" s="162">
        <v>0</v>
      </c>
      <c r="CG120" s="162">
        <v>0</v>
      </c>
      <c r="CH120" s="162">
        <v>0</v>
      </c>
      <c r="CI120" s="162">
        <v>0</v>
      </c>
      <c r="CJ120" s="162">
        <v>0</v>
      </c>
      <c r="CK120" s="162">
        <v>0</v>
      </c>
      <c r="CL120" s="162">
        <v>0</v>
      </c>
      <c r="CM120" s="162">
        <v>0</v>
      </c>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4"/>
      <c r="DV120" s="164"/>
      <c r="DW120" s="164"/>
      <c r="DX120" s="164"/>
      <c r="DY120" s="164"/>
      <c r="DZ120" s="164"/>
      <c r="EA120" s="164"/>
      <c r="EB120" s="164"/>
      <c r="EC120" s="164"/>
      <c r="ED120" s="164"/>
      <c r="EE120" s="164"/>
      <c r="EF120" s="164"/>
      <c r="EG120" s="164"/>
      <c r="EH120" s="164"/>
      <c r="EI120" s="164"/>
      <c r="EJ120" s="164"/>
      <c r="EK120" s="164"/>
      <c r="EL120" s="164"/>
      <c r="EM120" s="164"/>
      <c r="EN120" s="164"/>
      <c r="EO120" s="164"/>
      <c r="EP120" s="164"/>
      <c r="EQ120" s="164"/>
      <c r="ER120" s="164"/>
      <c r="ES120" s="164"/>
      <c r="ET120" s="164"/>
      <c r="EU120" s="164"/>
      <c r="EV120" s="164"/>
      <c r="EW120" s="164"/>
      <c r="EX120" s="164"/>
      <c r="EY120" s="164"/>
      <c r="EZ120" s="164"/>
      <c r="FA120" s="164"/>
      <c r="FB120" s="164"/>
      <c r="FC120" s="164"/>
      <c r="FD120" s="164"/>
      <c r="FE120" s="164"/>
      <c r="FF120" s="164"/>
      <c r="FG120" s="164"/>
      <c r="FH120" s="164"/>
      <c r="FI120" s="164"/>
      <c r="FJ120" s="164"/>
      <c r="FK120" s="164"/>
      <c r="FL120" s="164"/>
      <c r="FM120" s="164"/>
      <c r="FN120" s="164"/>
      <c r="FO120" s="164"/>
      <c r="FP120" s="164"/>
      <c r="FQ120" s="164"/>
      <c r="FR120" s="164"/>
      <c r="FS120" s="164"/>
      <c r="FT120" s="164"/>
      <c r="FU120" s="164"/>
      <c r="FV120" s="164"/>
      <c r="FW120" s="164"/>
      <c r="FX120" s="164"/>
      <c r="FY120" s="164"/>
      <c r="FZ120" s="164"/>
      <c r="GA120" s="164"/>
      <c r="GB120" s="164"/>
      <c r="GC120" s="164"/>
      <c r="GD120" s="164"/>
      <c r="GE120" s="164"/>
      <c r="GF120" s="164"/>
      <c r="GG120" s="164"/>
      <c r="GH120" s="164"/>
      <c r="GI120" s="164"/>
      <c r="GJ120" s="164"/>
      <c r="GK120" s="164"/>
      <c r="GL120" s="164"/>
      <c r="GM120" s="164"/>
      <c r="GN120" s="164"/>
      <c r="GO120" s="164"/>
      <c r="GP120" s="164"/>
      <c r="GQ120" s="164"/>
      <c r="GR120" s="164"/>
      <c r="GS120" s="164"/>
      <c r="GT120" s="164"/>
      <c r="GU120" s="164"/>
      <c r="GV120" s="164"/>
      <c r="GW120" s="164"/>
      <c r="GX120" s="164"/>
      <c r="GY120" s="164"/>
      <c r="GZ120" s="164"/>
      <c r="HA120" s="164"/>
      <c r="HB120" s="164"/>
      <c r="HC120" s="164"/>
      <c r="HD120" s="164"/>
      <c r="HE120" s="164"/>
      <c r="HF120" s="164"/>
      <c r="HG120" s="164"/>
      <c r="HH120" s="164"/>
      <c r="HI120" s="164"/>
      <c r="HJ120" s="164"/>
      <c r="HK120" s="164"/>
      <c r="HL120" s="164"/>
      <c r="HM120" s="164"/>
      <c r="HN120" s="164"/>
      <c r="HO120" s="164"/>
      <c r="HP120" s="164"/>
      <c r="HQ120" s="164"/>
      <c r="HR120" s="164"/>
      <c r="HS120" s="164"/>
      <c r="HT120" s="164"/>
      <c r="HU120" s="164"/>
      <c r="HV120" s="164"/>
      <c r="HW120" s="164"/>
      <c r="HX120" s="164"/>
      <c r="HY120" s="164"/>
      <c r="HZ120" s="164"/>
      <c r="IA120" s="164"/>
      <c r="IB120" s="164"/>
      <c r="IC120" s="164"/>
      <c r="ID120" s="164"/>
      <c r="IE120" s="164"/>
      <c r="IF120" s="164"/>
      <c r="IG120" s="164"/>
      <c r="IH120" s="164"/>
      <c r="II120" s="164"/>
      <c r="IJ120" s="164"/>
      <c r="IK120" s="164"/>
      <c r="IL120" s="164"/>
      <c r="IM120" s="164"/>
      <c r="IN120" s="164"/>
      <c r="IO120" s="164"/>
      <c r="IP120" s="164"/>
      <c r="IQ120" s="164"/>
      <c r="IR120" s="164"/>
      <c r="IS120" s="164"/>
      <c r="IT120" s="164"/>
      <c r="IU120" s="164"/>
      <c r="IV120" s="164"/>
      <c r="IW120" s="164"/>
      <c r="IX120" s="164"/>
      <c r="IY120" s="164"/>
      <c r="IZ120" s="164"/>
      <c r="JA120" s="164"/>
      <c r="JB120" s="164"/>
      <c r="JC120" s="164"/>
      <c r="JD120" s="164"/>
      <c r="JE120" s="164"/>
      <c r="JF120" s="164"/>
      <c r="JG120" s="164"/>
      <c r="JH120" s="164"/>
      <c r="JI120" s="164"/>
      <c r="JJ120" s="164"/>
      <c r="JK120" s="164"/>
      <c r="JL120" s="164"/>
      <c r="JM120" s="164"/>
      <c r="JN120" s="164"/>
      <c r="JO120" s="164"/>
      <c r="JP120" s="164"/>
      <c r="JQ120" s="164"/>
      <c r="JR120" s="164"/>
      <c r="JS120" s="164"/>
      <c r="JT120" s="164"/>
      <c r="JU120" s="164"/>
      <c r="JV120" s="164"/>
      <c r="JW120" s="164"/>
      <c r="JX120" s="164"/>
      <c r="JY120" s="164"/>
      <c r="JZ120" s="164"/>
      <c r="KA120" s="164"/>
      <c r="KB120" s="164"/>
      <c r="KC120" s="164"/>
      <c r="KD120" s="164"/>
      <c r="KE120" s="164"/>
      <c r="KF120" s="164"/>
      <c r="KG120" s="164"/>
      <c r="KH120" s="164"/>
      <c r="KI120" s="164"/>
      <c r="KJ120" s="164"/>
      <c r="KK120" s="164"/>
      <c r="KL120" s="164"/>
      <c r="KM120" s="164"/>
      <c r="KN120" s="164"/>
      <c r="KO120" s="164"/>
      <c r="KP120" s="164"/>
      <c r="KQ120" s="164"/>
      <c r="KR120" s="164"/>
      <c r="KS120" s="164"/>
      <c r="KT120" s="164"/>
      <c r="KU120" s="164"/>
      <c r="KV120" s="164"/>
      <c r="KW120" s="164"/>
      <c r="KX120" s="164"/>
      <c r="KY120" s="164"/>
      <c r="KZ120" s="164"/>
      <c r="LA120" s="164"/>
      <c r="LB120" s="164"/>
      <c r="LC120" s="164"/>
      <c r="LD120" s="164"/>
      <c r="LE120" s="164"/>
      <c r="LF120" s="164"/>
      <c r="LG120" s="164"/>
      <c r="LH120" s="164"/>
      <c r="LI120" s="164"/>
      <c r="LJ120" s="164"/>
      <c r="LK120" s="164"/>
      <c r="LL120" s="164"/>
      <c r="LM120" s="164"/>
      <c r="LN120" s="164"/>
      <c r="LO120" s="164"/>
      <c r="LP120" s="164"/>
      <c r="LQ120" s="164"/>
      <c r="LR120" s="164"/>
      <c r="LS120" s="164"/>
      <c r="LT120" s="164"/>
      <c r="LU120" s="164"/>
      <c r="LV120" s="164"/>
      <c r="LW120" s="164"/>
      <c r="LX120" s="164"/>
      <c r="LY120" s="164"/>
      <c r="LZ120" s="164"/>
      <c r="MA120" s="164"/>
      <c r="MB120" s="164"/>
      <c r="MC120" s="164"/>
      <c r="MD120" s="164"/>
      <c r="ME120" s="164"/>
      <c r="MF120" s="164"/>
      <c r="MG120" s="164"/>
      <c r="MH120" s="164"/>
      <c r="MI120" s="164"/>
      <c r="MJ120" s="164"/>
      <c r="MK120" s="164"/>
      <c r="ML120" s="164"/>
      <c r="MM120" s="164"/>
      <c r="MN120" s="164"/>
      <c r="MO120" s="164"/>
      <c r="MP120" s="164"/>
      <c r="MQ120" s="164"/>
      <c r="MR120" s="164"/>
      <c r="MS120" s="164"/>
      <c r="MT120" s="164"/>
      <c r="MU120" s="164"/>
      <c r="MV120" s="164"/>
      <c r="MW120" s="164"/>
      <c r="MX120" s="164"/>
      <c r="MY120" s="164"/>
      <c r="MZ120" s="164"/>
      <c r="NA120" s="164"/>
      <c r="NB120" s="164"/>
      <c r="NC120" s="164"/>
      <c r="ND120" s="164"/>
      <c r="NE120" s="164"/>
      <c r="NF120" s="164"/>
      <c r="NG120" s="164"/>
      <c r="NH120" s="164"/>
      <c r="NI120" s="164"/>
      <c r="NJ120" s="164"/>
      <c r="NK120" s="164"/>
      <c r="NL120" s="164"/>
      <c r="NM120" s="164"/>
      <c r="NN120" s="164"/>
      <c r="NO120" s="164"/>
      <c r="NP120" s="164"/>
      <c r="NQ120" s="164"/>
      <c r="NR120" s="164"/>
      <c r="NS120" s="164"/>
      <c r="NT120" s="164"/>
      <c r="NU120" s="164"/>
      <c r="NV120" s="164"/>
      <c r="NW120" s="164"/>
      <c r="NX120" s="164"/>
      <c r="NY120" s="164"/>
      <c r="NZ120" s="164"/>
      <c r="OA120" s="164"/>
      <c r="OB120" s="164"/>
      <c r="OC120" s="164"/>
      <c r="OD120" s="164"/>
      <c r="OE120" s="164"/>
      <c r="OF120" s="164"/>
      <c r="OG120" s="164"/>
      <c r="OH120" s="164"/>
      <c r="OI120" s="164"/>
      <c r="OJ120" s="164"/>
      <c r="OK120" s="164"/>
      <c r="OL120" s="164"/>
      <c r="OM120" s="164"/>
      <c r="ON120" s="164"/>
      <c r="OO120" s="164"/>
      <c r="OP120" s="164"/>
      <c r="OQ120" s="164"/>
      <c r="OR120" s="164"/>
      <c r="OS120" s="164"/>
      <c r="OT120" s="164"/>
      <c r="OU120" s="164"/>
      <c r="OV120" s="164"/>
      <c r="OW120" s="164"/>
      <c r="OX120" s="164"/>
      <c r="OY120" s="164"/>
      <c r="OZ120" s="164"/>
      <c r="PA120" s="164"/>
      <c r="PB120" s="164"/>
      <c r="PC120" s="164"/>
      <c r="PD120" s="164"/>
      <c r="PE120" s="164"/>
      <c r="PF120" s="164"/>
      <c r="PG120" s="164"/>
      <c r="PH120" s="164"/>
      <c r="PI120" s="164"/>
      <c r="PJ120" s="164"/>
      <c r="PK120" s="164"/>
      <c r="PL120" s="164"/>
      <c r="PM120" s="164"/>
      <c r="PN120" s="164"/>
      <c r="PO120" s="164"/>
      <c r="PP120" s="164"/>
      <c r="PQ120" s="164"/>
      <c r="PR120" s="164"/>
      <c r="PS120" s="164"/>
      <c r="PT120" s="164"/>
      <c r="PU120" s="164"/>
      <c r="PV120" s="164"/>
      <c r="PW120" s="164"/>
      <c r="PX120" s="164"/>
      <c r="PY120" s="164"/>
      <c r="PZ120" s="164"/>
      <c r="QA120" s="164"/>
      <c r="QB120" s="164"/>
      <c r="QC120" s="164"/>
      <c r="QD120" s="164"/>
      <c r="QE120" s="164"/>
      <c r="QF120" s="164"/>
      <c r="QG120" s="164"/>
      <c r="QH120" s="164"/>
      <c r="QI120" s="164"/>
      <c r="QJ120" s="164"/>
      <c r="QK120" s="164"/>
      <c r="QL120" s="164"/>
      <c r="QM120" s="164"/>
      <c r="QN120" s="164"/>
      <c r="QO120" s="164"/>
      <c r="QP120" s="164"/>
      <c r="QQ120" s="164"/>
      <c r="QR120" s="164"/>
      <c r="QS120" s="164"/>
      <c r="QT120" s="164"/>
      <c r="QU120" s="164"/>
      <c r="QV120" s="164"/>
      <c r="QW120" s="164"/>
      <c r="QX120" s="164"/>
      <c r="QY120" s="164"/>
      <c r="QZ120" s="164"/>
      <c r="RA120" s="164"/>
      <c r="RB120" s="164"/>
      <c r="RC120" s="164"/>
      <c r="RD120" s="164"/>
      <c r="RE120" s="164"/>
      <c r="RF120" s="164"/>
      <c r="RG120" s="164"/>
      <c r="RH120" s="164"/>
      <c r="RI120" s="164"/>
      <c r="RJ120" s="164"/>
      <c r="RK120" s="164"/>
      <c r="RL120" s="164"/>
      <c r="RM120" s="164"/>
      <c r="RN120" s="164"/>
      <c r="RO120" s="164"/>
      <c r="RP120" s="164"/>
      <c r="RQ120" s="164"/>
      <c r="RR120" s="164"/>
      <c r="RS120" s="164"/>
      <c r="RT120" s="164"/>
      <c r="RU120" s="164"/>
      <c r="RV120" s="164"/>
      <c r="RW120" s="164"/>
      <c r="RX120" s="164"/>
      <c r="RY120" s="164"/>
      <c r="RZ120" s="164"/>
      <c r="SA120" s="164"/>
      <c r="SB120" s="164"/>
      <c r="SC120" s="164"/>
      <c r="SD120" s="164"/>
      <c r="SE120" s="164"/>
      <c r="SF120" s="164"/>
      <c r="SG120" s="164"/>
      <c r="SH120" s="164"/>
      <c r="SI120" s="164"/>
      <c r="SJ120" s="164"/>
      <c r="SK120" s="164"/>
      <c r="SL120" s="164"/>
      <c r="SM120" s="164"/>
      <c r="SN120" s="164"/>
      <c r="SO120" s="164"/>
      <c r="SP120" s="164"/>
      <c r="SQ120" s="164"/>
      <c r="SR120" s="164"/>
      <c r="SS120" s="164"/>
      <c r="ST120" s="164"/>
      <c r="SU120" s="164"/>
      <c r="SV120" s="164"/>
      <c r="SW120" s="164"/>
      <c r="SX120" s="164"/>
      <c r="SY120" s="164"/>
      <c r="SZ120" s="164"/>
      <c r="TA120" s="164"/>
      <c r="TB120" s="164"/>
      <c r="TC120" s="164"/>
      <c r="TD120" s="164"/>
      <c r="TE120" s="164"/>
      <c r="TF120" s="164"/>
      <c r="TG120" s="164"/>
      <c r="TH120" s="164"/>
      <c r="TI120" s="164"/>
      <c r="TJ120" s="164"/>
      <c r="TK120" s="164"/>
      <c r="TL120" s="164"/>
      <c r="TM120" s="164"/>
      <c r="TN120" s="164"/>
      <c r="TO120" s="164"/>
      <c r="TP120" s="164"/>
      <c r="TQ120" s="164"/>
      <c r="TR120" s="164"/>
      <c r="TS120" s="164"/>
      <c r="TT120" s="164"/>
      <c r="TU120" s="164"/>
      <c r="TV120" s="164"/>
      <c r="TW120" s="164"/>
      <c r="TX120" s="164"/>
      <c r="TY120" s="164"/>
      <c r="TZ120" s="164"/>
      <c r="UA120" s="164"/>
      <c r="UB120" s="164"/>
      <c r="UC120" s="164"/>
      <c r="UD120" s="164"/>
      <c r="UE120" s="164"/>
      <c r="UF120" s="164"/>
      <c r="UG120" s="164"/>
      <c r="UH120" s="164"/>
      <c r="UI120" s="164"/>
      <c r="UJ120" s="164"/>
      <c r="UK120" s="164"/>
      <c r="UL120" s="164"/>
      <c r="UM120" s="164"/>
      <c r="UN120" s="164"/>
      <c r="UO120" s="164"/>
      <c r="UP120" s="164"/>
      <c r="UQ120" s="164"/>
      <c r="UR120" s="164"/>
      <c r="US120" s="164"/>
      <c r="UT120" s="164"/>
      <c r="UU120" s="164"/>
      <c r="UV120" s="164"/>
      <c r="UW120" s="164"/>
      <c r="UX120" s="164"/>
      <c r="UY120" s="164"/>
      <c r="UZ120" s="164"/>
      <c r="VA120" s="164"/>
      <c r="VB120" s="164"/>
      <c r="VC120" s="164"/>
      <c r="VD120" s="164"/>
      <c r="VE120" s="164"/>
      <c r="VF120" s="164"/>
      <c r="VG120" s="164"/>
      <c r="VH120" s="164"/>
      <c r="VI120" s="164"/>
      <c r="VJ120" s="164"/>
      <c r="VK120" s="164"/>
      <c r="VL120" s="164"/>
      <c r="VM120" s="164"/>
      <c r="VN120" s="164"/>
      <c r="VO120" s="164"/>
      <c r="VP120" s="164"/>
      <c r="VQ120" s="164"/>
      <c r="VR120" s="164"/>
      <c r="VS120" s="164"/>
      <c r="VT120" s="164"/>
      <c r="VU120" s="164"/>
      <c r="VV120" s="164"/>
      <c r="VW120" s="164"/>
      <c r="VX120" s="164"/>
      <c r="VY120" s="164"/>
      <c r="VZ120" s="164"/>
      <c r="WA120" s="164"/>
      <c r="WB120" s="164"/>
      <c r="WC120" s="164"/>
      <c r="WD120" s="164"/>
      <c r="WE120" s="164"/>
      <c r="WF120" s="164"/>
      <c r="WG120" s="164"/>
      <c r="WH120" s="164"/>
      <c r="WI120" s="164"/>
      <c r="WJ120" s="164"/>
      <c r="WK120" s="164"/>
      <c r="WL120" s="164"/>
      <c r="WM120" s="164"/>
      <c r="WN120" s="164"/>
      <c r="WO120" s="164"/>
      <c r="WP120" s="164"/>
      <c r="WQ120" s="164"/>
      <c r="WR120" s="164"/>
      <c r="WS120" s="164"/>
      <c r="WT120" s="164"/>
      <c r="WU120" s="164"/>
      <c r="WV120" s="164"/>
      <c r="WW120" s="164"/>
      <c r="WX120" s="164"/>
      <c r="WY120" s="164"/>
      <c r="WZ120" s="164"/>
      <c r="XA120" s="164"/>
      <c r="XB120" s="164"/>
      <c r="XC120" s="164"/>
      <c r="XD120" s="164"/>
      <c r="XE120" s="164"/>
      <c r="XF120" s="164"/>
      <c r="XG120" s="164"/>
      <c r="XH120" s="164"/>
      <c r="XI120" s="164"/>
      <c r="XJ120" s="164"/>
      <c r="XK120" s="164"/>
      <c r="XL120" s="164"/>
      <c r="XM120" s="164"/>
      <c r="XN120" s="164"/>
      <c r="XO120" s="164"/>
      <c r="XP120" s="164"/>
      <c r="XQ120" s="164"/>
      <c r="XR120" s="164"/>
      <c r="XS120" s="164"/>
      <c r="XT120" s="164"/>
      <c r="XU120" s="164"/>
      <c r="XV120" s="164"/>
      <c r="XW120" s="164"/>
      <c r="XX120" s="164"/>
      <c r="XY120" s="164"/>
      <c r="XZ120" s="164"/>
      <c r="YA120" s="164"/>
      <c r="YB120" s="164"/>
      <c r="YC120" s="164"/>
      <c r="YD120" s="164"/>
      <c r="YE120" s="164"/>
      <c r="YF120" s="164"/>
      <c r="YG120" s="164"/>
      <c r="YH120" s="164"/>
      <c r="YI120" s="164"/>
      <c r="YJ120" s="164"/>
      <c r="YK120" s="164"/>
      <c r="YL120" s="164"/>
      <c r="YM120" s="164"/>
      <c r="YN120" s="164"/>
      <c r="YO120" s="164"/>
      <c r="YP120" s="164"/>
      <c r="YQ120" s="164"/>
      <c r="YR120" s="164"/>
      <c r="YS120" s="164"/>
      <c r="YT120" s="164"/>
      <c r="YU120" s="164"/>
      <c r="YV120" s="164"/>
      <c r="YW120" s="164"/>
      <c r="YX120" s="164"/>
      <c r="YY120" s="164"/>
      <c r="YZ120" s="164"/>
      <c r="ZA120" s="164"/>
      <c r="ZB120" s="164"/>
      <c r="ZC120" s="164"/>
      <c r="ZD120" s="164"/>
      <c r="ZE120" s="164"/>
      <c r="ZF120" s="164"/>
      <c r="ZG120" s="164"/>
      <c r="ZH120" s="164"/>
      <c r="ZI120" s="164"/>
      <c r="ZJ120" s="164"/>
      <c r="ZK120" s="164"/>
      <c r="ZL120" s="164"/>
      <c r="ZM120" s="164"/>
      <c r="ZN120" s="164"/>
      <c r="ZO120" s="164"/>
      <c r="ZP120" s="164"/>
      <c r="ZQ120" s="164"/>
      <c r="ZR120" s="164"/>
      <c r="ZS120" s="164"/>
      <c r="ZT120" s="164"/>
      <c r="ZU120" s="164"/>
      <c r="ZV120" s="164"/>
      <c r="ZW120" s="164"/>
      <c r="ZX120" s="164"/>
      <c r="ZY120" s="164"/>
      <c r="ZZ120" s="164"/>
      <c r="AAA120" s="164"/>
      <c r="AAB120" s="164"/>
      <c r="AAC120" s="164"/>
      <c r="AAD120" s="164"/>
      <c r="AAE120" s="164"/>
      <c r="AAF120" s="164"/>
      <c r="AAG120" s="164"/>
      <c r="AAH120" s="164"/>
      <c r="AAI120" s="164"/>
      <c r="AAJ120" s="164"/>
      <c r="AAK120" s="164"/>
      <c r="AAL120" s="164"/>
      <c r="AAM120" s="164"/>
      <c r="AAN120" s="164"/>
      <c r="AAO120" s="164"/>
      <c r="AAP120" s="164"/>
      <c r="AAQ120" s="164"/>
      <c r="AAR120" s="164"/>
      <c r="AAS120" s="164"/>
      <c r="AAT120" s="164"/>
      <c r="AAU120" s="164"/>
      <c r="AAV120" s="164"/>
      <c r="AAW120" s="164"/>
      <c r="AAX120" s="164"/>
      <c r="AAY120" s="164"/>
      <c r="AAZ120" s="164"/>
      <c r="ABA120" s="164"/>
      <c r="ABB120" s="164"/>
      <c r="ABC120" s="164"/>
    </row>
    <row r="121" spans="1:731" ht="15" customHeight="1" x14ac:dyDescent="0.35">
      <c r="A121" s="161"/>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4"/>
      <c r="DV121" s="164"/>
      <c r="DW121" s="164"/>
      <c r="DX121" s="164"/>
      <c r="DY121" s="164"/>
      <c r="DZ121" s="164"/>
      <c r="EA121" s="164"/>
      <c r="EB121" s="164"/>
      <c r="EC121" s="164"/>
      <c r="ED121" s="164"/>
      <c r="EE121" s="164"/>
      <c r="EF121" s="164"/>
      <c r="EG121" s="164"/>
      <c r="EH121" s="164"/>
      <c r="EI121" s="164"/>
      <c r="EJ121" s="164"/>
      <c r="EK121" s="164"/>
      <c r="EL121" s="164"/>
      <c r="EM121" s="164"/>
      <c r="EN121" s="164"/>
      <c r="EO121" s="164"/>
      <c r="EP121" s="164"/>
      <c r="EQ121" s="164"/>
      <c r="ER121" s="164"/>
      <c r="ES121" s="164"/>
      <c r="ET121" s="164"/>
      <c r="EU121" s="164"/>
      <c r="EV121" s="164"/>
      <c r="EW121" s="164"/>
      <c r="EX121" s="164"/>
      <c r="EY121" s="164"/>
      <c r="EZ121" s="164"/>
      <c r="FA121" s="164"/>
      <c r="FB121" s="164"/>
      <c r="FC121" s="164"/>
      <c r="FD121" s="164"/>
      <c r="FE121" s="164"/>
      <c r="FF121" s="164"/>
      <c r="FG121" s="164"/>
      <c r="FH121" s="164"/>
      <c r="FI121" s="164"/>
      <c r="FJ121" s="164"/>
      <c r="FK121" s="164"/>
      <c r="FL121" s="164"/>
      <c r="FM121" s="164"/>
      <c r="FN121" s="164"/>
      <c r="FO121" s="164"/>
      <c r="FP121" s="164"/>
      <c r="FQ121" s="164"/>
      <c r="FR121" s="164"/>
      <c r="FS121" s="164"/>
      <c r="FT121" s="164"/>
      <c r="FU121" s="164"/>
      <c r="FV121" s="164"/>
      <c r="FW121" s="164"/>
      <c r="FX121" s="164"/>
      <c r="FY121" s="164"/>
      <c r="FZ121" s="164"/>
      <c r="GA121" s="164"/>
      <c r="GB121" s="164"/>
      <c r="GC121" s="164"/>
      <c r="GD121" s="164"/>
      <c r="GE121" s="164"/>
      <c r="GF121" s="164"/>
      <c r="GG121" s="164"/>
      <c r="GH121" s="164"/>
      <c r="GI121" s="164"/>
      <c r="GJ121" s="164"/>
      <c r="GK121" s="164"/>
      <c r="GL121" s="164"/>
      <c r="GM121" s="164"/>
      <c r="GN121" s="164"/>
      <c r="GO121" s="164"/>
      <c r="GP121" s="164"/>
      <c r="GQ121" s="164"/>
      <c r="GR121" s="164"/>
      <c r="GS121" s="164"/>
      <c r="GT121" s="164"/>
      <c r="GU121" s="164"/>
      <c r="GV121" s="164"/>
      <c r="GW121" s="164"/>
      <c r="GX121" s="164"/>
      <c r="GY121" s="164"/>
      <c r="GZ121" s="164"/>
      <c r="HA121" s="164"/>
      <c r="HB121" s="164"/>
      <c r="HC121" s="164"/>
      <c r="HD121" s="164"/>
      <c r="HE121" s="164"/>
      <c r="HF121" s="164"/>
      <c r="HG121" s="164"/>
      <c r="HH121" s="164"/>
      <c r="HI121" s="164"/>
      <c r="HJ121" s="164"/>
      <c r="HK121" s="164"/>
      <c r="HL121" s="164"/>
      <c r="HM121" s="164"/>
      <c r="HN121" s="164"/>
      <c r="HO121" s="164"/>
      <c r="HP121" s="164"/>
      <c r="HQ121" s="164"/>
      <c r="HR121" s="164"/>
      <c r="HS121" s="164"/>
      <c r="HT121" s="164"/>
      <c r="HU121" s="164"/>
      <c r="HV121" s="164"/>
      <c r="HW121" s="164"/>
      <c r="HX121" s="164"/>
      <c r="HY121" s="164"/>
      <c r="HZ121" s="164"/>
      <c r="IA121" s="164"/>
      <c r="IB121" s="164"/>
      <c r="IC121" s="164"/>
      <c r="ID121" s="164"/>
      <c r="IE121" s="164"/>
      <c r="IF121" s="164"/>
      <c r="IG121" s="164"/>
      <c r="IH121" s="164"/>
      <c r="II121" s="164"/>
      <c r="IJ121" s="164"/>
      <c r="IK121" s="164"/>
      <c r="IL121" s="164"/>
      <c r="IM121" s="164"/>
      <c r="IN121" s="164"/>
      <c r="IO121" s="164"/>
      <c r="IP121" s="164"/>
      <c r="IQ121" s="164"/>
      <c r="IR121" s="164"/>
      <c r="IS121" s="164"/>
      <c r="IT121" s="164"/>
      <c r="IU121" s="164"/>
      <c r="IV121" s="164"/>
      <c r="IW121" s="164"/>
      <c r="IX121" s="164"/>
      <c r="IY121" s="164"/>
      <c r="IZ121" s="164"/>
      <c r="JA121" s="164"/>
      <c r="JB121" s="164"/>
      <c r="JC121" s="164"/>
      <c r="JD121" s="164"/>
      <c r="JE121" s="164"/>
      <c r="JF121" s="164"/>
      <c r="JG121" s="164"/>
      <c r="JH121" s="164"/>
      <c r="JI121" s="164"/>
      <c r="JJ121" s="164"/>
      <c r="JK121" s="164"/>
      <c r="JL121" s="164"/>
      <c r="JM121" s="164"/>
      <c r="JN121" s="164"/>
      <c r="JO121" s="164"/>
      <c r="JP121" s="164"/>
      <c r="JQ121" s="164"/>
      <c r="JR121" s="164"/>
      <c r="JS121" s="164"/>
      <c r="JT121" s="164"/>
      <c r="JU121" s="164"/>
      <c r="JV121" s="164"/>
      <c r="JW121" s="164"/>
      <c r="JX121" s="164"/>
      <c r="JY121" s="164"/>
      <c r="JZ121" s="164"/>
      <c r="KA121" s="164"/>
      <c r="KB121" s="164"/>
      <c r="KC121" s="164"/>
      <c r="KD121" s="164"/>
      <c r="KE121" s="164"/>
      <c r="KF121" s="164"/>
      <c r="KG121" s="164"/>
      <c r="KH121" s="164"/>
      <c r="KI121" s="164"/>
      <c r="KJ121" s="164"/>
      <c r="KK121" s="164"/>
      <c r="KL121" s="164"/>
      <c r="KM121" s="164"/>
      <c r="KN121" s="164"/>
      <c r="KO121" s="164"/>
      <c r="KP121" s="164"/>
      <c r="KQ121" s="164"/>
      <c r="KR121" s="164"/>
      <c r="KS121" s="164"/>
      <c r="KT121" s="164"/>
      <c r="KU121" s="164"/>
      <c r="KV121" s="164"/>
      <c r="KW121" s="164"/>
      <c r="KX121" s="164"/>
      <c r="KY121" s="164"/>
      <c r="KZ121" s="164"/>
      <c r="LA121" s="164"/>
      <c r="LB121" s="164"/>
      <c r="LC121" s="164"/>
      <c r="LD121" s="164"/>
      <c r="LE121" s="164"/>
      <c r="LF121" s="164"/>
      <c r="LG121" s="164"/>
      <c r="LH121" s="164"/>
      <c r="LI121" s="164"/>
      <c r="LJ121" s="164"/>
      <c r="LK121" s="164"/>
      <c r="LL121" s="164"/>
      <c r="LM121" s="164"/>
      <c r="LN121" s="164"/>
      <c r="LO121" s="164"/>
      <c r="LP121" s="164"/>
      <c r="LQ121" s="164"/>
      <c r="LR121" s="164"/>
      <c r="LS121" s="164"/>
      <c r="LT121" s="164"/>
      <c r="LU121" s="164"/>
      <c r="LV121" s="164"/>
      <c r="LW121" s="164"/>
      <c r="LX121" s="164"/>
      <c r="LY121" s="164"/>
      <c r="LZ121" s="164"/>
      <c r="MA121" s="164"/>
      <c r="MB121" s="164"/>
      <c r="MC121" s="164"/>
      <c r="MD121" s="164"/>
      <c r="ME121" s="164"/>
      <c r="MF121" s="164"/>
      <c r="MG121" s="164"/>
      <c r="MH121" s="164"/>
      <c r="MI121" s="164"/>
      <c r="MJ121" s="164"/>
      <c r="MK121" s="164"/>
      <c r="ML121" s="164"/>
      <c r="MM121" s="164"/>
      <c r="MN121" s="164"/>
      <c r="MO121" s="164"/>
      <c r="MP121" s="164"/>
      <c r="MQ121" s="164"/>
      <c r="MR121" s="164"/>
      <c r="MS121" s="164"/>
      <c r="MT121" s="164"/>
      <c r="MU121" s="164"/>
      <c r="MV121" s="164"/>
      <c r="MW121" s="164"/>
      <c r="MX121" s="164"/>
      <c r="MY121" s="164"/>
      <c r="MZ121" s="164"/>
      <c r="NA121" s="164"/>
      <c r="NB121" s="164"/>
      <c r="NC121" s="164"/>
      <c r="ND121" s="164"/>
      <c r="NE121" s="164"/>
      <c r="NF121" s="164"/>
      <c r="NG121" s="164"/>
      <c r="NH121" s="164"/>
      <c r="NI121" s="164"/>
      <c r="NJ121" s="164"/>
      <c r="NK121" s="164"/>
      <c r="NL121" s="164"/>
      <c r="NM121" s="164"/>
      <c r="NN121" s="164"/>
      <c r="NO121" s="164"/>
      <c r="NP121" s="164"/>
      <c r="NQ121" s="164"/>
      <c r="NR121" s="164"/>
      <c r="NS121" s="164"/>
      <c r="NT121" s="164"/>
      <c r="NU121" s="164"/>
      <c r="NV121" s="164"/>
      <c r="NW121" s="164"/>
      <c r="NX121" s="164"/>
      <c r="NY121" s="164"/>
      <c r="NZ121" s="164"/>
      <c r="OA121" s="164"/>
      <c r="OB121" s="164"/>
      <c r="OC121" s="164"/>
      <c r="OD121" s="164"/>
      <c r="OE121" s="164"/>
      <c r="OF121" s="164"/>
      <c r="OG121" s="164"/>
      <c r="OH121" s="164"/>
      <c r="OI121" s="164"/>
      <c r="OJ121" s="164"/>
      <c r="OK121" s="164"/>
      <c r="OL121" s="164"/>
      <c r="OM121" s="164"/>
      <c r="ON121" s="164"/>
      <c r="OO121" s="164"/>
      <c r="OP121" s="164"/>
      <c r="OQ121" s="164"/>
      <c r="OR121" s="164"/>
      <c r="OS121" s="164"/>
      <c r="OT121" s="164"/>
      <c r="OU121" s="164"/>
      <c r="OV121" s="164"/>
      <c r="OW121" s="164"/>
      <c r="OX121" s="164"/>
      <c r="OY121" s="164"/>
      <c r="OZ121" s="164"/>
      <c r="PA121" s="164"/>
      <c r="PB121" s="164"/>
      <c r="PC121" s="164"/>
      <c r="PD121" s="164"/>
      <c r="PE121" s="164"/>
      <c r="PF121" s="164"/>
      <c r="PG121" s="164"/>
      <c r="PH121" s="164"/>
      <c r="PI121" s="164"/>
      <c r="PJ121" s="164"/>
      <c r="PK121" s="164"/>
      <c r="PL121" s="164"/>
      <c r="PM121" s="164"/>
      <c r="PN121" s="164"/>
      <c r="PO121" s="164"/>
      <c r="PP121" s="164"/>
      <c r="PQ121" s="164"/>
      <c r="PR121" s="164"/>
      <c r="PS121" s="164"/>
      <c r="PT121" s="164"/>
      <c r="PU121" s="164"/>
      <c r="PV121" s="164"/>
      <c r="PW121" s="164"/>
      <c r="PX121" s="164"/>
      <c r="PY121" s="164"/>
      <c r="PZ121" s="164"/>
      <c r="QA121" s="164"/>
      <c r="QB121" s="164"/>
      <c r="QC121" s="164"/>
      <c r="QD121" s="164"/>
      <c r="QE121" s="164"/>
      <c r="QF121" s="164"/>
      <c r="QG121" s="164"/>
      <c r="QH121" s="164"/>
      <c r="QI121" s="164"/>
      <c r="QJ121" s="164"/>
      <c r="QK121" s="164"/>
      <c r="QL121" s="164"/>
      <c r="QM121" s="164"/>
      <c r="QN121" s="164"/>
      <c r="QO121" s="164"/>
      <c r="QP121" s="164"/>
      <c r="QQ121" s="164"/>
      <c r="QR121" s="164"/>
      <c r="QS121" s="164"/>
      <c r="QT121" s="164"/>
      <c r="QU121" s="164"/>
      <c r="QV121" s="164"/>
      <c r="QW121" s="164"/>
      <c r="QX121" s="164"/>
      <c r="QY121" s="164"/>
      <c r="QZ121" s="164"/>
      <c r="RA121" s="164"/>
      <c r="RB121" s="164"/>
      <c r="RC121" s="164"/>
      <c r="RD121" s="164"/>
      <c r="RE121" s="164"/>
      <c r="RF121" s="164"/>
      <c r="RG121" s="164"/>
      <c r="RH121" s="164"/>
      <c r="RI121" s="164"/>
      <c r="RJ121" s="164"/>
      <c r="RK121" s="164"/>
      <c r="RL121" s="164"/>
      <c r="RM121" s="164"/>
      <c r="RN121" s="164"/>
      <c r="RO121" s="164"/>
      <c r="RP121" s="164"/>
      <c r="RQ121" s="164"/>
      <c r="RR121" s="164"/>
      <c r="RS121" s="164"/>
      <c r="RT121" s="164"/>
      <c r="RU121" s="164"/>
      <c r="RV121" s="164"/>
      <c r="RW121" s="164"/>
      <c r="RX121" s="164"/>
      <c r="RY121" s="164"/>
      <c r="RZ121" s="164"/>
      <c r="SA121" s="164"/>
      <c r="SB121" s="164"/>
      <c r="SC121" s="164"/>
      <c r="SD121" s="164"/>
      <c r="SE121" s="164"/>
      <c r="SF121" s="164"/>
      <c r="SG121" s="164"/>
      <c r="SH121" s="164"/>
      <c r="SI121" s="164"/>
      <c r="SJ121" s="164"/>
      <c r="SK121" s="164"/>
      <c r="SL121" s="164"/>
      <c r="SM121" s="164"/>
      <c r="SN121" s="164"/>
      <c r="SO121" s="164"/>
      <c r="SP121" s="164"/>
      <c r="SQ121" s="164"/>
      <c r="SR121" s="164"/>
      <c r="SS121" s="164"/>
      <c r="ST121" s="164"/>
      <c r="SU121" s="164"/>
      <c r="SV121" s="164"/>
      <c r="SW121" s="164"/>
      <c r="SX121" s="164"/>
      <c r="SY121" s="164"/>
      <c r="SZ121" s="164"/>
      <c r="TA121" s="164"/>
      <c r="TB121" s="164"/>
      <c r="TC121" s="164"/>
      <c r="TD121" s="164"/>
      <c r="TE121" s="164"/>
      <c r="TF121" s="164"/>
      <c r="TG121" s="164"/>
      <c r="TH121" s="164"/>
      <c r="TI121" s="164"/>
      <c r="TJ121" s="164"/>
      <c r="TK121" s="164"/>
      <c r="TL121" s="164"/>
      <c r="TM121" s="164"/>
      <c r="TN121" s="164"/>
      <c r="TO121" s="164"/>
      <c r="TP121" s="164"/>
      <c r="TQ121" s="164"/>
      <c r="TR121" s="164"/>
      <c r="TS121" s="164"/>
      <c r="TT121" s="164"/>
      <c r="TU121" s="164"/>
      <c r="TV121" s="164"/>
      <c r="TW121" s="164"/>
      <c r="TX121" s="164"/>
      <c r="TY121" s="164"/>
      <c r="TZ121" s="164"/>
      <c r="UA121" s="164"/>
      <c r="UB121" s="164"/>
      <c r="UC121" s="164"/>
      <c r="UD121" s="164"/>
      <c r="UE121" s="164"/>
      <c r="UF121" s="164"/>
      <c r="UG121" s="164"/>
      <c r="UH121" s="164"/>
      <c r="UI121" s="164"/>
      <c r="UJ121" s="164"/>
      <c r="UK121" s="164"/>
      <c r="UL121" s="164"/>
      <c r="UM121" s="164"/>
      <c r="UN121" s="164"/>
      <c r="UO121" s="164"/>
      <c r="UP121" s="164"/>
      <c r="UQ121" s="164"/>
      <c r="UR121" s="164"/>
      <c r="US121" s="164"/>
      <c r="UT121" s="164"/>
      <c r="UU121" s="164"/>
      <c r="UV121" s="164"/>
      <c r="UW121" s="164"/>
      <c r="UX121" s="164"/>
      <c r="UY121" s="164"/>
      <c r="UZ121" s="164"/>
      <c r="VA121" s="164"/>
      <c r="VB121" s="164"/>
      <c r="VC121" s="164"/>
      <c r="VD121" s="164"/>
      <c r="VE121" s="164"/>
      <c r="VF121" s="164"/>
      <c r="VG121" s="164"/>
      <c r="VH121" s="164"/>
      <c r="VI121" s="164"/>
      <c r="VJ121" s="164"/>
      <c r="VK121" s="164"/>
      <c r="VL121" s="164"/>
      <c r="VM121" s="164"/>
      <c r="VN121" s="164"/>
      <c r="VO121" s="164"/>
      <c r="VP121" s="164"/>
      <c r="VQ121" s="164"/>
      <c r="VR121" s="164"/>
      <c r="VS121" s="164"/>
      <c r="VT121" s="164"/>
      <c r="VU121" s="164"/>
      <c r="VV121" s="164"/>
      <c r="VW121" s="164"/>
      <c r="VX121" s="164"/>
      <c r="VY121" s="164"/>
      <c r="VZ121" s="164"/>
      <c r="WA121" s="164"/>
      <c r="WB121" s="164"/>
      <c r="WC121" s="164"/>
      <c r="WD121" s="164"/>
      <c r="WE121" s="164"/>
      <c r="WF121" s="164"/>
      <c r="WG121" s="164"/>
      <c r="WH121" s="164"/>
      <c r="WI121" s="164"/>
      <c r="WJ121" s="164"/>
      <c r="WK121" s="164"/>
      <c r="WL121" s="164"/>
      <c r="WM121" s="164"/>
      <c r="WN121" s="164"/>
      <c r="WO121" s="164"/>
      <c r="WP121" s="164"/>
      <c r="WQ121" s="164"/>
      <c r="WR121" s="164"/>
      <c r="WS121" s="164"/>
      <c r="WT121" s="164"/>
      <c r="WU121" s="164"/>
      <c r="WV121" s="164"/>
      <c r="WW121" s="164"/>
      <c r="WX121" s="164"/>
      <c r="WY121" s="164"/>
      <c r="WZ121" s="164"/>
      <c r="XA121" s="164"/>
      <c r="XB121" s="164"/>
      <c r="XC121" s="164"/>
      <c r="XD121" s="164"/>
      <c r="XE121" s="164"/>
      <c r="XF121" s="164"/>
      <c r="XG121" s="164"/>
      <c r="XH121" s="164"/>
      <c r="XI121" s="164"/>
      <c r="XJ121" s="164"/>
      <c r="XK121" s="164"/>
      <c r="XL121" s="164"/>
      <c r="XM121" s="164"/>
      <c r="XN121" s="164"/>
      <c r="XO121" s="164"/>
      <c r="XP121" s="164"/>
      <c r="XQ121" s="164"/>
      <c r="XR121" s="164"/>
      <c r="XS121" s="164"/>
      <c r="XT121" s="164"/>
      <c r="XU121" s="164"/>
      <c r="XV121" s="164"/>
      <c r="XW121" s="164"/>
      <c r="XX121" s="164"/>
      <c r="XY121" s="164"/>
      <c r="XZ121" s="164"/>
      <c r="YA121" s="164"/>
      <c r="YB121" s="164"/>
      <c r="YC121" s="164"/>
      <c r="YD121" s="164"/>
      <c r="YE121" s="164"/>
      <c r="YF121" s="164"/>
      <c r="YG121" s="164"/>
      <c r="YH121" s="164"/>
      <c r="YI121" s="164"/>
      <c r="YJ121" s="164"/>
      <c r="YK121" s="164"/>
      <c r="YL121" s="164"/>
      <c r="YM121" s="164"/>
      <c r="YN121" s="164"/>
      <c r="YO121" s="164"/>
      <c r="YP121" s="164"/>
      <c r="YQ121" s="164"/>
      <c r="YR121" s="164"/>
      <c r="YS121" s="164"/>
      <c r="YT121" s="164"/>
      <c r="YU121" s="164"/>
      <c r="YV121" s="164"/>
      <c r="YW121" s="164"/>
      <c r="YX121" s="164"/>
      <c r="YY121" s="164"/>
      <c r="YZ121" s="164"/>
      <c r="ZA121" s="164"/>
      <c r="ZB121" s="164"/>
      <c r="ZC121" s="164"/>
      <c r="ZD121" s="164"/>
      <c r="ZE121" s="164"/>
      <c r="ZF121" s="164"/>
      <c r="ZG121" s="164"/>
      <c r="ZH121" s="164"/>
      <c r="ZI121" s="164"/>
      <c r="ZJ121" s="164"/>
      <c r="ZK121" s="164"/>
      <c r="ZL121" s="164"/>
      <c r="ZM121" s="164"/>
      <c r="ZN121" s="164"/>
      <c r="ZO121" s="164"/>
      <c r="ZP121" s="164"/>
      <c r="ZQ121" s="164"/>
      <c r="ZR121" s="164"/>
      <c r="ZS121" s="164"/>
      <c r="ZT121" s="164"/>
      <c r="ZU121" s="164"/>
      <c r="ZV121" s="164"/>
      <c r="ZW121" s="164"/>
      <c r="ZX121" s="164"/>
      <c r="ZY121" s="164"/>
      <c r="ZZ121" s="164"/>
      <c r="AAA121" s="164"/>
      <c r="AAB121" s="164"/>
      <c r="AAC121" s="164"/>
      <c r="AAD121" s="164"/>
      <c r="AAE121" s="164"/>
      <c r="AAF121" s="164"/>
      <c r="AAG121" s="164"/>
      <c r="AAH121" s="164"/>
      <c r="AAI121" s="164"/>
      <c r="AAJ121" s="164"/>
      <c r="AAK121" s="164"/>
      <c r="AAL121" s="164"/>
      <c r="AAM121" s="164"/>
      <c r="AAN121" s="164"/>
      <c r="AAO121" s="164"/>
      <c r="AAP121" s="164"/>
      <c r="AAQ121" s="164"/>
      <c r="AAR121" s="164"/>
      <c r="AAS121" s="164"/>
      <c r="AAT121" s="164"/>
      <c r="AAU121" s="164"/>
      <c r="AAV121" s="164"/>
      <c r="AAW121" s="164"/>
      <c r="AAX121" s="164"/>
      <c r="AAY121" s="164"/>
      <c r="AAZ121" s="164"/>
      <c r="ABA121" s="164"/>
      <c r="ABB121" s="164"/>
      <c r="ABC121" s="164"/>
    </row>
    <row r="122" spans="1:731" ht="15" customHeight="1" x14ac:dyDescent="0.35">
      <c r="A122" s="161"/>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4"/>
      <c r="DV122" s="164"/>
      <c r="DW122" s="164"/>
      <c r="DX122" s="164"/>
      <c r="DY122" s="164"/>
      <c r="DZ122" s="164"/>
      <c r="EA122" s="164"/>
      <c r="EB122" s="164"/>
      <c r="EC122" s="164"/>
      <c r="ED122" s="164"/>
      <c r="EE122" s="164"/>
      <c r="EF122" s="164"/>
      <c r="EG122" s="164"/>
      <c r="EH122" s="164"/>
      <c r="EI122" s="164"/>
      <c r="EJ122" s="164"/>
      <c r="EK122" s="164"/>
      <c r="EL122" s="164"/>
      <c r="EM122" s="164"/>
      <c r="EN122" s="164"/>
      <c r="EO122" s="164"/>
      <c r="EP122" s="164"/>
      <c r="EQ122" s="164"/>
      <c r="ER122" s="164"/>
      <c r="ES122" s="164"/>
      <c r="ET122" s="164"/>
      <c r="EU122" s="164"/>
      <c r="EV122" s="164"/>
      <c r="EW122" s="164"/>
      <c r="EX122" s="164"/>
      <c r="EY122" s="164"/>
      <c r="EZ122" s="164"/>
      <c r="FA122" s="164"/>
      <c r="FB122" s="164"/>
      <c r="FC122" s="164"/>
      <c r="FD122" s="164"/>
      <c r="FE122" s="164"/>
      <c r="FF122" s="164"/>
      <c r="FG122" s="164"/>
      <c r="FH122" s="164"/>
      <c r="FI122" s="164"/>
      <c r="FJ122" s="164"/>
      <c r="FK122" s="164"/>
      <c r="FL122" s="164"/>
      <c r="FM122" s="164"/>
      <c r="FN122" s="164"/>
      <c r="FO122" s="164"/>
      <c r="FP122" s="164"/>
      <c r="FQ122" s="164"/>
      <c r="FR122" s="164"/>
      <c r="FS122" s="164"/>
      <c r="FT122" s="164"/>
      <c r="FU122" s="164"/>
      <c r="FV122" s="164"/>
      <c r="FW122" s="164"/>
      <c r="FX122" s="164"/>
      <c r="FY122" s="164"/>
      <c r="FZ122" s="164"/>
      <c r="GA122" s="164"/>
      <c r="GB122" s="164"/>
      <c r="GC122" s="164"/>
      <c r="GD122" s="164"/>
      <c r="GE122" s="164"/>
      <c r="GF122" s="164"/>
      <c r="GG122" s="164"/>
      <c r="GH122" s="164"/>
      <c r="GI122" s="164"/>
      <c r="GJ122" s="164"/>
      <c r="GK122" s="164"/>
      <c r="GL122" s="164"/>
      <c r="GM122" s="164"/>
      <c r="GN122" s="164"/>
      <c r="GO122" s="164"/>
      <c r="GP122" s="164"/>
      <c r="GQ122" s="164"/>
      <c r="GR122" s="164"/>
      <c r="GS122" s="164"/>
      <c r="GT122" s="164"/>
      <c r="GU122" s="164"/>
      <c r="GV122" s="164"/>
      <c r="GW122" s="164"/>
      <c r="GX122" s="164"/>
      <c r="GY122" s="164"/>
      <c r="GZ122" s="164"/>
      <c r="HA122" s="164"/>
      <c r="HB122" s="164"/>
      <c r="HC122" s="164"/>
      <c r="HD122" s="164"/>
      <c r="HE122" s="164"/>
      <c r="HF122" s="164"/>
      <c r="HG122" s="164"/>
      <c r="HH122" s="164"/>
      <c r="HI122" s="164"/>
      <c r="HJ122" s="164"/>
      <c r="HK122" s="164"/>
      <c r="HL122" s="164"/>
      <c r="HM122" s="164"/>
      <c r="HN122" s="164"/>
      <c r="HO122" s="164"/>
      <c r="HP122" s="164"/>
      <c r="HQ122" s="164"/>
      <c r="HR122" s="164"/>
      <c r="HS122" s="164"/>
      <c r="HT122" s="164"/>
      <c r="HU122" s="164"/>
      <c r="HV122" s="164"/>
      <c r="HW122" s="164"/>
      <c r="HX122" s="164"/>
      <c r="HY122" s="164"/>
      <c r="HZ122" s="164"/>
      <c r="IA122" s="164"/>
      <c r="IB122" s="164"/>
      <c r="IC122" s="164"/>
      <c r="ID122" s="164"/>
      <c r="IE122" s="164"/>
      <c r="IF122" s="164"/>
      <c r="IG122" s="164"/>
      <c r="IH122" s="164"/>
      <c r="II122" s="164"/>
      <c r="IJ122" s="164"/>
      <c r="IK122" s="164"/>
      <c r="IL122" s="164"/>
      <c r="IM122" s="164"/>
      <c r="IN122" s="164"/>
      <c r="IO122" s="164"/>
      <c r="IP122" s="164"/>
      <c r="IQ122" s="164"/>
      <c r="IR122" s="164"/>
      <c r="IS122" s="164"/>
      <c r="IT122" s="164"/>
      <c r="IU122" s="164"/>
      <c r="IV122" s="164"/>
      <c r="IW122" s="164"/>
      <c r="IX122" s="164"/>
      <c r="IY122" s="164"/>
      <c r="IZ122" s="164"/>
      <c r="JA122" s="164"/>
      <c r="JB122" s="164"/>
      <c r="JC122" s="164"/>
      <c r="JD122" s="164"/>
      <c r="JE122" s="164"/>
      <c r="JF122" s="164"/>
      <c r="JG122" s="164"/>
      <c r="JH122" s="164"/>
      <c r="JI122" s="164"/>
      <c r="JJ122" s="164"/>
      <c r="JK122" s="164"/>
      <c r="JL122" s="164"/>
      <c r="JM122" s="164"/>
      <c r="JN122" s="164"/>
      <c r="JO122" s="164"/>
      <c r="JP122" s="164"/>
      <c r="JQ122" s="164"/>
      <c r="JR122" s="164"/>
      <c r="JS122" s="164"/>
      <c r="JT122" s="164"/>
      <c r="JU122" s="164"/>
      <c r="JV122" s="164"/>
      <c r="JW122" s="164"/>
      <c r="JX122" s="164"/>
      <c r="JY122" s="164"/>
      <c r="JZ122" s="164"/>
      <c r="KA122" s="164"/>
      <c r="KB122" s="164"/>
      <c r="KC122" s="164"/>
      <c r="KD122" s="164"/>
      <c r="KE122" s="164"/>
      <c r="KF122" s="164"/>
      <c r="KG122" s="164"/>
      <c r="KH122" s="164"/>
      <c r="KI122" s="164"/>
      <c r="KJ122" s="164"/>
      <c r="KK122" s="164"/>
      <c r="KL122" s="164"/>
      <c r="KM122" s="164"/>
      <c r="KN122" s="164"/>
      <c r="KO122" s="164"/>
      <c r="KP122" s="164"/>
      <c r="KQ122" s="164"/>
      <c r="KR122" s="164"/>
      <c r="KS122" s="164"/>
      <c r="KT122" s="164"/>
      <c r="KU122" s="164"/>
      <c r="KV122" s="164"/>
      <c r="KW122" s="164"/>
      <c r="KX122" s="164"/>
      <c r="KY122" s="164"/>
      <c r="KZ122" s="164"/>
      <c r="LA122" s="164"/>
      <c r="LB122" s="164"/>
      <c r="LC122" s="164"/>
      <c r="LD122" s="164"/>
      <c r="LE122" s="164"/>
      <c r="LF122" s="164"/>
      <c r="LG122" s="164"/>
      <c r="LH122" s="164"/>
      <c r="LI122" s="164"/>
      <c r="LJ122" s="164"/>
      <c r="LK122" s="164"/>
      <c r="LL122" s="164"/>
      <c r="LM122" s="164"/>
      <c r="LN122" s="164"/>
      <c r="LO122" s="164"/>
      <c r="LP122" s="164"/>
      <c r="LQ122" s="164"/>
      <c r="LR122" s="164"/>
      <c r="LS122" s="164"/>
      <c r="LT122" s="164"/>
      <c r="LU122" s="164"/>
      <c r="LV122" s="164"/>
      <c r="LW122" s="164"/>
      <c r="LX122" s="164"/>
      <c r="LY122" s="164"/>
      <c r="LZ122" s="164"/>
      <c r="MA122" s="164"/>
      <c r="MB122" s="164"/>
      <c r="MC122" s="164"/>
      <c r="MD122" s="164"/>
      <c r="ME122" s="164"/>
      <c r="MF122" s="164"/>
      <c r="MG122" s="164"/>
      <c r="MH122" s="164"/>
      <c r="MI122" s="164"/>
      <c r="MJ122" s="164"/>
      <c r="MK122" s="164"/>
      <c r="ML122" s="164"/>
      <c r="MM122" s="164"/>
      <c r="MN122" s="164"/>
      <c r="MO122" s="164"/>
      <c r="MP122" s="164"/>
      <c r="MQ122" s="164"/>
      <c r="MR122" s="164"/>
      <c r="MS122" s="164"/>
      <c r="MT122" s="164"/>
      <c r="MU122" s="164"/>
      <c r="MV122" s="164"/>
      <c r="MW122" s="164"/>
      <c r="MX122" s="164"/>
      <c r="MY122" s="164"/>
      <c r="MZ122" s="164"/>
      <c r="NA122" s="164"/>
      <c r="NB122" s="164"/>
      <c r="NC122" s="164"/>
      <c r="ND122" s="164"/>
      <c r="NE122" s="164"/>
      <c r="NF122" s="164"/>
      <c r="NG122" s="164"/>
      <c r="NH122" s="164"/>
      <c r="NI122" s="164"/>
      <c r="NJ122" s="164"/>
      <c r="NK122" s="164"/>
      <c r="NL122" s="164"/>
      <c r="NM122" s="164"/>
      <c r="NN122" s="164"/>
      <c r="NO122" s="164"/>
      <c r="NP122" s="164"/>
      <c r="NQ122" s="164"/>
      <c r="NR122" s="164"/>
      <c r="NS122" s="164"/>
      <c r="NT122" s="164"/>
      <c r="NU122" s="164"/>
      <c r="NV122" s="164"/>
      <c r="NW122" s="164"/>
      <c r="NX122" s="164"/>
      <c r="NY122" s="164"/>
      <c r="NZ122" s="164"/>
      <c r="OA122" s="164"/>
      <c r="OB122" s="164"/>
      <c r="OC122" s="164"/>
      <c r="OD122" s="164"/>
      <c r="OE122" s="164"/>
      <c r="OF122" s="164"/>
      <c r="OG122" s="164"/>
      <c r="OH122" s="164"/>
      <c r="OI122" s="164"/>
      <c r="OJ122" s="164"/>
      <c r="OK122" s="164"/>
      <c r="OL122" s="164"/>
      <c r="OM122" s="164"/>
      <c r="ON122" s="164"/>
      <c r="OO122" s="164"/>
      <c r="OP122" s="164"/>
      <c r="OQ122" s="164"/>
      <c r="OR122" s="164"/>
      <c r="OS122" s="164"/>
      <c r="OT122" s="164"/>
      <c r="OU122" s="164"/>
      <c r="OV122" s="164"/>
      <c r="OW122" s="164"/>
      <c r="OX122" s="164"/>
      <c r="OY122" s="164"/>
      <c r="OZ122" s="164"/>
      <c r="PA122" s="164"/>
      <c r="PB122" s="164"/>
      <c r="PC122" s="164"/>
      <c r="PD122" s="164"/>
      <c r="PE122" s="164"/>
      <c r="PF122" s="164"/>
      <c r="PG122" s="164"/>
      <c r="PH122" s="164"/>
      <c r="PI122" s="164"/>
      <c r="PJ122" s="164"/>
      <c r="PK122" s="164"/>
      <c r="PL122" s="164"/>
      <c r="PM122" s="164"/>
      <c r="PN122" s="164"/>
      <c r="PO122" s="164"/>
      <c r="PP122" s="164"/>
      <c r="PQ122" s="164"/>
      <c r="PR122" s="164"/>
      <c r="PS122" s="164"/>
      <c r="PT122" s="164"/>
      <c r="PU122" s="164"/>
      <c r="PV122" s="164"/>
      <c r="PW122" s="164"/>
      <c r="PX122" s="164"/>
      <c r="PY122" s="164"/>
      <c r="PZ122" s="164"/>
      <c r="QA122" s="164"/>
      <c r="QB122" s="164"/>
      <c r="QC122" s="164"/>
      <c r="QD122" s="164"/>
      <c r="QE122" s="164"/>
      <c r="QF122" s="164"/>
      <c r="QG122" s="164"/>
      <c r="QH122" s="164"/>
      <c r="QI122" s="164"/>
      <c r="QJ122" s="164"/>
      <c r="QK122" s="164"/>
      <c r="QL122" s="164"/>
      <c r="QM122" s="164"/>
      <c r="QN122" s="164"/>
      <c r="QO122" s="164"/>
      <c r="QP122" s="164"/>
      <c r="QQ122" s="164"/>
      <c r="QR122" s="164"/>
      <c r="QS122" s="164"/>
      <c r="QT122" s="164"/>
      <c r="QU122" s="164"/>
      <c r="QV122" s="164"/>
      <c r="QW122" s="164"/>
      <c r="QX122" s="164"/>
      <c r="QY122" s="164"/>
      <c r="QZ122" s="164"/>
      <c r="RA122" s="164"/>
      <c r="RB122" s="164"/>
      <c r="RC122" s="164"/>
      <c r="RD122" s="164"/>
      <c r="RE122" s="164"/>
      <c r="RF122" s="164"/>
      <c r="RG122" s="164"/>
      <c r="RH122" s="164"/>
      <c r="RI122" s="164"/>
      <c r="RJ122" s="164"/>
      <c r="RK122" s="164"/>
      <c r="RL122" s="164"/>
      <c r="RM122" s="164"/>
      <c r="RN122" s="164"/>
      <c r="RO122" s="164"/>
      <c r="RP122" s="164"/>
      <c r="RQ122" s="164"/>
      <c r="RR122" s="164"/>
      <c r="RS122" s="164"/>
      <c r="RT122" s="164"/>
      <c r="RU122" s="164"/>
      <c r="RV122" s="164"/>
      <c r="RW122" s="164"/>
      <c r="RX122" s="164"/>
      <c r="RY122" s="164"/>
      <c r="RZ122" s="164"/>
      <c r="SA122" s="164"/>
      <c r="SB122" s="164"/>
      <c r="SC122" s="164"/>
      <c r="SD122" s="164"/>
      <c r="SE122" s="164"/>
      <c r="SF122" s="164"/>
      <c r="SG122" s="164"/>
      <c r="SH122" s="164"/>
      <c r="SI122" s="164"/>
      <c r="SJ122" s="164"/>
      <c r="SK122" s="164"/>
      <c r="SL122" s="164"/>
      <c r="SM122" s="164"/>
      <c r="SN122" s="164"/>
      <c r="SO122" s="164"/>
      <c r="SP122" s="164"/>
      <c r="SQ122" s="164"/>
      <c r="SR122" s="164"/>
      <c r="SS122" s="164"/>
      <c r="ST122" s="164"/>
      <c r="SU122" s="164"/>
      <c r="SV122" s="164"/>
      <c r="SW122" s="164"/>
      <c r="SX122" s="164"/>
      <c r="SY122" s="164"/>
      <c r="SZ122" s="164"/>
      <c r="TA122" s="164"/>
      <c r="TB122" s="164"/>
      <c r="TC122" s="164"/>
      <c r="TD122" s="164"/>
      <c r="TE122" s="164"/>
      <c r="TF122" s="164"/>
      <c r="TG122" s="164"/>
      <c r="TH122" s="164"/>
      <c r="TI122" s="164"/>
      <c r="TJ122" s="164"/>
      <c r="TK122" s="164"/>
      <c r="TL122" s="164"/>
      <c r="TM122" s="164"/>
      <c r="TN122" s="164"/>
      <c r="TO122" s="164"/>
      <c r="TP122" s="164"/>
      <c r="TQ122" s="164"/>
      <c r="TR122" s="164"/>
      <c r="TS122" s="164"/>
      <c r="TT122" s="164"/>
      <c r="TU122" s="164"/>
      <c r="TV122" s="164"/>
      <c r="TW122" s="164"/>
      <c r="TX122" s="164"/>
      <c r="TY122" s="164"/>
      <c r="TZ122" s="164"/>
      <c r="UA122" s="164"/>
      <c r="UB122" s="164"/>
      <c r="UC122" s="164"/>
      <c r="UD122" s="164"/>
      <c r="UE122" s="164"/>
      <c r="UF122" s="164"/>
      <c r="UG122" s="164"/>
      <c r="UH122" s="164"/>
      <c r="UI122" s="164"/>
      <c r="UJ122" s="164"/>
      <c r="UK122" s="164"/>
      <c r="UL122" s="164"/>
      <c r="UM122" s="164"/>
      <c r="UN122" s="164"/>
      <c r="UO122" s="164"/>
      <c r="UP122" s="164"/>
      <c r="UQ122" s="164"/>
      <c r="UR122" s="164"/>
      <c r="US122" s="164"/>
      <c r="UT122" s="164"/>
      <c r="UU122" s="164"/>
      <c r="UV122" s="164"/>
      <c r="UW122" s="164"/>
      <c r="UX122" s="164"/>
      <c r="UY122" s="164"/>
      <c r="UZ122" s="164"/>
      <c r="VA122" s="164"/>
      <c r="VB122" s="164"/>
      <c r="VC122" s="164"/>
      <c r="VD122" s="164"/>
      <c r="VE122" s="164"/>
      <c r="VF122" s="164"/>
      <c r="VG122" s="164"/>
      <c r="VH122" s="164"/>
      <c r="VI122" s="164"/>
      <c r="VJ122" s="164"/>
      <c r="VK122" s="164"/>
      <c r="VL122" s="164"/>
      <c r="VM122" s="164"/>
      <c r="VN122" s="164"/>
      <c r="VO122" s="164"/>
      <c r="VP122" s="164"/>
      <c r="VQ122" s="164"/>
      <c r="VR122" s="164"/>
      <c r="VS122" s="164"/>
      <c r="VT122" s="164"/>
      <c r="VU122" s="164"/>
      <c r="VV122" s="164"/>
      <c r="VW122" s="164"/>
      <c r="VX122" s="164"/>
      <c r="VY122" s="164"/>
      <c r="VZ122" s="164"/>
      <c r="WA122" s="164"/>
      <c r="WB122" s="164"/>
      <c r="WC122" s="164"/>
      <c r="WD122" s="164"/>
      <c r="WE122" s="164"/>
      <c r="WF122" s="164"/>
      <c r="WG122" s="164"/>
      <c r="WH122" s="164"/>
      <c r="WI122" s="164"/>
      <c r="WJ122" s="164"/>
      <c r="WK122" s="164"/>
      <c r="WL122" s="164"/>
      <c r="WM122" s="164"/>
      <c r="WN122" s="164"/>
      <c r="WO122" s="164"/>
      <c r="WP122" s="164"/>
      <c r="WQ122" s="164"/>
      <c r="WR122" s="164"/>
      <c r="WS122" s="164"/>
      <c r="WT122" s="164"/>
      <c r="WU122" s="164"/>
      <c r="WV122" s="164"/>
      <c r="WW122" s="164"/>
      <c r="WX122" s="164"/>
      <c r="WY122" s="164"/>
      <c r="WZ122" s="164"/>
      <c r="XA122" s="164"/>
      <c r="XB122" s="164"/>
      <c r="XC122" s="164"/>
      <c r="XD122" s="164"/>
      <c r="XE122" s="164"/>
      <c r="XF122" s="164"/>
      <c r="XG122" s="164"/>
      <c r="XH122" s="164"/>
      <c r="XI122" s="164"/>
      <c r="XJ122" s="164"/>
      <c r="XK122" s="164"/>
      <c r="XL122" s="164"/>
      <c r="XM122" s="164"/>
      <c r="XN122" s="164"/>
      <c r="XO122" s="164"/>
      <c r="XP122" s="164"/>
      <c r="XQ122" s="164"/>
      <c r="XR122" s="164"/>
      <c r="XS122" s="164"/>
      <c r="XT122" s="164"/>
      <c r="XU122" s="164"/>
      <c r="XV122" s="164"/>
      <c r="XW122" s="164"/>
      <c r="XX122" s="164"/>
      <c r="XY122" s="164"/>
      <c r="XZ122" s="164"/>
      <c r="YA122" s="164"/>
      <c r="YB122" s="164"/>
      <c r="YC122" s="164"/>
      <c r="YD122" s="164"/>
      <c r="YE122" s="164"/>
      <c r="YF122" s="164"/>
      <c r="YG122" s="164"/>
      <c r="YH122" s="164"/>
      <c r="YI122" s="164"/>
      <c r="YJ122" s="164"/>
      <c r="YK122" s="164"/>
      <c r="YL122" s="164"/>
      <c r="YM122" s="164"/>
      <c r="YN122" s="164"/>
      <c r="YO122" s="164"/>
      <c r="YP122" s="164"/>
      <c r="YQ122" s="164"/>
      <c r="YR122" s="164"/>
      <c r="YS122" s="164"/>
      <c r="YT122" s="164"/>
      <c r="YU122" s="164"/>
      <c r="YV122" s="164"/>
      <c r="YW122" s="164"/>
      <c r="YX122" s="164"/>
      <c r="YY122" s="164"/>
      <c r="YZ122" s="164"/>
      <c r="ZA122" s="164"/>
      <c r="ZB122" s="164"/>
      <c r="ZC122" s="164"/>
      <c r="ZD122" s="164"/>
      <c r="ZE122" s="164"/>
      <c r="ZF122" s="164"/>
      <c r="ZG122" s="164"/>
      <c r="ZH122" s="164"/>
      <c r="ZI122" s="164"/>
      <c r="ZJ122" s="164"/>
      <c r="ZK122" s="164"/>
      <c r="ZL122" s="164"/>
      <c r="ZM122" s="164"/>
      <c r="ZN122" s="164"/>
      <c r="ZO122" s="164"/>
      <c r="ZP122" s="164"/>
      <c r="ZQ122" s="164"/>
      <c r="ZR122" s="164"/>
      <c r="ZS122" s="164"/>
      <c r="ZT122" s="164"/>
      <c r="ZU122" s="164"/>
      <c r="ZV122" s="164"/>
      <c r="ZW122" s="164"/>
      <c r="ZX122" s="164"/>
      <c r="ZY122" s="164"/>
      <c r="ZZ122" s="164"/>
      <c r="AAA122" s="164"/>
      <c r="AAB122" s="164"/>
      <c r="AAC122" s="164"/>
      <c r="AAD122" s="164"/>
      <c r="AAE122" s="164"/>
      <c r="AAF122" s="164"/>
      <c r="AAG122" s="164"/>
      <c r="AAH122" s="164"/>
      <c r="AAI122" s="164"/>
      <c r="AAJ122" s="164"/>
      <c r="AAK122" s="164"/>
      <c r="AAL122" s="164"/>
      <c r="AAM122" s="164"/>
      <c r="AAN122" s="164"/>
      <c r="AAO122" s="164"/>
      <c r="AAP122" s="164"/>
      <c r="AAQ122" s="164"/>
      <c r="AAR122" s="164"/>
      <c r="AAS122" s="164"/>
      <c r="AAT122" s="164"/>
      <c r="AAU122" s="164"/>
      <c r="AAV122" s="164"/>
      <c r="AAW122" s="164"/>
      <c r="AAX122" s="164"/>
      <c r="AAY122" s="164"/>
      <c r="AAZ122" s="164"/>
      <c r="ABA122" s="164"/>
      <c r="ABB122" s="164"/>
      <c r="ABC122" s="164"/>
    </row>
    <row r="123" spans="1:731" ht="15" customHeight="1" x14ac:dyDescent="0.35">
      <c r="A123" s="161"/>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4"/>
      <c r="DV123" s="164"/>
      <c r="DW123" s="164"/>
      <c r="DX123" s="164"/>
      <c r="DY123" s="164"/>
      <c r="DZ123" s="164"/>
      <c r="EA123" s="164"/>
      <c r="EB123" s="164"/>
      <c r="EC123" s="164"/>
      <c r="ED123" s="164"/>
      <c r="EE123" s="164"/>
      <c r="EF123" s="164"/>
      <c r="EG123" s="164"/>
      <c r="EH123" s="164"/>
      <c r="EI123" s="164"/>
      <c r="EJ123" s="164"/>
      <c r="EK123" s="164"/>
      <c r="EL123" s="164"/>
      <c r="EM123" s="164"/>
      <c r="EN123" s="164"/>
      <c r="EO123" s="164"/>
      <c r="EP123" s="164"/>
      <c r="EQ123" s="164"/>
      <c r="ER123" s="164"/>
      <c r="ES123" s="164"/>
      <c r="ET123" s="164"/>
      <c r="EU123" s="164"/>
      <c r="EV123" s="164"/>
      <c r="EW123" s="164"/>
      <c r="EX123" s="164"/>
      <c r="EY123" s="164"/>
      <c r="EZ123" s="164"/>
      <c r="FA123" s="164"/>
      <c r="FB123" s="164"/>
      <c r="FC123" s="164"/>
      <c r="FD123" s="164"/>
      <c r="FE123" s="164"/>
      <c r="FF123" s="164"/>
      <c r="FG123" s="164"/>
      <c r="FH123" s="164"/>
      <c r="FI123" s="164"/>
      <c r="FJ123" s="164"/>
      <c r="FK123" s="164"/>
      <c r="FL123" s="164"/>
      <c r="FM123" s="164"/>
      <c r="FN123" s="164"/>
      <c r="FO123" s="164"/>
      <c r="FP123" s="164"/>
      <c r="FQ123" s="164"/>
      <c r="FR123" s="164"/>
      <c r="FS123" s="164"/>
      <c r="FT123" s="164"/>
      <c r="FU123" s="164"/>
      <c r="FV123" s="164"/>
      <c r="FW123" s="164"/>
      <c r="FX123" s="164"/>
      <c r="FY123" s="164"/>
      <c r="FZ123" s="164"/>
      <c r="GA123" s="164"/>
      <c r="GB123" s="164"/>
      <c r="GC123" s="164"/>
      <c r="GD123" s="164"/>
      <c r="GE123" s="164"/>
      <c r="GF123" s="164"/>
      <c r="GG123" s="164"/>
      <c r="GH123" s="164"/>
      <c r="GI123" s="164"/>
      <c r="GJ123" s="164"/>
      <c r="GK123" s="164"/>
      <c r="GL123" s="164"/>
      <c r="GM123" s="164"/>
      <c r="GN123" s="164"/>
      <c r="GO123" s="164"/>
      <c r="GP123" s="164"/>
      <c r="GQ123" s="164"/>
      <c r="GR123" s="164"/>
      <c r="GS123" s="164"/>
      <c r="GT123" s="164"/>
      <c r="GU123" s="164"/>
      <c r="GV123" s="164"/>
      <c r="GW123" s="164"/>
      <c r="GX123" s="164"/>
      <c r="GY123" s="164"/>
      <c r="GZ123" s="164"/>
      <c r="HA123" s="164"/>
      <c r="HB123" s="164"/>
      <c r="HC123" s="164"/>
      <c r="HD123" s="164"/>
      <c r="HE123" s="164"/>
      <c r="HF123" s="164"/>
      <c r="HG123" s="164"/>
      <c r="HH123" s="164"/>
      <c r="HI123" s="164"/>
      <c r="HJ123" s="164"/>
      <c r="HK123" s="164"/>
      <c r="HL123" s="164"/>
      <c r="HM123" s="164"/>
      <c r="HN123" s="164"/>
      <c r="HO123" s="164"/>
      <c r="HP123" s="164"/>
      <c r="HQ123" s="164"/>
      <c r="HR123" s="164"/>
      <c r="HS123" s="164"/>
      <c r="HT123" s="164"/>
      <c r="HU123" s="164"/>
      <c r="HV123" s="164"/>
      <c r="HW123" s="164"/>
      <c r="HX123" s="164"/>
      <c r="HY123" s="164"/>
      <c r="HZ123" s="164"/>
      <c r="IA123" s="164"/>
      <c r="IB123" s="164"/>
      <c r="IC123" s="164"/>
      <c r="ID123" s="164"/>
      <c r="IE123" s="164"/>
      <c r="IF123" s="164"/>
      <c r="IG123" s="164"/>
      <c r="IH123" s="164"/>
      <c r="II123" s="164"/>
      <c r="IJ123" s="164"/>
      <c r="IK123" s="164"/>
      <c r="IL123" s="164"/>
      <c r="IM123" s="164"/>
      <c r="IN123" s="164"/>
      <c r="IO123" s="164"/>
      <c r="IP123" s="164"/>
      <c r="IQ123" s="164"/>
      <c r="IR123" s="164"/>
      <c r="IS123" s="164"/>
      <c r="IT123" s="164"/>
      <c r="IU123" s="164"/>
      <c r="IV123" s="164"/>
      <c r="IW123" s="164"/>
      <c r="IX123" s="164"/>
      <c r="IY123" s="164"/>
      <c r="IZ123" s="164"/>
      <c r="JA123" s="164"/>
      <c r="JB123" s="164"/>
      <c r="JC123" s="164"/>
      <c r="JD123" s="164"/>
      <c r="JE123" s="164"/>
      <c r="JF123" s="164"/>
      <c r="JG123" s="164"/>
      <c r="JH123" s="164"/>
      <c r="JI123" s="164"/>
      <c r="JJ123" s="164"/>
      <c r="JK123" s="164"/>
      <c r="JL123" s="164"/>
      <c r="JM123" s="164"/>
      <c r="JN123" s="164"/>
      <c r="JO123" s="164"/>
      <c r="JP123" s="164"/>
      <c r="JQ123" s="164"/>
      <c r="JR123" s="164"/>
      <c r="JS123" s="164"/>
      <c r="JT123" s="164"/>
      <c r="JU123" s="164"/>
      <c r="JV123" s="164"/>
      <c r="JW123" s="164"/>
      <c r="JX123" s="164"/>
      <c r="JY123" s="164"/>
      <c r="JZ123" s="164"/>
      <c r="KA123" s="164"/>
      <c r="KB123" s="164"/>
      <c r="KC123" s="164"/>
      <c r="KD123" s="164"/>
      <c r="KE123" s="164"/>
      <c r="KF123" s="164"/>
      <c r="KG123" s="164"/>
      <c r="KH123" s="164"/>
      <c r="KI123" s="164"/>
      <c r="KJ123" s="164"/>
      <c r="KK123" s="164"/>
      <c r="KL123" s="164"/>
      <c r="KM123" s="164"/>
      <c r="KN123" s="164"/>
      <c r="KO123" s="164"/>
      <c r="KP123" s="164"/>
      <c r="KQ123" s="164"/>
      <c r="KR123" s="164"/>
      <c r="KS123" s="164"/>
      <c r="KT123" s="164"/>
      <c r="KU123" s="164"/>
      <c r="KV123" s="164"/>
      <c r="KW123" s="164"/>
      <c r="KX123" s="164"/>
      <c r="KY123" s="164"/>
      <c r="KZ123" s="164"/>
      <c r="LA123" s="164"/>
      <c r="LB123" s="164"/>
      <c r="LC123" s="164"/>
      <c r="LD123" s="164"/>
      <c r="LE123" s="164"/>
      <c r="LF123" s="164"/>
      <c r="LG123" s="164"/>
      <c r="LH123" s="164"/>
      <c r="LI123" s="164"/>
      <c r="LJ123" s="164"/>
      <c r="LK123" s="164"/>
      <c r="LL123" s="164"/>
      <c r="LM123" s="164"/>
      <c r="LN123" s="164"/>
      <c r="LO123" s="164"/>
      <c r="LP123" s="164"/>
      <c r="LQ123" s="164"/>
      <c r="LR123" s="164"/>
      <c r="LS123" s="164"/>
      <c r="LT123" s="164"/>
      <c r="LU123" s="164"/>
      <c r="LV123" s="164"/>
      <c r="LW123" s="164"/>
      <c r="LX123" s="164"/>
      <c r="LY123" s="164"/>
      <c r="LZ123" s="164"/>
      <c r="MA123" s="164"/>
      <c r="MB123" s="164"/>
      <c r="MC123" s="164"/>
      <c r="MD123" s="164"/>
      <c r="ME123" s="164"/>
      <c r="MF123" s="164"/>
      <c r="MG123" s="164"/>
      <c r="MH123" s="164"/>
      <c r="MI123" s="164"/>
      <c r="MJ123" s="164"/>
      <c r="MK123" s="164"/>
      <c r="ML123" s="164"/>
      <c r="MM123" s="164"/>
      <c r="MN123" s="164"/>
      <c r="MO123" s="164"/>
      <c r="MP123" s="164"/>
      <c r="MQ123" s="164"/>
      <c r="MR123" s="164"/>
      <c r="MS123" s="164"/>
      <c r="MT123" s="164"/>
      <c r="MU123" s="164"/>
      <c r="MV123" s="164"/>
      <c r="MW123" s="164"/>
      <c r="MX123" s="164"/>
      <c r="MY123" s="164"/>
      <c r="MZ123" s="164"/>
      <c r="NA123" s="164"/>
      <c r="NB123" s="164"/>
      <c r="NC123" s="164"/>
      <c r="ND123" s="164"/>
      <c r="NE123" s="164"/>
      <c r="NF123" s="164"/>
      <c r="NG123" s="164"/>
      <c r="NH123" s="164"/>
      <c r="NI123" s="164"/>
      <c r="NJ123" s="164"/>
      <c r="NK123" s="164"/>
      <c r="NL123" s="164"/>
      <c r="NM123" s="164"/>
      <c r="NN123" s="164"/>
      <c r="NO123" s="164"/>
      <c r="NP123" s="164"/>
      <c r="NQ123" s="164"/>
      <c r="NR123" s="164"/>
      <c r="NS123" s="164"/>
      <c r="NT123" s="164"/>
      <c r="NU123" s="164"/>
      <c r="NV123" s="164"/>
      <c r="NW123" s="164"/>
      <c r="NX123" s="164"/>
      <c r="NY123" s="164"/>
      <c r="NZ123" s="164"/>
      <c r="OA123" s="164"/>
      <c r="OB123" s="164"/>
      <c r="OC123" s="164"/>
      <c r="OD123" s="164"/>
      <c r="OE123" s="164"/>
      <c r="OF123" s="164"/>
      <c r="OG123" s="164"/>
      <c r="OH123" s="164"/>
      <c r="OI123" s="164"/>
      <c r="OJ123" s="164"/>
      <c r="OK123" s="164"/>
      <c r="OL123" s="164"/>
      <c r="OM123" s="164"/>
      <c r="ON123" s="164"/>
      <c r="OO123" s="164"/>
      <c r="OP123" s="164"/>
      <c r="OQ123" s="164"/>
      <c r="OR123" s="164"/>
      <c r="OS123" s="164"/>
      <c r="OT123" s="164"/>
      <c r="OU123" s="164"/>
      <c r="OV123" s="164"/>
      <c r="OW123" s="164"/>
      <c r="OX123" s="164"/>
      <c r="OY123" s="164"/>
      <c r="OZ123" s="164"/>
      <c r="PA123" s="164"/>
      <c r="PB123" s="164"/>
      <c r="PC123" s="164"/>
      <c r="PD123" s="164"/>
      <c r="PE123" s="164"/>
      <c r="PF123" s="164"/>
      <c r="PG123" s="164"/>
      <c r="PH123" s="164"/>
      <c r="PI123" s="164"/>
      <c r="PJ123" s="164"/>
      <c r="PK123" s="164"/>
      <c r="PL123" s="164"/>
      <c r="PM123" s="164"/>
      <c r="PN123" s="164"/>
      <c r="PO123" s="164"/>
      <c r="PP123" s="164"/>
      <c r="PQ123" s="164"/>
      <c r="PR123" s="164"/>
      <c r="PS123" s="164"/>
      <c r="PT123" s="164"/>
      <c r="PU123" s="164"/>
      <c r="PV123" s="164"/>
      <c r="PW123" s="164"/>
      <c r="PX123" s="164"/>
      <c r="PY123" s="164"/>
      <c r="PZ123" s="164"/>
      <c r="QA123" s="164"/>
      <c r="QB123" s="164"/>
      <c r="QC123" s="164"/>
      <c r="QD123" s="164"/>
      <c r="QE123" s="164"/>
      <c r="QF123" s="164"/>
      <c r="QG123" s="164"/>
      <c r="QH123" s="164"/>
      <c r="QI123" s="164"/>
      <c r="QJ123" s="164"/>
      <c r="QK123" s="164"/>
      <c r="QL123" s="164"/>
      <c r="QM123" s="164"/>
      <c r="QN123" s="164"/>
      <c r="QO123" s="164"/>
      <c r="QP123" s="164"/>
      <c r="QQ123" s="164"/>
      <c r="QR123" s="164"/>
      <c r="QS123" s="164"/>
      <c r="QT123" s="164"/>
      <c r="QU123" s="164"/>
      <c r="QV123" s="164"/>
      <c r="QW123" s="164"/>
      <c r="QX123" s="164"/>
      <c r="QY123" s="164"/>
      <c r="QZ123" s="164"/>
      <c r="RA123" s="164"/>
      <c r="RB123" s="164"/>
      <c r="RC123" s="164"/>
      <c r="RD123" s="164"/>
      <c r="RE123" s="164"/>
      <c r="RF123" s="164"/>
      <c r="RG123" s="164"/>
      <c r="RH123" s="164"/>
      <c r="RI123" s="164"/>
      <c r="RJ123" s="164"/>
      <c r="RK123" s="164"/>
      <c r="RL123" s="164"/>
      <c r="RM123" s="164"/>
      <c r="RN123" s="164"/>
      <c r="RO123" s="164"/>
      <c r="RP123" s="164"/>
      <c r="RQ123" s="164"/>
      <c r="RR123" s="164"/>
      <c r="RS123" s="164"/>
      <c r="RT123" s="164"/>
      <c r="RU123" s="164"/>
      <c r="RV123" s="164"/>
      <c r="RW123" s="164"/>
      <c r="RX123" s="164"/>
      <c r="RY123" s="164"/>
      <c r="RZ123" s="164"/>
      <c r="SA123" s="164"/>
      <c r="SB123" s="164"/>
      <c r="SC123" s="164"/>
      <c r="SD123" s="164"/>
      <c r="SE123" s="164"/>
      <c r="SF123" s="164"/>
      <c r="SG123" s="164"/>
      <c r="SH123" s="164"/>
      <c r="SI123" s="164"/>
      <c r="SJ123" s="164"/>
      <c r="SK123" s="164"/>
      <c r="SL123" s="164"/>
      <c r="SM123" s="164"/>
      <c r="SN123" s="164"/>
      <c r="SO123" s="164"/>
      <c r="SP123" s="164"/>
      <c r="SQ123" s="164"/>
      <c r="SR123" s="164"/>
      <c r="SS123" s="164"/>
      <c r="ST123" s="164"/>
      <c r="SU123" s="164"/>
      <c r="SV123" s="164"/>
      <c r="SW123" s="164"/>
      <c r="SX123" s="164"/>
      <c r="SY123" s="164"/>
      <c r="SZ123" s="164"/>
      <c r="TA123" s="164"/>
      <c r="TB123" s="164"/>
      <c r="TC123" s="164"/>
      <c r="TD123" s="164"/>
      <c r="TE123" s="164"/>
      <c r="TF123" s="164"/>
      <c r="TG123" s="164"/>
      <c r="TH123" s="164"/>
      <c r="TI123" s="164"/>
      <c r="TJ123" s="164"/>
      <c r="TK123" s="164"/>
      <c r="TL123" s="164"/>
      <c r="TM123" s="164"/>
      <c r="TN123" s="164"/>
      <c r="TO123" s="164"/>
      <c r="TP123" s="164"/>
      <c r="TQ123" s="164"/>
      <c r="TR123" s="164"/>
      <c r="TS123" s="164"/>
      <c r="TT123" s="164"/>
      <c r="TU123" s="164"/>
      <c r="TV123" s="164"/>
      <c r="TW123" s="164"/>
      <c r="TX123" s="164"/>
      <c r="TY123" s="164"/>
      <c r="TZ123" s="164"/>
      <c r="UA123" s="164"/>
      <c r="UB123" s="164"/>
      <c r="UC123" s="164"/>
      <c r="UD123" s="164"/>
      <c r="UE123" s="164"/>
      <c r="UF123" s="164"/>
      <c r="UG123" s="164"/>
      <c r="UH123" s="164"/>
      <c r="UI123" s="164"/>
      <c r="UJ123" s="164"/>
      <c r="UK123" s="164"/>
      <c r="UL123" s="164"/>
      <c r="UM123" s="164"/>
      <c r="UN123" s="164"/>
      <c r="UO123" s="164"/>
      <c r="UP123" s="164"/>
      <c r="UQ123" s="164"/>
      <c r="UR123" s="164"/>
      <c r="US123" s="164"/>
      <c r="UT123" s="164"/>
      <c r="UU123" s="164"/>
      <c r="UV123" s="164"/>
      <c r="UW123" s="164"/>
      <c r="UX123" s="164"/>
      <c r="UY123" s="164"/>
      <c r="UZ123" s="164"/>
      <c r="VA123" s="164"/>
      <c r="VB123" s="164"/>
      <c r="VC123" s="164"/>
      <c r="VD123" s="164"/>
      <c r="VE123" s="164"/>
      <c r="VF123" s="164"/>
      <c r="VG123" s="164"/>
      <c r="VH123" s="164"/>
      <c r="VI123" s="164"/>
      <c r="VJ123" s="164"/>
      <c r="VK123" s="164"/>
      <c r="VL123" s="164"/>
      <c r="VM123" s="164"/>
      <c r="VN123" s="164"/>
      <c r="VO123" s="164"/>
      <c r="VP123" s="164"/>
      <c r="VQ123" s="164"/>
      <c r="VR123" s="164"/>
      <c r="VS123" s="164"/>
      <c r="VT123" s="164"/>
      <c r="VU123" s="164"/>
      <c r="VV123" s="164"/>
      <c r="VW123" s="164"/>
      <c r="VX123" s="164"/>
      <c r="VY123" s="164"/>
      <c r="VZ123" s="164"/>
      <c r="WA123" s="164"/>
      <c r="WB123" s="164"/>
      <c r="WC123" s="164"/>
      <c r="WD123" s="164"/>
      <c r="WE123" s="164"/>
      <c r="WF123" s="164"/>
      <c r="WG123" s="164"/>
      <c r="WH123" s="164"/>
      <c r="WI123" s="164"/>
      <c r="WJ123" s="164"/>
      <c r="WK123" s="164"/>
      <c r="WL123" s="164"/>
      <c r="WM123" s="164"/>
      <c r="WN123" s="164"/>
      <c r="WO123" s="164"/>
      <c r="WP123" s="164"/>
      <c r="WQ123" s="164"/>
      <c r="WR123" s="164"/>
      <c r="WS123" s="164"/>
      <c r="WT123" s="164"/>
      <c r="WU123" s="164"/>
      <c r="WV123" s="164"/>
      <c r="WW123" s="164"/>
      <c r="WX123" s="164"/>
      <c r="WY123" s="164"/>
      <c r="WZ123" s="164"/>
      <c r="XA123" s="164"/>
      <c r="XB123" s="164"/>
      <c r="XC123" s="164"/>
      <c r="XD123" s="164"/>
      <c r="XE123" s="164"/>
      <c r="XF123" s="164"/>
      <c r="XG123" s="164"/>
      <c r="XH123" s="164"/>
      <c r="XI123" s="164"/>
      <c r="XJ123" s="164"/>
      <c r="XK123" s="164"/>
      <c r="XL123" s="164"/>
      <c r="XM123" s="164"/>
      <c r="XN123" s="164"/>
      <c r="XO123" s="164"/>
      <c r="XP123" s="164"/>
      <c r="XQ123" s="164"/>
      <c r="XR123" s="164"/>
      <c r="XS123" s="164"/>
      <c r="XT123" s="164"/>
      <c r="XU123" s="164"/>
      <c r="XV123" s="164"/>
      <c r="XW123" s="164"/>
      <c r="XX123" s="164"/>
      <c r="XY123" s="164"/>
      <c r="XZ123" s="164"/>
      <c r="YA123" s="164"/>
      <c r="YB123" s="164"/>
      <c r="YC123" s="164"/>
      <c r="YD123" s="164"/>
      <c r="YE123" s="164"/>
      <c r="YF123" s="164"/>
      <c r="YG123" s="164"/>
      <c r="YH123" s="164"/>
      <c r="YI123" s="164"/>
      <c r="YJ123" s="164"/>
      <c r="YK123" s="164"/>
      <c r="YL123" s="164"/>
      <c r="YM123" s="164"/>
      <c r="YN123" s="164"/>
      <c r="YO123" s="164"/>
      <c r="YP123" s="164"/>
      <c r="YQ123" s="164"/>
      <c r="YR123" s="164"/>
      <c r="YS123" s="164"/>
      <c r="YT123" s="164"/>
      <c r="YU123" s="164"/>
      <c r="YV123" s="164"/>
      <c r="YW123" s="164"/>
      <c r="YX123" s="164"/>
      <c r="YY123" s="164"/>
      <c r="YZ123" s="164"/>
      <c r="ZA123" s="164"/>
      <c r="ZB123" s="164"/>
      <c r="ZC123" s="164"/>
      <c r="ZD123" s="164"/>
      <c r="ZE123" s="164"/>
      <c r="ZF123" s="164"/>
      <c r="ZG123" s="164"/>
      <c r="ZH123" s="164"/>
      <c r="ZI123" s="164"/>
      <c r="ZJ123" s="164"/>
      <c r="ZK123" s="164"/>
      <c r="ZL123" s="164"/>
      <c r="ZM123" s="164"/>
      <c r="ZN123" s="164"/>
      <c r="ZO123" s="164"/>
      <c r="ZP123" s="164"/>
      <c r="ZQ123" s="164"/>
      <c r="ZR123" s="164"/>
      <c r="ZS123" s="164"/>
      <c r="ZT123" s="164"/>
      <c r="ZU123" s="164"/>
      <c r="ZV123" s="164"/>
      <c r="ZW123" s="164"/>
      <c r="ZX123" s="164"/>
      <c r="ZY123" s="164"/>
      <c r="ZZ123" s="164"/>
      <c r="AAA123" s="164"/>
      <c r="AAB123" s="164"/>
      <c r="AAC123" s="164"/>
      <c r="AAD123" s="164"/>
      <c r="AAE123" s="164"/>
      <c r="AAF123" s="164"/>
      <c r="AAG123" s="164"/>
      <c r="AAH123" s="164"/>
      <c r="AAI123" s="164"/>
      <c r="AAJ123" s="164"/>
      <c r="AAK123" s="164"/>
      <c r="AAL123" s="164"/>
      <c r="AAM123" s="164"/>
      <c r="AAN123" s="164"/>
      <c r="AAO123" s="164"/>
      <c r="AAP123" s="164"/>
      <c r="AAQ123" s="164"/>
      <c r="AAR123" s="164"/>
      <c r="AAS123" s="164"/>
      <c r="AAT123" s="164"/>
      <c r="AAU123" s="164"/>
      <c r="AAV123" s="164"/>
      <c r="AAW123" s="164"/>
      <c r="AAX123" s="164"/>
      <c r="AAY123" s="164"/>
      <c r="AAZ123" s="164"/>
      <c r="ABA123" s="164"/>
      <c r="ABB123" s="164"/>
      <c r="ABC123" s="164"/>
    </row>
    <row r="124" spans="1:731" ht="15" customHeight="1" x14ac:dyDescent="0.35">
      <c r="A124" s="161"/>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4"/>
      <c r="DV124" s="164"/>
      <c r="DW124" s="164"/>
      <c r="DX124" s="164"/>
      <c r="DY124" s="164"/>
      <c r="DZ124" s="164"/>
      <c r="EA124" s="164"/>
      <c r="EB124" s="164"/>
      <c r="EC124" s="164"/>
      <c r="ED124" s="164"/>
      <c r="EE124" s="164"/>
      <c r="EF124" s="164"/>
      <c r="EG124" s="164"/>
      <c r="EH124" s="164"/>
      <c r="EI124" s="164"/>
      <c r="EJ124" s="164"/>
      <c r="EK124" s="164"/>
      <c r="EL124" s="164"/>
      <c r="EM124" s="164"/>
      <c r="EN124" s="164"/>
      <c r="EO124" s="164"/>
      <c r="EP124" s="164"/>
      <c r="EQ124" s="164"/>
      <c r="ER124" s="164"/>
      <c r="ES124" s="164"/>
      <c r="ET124" s="164"/>
      <c r="EU124" s="164"/>
      <c r="EV124" s="164"/>
      <c r="EW124" s="164"/>
      <c r="EX124" s="164"/>
      <c r="EY124" s="164"/>
      <c r="EZ124" s="164"/>
      <c r="FA124" s="164"/>
      <c r="FB124" s="164"/>
      <c r="FC124" s="164"/>
      <c r="FD124" s="164"/>
      <c r="FE124" s="164"/>
      <c r="FF124" s="164"/>
      <c r="FG124" s="164"/>
      <c r="FH124" s="164"/>
      <c r="FI124" s="164"/>
      <c r="FJ124" s="164"/>
      <c r="FK124" s="164"/>
      <c r="FL124" s="164"/>
      <c r="FM124" s="164"/>
      <c r="FN124" s="164"/>
      <c r="FO124" s="164"/>
      <c r="FP124" s="164"/>
      <c r="FQ124" s="164"/>
      <c r="FR124" s="164"/>
      <c r="FS124" s="164"/>
      <c r="FT124" s="164"/>
      <c r="FU124" s="164"/>
      <c r="FV124" s="164"/>
      <c r="FW124" s="164"/>
      <c r="FX124" s="164"/>
      <c r="FY124" s="164"/>
      <c r="FZ124" s="164"/>
      <c r="GA124" s="164"/>
      <c r="GB124" s="164"/>
      <c r="GC124" s="164"/>
      <c r="GD124" s="164"/>
      <c r="GE124" s="164"/>
      <c r="GF124" s="164"/>
      <c r="GG124" s="164"/>
      <c r="GH124" s="164"/>
      <c r="GI124" s="164"/>
      <c r="GJ124" s="164"/>
      <c r="GK124" s="164"/>
      <c r="GL124" s="164"/>
      <c r="GM124" s="164"/>
      <c r="GN124" s="164"/>
      <c r="GO124" s="164"/>
      <c r="GP124" s="164"/>
      <c r="GQ124" s="164"/>
      <c r="GR124" s="164"/>
      <c r="GS124" s="164"/>
      <c r="GT124" s="164"/>
      <c r="GU124" s="164"/>
      <c r="GV124" s="164"/>
      <c r="GW124" s="164"/>
      <c r="GX124" s="164"/>
      <c r="GY124" s="164"/>
      <c r="GZ124" s="164"/>
      <c r="HA124" s="164"/>
      <c r="HB124" s="164"/>
      <c r="HC124" s="164"/>
      <c r="HD124" s="164"/>
      <c r="HE124" s="164"/>
      <c r="HF124" s="164"/>
      <c r="HG124" s="164"/>
      <c r="HH124" s="164"/>
      <c r="HI124" s="164"/>
      <c r="HJ124" s="164"/>
      <c r="HK124" s="164"/>
      <c r="HL124" s="164"/>
      <c r="HM124" s="164"/>
      <c r="HN124" s="164"/>
      <c r="HO124" s="164"/>
      <c r="HP124" s="164"/>
      <c r="HQ124" s="164"/>
      <c r="HR124" s="164"/>
      <c r="HS124" s="164"/>
      <c r="HT124" s="164"/>
      <c r="HU124" s="164"/>
      <c r="HV124" s="164"/>
      <c r="HW124" s="164"/>
      <c r="HX124" s="164"/>
      <c r="HY124" s="164"/>
      <c r="HZ124" s="164"/>
      <c r="IA124" s="164"/>
      <c r="IB124" s="164"/>
      <c r="IC124" s="164"/>
      <c r="ID124" s="164"/>
      <c r="IE124" s="164"/>
      <c r="IF124" s="164"/>
      <c r="IG124" s="164"/>
      <c r="IH124" s="164"/>
      <c r="II124" s="164"/>
      <c r="IJ124" s="164"/>
      <c r="IK124" s="164"/>
      <c r="IL124" s="164"/>
      <c r="IM124" s="164"/>
      <c r="IN124" s="164"/>
      <c r="IO124" s="164"/>
      <c r="IP124" s="164"/>
      <c r="IQ124" s="164"/>
      <c r="IR124" s="164"/>
      <c r="IS124" s="164"/>
      <c r="IT124" s="164"/>
      <c r="IU124" s="164"/>
      <c r="IV124" s="164"/>
      <c r="IW124" s="164"/>
      <c r="IX124" s="164"/>
      <c r="IY124" s="164"/>
      <c r="IZ124" s="164"/>
      <c r="JA124" s="164"/>
      <c r="JB124" s="164"/>
      <c r="JC124" s="164"/>
      <c r="JD124" s="164"/>
      <c r="JE124" s="164"/>
      <c r="JF124" s="164"/>
      <c r="JG124" s="164"/>
      <c r="JH124" s="164"/>
      <c r="JI124" s="164"/>
      <c r="JJ124" s="164"/>
      <c r="JK124" s="164"/>
      <c r="JL124" s="164"/>
      <c r="JM124" s="164"/>
      <c r="JN124" s="164"/>
      <c r="JO124" s="164"/>
      <c r="JP124" s="164"/>
      <c r="JQ124" s="164"/>
      <c r="JR124" s="164"/>
      <c r="JS124" s="164"/>
      <c r="JT124" s="164"/>
      <c r="JU124" s="164"/>
      <c r="JV124" s="164"/>
      <c r="JW124" s="164"/>
      <c r="JX124" s="164"/>
      <c r="JY124" s="164"/>
      <c r="JZ124" s="164"/>
      <c r="KA124" s="164"/>
      <c r="KB124" s="164"/>
      <c r="KC124" s="164"/>
      <c r="KD124" s="164"/>
      <c r="KE124" s="164"/>
      <c r="KF124" s="164"/>
      <c r="KG124" s="164"/>
      <c r="KH124" s="164"/>
      <c r="KI124" s="164"/>
      <c r="KJ124" s="164"/>
      <c r="KK124" s="164"/>
      <c r="KL124" s="164"/>
      <c r="KM124" s="164"/>
      <c r="KN124" s="164"/>
      <c r="KO124" s="164"/>
      <c r="KP124" s="164"/>
      <c r="KQ124" s="164"/>
      <c r="KR124" s="164"/>
      <c r="KS124" s="164"/>
      <c r="KT124" s="164"/>
      <c r="KU124" s="164"/>
      <c r="KV124" s="164"/>
      <c r="KW124" s="164"/>
      <c r="KX124" s="164"/>
      <c r="KY124" s="164"/>
      <c r="KZ124" s="164"/>
      <c r="LA124" s="164"/>
      <c r="LB124" s="164"/>
      <c r="LC124" s="164"/>
      <c r="LD124" s="164"/>
      <c r="LE124" s="164"/>
      <c r="LF124" s="164"/>
      <c r="LG124" s="164"/>
      <c r="LH124" s="164"/>
      <c r="LI124" s="164"/>
      <c r="LJ124" s="164"/>
      <c r="LK124" s="164"/>
      <c r="LL124" s="164"/>
      <c r="LM124" s="164"/>
      <c r="LN124" s="164"/>
      <c r="LO124" s="164"/>
      <c r="LP124" s="164"/>
      <c r="LQ124" s="164"/>
      <c r="LR124" s="164"/>
      <c r="LS124" s="164"/>
      <c r="LT124" s="164"/>
      <c r="LU124" s="164"/>
      <c r="LV124" s="164"/>
      <c r="LW124" s="164"/>
      <c r="LX124" s="164"/>
      <c r="LY124" s="164"/>
      <c r="LZ124" s="164"/>
      <c r="MA124" s="164"/>
      <c r="MB124" s="164"/>
      <c r="MC124" s="164"/>
      <c r="MD124" s="164"/>
      <c r="ME124" s="164"/>
      <c r="MF124" s="164"/>
      <c r="MG124" s="164"/>
      <c r="MH124" s="164"/>
      <c r="MI124" s="164"/>
      <c r="MJ124" s="164"/>
      <c r="MK124" s="164"/>
      <c r="ML124" s="164"/>
      <c r="MM124" s="164"/>
      <c r="MN124" s="164"/>
      <c r="MO124" s="164"/>
      <c r="MP124" s="164"/>
      <c r="MQ124" s="164"/>
      <c r="MR124" s="164"/>
      <c r="MS124" s="164"/>
      <c r="MT124" s="164"/>
      <c r="MU124" s="164"/>
      <c r="MV124" s="164"/>
      <c r="MW124" s="164"/>
      <c r="MX124" s="164"/>
      <c r="MY124" s="164"/>
      <c r="MZ124" s="164"/>
      <c r="NA124" s="164"/>
      <c r="NB124" s="164"/>
      <c r="NC124" s="164"/>
      <c r="ND124" s="164"/>
      <c r="NE124" s="164"/>
      <c r="NF124" s="164"/>
      <c r="NG124" s="164"/>
      <c r="NH124" s="164"/>
      <c r="NI124" s="164"/>
      <c r="NJ124" s="164"/>
      <c r="NK124" s="164"/>
      <c r="NL124" s="164"/>
      <c r="NM124" s="164"/>
      <c r="NN124" s="164"/>
      <c r="NO124" s="164"/>
      <c r="NP124" s="164"/>
      <c r="NQ124" s="164"/>
      <c r="NR124" s="164"/>
      <c r="NS124" s="164"/>
      <c r="NT124" s="164"/>
      <c r="NU124" s="164"/>
      <c r="NV124" s="164"/>
      <c r="NW124" s="164"/>
      <c r="NX124" s="164"/>
      <c r="NY124" s="164"/>
      <c r="NZ124" s="164"/>
      <c r="OA124" s="164"/>
      <c r="OB124" s="164"/>
      <c r="OC124" s="164"/>
      <c r="OD124" s="164"/>
      <c r="OE124" s="164"/>
      <c r="OF124" s="164"/>
      <c r="OG124" s="164"/>
      <c r="OH124" s="164"/>
      <c r="OI124" s="164"/>
      <c r="OJ124" s="164"/>
      <c r="OK124" s="164"/>
      <c r="OL124" s="164"/>
      <c r="OM124" s="164"/>
      <c r="ON124" s="164"/>
      <c r="OO124" s="164"/>
      <c r="OP124" s="164"/>
      <c r="OQ124" s="164"/>
      <c r="OR124" s="164"/>
      <c r="OS124" s="164"/>
      <c r="OT124" s="164"/>
      <c r="OU124" s="164"/>
      <c r="OV124" s="164"/>
      <c r="OW124" s="164"/>
      <c r="OX124" s="164"/>
      <c r="OY124" s="164"/>
      <c r="OZ124" s="164"/>
      <c r="PA124" s="164"/>
      <c r="PB124" s="164"/>
      <c r="PC124" s="164"/>
      <c r="PD124" s="164"/>
      <c r="PE124" s="164"/>
      <c r="PF124" s="164"/>
      <c r="PG124" s="164"/>
      <c r="PH124" s="164"/>
      <c r="PI124" s="164"/>
      <c r="PJ124" s="164"/>
      <c r="PK124" s="164"/>
      <c r="PL124" s="164"/>
      <c r="PM124" s="164"/>
      <c r="PN124" s="164"/>
      <c r="PO124" s="164"/>
      <c r="PP124" s="164"/>
      <c r="PQ124" s="164"/>
      <c r="PR124" s="164"/>
      <c r="PS124" s="164"/>
      <c r="PT124" s="164"/>
      <c r="PU124" s="164"/>
      <c r="PV124" s="164"/>
      <c r="PW124" s="164"/>
      <c r="PX124" s="164"/>
      <c r="PY124" s="164"/>
      <c r="PZ124" s="164"/>
      <c r="QA124" s="164"/>
      <c r="QB124" s="164"/>
      <c r="QC124" s="164"/>
      <c r="QD124" s="164"/>
      <c r="QE124" s="164"/>
      <c r="QF124" s="164"/>
      <c r="QG124" s="164"/>
      <c r="QH124" s="164"/>
      <c r="QI124" s="164"/>
      <c r="QJ124" s="164"/>
      <c r="QK124" s="164"/>
      <c r="QL124" s="164"/>
      <c r="QM124" s="164"/>
      <c r="QN124" s="164"/>
      <c r="QO124" s="164"/>
      <c r="QP124" s="164"/>
      <c r="QQ124" s="164"/>
      <c r="QR124" s="164"/>
      <c r="QS124" s="164"/>
      <c r="QT124" s="164"/>
      <c r="QU124" s="164"/>
      <c r="QV124" s="164"/>
      <c r="QW124" s="164"/>
      <c r="QX124" s="164"/>
      <c r="QY124" s="164"/>
      <c r="QZ124" s="164"/>
      <c r="RA124" s="164"/>
      <c r="RB124" s="164"/>
      <c r="RC124" s="164"/>
      <c r="RD124" s="164"/>
      <c r="RE124" s="164"/>
      <c r="RF124" s="164"/>
      <c r="RG124" s="164"/>
      <c r="RH124" s="164"/>
      <c r="RI124" s="164"/>
      <c r="RJ124" s="164"/>
      <c r="RK124" s="164"/>
      <c r="RL124" s="164"/>
      <c r="RM124" s="164"/>
      <c r="RN124" s="164"/>
      <c r="RO124" s="164"/>
      <c r="RP124" s="164"/>
      <c r="RQ124" s="164"/>
      <c r="RR124" s="164"/>
      <c r="RS124" s="164"/>
      <c r="RT124" s="164"/>
      <c r="RU124" s="164"/>
      <c r="RV124" s="164"/>
      <c r="RW124" s="164"/>
      <c r="RX124" s="164"/>
      <c r="RY124" s="164"/>
      <c r="RZ124" s="164"/>
      <c r="SA124" s="164"/>
      <c r="SB124" s="164"/>
      <c r="SC124" s="164"/>
      <c r="SD124" s="164"/>
      <c r="SE124" s="164"/>
      <c r="SF124" s="164"/>
      <c r="SG124" s="164"/>
      <c r="SH124" s="164"/>
      <c r="SI124" s="164"/>
      <c r="SJ124" s="164"/>
      <c r="SK124" s="164"/>
      <c r="SL124" s="164"/>
      <c r="SM124" s="164"/>
      <c r="SN124" s="164"/>
      <c r="SO124" s="164"/>
      <c r="SP124" s="164"/>
      <c r="SQ124" s="164"/>
      <c r="SR124" s="164"/>
      <c r="SS124" s="164"/>
      <c r="ST124" s="164"/>
      <c r="SU124" s="164"/>
      <c r="SV124" s="164"/>
      <c r="SW124" s="164"/>
      <c r="SX124" s="164"/>
      <c r="SY124" s="164"/>
      <c r="SZ124" s="164"/>
      <c r="TA124" s="164"/>
      <c r="TB124" s="164"/>
      <c r="TC124" s="164"/>
      <c r="TD124" s="164"/>
      <c r="TE124" s="164"/>
      <c r="TF124" s="164"/>
      <c r="TG124" s="164"/>
      <c r="TH124" s="164"/>
      <c r="TI124" s="164"/>
      <c r="TJ124" s="164"/>
      <c r="TK124" s="164"/>
      <c r="TL124" s="164"/>
      <c r="TM124" s="164"/>
      <c r="TN124" s="164"/>
      <c r="TO124" s="164"/>
      <c r="TP124" s="164"/>
      <c r="TQ124" s="164"/>
      <c r="TR124" s="164"/>
      <c r="TS124" s="164"/>
      <c r="TT124" s="164"/>
      <c r="TU124" s="164"/>
      <c r="TV124" s="164"/>
      <c r="TW124" s="164"/>
      <c r="TX124" s="164"/>
      <c r="TY124" s="164"/>
      <c r="TZ124" s="164"/>
      <c r="UA124" s="164"/>
      <c r="UB124" s="164"/>
      <c r="UC124" s="164"/>
      <c r="UD124" s="164"/>
      <c r="UE124" s="164"/>
      <c r="UF124" s="164"/>
      <c r="UG124" s="164"/>
      <c r="UH124" s="164"/>
      <c r="UI124" s="164"/>
      <c r="UJ124" s="164"/>
      <c r="UK124" s="164"/>
      <c r="UL124" s="164"/>
      <c r="UM124" s="164"/>
      <c r="UN124" s="164"/>
      <c r="UO124" s="164"/>
      <c r="UP124" s="164"/>
      <c r="UQ124" s="164"/>
      <c r="UR124" s="164"/>
      <c r="US124" s="164"/>
      <c r="UT124" s="164"/>
      <c r="UU124" s="164"/>
      <c r="UV124" s="164"/>
      <c r="UW124" s="164"/>
      <c r="UX124" s="164"/>
      <c r="UY124" s="164"/>
      <c r="UZ124" s="164"/>
      <c r="VA124" s="164"/>
      <c r="VB124" s="164"/>
      <c r="VC124" s="164"/>
      <c r="VD124" s="164"/>
      <c r="VE124" s="164"/>
      <c r="VF124" s="164"/>
      <c r="VG124" s="164"/>
      <c r="VH124" s="164"/>
      <c r="VI124" s="164"/>
      <c r="VJ124" s="164"/>
      <c r="VK124" s="164"/>
      <c r="VL124" s="164"/>
      <c r="VM124" s="164"/>
      <c r="VN124" s="164"/>
      <c r="VO124" s="164"/>
      <c r="VP124" s="164"/>
      <c r="VQ124" s="164"/>
      <c r="VR124" s="164"/>
      <c r="VS124" s="164"/>
      <c r="VT124" s="164"/>
      <c r="VU124" s="164"/>
      <c r="VV124" s="164"/>
      <c r="VW124" s="164"/>
      <c r="VX124" s="164"/>
      <c r="VY124" s="164"/>
      <c r="VZ124" s="164"/>
      <c r="WA124" s="164"/>
      <c r="WB124" s="164"/>
      <c r="WC124" s="164"/>
      <c r="WD124" s="164"/>
      <c r="WE124" s="164"/>
      <c r="WF124" s="164"/>
      <c r="WG124" s="164"/>
      <c r="WH124" s="164"/>
      <c r="WI124" s="164"/>
      <c r="WJ124" s="164"/>
      <c r="WK124" s="164"/>
      <c r="WL124" s="164"/>
      <c r="WM124" s="164"/>
      <c r="WN124" s="164"/>
      <c r="WO124" s="164"/>
      <c r="WP124" s="164"/>
      <c r="WQ124" s="164"/>
      <c r="WR124" s="164"/>
      <c r="WS124" s="164"/>
      <c r="WT124" s="164"/>
      <c r="WU124" s="164"/>
      <c r="WV124" s="164"/>
      <c r="WW124" s="164"/>
      <c r="WX124" s="164"/>
      <c r="WY124" s="164"/>
      <c r="WZ124" s="164"/>
      <c r="XA124" s="164"/>
      <c r="XB124" s="164"/>
      <c r="XC124" s="164"/>
      <c r="XD124" s="164"/>
      <c r="XE124" s="164"/>
      <c r="XF124" s="164"/>
      <c r="XG124" s="164"/>
      <c r="XH124" s="164"/>
      <c r="XI124" s="164"/>
      <c r="XJ124" s="164"/>
      <c r="XK124" s="164"/>
      <c r="XL124" s="164"/>
      <c r="XM124" s="164"/>
      <c r="XN124" s="164"/>
      <c r="XO124" s="164"/>
      <c r="XP124" s="164"/>
      <c r="XQ124" s="164"/>
      <c r="XR124" s="164"/>
      <c r="XS124" s="164"/>
      <c r="XT124" s="164"/>
      <c r="XU124" s="164"/>
      <c r="XV124" s="164"/>
      <c r="XW124" s="164"/>
      <c r="XX124" s="164"/>
      <c r="XY124" s="164"/>
      <c r="XZ124" s="164"/>
      <c r="YA124" s="164"/>
      <c r="YB124" s="164"/>
      <c r="YC124" s="164"/>
      <c r="YD124" s="164"/>
      <c r="YE124" s="164"/>
      <c r="YF124" s="164"/>
      <c r="YG124" s="164"/>
      <c r="YH124" s="164"/>
      <c r="YI124" s="164"/>
      <c r="YJ124" s="164"/>
      <c r="YK124" s="164"/>
      <c r="YL124" s="164"/>
      <c r="YM124" s="164"/>
      <c r="YN124" s="164"/>
      <c r="YO124" s="164"/>
      <c r="YP124" s="164"/>
      <c r="YQ124" s="164"/>
      <c r="YR124" s="164"/>
      <c r="YS124" s="164"/>
      <c r="YT124" s="164"/>
      <c r="YU124" s="164"/>
      <c r="YV124" s="164"/>
      <c r="YW124" s="164"/>
      <c r="YX124" s="164"/>
      <c r="YY124" s="164"/>
      <c r="YZ124" s="164"/>
      <c r="ZA124" s="164"/>
      <c r="ZB124" s="164"/>
      <c r="ZC124" s="164"/>
      <c r="ZD124" s="164"/>
      <c r="ZE124" s="164"/>
      <c r="ZF124" s="164"/>
      <c r="ZG124" s="164"/>
      <c r="ZH124" s="164"/>
      <c r="ZI124" s="164"/>
      <c r="ZJ124" s="164"/>
      <c r="ZK124" s="164"/>
      <c r="ZL124" s="164"/>
      <c r="ZM124" s="164"/>
      <c r="ZN124" s="164"/>
      <c r="ZO124" s="164"/>
      <c r="ZP124" s="164"/>
      <c r="ZQ124" s="164"/>
      <c r="ZR124" s="164"/>
      <c r="ZS124" s="164"/>
      <c r="ZT124" s="164"/>
      <c r="ZU124" s="164"/>
      <c r="ZV124" s="164"/>
      <c r="ZW124" s="164"/>
      <c r="ZX124" s="164"/>
      <c r="ZY124" s="164"/>
      <c r="ZZ124" s="164"/>
      <c r="AAA124" s="164"/>
      <c r="AAB124" s="164"/>
      <c r="AAC124" s="164"/>
      <c r="AAD124" s="164"/>
      <c r="AAE124" s="164"/>
      <c r="AAF124" s="164"/>
      <c r="AAG124" s="164"/>
      <c r="AAH124" s="164"/>
      <c r="AAI124" s="164"/>
      <c r="AAJ124" s="164"/>
      <c r="AAK124" s="164"/>
      <c r="AAL124" s="164"/>
      <c r="AAM124" s="164"/>
      <c r="AAN124" s="164"/>
      <c r="AAO124" s="164"/>
      <c r="AAP124" s="164"/>
      <c r="AAQ124" s="164"/>
      <c r="AAR124" s="164"/>
      <c r="AAS124" s="164"/>
      <c r="AAT124" s="164"/>
      <c r="AAU124" s="164"/>
      <c r="AAV124" s="164"/>
      <c r="AAW124" s="164"/>
      <c r="AAX124" s="164"/>
      <c r="AAY124" s="164"/>
      <c r="AAZ124" s="164"/>
      <c r="ABA124" s="164"/>
      <c r="ABB124" s="164"/>
      <c r="ABC124" s="164"/>
    </row>
    <row r="125" spans="1:731" ht="15" customHeight="1" x14ac:dyDescent="0.35">
      <c r="A125" s="161"/>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4"/>
      <c r="DV125" s="164"/>
      <c r="DW125" s="164"/>
      <c r="DX125" s="164"/>
      <c r="DY125" s="164"/>
      <c r="DZ125" s="164"/>
      <c r="EA125" s="164"/>
      <c r="EB125" s="164"/>
      <c r="EC125" s="164"/>
      <c r="ED125" s="164"/>
      <c r="EE125" s="164"/>
      <c r="EF125" s="164"/>
      <c r="EG125" s="164"/>
      <c r="EH125" s="164"/>
      <c r="EI125" s="164"/>
      <c r="EJ125" s="164"/>
      <c r="EK125" s="164"/>
      <c r="EL125" s="164"/>
      <c r="EM125" s="164"/>
      <c r="EN125" s="164"/>
      <c r="EO125" s="164"/>
      <c r="EP125" s="164"/>
      <c r="EQ125" s="164"/>
      <c r="ER125" s="164"/>
      <c r="ES125" s="164"/>
      <c r="ET125" s="164"/>
      <c r="EU125" s="164"/>
      <c r="EV125" s="164"/>
      <c r="EW125" s="164"/>
      <c r="EX125" s="164"/>
      <c r="EY125" s="164"/>
      <c r="EZ125" s="164"/>
      <c r="FA125" s="164"/>
      <c r="FB125" s="164"/>
      <c r="FC125" s="164"/>
      <c r="FD125" s="164"/>
      <c r="FE125" s="164"/>
      <c r="FF125" s="164"/>
      <c r="FG125" s="164"/>
      <c r="FH125" s="164"/>
      <c r="FI125" s="164"/>
      <c r="FJ125" s="164"/>
      <c r="FK125" s="164"/>
      <c r="FL125" s="164"/>
      <c r="FM125" s="164"/>
      <c r="FN125" s="164"/>
      <c r="FO125" s="164"/>
      <c r="FP125" s="164"/>
      <c r="FQ125" s="164"/>
      <c r="FR125" s="164"/>
      <c r="FS125" s="164"/>
      <c r="FT125" s="164"/>
      <c r="FU125" s="164"/>
      <c r="FV125" s="164"/>
      <c r="FW125" s="164"/>
      <c r="FX125" s="164"/>
      <c r="FY125" s="164"/>
      <c r="FZ125" s="164"/>
      <c r="GA125" s="164"/>
      <c r="GB125" s="164"/>
      <c r="GC125" s="164"/>
      <c r="GD125" s="164"/>
      <c r="GE125" s="164"/>
      <c r="GF125" s="164"/>
      <c r="GG125" s="164"/>
      <c r="GH125" s="164"/>
      <c r="GI125" s="164"/>
      <c r="GJ125" s="164"/>
      <c r="GK125" s="164"/>
      <c r="GL125" s="164"/>
      <c r="GM125" s="164"/>
      <c r="GN125" s="164"/>
      <c r="GO125" s="164"/>
      <c r="GP125" s="164"/>
      <c r="GQ125" s="164"/>
      <c r="GR125" s="164"/>
      <c r="GS125" s="164"/>
      <c r="GT125" s="164"/>
      <c r="GU125" s="164"/>
      <c r="GV125" s="164"/>
      <c r="GW125" s="164"/>
      <c r="GX125" s="164"/>
      <c r="GY125" s="164"/>
      <c r="GZ125" s="164"/>
      <c r="HA125" s="164"/>
      <c r="HB125" s="164"/>
      <c r="HC125" s="164"/>
      <c r="HD125" s="164"/>
      <c r="HE125" s="164"/>
      <c r="HF125" s="164"/>
      <c r="HG125" s="164"/>
      <c r="HH125" s="164"/>
      <c r="HI125" s="164"/>
      <c r="HJ125" s="164"/>
      <c r="HK125" s="164"/>
      <c r="HL125" s="164"/>
      <c r="HM125" s="164"/>
      <c r="HN125" s="164"/>
      <c r="HO125" s="164"/>
      <c r="HP125" s="164"/>
      <c r="HQ125" s="164"/>
      <c r="HR125" s="164"/>
      <c r="HS125" s="164"/>
      <c r="HT125" s="164"/>
      <c r="HU125" s="164"/>
      <c r="HV125" s="164"/>
      <c r="HW125" s="164"/>
      <c r="HX125" s="164"/>
      <c r="HY125" s="164"/>
      <c r="HZ125" s="164"/>
      <c r="IA125" s="164"/>
      <c r="IB125" s="164"/>
      <c r="IC125" s="164"/>
      <c r="ID125" s="164"/>
      <c r="IE125" s="164"/>
      <c r="IF125" s="164"/>
      <c r="IG125" s="164"/>
      <c r="IH125" s="164"/>
      <c r="II125" s="164"/>
      <c r="IJ125" s="164"/>
      <c r="IK125" s="164"/>
      <c r="IL125" s="164"/>
      <c r="IM125" s="164"/>
      <c r="IN125" s="164"/>
      <c r="IO125" s="164"/>
      <c r="IP125" s="164"/>
      <c r="IQ125" s="164"/>
      <c r="IR125" s="164"/>
      <c r="IS125" s="164"/>
      <c r="IT125" s="164"/>
      <c r="IU125" s="164"/>
      <c r="IV125" s="164"/>
      <c r="IW125" s="164"/>
      <c r="IX125" s="164"/>
      <c r="IY125" s="164"/>
      <c r="IZ125" s="164"/>
      <c r="JA125" s="164"/>
      <c r="JB125" s="164"/>
      <c r="JC125" s="164"/>
      <c r="JD125" s="164"/>
      <c r="JE125" s="164"/>
      <c r="JF125" s="164"/>
      <c r="JG125" s="164"/>
      <c r="JH125" s="164"/>
      <c r="JI125" s="164"/>
      <c r="JJ125" s="164"/>
      <c r="JK125" s="164"/>
      <c r="JL125" s="164"/>
      <c r="JM125" s="164"/>
      <c r="JN125" s="164"/>
      <c r="JO125" s="164"/>
      <c r="JP125" s="164"/>
      <c r="JQ125" s="164"/>
      <c r="JR125" s="164"/>
      <c r="JS125" s="164"/>
      <c r="JT125" s="164"/>
      <c r="JU125" s="164"/>
      <c r="JV125" s="164"/>
      <c r="JW125" s="164"/>
      <c r="JX125" s="164"/>
      <c r="JY125" s="164"/>
      <c r="JZ125" s="164"/>
      <c r="KA125" s="164"/>
      <c r="KB125" s="164"/>
      <c r="KC125" s="164"/>
      <c r="KD125" s="164"/>
      <c r="KE125" s="164"/>
      <c r="KF125" s="164"/>
      <c r="KG125" s="164"/>
      <c r="KH125" s="164"/>
      <c r="KI125" s="164"/>
      <c r="KJ125" s="164"/>
      <c r="KK125" s="164"/>
      <c r="KL125" s="164"/>
      <c r="KM125" s="164"/>
      <c r="KN125" s="164"/>
      <c r="KO125" s="164"/>
      <c r="KP125" s="164"/>
      <c r="KQ125" s="164"/>
      <c r="KR125" s="164"/>
      <c r="KS125" s="164"/>
      <c r="KT125" s="164"/>
      <c r="KU125" s="164"/>
      <c r="KV125" s="164"/>
      <c r="KW125" s="164"/>
      <c r="KX125" s="164"/>
      <c r="KY125" s="164"/>
      <c r="KZ125" s="164"/>
      <c r="LA125" s="164"/>
      <c r="LB125" s="164"/>
      <c r="LC125" s="164"/>
      <c r="LD125" s="164"/>
      <c r="LE125" s="164"/>
      <c r="LF125" s="164"/>
      <c r="LG125" s="164"/>
      <c r="LH125" s="164"/>
      <c r="LI125" s="164"/>
      <c r="LJ125" s="164"/>
      <c r="LK125" s="164"/>
      <c r="LL125" s="164"/>
      <c r="LM125" s="164"/>
      <c r="LN125" s="164"/>
      <c r="LO125" s="164"/>
      <c r="LP125" s="164"/>
      <c r="LQ125" s="164"/>
      <c r="LR125" s="164"/>
      <c r="LS125" s="164"/>
      <c r="LT125" s="164"/>
      <c r="LU125" s="164"/>
      <c r="LV125" s="164"/>
      <c r="LW125" s="164"/>
      <c r="LX125" s="164"/>
      <c r="LY125" s="164"/>
      <c r="LZ125" s="164"/>
      <c r="MA125" s="164"/>
      <c r="MB125" s="164"/>
      <c r="MC125" s="164"/>
      <c r="MD125" s="164"/>
      <c r="ME125" s="164"/>
      <c r="MF125" s="164"/>
      <c r="MG125" s="164"/>
      <c r="MH125" s="164"/>
      <c r="MI125" s="164"/>
      <c r="MJ125" s="164"/>
      <c r="MK125" s="164"/>
      <c r="ML125" s="164"/>
      <c r="MM125" s="164"/>
      <c r="MN125" s="164"/>
      <c r="MO125" s="164"/>
      <c r="MP125" s="164"/>
      <c r="MQ125" s="164"/>
      <c r="MR125" s="164"/>
      <c r="MS125" s="164"/>
      <c r="MT125" s="164"/>
      <c r="MU125" s="164"/>
      <c r="MV125" s="164"/>
      <c r="MW125" s="164"/>
      <c r="MX125" s="164"/>
      <c r="MY125" s="164"/>
      <c r="MZ125" s="164"/>
      <c r="NA125" s="164"/>
      <c r="NB125" s="164"/>
      <c r="NC125" s="164"/>
      <c r="ND125" s="164"/>
      <c r="NE125" s="164"/>
      <c r="NF125" s="164"/>
      <c r="NG125" s="164"/>
      <c r="NH125" s="164"/>
      <c r="NI125" s="164"/>
      <c r="NJ125" s="164"/>
      <c r="NK125" s="164"/>
      <c r="NL125" s="164"/>
      <c r="NM125" s="164"/>
      <c r="NN125" s="164"/>
      <c r="NO125" s="164"/>
      <c r="NP125" s="164"/>
      <c r="NQ125" s="164"/>
      <c r="NR125" s="164"/>
      <c r="NS125" s="164"/>
      <c r="NT125" s="164"/>
      <c r="NU125" s="164"/>
      <c r="NV125" s="164"/>
      <c r="NW125" s="164"/>
      <c r="NX125" s="164"/>
      <c r="NY125" s="164"/>
      <c r="NZ125" s="164"/>
      <c r="OA125" s="164"/>
      <c r="OB125" s="164"/>
      <c r="OC125" s="164"/>
      <c r="OD125" s="164"/>
      <c r="OE125" s="164"/>
      <c r="OF125" s="164"/>
      <c r="OG125" s="164"/>
      <c r="OH125" s="164"/>
      <c r="OI125" s="164"/>
      <c r="OJ125" s="164"/>
      <c r="OK125" s="164"/>
      <c r="OL125" s="164"/>
      <c r="OM125" s="164"/>
      <c r="ON125" s="164"/>
      <c r="OO125" s="164"/>
      <c r="OP125" s="164"/>
      <c r="OQ125" s="164"/>
      <c r="OR125" s="164"/>
      <c r="OS125" s="164"/>
      <c r="OT125" s="164"/>
      <c r="OU125" s="164"/>
      <c r="OV125" s="164"/>
      <c r="OW125" s="164"/>
      <c r="OX125" s="164"/>
      <c r="OY125" s="164"/>
      <c r="OZ125" s="164"/>
      <c r="PA125" s="164"/>
      <c r="PB125" s="164"/>
      <c r="PC125" s="164"/>
      <c r="PD125" s="164"/>
      <c r="PE125" s="164"/>
      <c r="PF125" s="164"/>
      <c r="PG125" s="164"/>
      <c r="PH125" s="164"/>
      <c r="PI125" s="164"/>
      <c r="PJ125" s="164"/>
      <c r="PK125" s="164"/>
      <c r="PL125" s="164"/>
      <c r="PM125" s="164"/>
      <c r="PN125" s="164"/>
      <c r="PO125" s="164"/>
      <c r="PP125" s="164"/>
      <c r="PQ125" s="164"/>
      <c r="PR125" s="164"/>
      <c r="PS125" s="164"/>
      <c r="PT125" s="164"/>
      <c r="PU125" s="164"/>
      <c r="PV125" s="164"/>
      <c r="PW125" s="164"/>
      <c r="PX125" s="164"/>
      <c r="PY125" s="164"/>
      <c r="PZ125" s="164"/>
      <c r="QA125" s="164"/>
      <c r="QB125" s="164"/>
      <c r="QC125" s="164"/>
      <c r="QD125" s="164"/>
      <c r="QE125" s="164"/>
      <c r="QF125" s="164"/>
      <c r="QG125" s="164"/>
      <c r="QH125" s="164"/>
      <c r="QI125" s="164"/>
      <c r="QJ125" s="164"/>
      <c r="QK125" s="164"/>
      <c r="QL125" s="164"/>
      <c r="QM125" s="164"/>
      <c r="QN125" s="164"/>
      <c r="QO125" s="164"/>
      <c r="QP125" s="164"/>
      <c r="QQ125" s="164"/>
      <c r="QR125" s="164"/>
      <c r="QS125" s="164"/>
      <c r="QT125" s="164"/>
      <c r="QU125" s="164"/>
      <c r="QV125" s="164"/>
      <c r="QW125" s="164"/>
      <c r="QX125" s="164"/>
      <c r="QY125" s="164"/>
      <c r="QZ125" s="164"/>
      <c r="RA125" s="164"/>
      <c r="RB125" s="164"/>
      <c r="RC125" s="164"/>
      <c r="RD125" s="164"/>
      <c r="RE125" s="164"/>
      <c r="RF125" s="164"/>
      <c r="RG125" s="164"/>
      <c r="RH125" s="164"/>
      <c r="RI125" s="164"/>
      <c r="RJ125" s="164"/>
      <c r="RK125" s="164"/>
      <c r="RL125" s="164"/>
      <c r="RM125" s="164"/>
      <c r="RN125" s="164"/>
      <c r="RO125" s="164"/>
      <c r="RP125" s="164"/>
      <c r="RQ125" s="164"/>
      <c r="RR125" s="164"/>
      <c r="RS125" s="164"/>
      <c r="RT125" s="164"/>
      <c r="RU125" s="164"/>
      <c r="RV125" s="164"/>
      <c r="RW125" s="164"/>
      <c r="RX125" s="164"/>
      <c r="RY125" s="164"/>
      <c r="RZ125" s="164"/>
      <c r="SA125" s="164"/>
      <c r="SB125" s="164"/>
      <c r="SC125" s="164"/>
      <c r="SD125" s="164"/>
      <c r="SE125" s="164"/>
      <c r="SF125" s="164"/>
      <c r="SG125" s="164"/>
      <c r="SH125" s="164"/>
      <c r="SI125" s="164"/>
      <c r="SJ125" s="164"/>
      <c r="SK125" s="164"/>
      <c r="SL125" s="164"/>
      <c r="SM125" s="164"/>
      <c r="SN125" s="164"/>
      <c r="SO125" s="164"/>
      <c r="SP125" s="164"/>
      <c r="SQ125" s="164"/>
      <c r="SR125" s="164"/>
      <c r="SS125" s="164"/>
      <c r="ST125" s="164"/>
      <c r="SU125" s="164"/>
      <c r="SV125" s="164"/>
      <c r="SW125" s="164"/>
      <c r="SX125" s="164"/>
      <c r="SY125" s="164"/>
      <c r="SZ125" s="164"/>
      <c r="TA125" s="164"/>
      <c r="TB125" s="164"/>
      <c r="TC125" s="164"/>
      <c r="TD125" s="164"/>
      <c r="TE125" s="164"/>
      <c r="TF125" s="164"/>
      <c r="TG125" s="164"/>
      <c r="TH125" s="164"/>
      <c r="TI125" s="164"/>
      <c r="TJ125" s="164"/>
      <c r="TK125" s="164"/>
      <c r="TL125" s="164"/>
      <c r="TM125" s="164"/>
      <c r="TN125" s="164"/>
      <c r="TO125" s="164"/>
      <c r="TP125" s="164"/>
      <c r="TQ125" s="164"/>
      <c r="TR125" s="164"/>
      <c r="TS125" s="164"/>
      <c r="TT125" s="164"/>
      <c r="TU125" s="164"/>
      <c r="TV125" s="164"/>
      <c r="TW125" s="164"/>
      <c r="TX125" s="164"/>
      <c r="TY125" s="164"/>
      <c r="TZ125" s="164"/>
      <c r="UA125" s="164"/>
      <c r="UB125" s="164"/>
      <c r="UC125" s="164"/>
      <c r="UD125" s="164"/>
      <c r="UE125" s="164"/>
      <c r="UF125" s="164"/>
      <c r="UG125" s="164"/>
      <c r="UH125" s="164"/>
      <c r="UI125" s="164"/>
      <c r="UJ125" s="164"/>
      <c r="UK125" s="164"/>
      <c r="UL125" s="164"/>
      <c r="UM125" s="164"/>
      <c r="UN125" s="164"/>
      <c r="UO125" s="164"/>
      <c r="UP125" s="164"/>
      <c r="UQ125" s="164"/>
      <c r="UR125" s="164"/>
      <c r="US125" s="164"/>
      <c r="UT125" s="164"/>
      <c r="UU125" s="164"/>
      <c r="UV125" s="164"/>
      <c r="UW125" s="164"/>
      <c r="UX125" s="164"/>
      <c r="UY125" s="164"/>
      <c r="UZ125" s="164"/>
      <c r="VA125" s="164"/>
      <c r="VB125" s="164"/>
      <c r="VC125" s="164"/>
      <c r="VD125" s="164"/>
      <c r="VE125" s="164"/>
      <c r="VF125" s="164"/>
      <c r="VG125" s="164"/>
      <c r="VH125" s="164"/>
      <c r="VI125" s="164"/>
      <c r="VJ125" s="164"/>
      <c r="VK125" s="164"/>
      <c r="VL125" s="164"/>
      <c r="VM125" s="164"/>
      <c r="VN125" s="164"/>
      <c r="VO125" s="164"/>
      <c r="VP125" s="164"/>
      <c r="VQ125" s="164"/>
      <c r="VR125" s="164"/>
      <c r="VS125" s="164"/>
      <c r="VT125" s="164"/>
      <c r="VU125" s="164"/>
      <c r="VV125" s="164"/>
      <c r="VW125" s="164"/>
      <c r="VX125" s="164"/>
      <c r="VY125" s="164"/>
      <c r="VZ125" s="164"/>
      <c r="WA125" s="164"/>
      <c r="WB125" s="164"/>
      <c r="WC125" s="164"/>
      <c r="WD125" s="164"/>
      <c r="WE125" s="164"/>
      <c r="WF125" s="164"/>
      <c r="WG125" s="164"/>
      <c r="WH125" s="164"/>
      <c r="WI125" s="164"/>
      <c r="WJ125" s="164"/>
      <c r="WK125" s="164"/>
      <c r="WL125" s="164"/>
      <c r="WM125" s="164"/>
      <c r="WN125" s="164"/>
      <c r="WO125" s="164"/>
      <c r="WP125" s="164"/>
      <c r="WQ125" s="164"/>
      <c r="WR125" s="164"/>
      <c r="WS125" s="164"/>
      <c r="WT125" s="164"/>
      <c r="WU125" s="164"/>
      <c r="WV125" s="164"/>
      <c r="WW125" s="164"/>
      <c r="WX125" s="164"/>
      <c r="WY125" s="164"/>
      <c r="WZ125" s="164"/>
      <c r="XA125" s="164"/>
      <c r="XB125" s="164"/>
      <c r="XC125" s="164"/>
      <c r="XD125" s="164"/>
      <c r="XE125" s="164"/>
      <c r="XF125" s="164"/>
      <c r="XG125" s="164"/>
      <c r="XH125" s="164"/>
      <c r="XI125" s="164"/>
      <c r="XJ125" s="164"/>
      <c r="XK125" s="164"/>
      <c r="XL125" s="164"/>
      <c r="XM125" s="164"/>
      <c r="XN125" s="164"/>
      <c r="XO125" s="164"/>
      <c r="XP125" s="164"/>
      <c r="XQ125" s="164"/>
      <c r="XR125" s="164"/>
      <c r="XS125" s="164"/>
      <c r="XT125" s="164"/>
      <c r="XU125" s="164"/>
      <c r="XV125" s="164"/>
      <c r="XW125" s="164"/>
      <c r="XX125" s="164"/>
      <c r="XY125" s="164"/>
      <c r="XZ125" s="164"/>
      <c r="YA125" s="164"/>
      <c r="YB125" s="164"/>
      <c r="YC125" s="164"/>
      <c r="YD125" s="164"/>
      <c r="YE125" s="164"/>
      <c r="YF125" s="164"/>
      <c r="YG125" s="164"/>
      <c r="YH125" s="164"/>
      <c r="YI125" s="164"/>
      <c r="YJ125" s="164"/>
      <c r="YK125" s="164"/>
      <c r="YL125" s="164"/>
      <c r="YM125" s="164"/>
      <c r="YN125" s="164"/>
      <c r="YO125" s="164"/>
      <c r="YP125" s="164"/>
      <c r="YQ125" s="164"/>
      <c r="YR125" s="164"/>
      <c r="YS125" s="164"/>
      <c r="YT125" s="164"/>
      <c r="YU125" s="164"/>
      <c r="YV125" s="164"/>
      <c r="YW125" s="164"/>
      <c r="YX125" s="164"/>
      <c r="YY125" s="164"/>
      <c r="YZ125" s="164"/>
      <c r="ZA125" s="164"/>
      <c r="ZB125" s="164"/>
      <c r="ZC125" s="164"/>
      <c r="ZD125" s="164"/>
      <c r="ZE125" s="164"/>
      <c r="ZF125" s="164"/>
      <c r="ZG125" s="164"/>
      <c r="ZH125" s="164"/>
      <c r="ZI125" s="164"/>
      <c r="ZJ125" s="164"/>
      <c r="ZK125" s="164"/>
      <c r="ZL125" s="164"/>
      <c r="ZM125" s="164"/>
      <c r="ZN125" s="164"/>
      <c r="ZO125" s="164"/>
      <c r="ZP125" s="164"/>
      <c r="ZQ125" s="164"/>
      <c r="ZR125" s="164"/>
      <c r="ZS125" s="164"/>
      <c r="ZT125" s="164"/>
      <c r="ZU125" s="164"/>
      <c r="ZV125" s="164"/>
      <c r="ZW125" s="164"/>
      <c r="ZX125" s="164"/>
      <c r="ZY125" s="164"/>
      <c r="ZZ125" s="164"/>
      <c r="AAA125" s="164"/>
      <c r="AAB125" s="164"/>
      <c r="AAC125" s="164"/>
      <c r="AAD125" s="164"/>
      <c r="AAE125" s="164"/>
      <c r="AAF125" s="164"/>
      <c r="AAG125" s="164"/>
      <c r="AAH125" s="164"/>
      <c r="AAI125" s="164"/>
      <c r="AAJ125" s="164"/>
      <c r="AAK125" s="164"/>
      <c r="AAL125" s="164"/>
      <c r="AAM125" s="164"/>
      <c r="AAN125" s="164"/>
      <c r="AAO125" s="164"/>
      <c r="AAP125" s="164"/>
      <c r="AAQ125" s="164"/>
      <c r="AAR125" s="164"/>
      <c r="AAS125" s="164"/>
      <c r="AAT125" s="164"/>
      <c r="AAU125" s="164"/>
      <c r="AAV125" s="164"/>
      <c r="AAW125" s="164"/>
      <c r="AAX125" s="164"/>
      <c r="AAY125" s="164"/>
      <c r="AAZ125" s="164"/>
      <c r="ABA125" s="164"/>
      <c r="ABB125" s="164"/>
      <c r="ABC125" s="164"/>
    </row>
    <row r="126" spans="1:731" ht="15" customHeight="1" x14ac:dyDescent="0.35">
      <c r="A126" s="161"/>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4"/>
      <c r="DV126" s="164"/>
      <c r="DW126" s="164"/>
      <c r="DX126" s="164"/>
      <c r="DY126" s="164"/>
      <c r="DZ126" s="164"/>
      <c r="EA126" s="164"/>
      <c r="EB126" s="164"/>
      <c r="EC126" s="164"/>
      <c r="ED126" s="164"/>
      <c r="EE126" s="164"/>
      <c r="EF126" s="164"/>
      <c r="EG126" s="164"/>
      <c r="EH126" s="164"/>
      <c r="EI126" s="164"/>
      <c r="EJ126" s="164"/>
      <c r="EK126" s="164"/>
      <c r="EL126" s="164"/>
      <c r="EM126" s="164"/>
      <c r="EN126" s="164"/>
      <c r="EO126" s="164"/>
      <c r="EP126" s="164"/>
      <c r="EQ126" s="164"/>
      <c r="ER126" s="164"/>
      <c r="ES126" s="164"/>
      <c r="ET126" s="164"/>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164"/>
      <c r="FP126" s="164"/>
      <c r="FQ126" s="164"/>
      <c r="FR126" s="164"/>
      <c r="FS126" s="164"/>
      <c r="FT126" s="164"/>
      <c r="FU126" s="164"/>
      <c r="FV126" s="164"/>
      <c r="FW126" s="164"/>
      <c r="FX126" s="164"/>
      <c r="FY126" s="164"/>
      <c r="FZ126" s="164"/>
      <c r="GA126" s="164"/>
      <c r="GB126" s="164"/>
      <c r="GC126" s="164"/>
      <c r="GD126" s="164"/>
      <c r="GE126" s="164"/>
      <c r="GF126" s="164"/>
      <c r="GG126" s="164"/>
      <c r="GH126" s="164"/>
      <c r="GI126" s="164"/>
      <c r="GJ126" s="164"/>
      <c r="GK126" s="164"/>
      <c r="GL126" s="164"/>
      <c r="GM126" s="164"/>
      <c r="GN126" s="164"/>
      <c r="GO126" s="164"/>
      <c r="GP126" s="164"/>
      <c r="GQ126" s="164"/>
      <c r="GR126" s="164"/>
      <c r="GS126" s="164"/>
      <c r="GT126" s="164"/>
      <c r="GU126" s="164"/>
      <c r="GV126" s="164"/>
      <c r="GW126" s="164"/>
      <c r="GX126" s="164"/>
      <c r="GY126" s="164"/>
      <c r="GZ126" s="164"/>
      <c r="HA126" s="164"/>
      <c r="HB126" s="164"/>
      <c r="HC126" s="164"/>
      <c r="HD126" s="164"/>
      <c r="HE126" s="164"/>
      <c r="HF126" s="164"/>
      <c r="HG126" s="164"/>
      <c r="HH126" s="164"/>
      <c r="HI126" s="164"/>
      <c r="HJ126" s="164"/>
      <c r="HK126" s="164"/>
      <c r="HL126" s="164"/>
      <c r="HM126" s="164"/>
      <c r="HN126" s="164"/>
      <c r="HO126" s="164"/>
      <c r="HP126" s="164"/>
      <c r="HQ126" s="164"/>
      <c r="HR126" s="164"/>
      <c r="HS126" s="164"/>
      <c r="HT126" s="164"/>
      <c r="HU126" s="164"/>
      <c r="HV126" s="164"/>
      <c r="HW126" s="164"/>
      <c r="HX126" s="164"/>
      <c r="HY126" s="164"/>
      <c r="HZ126" s="164"/>
      <c r="IA126" s="164"/>
      <c r="IB126" s="164"/>
      <c r="IC126" s="164"/>
      <c r="ID126" s="164"/>
      <c r="IE126" s="164"/>
      <c r="IF126" s="164"/>
      <c r="IG126" s="164"/>
      <c r="IH126" s="164"/>
      <c r="II126" s="164"/>
      <c r="IJ126" s="164"/>
      <c r="IK126" s="164"/>
      <c r="IL126" s="164"/>
      <c r="IM126" s="164"/>
      <c r="IN126" s="164"/>
      <c r="IO126" s="164"/>
      <c r="IP126" s="164"/>
      <c r="IQ126" s="164"/>
      <c r="IR126" s="164"/>
      <c r="IS126" s="164"/>
      <c r="IT126" s="164"/>
      <c r="IU126" s="164"/>
      <c r="IV126" s="164"/>
      <c r="IW126" s="164"/>
      <c r="IX126" s="164"/>
      <c r="IY126" s="164"/>
      <c r="IZ126" s="164"/>
      <c r="JA126" s="164"/>
      <c r="JB126" s="164"/>
      <c r="JC126" s="164"/>
      <c r="JD126" s="164"/>
      <c r="JE126" s="164"/>
      <c r="JF126" s="164"/>
      <c r="JG126" s="164"/>
      <c r="JH126" s="164"/>
      <c r="JI126" s="164"/>
      <c r="JJ126" s="164"/>
      <c r="JK126" s="164"/>
      <c r="JL126" s="164"/>
      <c r="JM126" s="164"/>
      <c r="JN126" s="164"/>
      <c r="JO126" s="164"/>
      <c r="JP126" s="164"/>
      <c r="JQ126" s="164"/>
      <c r="JR126" s="164"/>
      <c r="JS126" s="164"/>
      <c r="JT126" s="164"/>
      <c r="JU126" s="164"/>
      <c r="JV126" s="164"/>
      <c r="JW126" s="164"/>
      <c r="JX126" s="164"/>
      <c r="JY126" s="164"/>
      <c r="JZ126" s="164"/>
      <c r="KA126" s="164"/>
      <c r="KB126" s="164"/>
      <c r="KC126" s="164"/>
      <c r="KD126" s="164"/>
      <c r="KE126" s="164"/>
      <c r="KF126" s="164"/>
      <c r="KG126" s="164"/>
      <c r="KH126" s="164"/>
      <c r="KI126" s="164"/>
      <c r="KJ126" s="164"/>
      <c r="KK126" s="164"/>
      <c r="KL126" s="164"/>
      <c r="KM126" s="164"/>
      <c r="KN126" s="164"/>
      <c r="KO126" s="164"/>
      <c r="KP126" s="164"/>
      <c r="KQ126" s="164"/>
      <c r="KR126" s="164"/>
      <c r="KS126" s="164"/>
      <c r="KT126" s="164"/>
      <c r="KU126" s="164"/>
      <c r="KV126" s="164"/>
      <c r="KW126" s="164"/>
      <c r="KX126" s="164"/>
      <c r="KY126" s="164"/>
      <c r="KZ126" s="164"/>
      <c r="LA126" s="164"/>
      <c r="LB126" s="164"/>
      <c r="LC126" s="164"/>
      <c r="LD126" s="164"/>
      <c r="LE126" s="164"/>
      <c r="LF126" s="164"/>
      <c r="LG126" s="164"/>
      <c r="LH126" s="164"/>
      <c r="LI126" s="164"/>
      <c r="LJ126" s="164"/>
      <c r="LK126" s="164"/>
      <c r="LL126" s="164"/>
      <c r="LM126" s="164"/>
      <c r="LN126" s="164"/>
      <c r="LO126" s="164"/>
      <c r="LP126" s="164"/>
      <c r="LQ126" s="164"/>
      <c r="LR126" s="164"/>
      <c r="LS126" s="164"/>
      <c r="LT126" s="164"/>
      <c r="LU126" s="164"/>
      <c r="LV126" s="164"/>
      <c r="LW126" s="164"/>
      <c r="LX126" s="164"/>
      <c r="LY126" s="164"/>
      <c r="LZ126" s="164"/>
      <c r="MA126" s="164"/>
      <c r="MB126" s="164"/>
      <c r="MC126" s="164"/>
      <c r="MD126" s="164"/>
      <c r="ME126" s="164"/>
      <c r="MF126" s="164"/>
      <c r="MG126" s="164"/>
      <c r="MH126" s="164"/>
      <c r="MI126" s="164"/>
      <c r="MJ126" s="164"/>
      <c r="MK126" s="164"/>
      <c r="ML126" s="164"/>
      <c r="MM126" s="164"/>
      <c r="MN126" s="164"/>
      <c r="MO126" s="164"/>
      <c r="MP126" s="164"/>
      <c r="MQ126" s="164"/>
      <c r="MR126" s="164"/>
      <c r="MS126" s="164"/>
      <c r="MT126" s="164"/>
      <c r="MU126" s="164"/>
      <c r="MV126" s="164"/>
      <c r="MW126" s="164"/>
      <c r="MX126" s="164"/>
      <c r="MY126" s="164"/>
      <c r="MZ126" s="164"/>
      <c r="NA126" s="164"/>
      <c r="NB126" s="164"/>
      <c r="NC126" s="164"/>
      <c r="ND126" s="164"/>
      <c r="NE126" s="164"/>
      <c r="NF126" s="164"/>
      <c r="NG126" s="164"/>
      <c r="NH126" s="164"/>
      <c r="NI126" s="164"/>
      <c r="NJ126" s="164"/>
      <c r="NK126" s="164"/>
      <c r="NL126" s="164"/>
      <c r="NM126" s="164"/>
      <c r="NN126" s="164"/>
      <c r="NO126" s="164"/>
      <c r="NP126" s="164"/>
      <c r="NQ126" s="164"/>
      <c r="NR126" s="164"/>
      <c r="NS126" s="164"/>
      <c r="NT126" s="164"/>
      <c r="NU126" s="164"/>
      <c r="NV126" s="164"/>
      <c r="NW126" s="164"/>
      <c r="NX126" s="164"/>
      <c r="NY126" s="164"/>
      <c r="NZ126" s="164"/>
      <c r="OA126" s="164"/>
      <c r="OB126" s="164"/>
      <c r="OC126" s="164"/>
      <c r="OD126" s="164"/>
      <c r="OE126" s="164"/>
      <c r="OF126" s="164"/>
      <c r="OG126" s="164"/>
      <c r="OH126" s="164"/>
      <c r="OI126" s="164"/>
      <c r="OJ126" s="164"/>
      <c r="OK126" s="164"/>
      <c r="OL126" s="164"/>
      <c r="OM126" s="164"/>
      <c r="ON126" s="164"/>
      <c r="OO126" s="164"/>
      <c r="OP126" s="164"/>
      <c r="OQ126" s="164"/>
      <c r="OR126" s="164"/>
      <c r="OS126" s="164"/>
      <c r="OT126" s="164"/>
      <c r="OU126" s="164"/>
      <c r="OV126" s="164"/>
      <c r="OW126" s="164"/>
      <c r="OX126" s="164"/>
      <c r="OY126" s="164"/>
      <c r="OZ126" s="164"/>
      <c r="PA126" s="164"/>
      <c r="PB126" s="164"/>
      <c r="PC126" s="164"/>
      <c r="PD126" s="164"/>
      <c r="PE126" s="164"/>
      <c r="PF126" s="164"/>
      <c r="PG126" s="164"/>
      <c r="PH126" s="164"/>
      <c r="PI126" s="164"/>
      <c r="PJ126" s="164"/>
      <c r="PK126" s="164"/>
      <c r="PL126" s="164"/>
      <c r="PM126" s="164"/>
      <c r="PN126" s="164"/>
      <c r="PO126" s="164"/>
      <c r="PP126" s="164"/>
      <c r="PQ126" s="164"/>
      <c r="PR126" s="164"/>
      <c r="PS126" s="164"/>
      <c r="PT126" s="164"/>
      <c r="PU126" s="164"/>
      <c r="PV126" s="164"/>
      <c r="PW126" s="164"/>
      <c r="PX126" s="164"/>
      <c r="PY126" s="164"/>
      <c r="PZ126" s="164"/>
      <c r="QA126" s="164"/>
      <c r="QB126" s="164"/>
      <c r="QC126" s="164"/>
      <c r="QD126" s="164"/>
      <c r="QE126" s="164"/>
      <c r="QF126" s="164"/>
      <c r="QG126" s="164"/>
      <c r="QH126" s="164"/>
      <c r="QI126" s="164"/>
      <c r="QJ126" s="164"/>
      <c r="QK126" s="164"/>
      <c r="QL126" s="164"/>
      <c r="QM126" s="164"/>
      <c r="QN126" s="164"/>
      <c r="QO126" s="164"/>
      <c r="QP126" s="164"/>
      <c r="QQ126" s="164"/>
      <c r="QR126" s="164"/>
      <c r="QS126" s="164"/>
      <c r="QT126" s="164"/>
      <c r="QU126" s="164"/>
      <c r="QV126" s="164"/>
      <c r="QW126" s="164"/>
      <c r="QX126" s="164"/>
      <c r="QY126" s="164"/>
      <c r="QZ126" s="164"/>
      <c r="RA126" s="164"/>
      <c r="RB126" s="164"/>
      <c r="RC126" s="164"/>
      <c r="RD126" s="164"/>
      <c r="RE126" s="164"/>
      <c r="RF126" s="164"/>
      <c r="RG126" s="164"/>
      <c r="RH126" s="164"/>
      <c r="RI126" s="164"/>
      <c r="RJ126" s="164"/>
      <c r="RK126" s="164"/>
      <c r="RL126" s="164"/>
      <c r="RM126" s="164"/>
      <c r="RN126" s="164"/>
      <c r="RO126" s="164"/>
      <c r="RP126" s="164"/>
      <c r="RQ126" s="164"/>
      <c r="RR126" s="164"/>
      <c r="RS126" s="164"/>
      <c r="RT126" s="164"/>
      <c r="RU126" s="164"/>
      <c r="RV126" s="164"/>
      <c r="RW126" s="164"/>
      <c r="RX126" s="164"/>
      <c r="RY126" s="164"/>
      <c r="RZ126" s="164"/>
      <c r="SA126" s="164"/>
      <c r="SB126" s="164"/>
      <c r="SC126" s="164"/>
      <c r="SD126" s="164"/>
      <c r="SE126" s="164"/>
      <c r="SF126" s="164"/>
      <c r="SG126" s="164"/>
      <c r="SH126" s="164"/>
      <c r="SI126" s="164"/>
      <c r="SJ126" s="164"/>
      <c r="SK126" s="164"/>
      <c r="SL126" s="164"/>
      <c r="SM126" s="164"/>
      <c r="SN126" s="164"/>
      <c r="SO126" s="164"/>
      <c r="SP126" s="164"/>
      <c r="SQ126" s="164"/>
      <c r="SR126" s="164"/>
      <c r="SS126" s="164"/>
      <c r="ST126" s="164"/>
      <c r="SU126" s="164"/>
      <c r="SV126" s="164"/>
      <c r="SW126" s="164"/>
      <c r="SX126" s="164"/>
      <c r="SY126" s="164"/>
      <c r="SZ126" s="164"/>
      <c r="TA126" s="164"/>
      <c r="TB126" s="164"/>
      <c r="TC126" s="164"/>
      <c r="TD126" s="164"/>
      <c r="TE126" s="164"/>
      <c r="TF126" s="164"/>
      <c r="TG126" s="164"/>
      <c r="TH126" s="164"/>
      <c r="TI126" s="164"/>
      <c r="TJ126" s="164"/>
      <c r="TK126" s="164"/>
      <c r="TL126" s="164"/>
      <c r="TM126" s="164"/>
      <c r="TN126" s="164"/>
      <c r="TO126" s="164"/>
      <c r="TP126" s="164"/>
      <c r="TQ126" s="164"/>
      <c r="TR126" s="164"/>
      <c r="TS126" s="164"/>
      <c r="TT126" s="164"/>
      <c r="TU126" s="164"/>
      <c r="TV126" s="164"/>
      <c r="TW126" s="164"/>
      <c r="TX126" s="164"/>
      <c r="TY126" s="164"/>
      <c r="TZ126" s="164"/>
      <c r="UA126" s="164"/>
      <c r="UB126" s="164"/>
      <c r="UC126" s="164"/>
      <c r="UD126" s="164"/>
      <c r="UE126" s="164"/>
      <c r="UF126" s="164"/>
      <c r="UG126" s="164"/>
      <c r="UH126" s="164"/>
      <c r="UI126" s="164"/>
      <c r="UJ126" s="164"/>
      <c r="UK126" s="164"/>
      <c r="UL126" s="164"/>
      <c r="UM126" s="164"/>
      <c r="UN126" s="164"/>
      <c r="UO126" s="164"/>
      <c r="UP126" s="164"/>
      <c r="UQ126" s="164"/>
      <c r="UR126" s="164"/>
      <c r="US126" s="164"/>
      <c r="UT126" s="164"/>
      <c r="UU126" s="164"/>
      <c r="UV126" s="164"/>
      <c r="UW126" s="164"/>
      <c r="UX126" s="164"/>
      <c r="UY126" s="164"/>
      <c r="UZ126" s="164"/>
      <c r="VA126" s="164"/>
      <c r="VB126" s="164"/>
      <c r="VC126" s="164"/>
      <c r="VD126" s="164"/>
      <c r="VE126" s="164"/>
      <c r="VF126" s="164"/>
      <c r="VG126" s="164"/>
      <c r="VH126" s="164"/>
      <c r="VI126" s="164"/>
      <c r="VJ126" s="164"/>
      <c r="VK126" s="164"/>
      <c r="VL126" s="164"/>
      <c r="VM126" s="164"/>
      <c r="VN126" s="164"/>
      <c r="VO126" s="164"/>
      <c r="VP126" s="164"/>
      <c r="VQ126" s="164"/>
      <c r="VR126" s="164"/>
      <c r="VS126" s="164"/>
      <c r="VT126" s="164"/>
      <c r="VU126" s="164"/>
      <c r="VV126" s="164"/>
      <c r="VW126" s="164"/>
      <c r="VX126" s="164"/>
      <c r="VY126" s="164"/>
      <c r="VZ126" s="164"/>
      <c r="WA126" s="164"/>
      <c r="WB126" s="164"/>
      <c r="WC126" s="164"/>
      <c r="WD126" s="164"/>
      <c r="WE126" s="164"/>
      <c r="WF126" s="164"/>
      <c r="WG126" s="164"/>
      <c r="WH126" s="164"/>
      <c r="WI126" s="164"/>
      <c r="WJ126" s="164"/>
      <c r="WK126" s="164"/>
      <c r="WL126" s="164"/>
      <c r="WM126" s="164"/>
      <c r="WN126" s="164"/>
      <c r="WO126" s="164"/>
      <c r="WP126" s="164"/>
      <c r="WQ126" s="164"/>
      <c r="WR126" s="164"/>
      <c r="WS126" s="164"/>
      <c r="WT126" s="164"/>
      <c r="WU126" s="164"/>
      <c r="WV126" s="164"/>
      <c r="WW126" s="164"/>
      <c r="WX126" s="164"/>
      <c r="WY126" s="164"/>
      <c r="WZ126" s="164"/>
      <c r="XA126" s="164"/>
      <c r="XB126" s="164"/>
      <c r="XC126" s="164"/>
      <c r="XD126" s="164"/>
      <c r="XE126" s="164"/>
      <c r="XF126" s="164"/>
      <c r="XG126" s="164"/>
      <c r="XH126" s="164"/>
      <c r="XI126" s="164"/>
      <c r="XJ126" s="164"/>
      <c r="XK126" s="164"/>
      <c r="XL126" s="164"/>
      <c r="XM126" s="164"/>
      <c r="XN126" s="164"/>
      <c r="XO126" s="164"/>
      <c r="XP126" s="164"/>
      <c r="XQ126" s="164"/>
      <c r="XR126" s="164"/>
      <c r="XS126" s="164"/>
      <c r="XT126" s="164"/>
      <c r="XU126" s="164"/>
      <c r="XV126" s="164"/>
      <c r="XW126" s="164"/>
      <c r="XX126" s="164"/>
      <c r="XY126" s="164"/>
      <c r="XZ126" s="164"/>
      <c r="YA126" s="164"/>
      <c r="YB126" s="164"/>
      <c r="YC126" s="164"/>
      <c r="YD126" s="164"/>
      <c r="YE126" s="164"/>
      <c r="YF126" s="164"/>
      <c r="YG126" s="164"/>
      <c r="YH126" s="164"/>
      <c r="YI126" s="164"/>
      <c r="YJ126" s="164"/>
      <c r="YK126" s="164"/>
      <c r="YL126" s="164"/>
      <c r="YM126" s="164"/>
      <c r="YN126" s="164"/>
      <c r="YO126" s="164"/>
      <c r="YP126" s="164"/>
      <c r="YQ126" s="164"/>
      <c r="YR126" s="164"/>
      <c r="YS126" s="164"/>
      <c r="YT126" s="164"/>
      <c r="YU126" s="164"/>
      <c r="YV126" s="164"/>
      <c r="YW126" s="164"/>
      <c r="YX126" s="164"/>
      <c r="YY126" s="164"/>
      <c r="YZ126" s="164"/>
      <c r="ZA126" s="164"/>
      <c r="ZB126" s="164"/>
      <c r="ZC126" s="164"/>
      <c r="ZD126" s="164"/>
      <c r="ZE126" s="164"/>
      <c r="ZF126" s="164"/>
      <c r="ZG126" s="164"/>
      <c r="ZH126" s="164"/>
      <c r="ZI126" s="164"/>
      <c r="ZJ126" s="164"/>
      <c r="ZK126" s="164"/>
      <c r="ZL126" s="164"/>
      <c r="ZM126" s="164"/>
      <c r="ZN126" s="164"/>
      <c r="ZO126" s="164"/>
      <c r="ZP126" s="164"/>
      <c r="ZQ126" s="164"/>
      <c r="ZR126" s="164"/>
      <c r="ZS126" s="164"/>
      <c r="ZT126" s="164"/>
      <c r="ZU126" s="164"/>
      <c r="ZV126" s="164"/>
      <c r="ZW126" s="164"/>
      <c r="ZX126" s="164"/>
      <c r="ZY126" s="164"/>
      <c r="ZZ126" s="164"/>
      <c r="AAA126" s="164"/>
      <c r="AAB126" s="164"/>
      <c r="AAC126" s="164"/>
      <c r="AAD126" s="164"/>
      <c r="AAE126" s="164"/>
      <c r="AAF126" s="164"/>
      <c r="AAG126" s="164"/>
      <c r="AAH126" s="164"/>
      <c r="AAI126" s="164"/>
      <c r="AAJ126" s="164"/>
      <c r="AAK126" s="164"/>
      <c r="AAL126" s="164"/>
      <c r="AAM126" s="164"/>
      <c r="AAN126" s="164"/>
      <c r="AAO126" s="164"/>
      <c r="AAP126" s="164"/>
      <c r="AAQ126" s="164"/>
      <c r="AAR126" s="164"/>
      <c r="AAS126" s="164"/>
      <c r="AAT126" s="164"/>
      <c r="AAU126" s="164"/>
      <c r="AAV126" s="164"/>
      <c r="AAW126" s="164"/>
      <c r="AAX126" s="164"/>
      <c r="AAY126" s="164"/>
      <c r="AAZ126" s="164"/>
      <c r="ABA126" s="164"/>
      <c r="ABB126" s="164"/>
      <c r="ABC126" s="164"/>
    </row>
    <row r="127" spans="1:731" ht="15" customHeight="1" x14ac:dyDescent="0.35">
      <c r="A127" s="161"/>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4"/>
      <c r="DV127" s="164"/>
      <c r="DW127" s="164"/>
      <c r="DX127" s="164"/>
      <c r="DY127" s="164"/>
      <c r="DZ127" s="164"/>
      <c r="EA127" s="164"/>
      <c r="EB127" s="164"/>
      <c r="EC127" s="164"/>
      <c r="ED127" s="164"/>
      <c r="EE127" s="164"/>
      <c r="EF127" s="164"/>
      <c r="EG127" s="164"/>
      <c r="EH127" s="164"/>
      <c r="EI127" s="164"/>
      <c r="EJ127" s="164"/>
      <c r="EK127" s="164"/>
      <c r="EL127" s="164"/>
      <c r="EM127" s="164"/>
      <c r="EN127" s="164"/>
      <c r="EO127" s="164"/>
      <c r="EP127" s="164"/>
      <c r="EQ127" s="164"/>
      <c r="ER127" s="164"/>
      <c r="ES127" s="164"/>
      <c r="ET127" s="164"/>
      <c r="EU127" s="164"/>
      <c r="EV127" s="164"/>
      <c r="EW127" s="164"/>
      <c r="EX127" s="164"/>
      <c r="EY127" s="164"/>
      <c r="EZ127" s="164"/>
      <c r="FA127" s="164"/>
      <c r="FB127" s="164"/>
      <c r="FC127" s="164"/>
      <c r="FD127" s="164"/>
      <c r="FE127" s="164"/>
      <c r="FF127" s="164"/>
      <c r="FG127" s="164"/>
      <c r="FH127" s="164"/>
      <c r="FI127" s="164"/>
      <c r="FJ127" s="164"/>
      <c r="FK127" s="164"/>
      <c r="FL127" s="164"/>
      <c r="FM127" s="164"/>
      <c r="FN127" s="164"/>
      <c r="FO127" s="164"/>
      <c r="FP127" s="164"/>
      <c r="FQ127" s="164"/>
      <c r="FR127" s="164"/>
      <c r="FS127" s="164"/>
      <c r="FT127" s="164"/>
      <c r="FU127" s="164"/>
      <c r="FV127" s="164"/>
      <c r="FW127" s="164"/>
      <c r="FX127" s="164"/>
      <c r="FY127" s="164"/>
      <c r="FZ127" s="164"/>
      <c r="GA127" s="164"/>
      <c r="GB127" s="164"/>
      <c r="GC127" s="164"/>
      <c r="GD127" s="164"/>
      <c r="GE127" s="164"/>
      <c r="GF127" s="164"/>
      <c r="GG127" s="164"/>
      <c r="GH127" s="164"/>
      <c r="GI127" s="164"/>
      <c r="GJ127" s="164"/>
      <c r="GK127" s="164"/>
      <c r="GL127" s="164"/>
      <c r="GM127" s="164"/>
      <c r="GN127" s="164"/>
      <c r="GO127" s="164"/>
      <c r="GP127" s="164"/>
      <c r="GQ127" s="164"/>
      <c r="GR127" s="164"/>
      <c r="GS127" s="164"/>
      <c r="GT127" s="164"/>
      <c r="GU127" s="164"/>
      <c r="GV127" s="164"/>
      <c r="GW127" s="164"/>
      <c r="GX127" s="164"/>
      <c r="GY127" s="164"/>
      <c r="GZ127" s="164"/>
      <c r="HA127" s="164"/>
      <c r="HB127" s="164"/>
      <c r="HC127" s="164"/>
      <c r="HD127" s="164"/>
      <c r="HE127" s="164"/>
      <c r="HF127" s="164"/>
      <c r="HG127" s="164"/>
      <c r="HH127" s="164"/>
      <c r="HI127" s="164"/>
      <c r="HJ127" s="164"/>
      <c r="HK127" s="164"/>
      <c r="HL127" s="164"/>
      <c r="HM127" s="164"/>
      <c r="HN127" s="164"/>
      <c r="HO127" s="164"/>
      <c r="HP127" s="164"/>
      <c r="HQ127" s="164"/>
      <c r="HR127" s="164"/>
      <c r="HS127" s="164"/>
      <c r="HT127" s="164"/>
      <c r="HU127" s="164"/>
      <c r="HV127" s="164"/>
      <c r="HW127" s="164"/>
      <c r="HX127" s="164"/>
      <c r="HY127" s="164"/>
      <c r="HZ127" s="164"/>
      <c r="IA127" s="164"/>
      <c r="IB127" s="164"/>
      <c r="IC127" s="164"/>
      <c r="ID127" s="164"/>
      <c r="IE127" s="164"/>
      <c r="IF127" s="164"/>
      <c r="IG127" s="164"/>
      <c r="IH127" s="164"/>
      <c r="II127" s="164"/>
      <c r="IJ127" s="164"/>
      <c r="IK127" s="164"/>
      <c r="IL127" s="164"/>
      <c r="IM127" s="164"/>
      <c r="IN127" s="164"/>
      <c r="IO127" s="164"/>
      <c r="IP127" s="164"/>
      <c r="IQ127" s="164"/>
      <c r="IR127" s="164"/>
      <c r="IS127" s="164"/>
      <c r="IT127" s="164"/>
      <c r="IU127" s="164"/>
      <c r="IV127" s="164"/>
      <c r="IW127" s="164"/>
      <c r="IX127" s="164"/>
      <c r="IY127" s="164"/>
      <c r="IZ127" s="164"/>
      <c r="JA127" s="164"/>
      <c r="JB127" s="164"/>
      <c r="JC127" s="164"/>
      <c r="JD127" s="164"/>
      <c r="JE127" s="164"/>
      <c r="JF127" s="164"/>
      <c r="JG127" s="164"/>
      <c r="JH127" s="164"/>
      <c r="JI127" s="164"/>
      <c r="JJ127" s="164"/>
      <c r="JK127" s="164"/>
      <c r="JL127" s="164"/>
      <c r="JM127" s="164"/>
      <c r="JN127" s="164"/>
      <c r="JO127" s="164"/>
      <c r="JP127" s="164"/>
      <c r="JQ127" s="164"/>
      <c r="JR127" s="164"/>
      <c r="JS127" s="164"/>
      <c r="JT127" s="164"/>
      <c r="JU127" s="164"/>
      <c r="JV127" s="164"/>
      <c r="JW127" s="164"/>
      <c r="JX127" s="164"/>
      <c r="JY127" s="164"/>
      <c r="JZ127" s="164"/>
      <c r="KA127" s="164"/>
      <c r="KB127" s="164"/>
      <c r="KC127" s="164"/>
      <c r="KD127" s="164"/>
      <c r="KE127" s="164"/>
      <c r="KF127" s="164"/>
      <c r="KG127" s="164"/>
      <c r="KH127" s="164"/>
      <c r="KI127" s="164"/>
      <c r="KJ127" s="164"/>
      <c r="KK127" s="164"/>
      <c r="KL127" s="164"/>
      <c r="KM127" s="164"/>
      <c r="KN127" s="164"/>
      <c r="KO127" s="164"/>
      <c r="KP127" s="164"/>
      <c r="KQ127" s="164"/>
      <c r="KR127" s="164"/>
      <c r="KS127" s="164"/>
      <c r="KT127" s="164"/>
      <c r="KU127" s="164"/>
      <c r="KV127" s="164"/>
      <c r="KW127" s="164"/>
      <c r="KX127" s="164"/>
      <c r="KY127" s="164"/>
      <c r="KZ127" s="164"/>
      <c r="LA127" s="164"/>
      <c r="LB127" s="164"/>
      <c r="LC127" s="164"/>
      <c r="LD127" s="164"/>
      <c r="LE127" s="164"/>
      <c r="LF127" s="164"/>
      <c r="LG127" s="164"/>
      <c r="LH127" s="164"/>
      <c r="LI127" s="164"/>
      <c r="LJ127" s="164"/>
      <c r="LK127" s="164"/>
      <c r="LL127" s="164"/>
      <c r="LM127" s="164"/>
      <c r="LN127" s="164"/>
      <c r="LO127" s="164"/>
      <c r="LP127" s="164"/>
      <c r="LQ127" s="164"/>
      <c r="LR127" s="164"/>
      <c r="LS127" s="164"/>
      <c r="LT127" s="164"/>
      <c r="LU127" s="164"/>
      <c r="LV127" s="164"/>
      <c r="LW127" s="164"/>
      <c r="LX127" s="164"/>
      <c r="LY127" s="164"/>
      <c r="LZ127" s="164"/>
      <c r="MA127" s="164"/>
      <c r="MB127" s="164"/>
      <c r="MC127" s="164"/>
      <c r="MD127" s="164"/>
      <c r="ME127" s="164"/>
      <c r="MF127" s="164"/>
      <c r="MG127" s="164"/>
      <c r="MH127" s="164"/>
      <c r="MI127" s="164"/>
      <c r="MJ127" s="164"/>
      <c r="MK127" s="164"/>
      <c r="ML127" s="164"/>
      <c r="MM127" s="164"/>
      <c r="MN127" s="164"/>
      <c r="MO127" s="164"/>
      <c r="MP127" s="164"/>
      <c r="MQ127" s="164"/>
      <c r="MR127" s="164"/>
      <c r="MS127" s="164"/>
      <c r="MT127" s="164"/>
      <c r="MU127" s="164"/>
      <c r="MV127" s="164"/>
      <c r="MW127" s="164"/>
      <c r="MX127" s="164"/>
      <c r="MY127" s="164"/>
      <c r="MZ127" s="164"/>
      <c r="NA127" s="164"/>
      <c r="NB127" s="164"/>
      <c r="NC127" s="164"/>
      <c r="ND127" s="164"/>
      <c r="NE127" s="164"/>
      <c r="NF127" s="164"/>
      <c r="NG127" s="164"/>
      <c r="NH127" s="164"/>
      <c r="NI127" s="164"/>
      <c r="NJ127" s="164"/>
      <c r="NK127" s="164"/>
      <c r="NL127" s="164"/>
      <c r="NM127" s="164"/>
      <c r="NN127" s="164"/>
      <c r="NO127" s="164"/>
      <c r="NP127" s="164"/>
      <c r="NQ127" s="164"/>
      <c r="NR127" s="164"/>
      <c r="NS127" s="164"/>
      <c r="NT127" s="164"/>
      <c r="NU127" s="164"/>
      <c r="NV127" s="164"/>
      <c r="NW127" s="164"/>
      <c r="NX127" s="164"/>
      <c r="NY127" s="164"/>
      <c r="NZ127" s="164"/>
      <c r="OA127" s="164"/>
      <c r="OB127" s="164"/>
      <c r="OC127" s="164"/>
      <c r="OD127" s="164"/>
      <c r="OE127" s="164"/>
      <c r="OF127" s="164"/>
      <c r="OG127" s="164"/>
      <c r="OH127" s="164"/>
      <c r="OI127" s="164"/>
      <c r="OJ127" s="164"/>
      <c r="OK127" s="164"/>
      <c r="OL127" s="164"/>
      <c r="OM127" s="164"/>
      <c r="ON127" s="164"/>
      <c r="OO127" s="164"/>
      <c r="OP127" s="164"/>
      <c r="OQ127" s="164"/>
      <c r="OR127" s="164"/>
      <c r="OS127" s="164"/>
      <c r="OT127" s="164"/>
      <c r="OU127" s="164"/>
      <c r="OV127" s="164"/>
      <c r="OW127" s="164"/>
      <c r="OX127" s="164"/>
      <c r="OY127" s="164"/>
      <c r="OZ127" s="164"/>
      <c r="PA127" s="164"/>
      <c r="PB127" s="164"/>
      <c r="PC127" s="164"/>
      <c r="PD127" s="164"/>
      <c r="PE127" s="164"/>
      <c r="PF127" s="164"/>
      <c r="PG127" s="164"/>
      <c r="PH127" s="164"/>
      <c r="PI127" s="164"/>
      <c r="PJ127" s="164"/>
      <c r="PK127" s="164"/>
      <c r="PL127" s="164"/>
      <c r="PM127" s="164"/>
      <c r="PN127" s="164"/>
      <c r="PO127" s="164"/>
      <c r="PP127" s="164"/>
      <c r="PQ127" s="164"/>
      <c r="PR127" s="164"/>
      <c r="PS127" s="164"/>
      <c r="PT127" s="164"/>
      <c r="PU127" s="164"/>
      <c r="PV127" s="164"/>
      <c r="PW127" s="164"/>
      <c r="PX127" s="164"/>
      <c r="PY127" s="164"/>
      <c r="PZ127" s="164"/>
      <c r="QA127" s="164"/>
      <c r="QB127" s="164"/>
      <c r="QC127" s="164"/>
      <c r="QD127" s="164"/>
      <c r="QE127" s="164"/>
      <c r="QF127" s="164"/>
      <c r="QG127" s="164"/>
      <c r="QH127" s="164"/>
      <c r="QI127" s="164"/>
      <c r="QJ127" s="164"/>
      <c r="QK127" s="164"/>
      <c r="QL127" s="164"/>
      <c r="QM127" s="164"/>
      <c r="QN127" s="164"/>
      <c r="QO127" s="164"/>
      <c r="QP127" s="164"/>
      <c r="QQ127" s="164"/>
      <c r="QR127" s="164"/>
      <c r="QS127" s="164"/>
      <c r="QT127" s="164"/>
      <c r="QU127" s="164"/>
      <c r="QV127" s="164"/>
      <c r="QW127" s="164"/>
      <c r="QX127" s="164"/>
      <c r="QY127" s="164"/>
      <c r="QZ127" s="164"/>
      <c r="RA127" s="164"/>
      <c r="RB127" s="164"/>
      <c r="RC127" s="164"/>
      <c r="RD127" s="164"/>
      <c r="RE127" s="164"/>
      <c r="RF127" s="164"/>
      <c r="RG127" s="164"/>
      <c r="RH127" s="164"/>
      <c r="RI127" s="164"/>
      <c r="RJ127" s="164"/>
      <c r="RK127" s="164"/>
      <c r="RL127" s="164"/>
      <c r="RM127" s="164"/>
      <c r="RN127" s="164"/>
      <c r="RO127" s="164"/>
      <c r="RP127" s="164"/>
      <c r="RQ127" s="164"/>
      <c r="RR127" s="164"/>
      <c r="RS127" s="164"/>
      <c r="RT127" s="164"/>
      <c r="RU127" s="164"/>
      <c r="RV127" s="164"/>
      <c r="RW127" s="164"/>
      <c r="RX127" s="164"/>
      <c r="RY127" s="164"/>
      <c r="RZ127" s="164"/>
      <c r="SA127" s="164"/>
      <c r="SB127" s="164"/>
      <c r="SC127" s="164"/>
      <c r="SD127" s="164"/>
      <c r="SE127" s="164"/>
      <c r="SF127" s="164"/>
      <c r="SG127" s="164"/>
      <c r="SH127" s="164"/>
      <c r="SI127" s="164"/>
      <c r="SJ127" s="164"/>
      <c r="SK127" s="164"/>
      <c r="SL127" s="164"/>
      <c r="SM127" s="164"/>
      <c r="SN127" s="164"/>
      <c r="SO127" s="164"/>
      <c r="SP127" s="164"/>
      <c r="SQ127" s="164"/>
      <c r="SR127" s="164"/>
      <c r="SS127" s="164"/>
      <c r="ST127" s="164"/>
      <c r="SU127" s="164"/>
      <c r="SV127" s="164"/>
      <c r="SW127" s="164"/>
      <c r="SX127" s="164"/>
      <c r="SY127" s="164"/>
      <c r="SZ127" s="164"/>
      <c r="TA127" s="164"/>
      <c r="TB127" s="164"/>
      <c r="TC127" s="164"/>
      <c r="TD127" s="164"/>
      <c r="TE127" s="164"/>
      <c r="TF127" s="164"/>
      <c r="TG127" s="164"/>
      <c r="TH127" s="164"/>
      <c r="TI127" s="164"/>
      <c r="TJ127" s="164"/>
      <c r="TK127" s="164"/>
      <c r="TL127" s="164"/>
      <c r="TM127" s="164"/>
      <c r="TN127" s="164"/>
      <c r="TO127" s="164"/>
      <c r="TP127" s="164"/>
      <c r="TQ127" s="164"/>
      <c r="TR127" s="164"/>
      <c r="TS127" s="164"/>
      <c r="TT127" s="164"/>
      <c r="TU127" s="164"/>
      <c r="TV127" s="164"/>
      <c r="TW127" s="164"/>
      <c r="TX127" s="164"/>
      <c r="TY127" s="164"/>
      <c r="TZ127" s="164"/>
      <c r="UA127" s="164"/>
      <c r="UB127" s="164"/>
      <c r="UC127" s="164"/>
      <c r="UD127" s="164"/>
      <c r="UE127" s="164"/>
      <c r="UF127" s="164"/>
      <c r="UG127" s="164"/>
      <c r="UH127" s="164"/>
      <c r="UI127" s="164"/>
      <c r="UJ127" s="164"/>
      <c r="UK127" s="164"/>
      <c r="UL127" s="164"/>
      <c r="UM127" s="164"/>
      <c r="UN127" s="164"/>
      <c r="UO127" s="164"/>
      <c r="UP127" s="164"/>
      <c r="UQ127" s="164"/>
      <c r="UR127" s="164"/>
      <c r="US127" s="164"/>
      <c r="UT127" s="164"/>
      <c r="UU127" s="164"/>
      <c r="UV127" s="164"/>
      <c r="UW127" s="164"/>
      <c r="UX127" s="164"/>
      <c r="UY127" s="164"/>
      <c r="UZ127" s="164"/>
      <c r="VA127" s="164"/>
      <c r="VB127" s="164"/>
      <c r="VC127" s="164"/>
      <c r="VD127" s="164"/>
      <c r="VE127" s="164"/>
      <c r="VF127" s="164"/>
      <c r="VG127" s="164"/>
      <c r="VH127" s="164"/>
      <c r="VI127" s="164"/>
      <c r="VJ127" s="164"/>
      <c r="VK127" s="164"/>
      <c r="VL127" s="164"/>
      <c r="VM127" s="164"/>
      <c r="VN127" s="164"/>
      <c r="VO127" s="164"/>
      <c r="VP127" s="164"/>
      <c r="VQ127" s="164"/>
      <c r="VR127" s="164"/>
      <c r="VS127" s="164"/>
      <c r="VT127" s="164"/>
      <c r="VU127" s="164"/>
      <c r="VV127" s="164"/>
      <c r="VW127" s="164"/>
      <c r="VX127" s="164"/>
      <c r="VY127" s="164"/>
      <c r="VZ127" s="164"/>
      <c r="WA127" s="164"/>
      <c r="WB127" s="164"/>
      <c r="WC127" s="164"/>
      <c r="WD127" s="164"/>
      <c r="WE127" s="164"/>
      <c r="WF127" s="164"/>
      <c r="WG127" s="164"/>
      <c r="WH127" s="164"/>
      <c r="WI127" s="164"/>
      <c r="WJ127" s="164"/>
      <c r="WK127" s="164"/>
      <c r="WL127" s="164"/>
      <c r="WM127" s="164"/>
      <c r="WN127" s="164"/>
      <c r="WO127" s="164"/>
      <c r="WP127" s="164"/>
      <c r="WQ127" s="164"/>
      <c r="WR127" s="164"/>
      <c r="WS127" s="164"/>
      <c r="WT127" s="164"/>
      <c r="WU127" s="164"/>
      <c r="WV127" s="164"/>
      <c r="WW127" s="164"/>
      <c r="WX127" s="164"/>
      <c r="WY127" s="164"/>
      <c r="WZ127" s="164"/>
      <c r="XA127" s="164"/>
      <c r="XB127" s="164"/>
      <c r="XC127" s="164"/>
      <c r="XD127" s="164"/>
      <c r="XE127" s="164"/>
      <c r="XF127" s="164"/>
      <c r="XG127" s="164"/>
      <c r="XH127" s="164"/>
      <c r="XI127" s="164"/>
      <c r="XJ127" s="164"/>
      <c r="XK127" s="164"/>
      <c r="XL127" s="164"/>
      <c r="XM127" s="164"/>
      <c r="XN127" s="164"/>
      <c r="XO127" s="164"/>
      <c r="XP127" s="164"/>
      <c r="XQ127" s="164"/>
      <c r="XR127" s="164"/>
      <c r="XS127" s="164"/>
      <c r="XT127" s="164"/>
      <c r="XU127" s="164"/>
      <c r="XV127" s="164"/>
      <c r="XW127" s="164"/>
      <c r="XX127" s="164"/>
      <c r="XY127" s="164"/>
      <c r="XZ127" s="164"/>
      <c r="YA127" s="164"/>
      <c r="YB127" s="164"/>
      <c r="YC127" s="164"/>
      <c r="YD127" s="164"/>
      <c r="YE127" s="164"/>
      <c r="YF127" s="164"/>
      <c r="YG127" s="164"/>
      <c r="YH127" s="164"/>
      <c r="YI127" s="164"/>
      <c r="YJ127" s="164"/>
      <c r="YK127" s="164"/>
      <c r="YL127" s="164"/>
      <c r="YM127" s="164"/>
      <c r="YN127" s="164"/>
      <c r="YO127" s="164"/>
      <c r="YP127" s="164"/>
      <c r="YQ127" s="164"/>
      <c r="YR127" s="164"/>
      <c r="YS127" s="164"/>
      <c r="YT127" s="164"/>
      <c r="YU127" s="164"/>
      <c r="YV127" s="164"/>
      <c r="YW127" s="164"/>
      <c r="YX127" s="164"/>
      <c r="YY127" s="164"/>
      <c r="YZ127" s="164"/>
      <c r="ZA127" s="164"/>
      <c r="ZB127" s="164"/>
      <c r="ZC127" s="164"/>
      <c r="ZD127" s="164"/>
      <c r="ZE127" s="164"/>
      <c r="ZF127" s="164"/>
      <c r="ZG127" s="164"/>
      <c r="ZH127" s="164"/>
      <c r="ZI127" s="164"/>
      <c r="ZJ127" s="164"/>
      <c r="ZK127" s="164"/>
      <c r="ZL127" s="164"/>
      <c r="ZM127" s="164"/>
      <c r="ZN127" s="164"/>
      <c r="ZO127" s="164"/>
      <c r="ZP127" s="164"/>
      <c r="ZQ127" s="164"/>
      <c r="ZR127" s="164"/>
      <c r="ZS127" s="164"/>
      <c r="ZT127" s="164"/>
      <c r="ZU127" s="164"/>
      <c r="ZV127" s="164"/>
      <c r="ZW127" s="164"/>
      <c r="ZX127" s="164"/>
      <c r="ZY127" s="164"/>
      <c r="ZZ127" s="164"/>
      <c r="AAA127" s="164"/>
      <c r="AAB127" s="164"/>
      <c r="AAC127" s="164"/>
      <c r="AAD127" s="164"/>
      <c r="AAE127" s="164"/>
      <c r="AAF127" s="164"/>
      <c r="AAG127" s="164"/>
      <c r="AAH127" s="164"/>
      <c r="AAI127" s="164"/>
      <c r="AAJ127" s="164"/>
      <c r="AAK127" s="164"/>
      <c r="AAL127" s="164"/>
      <c r="AAM127" s="164"/>
      <c r="AAN127" s="164"/>
      <c r="AAO127" s="164"/>
      <c r="AAP127" s="164"/>
      <c r="AAQ127" s="164"/>
      <c r="AAR127" s="164"/>
      <c r="AAS127" s="164"/>
      <c r="AAT127" s="164"/>
      <c r="AAU127" s="164"/>
      <c r="AAV127" s="164"/>
      <c r="AAW127" s="164"/>
      <c r="AAX127" s="164"/>
      <c r="AAY127" s="164"/>
      <c r="AAZ127" s="164"/>
      <c r="ABA127" s="164"/>
      <c r="ABB127" s="164"/>
      <c r="ABC127" s="164"/>
    </row>
    <row r="128" spans="1:731" ht="15" customHeight="1" x14ac:dyDescent="0.35">
      <c r="A128" s="161"/>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4"/>
      <c r="DV128" s="164"/>
      <c r="DW128" s="164"/>
      <c r="DX128" s="164"/>
      <c r="DY128" s="164"/>
      <c r="DZ128" s="164"/>
      <c r="EA128" s="164"/>
      <c r="EB128" s="164"/>
      <c r="EC128" s="164"/>
      <c r="ED128" s="164"/>
      <c r="EE128" s="164"/>
      <c r="EF128" s="164"/>
      <c r="EG128" s="164"/>
      <c r="EH128" s="164"/>
      <c r="EI128" s="164"/>
      <c r="EJ128" s="164"/>
      <c r="EK128" s="164"/>
      <c r="EL128" s="164"/>
      <c r="EM128" s="164"/>
      <c r="EN128" s="164"/>
      <c r="EO128" s="164"/>
      <c r="EP128" s="164"/>
      <c r="EQ128" s="164"/>
      <c r="ER128" s="164"/>
      <c r="ES128" s="164"/>
      <c r="ET128" s="164"/>
      <c r="EU128" s="164"/>
      <c r="EV128" s="164"/>
      <c r="EW128" s="164"/>
      <c r="EX128" s="164"/>
      <c r="EY128" s="164"/>
      <c r="EZ128" s="164"/>
      <c r="FA128" s="164"/>
      <c r="FB128" s="164"/>
      <c r="FC128" s="164"/>
      <c r="FD128" s="164"/>
      <c r="FE128" s="164"/>
      <c r="FF128" s="164"/>
      <c r="FG128" s="164"/>
      <c r="FH128" s="164"/>
      <c r="FI128" s="164"/>
      <c r="FJ128" s="164"/>
      <c r="FK128" s="164"/>
      <c r="FL128" s="164"/>
      <c r="FM128" s="164"/>
      <c r="FN128" s="164"/>
      <c r="FO128" s="164"/>
      <c r="FP128" s="164"/>
      <c r="FQ128" s="164"/>
      <c r="FR128" s="164"/>
      <c r="FS128" s="164"/>
      <c r="FT128" s="164"/>
      <c r="FU128" s="164"/>
      <c r="FV128" s="164"/>
      <c r="FW128" s="164"/>
      <c r="FX128" s="164"/>
      <c r="FY128" s="164"/>
      <c r="FZ128" s="164"/>
      <c r="GA128" s="164"/>
      <c r="GB128" s="164"/>
      <c r="GC128" s="164"/>
      <c r="GD128" s="164"/>
      <c r="GE128" s="164"/>
      <c r="GF128" s="164"/>
      <c r="GG128" s="164"/>
      <c r="GH128" s="164"/>
      <c r="GI128" s="164"/>
      <c r="GJ128" s="164"/>
      <c r="GK128" s="164"/>
      <c r="GL128" s="164"/>
      <c r="GM128" s="164"/>
      <c r="GN128" s="164"/>
      <c r="GO128" s="164"/>
      <c r="GP128" s="164"/>
      <c r="GQ128" s="164"/>
      <c r="GR128" s="164"/>
      <c r="GS128" s="164"/>
      <c r="GT128" s="164"/>
      <c r="GU128" s="164"/>
      <c r="GV128" s="164"/>
      <c r="GW128" s="164"/>
      <c r="GX128" s="164"/>
      <c r="GY128" s="164"/>
      <c r="GZ128" s="164"/>
      <c r="HA128" s="164"/>
      <c r="HB128" s="164"/>
      <c r="HC128" s="164"/>
      <c r="HD128" s="164"/>
      <c r="HE128" s="164"/>
      <c r="HF128" s="164"/>
      <c r="HG128" s="164"/>
      <c r="HH128" s="164"/>
      <c r="HI128" s="164"/>
      <c r="HJ128" s="164"/>
      <c r="HK128" s="164"/>
      <c r="HL128" s="164"/>
      <c r="HM128" s="164"/>
      <c r="HN128" s="164"/>
      <c r="HO128" s="164"/>
      <c r="HP128" s="164"/>
      <c r="HQ128" s="164"/>
      <c r="HR128" s="164"/>
      <c r="HS128" s="164"/>
      <c r="HT128" s="164"/>
      <c r="HU128" s="164"/>
      <c r="HV128" s="164"/>
      <c r="HW128" s="164"/>
      <c r="HX128" s="164"/>
      <c r="HY128" s="164"/>
      <c r="HZ128" s="164"/>
      <c r="IA128" s="164"/>
      <c r="IB128" s="164"/>
      <c r="IC128" s="164"/>
      <c r="ID128" s="164"/>
      <c r="IE128" s="164"/>
      <c r="IF128" s="164"/>
      <c r="IG128" s="164"/>
      <c r="IH128" s="164"/>
      <c r="II128" s="164"/>
      <c r="IJ128" s="164"/>
      <c r="IK128" s="164"/>
      <c r="IL128" s="164"/>
      <c r="IM128" s="164"/>
      <c r="IN128" s="164"/>
      <c r="IO128" s="164"/>
      <c r="IP128" s="164"/>
      <c r="IQ128" s="164"/>
      <c r="IR128" s="164"/>
      <c r="IS128" s="164"/>
      <c r="IT128" s="164"/>
      <c r="IU128" s="164"/>
      <c r="IV128" s="164"/>
      <c r="IW128" s="164"/>
      <c r="IX128" s="164"/>
      <c r="IY128" s="164"/>
      <c r="IZ128" s="164"/>
      <c r="JA128" s="164"/>
      <c r="JB128" s="164"/>
      <c r="JC128" s="164"/>
      <c r="JD128" s="164"/>
      <c r="JE128" s="164"/>
      <c r="JF128" s="164"/>
      <c r="JG128" s="164"/>
      <c r="JH128" s="164"/>
      <c r="JI128" s="164"/>
      <c r="JJ128" s="164"/>
      <c r="JK128" s="164"/>
      <c r="JL128" s="164"/>
      <c r="JM128" s="164"/>
      <c r="JN128" s="164"/>
      <c r="JO128" s="164"/>
      <c r="JP128" s="164"/>
      <c r="JQ128" s="164"/>
      <c r="JR128" s="164"/>
      <c r="JS128" s="164"/>
      <c r="JT128" s="164"/>
      <c r="JU128" s="164"/>
      <c r="JV128" s="164"/>
      <c r="JW128" s="164"/>
      <c r="JX128" s="164"/>
      <c r="JY128" s="164"/>
      <c r="JZ128" s="164"/>
      <c r="KA128" s="164"/>
      <c r="KB128" s="164"/>
      <c r="KC128" s="164"/>
      <c r="KD128" s="164"/>
      <c r="KE128" s="164"/>
      <c r="KF128" s="164"/>
      <c r="KG128" s="164"/>
      <c r="KH128" s="164"/>
      <c r="KI128" s="164"/>
      <c r="KJ128" s="164"/>
      <c r="KK128" s="164"/>
      <c r="KL128" s="164"/>
      <c r="KM128" s="164"/>
      <c r="KN128" s="164"/>
      <c r="KO128" s="164"/>
      <c r="KP128" s="164"/>
      <c r="KQ128" s="164"/>
      <c r="KR128" s="164"/>
      <c r="KS128" s="164"/>
      <c r="KT128" s="164"/>
      <c r="KU128" s="164"/>
      <c r="KV128" s="164"/>
      <c r="KW128" s="164"/>
      <c r="KX128" s="164"/>
      <c r="KY128" s="164"/>
      <c r="KZ128" s="164"/>
      <c r="LA128" s="164"/>
      <c r="LB128" s="164"/>
      <c r="LC128" s="164"/>
      <c r="LD128" s="164"/>
      <c r="LE128" s="164"/>
      <c r="LF128" s="164"/>
      <c r="LG128" s="164"/>
      <c r="LH128" s="164"/>
      <c r="LI128" s="164"/>
      <c r="LJ128" s="164"/>
      <c r="LK128" s="164"/>
      <c r="LL128" s="164"/>
      <c r="LM128" s="164"/>
      <c r="LN128" s="164"/>
      <c r="LO128" s="164"/>
      <c r="LP128" s="164"/>
      <c r="LQ128" s="164"/>
      <c r="LR128" s="164"/>
      <c r="LS128" s="164"/>
      <c r="LT128" s="164"/>
      <c r="LU128" s="164"/>
      <c r="LV128" s="164"/>
      <c r="LW128" s="164"/>
      <c r="LX128" s="164"/>
      <c r="LY128" s="164"/>
      <c r="LZ128" s="164"/>
      <c r="MA128" s="164"/>
      <c r="MB128" s="164"/>
      <c r="MC128" s="164"/>
      <c r="MD128" s="164"/>
      <c r="ME128" s="164"/>
      <c r="MF128" s="164"/>
      <c r="MG128" s="164"/>
      <c r="MH128" s="164"/>
      <c r="MI128" s="164"/>
      <c r="MJ128" s="164"/>
      <c r="MK128" s="164"/>
      <c r="ML128" s="164"/>
      <c r="MM128" s="164"/>
      <c r="MN128" s="164"/>
      <c r="MO128" s="164"/>
      <c r="MP128" s="164"/>
      <c r="MQ128" s="164"/>
      <c r="MR128" s="164"/>
      <c r="MS128" s="164"/>
      <c r="MT128" s="164"/>
      <c r="MU128" s="164"/>
      <c r="MV128" s="164"/>
      <c r="MW128" s="164"/>
      <c r="MX128" s="164"/>
      <c r="MY128" s="164"/>
      <c r="MZ128" s="164"/>
      <c r="NA128" s="164"/>
      <c r="NB128" s="164"/>
      <c r="NC128" s="164"/>
      <c r="ND128" s="164"/>
      <c r="NE128" s="164"/>
      <c r="NF128" s="164"/>
      <c r="NG128" s="164"/>
      <c r="NH128" s="164"/>
      <c r="NI128" s="164"/>
      <c r="NJ128" s="164"/>
      <c r="NK128" s="164"/>
      <c r="NL128" s="164"/>
      <c r="NM128" s="164"/>
      <c r="NN128" s="164"/>
      <c r="NO128" s="164"/>
      <c r="NP128" s="164"/>
      <c r="NQ128" s="164"/>
      <c r="NR128" s="164"/>
      <c r="NS128" s="164"/>
      <c r="NT128" s="164"/>
      <c r="NU128" s="164"/>
      <c r="NV128" s="164"/>
      <c r="NW128" s="164"/>
      <c r="NX128" s="164"/>
      <c r="NY128" s="164"/>
      <c r="NZ128" s="164"/>
      <c r="OA128" s="164"/>
      <c r="OB128" s="164"/>
      <c r="OC128" s="164"/>
      <c r="OD128" s="164"/>
      <c r="OE128" s="164"/>
      <c r="OF128" s="164"/>
      <c r="OG128" s="164"/>
      <c r="OH128" s="164"/>
      <c r="OI128" s="164"/>
      <c r="OJ128" s="164"/>
      <c r="OK128" s="164"/>
      <c r="OL128" s="164"/>
      <c r="OM128" s="164"/>
      <c r="ON128" s="164"/>
      <c r="OO128" s="164"/>
      <c r="OP128" s="164"/>
      <c r="OQ128" s="164"/>
      <c r="OR128" s="164"/>
      <c r="OS128" s="164"/>
      <c r="OT128" s="164"/>
      <c r="OU128" s="164"/>
      <c r="OV128" s="164"/>
      <c r="OW128" s="164"/>
      <c r="OX128" s="164"/>
      <c r="OY128" s="164"/>
      <c r="OZ128" s="164"/>
      <c r="PA128" s="164"/>
      <c r="PB128" s="164"/>
      <c r="PC128" s="164"/>
      <c r="PD128" s="164"/>
      <c r="PE128" s="164"/>
      <c r="PF128" s="164"/>
      <c r="PG128" s="164"/>
      <c r="PH128" s="164"/>
      <c r="PI128" s="164"/>
      <c r="PJ128" s="164"/>
      <c r="PK128" s="164"/>
      <c r="PL128" s="164"/>
      <c r="PM128" s="164"/>
      <c r="PN128" s="164"/>
      <c r="PO128" s="164"/>
      <c r="PP128" s="164"/>
      <c r="PQ128" s="164"/>
      <c r="PR128" s="164"/>
      <c r="PS128" s="164"/>
      <c r="PT128" s="164"/>
      <c r="PU128" s="164"/>
      <c r="PV128" s="164"/>
      <c r="PW128" s="164"/>
      <c r="PX128" s="164"/>
      <c r="PY128" s="164"/>
      <c r="PZ128" s="164"/>
      <c r="QA128" s="164"/>
      <c r="QB128" s="164"/>
      <c r="QC128" s="164"/>
      <c r="QD128" s="164"/>
      <c r="QE128" s="164"/>
      <c r="QF128" s="164"/>
      <c r="QG128" s="164"/>
      <c r="QH128" s="164"/>
      <c r="QI128" s="164"/>
      <c r="QJ128" s="164"/>
      <c r="QK128" s="164"/>
      <c r="QL128" s="164"/>
      <c r="QM128" s="164"/>
      <c r="QN128" s="164"/>
      <c r="QO128" s="164"/>
      <c r="QP128" s="164"/>
      <c r="QQ128" s="164"/>
      <c r="QR128" s="164"/>
      <c r="QS128" s="164"/>
      <c r="QT128" s="164"/>
      <c r="QU128" s="164"/>
      <c r="QV128" s="164"/>
      <c r="QW128" s="164"/>
      <c r="QX128" s="164"/>
      <c r="QY128" s="164"/>
      <c r="QZ128" s="164"/>
      <c r="RA128" s="164"/>
      <c r="RB128" s="164"/>
      <c r="RC128" s="164"/>
      <c r="RD128" s="164"/>
      <c r="RE128" s="164"/>
      <c r="RF128" s="164"/>
      <c r="RG128" s="164"/>
      <c r="RH128" s="164"/>
      <c r="RI128" s="164"/>
      <c r="RJ128" s="164"/>
      <c r="RK128" s="164"/>
      <c r="RL128" s="164"/>
      <c r="RM128" s="164"/>
      <c r="RN128" s="164"/>
      <c r="RO128" s="164"/>
      <c r="RP128" s="164"/>
      <c r="RQ128" s="164"/>
      <c r="RR128" s="164"/>
      <c r="RS128" s="164"/>
      <c r="RT128" s="164"/>
      <c r="RU128" s="164"/>
      <c r="RV128" s="164"/>
      <c r="RW128" s="164"/>
      <c r="RX128" s="164"/>
      <c r="RY128" s="164"/>
      <c r="RZ128" s="164"/>
      <c r="SA128" s="164"/>
      <c r="SB128" s="164"/>
      <c r="SC128" s="164"/>
      <c r="SD128" s="164"/>
      <c r="SE128" s="164"/>
      <c r="SF128" s="164"/>
      <c r="SG128" s="164"/>
      <c r="SH128" s="164"/>
      <c r="SI128" s="164"/>
      <c r="SJ128" s="164"/>
      <c r="SK128" s="164"/>
      <c r="SL128" s="164"/>
      <c r="SM128" s="164"/>
      <c r="SN128" s="164"/>
      <c r="SO128" s="164"/>
      <c r="SP128" s="164"/>
      <c r="SQ128" s="164"/>
      <c r="SR128" s="164"/>
      <c r="SS128" s="164"/>
      <c r="ST128" s="164"/>
      <c r="SU128" s="164"/>
      <c r="SV128" s="164"/>
      <c r="SW128" s="164"/>
      <c r="SX128" s="164"/>
      <c r="SY128" s="164"/>
      <c r="SZ128" s="164"/>
      <c r="TA128" s="164"/>
      <c r="TB128" s="164"/>
      <c r="TC128" s="164"/>
      <c r="TD128" s="164"/>
      <c r="TE128" s="164"/>
      <c r="TF128" s="164"/>
      <c r="TG128" s="164"/>
      <c r="TH128" s="164"/>
      <c r="TI128" s="164"/>
      <c r="TJ128" s="164"/>
      <c r="TK128" s="164"/>
      <c r="TL128" s="164"/>
      <c r="TM128" s="164"/>
      <c r="TN128" s="164"/>
      <c r="TO128" s="164"/>
      <c r="TP128" s="164"/>
      <c r="TQ128" s="164"/>
      <c r="TR128" s="164"/>
      <c r="TS128" s="164"/>
      <c r="TT128" s="164"/>
      <c r="TU128" s="164"/>
      <c r="TV128" s="164"/>
      <c r="TW128" s="164"/>
      <c r="TX128" s="164"/>
      <c r="TY128" s="164"/>
      <c r="TZ128" s="164"/>
      <c r="UA128" s="164"/>
      <c r="UB128" s="164"/>
      <c r="UC128" s="164"/>
      <c r="UD128" s="164"/>
      <c r="UE128" s="164"/>
      <c r="UF128" s="164"/>
      <c r="UG128" s="164"/>
      <c r="UH128" s="164"/>
      <c r="UI128" s="164"/>
      <c r="UJ128" s="164"/>
      <c r="UK128" s="164"/>
      <c r="UL128" s="164"/>
      <c r="UM128" s="164"/>
      <c r="UN128" s="164"/>
      <c r="UO128" s="164"/>
      <c r="UP128" s="164"/>
      <c r="UQ128" s="164"/>
      <c r="UR128" s="164"/>
      <c r="US128" s="164"/>
      <c r="UT128" s="164"/>
      <c r="UU128" s="164"/>
      <c r="UV128" s="164"/>
      <c r="UW128" s="164"/>
      <c r="UX128" s="164"/>
      <c r="UY128" s="164"/>
      <c r="UZ128" s="164"/>
      <c r="VA128" s="164"/>
      <c r="VB128" s="164"/>
      <c r="VC128" s="164"/>
      <c r="VD128" s="164"/>
      <c r="VE128" s="164"/>
      <c r="VF128" s="164"/>
      <c r="VG128" s="164"/>
      <c r="VH128" s="164"/>
      <c r="VI128" s="164"/>
      <c r="VJ128" s="164"/>
      <c r="VK128" s="164"/>
      <c r="VL128" s="164"/>
      <c r="VM128" s="164"/>
      <c r="VN128" s="164"/>
      <c r="VO128" s="164"/>
      <c r="VP128" s="164"/>
      <c r="VQ128" s="164"/>
      <c r="VR128" s="164"/>
      <c r="VS128" s="164"/>
      <c r="VT128" s="164"/>
      <c r="VU128" s="164"/>
      <c r="VV128" s="164"/>
      <c r="VW128" s="164"/>
      <c r="VX128" s="164"/>
      <c r="VY128" s="164"/>
      <c r="VZ128" s="164"/>
      <c r="WA128" s="164"/>
      <c r="WB128" s="164"/>
      <c r="WC128" s="164"/>
      <c r="WD128" s="164"/>
      <c r="WE128" s="164"/>
      <c r="WF128" s="164"/>
      <c r="WG128" s="164"/>
      <c r="WH128" s="164"/>
      <c r="WI128" s="164"/>
      <c r="WJ128" s="164"/>
      <c r="WK128" s="164"/>
      <c r="WL128" s="164"/>
      <c r="WM128" s="164"/>
      <c r="WN128" s="164"/>
      <c r="WO128" s="164"/>
      <c r="WP128" s="164"/>
      <c r="WQ128" s="164"/>
      <c r="WR128" s="164"/>
      <c r="WS128" s="164"/>
      <c r="WT128" s="164"/>
      <c r="WU128" s="164"/>
      <c r="WV128" s="164"/>
      <c r="WW128" s="164"/>
      <c r="WX128" s="164"/>
      <c r="WY128" s="164"/>
      <c r="WZ128" s="164"/>
      <c r="XA128" s="164"/>
      <c r="XB128" s="164"/>
      <c r="XC128" s="164"/>
      <c r="XD128" s="164"/>
      <c r="XE128" s="164"/>
      <c r="XF128" s="164"/>
      <c r="XG128" s="164"/>
      <c r="XH128" s="164"/>
      <c r="XI128" s="164"/>
      <c r="XJ128" s="164"/>
      <c r="XK128" s="164"/>
      <c r="XL128" s="164"/>
      <c r="XM128" s="164"/>
      <c r="XN128" s="164"/>
      <c r="XO128" s="164"/>
      <c r="XP128" s="164"/>
      <c r="XQ128" s="164"/>
      <c r="XR128" s="164"/>
      <c r="XS128" s="164"/>
      <c r="XT128" s="164"/>
      <c r="XU128" s="164"/>
      <c r="XV128" s="164"/>
      <c r="XW128" s="164"/>
      <c r="XX128" s="164"/>
      <c r="XY128" s="164"/>
      <c r="XZ128" s="164"/>
      <c r="YA128" s="164"/>
      <c r="YB128" s="164"/>
      <c r="YC128" s="164"/>
      <c r="YD128" s="164"/>
      <c r="YE128" s="164"/>
      <c r="YF128" s="164"/>
      <c r="YG128" s="164"/>
      <c r="YH128" s="164"/>
      <c r="YI128" s="164"/>
      <c r="YJ128" s="164"/>
      <c r="YK128" s="164"/>
      <c r="YL128" s="164"/>
      <c r="YM128" s="164"/>
      <c r="YN128" s="164"/>
      <c r="YO128" s="164"/>
      <c r="YP128" s="164"/>
      <c r="YQ128" s="164"/>
      <c r="YR128" s="164"/>
      <c r="YS128" s="164"/>
      <c r="YT128" s="164"/>
      <c r="YU128" s="164"/>
      <c r="YV128" s="164"/>
      <c r="YW128" s="164"/>
      <c r="YX128" s="164"/>
      <c r="YY128" s="164"/>
      <c r="YZ128" s="164"/>
      <c r="ZA128" s="164"/>
      <c r="ZB128" s="164"/>
      <c r="ZC128" s="164"/>
      <c r="ZD128" s="164"/>
      <c r="ZE128" s="164"/>
      <c r="ZF128" s="164"/>
      <c r="ZG128" s="164"/>
      <c r="ZH128" s="164"/>
      <c r="ZI128" s="164"/>
      <c r="ZJ128" s="164"/>
      <c r="ZK128" s="164"/>
      <c r="ZL128" s="164"/>
      <c r="ZM128" s="164"/>
      <c r="ZN128" s="164"/>
      <c r="ZO128" s="164"/>
      <c r="ZP128" s="164"/>
      <c r="ZQ128" s="164"/>
      <c r="ZR128" s="164"/>
      <c r="ZS128" s="164"/>
      <c r="ZT128" s="164"/>
      <c r="ZU128" s="164"/>
      <c r="ZV128" s="164"/>
      <c r="ZW128" s="164"/>
      <c r="ZX128" s="164"/>
      <c r="ZY128" s="164"/>
      <c r="ZZ128" s="164"/>
      <c r="AAA128" s="164"/>
      <c r="AAB128" s="164"/>
      <c r="AAC128" s="164"/>
      <c r="AAD128" s="164"/>
      <c r="AAE128" s="164"/>
      <c r="AAF128" s="164"/>
      <c r="AAG128" s="164"/>
      <c r="AAH128" s="164"/>
      <c r="AAI128" s="164"/>
      <c r="AAJ128" s="164"/>
      <c r="AAK128" s="164"/>
      <c r="AAL128" s="164"/>
      <c r="AAM128" s="164"/>
      <c r="AAN128" s="164"/>
      <c r="AAO128" s="164"/>
      <c r="AAP128" s="164"/>
      <c r="AAQ128" s="164"/>
      <c r="AAR128" s="164"/>
      <c r="AAS128" s="164"/>
      <c r="AAT128" s="164"/>
      <c r="AAU128" s="164"/>
      <c r="AAV128" s="164"/>
      <c r="AAW128" s="164"/>
      <c r="AAX128" s="164"/>
      <c r="AAY128" s="164"/>
      <c r="AAZ128" s="164"/>
      <c r="ABA128" s="164"/>
      <c r="ABB128" s="164"/>
      <c r="ABC128" s="164"/>
    </row>
    <row r="129" spans="1:731" ht="15" customHeight="1" x14ac:dyDescent="0.35">
      <c r="A129" s="161"/>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4"/>
      <c r="DV129" s="164"/>
      <c r="DW129" s="164"/>
      <c r="DX129" s="164"/>
      <c r="DY129" s="164"/>
      <c r="DZ129" s="164"/>
      <c r="EA129" s="164"/>
      <c r="EB129" s="164"/>
      <c r="EC129" s="164"/>
      <c r="ED129" s="164"/>
      <c r="EE129" s="164"/>
      <c r="EF129" s="164"/>
      <c r="EG129" s="164"/>
      <c r="EH129" s="164"/>
      <c r="EI129" s="164"/>
      <c r="EJ129" s="164"/>
      <c r="EK129" s="164"/>
      <c r="EL129" s="164"/>
      <c r="EM129" s="164"/>
      <c r="EN129" s="164"/>
      <c r="EO129" s="164"/>
      <c r="EP129" s="164"/>
      <c r="EQ129" s="164"/>
      <c r="ER129" s="164"/>
      <c r="ES129" s="164"/>
      <c r="ET129" s="164"/>
      <c r="EU129" s="164"/>
      <c r="EV129" s="164"/>
      <c r="EW129" s="164"/>
      <c r="EX129" s="164"/>
      <c r="EY129" s="164"/>
      <c r="EZ129" s="164"/>
      <c r="FA129" s="164"/>
      <c r="FB129" s="164"/>
      <c r="FC129" s="164"/>
      <c r="FD129" s="164"/>
      <c r="FE129" s="164"/>
      <c r="FF129" s="164"/>
      <c r="FG129" s="164"/>
      <c r="FH129" s="164"/>
      <c r="FI129" s="164"/>
      <c r="FJ129" s="164"/>
      <c r="FK129" s="164"/>
      <c r="FL129" s="164"/>
      <c r="FM129" s="164"/>
      <c r="FN129" s="164"/>
      <c r="FO129" s="164"/>
      <c r="FP129" s="164"/>
      <c r="FQ129" s="164"/>
      <c r="FR129" s="164"/>
      <c r="FS129" s="164"/>
      <c r="FT129" s="164"/>
      <c r="FU129" s="164"/>
      <c r="FV129" s="164"/>
      <c r="FW129" s="164"/>
      <c r="FX129" s="164"/>
      <c r="FY129" s="164"/>
      <c r="FZ129" s="164"/>
      <c r="GA129" s="164"/>
      <c r="GB129" s="164"/>
      <c r="GC129" s="164"/>
      <c r="GD129" s="164"/>
      <c r="GE129" s="164"/>
      <c r="GF129" s="164"/>
      <c r="GG129" s="164"/>
      <c r="GH129" s="164"/>
      <c r="GI129" s="164"/>
      <c r="GJ129" s="164"/>
      <c r="GK129" s="164"/>
      <c r="GL129" s="164"/>
      <c r="GM129" s="164"/>
      <c r="GN129" s="164"/>
      <c r="GO129" s="164"/>
      <c r="GP129" s="164"/>
      <c r="GQ129" s="164"/>
      <c r="GR129" s="164"/>
      <c r="GS129" s="164"/>
      <c r="GT129" s="164"/>
      <c r="GU129" s="164"/>
      <c r="GV129" s="164"/>
      <c r="GW129" s="164"/>
      <c r="GX129" s="164"/>
      <c r="GY129" s="164"/>
      <c r="GZ129" s="164"/>
      <c r="HA129" s="164"/>
      <c r="HB129" s="164"/>
      <c r="HC129" s="164"/>
      <c r="HD129" s="164"/>
      <c r="HE129" s="164"/>
      <c r="HF129" s="164"/>
      <c r="HG129" s="164"/>
      <c r="HH129" s="164"/>
      <c r="HI129" s="164"/>
      <c r="HJ129" s="164"/>
      <c r="HK129" s="164"/>
      <c r="HL129" s="164"/>
      <c r="HM129" s="164"/>
      <c r="HN129" s="164"/>
      <c r="HO129" s="164"/>
      <c r="HP129" s="164"/>
      <c r="HQ129" s="164"/>
      <c r="HR129" s="164"/>
      <c r="HS129" s="164"/>
      <c r="HT129" s="164"/>
      <c r="HU129" s="164"/>
      <c r="HV129" s="164"/>
      <c r="HW129" s="164"/>
      <c r="HX129" s="164"/>
      <c r="HY129" s="164"/>
      <c r="HZ129" s="164"/>
      <c r="IA129" s="164"/>
      <c r="IB129" s="164"/>
      <c r="IC129" s="164"/>
      <c r="ID129" s="164"/>
      <c r="IE129" s="164"/>
      <c r="IF129" s="164"/>
      <c r="IG129" s="164"/>
      <c r="IH129" s="164"/>
      <c r="II129" s="164"/>
      <c r="IJ129" s="164"/>
      <c r="IK129" s="164"/>
      <c r="IL129" s="164"/>
      <c r="IM129" s="164"/>
      <c r="IN129" s="164"/>
      <c r="IO129" s="164"/>
      <c r="IP129" s="164"/>
      <c r="IQ129" s="164"/>
      <c r="IR129" s="164"/>
      <c r="IS129" s="164"/>
      <c r="IT129" s="164"/>
      <c r="IU129" s="164"/>
      <c r="IV129" s="164"/>
      <c r="IW129" s="164"/>
      <c r="IX129" s="164"/>
      <c r="IY129" s="164"/>
      <c r="IZ129" s="164"/>
      <c r="JA129" s="164"/>
      <c r="JB129" s="164"/>
      <c r="JC129" s="164"/>
      <c r="JD129" s="164"/>
      <c r="JE129" s="164"/>
      <c r="JF129" s="164"/>
      <c r="JG129" s="164"/>
      <c r="JH129" s="164"/>
      <c r="JI129" s="164"/>
      <c r="JJ129" s="164"/>
      <c r="JK129" s="164"/>
      <c r="JL129" s="164"/>
      <c r="JM129" s="164"/>
      <c r="JN129" s="164"/>
      <c r="JO129" s="164"/>
      <c r="JP129" s="164"/>
      <c r="JQ129" s="164"/>
      <c r="JR129" s="164"/>
      <c r="JS129" s="164"/>
      <c r="JT129" s="164"/>
      <c r="JU129" s="164"/>
      <c r="JV129" s="164"/>
      <c r="JW129" s="164"/>
      <c r="JX129" s="164"/>
      <c r="JY129" s="164"/>
      <c r="JZ129" s="164"/>
      <c r="KA129" s="164"/>
      <c r="KB129" s="164"/>
      <c r="KC129" s="164"/>
      <c r="KD129" s="164"/>
      <c r="KE129" s="164"/>
      <c r="KF129" s="164"/>
      <c r="KG129" s="164"/>
      <c r="KH129" s="164"/>
      <c r="KI129" s="164"/>
      <c r="KJ129" s="164"/>
      <c r="KK129" s="164"/>
      <c r="KL129" s="164"/>
      <c r="KM129" s="164"/>
      <c r="KN129" s="164"/>
      <c r="KO129" s="164"/>
      <c r="KP129" s="164"/>
      <c r="KQ129" s="164"/>
      <c r="KR129" s="164"/>
      <c r="KS129" s="164"/>
      <c r="KT129" s="164"/>
      <c r="KU129" s="164"/>
      <c r="KV129" s="164"/>
      <c r="KW129" s="164"/>
      <c r="KX129" s="164"/>
      <c r="KY129" s="164"/>
      <c r="KZ129" s="164"/>
      <c r="LA129" s="164"/>
      <c r="LB129" s="164"/>
      <c r="LC129" s="164"/>
      <c r="LD129" s="164"/>
      <c r="LE129" s="164"/>
      <c r="LF129" s="164"/>
      <c r="LG129" s="164"/>
      <c r="LH129" s="164"/>
      <c r="LI129" s="164"/>
      <c r="LJ129" s="164"/>
      <c r="LK129" s="164"/>
      <c r="LL129" s="164"/>
      <c r="LM129" s="164"/>
      <c r="LN129" s="164"/>
      <c r="LO129" s="164"/>
      <c r="LP129" s="164"/>
      <c r="LQ129" s="164"/>
      <c r="LR129" s="164"/>
      <c r="LS129" s="164"/>
      <c r="LT129" s="164"/>
      <c r="LU129" s="164"/>
      <c r="LV129" s="164"/>
      <c r="LW129" s="164"/>
      <c r="LX129" s="164"/>
      <c r="LY129" s="164"/>
      <c r="LZ129" s="164"/>
      <c r="MA129" s="164"/>
      <c r="MB129" s="164"/>
      <c r="MC129" s="164"/>
      <c r="MD129" s="164"/>
      <c r="ME129" s="164"/>
      <c r="MF129" s="164"/>
      <c r="MG129" s="164"/>
      <c r="MH129" s="164"/>
      <c r="MI129" s="164"/>
      <c r="MJ129" s="164"/>
      <c r="MK129" s="164"/>
      <c r="ML129" s="164"/>
      <c r="MM129" s="164"/>
      <c r="MN129" s="164"/>
      <c r="MO129" s="164"/>
      <c r="MP129" s="164"/>
      <c r="MQ129" s="164"/>
      <c r="MR129" s="164"/>
      <c r="MS129" s="164"/>
      <c r="MT129" s="164"/>
      <c r="MU129" s="164"/>
      <c r="MV129" s="164"/>
      <c r="MW129" s="164"/>
      <c r="MX129" s="164"/>
      <c r="MY129" s="164"/>
      <c r="MZ129" s="164"/>
      <c r="NA129" s="164"/>
      <c r="NB129" s="164"/>
      <c r="NC129" s="164"/>
      <c r="ND129" s="164"/>
      <c r="NE129" s="164"/>
      <c r="NF129" s="164"/>
      <c r="NG129" s="164"/>
      <c r="NH129" s="164"/>
      <c r="NI129" s="164"/>
      <c r="NJ129" s="164"/>
      <c r="NK129" s="164"/>
      <c r="NL129" s="164"/>
      <c r="NM129" s="164"/>
      <c r="NN129" s="164"/>
      <c r="NO129" s="164"/>
      <c r="NP129" s="164"/>
      <c r="NQ129" s="164"/>
      <c r="NR129" s="164"/>
      <c r="NS129" s="164"/>
      <c r="NT129" s="164"/>
      <c r="NU129" s="164"/>
      <c r="NV129" s="164"/>
      <c r="NW129" s="164"/>
      <c r="NX129" s="164"/>
      <c r="NY129" s="164"/>
      <c r="NZ129" s="164"/>
      <c r="OA129" s="164"/>
      <c r="OB129" s="164"/>
      <c r="OC129" s="164"/>
      <c r="OD129" s="164"/>
      <c r="OE129" s="164"/>
      <c r="OF129" s="164"/>
      <c r="OG129" s="164"/>
      <c r="OH129" s="164"/>
      <c r="OI129" s="164"/>
      <c r="OJ129" s="164"/>
      <c r="OK129" s="164"/>
      <c r="OL129" s="164"/>
      <c r="OM129" s="164"/>
      <c r="ON129" s="164"/>
      <c r="OO129" s="164"/>
      <c r="OP129" s="164"/>
      <c r="OQ129" s="164"/>
      <c r="OR129" s="164"/>
      <c r="OS129" s="164"/>
      <c r="OT129" s="164"/>
      <c r="OU129" s="164"/>
      <c r="OV129" s="164"/>
      <c r="OW129" s="164"/>
      <c r="OX129" s="164"/>
      <c r="OY129" s="164"/>
      <c r="OZ129" s="164"/>
      <c r="PA129" s="164"/>
      <c r="PB129" s="164"/>
      <c r="PC129" s="164"/>
      <c r="PD129" s="164"/>
      <c r="PE129" s="164"/>
      <c r="PF129" s="164"/>
      <c r="PG129" s="164"/>
      <c r="PH129" s="164"/>
      <c r="PI129" s="164"/>
      <c r="PJ129" s="164"/>
      <c r="PK129" s="164"/>
      <c r="PL129" s="164"/>
      <c r="PM129" s="164"/>
      <c r="PN129" s="164"/>
      <c r="PO129" s="164"/>
      <c r="PP129" s="164"/>
      <c r="PQ129" s="164"/>
      <c r="PR129" s="164"/>
      <c r="PS129" s="164"/>
      <c r="PT129" s="164"/>
      <c r="PU129" s="164"/>
      <c r="PV129" s="164"/>
      <c r="PW129" s="164"/>
      <c r="PX129" s="164"/>
      <c r="PY129" s="164"/>
      <c r="PZ129" s="164"/>
      <c r="QA129" s="164"/>
      <c r="QB129" s="164"/>
      <c r="QC129" s="164"/>
      <c r="QD129" s="164"/>
      <c r="QE129" s="164"/>
      <c r="QF129" s="164"/>
      <c r="QG129" s="164"/>
      <c r="QH129" s="164"/>
      <c r="QI129" s="164"/>
      <c r="QJ129" s="164"/>
      <c r="QK129" s="164"/>
      <c r="QL129" s="164"/>
      <c r="QM129" s="164"/>
      <c r="QN129" s="164"/>
      <c r="QO129" s="164"/>
      <c r="QP129" s="164"/>
      <c r="QQ129" s="164"/>
      <c r="QR129" s="164"/>
      <c r="QS129" s="164"/>
      <c r="QT129" s="164"/>
      <c r="QU129" s="164"/>
      <c r="QV129" s="164"/>
      <c r="QW129" s="164"/>
      <c r="QX129" s="164"/>
      <c r="QY129" s="164"/>
      <c r="QZ129" s="164"/>
      <c r="RA129" s="164"/>
      <c r="RB129" s="164"/>
      <c r="RC129" s="164"/>
      <c r="RD129" s="164"/>
      <c r="RE129" s="164"/>
      <c r="RF129" s="164"/>
      <c r="RG129" s="164"/>
      <c r="RH129" s="164"/>
      <c r="RI129" s="164"/>
      <c r="RJ129" s="164"/>
      <c r="RK129" s="164"/>
      <c r="RL129" s="164"/>
      <c r="RM129" s="164"/>
      <c r="RN129" s="164"/>
      <c r="RO129" s="164"/>
      <c r="RP129" s="164"/>
      <c r="RQ129" s="164"/>
      <c r="RR129" s="164"/>
      <c r="RS129" s="164"/>
      <c r="RT129" s="164"/>
      <c r="RU129" s="164"/>
      <c r="RV129" s="164"/>
      <c r="RW129" s="164"/>
      <c r="RX129" s="164"/>
      <c r="RY129" s="164"/>
      <c r="RZ129" s="164"/>
      <c r="SA129" s="164"/>
      <c r="SB129" s="164"/>
      <c r="SC129" s="164"/>
      <c r="SD129" s="164"/>
      <c r="SE129" s="164"/>
      <c r="SF129" s="164"/>
      <c r="SG129" s="164"/>
      <c r="SH129" s="164"/>
      <c r="SI129" s="164"/>
      <c r="SJ129" s="164"/>
      <c r="SK129" s="164"/>
      <c r="SL129" s="164"/>
      <c r="SM129" s="164"/>
      <c r="SN129" s="164"/>
      <c r="SO129" s="164"/>
      <c r="SP129" s="164"/>
      <c r="SQ129" s="164"/>
      <c r="SR129" s="164"/>
      <c r="SS129" s="164"/>
      <c r="ST129" s="164"/>
      <c r="SU129" s="164"/>
      <c r="SV129" s="164"/>
      <c r="SW129" s="164"/>
      <c r="SX129" s="164"/>
      <c r="SY129" s="164"/>
      <c r="SZ129" s="164"/>
      <c r="TA129" s="164"/>
      <c r="TB129" s="164"/>
      <c r="TC129" s="164"/>
      <c r="TD129" s="164"/>
      <c r="TE129" s="164"/>
      <c r="TF129" s="164"/>
      <c r="TG129" s="164"/>
      <c r="TH129" s="164"/>
      <c r="TI129" s="164"/>
      <c r="TJ129" s="164"/>
      <c r="TK129" s="164"/>
      <c r="TL129" s="164"/>
      <c r="TM129" s="164"/>
      <c r="TN129" s="164"/>
      <c r="TO129" s="164"/>
      <c r="TP129" s="164"/>
      <c r="TQ129" s="164"/>
      <c r="TR129" s="164"/>
      <c r="TS129" s="164"/>
      <c r="TT129" s="164"/>
      <c r="TU129" s="164"/>
      <c r="TV129" s="164"/>
      <c r="TW129" s="164"/>
      <c r="TX129" s="164"/>
      <c r="TY129" s="164"/>
      <c r="TZ129" s="164"/>
      <c r="UA129" s="164"/>
      <c r="UB129" s="164"/>
      <c r="UC129" s="164"/>
      <c r="UD129" s="164"/>
      <c r="UE129" s="164"/>
      <c r="UF129" s="164"/>
      <c r="UG129" s="164"/>
      <c r="UH129" s="164"/>
      <c r="UI129" s="164"/>
      <c r="UJ129" s="164"/>
      <c r="UK129" s="164"/>
      <c r="UL129" s="164"/>
      <c r="UM129" s="164"/>
      <c r="UN129" s="164"/>
      <c r="UO129" s="164"/>
      <c r="UP129" s="164"/>
      <c r="UQ129" s="164"/>
      <c r="UR129" s="164"/>
      <c r="US129" s="164"/>
      <c r="UT129" s="164"/>
      <c r="UU129" s="164"/>
      <c r="UV129" s="164"/>
      <c r="UW129" s="164"/>
      <c r="UX129" s="164"/>
      <c r="UY129" s="164"/>
      <c r="UZ129" s="164"/>
      <c r="VA129" s="164"/>
      <c r="VB129" s="164"/>
      <c r="VC129" s="164"/>
      <c r="VD129" s="164"/>
      <c r="VE129" s="164"/>
      <c r="VF129" s="164"/>
      <c r="VG129" s="164"/>
      <c r="VH129" s="164"/>
      <c r="VI129" s="164"/>
      <c r="VJ129" s="164"/>
      <c r="VK129" s="164"/>
      <c r="VL129" s="164"/>
      <c r="VM129" s="164"/>
      <c r="VN129" s="164"/>
      <c r="VO129" s="164"/>
      <c r="VP129" s="164"/>
      <c r="VQ129" s="164"/>
      <c r="VR129" s="164"/>
      <c r="VS129" s="164"/>
      <c r="VT129" s="164"/>
      <c r="VU129" s="164"/>
      <c r="VV129" s="164"/>
      <c r="VW129" s="164"/>
      <c r="VX129" s="164"/>
      <c r="VY129" s="164"/>
      <c r="VZ129" s="164"/>
      <c r="WA129" s="164"/>
      <c r="WB129" s="164"/>
      <c r="WC129" s="164"/>
      <c r="WD129" s="164"/>
      <c r="WE129" s="164"/>
      <c r="WF129" s="164"/>
      <c r="WG129" s="164"/>
      <c r="WH129" s="164"/>
      <c r="WI129" s="164"/>
      <c r="WJ129" s="164"/>
      <c r="WK129" s="164"/>
      <c r="WL129" s="164"/>
      <c r="WM129" s="164"/>
      <c r="WN129" s="164"/>
      <c r="WO129" s="164"/>
      <c r="WP129" s="164"/>
      <c r="WQ129" s="164"/>
      <c r="WR129" s="164"/>
      <c r="WS129" s="164"/>
      <c r="WT129" s="164"/>
      <c r="WU129" s="164"/>
      <c r="WV129" s="164"/>
      <c r="WW129" s="164"/>
      <c r="WX129" s="164"/>
      <c r="WY129" s="164"/>
      <c r="WZ129" s="164"/>
      <c r="XA129" s="164"/>
      <c r="XB129" s="164"/>
      <c r="XC129" s="164"/>
      <c r="XD129" s="164"/>
      <c r="XE129" s="164"/>
      <c r="XF129" s="164"/>
      <c r="XG129" s="164"/>
      <c r="XH129" s="164"/>
      <c r="XI129" s="164"/>
      <c r="XJ129" s="164"/>
      <c r="XK129" s="164"/>
      <c r="XL129" s="164"/>
      <c r="XM129" s="164"/>
      <c r="XN129" s="164"/>
      <c r="XO129" s="164"/>
      <c r="XP129" s="164"/>
      <c r="XQ129" s="164"/>
      <c r="XR129" s="164"/>
      <c r="XS129" s="164"/>
      <c r="XT129" s="164"/>
      <c r="XU129" s="164"/>
      <c r="XV129" s="164"/>
      <c r="XW129" s="164"/>
      <c r="XX129" s="164"/>
      <c r="XY129" s="164"/>
      <c r="XZ129" s="164"/>
      <c r="YA129" s="164"/>
      <c r="YB129" s="164"/>
      <c r="YC129" s="164"/>
      <c r="YD129" s="164"/>
      <c r="YE129" s="164"/>
      <c r="YF129" s="164"/>
      <c r="YG129" s="164"/>
      <c r="YH129" s="164"/>
      <c r="YI129" s="164"/>
      <c r="YJ129" s="164"/>
      <c r="YK129" s="164"/>
      <c r="YL129" s="164"/>
      <c r="YM129" s="164"/>
      <c r="YN129" s="164"/>
      <c r="YO129" s="164"/>
      <c r="YP129" s="164"/>
      <c r="YQ129" s="164"/>
      <c r="YR129" s="164"/>
      <c r="YS129" s="164"/>
      <c r="YT129" s="164"/>
      <c r="YU129" s="164"/>
      <c r="YV129" s="164"/>
      <c r="YW129" s="164"/>
      <c r="YX129" s="164"/>
      <c r="YY129" s="164"/>
      <c r="YZ129" s="164"/>
      <c r="ZA129" s="164"/>
      <c r="ZB129" s="164"/>
      <c r="ZC129" s="164"/>
      <c r="ZD129" s="164"/>
      <c r="ZE129" s="164"/>
      <c r="ZF129" s="164"/>
      <c r="ZG129" s="164"/>
      <c r="ZH129" s="164"/>
      <c r="ZI129" s="164"/>
      <c r="ZJ129" s="164"/>
      <c r="ZK129" s="164"/>
      <c r="ZL129" s="164"/>
      <c r="ZM129" s="164"/>
      <c r="ZN129" s="164"/>
      <c r="ZO129" s="164"/>
      <c r="ZP129" s="164"/>
      <c r="ZQ129" s="164"/>
      <c r="ZR129" s="164"/>
      <c r="ZS129" s="164"/>
      <c r="ZT129" s="164"/>
      <c r="ZU129" s="164"/>
      <c r="ZV129" s="164"/>
      <c r="ZW129" s="164"/>
      <c r="ZX129" s="164"/>
      <c r="ZY129" s="164"/>
      <c r="ZZ129" s="164"/>
      <c r="AAA129" s="164"/>
      <c r="AAB129" s="164"/>
      <c r="AAC129" s="164"/>
      <c r="AAD129" s="164"/>
      <c r="AAE129" s="164"/>
      <c r="AAF129" s="164"/>
      <c r="AAG129" s="164"/>
      <c r="AAH129" s="164"/>
      <c r="AAI129" s="164"/>
      <c r="AAJ129" s="164"/>
      <c r="AAK129" s="164"/>
      <c r="AAL129" s="164"/>
      <c r="AAM129" s="164"/>
      <c r="AAN129" s="164"/>
      <c r="AAO129" s="164"/>
      <c r="AAP129" s="164"/>
      <c r="AAQ129" s="164"/>
      <c r="AAR129" s="164"/>
      <c r="AAS129" s="164"/>
      <c r="AAT129" s="164"/>
      <c r="AAU129" s="164"/>
      <c r="AAV129" s="164"/>
      <c r="AAW129" s="164"/>
      <c r="AAX129" s="164"/>
      <c r="AAY129" s="164"/>
      <c r="AAZ129" s="164"/>
      <c r="ABA129" s="164"/>
      <c r="ABB129" s="164"/>
      <c r="ABC129" s="164"/>
    </row>
    <row r="130" spans="1:731" ht="15" customHeight="1" x14ac:dyDescent="0.35">
      <c r="A130" s="161"/>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row>
    <row r="131" spans="1:731" x14ac:dyDescent="0.35">
      <c r="A131" s="161"/>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row>
    <row r="132" spans="1:731" ht="15" customHeight="1" x14ac:dyDescent="0.35">
      <c r="A132" s="161"/>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row>
    <row r="133" spans="1:731" ht="15" customHeight="1" x14ac:dyDescent="0.35">
      <c r="A133" s="161"/>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row>
    <row r="134" spans="1:731" ht="15" customHeight="1" x14ac:dyDescent="0.35">
      <c r="A134" s="161"/>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row>
    <row r="135" spans="1:731" x14ac:dyDescent="0.35">
      <c r="A135" s="161"/>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row>
    <row r="136" spans="1:731" x14ac:dyDescent="0.35">
      <c r="A136" s="161"/>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row>
    <row r="137" spans="1:731" x14ac:dyDescent="0.35">
      <c r="A137" s="161"/>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row>
    <row r="138" spans="1:731" x14ac:dyDescent="0.35">
      <c r="A138" s="161"/>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row>
    <row r="139" spans="1:731" x14ac:dyDescent="0.35">
      <c r="A139" s="161"/>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row>
    <row r="140" spans="1:731" x14ac:dyDescent="0.35">
      <c r="A140" s="161"/>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row>
    <row r="141" spans="1:731" x14ac:dyDescent="0.35">
      <c r="A141" s="161"/>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row>
    <row r="142" spans="1:731" x14ac:dyDescent="0.35">
      <c r="A142" s="161"/>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row>
    <row r="143" spans="1:731" x14ac:dyDescent="0.35">
      <c r="A143" s="161"/>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row>
    <row r="144" spans="1:731" x14ac:dyDescent="0.35">
      <c r="A144" s="161"/>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row>
    <row r="145" spans="1:124" x14ac:dyDescent="0.35">
      <c r="A145" s="161"/>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row>
    <row r="146" spans="1:124" x14ac:dyDescent="0.35">
      <c r="A146" s="161"/>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row>
    <row r="147" spans="1:124" x14ac:dyDescent="0.35">
      <c r="A147" s="161"/>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row>
    <row r="148" spans="1:124" x14ac:dyDescent="0.35">
      <c r="A148" s="161"/>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row>
    <row r="149" spans="1:124" x14ac:dyDescent="0.35">
      <c r="A149" s="161"/>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row>
    <row r="150" spans="1:124" s="165" customFormat="1" x14ac:dyDescent="0.35">
      <c r="A150" s="161"/>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row>
    <row r="151" spans="1:124" s="165" customFormat="1" x14ac:dyDescent="0.35">
      <c r="A151" s="161"/>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row>
    <row r="152" spans="1:124" x14ac:dyDescent="0.35">
      <c r="A152" s="161"/>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row>
    <row r="153" spans="1:124" x14ac:dyDescent="0.35">
      <c r="A153" s="161"/>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row>
    <row r="154" spans="1:124" x14ac:dyDescent="0.35">
      <c r="A154" s="161"/>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row>
    <row r="155" spans="1:124" x14ac:dyDescent="0.35">
      <c r="A155" s="161"/>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row>
    <row r="156" spans="1:124" x14ac:dyDescent="0.35">
      <c r="A156" s="161"/>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row>
    <row r="157" spans="1:124" x14ac:dyDescent="0.35">
      <c r="A157" s="161"/>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row>
    <row r="158" spans="1:124" x14ac:dyDescent="0.35">
      <c r="A158" s="161"/>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row>
    <row r="159" spans="1:124" x14ac:dyDescent="0.35">
      <c r="A159" s="161"/>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row>
    <row r="160" spans="1:124" x14ac:dyDescent="0.35">
      <c r="A160" s="161"/>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row>
    <row r="161" spans="1:124" x14ac:dyDescent="0.35">
      <c r="A161" s="161"/>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row>
    <row r="162" spans="1:124" x14ac:dyDescent="0.35">
      <c r="A162" s="161"/>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row>
    <row r="163" spans="1:124" x14ac:dyDescent="0.35">
      <c r="A163" s="161"/>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row>
    <row r="164" spans="1:124" x14ac:dyDescent="0.35">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row>
    <row r="165" spans="1:124" x14ac:dyDescent="0.35">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row>
    <row r="166" spans="1:124" x14ac:dyDescent="0.35">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row>
    <row r="167" spans="1:124" x14ac:dyDescent="0.35">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row>
    <row r="168" spans="1:124" x14ac:dyDescent="0.35">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row>
    <row r="169" spans="1:124" x14ac:dyDescent="0.35">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row>
    <row r="170" spans="1:124" x14ac:dyDescent="0.35">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row>
    <row r="171" spans="1:124" x14ac:dyDescent="0.35">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row>
    <row r="172" spans="1:124" x14ac:dyDescent="0.35">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row>
    <row r="173" spans="1:124" x14ac:dyDescent="0.35">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row>
    <row r="174" spans="1:124" x14ac:dyDescent="0.35">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row>
    <row r="175" spans="1:124" x14ac:dyDescent="0.35">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row>
    <row r="176" spans="1:124" x14ac:dyDescent="0.35">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row>
    <row r="177" spans="2:124" x14ac:dyDescent="0.35">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row>
    <row r="178" spans="2:124" x14ac:dyDescent="0.35">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row>
    <row r="179" spans="2:124" x14ac:dyDescent="0.35">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row>
    <row r="180" spans="2:124" x14ac:dyDescent="0.35">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row>
    <row r="181" spans="2:124" x14ac:dyDescent="0.35">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row>
    <row r="182" spans="2:124" x14ac:dyDescent="0.35">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row>
    <row r="183" spans="2:124" x14ac:dyDescent="0.35">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row>
    <row r="184" spans="2:124" x14ac:dyDescent="0.35">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row>
    <row r="185" spans="2:124" x14ac:dyDescent="0.35">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row>
    <row r="186" spans="2:124" x14ac:dyDescent="0.35">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row>
    <row r="187" spans="2:124" x14ac:dyDescent="0.35">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row>
    <row r="188" spans="2:124" x14ac:dyDescent="0.35">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row>
    <row r="189" spans="2:124" x14ac:dyDescent="0.35">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row>
    <row r="190" spans="2:124" x14ac:dyDescent="0.35">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row>
    <row r="191" spans="2:124" x14ac:dyDescent="0.35">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row>
    <row r="192" spans="2:124" x14ac:dyDescent="0.35">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row>
    <row r="193" spans="1:124" x14ac:dyDescent="0.35">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row>
    <row r="194" spans="1:124" x14ac:dyDescent="0.35">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row>
    <row r="195" spans="1:124" x14ac:dyDescent="0.35">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row>
    <row r="196" spans="1:124" x14ac:dyDescent="0.35">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row>
    <row r="197" spans="1:124" x14ac:dyDescent="0.35">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row>
    <row r="198" spans="1:124" x14ac:dyDescent="0.35">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row>
    <row r="199" spans="1:124" x14ac:dyDescent="0.35">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row>
    <row r="200" spans="1:124" x14ac:dyDescent="0.35">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row>
    <row r="201" spans="1:124" s="41" customFormat="1" ht="15.5" x14ac:dyDescent="0.35">
      <c r="A201" s="14"/>
      <c r="B201" s="14"/>
      <c r="C201" s="14"/>
      <c r="D201" s="14"/>
      <c r="E201" s="14"/>
      <c r="F201" s="14"/>
      <c r="G201" s="14"/>
      <c r="H201" s="14"/>
      <c r="I201" s="14"/>
      <c r="J201" s="14">
        <f>SUM(J8:J200)</f>
        <v>2272314.986195046</v>
      </c>
      <c r="K201" s="14">
        <f t="shared" ref="K201:BV201" si="11">SUM(K8:K200)</f>
        <v>2280173.009872227</v>
      </c>
      <c r="L201" s="14">
        <f t="shared" si="11"/>
        <v>2288105.0790246283</v>
      </c>
      <c r="M201" s="14">
        <f t="shared" si="11"/>
        <v>2296111.6917850031</v>
      </c>
      <c r="N201" s="14">
        <f t="shared" si="11"/>
        <v>2304193.3496372406</v>
      </c>
      <c r="O201" s="14">
        <f t="shared" si="11"/>
        <v>0</v>
      </c>
      <c r="P201" s="14">
        <f t="shared" si="11"/>
        <v>0</v>
      </c>
      <c r="Q201" s="14">
        <f t="shared" si="11"/>
        <v>0</v>
      </c>
      <c r="R201" s="14">
        <f t="shared" si="11"/>
        <v>6713515.0078026652</v>
      </c>
      <c r="S201" s="14">
        <f t="shared" si="11"/>
        <v>6574323.7797186384</v>
      </c>
      <c r="T201" s="14">
        <f t="shared" si="11"/>
        <v>6529611.4352232823</v>
      </c>
      <c r="U201" s="14">
        <f t="shared" si="11"/>
        <v>6403157.4293970559</v>
      </c>
      <c r="V201" s="14">
        <f t="shared" si="11"/>
        <v>6270176.3172634225</v>
      </c>
      <c r="W201" s="14">
        <f t="shared" si="11"/>
        <v>6113020.6108550951</v>
      </c>
      <c r="X201" s="14">
        <f t="shared" si="11"/>
        <v>6008563.6339273872</v>
      </c>
      <c r="Y201" s="14">
        <f t="shared" si="11"/>
        <v>5856130.8618730651</v>
      </c>
      <c r="Z201" s="14">
        <f t="shared" si="11"/>
        <v>0</v>
      </c>
      <c r="AA201" s="14">
        <f t="shared" si="11"/>
        <v>0</v>
      </c>
      <c r="AB201" s="14">
        <f t="shared" si="11"/>
        <v>0</v>
      </c>
      <c r="AC201" s="14">
        <f t="shared" si="11"/>
        <v>8542155.0740415286</v>
      </c>
      <c r="AD201" s="14">
        <f t="shared" si="11"/>
        <v>8731313.1277742106</v>
      </c>
      <c r="AE201" s="14">
        <f t="shared" si="11"/>
        <v>8946581.2475796938</v>
      </c>
      <c r="AF201" s="14">
        <f t="shared" si="11"/>
        <v>9170173.6071317662</v>
      </c>
      <c r="AG201" s="14">
        <f t="shared" si="11"/>
        <v>9519279.6903158966</v>
      </c>
      <c r="AH201" s="14">
        <f t="shared" si="11"/>
        <v>10001057.569951126</v>
      </c>
      <c r="AI201" s="14">
        <f t="shared" si="11"/>
        <v>10615887.29580288</v>
      </c>
      <c r="AJ201" s="14">
        <f t="shared" si="11"/>
        <v>11173206.514391908</v>
      </c>
      <c r="AK201" s="14">
        <f t="shared" si="11"/>
        <v>0</v>
      </c>
      <c r="AL201" s="14">
        <f t="shared" si="11"/>
        <v>0</v>
      </c>
      <c r="AM201" s="14">
        <f t="shared" si="11"/>
        <v>0</v>
      </c>
      <c r="AN201" s="14">
        <f t="shared" si="11"/>
        <v>8771084.2899825573</v>
      </c>
      <c r="AO201" s="14">
        <f t="shared" si="11"/>
        <v>9034482.9931764789</v>
      </c>
      <c r="AP201" s="14">
        <f t="shared" si="11"/>
        <v>9314634.5917200651</v>
      </c>
      <c r="AQ201" s="14">
        <f t="shared" si="11"/>
        <v>9541751.5418015476</v>
      </c>
      <c r="AR201" s="14">
        <f t="shared" si="11"/>
        <v>9865492.934508035</v>
      </c>
      <c r="AS201" s="14">
        <f t="shared" si="11"/>
        <v>10315706.609374942</v>
      </c>
      <c r="AT201" s="14">
        <f t="shared" si="11"/>
        <v>10896105.386176856</v>
      </c>
      <c r="AU201" s="14">
        <f t="shared" si="11"/>
        <v>11394982.903440481</v>
      </c>
      <c r="AV201" s="14">
        <f t="shared" si="11"/>
        <v>0</v>
      </c>
      <c r="AW201" s="14">
        <f t="shared" si="11"/>
        <v>0</v>
      </c>
      <c r="AX201" s="14">
        <f t="shared" si="11"/>
        <v>0</v>
      </c>
      <c r="AY201" s="14">
        <f t="shared" si="11"/>
        <v>49474778.522792965</v>
      </c>
      <c r="AZ201" s="14">
        <f t="shared" si="11"/>
        <v>49419485.073841378</v>
      </c>
      <c r="BA201" s="14">
        <f t="shared" si="11"/>
        <v>50843144.395298854</v>
      </c>
      <c r="BB201" s="14">
        <f t="shared" si="11"/>
        <v>51830988.545219243</v>
      </c>
      <c r="BC201" s="14">
        <f t="shared" si="11"/>
        <v>53145290.696355425</v>
      </c>
      <c r="BD201" s="14">
        <f t="shared" si="11"/>
        <v>55079614.379059449</v>
      </c>
      <c r="BE201" s="14">
        <f t="shared" si="11"/>
        <v>57686024.219908029</v>
      </c>
      <c r="BF201" s="14">
        <f t="shared" si="11"/>
        <v>59721485.925525747</v>
      </c>
      <c r="BG201" s="14">
        <f t="shared" si="11"/>
        <v>0</v>
      </c>
      <c r="BH201" s="14">
        <f t="shared" si="11"/>
        <v>0</v>
      </c>
      <c r="BI201" s="14">
        <f t="shared" si="11"/>
        <v>0</v>
      </c>
      <c r="BJ201" s="14">
        <f t="shared" si="11"/>
        <v>122839241.51465428</v>
      </c>
      <c r="BK201" s="14">
        <f t="shared" si="11"/>
        <v>173323910.78762469</v>
      </c>
      <c r="BL201" s="14">
        <f t="shared" si="11"/>
        <v>210849386.28684491</v>
      </c>
      <c r="BM201" s="14">
        <f t="shared" si="11"/>
        <v>271956088.55820566</v>
      </c>
      <c r="BN201" s="14">
        <f t="shared" si="11"/>
        <v>359251589.73873621</v>
      </c>
      <c r="BO201" s="14">
        <f t="shared" si="11"/>
        <v>473939628.06428838</v>
      </c>
      <c r="BP201" s="14">
        <f t="shared" si="11"/>
        <v>598957048.23599911</v>
      </c>
      <c r="BQ201" s="14">
        <f t="shared" si="11"/>
        <v>728762553.09598112</v>
      </c>
      <c r="BR201" s="14">
        <f t="shared" si="11"/>
        <v>0</v>
      </c>
      <c r="BS201" s="14">
        <f t="shared" si="11"/>
        <v>0</v>
      </c>
      <c r="BT201" s="14">
        <f t="shared" si="11"/>
        <v>0</v>
      </c>
      <c r="BU201" s="14">
        <f t="shared" si="11"/>
        <v>55037621.238306575</v>
      </c>
      <c r="BV201" s="14">
        <f t="shared" si="11"/>
        <v>79733103.904557273</v>
      </c>
      <c r="BW201" s="14">
        <f t="shared" ref="BW201:DT201" si="12">SUM(BW8:BW200)</f>
        <v>96928417.783221632</v>
      </c>
      <c r="BX201" s="14">
        <f t="shared" si="12"/>
        <v>124800635.31741655</v>
      </c>
      <c r="BY201" s="14">
        <f t="shared" si="12"/>
        <v>164553679.9178789</v>
      </c>
      <c r="BZ201" s="14">
        <f t="shared" si="12"/>
        <v>216737559.7534937</v>
      </c>
      <c r="CA201" s="14">
        <f t="shared" si="12"/>
        <v>273635627.62842482</v>
      </c>
      <c r="CB201" s="14">
        <f t="shared" si="12"/>
        <v>332713739.72972739</v>
      </c>
      <c r="CC201" s="14">
        <f t="shared" si="12"/>
        <v>0</v>
      </c>
      <c r="CD201" s="14">
        <f t="shared" si="12"/>
        <v>0</v>
      </c>
      <c r="CE201" s="14">
        <f t="shared" si="12"/>
        <v>0</v>
      </c>
      <c r="CF201" s="14">
        <f t="shared" si="12"/>
        <v>24026754.371826764</v>
      </c>
      <c r="CG201" s="14">
        <f t="shared" si="12"/>
        <v>24340119.900669344</v>
      </c>
      <c r="CH201" s="14">
        <f t="shared" si="12"/>
        <v>24790827.274523053</v>
      </c>
      <c r="CI201" s="14">
        <f t="shared" si="12"/>
        <v>25115082.578330372</v>
      </c>
      <c r="CJ201" s="14">
        <f t="shared" si="12"/>
        <v>25654948.94208736</v>
      </c>
      <c r="CK201" s="14">
        <f t="shared" si="12"/>
        <v>26429784.790181179</v>
      </c>
      <c r="CL201" s="14">
        <f t="shared" si="12"/>
        <v>27520556.315907132</v>
      </c>
      <c r="CM201" s="14">
        <f t="shared" si="12"/>
        <v>28424320.279705465</v>
      </c>
      <c r="CN201" s="14">
        <f t="shared" si="12"/>
        <v>0</v>
      </c>
      <c r="CO201" s="14">
        <f t="shared" si="12"/>
        <v>0</v>
      </c>
      <c r="CP201" s="14">
        <f t="shared" si="12"/>
        <v>0</v>
      </c>
      <c r="CQ201" s="14">
        <f t="shared" si="12"/>
        <v>0</v>
      </c>
      <c r="CR201" s="14">
        <f t="shared" si="12"/>
        <v>6</v>
      </c>
      <c r="CS201" s="14">
        <f t="shared" si="12"/>
        <v>6</v>
      </c>
      <c r="CT201" s="14">
        <f t="shared" si="12"/>
        <v>6</v>
      </c>
      <c r="CU201" s="14">
        <f t="shared" si="12"/>
        <v>6</v>
      </c>
      <c r="CV201" s="14">
        <f t="shared" si="12"/>
        <v>6</v>
      </c>
      <c r="CW201" s="14">
        <f t="shared" si="12"/>
        <v>6</v>
      </c>
      <c r="CX201" s="14">
        <f t="shared" si="12"/>
        <v>6</v>
      </c>
      <c r="CY201" s="14">
        <f t="shared" si="12"/>
        <v>0</v>
      </c>
      <c r="CZ201" s="14">
        <f t="shared" si="12"/>
        <v>0</v>
      </c>
      <c r="DA201" s="14">
        <f t="shared" si="12"/>
        <v>0</v>
      </c>
      <c r="DB201" s="14">
        <f t="shared" si="12"/>
        <v>0</v>
      </c>
      <c r="DC201" s="14">
        <f t="shared" si="12"/>
        <v>2774.335075014098</v>
      </c>
      <c r="DD201" s="14">
        <f t="shared" si="12"/>
        <v>2774.335075014098</v>
      </c>
      <c r="DE201" s="14">
        <f t="shared" si="12"/>
        <v>2774.335075014098</v>
      </c>
      <c r="DF201" s="14">
        <f t="shared" si="12"/>
        <v>2774.335075014098</v>
      </c>
      <c r="DG201" s="14">
        <f t="shared" si="12"/>
        <v>2774.335075014098</v>
      </c>
      <c r="DH201" s="14">
        <f t="shared" si="12"/>
        <v>2774.335075014098</v>
      </c>
      <c r="DI201" s="14">
        <f t="shared" si="12"/>
        <v>2774.335075014098</v>
      </c>
      <c r="DJ201" s="14">
        <f t="shared" si="12"/>
        <v>0</v>
      </c>
      <c r="DK201" s="14">
        <f t="shared" si="12"/>
        <v>0</v>
      </c>
      <c r="DL201" s="14">
        <f t="shared" si="12"/>
        <v>0</v>
      </c>
      <c r="DM201" s="14">
        <f t="shared" si="12"/>
        <v>0</v>
      </c>
      <c r="DN201" s="14">
        <f t="shared" si="12"/>
        <v>3547.213028812726</v>
      </c>
      <c r="DO201" s="14">
        <f t="shared" si="12"/>
        <v>3547.213028812726</v>
      </c>
      <c r="DP201" s="14">
        <f t="shared" si="12"/>
        <v>3547.213028812726</v>
      </c>
      <c r="DQ201" s="14">
        <f t="shared" si="12"/>
        <v>3547.213028812726</v>
      </c>
      <c r="DR201" s="14">
        <f t="shared" si="12"/>
        <v>3547.213028812726</v>
      </c>
      <c r="DS201" s="14">
        <f t="shared" si="12"/>
        <v>3547.213028812726</v>
      </c>
      <c r="DT201" s="14">
        <f t="shared" si="12"/>
        <v>3547.213028812726</v>
      </c>
    </row>
  </sheetData>
  <mergeCells count="11">
    <mergeCell ref="BG6:BQ6"/>
    <mergeCell ref="D6:N6"/>
    <mergeCell ref="O6:Y6"/>
    <mergeCell ref="Z6:AJ6"/>
    <mergeCell ref="AK6:AU6"/>
    <mergeCell ref="AV6:BF6"/>
    <mergeCell ref="BR6:CB6"/>
    <mergeCell ref="CC6:CM6"/>
    <mergeCell ref="CN6:CX6"/>
    <mergeCell ref="CY6:DI6"/>
    <mergeCell ref="DJ6:DT6"/>
  </mergeCells>
  <conditionalFormatting sqref="B3:D4">
    <cfRule type="cellIs" dxfId="0" priority="1" operator="equal">
      <formula>"Breach"</formula>
    </cfRule>
  </conditionalFormatting>
  <printOptions headings="1" gridLines="1"/>
  <pageMargins left="0.70866141732283472" right="0.70866141732283472" top="0.74803149606299213" bottom="0.74803149606299213" header="0.31496062992125984" footer="0.31496062992125984"/>
  <pageSetup paperSize="8" scale="10" orientation="landscape" r:id="rId1"/>
  <headerFooter>
    <oddFooter>&amp;L_x000D_&amp;1#&amp;"Calibri"&amp;8&amp;K000000 For Official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4E8C-5C60-4AD8-BE88-AC86A97E3597}">
  <sheetPr>
    <tabColor theme="0" tint="-0.34998626667073579"/>
  </sheetPr>
  <dimension ref="A1:A2"/>
  <sheetViews>
    <sheetView showGridLines="0" zoomScale="70" zoomScaleNormal="70" workbookViewId="0"/>
  </sheetViews>
  <sheetFormatPr defaultColWidth="10.54296875" defaultRowHeight="14" x14ac:dyDescent="0.3"/>
  <cols>
    <col min="1" max="1" width="19.08984375" style="2" bestFit="1" customWidth="1"/>
    <col min="2" max="16384" width="10.54296875" style="2"/>
  </cols>
  <sheetData>
    <row r="1" spans="1:1" ht="18" x14ac:dyDescent="0.4">
      <c r="A1" s="1" t="str">
        <f ca="1">MID(CELL("filename",A2),FIND("]",CELL("filename",A2))+1,256)</f>
        <v>From PTRM</v>
      </c>
    </row>
    <row r="2" spans="1:1" ht="14.5" x14ac:dyDescent="0.35">
      <c r="A2"/>
    </row>
  </sheetData>
  <pageMargins left="0.7" right="0.7" top="0.75" bottom="0.75" header="0.3" footer="0.3"/>
  <pageSetup orientation="portrait" r:id="rId1"/>
  <headerFooter>
    <oddFooter>&amp;L_x000D_&amp;1#&amp;"Calibri"&amp;8&amp;K000000 For Official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6F0B-0E65-4F6E-A921-406E811476DD}">
  <sheetPr>
    <tabColor theme="5" tint="0.59999389629810485"/>
    <pageSetUpPr fitToPage="1"/>
  </sheetPr>
  <dimension ref="A1:BN640"/>
  <sheetViews>
    <sheetView showGridLines="0" zoomScale="70" zoomScaleNormal="70" zoomScaleSheetLayoutView="70" workbookViewId="0"/>
  </sheetViews>
  <sheetFormatPr defaultColWidth="20.90625" defaultRowHeight="14.5" x14ac:dyDescent="0.35"/>
  <cols>
    <col min="1" max="4" width="1.54296875" customWidth="1"/>
    <col min="5" max="5" width="16.453125" customWidth="1"/>
    <col min="6" max="6" width="33.453125" bestFit="1" customWidth="1"/>
    <col min="7" max="7" width="32.08984375" customWidth="1"/>
    <col min="8" max="9" width="19.36328125" bestFit="1" customWidth="1"/>
    <col min="10" max="10" width="18.90625" bestFit="1" customWidth="1"/>
    <col min="11" max="11" width="17.90625" bestFit="1" customWidth="1"/>
    <col min="12" max="12" width="36.90625" bestFit="1" customWidth="1"/>
    <col min="13" max="13" width="19.36328125" bestFit="1" customWidth="1"/>
    <col min="14" max="14" width="20" bestFit="1" customWidth="1"/>
    <col min="15" max="15" width="20.6328125" bestFit="1" customWidth="1"/>
    <col min="16" max="16" width="19.08984375" bestFit="1" customWidth="1"/>
    <col min="17" max="17" width="19.54296875" bestFit="1" customWidth="1"/>
    <col min="18" max="18" width="39.36328125" bestFit="1" customWidth="1"/>
    <col min="19" max="19" width="15.08984375" bestFit="1" customWidth="1"/>
    <col min="20" max="20" width="12.453125" bestFit="1" customWidth="1"/>
    <col min="21" max="21" width="13.54296875" bestFit="1" customWidth="1"/>
    <col min="22" max="22" width="12.453125" bestFit="1" customWidth="1"/>
    <col min="23" max="23" width="15.08984375" bestFit="1" customWidth="1"/>
    <col min="24" max="24" width="39.54296875" bestFit="1" customWidth="1"/>
    <col min="25" max="25" width="12.36328125" bestFit="1" customWidth="1"/>
    <col min="26" max="28" width="11.90625" bestFit="1" customWidth="1"/>
    <col min="29" max="29" width="12.36328125" bestFit="1" customWidth="1"/>
    <col min="30" max="30" width="43.08984375" bestFit="1" customWidth="1"/>
    <col min="31" max="32" width="11" bestFit="1" customWidth="1"/>
    <col min="33" max="35" width="10.54296875" bestFit="1" customWidth="1"/>
    <col min="36" max="36" width="43.54296875" bestFit="1" customWidth="1"/>
    <col min="37" max="41" width="11" bestFit="1" customWidth="1"/>
    <col min="42" max="42" width="40.08984375" bestFit="1" customWidth="1"/>
    <col min="43" max="47" width="9.54296875" bestFit="1" customWidth="1"/>
    <col min="48" max="48" width="40.54296875" bestFit="1" customWidth="1"/>
    <col min="49" max="53" width="9.54296875" bestFit="1" customWidth="1"/>
    <col min="54" max="54" width="43.90625" bestFit="1" customWidth="1"/>
    <col min="55" max="59" width="9.54296875" bestFit="1" customWidth="1"/>
    <col min="60" max="60" width="44.36328125" bestFit="1" customWidth="1"/>
    <col min="61" max="65" width="9.54296875" bestFit="1" customWidth="1"/>
  </cols>
  <sheetData>
    <row r="1" spans="1:66" x14ac:dyDescent="0.35">
      <c r="A1" s="196"/>
      <c r="B1" s="196"/>
      <c r="C1" s="196"/>
      <c r="D1" s="196"/>
      <c r="E1" s="196"/>
      <c r="F1" s="197"/>
      <c r="G1" s="197"/>
      <c r="H1" s="197"/>
      <c r="I1" s="197"/>
      <c r="J1" s="197"/>
      <c r="K1" s="197"/>
      <c r="L1" s="197"/>
      <c r="M1" s="197"/>
      <c r="N1" s="197"/>
      <c r="O1" s="197"/>
      <c r="P1" s="197"/>
      <c r="Q1" s="196"/>
      <c r="R1" s="196"/>
      <c r="S1" s="196"/>
      <c r="T1" s="196"/>
      <c r="U1" s="196"/>
      <c r="V1" s="196"/>
      <c r="W1" s="196"/>
      <c r="X1" s="196"/>
      <c r="Y1" s="196"/>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row>
    <row r="2" spans="1:66" ht="15.5" x14ac:dyDescent="0.35">
      <c r="A2" s="196"/>
      <c r="B2" s="196"/>
      <c r="C2" s="196"/>
      <c r="D2" s="196"/>
      <c r="E2" s="360" t="s">
        <v>259</v>
      </c>
      <c r="F2" s="360"/>
      <c r="G2" s="198"/>
      <c r="H2" s="199"/>
      <c r="I2" s="477" t="s">
        <v>260</v>
      </c>
      <c r="J2" s="478"/>
      <c r="K2" s="197"/>
      <c r="L2" s="197"/>
      <c r="M2" s="197"/>
      <c r="N2" s="197"/>
      <c r="O2" s="197"/>
      <c r="P2" s="197"/>
      <c r="Q2" s="196"/>
      <c r="R2" s="196"/>
      <c r="S2" s="196"/>
      <c r="T2" s="196"/>
      <c r="U2" s="196"/>
      <c r="V2" s="196"/>
      <c r="W2" s="196"/>
      <c r="X2" s="196"/>
      <c r="Y2" s="196"/>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00"/>
      <c r="BN2" s="200"/>
    </row>
    <row r="3" spans="1:66" x14ac:dyDescent="0.35">
      <c r="A3" s="201"/>
      <c r="B3" s="201"/>
      <c r="C3" s="201"/>
      <c r="D3" s="201"/>
      <c r="E3" s="202"/>
      <c r="F3" s="203"/>
      <c r="G3" s="202"/>
      <c r="H3" s="202"/>
      <c r="I3" s="202"/>
      <c r="J3" s="202"/>
      <c r="K3" s="202"/>
      <c r="L3" s="202"/>
      <c r="M3" s="202"/>
      <c r="N3" s="202"/>
      <c r="O3" s="202"/>
      <c r="P3" s="202"/>
      <c r="Q3" s="202"/>
      <c r="R3" s="202"/>
      <c r="S3" s="201"/>
      <c r="T3" s="201"/>
      <c r="U3" s="201"/>
      <c r="V3" s="201"/>
      <c r="W3" s="201"/>
      <c r="X3" s="201"/>
      <c r="Y3" s="201"/>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0"/>
      <c r="BN3" s="200"/>
    </row>
    <row r="4" spans="1:66" ht="15.5" x14ac:dyDescent="0.35">
      <c r="A4" s="205"/>
      <c r="B4" s="205"/>
      <c r="C4" s="205"/>
      <c r="D4" s="205"/>
      <c r="E4" s="205"/>
      <c r="F4" s="206"/>
      <c r="G4" s="207"/>
      <c r="H4" s="208"/>
      <c r="I4" s="206"/>
      <c r="J4" s="205"/>
      <c r="K4" s="205"/>
      <c r="L4" s="205"/>
      <c r="M4" s="205"/>
      <c r="N4" s="205"/>
      <c r="O4" s="205"/>
      <c r="P4" s="205"/>
      <c r="Q4" s="205"/>
      <c r="R4" s="205"/>
      <c r="S4" s="205"/>
      <c r="T4" s="205"/>
      <c r="U4" s="209"/>
      <c r="V4" s="209"/>
      <c r="W4" s="209"/>
      <c r="X4" s="209"/>
      <c r="Y4" s="209"/>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00"/>
      <c r="BN4" s="200"/>
    </row>
    <row r="5" spans="1:66" x14ac:dyDescent="0.35">
      <c r="A5" s="211"/>
      <c r="B5" s="211"/>
      <c r="C5" s="211"/>
      <c r="D5" s="211"/>
      <c r="E5" s="330" t="s">
        <v>261</v>
      </c>
      <c r="F5" s="330"/>
      <c r="G5" s="330"/>
      <c r="H5" s="212"/>
      <c r="I5" s="213"/>
      <c r="J5" s="214"/>
      <c r="K5" s="213"/>
      <c r="L5" s="214"/>
      <c r="M5" s="213"/>
      <c r="N5" s="214"/>
      <c r="O5" s="214"/>
      <c r="P5" s="213"/>
      <c r="Q5" s="211"/>
      <c r="R5" s="211"/>
      <c r="S5" s="211"/>
      <c r="T5" s="213"/>
      <c r="U5" s="196"/>
      <c r="V5" s="196"/>
      <c r="W5" s="196"/>
      <c r="X5" s="196"/>
      <c r="Y5" s="196"/>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00"/>
      <c r="BN5" s="200"/>
    </row>
    <row r="6" spans="1:66" ht="26.5" x14ac:dyDescent="0.35">
      <c r="A6" s="201"/>
      <c r="B6" s="201"/>
      <c r="C6" s="201"/>
      <c r="D6" s="201"/>
      <c r="E6" s="215"/>
      <c r="F6" s="196"/>
      <c r="G6" s="479" t="s">
        <v>262</v>
      </c>
      <c r="H6" s="479"/>
      <c r="I6" s="479"/>
      <c r="J6" s="216" t="s">
        <v>263</v>
      </c>
      <c r="K6" s="216" t="s">
        <v>264</v>
      </c>
      <c r="L6" s="217" t="s">
        <v>265</v>
      </c>
      <c r="M6" s="217" t="s">
        <v>266</v>
      </c>
      <c r="N6" s="217" t="s">
        <v>267</v>
      </c>
      <c r="O6" s="217" t="s">
        <v>268</v>
      </c>
      <c r="P6" s="217" t="s">
        <v>269</v>
      </c>
      <c r="Q6" s="217" t="s">
        <v>270</v>
      </c>
      <c r="R6" s="217" t="s">
        <v>271</v>
      </c>
      <c r="S6" s="200"/>
      <c r="T6" s="200"/>
      <c r="U6" s="200"/>
      <c r="V6" s="196"/>
      <c r="W6" s="196"/>
      <c r="X6" s="196"/>
      <c r="Y6" s="196"/>
      <c r="Z6" s="200"/>
      <c r="AA6" s="200"/>
      <c r="AB6" s="196"/>
      <c r="AC6" s="200"/>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00"/>
      <c r="BN6" s="200"/>
    </row>
    <row r="7" spans="1:66" x14ac:dyDescent="0.35">
      <c r="A7" s="196"/>
      <c r="B7" s="196"/>
      <c r="C7" s="196"/>
      <c r="D7" s="196"/>
      <c r="E7" s="259" t="s">
        <v>272</v>
      </c>
      <c r="F7" s="361"/>
      <c r="G7" s="480" t="s">
        <v>47</v>
      </c>
      <c r="H7" s="481"/>
      <c r="I7" s="481"/>
      <c r="J7" s="482">
        <v>1942.9770418953431</v>
      </c>
      <c r="K7" s="483"/>
      <c r="L7" s="484">
        <v>27.788509183176632</v>
      </c>
      <c r="M7" s="484">
        <v>46.298951338166589</v>
      </c>
      <c r="N7" s="485">
        <v>1315.7210532473621</v>
      </c>
      <c r="O7" s="484">
        <v>30.8825208621817</v>
      </c>
      <c r="P7" s="484">
        <v>47.5</v>
      </c>
      <c r="Q7" s="486" t="s">
        <v>16</v>
      </c>
      <c r="R7" s="487">
        <v>5</v>
      </c>
      <c r="S7" s="200"/>
      <c r="T7" s="200"/>
      <c r="U7" s="200"/>
      <c r="V7" s="196"/>
      <c r="W7" s="196"/>
      <c r="X7" s="196"/>
      <c r="Y7" s="196"/>
      <c r="Z7" s="200"/>
      <c r="AA7" s="200"/>
      <c r="AB7" s="196"/>
      <c r="AC7" s="200"/>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00"/>
      <c r="BN7" s="200"/>
    </row>
    <row r="8" spans="1:66" x14ac:dyDescent="0.35">
      <c r="A8" s="196"/>
      <c r="B8" s="196"/>
      <c r="C8" s="196"/>
      <c r="D8" s="196"/>
      <c r="E8" s="259" t="s">
        <v>273</v>
      </c>
      <c r="F8" s="361"/>
      <c r="G8" s="362" t="s">
        <v>48</v>
      </c>
      <c r="H8" s="371"/>
      <c r="I8" s="371"/>
      <c r="J8" s="218">
        <v>161.4279622496276</v>
      </c>
      <c r="K8" s="219"/>
      <c r="L8" s="220">
        <v>57.982709298348482</v>
      </c>
      <c r="M8" s="220">
        <v>70</v>
      </c>
      <c r="N8" s="221">
        <v>110.94240934591831</v>
      </c>
      <c r="O8" s="220">
        <v>28.976286311660157</v>
      </c>
      <c r="P8" s="220">
        <v>40</v>
      </c>
      <c r="Q8" s="222"/>
      <c r="R8" s="200"/>
      <c r="S8" s="200"/>
      <c r="T8" s="200"/>
      <c r="U8" s="200"/>
      <c r="V8" s="196"/>
      <c r="W8" s="196"/>
      <c r="X8" s="196"/>
      <c r="Y8" s="196"/>
      <c r="Z8" s="200"/>
      <c r="AA8" s="200"/>
      <c r="AB8" s="196"/>
      <c r="AC8" s="200"/>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00"/>
      <c r="BN8" s="200"/>
    </row>
    <row r="9" spans="1:66" x14ac:dyDescent="0.35">
      <c r="A9" s="201"/>
      <c r="B9" s="201"/>
      <c r="C9" s="201"/>
      <c r="D9" s="201"/>
      <c r="E9" s="259" t="s">
        <v>274</v>
      </c>
      <c r="F9" s="361"/>
      <c r="G9" s="362" t="s">
        <v>49</v>
      </c>
      <c r="H9" s="371"/>
      <c r="I9" s="371"/>
      <c r="J9" s="218">
        <v>4266.5649650291125</v>
      </c>
      <c r="K9" s="219"/>
      <c r="L9" s="220">
        <v>40.928973862001364</v>
      </c>
      <c r="M9" s="220">
        <v>58.033383369141177</v>
      </c>
      <c r="N9" s="221">
        <v>2527.0128967466585</v>
      </c>
      <c r="O9" s="220">
        <v>35.636687848513475</v>
      </c>
      <c r="P9" s="220">
        <v>48.7</v>
      </c>
      <c r="Q9" s="200"/>
      <c r="R9" s="200"/>
      <c r="S9" s="200"/>
      <c r="T9" s="200"/>
      <c r="U9" s="200"/>
      <c r="V9" s="196"/>
      <c r="W9" s="196"/>
      <c r="X9" s="196"/>
      <c r="Y9" s="196"/>
      <c r="Z9" s="200"/>
      <c r="AA9" s="200"/>
      <c r="AB9" s="196"/>
      <c r="AC9" s="200"/>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00"/>
      <c r="BN9" s="200"/>
    </row>
    <row r="10" spans="1:66" x14ac:dyDescent="0.35">
      <c r="A10" s="196"/>
      <c r="B10" s="196"/>
      <c r="C10" s="196"/>
      <c r="D10" s="196"/>
      <c r="E10" s="259" t="s">
        <v>275</v>
      </c>
      <c r="F10" s="361"/>
      <c r="G10" s="362" t="s">
        <v>50</v>
      </c>
      <c r="H10" s="371"/>
      <c r="I10" s="371"/>
      <c r="J10" s="218">
        <v>4179.8843370689283</v>
      </c>
      <c r="K10" s="219"/>
      <c r="L10" s="220">
        <v>29.148499658151955</v>
      </c>
      <c r="M10" s="220">
        <v>46.842831924321999</v>
      </c>
      <c r="N10" s="221">
        <v>2847.1446902873199</v>
      </c>
      <c r="O10" s="220">
        <v>25.767179142391832</v>
      </c>
      <c r="P10" s="220">
        <v>40</v>
      </c>
      <c r="Q10" s="200"/>
      <c r="R10" s="200"/>
      <c r="S10" s="200"/>
      <c r="T10" s="200"/>
      <c r="U10" s="200"/>
      <c r="V10" s="196"/>
      <c r="W10" s="196"/>
      <c r="X10" s="196"/>
      <c r="Y10" s="196"/>
      <c r="Z10" s="200"/>
      <c r="AA10" s="200"/>
      <c r="AB10" s="196"/>
      <c r="AC10" s="200"/>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00"/>
      <c r="BN10" s="200"/>
    </row>
    <row r="11" spans="1:66" x14ac:dyDescent="0.35">
      <c r="A11" s="196"/>
      <c r="B11" s="196"/>
      <c r="C11" s="196"/>
      <c r="D11" s="196"/>
      <c r="E11" s="259" t="s">
        <v>276</v>
      </c>
      <c r="F11" s="361"/>
      <c r="G11" s="364" t="s">
        <v>51</v>
      </c>
      <c r="H11" s="363"/>
      <c r="I11" s="363"/>
      <c r="J11" s="218">
        <v>721.59520319596538</v>
      </c>
      <c r="K11" s="219"/>
      <c r="L11" s="220">
        <v>24.766874217125203</v>
      </c>
      <c r="M11" s="220">
        <v>45.887214388616371</v>
      </c>
      <c r="N11" s="221">
        <v>511.07576698998025</v>
      </c>
      <c r="O11" s="220">
        <v>26.163000725571791</v>
      </c>
      <c r="P11" s="220">
        <v>42</v>
      </c>
      <c r="Q11" s="200"/>
      <c r="R11" s="200"/>
      <c r="S11" s="200"/>
      <c r="T11" s="200"/>
      <c r="U11" s="200"/>
      <c r="V11" s="196"/>
      <c r="W11" s="196"/>
      <c r="X11" s="196"/>
      <c r="Y11" s="196"/>
      <c r="Z11" s="200"/>
      <c r="AA11" s="200"/>
      <c r="AB11" s="196"/>
      <c r="AC11" s="200"/>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00"/>
      <c r="BN11" s="200"/>
    </row>
    <row r="12" spans="1:66" x14ac:dyDescent="0.35">
      <c r="A12" s="201"/>
      <c r="B12" s="201"/>
      <c r="C12" s="201"/>
      <c r="D12" s="201"/>
      <c r="E12" s="259" t="s">
        <v>277</v>
      </c>
      <c r="F12" s="361"/>
      <c r="G12" s="362" t="s">
        <v>52</v>
      </c>
      <c r="H12" s="371"/>
      <c r="I12" s="371"/>
      <c r="J12" s="218">
        <v>2548.581980006762</v>
      </c>
      <c r="K12" s="219"/>
      <c r="L12" s="220">
        <v>37.734567735789867</v>
      </c>
      <c r="M12" s="220">
        <v>52.073244732796169</v>
      </c>
      <c r="N12" s="221">
        <v>2196.6534050433152</v>
      </c>
      <c r="O12" s="220">
        <v>35.0575202710369</v>
      </c>
      <c r="P12" s="220">
        <v>45.8</v>
      </c>
      <c r="Q12" s="200"/>
      <c r="R12" s="200"/>
      <c r="S12" s="200"/>
      <c r="T12" s="200"/>
      <c r="U12" s="200"/>
      <c r="V12" s="196"/>
      <c r="W12" s="196"/>
      <c r="X12" s="196"/>
      <c r="Y12" s="196"/>
      <c r="Z12" s="200"/>
      <c r="AA12" s="200"/>
      <c r="AB12" s="196"/>
      <c r="AC12" s="200"/>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00"/>
      <c r="BN12" s="200"/>
    </row>
    <row r="13" spans="1:66" x14ac:dyDescent="0.35">
      <c r="A13" s="196"/>
      <c r="B13" s="196"/>
      <c r="C13" s="196"/>
      <c r="D13" s="196"/>
      <c r="E13" s="259" t="s">
        <v>278</v>
      </c>
      <c r="F13" s="361"/>
      <c r="G13" s="362" t="s">
        <v>53</v>
      </c>
      <c r="H13" s="371"/>
      <c r="I13" s="371"/>
      <c r="J13" s="218">
        <v>14.6315696670269</v>
      </c>
      <c r="K13" s="219"/>
      <c r="L13" s="220">
        <v>4.5091826793899887</v>
      </c>
      <c r="M13" s="220">
        <v>25</v>
      </c>
      <c r="N13" s="221">
        <v>10.924997093204519</v>
      </c>
      <c r="O13" s="220">
        <v>4.5091842167475207</v>
      </c>
      <c r="P13" s="220">
        <v>25</v>
      </c>
      <c r="Q13" s="200"/>
      <c r="R13" s="200"/>
      <c r="S13" s="200"/>
      <c r="T13" s="200"/>
      <c r="U13" s="200"/>
      <c r="V13" s="196"/>
      <c r="W13" s="196"/>
      <c r="X13" s="196"/>
      <c r="Y13" s="196"/>
      <c r="Z13" s="200"/>
      <c r="AA13" s="200"/>
      <c r="AB13" s="196"/>
      <c r="AC13" s="200"/>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00"/>
      <c r="BN13" s="200"/>
    </row>
    <row r="14" spans="1:66" x14ac:dyDescent="0.35">
      <c r="A14" s="196"/>
      <c r="B14" s="196"/>
      <c r="C14" s="196"/>
      <c r="D14" s="196"/>
      <c r="E14" s="259" t="s">
        <v>279</v>
      </c>
      <c r="F14" s="361"/>
      <c r="G14" s="362" t="s">
        <v>54</v>
      </c>
      <c r="H14" s="371"/>
      <c r="I14" s="371"/>
      <c r="J14" s="218">
        <v>-3.1452315651130116E-8</v>
      </c>
      <c r="K14" s="219"/>
      <c r="L14" s="220">
        <v>5</v>
      </c>
      <c r="M14" s="220" t="s">
        <v>280</v>
      </c>
      <c r="N14" s="221">
        <v>0</v>
      </c>
      <c r="O14" s="220">
        <v>0</v>
      </c>
      <c r="P14" s="220" t="s">
        <v>280</v>
      </c>
      <c r="Q14" s="200"/>
      <c r="R14" s="200"/>
      <c r="S14" s="200"/>
      <c r="T14" s="200"/>
      <c r="U14" s="200"/>
      <c r="V14" s="196"/>
      <c r="W14" s="196"/>
      <c r="X14" s="196"/>
      <c r="Y14" s="196"/>
      <c r="Z14" s="200"/>
      <c r="AA14" s="200"/>
      <c r="AB14" s="196"/>
      <c r="AC14" s="200"/>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00"/>
      <c r="BN14" s="200"/>
    </row>
    <row r="15" spans="1:66" x14ac:dyDescent="0.35">
      <c r="A15" s="201"/>
      <c r="B15" s="201"/>
      <c r="C15" s="201"/>
      <c r="D15" s="201"/>
      <c r="E15" s="259" t="s">
        <v>281</v>
      </c>
      <c r="F15" s="361"/>
      <c r="G15" s="365" t="s">
        <v>55</v>
      </c>
      <c r="H15" s="370"/>
      <c r="I15" s="370"/>
      <c r="J15" s="218">
        <v>80.830665763554265</v>
      </c>
      <c r="K15" s="223"/>
      <c r="L15" s="224">
        <v>5.8953716119179456</v>
      </c>
      <c r="M15" s="224">
        <v>10</v>
      </c>
      <c r="N15" s="225">
        <v>30.842607106953256</v>
      </c>
      <c r="O15" s="224">
        <v>5.4262285380345077</v>
      </c>
      <c r="P15" s="224">
        <v>10</v>
      </c>
      <c r="Q15" s="200"/>
      <c r="R15" s="200"/>
      <c r="S15" s="200"/>
      <c r="T15" s="200"/>
      <c r="U15" s="200"/>
      <c r="V15" s="196"/>
      <c r="W15" s="196"/>
      <c r="X15" s="196"/>
      <c r="Y15" s="196"/>
      <c r="Z15" s="200"/>
      <c r="AA15" s="200"/>
      <c r="AB15" s="196"/>
      <c r="AC15" s="200"/>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00"/>
      <c r="BN15" s="200"/>
    </row>
    <row r="16" spans="1:66" x14ac:dyDescent="0.35">
      <c r="A16" s="196"/>
      <c r="B16" s="196"/>
      <c r="C16" s="196"/>
      <c r="D16" s="196"/>
      <c r="E16" s="259" t="s">
        <v>282</v>
      </c>
      <c r="F16" s="361"/>
      <c r="G16" s="365" t="s">
        <v>56</v>
      </c>
      <c r="H16" s="370"/>
      <c r="I16" s="370"/>
      <c r="J16" s="218">
        <v>-5.1743077640029056E-4</v>
      </c>
      <c r="K16" s="223"/>
      <c r="L16" s="224">
        <v>5</v>
      </c>
      <c r="M16" s="224">
        <v>10.221009481131924</v>
      </c>
      <c r="N16" s="225">
        <v>2.6635061621621742E-2</v>
      </c>
      <c r="O16" s="224">
        <v>0.40000000000000036</v>
      </c>
      <c r="P16" s="224">
        <v>7.4</v>
      </c>
      <c r="Q16" s="200"/>
      <c r="R16" s="200"/>
      <c r="S16" s="200"/>
      <c r="T16" s="200"/>
      <c r="U16" s="200"/>
      <c r="V16" s="196"/>
      <c r="W16" s="196"/>
      <c r="X16" s="196"/>
      <c r="Y16" s="196"/>
      <c r="Z16" s="200"/>
      <c r="AA16" s="200"/>
      <c r="AB16" s="196"/>
      <c r="AC16" s="200"/>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00"/>
      <c r="BN16" s="200"/>
    </row>
    <row r="17" spans="1:66" x14ac:dyDescent="0.35">
      <c r="A17" s="196"/>
      <c r="B17" s="196"/>
      <c r="C17" s="196"/>
      <c r="D17" s="196"/>
      <c r="E17" s="259" t="s">
        <v>283</v>
      </c>
      <c r="F17" s="361"/>
      <c r="G17" s="365" t="s">
        <v>57</v>
      </c>
      <c r="H17" s="370"/>
      <c r="I17" s="370"/>
      <c r="J17" s="218">
        <v>61.824515049564845</v>
      </c>
      <c r="K17" s="223"/>
      <c r="L17" s="224">
        <v>5.6918667639291547</v>
      </c>
      <c r="M17" s="224">
        <v>7</v>
      </c>
      <c r="N17" s="225">
        <v>93.270335307361208</v>
      </c>
      <c r="O17" s="224">
        <v>5.7466879769133428</v>
      </c>
      <c r="P17" s="224">
        <v>7</v>
      </c>
      <c r="Q17" s="200"/>
      <c r="R17" s="200"/>
      <c r="S17" s="200"/>
      <c r="T17" s="200"/>
      <c r="U17" s="200"/>
      <c r="V17" s="196"/>
      <c r="W17" s="196"/>
      <c r="X17" s="196"/>
      <c r="Y17" s="196"/>
      <c r="Z17" s="200"/>
      <c r="AA17" s="200"/>
      <c r="AB17" s="196"/>
      <c r="AC17" s="200"/>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00"/>
      <c r="BN17" s="200"/>
    </row>
    <row r="18" spans="1:66" x14ac:dyDescent="0.35">
      <c r="A18" s="201"/>
      <c r="B18" s="201"/>
      <c r="C18" s="201"/>
      <c r="D18" s="201"/>
      <c r="E18" s="259" t="s">
        <v>284</v>
      </c>
      <c r="F18" s="361"/>
      <c r="G18" s="365" t="s">
        <v>58</v>
      </c>
      <c r="H18" s="370"/>
      <c r="I18" s="370"/>
      <c r="J18" s="218">
        <v>116.57629039211685</v>
      </c>
      <c r="K18" s="223"/>
      <c r="L18" s="224">
        <v>10.329275418955952</v>
      </c>
      <c r="M18" s="224">
        <v>15</v>
      </c>
      <c r="N18" s="225">
        <v>108.03685205973805</v>
      </c>
      <c r="O18" s="224">
        <v>10.610727911110015</v>
      </c>
      <c r="P18" s="224">
        <v>15</v>
      </c>
      <c r="Q18" s="200"/>
      <c r="R18" s="200"/>
      <c r="S18" s="200"/>
      <c r="T18" s="200"/>
      <c r="U18" s="200"/>
      <c r="V18" s="196"/>
      <c r="W18" s="196"/>
      <c r="X18" s="196"/>
      <c r="Y18" s="196"/>
      <c r="Z18" s="200"/>
      <c r="AA18" s="200"/>
      <c r="AB18" s="196"/>
      <c r="AC18" s="200"/>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00"/>
      <c r="BN18" s="200"/>
    </row>
    <row r="19" spans="1:66" x14ac:dyDescent="0.35">
      <c r="A19" s="196"/>
      <c r="B19" s="196"/>
      <c r="C19" s="196"/>
      <c r="D19" s="196"/>
      <c r="E19" s="259" t="s">
        <v>285</v>
      </c>
      <c r="F19" s="361"/>
      <c r="G19" s="365" t="s">
        <v>59</v>
      </c>
      <c r="H19" s="370"/>
      <c r="I19" s="370"/>
      <c r="J19" s="218">
        <v>792.39898721263</v>
      </c>
      <c r="K19" s="223"/>
      <c r="L19" s="224" t="s">
        <v>280</v>
      </c>
      <c r="M19" s="224" t="s">
        <v>280</v>
      </c>
      <c r="N19" s="225">
        <v>304.63849653518872</v>
      </c>
      <c r="O19" s="224" t="s">
        <v>280</v>
      </c>
      <c r="P19" s="224" t="s">
        <v>280</v>
      </c>
      <c r="Q19" s="200"/>
      <c r="R19" s="200"/>
      <c r="S19" s="200"/>
      <c r="T19" s="200"/>
      <c r="U19" s="200"/>
      <c r="V19" s="196"/>
      <c r="W19" s="196"/>
      <c r="X19" s="196"/>
      <c r="Y19" s="196"/>
      <c r="Z19" s="200"/>
      <c r="AA19" s="200"/>
      <c r="AB19" s="196"/>
      <c r="AC19" s="200"/>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00"/>
      <c r="BN19" s="200"/>
    </row>
    <row r="20" spans="1:66" x14ac:dyDescent="0.35">
      <c r="A20" s="196"/>
      <c r="B20" s="196"/>
      <c r="C20" s="196"/>
      <c r="D20" s="196"/>
      <c r="E20" s="259" t="s">
        <v>286</v>
      </c>
      <c r="F20" s="361"/>
      <c r="G20" s="365" t="s">
        <v>61</v>
      </c>
      <c r="H20" s="370"/>
      <c r="I20" s="370"/>
      <c r="J20" s="218">
        <v>29.914074177024123</v>
      </c>
      <c r="K20" s="223"/>
      <c r="L20" s="224">
        <v>8.0515604411428523</v>
      </c>
      <c r="M20" s="224">
        <v>17.439221952066688</v>
      </c>
      <c r="N20" s="225">
        <v>10.657684512512866</v>
      </c>
      <c r="O20" s="224">
        <v>5.9947399945067374</v>
      </c>
      <c r="P20" s="224">
        <v>10.6</v>
      </c>
      <c r="Q20" s="200"/>
      <c r="R20" s="200"/>
      <c r="S20" s="200"/>
      <c r="T20" s="200"/>
      <c r="U20" s="200"/>
      <c r="V20" s="196"/>
      <c r="W20" s="196"/>
      <c r="X20" s="196"/>
      <c r="Y20" s="196"/>
      <c r="Z20" s="200"/>
      <c r="AA20" s="200"/>
      <c r="AB20" s="196"/>
      <c r="AC20" s="200"/>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00"/>
      <c r="BN20" s="200"/>
    </row>
    <row r="21" spans="1:66" x14ac:dyDescent="0.35">
      <c r="A21" s="201"/>
      <c r="B21" s="201"/>
      <c r="C21" s="201"/>
      <c r="D21" s="201"/>
      <c r="E21" s="259" t="s">
        <v>287</v>
      </c>
      <c r="F21" s="361"/>
      <c r="G21" s="365" t="s">
        <v>62</v>
      </c>
      <c r="H21" s="370"/>
      <c r="I21" s="370"/>
      <c r="J21" s="218">
        <v>-382.05365469810278</v>
      </c>
      <c r="K21" s="223"/>
      <c r="L21" s="224">
        <v>5</v>
      </c>
      <c r="M21" s="224" t="s">
        <v>280</v>
      </c>
      <c r="N21" s="225">
        <v>-356.87296368821586</v>
      </c>
      <c r="O21" s="224">
        <v>5</v>
      </c>
      <c r="P21" s="224" t="s">
        <v>280</v>
      </c>
      <c r="Q21" s="200"/>
      <c r="R21" s="200"/>
      <c r="S21" s="200"/>
      <c r="T21" s="200"/>
      <c r="U21" s="200"/>
      <c r="V21" s="196"/>
      <c r="W21" s="196"/>
      <c r="X21" s="196"/>
      <c r="Y21" s="196"/>
      <c r="Z21" s="200"/>
      <c r="AA21" s="200"/>
      <c r="AB21" s="196"/>
      <c r="AC21" s="200"/>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00"/>
      <c r="BN21" s="200"/>
    </row>
    <row r="22" spans="1:66" x14ac:dyDescent="0.35">
      <c r="A22" s="196"/>
      <c r="B22" s="196"/>
      <c r="C22" s="196"/>
      <c r="D22" s="196"/>
      <c r="E22" s="259" t="s">
        <v>288</v>
      </c>
      <c r="F22" s="361"/>
      <c r="G22" s="365" t="s">
        <v>63</v>
      </c>
      <c r="H22" s="370"/>
      <c r="I22" s="370"/>
      <c r="J22" s="218">
        <v>1.827776829446182</v>
      </c>
      <c r="K22" s="223"/>
      <c r="L22" s="224">
        <v>26.444039815489194</v>
      </c>
      <c r="M22" s="224">
        <v>29.444039815489198</v>
      </c>
      <c r="N22" s="225">
        <v>0.99556417834181321</v>
      </c>
      <c r="O22" s="224">
        <v>2.6555972100979974</v>
      </c>
      <c r="P22" s="224">
        <v>10.5</v>
      </c>
      <c r="Q22" s="200"/>
      <c r="R22" s="200"/>
      <c r="S22" s="200"/>
      <c r="T22" s="200"/>
      <c r="U22" s="200"/>
      <c r="V22" s="196"/>
      <c r="W22" s="196"/>
      <c r="X22" s="196"/>
      <c r="Y22" s="196"/>
      <c r="Z22" s="200"/>
      <c r="AA22" s="200"/>
      <c r="AB22" s="196"/>
      <c r="AC22" s="200"/>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00"/>
      <c r="BN22" s="200"/>
    </row>
    <row r="23" spans="1:66" x14ac:dyDescent="0.35">
      <c r="A23" s="196"/>
      <c r="B23" s="196"/>
      <c r="C23" s="196"/>
      <c r="D23" s="196"/>
      <c r="E23" s="259" t="s">
        <v>289</v>
      </c>
      <c r="F23" s="361"/>
      <c r="G23" s="365" t="s">
        <v>64</v>
      </c>
      <c r="H23" s="370"/>
      <c r="I23" s="370"/>
      <c r="J23" s="218">
        <v>13.568719820482205</v>
      </c>
      <c r="K23" s="223"/>
      <c r="L23" s="224">
        <v>3.9398295082378469</v>
      </c>
      <c r="M23" s="224">
        <v>5</v>
      </c>
      <c r="N23" s="225">
        <v>20.199601455722643</v>
      </c>
      <c r="O23" s="224">
        <v>3.1553948083698256</v>
      </c>
      <c r="P23" s="224">
        <v>4</v>
      </c>
      <c r="Q23" s="200"/>
      <c r="R23" s="200"/>
      <c r="S23" s="200"/>
      <c r="T23" s="200"/>
      <c r="U23" s="200"/>
      <c r="V23" s="196"/>
      <c r="W23" s="196"/>
      <c r="X23" s="196"/>
      <c r="Y23" s="196"/>
      <c r="Z23" s="200"/>
      <c r="AA23" s="200"/>
      <c r="AB23" s="196"/>
      <c r="AC23" s="200"/>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00"/>
      <c r="BN23" s="200"/>
    </row>
    <row r="24" spans="1:66" x14ac:dyDescent="0.35">
      <c r="A24" s="201"/>
      <c r="B24" s="201"/>
      <c r="C24" s="201"/>
      <c r="D24" s="201"/>
      <c r="E24" s="259" t="s">
        <v>290</v>
      </c>
      <c r="F24" s="361"/>
      <c r="G24" s="365" t="s">
        <v>65</v>
      </c>
      <c r="H24" s="370"/>
      <c r="I24" s="370"/>
      <c r="J24" s="218">
        <v>78.444128979595504</v>
      </c>
      <c r="K24" s="223"/>
      <c r="L24" s="224">
        <v>8.3376356364394564</v>
      </c>
      <c r="M24" s="224">
        <v>10.244186762015632</v>
      </c>
      <c r="N24" s="225">
        <v>125.29350556986734</v>
      </c>
      <c r="O24" s="224">
        <v>13.481360316759059</v>
      </c>
      <c r="P24" s="224">
        <v>20</v>
      </c>
      <c r="Q24" s="200"/>
      <c r="R24" s="200"/>
      <c r="S24" s="200"/>
      <c r="T24" s="200"/>
      <c r="U24" s="200"/>
      <c r="V24" s="196"/>
      <c r="W24" s="196"/>
      <c r="X24" s="196"/>
      <c r="Y24" s="196"/>
      <c r="Z24" s="200"/>
      <c r="AA24" s="200"/>
      <c r="AB24" s="196"/>
      <c r="AC24" s="200"/>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00"/>
      <c r="BN24" s="200"/>
    </row>
    <row r="25" spans="1:66" x14ac:dyDescent="0.35">
      <c r="A25" s="196"/>
      <c r="B25" s="196"/>
      <c r="C25" s="196"/>
      <c r="D25" s="196"/>
      <c r="E25" s="259" t="s">
        <v>291</v>
      </c>
      <c r="F25" s="361"/>
      <c r="G25" s="365"/>
      <c r="H25" s="370"/>
      <c r="I25" s="370"/>
      <c r="J25" s="226"/>
      <c r="K25" s="223"/>
      <c r="L25" s="224"/>
      <c r="M25" s="224"/>
      <c r="N25" s="225"/>
      <c r="O25" s="224"/>
      <c r="P25" s="224"/>
      <c r="Q25" s="200"/>
      <c r="R25" s="200"/>
      <c r="S25" s="200"/>
      <c r="T25" s="200"/>
      <c r="U25" s="200"/>
      <c r="V25" s="196"/>
      <c r="W25" s="196"/>
      <c r="X25" s="196"/>
      <c r="Y25" s="196"/>
      <c r="Z25" s="200"/>
      <c r="AA25" s="200"/>
      <c r="AB25" s="196"/>
      <c r="AC25" s="200"/>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00"/>
      <c r="BN25" s="200"/>
    </row>
    <row r="26" spans="1:66" x14ac:dyDescent="0.35">
      <c r="A26" s="196"/>
      <c r="B26" s="196"/>
      <c r="C26" s="196"/>
      <c r="D26" s="196"/>
      <c r="E26" s="259" t="s">
        <v>292</v>
      </c>
      <c r="F26" s="361"/>
      <c r="G26" s="365"/>
      <c r="H26" s="370"/>
      <c r="I26" s="370"/>
      <c r="J26" s="226"/>
      <c r="K26" s="223"/>
      <c r="L26" s="224"/>
      <c r="M26" s="224"/>
      <c r="N26" s="225"/>
      <c r="O26" s="224"/>
      <c r="P26" s="224"/>
      <c r="Q26" s="200"/>
      <c r="R26" s="200"/>
      <c r="S26" s="200"/>
      <c r="T26" s="200"/>
      <c r="U26" s="200"/>
      <c r="V26" s="196"/>
      <c r="W26" s="196"/>
      <c r="X26" s="196"/>
      <c r="Y26" s="196"/>
      <c r="Z26" s="200"/>
      <c r="AA26" s="200"/>
      <c r="AB26" s="196"/>
      <c r="AC26" s="200"/>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00"/>
      <c r="BN26" s="200"/>
    </row>
    <row r="27" spans="1:66" x14ac:dyDescent="0.35">
      <c r="A27" s="196"/>
      <c r="B27" s="196"/>
      <c r="C27" s="196"/>
      <c r="D27" s="196"/>
      <c r="E27" s="259" t="s">
        <v>293</v>
      </c>
      <c r="F27" s="361"/>
      <c r="G27" s="365"/>
      <c r="H27" s="370"/>
      <c r="I27" s="370"/>
      <c r="J27" s="226"/>
      <c r="K27" s="223"/>
      <c r="L27" s="224"/>
      <c r="M27" s="224"/>
      <c r="N27" s="225"/>
      <c r="O27" s="224"/>
      <c r="P27" s="224"/>
      <c r="Q27" s="200"/>
      <c r="R27" s="200"/>
      <c r="S27" s="200"/>
      <c r="T27" s="200"/>
      <c r="U27" s="200"/>
      <c r="V27" s="196"/>
      <c r="W27" s="196"/>
      <c r="X27" s="196"/>
      <c r="Y27" s="196"/>
      <c r="Z27" s="200"/>
      <c r="AA27" s="200"/>
      <c r="AB27" s="196"/>
      <c r="AC27" s="200"/>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00"/>
      <c r="BN27" s="200"/>
    </row>
    <row r="28" spans="1:66" x14ac:dyDescent="0.35">
      <c r="A28" s="196"/>
      <c r="B28" s="196"/>
      <c r="C28" s="196"/>
      <c r="D28" s="196"/>
      <c r="E28" s="259" t="s">
        <v>294</v>
      </c>
      <c r="F28" s="361"/>
      <c r="G28" s="365"/>
      <c r="H28" s="370"/>
      <c r="I28" s="370"/>
      <c r="J28" s="226"/>
      <c r="K28" s="223"/>
      <c r="L28" s="224"/>
      <c r="M28" s="224"/>
      <c r="N28" s="225"/>
      <c r="O28" s="224"/>
      <c r="P28" s="224"/>
      <c r="Q28" s="200"/>
      <c r="R28" s="200"/>
      <c r="S28" s="200"/>
      <c r="T28" s="200"/>
      <c r="U28" s="200"/>
      <c r="V28" s="196"/>
      <c r="W28" s="196"/>
      <c r="X28" s="196"/>
      <c r="Y28" s="196"/>
      <c r="Z28" s="200"/>
      <c r="AA28" s="200"/>
      <c r="AB28" s="196"/>
      <c r="AC28" s="200"/>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00"/>
      <c r="BN28" s="200"/>
    </row>
    <row r="29" spans="1:66" x14ac:dyDescent="0.35">
      <c r="A29" s="196"/>
      <c r="B29" s="196"/>
      <c r="C29" s="196"/>
      <c r="D29" s="196"/>
      <c r="E29" s="259" t="s">
        <v>295</v>
      </c>
      <c r="F29" s="361"/>
      <c r="G29" s="365"/>
      <c r="H29" s="370"/>
      <c r="I29" s="370"/>
      <c r="J29" s="226"/>
      <c r="K29" s="223"/>
      <c r="L29" s="224"/>
      <c r="M29" s="224"/>
      <c r="N29" s="225"/>
      <c r="O29" s="224"/>
      <c r="P29" s="224"/>
      <c r="Q29" s="200"/>
      <c r="R29" s="200"/>
      <c r="S29" s="200"/>
      <c r="T29" s="200"/>
      <c r="U29" s="200"/>
      <c r="V29" s="196"/>
      <c r="W29" s="196"/>
      <c r="X29" s="196"/>
      <c r="Y29" s="196"/>
      <c r="Z29" s="200"/>
      <c r="AA29" s="200"/>
      <c r="AB29" s="196"/>
      <c r="AC29" s="200"/>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00"/>
      <c r="BN29" s="200"/>
    </row>
    <row r="30" spans="1:66" x14ac:dyDescent="0.35">
      <c r="A30" s="196"/>
      <c r="B30" s="196"/>
      <c r="C30" s="196"/>
      <c r="D30" s="196"/>
      <c r="E30" s="259" t="s">
        <v>296</v>
      </c>
      <c r="F30" s="361"/>
      <c r="G30" s="365"/>
      <c r="H30" s="370"/>
      <c r="I30" s="370"/>
      <c r="J30" s="226"/>
      <c r="K30" s="223"/>
      <c r="L30" s="224"/>
      <c r="M30" s="224"/>
      <c r="N30" s="225"/>
      <c r="O30" s="224"/>
      <c r="P30" s="224"/>
      <c r="Q30" s="200"/>
      <c r="R30" s="200"/>
      <c r="S30" s="200"/>
      <c r="T30" s="200"/>
      <c r="U30" s="200"/>
      <c r="V30" s="196"/>
      <c r="W30" s="196"/>
      <c r="X30" s="196"/>
      <c r="Y30" s="196"/>
      <c r="Z30" s="200"/>
      <c r="AA30" s="200"/>
      <c r="AB30" s="196"/>
      <c r="AC30" s="200"/>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00"/>
      <c r="BN30" s="200"/>
    </row>
    <row r="31" spans="1:66" x14ac:dyDescent="0.35">
      <c r="A31" s="196"/>
      <c r="B31" s="196"/>
      <c r="C31" s="196"/>
      <c r="D31" s="196"/>
      <c r="E31" s="259" t="s">
        <v>297</v>
      </c>
      <c r="F31" s="361"/>
      <c r="G31" s="365"/>
      <c r="H31" s="370"/>
      <c r="I31" s="370"/>
      <c r="J31" s="226"/>
      <c r="K31" s="223"/>
      <c r="L31" s="224"/>
      <c r="M31" s="224"/>
      <c r="N31" s="225"/>
      <c r="O31" s="224"/>
      <c r="P31" s="224"/>
      <c r="Q31" s="200"/>
      <c r="R31" s="200"/>
      <c r="S31" s="200"/>
      <c r="T31" s="200"/>
      <c r="U31" s="200"/>
      <c r="V31" s="196"/>
      <c r="W31" s="196"/>
      <c r="X31" s="196"/>
      <c r="Y31" s="196"/>
      <c r="Z31" s="200"/>
      <c r="AA31" s="200"/>
      <c r="AB31" s="196"/>
      <c r="AC31" s="200"/>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00"/>
      <c r="BN31" s="200"/>
    </row>
    <row r="32" spans="1:66" x14ac:dyDescent="0.35">
      <c r="A32" s="196"/>
      <c r="B32" s="196"/>
      <c r="C32" s="196"/>
      <c r="D32" s="196"/>
      <c r="E32" s="259" t="s">
        <v>298</v>
      </c>
      <c r="F32" s="361"/>
      <c r="G32" s="365"/>
      <c r="H32" s="370"/>
      <c r="I32" s="370"/>
      <c r="J32" s="226"/>
      <c r="K32" s="223"/>
      <c r="L32" s="224"/>
      <c r="M32" s="224"/>
      <c r="N32" s="225"/>
      <c r="O32" s="224"/>
      <c r="P32" s="224"/>
      <c r="Q32" s="200"/>
      <c r="R32" s="200"/>
      <c r="S32" s="200"/>
      <c r="T32" s="200"/>
      <c r="U32" s="200"/>
      <c r="V32" s="196"/>
      <c r="W32" s="196"/>
      <c r="X32" s="196"/>
      <c r="Y32" s="196"/>
      <c r="Z32" s="200"/>
      <c r="AA32" s="200"/>
      <c r="AB32" s="196"/>
      <c r="AC32" s="200"/>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00"/>
      <c r="BN32" s="200"/>
    </row>
    <row r="33" spans="1:66" x14ac:dyDescent="0.35">
      <c r="A33" s="196"/>
      <c r="B33" s="196"/>
      <c r="C33" s="196"/>
      <c r="D33" s="196"/>
      <c r="E33" s="259" t="s">
        <v>299</v>
      </c>
      <c r="F33" s="361"/>
      <c r="G33" s="365"/>
      <c r="H33" s="370"/>
      <c r="I33" s="370"/>
      <c r="J33" s="226"/>
      <c r="K33" s="223"/>
      <c r="L33" s="224"/>
      <c r="M33" s="224"/>
      <c r="N33" s="225"/>
      <c r="O33" s="224"/>
      <c r="P33" s="224"/>
      <c r="Q33" s="200"/>
      <c r="R33" s="200"/>
      <c r="S33" s="200"/>
      <c r="T33" s="200"/>
      <c r="U33" s="200"/>
      <c r="V33" s="196"/>
      <c r="W33" s="196"/>
      <c r="X33" s="196"/>
      <c r="Y33" s="196"/>
      <c r="Z33" s="200"/>
      <c r="AA33" s="200"/>
      <c r="AB33" s="196"/>
      <c r="AC33" s="200"/>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00"/>
      <c r="BN33" s="200"/>
    </row>
    <row r="34" spans="1:66" x14ac:dyDescent="0.35">
      <c r="A34" s="28"/>
      <c r="B34" s="28"/>
      <c r="C34" s="28"/>
      <c r="D34" s="28"/>
      <c r="E34" s="326" t="s">
        <v>300</v>
      </c>
      <c r="F34" s="366"/>
      <c r="G34" s="365"/>
      <c r="H34" s="370"/>
      <c r="I34" s="370"/>
      <c r="J34" s="226"/>
      <c r="K34" s="223"/>
      <c r="L34" s="224"/>
      <c r="M34" s="224"/>
      <c r="N34" s="225"/>
      <c r="O34" s="224"/>
      <c r="P34" s="224"/>
      <c r="Q34" s="200"/>
      <c r="R34" s="200"/>
      <c r="S34" s="200"/>
      <c r="T34" s="200"/>
      <c r="U34" s="200"/>
      <c r="V34" s="196"/>
      <c r="W34" s="196"/>
      <c r="X34" s="196"/>
      <c r="Y34" s="196"/>
      <c r="Z34" s="200"/>
      <c r="AA34" s="200"/>
      <c r="AB34" s="196"/>
      <c r="AC34" s="200"/>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00"/>
      <c r="BN34" s="200"/>
    </row>
    <row r="35" spans="1:66" x14ac:dyDescent="0.35">
      <c r="A35" s="28"/>
      <c r="B35" s="28"/>
      <c r="C35" s="28"/>
      <c r="D35" s="28"/>
      <c r="E35" s="326" t="s">
        <v>301</v>
      </c>
      <c r="F35" s="366"/>
      <c r="G35" s="365"/>
      <c r="H35" s="370"/>
      <c r="I35" s="370"/>
      <c r="J35" s="226"/>
      <c r="K35" s="223"/>
      <c r="L35" s="224"/>
      <c r="M35" s="224"/>
      <c r="N35" s="225"/>
      <c r="O35" s="224"/>
      <c r="P35" s="224"/>
      <c r="Q35" s="200"/>
      <c r="R35" s="200"/>
      <c r="S35" s="200"/>
      <c r="T35" s="200"/>
      <c r="U35" s="200"/>
      <c r="V35" s="196"/>
      <c r="W35" s="196"/>
      <c r="X35" s="196"/>
      <c r="Y35" s="196"/>
      <c r="Z35" s="200"/>
      <c r="AA35" s="200"/>
      <c r="AB35" s="196"/>
      <c r="AC35" s="200"/>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00"/>
      <c r="BN35" s="200"/>
    </row>
    <row r="36" spans="1:66" x14ac:dyDescent="0.35">
      <c r="A36" s="28"/>
      <c r="B36" s="28"/>
      <c r="C36" s="28"/>
      <c r="D36" s="28"/>
      <c r="E36" s="326" t="s">
        <v>302</v>
      </c>
      <c r="F36" s="366"/>
      <c r="G36" s="365"/>
      <c r="H36" s="370"/>
      <c r="I36" s="370"/>
      <c r="J36" s="226"/>
      <c r="K36" s="223"/>
      <c r="L36" s="224"/>
      <c r="M36" s="224"/>
      <c r="N36" s="225"/>
      <c r="O36" s="224"/>
      <c r="P36" s="224"/>
      <c r="Q36" s="200"/>
      <c r="R36" s="200"/>
      <c r="S36" s="200"/>
      <c r="T36" s="200"/>
      <c r="U36" s="200"/>
      <c r="V36" s="196"/>
      <c r="W36" s="196"/>
      <c r="X36" s="196"/>
      <c r="Y36" s="196"/>
      <c r="Z36" s="200"/>
      <c r="AA36" s="200"/>
      <c r="AB36" s="196"/>
      <c r="AC36" s="200"/>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00"/>
      <c r="BN36" s="200"/>
    </row>
    <row r="37" spans="1:66" x14ac:dyDescent="0.35">
      <c r="A37" s="28"/>
      <c r="B37" s="28"/>
      <c r="C37" s="28"/>
      <c r="D37" s="28"/>
      <c r="E37" s="326" t="s">
        <v>303</v>
      </c>
      <c r="F37" s="366"/>
      <c r="G37" s="365"/>
      <c r="H37" s="370"/>
      <c r="I37" s="370"/>
      <c r="J37" s="226"/>
      <c r="K37" s="223"/>
      <c r="L37" s="224"/>
      <c r="M37" s="224"/>
      <c r="N37" s="225"/>
      <c r="O37" s="224"/>
      <c r="P37" s="224"/>
      <c r="Q37" s="200"/>
      <c r="R37" s="200"/>
      <c r="S37" s="200"/>
      <c r="T37" s="200"/>
      <c r="U37" s="200"/>
      <c r="V37" s="196"/>
      <c r="W37" s="196"/>
      <c r="X37" s="196"/>
      <c r="Y37" s="196"/>
      <c r="Z37" s="200"/>
      <c r="AA37" s="200"/>
      <c r="AB37" s="196"/>
      <c r="AC37" s="200"/>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00"/>
      <c r="BN37" s="200"/>
    </row>
    <row r="38" spans="1:66" x14ac:dyDescent="0.35">
      <c r="A38" s="28"/>
      <c r="B38" s="28"/>
      <c r="C38" s="28"/>
      <c r="D38" s="28"/>
      <c r="E38" s="326" t="s">
        <v>304</v>
      </c>
      <c r="F38" s="366"/>
      <c r="G38" s="365"/>
      <c r="H38" s="370"/>
      <c r="I38" s="370"/>
      <c r="J38" s="226"/>
      <c r="K38" s="223"/>
      <c r="L38" s="224"/>
      <c r="M38" s="224"/>
      <c r="N38" s="225"/>
      <c r="O38" s="224"/>
      <c r="P38" s="224"/>
      <c r="Q38" s="200"/>
      <c r="R38" s="200"/>
      <c r="S38" s="200"/>
      <c r="T38" s="200"/>
      <c r="U38" s="200"/>
      <c r="V38" s="196"/>
      <c r="W38" s="196"/>
      <c r="X38" s="196"/>
      <c r="Y38" s="196"/>
      <c r="Z38" s="200"/>
      <c r="AA38" s="200"/>
      <c r="AB38" s="196"/>
      <c r="AC38" s="200"/>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00"/>
      <c r="BN38" s="200"/>
    </row>
    <row r="39" spans="1:66" x14ac:dyDescent="0.35">
      <c r="A39" s="28"/>
      <c r="B39" s="28"/>
      <c r="C39" s="28"/>
      <c r="D39" s="28"/>
      <c r="E39" s="326" t="s">
        <v>305</v>
      </c>
      <c r="F39" s="366"/>
      <c r="G39" s="365"/>
      <c r="H39" s="370"/>
      <c r="I39" s="370"/>
      <c r="J39" s="226"/>
      <c r="K39" s="223"/>
      <c r="L39" s="224"/>
      <c r="M39" s="224"/>
      <c r="N39" s="225"/>
      <c r="O39" s="224"/>
      <c r="P39" s="224"/>
      <c r="Q39" s="200"/>
      <c r="R39" s="200"/>
      <c r="S39" s="200"/>
      <c r="T39" s="200"/>
      <c r="U39" s="200"/>
      <c r="V39" s="196"/>
      <c r="W39" s="196"/>
      <c r="X39" s="196"/>
      <c r="Y39" s="196"/>
      <c r="Z39" s="200"/>
      <c r="AA39" s="200"/>
      <c r="AB39" s="196"/>
      <c r="AC39" s="200"/>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00"/>
      <c r="BN39" s="200"/>
    </row>
    <row r="40" spans="1:66" x14ac:dyDescent="0.35">
      <c r="A40" s="28"/>
      <c r="B40" s="28"/>
      <c r="C40" s="28"/>
      <c r="D40" s="28"/>
      <c r="E40" s="326" t="s">
        <v>306</v>
      </c>
      <c r="F40" s="366"/>
      <c r="G40" s="365"/>
      <c r="H40" s="370"/>
      <c r="I40" s="370"/>
      <c r="J40" s="226"/>
      <c r="K40" s="223"/>
      <c r="L40" s="224"/>
      <c r="M40" s="224"/>
      <c r="N40" s="225"/>
      <c r="O40" s="224"/>
      <c r="P40" s="224"/>
      <c r="Q40" s="200"/>
      <c r="R40" s="200"/>
      <c r="S40" s="200"/>
      <c r="T40" s="200"/>
      <c r="U40" s="200"/>
      <c r="V40" s="196"/>
      <c r="W40" s="196"/>
      <c r="X40" s="196"/>
      <c r="Y40" s="196"/>
      <c r="Z40" s="200"/>
      <c r="AA40" s="200"/>
      <c r="AB40" s="196"/>
      <c r="AC40" s="200"/>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00"/>
      <c r="BN40" s="200"/>
    </row>
    <row r="41" spans="1:66" x14ac:dyDescent="0.35">
      <c r="A41" s="28"/>
      <c r="B41" s="28"/>
      <c r="C41" s="28"/>
      <c r="D41" s="28"/>
      <c r="E41" s="326" t="s">
        <v>307</v>
      </c>
      <c r="F41" s="366"/>
      <c r="G41" s="365"/>
      <c r="H41" s="370"/>
      <c r="I41" s="370"/>
      <c r="J41" s="226"/>
      <c r="K41" s="223"/>
      <c r="L41" s="224"/>
      <c r="M41" s="224"/>
      <c r="N41" s="225"/>
      <c r="O41" s="224"/>
      <c r="P41" s="224"/>
      <c r="Q41" s="200"/>
      <c r="R41" s="200"/>
      <c r="S41" s="200"/>
      <c r="T41" s="200"/>
      <c r="U41" s="200"/>
      <c r="V41" s="196"/>
      <c r="W41" s="196"/>
      <c r="X41" s="196"/>
      <c r="Y41" s="196"/>
      <c r="Z41" s="200"/>
      <c r="AA41" s="200"/>
      <c r="AB41" s="196"/>
      <c r="AC41" s="200"/>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00"/>
      <c r="BN41" s="200"/>
    </row>
    <row r="42" spans="1:66" x14ac:dyDescent="0.35">
      <c r="A42" s="28"/>
      <c r="B42" s="28"/>
      <c r="C42" s="28"/>
      <c r="D42" s="28"/>
      <c r="E42" s="326" t="s">
        <v>308</v>
      </c>
      <c r="F42" s="366"/>
      <c r="G42" s="365"/>
      <c r="H42" s="370"/>
      <c r="I42" s="370"/>
      <c r="J42" s="226"/>
      <c r="K42" s="223"/>
      <c r="L42" s="224"/>
      <c r="M42" s="224"/>
      <c r="N42" s="225"/>
      <c r="O42" s="224"/>
      <c r="P42" s="224"/>
      <c r="Q42" s="200"/>
      <c r="R42" s="200"/>
      <c r="S42" s="200"/>
      <c r="T42" s="200"/>
      <c r="U42" s="200"/>
      <c r="V42" s="196"/>
      <c r="W42" s="196"/>
      <c r="X42" s="196"/>
      <c r="Y42" s="196"/>
      <c r="Z42" s="200"/>
      <c r="AA42" s="200"/>
      <c r="AB42" s="196"/>
      <c r="AC42" s="200"/>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00"/>
      <c r="BN42" s="200"/>
    </row>
    <row r="43" spans="1:66" x14ac:dyDescent="0.35">
      <c r="A43" s="28"/>
      <c r="B43" s="28"/>
      <c r="C43" s="28"/>
      <c r="D43" s="28"/>
      <c r="E43" s="326" t="s">
        <v>309</v>
      </c>
      <c r="F43" s="366"/>
      <c r="G43" s="365"/>
      <c r="H43" s="370"/>
      <c r="I43" s="370"/>
      <c r="J43" s="226"/>
      <c r="K43" s="223"/>
      <c r="L43" s="224"/>
      <c r="M43" s="224"/>
      <c r="N43" s="225"/>
      <c r="O43" s="224"/>
      <c r="P43" s="224"/>
      <c r="Q43" s="200"/>
      <c r="R43" s="200"/>
      <c r="S43" s="200"/>
      <c r="T43" s="200"/>
      <c r="U43" s="200"/>
      <c r="V43" s="196"/>
      <c r="W43" s="196"/>
      <c r="X43" s="196"/>
      <c r="Y43" s="196"/>
      <c r="Z43" s="200"/>
      <c r="AA43" s="200"/>
      <c r="AB43" s="196"/>
      <c r="AC43" s="200"/>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00"/>
      <c r="BN43" s="200"/>
    </row>
    <row r="44" spans="1:66" x14ac:dyDescent="0.35">
      <c r="A44" s="28"/>
      <c r="B44" s="28"/>
      <c r="C44" s="28"/>
      <c r="D44" s="28"/>
      <c r="E44" s="326" t="s">
        <v>310</v>
      </c>
      <c r="F44" s="366"/>
      <c r="G44" s="365"/>
      <c r="H44" s="370"/>
      <c r="I44" s="370"/>
      <c r="J44" s="226"/>
      <c r="K44" s="223"/>
      <c r="L44" s="224"/>
      <c r="M44" s="224"/>
      <c r="N44" s="225"/>
      <c r="O44" s="224"/>
      <c r="P44" s="224"/>
      <c r="Q44" s="200"/>
      <c r="R44" s="200"/>
      <c r="S44" s="200"/>
      <c r="T44" s="200"/>
      <c r="U44" s="200"/>
      <c r="V44" s="196"/>
      <c r="W44" s="196"/>
      <c r="X44" s="196"/>
      <c r="Y44" s="196"/>
      <c r="Z44" s="200"/>
      <c r="AA44" s="200"/>
      <c r="AB44" s="196"/>
      <c r="AC44" s="200"/>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00"/>
      <c r="BN44" s="200"/>
    </row>
    <row r="45" spans="1:66" x14ac:dyDescent="0.35">
      <c r="A45" s="28"/>
      <c r="B45" s="28"/>
      <c r="C45" s="28"/>
      <c r="D45" s="28"/>
      <c r="E45" s="326" t="s">
        <v>311</v>
      </c>
      <c r="F45" s="366"/>
      <c r="G45" s="365"/>
      <c r="H45" s="370"/>
      <c r="I45" s="370"/>
      <c r="J45" s="226"/>
      <c r="K45" s="223"/>
      <c r="L45" s="224"/>
      <c r="M45" s="224"/>
      <c r="N45" s="225"/>
      <c r="O45" s="224"/>
      <c r="P45" s="224"/>
      <c r="Q45" s="200"/>
      <c r="R45" s="200"/>
      <c r="S45" s="200"/>
      <c r="T45" s="200"/>
      <c r="U45" s="200"/>
      <c r="V45" s="196"/>
      <c r="W45" s="196"/>
      <c r="X45" s="196"/>
      <c r="Y45" s="196"/>
      <c r="Z45" s="200"/>
      <c r="AA45" s="200"/>
      <c r="AB45" s="196"/>
      <c r="AC45" s="200"/>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00"/>
      <c r="BN45" s="200"/>
    </row>
    <row r="46" spans="1:66" x14ac:dyDescent="0.35">
      <c r="A46" s="28"/>
      <c r="B46" s="28"/>
      <c r="C46" s="28"/>
      <c r="D46" s="28"/>
      <c r="E46" s="326" t="s">
        <v>312</v>
      </c>
      <c r="F46" s="366"/>
      <c r="G46" s="365"/>
      <c r="H46" s="370"/>
      <c r="I46" s="370"/>
      <c r="J46" s="226"/>
      <c r="K46" s="223"/>
      <c r="L46" s="224"/>
      <c r="M46" s="224"/>
      <c r="N46" s="225"/>
      <c r="O46" s="224"/>
      <c r="P46" s="224"/>
      <c r="Q46" s="200"/>
      <c r="R46" s="200"/>
      <c r="S46" s="200"/>
      <c r="T46" s="200"/>
      <c r="U46" s="200"/>
      <c r="V46" s="196"/>
      <c r="W46" s="196"/>
      <c r="X46" s="196"/>
      <c r="Y46" s="196"/>
      <c r="Z46" s="200"/>
      <c r="AA46" s="200"/>
      <c r="AB46" s="196"/>
      <c r="AC46" s="200"/>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00"/>
      <c r="BN46" s="200"/>
    </row>
    <row r="47" spans="1:66" x14ac:dyDescent="0.35">
      <c r="A47" s="28"/>
      <c r="B47" s="28"/>
      <c r="C47" s="28"/>
      <c r="D47" s="28"/>
      <c r="E47" s="326" t="s">
        <v>313</v>
      </c>
      <c r="F47" s="366"/>
      <c r="G47" s="365"/>
      <c r="H47" s="370"/>
      <c r="I47" s="370"/>
      <c r="J47" s="226"/>
      <c r="K47" s="223"/>
      <c r="L47" s="224"/>
      <c r="M47" s="224"/>
      <c r="N47" s="225"/>
      <c r="O47" s="224"/>
      <c r="P47" s="224"/>
      <c r="Q47" s="200"/>
      <c r="R47" s="200"/>
      <c r="S47" s="200"/>
      <c r="T47" s="200"/>
      <c r="U47" s="200"/>
      <c r="V47" s="196"/>
      <c r="W47" s="196"/>
      <c r="X47" s="196"/>
      <c r="Y47" s="196"/>
      <c r="Z47" s="200"/>
      <c r="AA47" s="200"/>
      <c r="AB47" s="196"/>
      <c r="AC47" s="200"/>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00"/>
      <c r="BN47" s="200"/>
    </row>
    <row r="48" spans="1:66" x14ac:dyDescent="0.35">
      <c r="A48" s="28"/>
      <c r="B48" s="28"/>
      <c r="C48" s="28"/>
      <c r="D48" s="28"/>
      <c r="E48" s="326" t="s">
        <v>314</v>
      </c>
      <c r="F48" s="366"/>
      <c r="G48" s="365"/>
      <c r="H48" s="370"/>
      <c r="I48" s="370"/>
      <c r="J48" s="226"/>
      <c r="K48" s="223"/>
      <c r="L48" s="224"/>
      <c r="M48" s="224"/>
      <c r="N48" s="225"/>
      <c r="O48" s="224"/>
      <c r="P48" s="224"/>
      <c r="Q48" s="200"/>
      <c r="R48" s="200"/>
      <c r="S48" s="200"/>
      <c r="T48" s="200"/>
      <c r="U48" s="200"/>
      <c r="V48" s="196"/>
      <c r="W48" s="196"/>
      <c r="X48" s="196"/>
      <c r="Y48" s="196"/>
      <c r="Z48" s="200"/>
      <c r="AA48" s="200"/>
      <c r="AB48" s="196"/>
      <c r="AC48" s="200"/>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00"/>
      <c r="BN48" s="200"/>
    </row>
    <row r="49" spans="1:66" x14ac:dyDescent="0.35">
      <c r="A49" s="28"/>
      <c r="B49" s="28"/>
      <c r="C49" s="28"/>
      <c r="D49" s="28"/>
      <c r="E49" s="326" t="s">
        <v>315</v>
      </c>
      <c r="F49" s="366"/>
      <c r="G49" s="365"/>
      <c r="H49" s="370"/>
      <c r="I49" s="370"/>
      <c r="J49" s="226"/>
      <c r="K49" s="223"/>
      <c r="L49" s="224"/>
      <c r="M49" s="224"/>
      <c r="N49" s="225"/>
      <c r="O49" s="224"/>
      <c r="P49" s="224"/>
      <c r="Q49" s="200"/>
      <c r="R49" s="200"/>
      <c r="S49" s="200"/>
      <c r="T49" s="200"/>
      <c r="U49" s="200"/>
      <c r="V49" s="196"/>
      <c r="W49" s="196"/>
      <c r="X49" s="196"/>
      <c r="Y49" s="196"/>
      <c r="Z49" s="200"/>
      <c r="AA49" s="200"/>
      <c r="AB49" s="196"/>
      <c r="AC49" s="200"/>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00"/>
      <c r="BN49" s="200"/>
    </row>
    <row r="50" spans="1:66" x14ac:dyDescent="0.35">
      <c r="A50" s="28"/>
      <c r="B50" s="28"/>
      <c r="C50" s="28"/>
      <c r="D50" s="28"/>
      <c r="E50" s="326" t="s">
        <v>316</v>
      </c>
      <c r="F50" s="366"/>
      <c r="G50" s="365"/>
      <c r="H50" s="370"/>
      <c r="I50" s="370"/>
      <c r="J50" s="226"/>
      <c r="K50" s="223"/>
      <c r="L50" s="224"/>
      <c r="M50" s="224"/>
      <c r="N50" s="225"/>
      <c r="O50" s="224"/>
      <c r="P50" s="224"/>
      <c r="Q50" s="200"/>
      <c r="R50" s="200"/>
      <c r="S50" s="200"/>
      <c r="T50" s="200"/>
      <c r="U50" s="200"/>
      <c r="V50" s="196"/>
      <c r="W50" s="196"/>
      <c r="X50" s="196"/>
      <c r="Y50" s="196"/>
      <c r="Z50" s="200"/>
      <c r="AA50" s="200"/>
      <c r="AB50" s="196"/>
      <c r="AC50" s="200"/>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00"/>
      <c r="BN50" s="200"/>
    </row>
    <row r="51" spans="1:66" x14ac:dyDescent="0.35">
      <c r="A51" s="28"/>
      <c r="B51" s="28"/>
      <c r="C51" s="28"/>
      <c r="D51" s="28"/>
      <c r="E51" s="326" t="s">
        <v>317</v>
      </c>
      <c r="F51" s="366"/>
      <c r="G51" s="365"/>
      <c r="H51" s="370"/>
      <c r="I51" s="370"/>
      <c r="J51" s="226"/>
      <c r="K51" s="223"/>
      <c r="L51" s="224"/>
      <c r="M51" s="224"/>
      <c r="N51" s="225"/>
      <c r="O51" s="224"/>
      <c r="P51" s="224"/>
      <c r="Q51" s="200"/>
      <c r="R51" s="200"/>
      <c r="S51" s="200"/>
      <c r="T51" s="200"/>
      <c r="U51" s="200"/>
      <c r="V51" s="196"/>
      <c r="W51" s="196"/>
      <c r="X51" s="196"/>
      <c r="Y51" s="196"/>
      <c r="Z51" s="200"/>
      <c r="AA51" s="200"/>
      <c r="AB51" s="196"/>
      <c r="AC51" s="200"/>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00"/>
      <c r="BN51" s="200"/>
    </row>
    <row r="52" spans="1:66" x14ac:dyDescent="0.35">
      <c r="A52" s="28"/>
      <c r="B52" s="28"/>
      <c r="C52" s="28"/>
      <c r="D52" s="28"/>
      <c r="E52" s="367" t="s">
        <v>318</v>
      </c>
      <c r="F52" s="368"/>
      <c r="G52" s="369"/>
      <c r="H52" s="378"/>
      <c r="I52" s="378"/>
      <c r="J52" s="227"/>
      <c r="K52" s="228"/>
      <c r="L52" s="229"/>
      <c r="M52" s="229"/>
      <c r="N52" s="230"/>
      <c r="O52" s="229"/>
      <c r="P52" s="229"/>
      <c r="Q52" s="200"/>
      <c r="R52" s="200"/>
      <c r="S52" s="200"/>
      <c r="T52" s="200"/>
      <c r="U52" s="200"/>
      <c r="V52" s="196"/>
      <c r="W52" s="196"/>
      <c r="X52" s="196"/>
      <c r="Y52" s="196"/>
      <c r="Z52" s="200"/>
      <c r="AA52" s="200"/>
      <c r="AB52" s="196"/>
      <c r="AC52" s="200"/>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00"/>
      <c r="BN52" s="200"/>
    </row>
    <row r="53" spans="1:66" x14ac:dyDescent="0.35">
      <c r="A53" s="28"/>
      <c r="B53" s="28"/>
      <c r="C53" s="28"/>
      <c r="D53" s="28"/>
      <c r="E53" s="488" t="s">
        <v>319</v>
      </c>
      <c r="F53" s="489"/>
      <c r="G53" s="490" t="s">
        <v>66</v>
      </c>
      <c r="H53" s="491"/>
      <c r="I53" s="491"/>
      <c r="J53" s="226">
        <v>115.2635161095166</v>
      </c>
      <c r="K53" s="223"/>
      <c r="L53" s="224">
        <v>45.010239306154531</v>
      </c>
      <c r="M53" s="224">
        <v>46.842831924321999</v>
      </c>
      <c r="N53" s="225">
        <v>103.751534920362</v>
      </c>
      <c r="O53" s="224">
        <v>38.223201021006403</v>
      </c>
      <c r="P53" s="224">
        <v>40</v>
      </c>
      <c r="Q53" s="200"/>
      <c r="R53" s="200"/>
      <c r="S53" s="200"/>
      <c r="T53" s="200"/>
      <c r="U53" s="200"/>
      <c r="V53" s="196"/>
      <c r="W53" s="196"/>
      <c r="X53" s="196"/>
      <c r="Y53" s="196"/>
      <c r="Z53" s="200"/>
      <c r="AA53" s="200"/>
      <c r="AB53" s="196"/>
      <c r="AC53" s="200"/>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00"/>
      <c r="BN53" s="200"/>
    </row>
    <row r="54" spans="1:66" x14ac:dyDescent="0.35">
      <c r="A54" s="28"/>
      <c r="B54" s="28"/>
      <c r="C54" s="28"/>
      <c r="D54" s="28"/>
      <c r="E54" s="326" t="s">
        <v>320</v>
      </c>
      <c r="F54" s="366"/>
      <c r="G54" s="365" t="s">
        <v>67</v>
      </c>
      <c r="H54" s="370"/>
      <c r="I54" s="370"/>
      <c r="J54" s="226">
        <v>463.77567966751241</v>
      </c>
      <c r="K54" s="219"/>
      <c r="L54" s="224">
        <v>26.366846175805257</v>
      </c>
      <c r="M54" s="224">
        <v>35.916896031439698</v>
      </c>
      <c r="N54" s="225">
        <v>396.13477337252846</v>
      </c>
      <c r="O54" s="224">
        <v>30.302990095961572</v>
      </c>
      <c r="P54" s="224">
        <v>40</v>
      </c>
      <c r="Q54" s="200"/>
      <c r="R54" s="200"/>
      <c r="S54" s="200"/>
      <c r="T54" s="200"/>
      <c r="U54" s="200"/>
      <c r="V54" s="196"/>
      <c r="W54" s="196"/>
      <c r="X54" s="196"/>
      <c r="Y54" s="196"/>
      <c r="Z54" s="200"/>
      <c r="AA54" s="200"/>
      <c r="AB54" s="196"/>
      <c r="AC54" s="200"/>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00"/>
      <c r="BN54" s="200"/>
    </row>
    <row r="55" spans="1:66" x14ac:dyDescent="0.35">
      <c r="A55" s="28"/>
      <c r="B55" s="28"/>
      <c r="C55" s="28"/>
      <c r="D55" s="28"/>
      <c r="E55" s="326" t="s">
        <v>321</v>
      </c>
      <c r="F55" s="366"/>
      <c r="G55" s="365" t="s">
        <v>322</v>
      </c>
      <c r="H55" s="370"/>
      <c r="I55" s="370"/>
      <c r="J55" s="226">
        <v>114.6833841699665</v>
      </c>
      <c r="K55" s="219"/>
      <c r="L55" s="220">
        <v>3.6170678979358124</v>
      </c>
      <c r="M55" s="220">
        <v>5</v>
      </c>
      <c r="N55" s="221">
        <v>95.738252804289218</v>
      </c>
      <c r="O55" s="220">
        <v>3.6592811368766647</v>
      </c>
      <c r="P55" s="220">
        <v>5</v>
      </c>
      <c r="Q55" s="200"/>
      <c r="R55" s="200"/>
      <c r="S55" s="200"/>
      <c r="T55" s="200"/>
      <c r="U55" s="200"/>
      <c r="V55" s="196"/>
      <c r="W55" s="196"/>
      <c r="X55" s="196"/>
      <c r="Y55" s="196"/>
      <c r="Z55" s="200"/>
      <c r="AA55" s="200"/>
      <c r="AB55" s="196"/>
      <c r="AC55" s="200"/>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00"/>
      <c r="BN55" s="200"/>
    </row>
    <row r="56" spans="1:66" x14ac:dyDescent="0.35">
      <c r="A56" s="28"/>
      <c r="B56" s="28"/>
      <c r="C56" s="28"/>
      <c r="D56" s="28"/>
      <c r="E56" s="326" t="s">
        <v>323</v>
      </c>
      <c r="F56" s="366"/>
      <c r="G56" s="231" t="s">
        <v>69</v>
      </c>
      <c r="H56" s="232"/>
      <c r="I56" s="232"/>
      <c r="J56" s="226">
        <v>25.654805932223173</v>
      </c>
      <c r="K56" s="219"/>
      <c r="L56" s="220">
        <v>33.42815308482453</v>
      </c>
      <c r="M56" s="233" t="s">
        <v>280</v>
      </c>
      <c r="N56" s="221">
        <v>17.686951362350133</v>
      </c>
      <c r="O56" s="220">
        <v>33.42815308482453</v>
      </c>
      <c r="P56" s="220">
        <v>5</v>
      </c>
      <c r="Q56" s="200"/>
      <c r="R56" s="200"/>
      <c r="S56" s="200"/>
      <c r="T56" s="200"/>
      <c r="U56" s="200"/>
      <c r="V56" s="196"/>
      <c r="W56" s="196"/>
      <c r="X56" s="196"/>
      <c r="Y56" s="196"/>
      <c r="Z56" s="200"/>
      <c r="AA56" s="200"/>
      <c r="AB56" s="196"/>
      <c r="AC56" s="200"/>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00"/>
      <c r="BN56" s="200"/>
    </row>
    <row r="57" spans="1:66" x14ac:dyDescent="0.35">
      <c r="A57" s="234"/>
      <c r="B57" s="196"/>
      <c r="C57" s="196"/>
      <c r="D57" s="196"/>
      <c r="E57" s="259" t="s">
        <v>11</v>
      </c>
      <c r="F57" s="259"/>
      <c r="G57" s="200"/>
      <c r="H57" s="200"/>
      <c r="I57" s="200"/>
      <c r="J57" s="235">
        <v>15348.371431056066</v>
      </c>
      <c r="K57" s="235">
        <v>0</v>
      </c>
      <c r="L57" s="235"/>
      <c r="M57" s="235"/>
      <c r="N57" s="235">
        <v>10469.875049312381</v>
      </c>
      <c r="O57" s="200"/>
      <c r="P57" s="200"/>
      <c r="Q57" s="200"/>
      <c r="R57" s="200"/>
      <c r="S57" s="200"/>
      <c r="T57" s="200"/>
      <c r="U57" s="200"/>
      <c r="V57" s="200"/>
      <c r="Z57" s="200"/>
      <c r="AA57" s="200"/>
      <c r="AB57" s="196"/>
      <c r="AC57" s="200"/>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00"/>
      <c r="BN57" s="200"/>
    </row>
    <row r="58" spans="1:66" x14ac:dyDescent="0.35">
      <c r="A58" s="196"/>
      <c r="B58" s="196"/>
      <c r="C58" s="196"/>
      <c r="D58" s="196"/>
      <c r="E58" s="197"/>
      <c r="G58" s="197"/>
      <c r="H58" s="197"/>
      <c r="I58" s="197"/>
      <c r="J58" s="197"/>
      <c r="K58" s="197"/>
      <c r="L58" s="197"/>
      <c r="M58" s="197"/>
      <c r="N58" s="197"/>
      <c r="O58" s="197"/>
      <c r="P58" s="197"/>
      <c r="Q58" s="200"/>
      <c r="R58" s="200"/>
      <c r="S58" s="200"/>
      <c r="T58" s="200"/>
      <c r="U58" s="196"/>
      <c r="V58" s="196"/>
      <c r="W58" s="196"/>
      <c r="X58" s="196"/>
      <c r="Y58" s="196"/>
      <c r="Z58" s="200"/>
      <c r="AA58" s="200"/>
      <c r="AB58" s="196"/>
      <c r="AC58" s="200"/>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00"/>
      <c r="BN58" s="200"/>
    </row>
    <row r="59" spans="1:66" ht="15.5" x14ac:dyDescent="0.35">
      <c r="A59" s="211"/>
      <c r="B59" s="211"/>
      <c r="C59" s="211"/>
      <c r="D59" s="211"/>
      <c r="E59" s="330" t="s">
        <v>324</v>
      </c>
      <c r="F59" s="330"/>
      <c r="G59" s="330"/>
      <c r="H59" s="212"/>
      <c r="I59" s="212"/>
      <c r="J59" s="236"/>
      <c r="K59" s="236"/>
      <c r="L59" s="213"/>
      <c r="M59" s="213"/>
      <c r="N59" s="213"/>
      <c r="O59" s="213"/>
      <c r="P59" s="213"/>
      <c r="Q59" s="211"/>
      <c r="R59" s="213"/>
      <c r="S59" s="213"/>
      <c r="T59" s="213"/>
      <c r="U59" s="196"/>
      <c r="V59" s="196"/>
      <c r="W59" s="196"/>
      <c r="X59" s="196"/>
      <c r="Y59" s="196"/>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00"/>
      <c r="BN59" s="200"/>
    </row>
    <row r="60" spans="1:66" x14ac:dyDescent="0.35">
      <c r="A60" s="201"/>
      <c r="B60" s="201"/>
      <c r="C60" s="201"/>
      <c r="D60" s="201"/>
      <c r="E60" s="215" t="s">
        <v>325</v>
      </c>
      <c r="G60" s="492" t="s">
        <v>16</v>
      </c>
      <c r="H60" s="492" t="s">
        <v>73</v>
      </c>
      <c r="I60" s="492" t="s">
        <v>74</v>
      </c>
      <c r="J60" s="492" t="s">
        <v>75</v>
      </c>
      <c r="K60" s="492" t="s">
        <v>76</v>
      </c>
      <c r="L60" s="492" t="s">
        <v>326</v>
      </c>
      <c r="M60" s="492" t="s">
        <v>327</v>
      </c>
      <c r="N60" s="492" t="s">
        <v>328</v>
      </c>
      <c r="O60" s="492" t="s">
        <v>329</v>
      </c>
      <c r="P60" s="492" t="s">
        <v>330</v>
      </c>
      <c r="Q60" s="196"/>
      <c r="R60" s="200"/>
      <c r="S60" s="200"/>
      <c r="T60" s="200"/>
      <c r="U60" s="196"/>
      <c r="V60" s="196"/>
      <c r="W60" s="196"/>
      <c r="X60" s="196"/>
      <c r="Y60" s="196"/>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00"/>
      <c r="BN60" s="200"/>
    </row>
    <row r="61" spans="1:66" x14ac:dyDescent="0.35">
      <c r="A61" s="196"/>
      <c r="B61" s="196"/>
      <c r="C61" s="196"/>
      <c r="D61" s="196"/>
      <c r="E61" s="259" t="s">
        <v>47</v>
      </c>
      <c r="F61" s="361"/>
      <c r="G61" s="493">
        <v>46.561998616732929</v>
      </c>
      <c r="H61" s="485">
        <v>42.164142991732518</v>
      </c>
      <c r="I61" s="485">
        <v>31.784880850477528</v>
      </c>
      <c r="J61" s="485">
        <v>55.545439407303562</v>
      </c>
      <c r="K61" s="485">
        <v>41.984829762032014</v>
      </c>
      <c r="L61" s="494"/>
      <c r="M61" s="494"/>
      <c r="N61" s="494"/>
      <c r="O61" s="494"/>
      <c r="P61" s="494"/>
      <c r="Q61" s="196"/>
      <c r="R61" s="200"/>
      <c r="S61" s="237">
        <v>47.68607532474028</v>
      </c>
      <c r="T61" s="237">
        <v>44.224528482341114</v>
      </c>
      <c r="U61" s="237">
        <v>34.14290646670009</v>
      </c>
      <c r="V61" s="237">
        <v>61.106621682546979</v>
      </c>
      <c r="W61" s="237">
        <v>47.30338621559391</v>
      </c>
      <c r="X61" s="196"/>
      <c r="Y61" s="238">
        <v>40.325400775820981</v>
      </c>
      <c r="Z61" s="238">
        <v>36.056567621787508</v>
      </c>
      <c r="AA61" s="238">
        <v>34.14290646670009</v>
      </c>
      <c r="AB61" s="238">
        <v>61.106621682546979</v>
      </c>
      <c r="AC61" s="238">
        <v>47.30338621559391</v>
      </c>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00"/>
      <c r="BN61" s="200"/>
    </row>
    <row r="62" spans="1:66" x14ac:dyDescent="0.35">
      <c r="A62" s="196"/>
      <c r="B62" s="196"/>
      <c r="C62" s="196"/>
      <c r="D62" s="196"/>
      <c r="E62" s="259" t="s">
        <v>48</v>
      </c>
      <c r="F62" s="361"/>
      <c r="G62" s="239">
        <v>0</v>
      </c>
      <c r="H62" s="221">
        <v>2.1991719333991896E-2</v>
      </c>
      <c r="I62" s="221">
        <v>0.62443268040801958</v>
      </c>
      <c r="J62" s="221">
        <v>3.6949378586790336</v>
      </c>
      <c r="K62" s="221">
        <v>0.48996631992315254</v>
      </c>
      <c r="L62" s="240"/>
      <c r="M62" s="240"/>
      <c r="N62" s="240"/>
      <c r="O62" s="240"/>
      <c r="P62" s="240"/>
      <c r="Q62" s="196"/>
      <c r="R62" s="200"/>
      <c r="S62" s="237">
        <v>0</v>
      </c>
      <c r="T62" s="237">
        <v>2.30663627683E-2</v>
      </c>
      <c r="U62" s="237">
        <v>0.67075748064669982</v>
      </c>
      <c r="V62" s="237">
        <v>4.0648732331592985</v>
      </c>
      <c r="W62" s="237">
        <v>0.55203429894379996</v>
      </c>
      <c r="X62" s="196"/>
      <c r="Y62" s="238">
        <v>0</v>
      </c>
      <c r="Z62" s="238">
        <v>2.30663627683E-2</v>
      </c>
      <c r="AA62" s="238">
        <v>0.67075748064669982</v>
      </c>
      <c r="AB62" s="238">
        <v>4.0648732331592985</v>
      </c>
      <c r="AC62" s="238">
        <v>0.55203429894379996</v>
      </c>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00"/>
      <c r="BN62" s="200"/>
    </row>
    <row r="63" spans="1:66" x14ac:dyDescent="0.35">
      <c r="A63" s="201"/>
      <c r="B63" s="201"/>
      <c r="C63" s="201"/>
      <c r="D63" s="201"/>
      <c r="E63" s="259" t="s">
        <v>49</v>
      </c>
      <c r="F63" s="361"/>
      <c r="G63" s="239">
        <v>126.58335338538387</v>
      </c>
      <c r="H63" s="221">
        <v>136.00320337011692</v>
      </c>
      <c r="I63" s="221">
        <v>135.42062524999841</v>
      </c>
      <c r="J63" s="221">
        <v>139.82561432044616</v>
      </c>
      <c r="K63" s="221">
        <v>135.36166545148862</v>
      </c>
      <c r="L63" s="240"/>
      <c r="M63" s="240"/>
      <c r="N63" s="240"/>
      <c r="O63" s="240"/>
      <c r="P63" s="240"/>
      <c r="Q63" s="196"/>
      <c r="R63" s="200"/>
      <c r="S63" s="237">
        <v>129.63926600488298</v>
      </c>
      <c r="T63" s="237">
        <v>142.64911164708639</v>
      </c>
      <c r="U63" s="237">
        <v>145.46707798979449</v>
      </c>
      <c r="V63" s="237">
        <v>153.82488656099744</v>
      </c>
      <c r="W63" s="237">
        <v>152.50901756491677</v>
      </c>
      <c r="X63" s="196"/>
      <c r="Y63" s="238">
        <v>111.82397574346847</v>
      </c>
      <c r="Z63" s="238">
        <v>125.25970772754718</v>
      </c>
      <c r="AA63" s="238">
        <v>127.66303257357229</v>
      </c>
      <c r="AB63" s="238">
        <v>135.06445661401006</v>
      </c>
      <c r="AC63" s="238">
        <v>133.00557849013407</v>
      </c>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00"/>
      <c r="BN63" s="200"/>
    </row>
    <row r="64" spans="1:66" x14ac:dyDescent="0.35">
      <c r="A64" s="196"/>
      <c r="B64" s="196"/>
      <c r="C64" s="196"/>
      <c r="D64" s="196"/>
      <c r="E64" s="259" t="s">
        <v>50</v>
      </c>
      <c r="F64" s="361"/>
      <c r="G64" s="239">
        <v>129.45723330118014</v>
      </c>
      <c r="H64" s="221">
        <v>132.96956643979081</v>
      </c>
      <c r="I64" s="221">
        <v>136.28769488689886</v>
      </c>
      <c r="J64" s="221">
        <v>132.88293095452164</v>
      </c>
      <c r="K64" s="221">
        <v>126.86702497029623</v>
      </c>
      <c r="L64" s="240"/>
      <c r="M64" s="240"/>
      <c r="N64" s="240"/>
      <c r="O64" s="240"/>
      <c r="P64" s="240"/>
      <c r="Q64" s="196"/>
      <c r="R64" s="200"/>
      <c r="S64" s="237">
        <v>132.58252570614653</v>
      </c>
      <c r="T64" s="237">
        <v>139.4672335556333</v>
      </c>
      <c r="U64" s="237">
        <v>146.39847293986753</v>
      </c>
      <c r="V64" s="237">
        <v>146.18710512601109</v>
      </c>
      <c r="W64" s="237">
        <v>142.938292573962</v>
      </c>
      <c r="X64" s="196"/>
      <c r="Y64" s="238">
        <v>99.29210428238342</v>
      </c>
      <c r="Z64" s="238">
        <v>106.9726417586474</v>
      </c>
      <c r="AA64" s="238">
        <v>113.12906411987332</v>
      </c>
      <c r="AB64" s="238">
        <v>111.55472650948802</v>
      </c>
      <c r="AC64" s="238">
        <v>106.49332330964121</v>
      </c>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00"/>
      <c r="BN64" s="200"/>
    </row>
    <row r="65" spans="1:66" x14ac:dyDescent="0.35">
      <c r="A65" s="196"/>
      <c r="B65" s="196"/>
      <c r="C65" s="196"/>
      <c r="D65" s="196"/>
      <c r="E65" s="259" t="s">
        <v>51</v>
      </c>
      <c r="F65" s="361"/>
      <c r="G65" s="239">
        <v>36.04810006431503</v>
      </c>
      <c r="H65" s="221">
        <v>35.869092021433808</v>
      </c>
      <c r="I65" s="221">
        <v>34.842859049572446</v>
      </c>
      <c r="J65" s="221">
        <v>34.330516281159746</v>
      </c>
      <c r="K65" s="221">
        <v>34.800845659839361</v>
      </c>
      <c r="L65" s="240"/>
      <c r="M65" s="240"/>
      <c r="N65" s="240"/>
      <c r="O65" s="240"/>
      <c r="P65" s="240"/>
      <c r="Q65" s="196"/>
      <c r="R65" s="200"/>
      <c r="S65" s="237">
        <v>36.918355441103195</v>
      </c>
      <c r="T65" s="237">
        <v>37.621864674177104</v>
      </c>
      <c r="U65" s="237">
        <v>37.427746958003588</v>
      </c>
      <c r="V65" s="237">
        <v>37.767670810495197</v>
      </c>
      <c r="W65" s="237">
        <v>39.209349000751608</v>
      </c>
      <c r="X65" s="196"/>
      <c r="Y65" s="238">
        <v>24.307968319711197</v>
      </c>
      <c r="Z65" s="238">
        <v>25.312937229387309</v>
      </c>
      <c r="AA65" s="238">
        <v>24.825319395446687</v>
      </c>
      <c r="AB65" s="238">
        <v>24.648951292656999</v>
      </c>
      <c r="AC65" s="238">
        <v>25.404021480258614</v>
      </c>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00"/>
      <c r="BN65" s="200"/>
    </row>
    <row r="66" spans="1:66" x14ac:dyDescent="0.35">
      <c r="A66" s="201"/>
      <c r="B66" s="201"/>
      <c r="C66" s="201"/>
      <c r="D66" s="201"/>
      <c r="E66" s="259" t="s">
        <v>52</v>
      </c>
      <c r="F66" s="361"/>
      <c r="G66" s="239">
        <v>198.43479156100884</v>
      </c>
      <c r="H66" s="221">
        <v>201.53544073078342</v>
      </c>
      <c r="I66" s="221">
        <v>208.01619399652498</v>
      </c>
      <c r="J66" s="221">
        <v>206.40291347603028</v>
      </c>
      <c r="K66" s="221">
        <v>203.3750527829805</v>
      </c>
      <c r="L66" s="240"/>
      <c r="M66" s="240"/>
      <c r="N66" s="240"/>
      <c r="O66" s="240"/>
      <c r="P66" s="240"/>
      <c r="Q66" s="196"/>
      <c r="R66" s="200"/>
      <c r="S66" s="237">
        <v>203.22530601224773</v>
      </c>
      <c r="T66" s="237">
        <v>211.3836356296228</v>
      </c>
      <c r="U66" s="237">
        <v>223.4482957036345</v>
      </c>
      <c r="V66" s="237">
        <v>227.06787240388374</v>
      </c>
      <c r="W66" s="237">
        <v>229.13820832280805</v>
      </c>
      <c r="X66" s="196"/>
      <c r="Y66" s="238">
        <v>167.24264930419491</v>
      </c>
      <c r="Z66" s="238">
        <v>176.26116822028462</v>
      </c>
      <c r="AA66" s="238">
        <v>187.48835091317221</v>
      </c>
      <c r="AB66" s="238">
        <v>189.63473285665884</v>
      </c>
      <c r="AC66" s="238">
        <v>189.74589180387346</v>
      </c>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00"/>
      <c r="BN66" s="200"/>
    </row>
    <row r="67" spans="1:66" x14ac:dyDescent="0.35">
      <c r="A67" s="196"/>
      <c r="B67" s="196"/>
      <c r="C67" s="196"/>
      <c r="D67" s="196"/>
      <c r="E67" s="259" t="s">
        <v>53</v>
      </c>
      <c r="F67" s="361"/>
      <c r="G67" s="239">
        <v>0</v>
      </c>
      <c r="H67" s="221">
        <v>0</v>
      </c>
      <c r="I67" s="221">
        <v>0</v>
      </c>
      <c r="J67" s="221">
        <v>0</v>
      </c>
      <c r="K67" s="221">
        <v>0</v>
      </c>
      <c r="L67" s="240"/>
      <c r="M67" s="240"/>
      <c r="N67" s="240"/>
      <c r="O67" s="240"/>
      <c r="P67" s="240"/>
      <c r="Q67" s="196"/>
      <c r="R67" s="200"/>
      <c r="S67" s="237">
        <v>0</v>
      </c>
      <c r="T67" s="237">
        <v>0</v>
      </c>
      <c r="U67" s="237">
        <v>0</v>
      </c>
      <c r="V67" s="237">
        <v>0</v>
      </c>
      <c r="W67" s="237">
        <v>0</v>
      </c>
      <c r="X67" s="196"/>
      <c r="Y67" s="238">
        <v>0</v>
      </c>
      <c r="Z67" s="238">
        <v>0</v>
      </c>
      <c r="AA67" s="238">
        <v>0</v>
      </c>
      <c r="AB67" s="238">
        <v>0</v>
      </c>
      <c r="AC67" s="238">
        <v>0</v>
      </c>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00"/>
      <c r="BN67" s="200"/>
    </row>
    <row r="68" spans="1:66" x14ac:dyDescent="0.35">
      <c r="A68" s="196"/>
      <c r="B68" s="196"/>
      <c r="C68" s="196"/>
      <c r="D68" s="196"/>
      <c r="E68" s="259" t="s">
        <v>54</v>
      </c>
      <c r="F68" s="361"/>
      <c r="G68" s="239">
        <v>0</v>
      </c>
      <c r="H68" s="221">
        <v>0</v>
      </c>
      <c r="I68" s="221">
        <v>0</v>
      </c>
      <c r="J68" s="221">
        <v>0</v>
      </c>
      <c r="K68" s="221">
        <v>0</v>
      </c>
      <c r="L68" s="240"/>
      <c r="M68" s="240"/>
      <c r="N68" s="240"/>
      <c r="O68" s="240"/>
      <c r="P68" s="240"/>
      <c r="Q68" s="196"/>
      <c r="R68" s="200"/>
      <c r="S68" s="237">
        <v>0</v>
      </c>
      <c r="T68" s="237">
        <v>0</v>
      </c>
      <c r="U68" s="237">
        <v>0</v>
      </c>
      <c r="V68" s="237">
        <v>0</v>
      </c>
      <c r="W68" s="237">
        <v>0</v>
      </c>
      <c r="X68" s="196"/>
      <c r="Y68" s="238">
        <v>0</v>
      </c>
      <c r="Z68" s="238">
        <v>0</v>
      </c>
      <c r="AA68" s="238">
        <v>0</v>
      </c>
      <c r="AB68" s="238">
        <v>0</v>
      </c>
      <c r="AC68" s="238">
        <v>0</v>
      </c>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00"/>
      <c r="BN68" s="200"/>
    </row>
    <row r="69" spans="1:66" x14ac:dyDescent="0.35">
      <c r="A69" s="201"/>
      <c r="B69" s="201"/>
      <c r="C69" s="201"/>
      <c r="D69" s="201"/>
      <c r="E69" s="259" t="s">
        <v>55</v>
      </c>
      <c r="F69" s="361"/>
      <c r="G69" s="241">
        <v>0</v>
      </c>
      <c r="H69" s="225">
        <v>0</v>
      </c>
      <c r="I69" s="225">
        <v>0</v>
      </c>
      <c r="J69" s="225">
        <v>0</v>
      </c>
      <c r="K69" s="225">
        <v>0</v>
      </c>
      <c r="L69" s="240"/>
      <c r="M69" s="240"/>
      <c r="N69" s="240"/>
      <c r="O69" s="240"/>
      <c r="P69" s="240"/>
      <c r="Q69" s="196"/>
      <c r="R69" s="200"/>
      <c r="S69" s="237">
        <v>0</v>
      </c>
      <c r="T69" s="237">
        <v>0</v>
      </c>
      <c r="U69" s="237">
        <v>0</v>
      </c>
      <c r="V69" s="237">
        <v>0</v>
      </c>
      <c r="W69" s="237">
        <v>0</v>
      </c>
      <c r="X69" s="196"/>
      <c r="Y69" s="238">
        <v>0</v>
      </c>
      <c r="Z69" s="238">
        <v>0</v>
      </c>
      <c r="AA69" s="238">
        <v>0</v>
      </c>
      <c r="AB69" s="238">
        <v>0</v>
      </c>
      <c r="AC69" s="238">
        <v>0</v>
      </c>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00"/>
      <c r="BN69" s="200"/>
    </row>
    <row r="70" spans="1:66" x14ac:dyDescent="0.35">
      <c r="A70" s="201"/>
      <c r="B70" s="201"/>
      <c r="C70" s="201"/>
      <c r="D70" s="201"/>
      <c r="E70" s="259" t="s">
        <v>56</v>
      </c>
      <c r="F70" s="361"/>
      <c r="G70" s="241">
        <v>0</v>
      </c>
      <c r="H70" s="225">
        <v>0</v>
      </c>
      <c r="I70" s="225">
        <v>0</v>
      </c>
      <c r="J70" s="225">
        <v>0</v>
      </c>
      <c r="K70" s="225">
        <v>0</v>
      </c>
      <c r="L70" s="240"/>
      <c r="M70" s="240"/>
      <c r="N70" s="240"/>
      <c r="O70" s="240"/>
      <c r="P70" s="240"/>
      <c r="Q70" s="196"/>
      <c r="R70" s="200"/>
      <c r="S70" s="237">
        <v>0</v>
      </c>
      <c r="T70" s="237">
        <v>0</v>
      </c>
      <c r="U70" s="237">
        <v>0</v>
      </c>
      <c r="V70" s="237">
        <v>0</v>
      </c>
      <c r="W70" s="237">
        <v>0</v>
      </c>
      <c r="X70" s="196"/>
      <c r="Y70" s="238">
        <v>0</v>
      </c>
      <c r="Z70" s="238">
        <v>0</v>
      </c>
      <c r="AA70" s="238">
        <v>0</v>
      </c>
      <c r="AB70" s="238">
        <v>0</v>
      </c>
      <c r="AC70" s="238">
        <v>0</v>
      </c>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00"/>
      <c r="BN70" s="200"/>
    </row>
    <row r="71" spans="1:66" x14ac:dyDescent="0.35">
      <c r="A71" s="201"/>
      <c r="B71" s="201"/>
      <c r="C71" s="201"/>
      <c r="D71" s="201"/>
      <c r="E71" s="259" t="s">
        <v>57</v>
      </c>
      <c r="F71" s="361"/>
      <c r="G71" s="241">
        <v>28.088332267674435</v>
      </c>
      <c r="H71" s="225">
        <v>17.269151131791137</v>
      </c>
      <c r="I71" s="225">
        <v>14.073444626992247</v>
      </c>
      <c r="J71" s="225">
        <v>14.145282882479748</v>
      </c>
      <c r="K71" s="225">
        <v>11.944075576665337</v>
      </c>
      <c r="L71" s="240"/>
      <c r="M71" s="240"/>
      <c r="N71" s="240"/>
      <c r="O71" s="240"/>
      <c r="P71" s="240"/>
      <c r="Q71" s="196"/>
      <c r="R71" s="200"/>
      <c r="S71" s="237">
        <v>28.766426872864294</v>
      </c>
      <c r="T71" s="237">
        <v>18.1130223906958</v>
      </c>
      <c r="U71" s="237">
        <v>15.117511556015796</v>
      </c>
      <c r="V71" s="237">
        <v>15.561501698709097</v>
      </c>
      <c r="W71" s="237">
        <v>13.457127805295594</v>
      </c>
      <c r="X71" s="196"/>
      <c r="Y71" s="238">
        <v>28.766426872864294</v>
      </c>
      <c r="Z71" s="238">
        <v>18.1130223906958</v>
      </c>
      <c r="AA71" s="238">
        <v>15.117511556015796</v>
      </c>
      <c r="AB71" s="238">
        <v>15.561501698709097</v>
      </c>
      <c r="AC71" s="238">
        <v>13.457127805295594</v>
      </c>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00"/>
      <c r="BN71" s="200"/>
    </row>
    <row r="72" spans="1:66" x14ac:dyDescent="0.35">
      <c r="A72" s="201"/>
      <c r="B72" s="201"/>
      <c r="C72" s="201"/>
      <c r="D72" s="201"/>
      <c r="E72" s="259" t="s">
        <v>58</v>
      </c>
      <c r="F72" s="361"/>
      <c r="G72" s="241">
        <v>15.901722155408931</v>
      </c>
      <c r="H72" s="225">
        <v>8.0902586015365276</v>
      </c>
      <c r="I72" s="225">
        <v>9.4423176158574424</v>
      </c>
      <c r="J72" s="225">
        <v>12.071057102122476</v>
      </c>
      <c r="K72" s="225">
        <v>15.431343729535424</v>
      </c>
      <c r="L72" s="240"/>
      <c r="M72" s="240"/>
      <c r="N72" s="240"/>
      <c r="O72" s="240"/>
      <c r="P72" s="240"/>
      <c r="Q72" s="196"/>
      <c r="R72" s="200"/>
      <c r="S72" s="237">
        <v>16.285613655411598</v>
      </c>
      <c r="T72" s="237">
        <v>8.4855957352983999</v>
      </c>
      <c r="U72" s="237">
        <v>10.142815029059697</v>
      </c>
      <c r="V72" s="237">
        <v>13.279605445894296</v>
      </c>
      <c r="W72" s="237">
        <v>17.386156295051002</v>
      </c>
      <c r="X72" s="196"/>
      <c r="Y72" s="238">
        <v>16.285613655411598</v>
      </c>
      <c r="Z72" s="238">
        <v>8.4855957352983999</v>
      </c>
      <c r="AA72" s="238">
        <v>10.142815029059697</v>
      </c>
      <c r="AB72" s="238">
        <v>13.279605445894296</v>
      </c>
      <c r="AC72" s="238">
        <v>17.386156295051002</v>
      </c>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00"/>
      <c r="BN72" s="200"/>
    </row>
    <row r="73" spans="1:66" x14ac:dyDescent="0.35">
      <c r="A73" s="201"/>
      <c r="B73" s="201"/>
      <c r="C73" s="201"/>
      <c r="D73" s="201"/>
      <c r="E73" s="259" t="s">
        <v>59</v>
      </c>
      <c r="F73" s="361"/>
      <c r="G73" s="241">
        <v>4.5349928777578858</v>
      </c>
      <c r="H73" s="225">
        <v>1.3023064501777391</v>
      </c>
      <c r="I73" s="225">
        <v>1.3046512140937578</v>
      </c>
      <c r="J73" s="225">
        <v>1.3069329072426474</v>
      </c>
      <c r="K73" s="225">
        <v>1.310261880083526</v>
      </c>
      <c r="L73" s="240"/>
      <c r="M73" s="240"/>
      <c r="N73" s="240"/>
      <c r="O73" s="240"/>
      <c r="P73" s="240"/>
      <c r="Q73" s="196"/>
      <c r="R73" s="200"/>
      <c r="S73" s="237">
        <v>4.6444744295879001</v>
      </c>
      <c r="T73" s="237">
        <v>1.3659447248795</v>
      </c>
      <c r="U73" s="237">
        <v>1.4014394008276001</v>
      </c>
      <c r="V73" s="237">
        <v>1.4377823918491999</v>
      </c>
      <c r="W73" s="237">
        <v>1.4762433028419994</v>
      </c>
      <c r="X73" s="196"/>
      <c r="Y73" s="238">
        <v>4.6444744295879001</v>
      </c>
      <c r="Z73" s="238">
        <v>1.3659447248795</v>
      </c>
      <c r="AA73" s="238">
        <v>1.4014394008276001</v>
      </c>
      <c r="AB73" s="238">
        <v>1.4377823918491999</v>
      </c>
      <c r="AC73" s="238">
        <v>1.4762433028419994</v>
      </c>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00"/>
      <c r="BN73" s="200"/>
    </row>
    <row r="74" spans="1:66" x14ac:dyDescent="0.35">
      <c r="A74" s="201"/>
      <c r="B74" s="201"/>
      <c r="C74" s="201"/>
      <c r="D74" s="201"/>
      <c r="E74" s="259" t="s">
        <v>61</v>
      </c>
      <c r="F74" s="361"/>
      <c r="G74" s="241">
        <v>1.4749619153608293</v>
      </c>
      <c r="H74" s="225">
        <v>1.4402396978065224</v>
      </c>
      <c r="I74" s="225">
        <v>1.4062715923521412</v>
      </c>
      <c r="J74" s="225">
        <v>1.3730955633219677</v>
      </c>
      <c r="K74" s="225">
        <v>1.340707302412695</v>
      </c>
      <c r="L74" s="240"/>
      <c r="M74" s="240"/>
      <c r="N74" s="240"/>
      <c r="O74" s="240"/>
      <c r="P74" s="240"/>
      <c r="Q74" s="196"/>
      <c r="R74" s="200"/>
      <c r="S74" s="237">
        <v>1.5105697153588991</v>
      </c>
      <c r="T74" s="237">
        <v>1.5106181939837344</v>
      </c>
      <c r="U74" s="237">
        <v>1.5105986921997601</v>
      </c>
      <c r="V74" s="237">
        <v>1.5105692207534627</v>
      </c>
      <c r="W74" s="237">
        <v>1.510545491968319</v>
      </c>
      <c r="X74" s="196"/>
      <c r="Y74" s="238">
        <v>1.5105697153588991</v>
      </c>
      <c r="Z74" s="238">
        <v>1.5106181939837344</v>
      </c>
      <c r="AA74" s="238">
        <v>1.5105986921997601</v>
      </c>
      <c r="AB74" s="238">
        <v>1.5105692207534627</v>
      </c>
      <c r="AC74" s="238">
        <v>1.510545491968319</v>
      </c>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00"/>
      <c r="BN74" s="200"/>
    </row>
    <row r="75" spans="1:66" x14ac:dyDescent="0.35">
      <c r="A75" s="201"/>
      <c r="B75" s="201"/>
      <c r="C75" s="201"/>
      <c r="D75" s="201"/>
      <c r="E75" s="259" t="s">
        <v>62</v>
      </c>
      <c r="F75" s="361"/>
      <c r="G75" s="241">
        <v>0</v>
      </c>
      <c r="H75" s="225">
        <v>0</v>
      </c>
      <c r="I75" s="225">
        <v>0</v>
      </c>
      <c r="J75" s="225">
        <v>0</v>
      </c>
      <c r="K75" s="225">
        <v>0</v>
      </c>
      <c r="L75" s="240"/>
      <c r="M75" s="240"/>
      <c r="N75" s="240"/>
      <c r="O75" s="240"/>
      <c r="P75" s="240"/>
      <c r="Q75" s="196"/>
      <c r="R75" s="200"/>
      <c r="S75" s="237">
        <v>0</v>
      </c>
      <c r="T75" s="237">
        <v>0</v>
      </c>
      <c r="U75" s="237">
        <v>0</v>
      </c>
      <c r="V75" s="237">
        <v>0</v>
      </c>
      <c r="W75" s="237">
        <v>0</v>
      </c>
      <c r="X75" s="196"/>
      <c r="Y75" s="238">
        <v>0</v>
      </c>
      <c r="Z75" s="238">
        <v>0</v>
      </c>
      <c r="AA75" s="238">
        <v>0</v>
      </c>
      <c r="AB75" s="238">
        <v>0</v>
      </c>
      <c r="AC75" s="238">
        <v>0</v>
      </c>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00"/>
      <c r="BN75" s="200"/>
    </row>
    <row r="76" spans="1:66" x14ac:dyDescent="0.35">
      <c r="A76" s="201"/>
      <c r="B76" s="201"/>
      <c r="C76" s="201"/>
      <c r="D76" s="201"/>
      <c r="E76" s="259" t="s">
        <v>63</v>
      </c>
      <c r="F76" s="361"/>
      <c r="G76" s="241">
        <v>0</v>
      </c>
      <c r="H76" s="225">
        <v>0</v>
      </c>
      <c r="I76" s="225">
        <v>0</v>
      </c>
      <c r="J76" s="225">
        <v>0</v>
      </c>
      <c r="K76" s="225">
        <v>0</v>
      </c>
      <c r="L76" s="240"/>
      <c r="M76" s="240"/>
      <c r="N76" s="240"/>
      <c r="O76" s="240"/>
      <c r="P76" s="240"/>
      <c r="Q76" s="196"/>
      <c r="R76" s="200"/>
      <c r="S76" s="237">
        <v>0</v>
      </c>
      <c r="T76" s="237">
        <v>0</v>
      </c>
      <c r="U76" s="237">
        <v>0</v>
      </c>
      <c r="V76" s="237">
        <v>0</v>
      </c>
      <c r="W76" s="237">
        <v>0</v>
      </c>
      <c r="X76" s="196"/>
      <c r="Y76" s="238">
        <v>0</v>
      </c>
      <c r="Z76" s="238">
        <v>0</v>
      </c>
      <c r="AA76" s="238">
        <v>0</v>
      </c>
      <c r="AB76" s="238">
        <v>0</v>
      </c>
      <c r="AC76" s="238">
        <v>0</v>
      </c>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00"/>
      <c r="BN76" s="200"/>
    </row>
    <row r="77" spans="1:66" x14ac:dyDescent="0.35">
      <c r="A77" s="201"/>
      <c r="B77" s="201"/>
      <c r="C77" s="201"/>
      <c r="D77" s="201"/>
      <c r="E77" s="259" t="s">
        <v>64</v>
      </c>
      <c r="F77" s="361"/>
      <c r="G77" s="241">
        <v>15.322510522869136</v>
      </c>
      <c r="H77" s="225">
        <v>19.082310480550039</v>
      </c>
      <c r="I77" s="225">
        <v>11.309406417916605</v>
      </c>
      <c r="J77" s="225">
        <v>8.0405267318537632</v>
      </c>
      <c r="K77" s="225">
        <v>7.768794125395015</v>
      </c>
      <c r="L77" s="240"/>
      <c r="M77" s="240"/>
      <c r="N77" s="240"/>
      <c r="O77" s="240"/>
      <c r="P77" s="240"/>
      <c r="Q77" s="196"/>
      <c r="R77" s="200"/>
      <c r="S77" s="237">
        <v>15.69241898252802</v>
      </c>
      <c r="T77" s="237">
        <v>20.014783260777609</v>
      </c>
      <c r="U77" s="237">
        <v>12.148417586879932</v>
      </c>
      <c r="V77" s="237">
        <v>8.8455403427268564</v>
      </c>
      <c r="W77" s="237">
        <v>8.7529298326541891</v>
      </c>
      <c r="X77" s="196"/>
      <c r="Y77" s="238">
        <v>15.69241898252802</v>
      </c>
      <c r="Z77" s="238">
        <v>20.014783260777609</v>
      </c>
      <c r="AA77" s="238">
        <v>12.148417586879932</v>
      </c>
      <c r="AB77" s="238">
        <v>8.8455403427268564</v>
      </c>
      <c r="AC77" s="238">
        <v>8.7529298326541891</v>
      </c>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00"/>
      <c r="BN77" s="200"/>
    </row>
    <row r="78" spans="1:66" x14ac:dyDescent="0.35">
      <c r="A78" s="201"/>
      <c r="B78" s="201"/>
      <c r="C78" s="201"/>
      <c r="D78" s="201"/>
      <c r="E78" s="259" t="s">
        <v>65</v>
      </c>
      <c r="F78" s="361"/>
      <c r="G78" s="241">
        <v>27.654538467817513</v>
      </c>
      <c r="H78" s="225">
        <v>29.802811993687701</v>
      </c>
      <c r="I78" s="225">
        <v>21.498482014739817</v>
      </c>
      <c r="J78" s="225">
        <v>17.225820854744782</v>
      </c>
      <c r="K78" s="225">
        <v>15.920702824041001</v>
      </c>
      <c r="L78" s="240"/>
      <c r="M78" s="240"/>
      <c r="N78" s="240"/>
      <c r="O78" s="240"/>
      <c r="P78" s="240"/>
      <c r="Q78" s="196"/>
      <c r="R78" s="200"/>
      <c r="S78" s="237">
        <v>28.322160637953392</v>
      </c>
      <c r="T78" s="237">
        <v>31.259150888638565</v>
      </c>
      <c r="U78" s="237">
        <v>23.093390346758778</v>
      </c>
      <c r="V78" s="237">
        <v>18.950461628786964</v>
      </c>
      <c r="W78" s="237">
        <v>17.937506446444118</v>
      </c>
      <c r="X78" s="196"/>
      <c r="Y78" s="238">
        <v>28.322160637953392</v>
      </c>
      <c r="Z78" s="238">
        <v>31.259150888638565</v>
      </c>
      <c r="AA78" s="238">
        <v>23.093390346758778</v>
      </c>
      <c r="AB78" s="238">
        <v>18.950461628786964</v>
      </c>
      <c r="AC78" s="238">
        <v>17.937506446444118</v>
      </c>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00"/>
      <c r="BN78" s="200"/>
    </row>
    <row r="79" spans="1:66" x14ac:dyDescent="0.35">
      <c r="A79" s="201"/>
      <c r="B79" s="201"/>
      <c r="C79" s="201"/>
      <c r="D79" s="201"/>
      <c r="E79" s="259">
        <v>0</v>
      </c>
      <c r="F79" s="361"/>
      <c r="G79" s="241"/>
      <c r="H79" s="225"/>
      <c r="I79" s="225"/>
      <c r="J79" s="225"/>
      <c r="K79" s="225"/>
      <c r="L79" s="240"/>
      <c r="M79" s="240"/>
      <c r="N79" s="240"/>
      <c r="O79" s="240"/>
      <c r="P79" s="240"/>
      <c r="Q79" s="196"/>
      <c r="R79" s="200"/>
      <c r="S79" s="237">
        <v>0</v>
      </c>
      <c r="T79" s="237">
        <v>0</v>
      </c>
      <c r="U79" s="237">
        <v>0</v>
      </c>
      <c r="V79" s="237">
        <v>0</v>
      </c>
      <c r="W79" s="237">
        <v>0</v>
      </c>
      <c r="X79" s="196"/>
      <c r="Y79" s="238">
        <v>0</v>
      </c>
      <c r="Z79" s="238">
        <v>0</v>
      </c>
      <c r="AA79" s="238">
        <v>0</v>
      </c>
      <c r="AB79" s="238">
        <v>0</v>
      </c>
      <c r="AC79" s="238">
        <v>0</v>
      </c>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00"/>
      <c r="BN79" s="200"/>
    </row>
    <row r="80" spans="1:66" x14ac:dyDescent="0.35">
      <c r="A80" s="196"/>
      <c r="B80" s="196"/>
      <c r="C80" s="196"/>
      <c r="D80" s="196"/>
      <c r="E80" s="259">
        <v>0</v>
      </c>
      <c r="F80" s="361"/>
      <c r="G80" s="241"/>
      <c r="H80" s="225"/>
      <c r="I80" s="225"/>
      <c r="J80" s="225"/>
      <c r="K80" s="225"/>
      <c r="L80" s="240"/>
      <c r="M80" s="240"/>
      <c r="N80" s="240"/>
      <c r="O80" s="240"/>
      <c r="P80" s="240"/>
      <c r="Q80" s="196"/>
      <c r="R80" s="200"/>
      <c r="S80" s="237">
        <v>0</v>
      </c>
      <c r="T80" s="237">
        <v>0</v>
      </c>
      <c r="U80" s="237">
        <v>0</v>
      </c>
      <c r="V80" s="237">
        <v>0</v>
      </c>
      <c r="W80" s="237">
        <v>0</v>
      </c>
      <c r="X80" s="196"/>
      <c r="Y80" s="238">
        <v>0</v>
      </c>
      <c r="Z80" s="238">
        <v>0</v>
      </c>
      <c r="AA80" s="238">
        <v>0</v>
      </c>
      <c r="AB80" s="238">
        <v>0</v>
      </c>
      <c r="AC80" s="238">
        <v>0</v>
      </c>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00"/>
      <c r="BN80" s="200"/>
    </row>
    <row r="81" spans="1:66" x14ac:dyDescent="0.35">
      <c r="A81" s="196"/>
      <c r="B81" s="196"/>
      <c r="C81" s="196"/>
      <c r="D81" s="196"/>
      <c r="E81" s="259">
        <v>0</v>
      </c>
      <c r="F81" s="361"/>
      <c r="G81" s="241"/>
      <c r="H81" s="225"/>
      <c r="I81" s="225"/>
      <c r="J81" s="225"/>
      <c r="K81" s="225"/>
      <c r="L81" s="240"/>
      <c r="M81" s="240"/>
      <c r="N81" s="240"/>
      <c r="O81" s="240"/>
      <c r="P81" s="240"/>
      <c r="Q81" s="196"/>
      <c r="R81" s="200"/>
      <c r="S81" s="237">
        <v>0</v>
      </c>
      <c r="T81" s="237">
        <v>0</v>
      </c>
      <c r="U81" s="237">
        <v>0</v>
      </c>
      <c r="V81" s="237">
        <v>0</v>
      </c>
      <c r="W81" s="237">
        <v>0</v>
      </c>
      <c r="X81" s="196"/>
      <c r="Y81" s="238">
        <v>0</v>
      </c>
      <c r="Z81" s="238">
        <v>0</v>
      </c>
      <c r="AA81" s="238">
        <v>0</v>
      </c>
      <c r="AB81" s="238">
        <v>0</v>
      </c>
      <c r="AC81" s="238">
        <v>0</v>
      </c>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00"/>
      <c r="BN81" s="200"/>
    </row>
    <row r="82" spans="1:66" x14ac:dyDescent="0.35">
      <c r="A82" s="201"/>
      <c r="B82" s="201"/>
      <c r="C82" s="201"/>
      <c r="D82" s="201"/>
      <c r="E82" s="259">
        <v>0</v>
      </c>
      <c r="F82" s="361"/>
      <c r="G82" s="241"/>
      <c r="H82" s="225"/>
      <c r="I82" s="225"/>
      <c r="J82" s="225"/>
      <c r="K82" s="225"/>
      <c r="L82" s="240"/>
      <c r="M82" s="240"/>
      <c r="N82" s="240"/>
      <c r="O82" s="240"/>
      <c r="P82" s="240"/>
      <c r="Q82" s="196"/>
      <c r="R82" s="200"/>
      <c r="S82" s="237">
        <v>0</v>
      </c>
      <c r="T82" s="237">
        <v>0</v>
      </c>
      <c r="U82" s="237">
        <v>0</v>
      </c>
      <c r="V82" s="237">
        <v>0</v>
      </c>
      <c r="W82" s="237">
        <v>0</v>
      </c>
      <c r="X82" s="196"/>
      <c r="Y82" s="238">
        <v>0</v>
      </c>
      <c r="Z82" s="238">
        <v>0</v>
      </c>
      <c r="AA82" s="238">
        <v>0</v>
      </c>
      <c r="AB82" s="238">
        <v>0</v>
      </c>
      <c r="AC82" s="238">
        <v>0</v>
      </c>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00"/>
      <c r="BN82" s="200"/>
    </row>
    <row r="83" spans="1:66" x14ac:dyDescent="0.35">
      <c r="A83" s="196"/>
      <c r="B83" s="196"/>
      <c r="C83" s="196"/>
      <c r="D83" s="196"/>
      <c r="E83" s="259">
        <v>0</v>
      </c>
      <c r="F83" s="361"/>
      <c r="G83" s="241"/>
      <c r="H83" s="225"/>
      <c r="I83" s="225"/>
      <c r="J83" s="225"/>
      <c r="K83" s="225"/>
      <c r="L83" s="240"/>
      <c r="M83" s="240"/>
      <c r="N83" s="240"/>
      <c r="O83" s="240"/>
      <c r="P83" s="240"/>
      <c r="Q83" s="196"/>
      <c r="R83" s="200"/>
      <c r="S83" s="237">
        <v>0</v>
      </c>
      <c r="T83" s="237">
        <v>0</v>
      </c>
      <c r="U83" s="237">
        <v>0</v>
      </c>
      <c r="V83" s="237">
        <v>0</v>
      </c>
      <c r="W83" s="237">
        <v>0</v>
      </c>
      <c r="X83" s="196"/>
      <c r="Y83" s="238">
        <v>0</v>
      </c>
      <c r="Z83" s="238">
        <v>0</v>
      </c>
      <c r="AA83" s="238">
        <v>0</v>
      </c>
      <c r="AB83" s="238">
        <v>0</v>
      </c>
      <c r="AC83" s="238">
        <v>0</v>
      </c>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00"/>
      <c r="BN83" s="200"/>
    </row>
    <row r="84" spans="1:66" x14ac:dyDescent="0.35">
      <c r="A84" s="196"/>
      <c r="B84" s="196"/>
      <c r="C84" s="196"/>
      <c r="D84" s="196"/>
      <c r="E84" s="259">
        <v>0</v>
      </c>
      <c r="F84" s="361"/>
      <c r="G84" s="241"/>
      <c r="H84" s="225"/>
      <c r="I84" s="225"/>
      <c r="J84" s="225"/>
      <c r="K84" s="225"/>
      <c r="L84" s="240"/>
      <c r="M84" s="240"/>
      <c r="N84" s="240"/>
      <c r="O84" s="240"/>
      <c r="P84" s="240"/>
      <c r="Q84" s="196"/>
      <c r="R84" s="200"/>
      <c r="S84" s="237">
        <v>0</v>
      </c>
      <c r="T84" s="237">
        <v>0</v>
      </c>
      <c r="U84" s="237">
        <v>0</v>
      </c>
      <c r="V84" s="237">
        <v>0</v>
      </c>
      <c r="W84" s="237">
        <v>0</v>
      </c>
      <c r="X84" s="196"/>
      <c r="Y84" s="238">
        <v>0</v>
      </c>
      <c r="Z84" s="238">
        <v>0</v>
      </c>
      <c r="AA84" s="238">
        <v>0</v>
      </c>
      <c r="AB84" s="238">
        <v>0</v>
      </c>
      <c r="AC84" s="238">
        <v>0</v>
      </c>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00"/>
      <c r="BN84" s="200"/>
    </row>
    <row r="85" spans="1:66" x14ac:dyDescent="0.35">
      <c r="A85" s="201"/>
      <c r="B85" s="201"/>
      <c r="C85" s="201"/>
      <c r="D85" s="201"/>
      <c r="E85" s="259">
        <v>0</v>
      </c>
      <c r="F85" s="361"/>
      <c r="G85" s="241"/>
      <c r="H85" s="225"/>
      <c r="I85" s="225"/>
      <c r="J85" s="225"/>
      <c r="K85" s="225"/>
      <c r="L85" s="240"/>
      <c r="M85" s="240"/>
      <c r="N85" s="240"/>
      <c r="O85" s="240"/>
      <c r="P85" s="240"/>
      <c r="Q85" s="196"/>
      <c r="R85" s="200"/>
      <c r="S85" s="237">
        <v>0</v>
      </c>
      <c r="T85" s="237">
        <v>0</v>
      </c>
      <c r="U85" s="237">
        <v>0</v>
      </c>
      <c r="V85" s="237">
        <v>0</v>
      </c>
      <c r="W85" s="237">
        <v>0</v>
      </c>
      <c r="X85" s="196"/>
      <c r="Y85" s="238">
        <v>0</v>
      </c>
      <c r="Z85" s="238">
        <v>0</v>
      </c>
      <c r="AA85" s="238">
        <v>0</v>
      </c>
      <c r="AB85" s="238">
        <v>0</v>
      </c>
      <c r="AC85" s="238">
        <v>0</v>
      </c>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00"/>
      <c r="BN85" s="200"/>
    </row>
    <row r="86" spans="1:66" x14ac:dyDescent="0.35">
      <c r="A86" s="196"/>
      <c r="B86" s="196"/>
      <c r="C86" s="196"/>
      <c r="D86" s="196"/>
      <c r="E86" s="259">
        <v>0</v>
      </c>
      <c r="F86" s="361"/>
      <c r="G86" s="241"/>
      <c r="H86" s="225"/>
      <c r="I86" s="225"/>
      <c r="J86" s="225"/>
      <c r="K86" s="225"/>
      <c r="L86" s="240"/>
      <c r="M86" s="240"/>
      <c r="N86" s="240"/>
      <c r="O86" s="240"/>
      <c r="P86" s="240"/>
      <c r="Q86" s="196"/>
      <c r="R86" s="200"/>
      <c r="S86" s="237">
        <v>0</v>
      </c>
      <c r="T86" s="237">
        <v>0</v>
      </c>
      <c r="U86" s="237">
        <v>0</v>
      </c>
      <c r="V86" s="237">
        <v>0</v>
      </c>
      <c r="W86" s="237">
        <v>0</v>
      </c>
      <c r="X86" s="196"/>
      <c r="Y86" s="238">
        <v>0</v>
      </c>
      <c r="Z86" s="238">
        <v>0</v>
      </c>
      <c r="AA86" s="238">
        <v>0</v>
      </c>
      <c r="AB86" s="238">
        <v>0</v>
      </c>
      <c r="AC86" s="238">
        <v>0</v>
      </c>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00"/>
      <c r="BN86" s="200"/>
    </row>
    <row r="87" spans="1:66" x14ac:dyDescent="0.35">
      <c r="A87" s="28"/>
      <c r="B87" s="28"/>
      <c r="C87" s="28"/>
      <c r="D87" s="28"/>
      <c r="E87" s="326">
        <v>0</v>
      </c>
      <c r="F87" s="366"/>
      <c r="G87" s="241"/>
      <c r="H87" s="225"/>
      <c r="I87" s="225"/>
      <c r="J87" s="225"/>
      <c r="K87" s="225"/>
      <c r="L87" s="240"/>
      <c r="M87" s="240"/>
      <c r="N87" s="240"/>
      <c r="O87" s="240"/>
      <c r="P87" s="240"/>
      <c r="Q87" s="196"/>
      <c r="R87" s="200"/>
      <c r="S87" s="237">
        <v>0</v>
      </c>
      <c r="T87" s="237">
        <v>0</v>
      </c>
      <c r="U87" s="237">
        <v>0</v>
      </c>
      <c r="V87" s="237">
        <v>0</v>
      </c>
      <c r="W87" s="237">
        <v>0</v>
      </c>
      <c r="X87" s="196"/>
      <c r="Y87" s="238">
        <v>0</v>
      </c>
      <c r="Z87" s="238">
        <v>0</v>
      </c>
      <c r="AA87" s="238">
        <v>0</v>
      </c>
      <c r="AB87" s="238">
        <v>0</v>
      </c>
      <c r="AC87" s="238">
        <v>0</v>
      </c>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00"/>
      <c r="BN87" s="200"/>
    </row>
    <row r="88" spans="1:66" x14ac:dyDescent="0.35">
      <c r="A88" s="204"/>
      <c r="B88" s="204"/>
      <c r="C88" s="204"/>
      <c r="D88" s="204"/>
      <c r="E88" s="326">
        <v>0</v>
      </c>
      <c r="F88" s="366"/>
      <c r="G88" s="241"/>
      <c r="H88" s="225"/>
      <c r="I88" s="225"/>
      <c r="J88" s="225"/>
      <c r="K88" s="225"/>
      <c r="L88" s="240"/>
      <c r="M88" s="240"/>
      <c r="N88" s="240"/>
      <c r="O88" s="240"/>
      <c r="P88" s="240"/>
      <c r="Q88" s="196"/>
      <c r="R88" s="200"/>
      <c r="S88" s="237">
        <v>0</v>
      </c>
      <c r="T88" s="237">
        <v>0</v>
      </c>
      <c r="U88" s="237">
        <v>0</v>
      </c>
      <c r="V88" s="237">
        <v>0</v>
      </c>
      <c r="W88" s="237">
        <v>0</v>
      </c>
      <c r="X88" s="196"/>
      <c r="Y88" s="238">
        <v>0</v>
      </c>
      <c r="Z88" s="238">
        <v>0</v>
      </c>
      <c r="AA88" s="238">
        <v>0</v>
      </c>
      <c r="AB88" s="238">
        <v>0</v>
      </c>
      <c r="AC88" s="238">
        <v>0</v>
      </c>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00"/>
      <c r="BN88" s="200"/>
    </row>
    <row r="89" spans="1:66" x14ac:dyDescent="0.35">
      <c r="A89" s="28"/>
      <c r="B89" s="28"/>
      <c r="C89" s="28"/>
      <c r="D89" s="28"/>
      <c r="E89" s="326">
        <v>0</v>
      </c>
      <c r="F89" s="366"/>
      <c r="G89" s="241"/>
      <c r="H89" s="225"/>
      <c r="I89" s="225"/>
      <c r="J89" s="225"/>
      <c r="K89" s="225"/>
      <c r="L89" s="240"/>
      <c r="M89" s="240"/>
      <c r="N89" s="240"/>
      <c r="O89" s="240"/>
      <c r="P89" s="240"/>
      <c r="Q89" s="196"/>
      <c r="R89" s="200"/>
      <c r="S89" s="237">
        <v>0</v>
      </c>
      <c r="T89" s="237">
        <v>0</v>
      </c>
      <c r="U89" s="237">
        <v>0</v>
      </c>
      <c r="V89" s="237">
        <v>0</v>
      </c>
      <c r="W89" s="237">
        <v>0</v>
      </c>
      <c r="X89" s="196"/>
      <c r="Y89" s="238">
        <v>0</v>
      </c>
      <c r="Z89" s="238">
        <v>0</v>
      </c>
      <c r="AA89" s="238">
        <v>0</v>
      </c>
      <c r="AB89" s="238">
        <v>0</v>
      </c>
      <c r="AC89" s="238">
        <v>0</v>
      </c>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00"/>
      <c r="BN89" s="200"/>
    </row>
    <row r="90" spans="1:66" x14ac:dyDescent="0.35">
      <c r="A90" s="28"/>
      <c r="B90" s="28"/>
      <c r="C90" s="28"/>
      <c r="D90" s="28"/>
      <c r="E90" s="326">
        <v>0</v>
      </c>
      <c r="F90" s="366"/>
      <c r="G90" s="241"/>
      <c r="H90" s="225"/>
      <c r="I90" s="225"/>
      <c r="J90" s="225"/>
      <c r="K90" s="225"/>
      <c r="L90" s="240"/>
      <c r="M90" s="240"/>
      <c r="N90" s="240"/>
      <c r="O90" s="240"/>
      <c r="P90" s="240"/>
      <c r="Q90" s="196"/>
      <c r="R90" s="200"/>
      <c r="S90" s="237">
        <v>0</v>
      </c>
      <c r="T90" s="237">
        <v>0</v>
      </c>
      <c r="U90" s="237">
        <v>0</v>
      </c>
      <c r="V90" s="237">
        <v>0</v>
      </c>
      <c r="W90" s="237">
        <v>0</v>
      </c>
      <c r="X90" s="196"/>
      <c r="Y90" s="238">
        <v>0</v>
      </c>
      <c r="Z90" s="238">
        <v>0</v>
      </c>
      <c r="AA90" s="238">
        <v>0</v>
      </c>
      <c r="AB90" s="238">
        <v>0</v>
      </c>
      <c r="AC90" s="238">
        <v>0</v>
      </c>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00"/>
      <c r="BN90" s="200"/>
    </row>
    <row r="91" spans="1:66" x14ac:dyDescent="0.35">
      <c r="A91" s="28"/>
      <c r="B91" s="28"/>
      <c r="C91" s="28"/>
      <c r="D91" s="28"/>
      <c r="E91" s="326">
        <v>0</v>
      </c>
      <c r="F91" s="366"/>
      <c r="G91" s="241"/>
      <c r="H91" s="225"/>
      <c r="I91" s="225"/>
      <c r="J91" s="225"/>
      <c r="K91" s="225"/>
      <c r="L91" s="240"/>
      <c r="M91" s="240"/>
      <c r="N91" s="240"/>
      <c r="O91" s="240"/>
      <c r="P91" s="240"/>
      <c r="Q91" s="196"/>
      <c r="R91" s="200"/>
      <c r="S91" s="237">
        <v>0</v>
      </c>
      <c r="T91" s="237">
        <v>0</v>
      </c>
      <c r="U91" s="237">
        <v>0</v>
      </c>
      <c r="V91" s="237">
        <v>0</v>
      </c>
      <c r="W91" s="237">
        <v>0</v>
      </c>
      <c r="X91" s="196"/>
      <c r="Y91" s="238">
        <v>0</v>
      </c>
      <c r="Z91" s="238">
        <v>0</v>
      </c>
      <c r="AA91" s="238">
        <v>0</v>
      </c>
      <c r="AB91" s="238">
        <v>0</v>
      </c>
      <c r="AC91" s="238">
        <v>0</v>
      </c>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00"/>
      <c r="BN91" s="200"/>
    </row>
    <row r="92" spans="1:66" x14ac:dyDescent="0.35">
      <c r="A92" s="28"/>
      <c r="B92" s="28"/>
      <c r="C92" s="28"/>
      <c r="D92" s="28"/>
      <c r="E92" s="326">
        <v>0</v>
      </c>
      <c r="F92" s="366"/>
      <c r="G92" s="241"/>
      <c r="H92" s="225"/>
      <c r="I92" s="225"/>
      <c r="J92" s="225"/>
      <c r="K92" s="225"/>
      <c r="L92" s="240"/>
      <c r="M92" s="240"/>
      <c r="N92" s="240"/>
      <c r="O92" s="240"/>
      <c r="P92" s="240"/>
      <c r="Q92" s="196"/>
      <c r="R92" s="200"/>
      <c r="S92" s="237">
        <v>0</v>
      </c>
      <c r="T92" s="237">
        <v>0</v>
      </c>
      <c r="U92" s="237">
        <v>0</v>
      </c>
      <c r="V92" s="237">
        <v>0</v>
      </c>
      <c r="W92" s="237">
        <v>0</v>
      </c>
      <c r="X92" s="196"/>
      <c r="Y92" s="238">
        <v>0</v>
      </c>
      <c r="Z92" s="238">
        <v>0</v>
      </c>
      <c r="AA92" s="238">
        <v>0</v>
      </c>
      <c r="AB92" s="238">
        <v>0</v>
      </c>
      <c r="AC92" s="238">
        <v>0</v>
      </c>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00"/>
      <c r="BN92" s="200"/>
    </row>
    <row r="93" spans="1:66" x14ac:dyDescent="0.35">
      <c r="A93" s="28"/>
      <c r="B93" s="28"/>
      <c r="C93" s="28"/>
      <c r="D93" s="28"/>
      <c r="E93" s="326">
        <v>0</v>
      </c>
      <c r="F93" s="366"/>
      <c r="G93" s="241"/>
      <c r="H93" s="225"/>
      <c r="I93" s="225"/>
      <c r="J93" s="225"/>
      <c r="K93" s="225"/>
      <c r="L93" s="240"/>
      <c r="M93" s="240"/>
      <c r="N93" s="240"/>
      <c r="O93" s="240"/>
      <c r="P93" s="240"/>
      <c r="Q93" s="196"/>
      <c r="R93" s="200"/>
      <c r="S93" s="237">
        <v>0</v>
      </c>
      <c r="T93" s="237">
        <v>0</v>
      </c>
      <c r="U93" s="237">
        <v>0</v>
      </c>
      <c r="V93" s="237">
        <v>0</v>
      </c>
      <c r="W93" s="237">
        <v>0</v>
      </c>
      <c r="X93" s="196"/>
      <c r="Y93" s="238">
        <v>0</v>
      </c>
      <c r="Z93" s="238">
        <v>0</v>
      </c>
      <c r="AA93" s="238">
        <v>0</v>
      </c>
      <c r="AB93" s="238">
        <v>0</v>
      </c>
      <c r="AC93" s="238">
        <v>0</v>
      </c>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00"/>
      <c r="BN93" s="200"/>
    </row>
    <row r="94" spans="1:66" x14ac:dyDescent="0.35">
      <c r="A94" s="28"/>
      <c r="B94" s="28"/>
      <c r="C94" s="28"/>
      <c r="D94" s="28"/>
      <c r="E94" s="326">
        <v>0</v>
      </c>
      <c r="F94" s="366"/>
      <c r="G94" s="241"/>
      <c r="H94" s="225"/>
      <c r="I94" s="225"/>
      <c r="J94" s="225"/>
      <c r="K94" s="225"/>
      <c r="L94" s="240"/>
      <c r="M94" s="240"/>
      <c r="N94" s="240"/>
      <c r="O94" s="240"/>
      <c r="P94" s="240"/>
      <c r="Q94" s="196"/>
      <c r="R94" s="200"/>
      <c r="S94" s="237">
        <v>0</v>
      </c>
      <c r="T94" s="237">
        <v>0</v>
      </c>
      <c r="U94" s="237">
        <v>0</v>
      </c>
      <c r="V94" s="237">
        <v>0</v>
      </c>
      <c r="W94" s="237">
        <v>0</v>
      </c>
      <c r="X94" s="196"/>
      <c r="Y94" s="238">
        <v>0</v>
      </c>
      <c r="Z94" s="238">
        <v>0</v>
      </c>
      <c r="AA94" s="238">
        <v>0</v>
      </c>
      <c r="AB94" s="238">
        <v>0</v>
      </c>
      <c r="AC94" s="238">
        <v>0</v>
      </c>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00"/>
      <c r="BN94" s="200"/>
    </row>
    <row r="95" spans="1:66" x14ac:dyDescent="0.35">
      <c r="A95" s="28"/>
      <c r="B95" s="28"/>
      <c r="C95" s="28"/>
      <c r="D95" s="28"/>
      <c r="E95" s="326">
        <v>0</v>
      </c>
      <c r="F95" s="366"/>
      <c r="G95" s="241"/>
      <c r="H95" s="225"/>
      <c r="I95" s="225"/>
      <c r="J95" s="225"/>
      <c r="K95" s="225"/>
      <c r="L95" s="240"/>
      <c r="M95" s="240"/>
      <c r="N95" s="240"/>
      <c r="O95" s="240"/>
      <c r="P95" s="240"/>
      <c r="Q95" s="196"/>
      <c r="R95" s="200"/>
      <c r="S95" s="237">
        <v>0</v>
      </c>
      <c r="T95" s="237">
        <v>0</v>
      </c>
      <c r="U95" s="237">
        <v>0</v>
      </c>
      <c r="V95" s="237">
        <v>0</v>
      </c>
      <c r="W95" s="237">
        <v>0</v>
      </c>
      <c r="X95" s="196"/>
      <c r="Y95" s="238">
        <v>0</v>
      </c>
      <c r="Z95" s="238">
        <v>0</v>
      </c>
      <c r="AA95" s="238">
        <v>0</v>
      </c>
      <c r="AB95" s="238">
        <v>0</v>
      </c>
      <c r="AC95" s="238">
        <v>0</v>
      </c>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00"/>
      <c r="BN95" s="200"/>
    </row>
    <row r="96" spans="1:66" x14ac:dyDescent="0.35">
      <c r="A96" s="28"/>
      <c r="B96" s="28"/>
      <c r="C96" s="28"/>
      <c r="D96" s="28"/>
      <c r="E96" s="326">
        <v>0</v>
      </c>
      <c r="F96" s="366"/>
      <c r="G96" s="241"/>
      <c r="H96" s="225"/>
      <c r="I96" s="225"/>
      <c r="J96" s="225"/>
      <c r="K96" s="225"/>
      <c r="L96" s="240"/>
      <c r="M96" s="240"/>
      <c r="N96" s="240"/>
      <c r="O96" s="240"/>
      <c r="P96" s="240"/>
      <c r="Q96" s="196"/>
      <c r="R96" s="200"/>
      <c r="S96" s="237">
        <v>0</v>
      </c>
      <c r="T96" s="237">
        <v>0</v>
      </c>
      <c r="U96" s="237">
        <v>0</v>
      </c>
      <c r="V96" s="237">
        <v>0</v>
      </c>
      <c r="W96" s="237">
        <v>0</v>
      </c>
      <c r="X96" s="196"/>
      <c r="Y96" s="238">
        <v>0</v>
      </c>
      <c r="Z96" s="238">
        <v>0</v>
      </c>
      <c r="AA96" s="238">
        <v>0</v>
      </c>
      <c r="AB96" s="238">
        <v>0</v>
      </c>
      <c r="AC96" s="238">
        <v>0</v>
      </c>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00"/>
      <c r="BN96" s="200"/>
    </row>
    <row r="97" spans="1:66" x14ac:dyDescent="0.35">
      <c r="A97" s="28"/>
      <c r="B97" s="28"/>
      <c r="C97" s="28"/>
      <c r="D97" s="28"/>
      <c r="E97" s="326">
        <v>0</v>
      </c>
      <c r="F97" s="366"/>
      <c r="G97" s="241"/>
      <c r="H97" s="225"/>
      <c r="I97" s="225"/>
      <c r="J97" s="225"/>
      <c r="K97" s="225"/>
      <c r="L97" s="240"/>
      <c r="M97" s="240"/>
      <c r="N97" s="240"/>
      <c r="O97" s="240"/>
      <c r="P97" s="240"/>
      <c r="Q97" s="196"/>
      <c r="R97" s="200"/>
      <c r="S97" s="237">
        <v>0</v>
      </c>
      <c r="T97" s="237">
        <v>0</v>
      </c>
      <c r="U97" s="237">
        <v>0</v>
      </c>
      <c r="V97" s="237">
        <v>0</v>
      </c>
      <c r="W97" s="237">
        <v>0</v>
      </c>
      <c r="X97" s="196"/>
      <c r="Y97" s="238">
        <v>0</v>
      </c>
      <c r="Z97" s="238">
        <v>0</v>
      </c>
      <c r="AA97" s="238">
        <v>0</v>
      </c>
      <c r="AB97" s="238">
        <v>0</v>
      </c>
      <c r="AC97" s="238">
        <v>0</v>
      </c>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00"/>
      <c r="BN97" s="200"/>
    </row>
    <row r="98" spans="1:66" x14ac:dyDescent="0.35">
      <c r="A98" s="28"/>
      <c r="B98" s="28"/>
      <c r="C98" s="28"/>
      <c r="D98" s="28"/>
      <c r="E98" s="326">
        <v>0</v>
      </c>
      <c r="F98" s="366"/>
      <c r="G98" s="241"/>
      <c r="H98" s="225"/>
      <c r="I98" s="225"/>
      <c r="J98" s="225"/>
      <c r="K98" s="225"/>
      <c r="L98" s="240"/>
      <c r="M98" s="240"/>
      <c r="N98" s="240"/>
      <c r="O98" s="240"/>
      <c r="P98" s="240"/>
      <c r="Q98" s="196"/>
      <c r="R98" s="200"/>
      <c r="S98" s="237">
        <v>0</v>
      </c>
      <c r="T98" s="237">
        <v>0</v>
      </c>
      <c r="U98" s="237">
        <v>0</v>
      </c>
      <c r="V98" s="237">
        <v>0</v>
      </c>
      <c r="W98" s="237">
        <v>0</v>
      </c>
      <c r="X98" s="196"/>
      <c r="Y98" s="238">
        <v>0</v>
      </c>
      <c r="Z98" s="238">
        <v>0</v>
      </c>
      <c r="AA98" s="238">
        <v>0</v>
      </c>
      <c r="AB98" s="238">
        <v>0</v>
      </c>
      <c r="AC98" s="238">
        <v>0</v>
      </c>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00"/>
      <c r="BN98" s="200"/>
    </row>
    <row r="99" spans="1:66" x14ac:dyDescent="0.35">
      <c r="A99" s="28"/>
      <c r="B99" s="28"/>
      <c r="C99" s="28"/>
      <c r="D99" s="28"/>
      <c r="E99" s="326">
        <v>0</v>
      </c>
      <c r="F99" s="366"/>
      <c r="G99" s="241"/>
      <c r="H99" s="225"/>
      <c r="I99" s="225"/>
      <c r="J99" s="225"/>
      <c r="K99" s="225"/>
      <c r="L99" s="240"/>
      <c r="M99" s="240"/>
      <c r="N99" s="240"/>
      <c r="O99" s="240"/>
      <c r="P99" s="240"/>
      <c r="Q99" s="196"/>
      <c r="R99" s="200"/>
      <c r="S99" s="237">
        <v>0</v>
      </c>
      <c r="T99" s="237">
        <v>0</v>
      </c>
      <c r="U99" s="237">
        <v>0</v>
      </c>
      <c r="V99" s="237">
        <v>0</v>
      </c>
      <c r="W99" s="237">
        <v>0</v>
      </c>
      <c r="X99" s="196"/>
      <c r="Y99" s="238">
        <v>0</v>
      </c>
      <c r="Z99" s="238">
        <v>0</v>
      </c>
      <c r="AA99" s="238">
        <v>0</v>
      </c>
      <c r="AB99" s="238">
        <v>0</v>
      </c>
      <c r="AC99" s="238">
        <v>0</v>
      </c>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00"/>
      <c r="BN99" s="200"/>
    </row>
    <row r="100" spans="1:66" x14ac:dyDescent="0.35">
      <c r="A100" s="28"/>
      <c r="B100" s="28"/>
      <c r="C100" s="28"/>
      <c r="D100" s="28"/>
      <c r="E100" s="326">
        <v>0</v>
      </c>
      <c r="F100" s="366"/>
      <c r="G100" s="241"/>
      <c r="H100" s="225"/>
      <c r="I100" s="225"/>
      <c r="J100" s="225"/>
      <c r="K100" s="225"/>
      <c r="L100" s="240"/>
      <c r="M100" s="240"/>
      <c r="N100" s="240"/>
      <c r="O100" s="240"/>
      <c r="P100" s="240"/>
      <c r="Q100" s="196"/>
      <c r="R100" s="200"/>
      <c r="S100" s="237">
        <v>0</v>
      </c>
      <c r="T100" s="237">
        <v>0</v>
      </c>
      <c r="U100" s="237">
        <v>0</v>
      </c>
      <c r="V100" s="237">
        <v>0</v>
      </c>
      <c r="W100" s="237">
        <v>0</v>
      </c>
      <c r="X100" s="196"/>
      <c r="Y100" s="238">
        <v>0</v>
      </c>
      <c r="Z100" s="238">
        <v>0</v>
      </c>
      <c r="AA100" s="238">
        <v>0</v>
      </c>
      <c r="AB100" s="238">
        <v>0</v>
      </c>
      <c r="AC100" s="238">
        <v>0</v>
      </c>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00"/>
      <c r="BN100" s="200"/>
    </row>
    <row r="101" spans="1:66" x14ac:dyDescent="0.35">
      <c r="A101" s="28"/>
      <c r="B101" s="28"/>
      <c r="C101" s="28"/>
      <c r="D101" s="28"/>
      <c r="E101" s="326">
        <v>0</v>
      </c>
      <c r="F101" s="366"/>
      <c r="G101" s="241"/>
      <c r="H101" s="225"/>
      <c r="I101" s="225"/>
      <c r="J101" s="225"/>
      <c r="K101" s="225"/>
      <c r="L101" s="240"/>
      <c r="M101" s="240"/>
      <c r="N101" s="240"/>
      <c r="O101" s="240"/>
      <c r="P101" s="240"/>
      <c r="Q101" s="196"/>
      <c r="R101" s="200"/>
      <c r="S101" s="237">
        <v>0</v>
      </c>
      <c r="T101" s="237">
        <v>0</v>
      </c>
      <c r="U101" s="237">
        <v>0</v>
      </c>
      <c r="V101" s="237">
        <v>0</v>
      </c>
      <c r="W101" s="237">
        <v>0</v>
      </c>
      <c r="X101" s="196"/>
      <c r="Y101" s="238">
        <v>0</v>
      </c>
      <c r="Z101" s="238">
        <v>0</v>
      </c>
      <c r="AA101" s="238">
        <v>0</v>
      </c>
      <c r="AB101" s="238">
        <v>0</v>
      </c>
      <c r="AC101" s="238">
        <v>0</v>
      </c>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00"/>
      <c r="BN101" s="200"/>
    </row>
    <row r="102" spans="1:66" x14ac:dyDescent="0.35">
      <c r="A102" s="28"/>
      <c r="B102" s="28"/>
      <c r="C102" s="28"/>
      <c r="D102" s="28"/>
      <c r="E102" s="326">
        <v>0</v>
      </c>
      <c r="F102" s="366"/>
      <c r="G102" s="241"/>
      <c r="H102" s="225"/>
      <c r="I102" s="225"/>
      <c r="J102" s="225"/>
      <c r="K102" s="225"/>
      <c r="L102" s="240"/>
      <c r="M102" s="240"/>
      <c r="N102" s="240"/>
      <c r="O102" s="240"/>
      <c r="P102" s="240"/>
      <c r="Q102" s="196"/>
      <c r="R102" s="200"/>
      <c r="S102" s="237">
        <v>0</v>
      </c>
      <c r="T102" s="237">
        <v>0</v>
      </c>
      <c r="U102" s="237">
        <v>0</v>
      </c>
      <c r="V102" s="237">
        <v>0</v>
      </c>
      <c r="W102" s="237">
        <v>0</v>
      </c>
      <c r="X102" s="196"/>
      <c r="Y102" s="238">
        <v>0</v>
      </c>
      <c r="Z102" s="238">
        <v>0</v>
      </c>
      <c r="AA102" s="238">
        <v>0</v>
      </c>
      <c r="AB102" s="238">
        <v>0</v>
      </c>
      <c r="AC102" s="238">
        <v>0</v>
      </c>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00"/>
      <c r="BN102" s="200"/>
    </row>
    <row r="103" spans="1:66" x14ac:dyDescent="0.35">
      <c r="A103" s="28"/>
      <c r="B103" s="28"/>
      <c r="C103" s="28"/>
      <c r="D103" s="28"/>
      <c r="E103" s="326">
        <v>0</v>
      </c>
      <c r="F103" s="366"/>
      <c r="G103" s="241"/>
      <c r="H103" s="225"/>
      <c r="I103" s="225"/>
      <c r="J103" s="225"/>
      <c r="K103" s="225"/>
      <c r="L103" s="240"/>
      <c r="M103" s="240"/>
      <c r="N103" s="240"/>
      <c r="O103" s="240"/>
      <c r="P103" s="240"/>
      <c r="Q103" s="196"/>
      <c r="R103" s="200"/>
      <c r="S103" s="237">
        <v>0</v>
      </c>
      <c r="T103" s="237">
        <v>0</v>
      </c>
      <c r="U103" s="237">
        <v>0</v>
      </c>
      <c r="V103" s="237">
        <v>0</v>
      </c>
      <c r="W103" s="237">
        <v>0</v>
      </c>
      <c r="X103" s="196"/>
      <c r="Y103" s="238">
        <v>0</v>
      </c>
      <c r="Z103" s="238">
        <v>0</v>
      </c>
      <c r="AA103" s="238">
        <v>0</v>
      </c>
      <c r="AB103" s="238">
        <v>0</v>
      </c>
      <c r="AC103" s="238">
        <v>0</v>
      </c>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00"/>
      <c r="BN103" s="200"/>
    </row>
    <row r="104" spans="1:66" x14ac:dyDescent="0.35">
      <c r="A104" s="28"/>
      <c r="B104" s="28"/>
      <c r="C104" s="28"/>
      <c r="D104" s="28"/>
      <c r="E104" s="326">
        <v>0</v>
      </c>
      <c r="F104" s="366"/>
      <c r="G104" s="241"/>
      <c r="H104" s="225"/>
      <c r="I104" s="225"/>
      <c r="J104" s="225"/>
      <c r="K104" s="225"/>
      <c r="L104" s="240"/>
      <c r="M104" s="240"/>
      <c r="N104" s="240"/>
      <c r="O104" s="240"/>
      <c r="P104" s="240"/>
      <c r="Q104" s="196"/>
      <c r="R104" s="200"/>
      <c r="S104" s="237">
        <v>0</v>
      </c>
      <c r="T104" s="237">
        <v>0</v>
      </c>
      <c r="U104" s="237">
        <v>0</v>
      </c>
      <c r="V104" s="237">
        <v>0</v>
      </c>
      <c r="W104" s="237">
        <v>0</v>
      </c>
      <c r="X104" s="196"/>
      <c r="Y104" s="238">
        <v>0</v>
      </c>
      <c r="Z104" s="238">
        <v>0</v>
      </c>
      <c r="AA104" s="238">
        <v>0</v>
      </c>
      <c r="AB104" s="238">
        <v>0</v>
      </c>
      <c r="AC104" s="238">
        <v>0</v>
      </c>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00"/>
      <c r="BN104" s="200"/>
    </row>
    <row r="105" spans="1:66" x14ac:dyDescent="0.35">
      <c r="A105" s="28"/>
      <c r="B105" s="28"/>
      <c r="C105" s="28"/>
      <c r="D105" s="28"/>
      <c r="E105" s="326">
        <v>0</v>
      </c>
      <c r="F105" s="366"/>
      <c r="G105" s="241"/>
      <c r="H105" s="225"/>
      <c r="I105" s="225"/>
      <c r="J105" s="225"/>
      <c r="K105" s="225"/>
      <c r="L105" s="240"/>
      <c r="M105" s="240"/>
      <c r="N105" s="240"/>
      <c r="O105" s="240"/>
      <c r="P105" s="240"/>
      <c r="Q105" s="196"/>
      <c r="R105" s="200"/>
      <c r="S105" s="237">
        <v>0</v>
      </c>
      <c r="T105" s="237">
        <v>0</v>
      </c>
      <c r="U105" s="237">
        <v>0</v>
      </c>
      <c r="V105" s="237">
        <v>0</v>
      </c>
      <c r="W105" s="237">
        <v>0</v>
      </c>
      <c r="X105" s="196"/>
      <c r="Y105" s="238">
        <v>0</v>
      </c>
      <c r="Z105" s="238">
        <v>0</v>
      </c>
      <c r="AA105" s="238">
        <v>0</v>
      </c>
      <c r="AB105" s="238">
        <v>0</v>
      </c>
      <c r="AC105" s="238">
        <v>0</v>
      </c>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00"/>
      <c r="BN105" s="200"/>
    </row>
    <row r="106" spans="1:66" x14ac:dyDescent="0.35">
      <c r="A106" s="28"/>
      <c r="B106" s="28"/>
      <c r="C106" s="28"/>
      <c r="D106" s="28"/>
      <c r="E106" s="326">
        <v>0</v>
      </c>
      <c r="F106" s="366"/>
      <c r="G106" s="241"/>
      <c r="H106" s="225"/>
      <c r="I106" s="225"/>
      <c r="J106" s="225"/>
      <c r="K106" s="225"/>
      <c r="L106" s="240"/>
      <c r="M106" s="240"/>
      <c r="N106" s="240"/>
      <c r="O106" s="240"/>
      <c r="P106" s="240"/>
      <c r="Q106" s="196"/>
      <c r="R106" s="200"/>
      <c r="S106" s="237">
        <v>0</v>
      </c>
      <c r="T106" s="237">
        <v>0</v>
      </c>
      <c r="U106" s="237">
        <v>0</v>
      </c>
      <c r="V106" s="237">
        <v>0</v>
      </c>
      <c r="W106" s="237">
        <v>0</v>
      </c>
      <c r="X106" s="196"/>
      <c r="Y106" s="238">
        <v>0</v>
      </c>
      <c r="Z106" s="238">
        <v>0</v>
      </c>
      <c r="AA106" s="238">
        <v>0</v>
      </c>
      <c r="AB106" s="238">
        <v>0</v>
      </c>
      <c r="AC106" s="238">
        <v>0</v>
      </c>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00"/>
      <c r="BN106" s="200"/>
    </row>
    <row r="107" spans="1:66" x14ac:dyDescent="0.35">
      <c r="A107" s="28"/>
      <c r="B107" s="28"/>
      <c r="C107" s="28"/>
      <c r="D107" s="28"/>
      <c r="E107" s="326" t="s">
        <v>66</v>
      </c>
      <c r="F107" s="366"/>
      <c r="G107" s="241">
        <v>29.920332442524021</v>
      </c>
      <c r="H107" s="225">
        <v>25.405318884895955</v>
      </c>
      <c r="I107" s="225">
        <v>25.770909308853369</v>
      </c>
      <c r="J107" s="225">
        <v>27.536568052067594</v>
      </c>
      <c r="K107" s="225">
        <v>25.895610513651636</v>
      </c>
      <c r="L107" s="240"/>
      <c r="M107" s="240"/>
      <c r="N107" s="240"/>
      <c r="O107" s="240"/>
      <c r="P107" s="240"/>
      <c r="Q107" s="196"/>
      <c r="R107" s="200"/>
      <c r="S107" s="237">
        <v>30.642654288528103</v>
      </c>
      <c r="T107" s="237">
        <v>26.646770665974202</v>
      </c>
      <c r="U107" s="237">
        <v>27.682776293332303</v>
      </c>
      <c r="V107" s="237">
        <v>30.293515801625894</v>
      </c>
      <c r="W107" s="237">
        <v>29.176016012421993</v>
      </c>
      <c r="X107" s="196"/>
      <c r="Y107" s="238">
        <v>30.642654288528103</v>
      </c>
      <c r="Z107" s="238">
        <v>26.646770665974202</v>
      </c>
      <c r="AA107" s="238">
        <v>27.682776293332303</v>
      </c>
      <c r="AB107" s="238">
        <v>30.293515801625894</v>
      </c>
      <c r="AC107" s="238">
        <v>29.176016012421993</v>
      </c>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00"/>
      <c r="BN107" s="200"/>
    </row>
    <row r="108" spans="1:66" x14ac:dyDescent="0.35">
      <c r="A108" s="28"/>
      <c r="B108" s="28"/>
      <c r="C108" s="28"/>
      <c r="D108" s="28"/>
      <c r="E108" s="326" t="s">
        <v>67</v>
      </c>
      <c r="F108" s="366"/>
      <c r="G108" s="241">
        <v>21.287118089805908</v>
      </c>
      <c r="H108" s="221">
        <v>13.590407405365241</v>
      </c>
      <c r="I108" s="221">
        <v>60.88610473566942</v>
      </c>
      <c r="J108" s="221">
        <v>32.012007595381029</v>
      </c>
      <c r="K108" s="221">
        <v>18.605599263921455</v>
      </c>
      <c r="L108" s="240"/>
      <c r="M108" s="240"/>
      <c r="N108" s="240"/>
      <c r="O108" s="240"/>
      <c r="P108" s="240"/>
      <c r="Q108" s="196"/>
      <c r="R108" s="200"/>
      <c r="S108" s="237">
        <v>21.801021151019302</v>
      </c>
      <c r="T108" s="237">
        <v>14.254513829512522</v>
      </c>
      <c r="U108" s="237">
        <v>65.403063453057882</v>
      </c>
      <c r="V108" s="237">
        <v>35.217034167031166</v>
      </c>
      <c r="W108" s="237">
        <v>20.962520337518459</v>
      </c>
      <c r="X108" s="196"/>
      <c r="Y108" s="238">
        <v>21.801021151019302</v>
      </c>
      <c r="Z108" s="238">
        <v>14.254513829512522</v>
      </c>
      <c r="AA108" s="238">
        <v>65.403063453057882</v>
      </c>
      <c r="AB108" s="238">
        <v>35.217034167031166</v>
      </c>
      <c r="AC108" s="238">
        <v>20.962520337518459</v>
      </c>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00"/>
      <c r="BN108" s="200"/>
    </row>
    <row r="109" spans="1:66" x14ac:dyDescent="0.35">
      <c r="A109" s="28"/>
      <c r="B109" s="28"/>
      <c r="C109" s="28"/>
      <c r="D109" s="28"/>
      <c r="E109" s="326" t="s">
        <v>322</v>
      </c>
      <c r="F109" s="366"/>
      <c r="G109" s="241">
        <v>43.610222257397325</v>
      </c>
      <c r="H109" s="221">
        <v>54.311191367719637</v>
      </c>
      <c r="I109" s="221">
        <v>32.188310574069568</v>
      </c>
      <c r="J109" s="221">
        <v>22.884576082968156</v>
      </c>
      <c r="K109" s="221">
        <v>22.111183279969712</v>
      </c>
      <c r="L109" s="240"/>
      <c r="M109" s="240"/>
      <c r="N109" s="240"/>
      <c r="O109" s="240"/>
      <c r="P109" s="240"/>
      <c r="Q109" s="196"/>
      <c r="R109" s="200"/>
      <c r="S109" s="237">
        <v>44.663038642580318</v>
      </c>
      <c r="T109" s="237">
        <v>56.965152357598122</v>
      </c>
      <c r="U109" s="237">
        <v>34.576265439580517</v>
      </c>
      <c r="V109" s="237">
        <v>25.175768667760781</v>
      </c>
      <c r="W109" s="237">
        <v>24.912184908322654</v>
      </c>
      <c r="X109" s="196"/>
      <c r="Y109" s="238">
        <v>44.663038642580318</v>
      </c>
      <c r="Z109" s="238">
        <v>56.965152357598122</v>
      </c>
      <c r="AA109" s="238">
        <v>34.576265439580517</v>
      </c>
      <c r="AB109" s="238">
        <v>25.175768667760781</v>
      </c>
      <c r="AC109" s="238">
        <v>24.912184908322654</v>
      </c>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00"/>
      <c r="BN109" s="200"/>
    </row>
    <row r="110" spans="1:66" x14ac:dyDescent="0.35">
      <c r="A110" s="28"/>
      <c r="B110" s="28"/>
      <c r="C110" s="28"/>
      <c r="D110" s="28"/>
      <c r="E110" s="326" t="s">
        <v>69</v>
      </c>
      <c r="F110" s="366"/>
      <c r="G110" s="241">
        <v>0</v>
      </c>
      <c r="H110" s="221">
        <v>0</v>
      </c>
      <c r="I110" s="221">
        <v>0</v>
      </c>
      <c r="J110" s="221">
        <v>0</v>
      </c>
      <c r="K110" s="221">
        <v>0</v>
      </c>
      <c r="L110" s="240"/>
      <c r="M110" s="240"/>
      <c r="N110" s="240"/>
      <c r="O110" s="240"/>
      <c r="P110" s="240"/>
      <c r="Q110" s="196"/>
      <c r="R110" s="200"/>
      <c r="S110" s="237">
        <v>0</v>
      </c>
      <c r="T110" s="237">
        <v>0</v>
      </c>
      <c r="U110" s="237">
        <v>0</v>
      </c>
      <c r="V110" s="237">
        <v>0</v>
      </c>
      <c r="W110" s="237">
        <v>0</v>
      </c>
      <c r="X110" s="196"/>
      <c r="Y110" s="238">
        <v>0</v>
      </c>
      <c r="Z110" s="238">
        <v>0</v>
      </c>
      <c r="AA110" s="238">
        <v>0</v>
      </c>
      <c r="AB110" s="238">
        <v>0</v>
      </c>
      <c r="AC110" s="238">
        <v>0</v>
      </c>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00"/>
      <c r="BN110" s="200"/>
    </row>
    <row r="111" spans="1:66" x14ac:dyDescent="0.35">
      <c r="A111" s="204"/>
      <c r="B111" s="204"/>
      <c r="C111" s="204"/>
      <c r="D111" s="204"/>
      <c r="E111" s="326" t="s">
        <v>11</v>
      </c>
      <c r="F111" s="326"/>
      <c r="G111" s="242">
        <v>724.88020792523673</v>
      </c>
      <c r="H111" s="242">
        <v>718.85743328672197</v>
      </c>
      <c r="I111" s="242">
        <v>724.85658481442442</v>
      </c>
      <c r="J111" s="242">
        <v>709.27822007032262</v>
      </c>
      <c r="K111" s="242">
        <v>663.2076634422358</v>
      </c>
      <c r="L111" s="242">
        <v>0</v>
      </c>
      <c r="M111" s="242">
        <v>0</v>
      </c>
      <c r="N111" s="242">
        <v>0</v>
      </c>
      <c r="O111" s="242">
        <v>0</v>
      </c>
      <c r="P111" s="242">
        <v>0</v>
      </c>
      <c r="Q111" s="243"/>
      <c r="R111" s="200"/>
      <c r="S111" s="237">
        <v>742.37990686495243</v>
      </c>
      <c r="T111" s="237">
        <v>753.9849923989874</v>
      </c>
      <c r="U111" s="237">
        <v>778.63153533635909</v>
      </c>
      <c r="V111" s="237">
        <v>780.29080918223133</v>
      </c>
      <c r="W111" s="237">
        <v>747.22151840949448</v>
      </c>
      <c r="X111" s="196"/>
      <c r="Y111" s="238">
        <v>635.32047680141079</v>
      </c>
      <c r="Z111" s="238">
        <v>648.50164096778087</v>
      </c>
      <c r="AA111" s="238">
        <v>678.99570874712367</v>
      </c>
      <c r="AB111" s="238">
        <v>676.34614155365773</v>
      </c>
      <c r="AC111" s="238">
        <v>638.0754660309633</v>
      </c>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00"/>
      <c r="BN111" s="200"/>
    </row>
    <row r="112" spans="1:66" x14ac:dyDescent="0.35">
      <c r="A112" s="28"/>
      <c r="B112" s="28"/>
      <c r="C112" s="28"/>
      <c r="D112" s="28"/>
      <c r="E112" s="244"/>
      <c r="F112" s="244"/>
      <c r="G112" s="197"/>
      <c r="H112" s="197"/>
      <c r="I112" s="197"/>
      <c r="J112" s="197"/>
      <c r="K112" s="197"/>
      <c r="L112" s="197"/>
      <c r="M112" s="197"/>
      <c r="N112" s="197"/>
      <c r="O112" s="197"/>
      <c r="P112" s="197"/>
      <c r="Q112" s="245">
        <v>3541.0801095389415</v>
      </c>
      <c r="R112" s="200"/>
      <c r="S112" s="200"/>
      <c r="T112" s="200"/>
      <c r="U112" s="196"/>
      <c r="V112" s="196"/>
      <c r="W112" s="196"/>
      <c r="X112" s="196"/>
      <c r="Y112" s="196"/>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00"/>
      <c r="BN112" s="200"/>
    </row>
    <row r="113" spans="1:66" x14ac:dyDescent="0.35">
      <c r="A113" s="212"/>
      <c r="B113" s="212"/>
      <c r="C113" s="212"/>
      <c r="D113" s="212"/>
      <c r="E113" s="330" t="s">
        <v>331</v>
      </c>
      <c r="F113" s="330"/>
      <c r="G113" s="330"/>
      <c r="H113" s="212"/>
      <c r="I113" s="212"/>
      <c r="J113" s="212"/>
      <c r="K113" s="212"/>
      <c r="L113" s="212"/>
      <c r="M113" s="212"/>
      <c r="N113" s="212"/>
      <c r="O113" s="212"/>
      <c r="P113" s="212"/>
      <c r="Q113" s="212"/>
      <c r="R113" s="212"/>
      <c r="S113" s="212"/>
      <c r="T113" s="212"/>
      <c r="U113" s="196"/>
      <c r="V113" s="196"/>
      <c r="W113" s="196"/>
      <c r="X113" s="196"/>
      <c r="Y113" s="196"/>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00"/>
      <c r="BN113" s="200"/>
    </row>
    <row r="114" spans="1:66" x14ac:dyDescent="0.35">
      <c r="A114" s="28"/>
      <c r="B114" s="28"/>
      <c r="C114" s="28"/>
      <c r="D114" s="28"/>
      <c r="E114" s="246" t="s">
        <v>325</v>
      </c>
      <c r="F114" s="28"/>
      <c r="G114" s="492" t="s">
        <v>16</v>
      </c>
      <c r="H114" s="492" t="s">
        <v>73</v>
      </c>
      <c r="I114" s="492" t="s">
        <v>74</v>
      </c>
      <c r="J114" s="492" t="s">
        <v>75</v>
      </c>
      <c r="K114" s="492" t="s">
        <v>76</v>
      </c>
      <c r="L114" s="492" t="s">
        <v>326</v>
      </c>
      <c r="M114" s="492" t="s">
        <v>327</v>
      </c>
      <c r="N114" s="492" t="s">
        <v>328</v>
      </c>
      <c r="O114" s="492" t="s">
        <v>329</v>
      </c>
      <c r="P114" s="492" t="s">
        <v>330</v>
      </c>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row>
    <row r="115" spans="1:66" x14ac:dyDescent="0.35">
      <c r="A115" s="28"/>
      <c r="B115" s="28"/>
      <c r="C115" s="28"/>
      <c r="D115" s="28"/>
      <c r="E115" s="326" t="s">
        <v>47</v>
      </c>
      <c r="F115" s="366"/>
      <c r="G115" s="495"/>
      <c r="H115" s="494"/>
      <c r="I115" s="494"/>
      <c r="J115" s="494"/>
      <c r="K115" s="494"/>
      <c r="L115" s="494"/>
      <c r="M115" s="494"/>
      <c r="N115" s="494"/>
      <c r="O115" s="494"/>
      <c r="P115" s="494"/>
      <c r="Q115" s="28"/>
      <c r="R115" s="28"/>
      <c r="S115" s="237">
        <v>0</v>
      </c>
      <c r="T115" s="237">
        <v>0</v>
      </c>
      <c r="U115" s="237">
        <v>0</v>
      </c>
      <c r="V115" s="237">
        <v>0</v>
      </c>
      <c r="W115" s="237">
        <v>0</v>
      </c>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row>
    <row r="116" spans="1:66" x14ac:dyDescent="0.35">
      <c r="A116" s="28"/>
      <c r="B116" s="28"/>
      <c r="C116" s="28"/>
      <c r="D116" s="28"/>
      <c r="E116" s="326" t="s">
        <v>48</v>
      </c>
      <c r="F116" s="366"/>
      <c r="G116" s="247"/>
      <c r="H116" s="240"/>
      <c r="I116" s="240"/>
      <c r="J116" s="240"/>
      <c r="K116" s="240"/>
      <c r="L116" s="240"/>
      <c r="M116" s="240"/>
      <c r="N116" s="240"/>
      <c r="O116" s="240"/>
      <c r="P116" s="240"/>
      <c r="Q116" s="28"/>
      <c r="R116" s="28"/>
      <c r="S116" s="237">
        <v>0</v>
      </c>
      <c r="T116" s="237">
        <v>0</v>
      </c>
      <c r="U116" s="237">
        <v>0</v>
      </c>
      <c r="V116" s="237">
        <v>0</v>
      </c>
      <c r="W116" s="237">
        <v>0</v>
      </c>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row>
    <row r="117" spans="1:66" x14ac:dyDescent="0.35">
      <c r="A117" s="28"/>
      <c r="B117" s="28"/>
      <c r="C117" s="28"/>
      <c r="D117" s="28"/>
      <c r="E117" s="326" t="s">
        <v>49</v>
      </c>
      <c r="F117" s="366"/>
      <c r="G117" s="247"/>
      <c r="H117" s="240"/>
      <c r="I117" s="240"/>
      <c r="J117" s="240"/>
      <c r="K117" s="240"/>
      <c r="L117" s="240"/>
      <c r="M117" s="240"/>
      <c r="N117" s="240"/>
      <c r="O117" s="240"/>
      <c r="P117" s="240"/>
      <c r="Q117" s="28"/>
      <c r="R117" s="28"/>
      <c r="S117" s="237">
        <v>0</v>
      </c>
      <c r="T117" s="237">
        <v>0</v>
      </c>
      <c r="U117" s="237">
        <v>0</v>
      </c>
      <c r="V117" s="237">
        <v>0</v>
      </c>
      <c r="W117" s="237">
        <v>0</v>
      </c>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row>
    <row r="118" spans="1:66" x14ac:dyDescent="0.35">
      <c r="A118" s="28"/>
      <c r="B118" s="28"/>
      <c r="C118" s="28"/>
      <c r="D118" s="28"/>
      <c r="E118" s="326" t="s">
        <v>50</v>
      </c>
      <c r="F118" s="366"/>
      <c r="G118" s="247">
        <v>2.2492170279999999</v>
      </c>
      <c r="H118" s="240">
        <v>2.2492170279999999</v>
      </c>
      <c r="I118" s="240">
        <v>2.2492170279999999</v>
      </c>
      <c r="J118" s="240">
        <v>2.2492170279999999</v>
      </c>
      <c r="K118" s="240">
        <v>2.2492170279999999</v>
      </c>
      <c r="L118" s="240"/>
      <c r="M118" s="240"/>
      <c r="N118" s="240"/>
      <c r="O118" s="240"/>
      <c r="P118" s="240"/>
      <c r="Q118" s="28"/>
      <c r="R118" s="28"/>
      <c r="S118" s="237">
        <v>2.3035165114315324</v>
      </c>
      <c r="T118" s="237">
        <v>2.3591268660970215</v>
      </c>
      <c r="U118" s="237">
        <v>2.4160797384005108</v>
      </c>
      <c r="V118" s="237">
        <v>2.474407538737855</v>
      </c>
      <c r="W118" s="237">
        <v>2.5341434599406334</v>
      </c>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row>
    <row r="119" spans="1:66" x14ac:dyDescent="0.35">
      <c r="A119" s="28"/>
      <c r="B119" s="28"/>
      <c r="C119" s="28"/>
      <c r="D119" s="28"/>
      <c r="E119" s="326" t="s">
        <v>51</v>
      </c>
      <c r="F119" s="366"/>
      <c r="G119" s="247"/>
      <c r="H119" s="240"/>
      <c r="I119" s="240"/>
      <c r="J119" s="240"/>
      <c r="K119" s="240"/>
      <c r="L119" s="240"/>
      <c r="M119" s="240"/>
      <c r="N119" s="240"/>
      <c r="O119" s="240"/>
      <c r="P119" s="240"/>
      <c r="Q119" s="28"/>
      <c r="R119" s="28"/>
      <c r="S119" s="237">
        <v>0</v>
      </c>
      <c r="T119" s="237">
        <v>0</v>
      </c>
      <c r="U119" s="237">
        <v>0</v>
      </c>
      <c r="V119" s="237">
        <v>0</v>
      </c>
      <c r="W119" s="237">
        <v>0</v>
      </c>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row>
    <row r="120" spans="1:66" x14ac:dyDescent="0.35">
      <c r="A120" s="28"/>
      <c r="B120" s="28"/>
      <c r="C120" s="28"/>
      <c r="D120" s="28"/>
      <c r="E120" s="326" t="s">
        <v>52</v>
      </c>
      <c r="F120" s="366"/>
      <c r="G120" s="247"/>
      <c r="H120" s="240"/>
      <c r="I120" s="240"/>
      <c r="J120" s="240"/>
      <c r="K120" s="240"/>
      <c r="L120" s="240"/>
      <c r="M120" s="240"/>
      <c r="N120" s="240"/>
      <c r="O120" s="240"/>
      <c r="P120" s="240"/>
      <c r="Q120" s="28"/>
      <c r="R120" s="28"/>
      <c r="S120" s="237">
        <v>0</v>
      </c>
      <c r="T120" s="237">
        <v>0</v>
      </c>
      <c r="U120" s="237">
        <v>0</v>
      </c>
      <c r="V120" s="237">
        <v>0</v>
      </c>
      <c r="W120" s="237">
        <v>0</v>
      </c>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row>
    <row r="121" spans="1:66" x14ac:dyDescent="0.35">
      <c r="A121" s="28"/>
      <c r="B121" s="28"/>
      <c r="C121" s="28"/>
      <c r="D121" s="28"/>
      <c r="E121" s="326" t="s">
        <v>53</v>
      </c>
      <c r="F121" s="366"/>
      <c r="G121" s="247"/>
      <c r="H121" s="240"/>
      <c r="I121" s="240"/>
      <c r="J121" s="240"/>
      <c r="K121" s="240"/>
      <c r="L121" s="240"/>
      <c r="M121" s="240"/>
      <c r="N121" s="240"/>
      <c r="O121" s="240"/>
      <c r="P121" s="240"/>
      <c r="Q121" s="28"/>
      <c r="R121" s="28"/>
      <c r="S121" s="237">
        <v>0</v>
      </c>
      <c r="T121" s="237">
        <v>0</v>
      </c>
      <c r="U121" s="237">
        <v>0</v>
      </c>
      <c r="V121" s="237">
        <v>0</v>
      </c>
      <c r="W121" s="237">
        <v>0</v>
      </c>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row>
    <row r="122" spans="1:66" x14ac:dyDescent="0.35">
      <c r="A122" s="28"/>
      <c r="B122" s="28"/>
      <c r="C122" s="28"/>
      <c r="D122" s="28"/>
      <c r="E122" s="326" t="s">
        <v>54</v>
      </c>
      <c r="F122" s="366"/>
      <c r="G122" s="247"/>
      <c r="H122" s="240"/>
      <c r="I122" s="240"/>
      <c r="J122" s="240"/>
      <c r="K122" s="240"/>
      <c r="L122" s="240"/>
      <c r="M122" s="240"/>
      <c r="N122" s="240"/>
      <c r="O122" s="240"/>
      <c r="P122" s="240"/>
      <c r="Q122" s="28"/>
      <c r="R122" s="28"/>
      <c r="S122" s="237">
        <v>0</v>
      </c>
      <c r="T122" s="237">
        <v>0</v>
      </c>
      <c r="U122" s="237">
        <v>0</v>
      </c>
      <c r="V122" s="237">
        <v>0</v>
      </c>
      <c r="W122" s="237">
        <v>0</v>
      </c>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row>
    <row r="123" spans="1:66" x14ac:dyDescent="0.35">
      <c r="A123" s="28"/>
      <c r="B123" s="28"/>
      <c r="C123" s="28"/>
      <c r="D123" s="28"/>
      <c r="E123" s="326" t="s">
        <v>55</v>
      </c>
      <c r="F123" s="366"/>
      <c r="G123" s="247"/>
      <c r="H123" s="240"/>
      <c r="I123" s="240"/>
      <c r="J123" s="240"/>
      <c r="K123" s="240"/>
      <c r="L123" s="240"/>
      <c r="M123" s="240"/>
      <c r="N123" s="240"/>
      <c r="O123" s="240"/>
      <c r="P123" s="240"/>
      <c r="Q123" s="28"/>
      <c r="R123" s="28"/>
      <c r="S123" s="237">
        <v>0</v>
      </c>
      <c r="T123" s="237">
        <v>0</v>
      </c>
      <c r="U123" s="237">
        <v>0</v>
      </c>
      <c r="V123" s="237">
        <v>0</v>
      </c>
      <c r="W123" s="237">
        <v>0</v>
      </c>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row>
    <row r="124" spans="1:66" x14ac:dyDescent="0.35">
      <c r="A124" s="28"/>
      <c r="B124" s="28"/>
      <c r="C124" s="28"/>
      <c r="D124" s="28"/>
      <c r="E124" s="326" t="s">
        <v>56</v>
      </c>
      <c r="F124" s="366"/>
      <c r="G124" s="247"/>
      <c r="H124" s="240"/>
      <c r="I124" s="240"/>
      <c r="J124" s="240"/>
      <c r="K124" s="240"/>
      <c r="L124" s="240"/>
      <c r="M124" s="240"/>
      <c r="N124" s="240"/>
      <c r="O124" s="240"/>
      <c r="P124" s="240"/>
      <c r="Q124" s="28"/>
      <c r="R124" s="28"/>
      <c r="S124" s="237">
        <v>0</v>
      </c>
      <c r="T124" s="237">
        <v>0</v>
      </c>
      <c r="U124" s="237">
        <v>0</v>
      </c>
      <c r="V124" s="237">
        <v>0</v>
      </c>
      <c r="W124" s="237">
        <v>0</v>
      </c>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row>
    <row r="125" spans="1:66" x14ac:dyDescent="0.35">
      <c r="A125" s="28"/>
      <c r="B125" s="28"/>
      <c r="C125" s="28"/>
      <c r="D125" s="28"/>
      <c r="E125" s="326" t="s">
        <v>57</v>
      </c>
      <c r="F125" s="366"/>
      <c r="G125" s="247"/>
      <c r="H125" s="240"/>
      <c r="I125" s="240"/>
      <c r="J125" s="240"/>
      <c r="K125" s="240"/>
      <c r="L125" s="240"/>
      <c r="M125" s="240"/>
      <c r="N125" s="240"/>
      <c r="O125" s="240"/>
      <c r="P125" s="240"/>
      <c r="Q125" s="28"/>
      <c r="R125" s="28"/>
      <c r="S125" s="237">
        <v>0</v>
      </c>
      <c r="T125" s="237">
        <v>0</v>
      </c>
      <c r="U125" s="237">
        <v>0</v>
      </c>
      <c r="V125" s="237">
        <v>0</v>
      </c>
      <c r="W125" s="237">
        <v>0</v>
      </c>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row>
    <row r="126" spans="1:66" x14ac:dyDescent="0.35">
      <c r="A126" s="28"/>
      <c r="B126" s="28"/>
      <c r="C126" s="28"/>
      <c r="D126" s="28"/>
      <c r="E126" s="326" t="s">
        <v>58</v>
      </c>
      <c r="F126" s="366"/>
      <c r="G126" s="247"/>
      <c r="H126" s="240"/>
      <c r="I126" s="240"/>
      <c r="J126" s="240"/>
      <c r="K126" s="240"/>
      <c r="L126" s="240"/>
      <c r="M126" s="240"/>
      <c r="N126" s="240"/>
      <c r="O126" s="240"/>
      <c r="P126" s="240"/>
      <c r="Q126" s="28"/>
      <c r="R126" s="28"/>
      <c r="S126" s="237">
        <v>0</v>
      </c>
      <c r="T126" s="237">
        <v>0</v>
      </c>
      <c r="U126" s="237">
        <v>0</v>
      </c>
      <c r="V126" s="237">
        <v>0</v>
      </c>
      <c r="W126" s="237">
        <v>0</v>
      </c>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row>
    <row r="127" spans="1:66" x14ac:dyDescent="0.35">
      <c r="A127" s="28"/>
      <c r="B127" s="28"/>
      <c r="C127" s="28"/>
      <c r="D127" s="28"/>
      <c r="E127" s="326" t="s">
        <v>59</v>
      </c>
      <c r="F127" s="366"/>
      <c r="G127" s="247"/>
      <c r="H127" s="240"/>
      <c r="I127" s="240"/>
      <c r="J127" s="240"/>
      <c r="K127" s="240"/>
      <c r="L127" s="240"/>
      <c r="M127" s="240"/>
      <c r="N127" s="240"/>
      <c r="O127" s="240"/>
      <c r="P127" s="240"/>
      <c r="Q127" s="28"/>
      <c r="R127" s="28"/>
      <c r="S127" s="237">
        <v>0</v>
      </c>
      <c r="T127" s="237">
        <v>0</v>
      </c>
      <c r="U127" s="237">
        <v>0</v>
      </c>
      <c r="V127" s="237">
        <v>0</v>
      </c>
      <c r="W127" s="237">
        <v>0</v>
      </c>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row>
    <row r="128" spans="1:66" x14ac:dyDescent="0.35">
      <c r="A128" s="28"/>
      <c r="B128" s="28"/>
      <c r="C128" s="28"/>
      <c r="D128" s="28"/>
      <c r="E128" s="326" t="s">
        <v>61</v>
      </c>
      <c r="F128" s="366"/>
      <c r="G128" s="247"/>
      <c r="H128" s="240"/>
      <c r="I128" s="240"/>
      <c r="J128" s="240"/>
      <c r="K128" s="240"/>
      <c r="L128" s="240"/>
      <c r="M128" s="240"/>
      <c r="N128" s="240"/>
      <c r="O128" s="240"/>
      <c r="P128" s="240"/>
      <c r="Q128" s="28"/>
      <c r="R128" s="28"/>
      <c r="S128" s="237">
        <v>0</v>
      </c>
      <c r="T128" s="237">
        <v>0</v>
      </c>
      <c r="U128" s="237">
        <v>0</v>
      </c>
      <c r="V128" s="237">
        <v>0</v>
      </c>
      <c r="W128" s="237">
        <v>0</v>
      </c>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row>
    <row r="129" spans="1:66" x14ac:dyDescent="0.35">
      <c r="A129" s="28"/>
      <c r="B129" s="28"/>
      <c r="C129" s="28"/>
      <c r="D129" s="28"/>
      <c r="E129" s="326" t="s">
        <v>62</v>
      </c>
      <c r="F129" s="366"/>
      <c r="G129" s="247"/>
      <c r="H129" s="240"/>
      <c r="I129" s="240"/>
      <c r="J129" s="240"/>
      <c r="K129" s="240"/>
      <c r="L129" s="240"/>
      <c r="M129" s="240"/>
      <c r="N129" s="240"/>
      <c r="O129" s="240"/>
      <c r="P129" s="240"/>
      <c r="Q129" s="28"/>
      <c r="R129" s="28"/>
      <c r="S129" s="237">
        <v>0</v>
      </c>
      <c r="T129" s="237">
        <v>0</v>
      </c>
      <c r="U129" s="237">
        <v>0</v>
      </c>
      <c r="V129" s="237">
        <v>0</v>
      </c>
      <c r="W129" s="237">
        <v>0</v>
      </c>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row>
    <row r="130" spans="1:66" x14ac:dyDescent="0.35">
      <c r="A130" s="28"/>
      <c r="B130" s="28"/>
      <c r="C130" s="28"/>
      <c r="D130" s="28"/>
      <c r="E130" s="326" t="s">
        <v>63</v>
      </c>
      <c r="F130" s="366"/>
      <c r="G130" s="247"/>
      <c r="H130" s="240"/>
      <c r="I130" s="240"/>
      <c r="J130" s="240"/>
      <c r="K130" s="240"/>
      <c r="L130" s="240"/>
      <c r="M130" s="240"/>
      <c r="N130" s="240"/>
      <c r="O130" s="240"/>
      <c r="P130" s="240"/>
      <c r="Q130" s="28"/>
      <c r="R130" s="28"/>
      <c r="S130" s="237">
        <v>0</v>
      </c>
      <c r="T130" s="237">
        <v>0</v>
      </c>
      <c r="U130" s="237">
        <v>0</v>
      </c>
      <c r="V130" s="237">
        <v>0</v>
      </c>
      <c r="W130" s="237">
        <v>0</v>
      </c>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row>
    <row r="131" spans="1:66" x14ac:dyDescent="0.35">
      <c r="A131" s="28"/>
      <c r="B131" s="28"/>
      <c r="C131" s="28"/>
      <c r="D131" s="28"/>
      <c r="E131" s="326" t="s">
        <v>64</v>
      </c>
      <c r="F131" s="366"/>
      <c r="G131" s="247"/>
      <c r="H131" s="240"/>
      <c r="I131" s="240"/>
      <c r="J131" s="240"/>
      <c r="K131" s="240"/>
      <c r="L131" s="240"/>
      <c r="M131" s="240"/>
      <c r="N131" s="240"/>
      <c r="O131" s="240"/>
      <c r="P131" s="240"/>
      <c r="Q131" s="28"/>
      <c r="R131" s="28"/>
      <c r="S131" s="237">
        <v>0</v>
      </c>
      <c r="T131" s="237">
        <v>0</v>
      </c>
      <c r="U131" s="237">
        <v>0</v>
      </c>
      <c r="V131" s="237">
        <v>0</v>
      </c>
      <c r="W131" s="237">
        <v>0</v>
      </c>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row>
    <row r="132" spans="1:66" x14ac:dyDescent="0.35">
      <c r="A132" s="28"/>
      <c r="B132" s="28"/>
      <c r="C132" s="28"/>
      <c r="D132" s="28"/>
      <c r="E132" s="326" t="s">
        <v>65</v>
      </c>
      <c r="F132" s="366"/>
      <c r="G132" s="247"/>
      <c r="H132" s="240"/>
      <c r="I132" s="240"/>
      <c r="J132" s="240"/>
      <c r="K132" s="240"/>
      <c r="L132" s="240"/>
      <c r="M132" s="240"/>
      <c r="N132" s="240"/>
      <c r="O132" s="240"/>
      <c r="P132" s="240"/>
      <c r="Q132" s="28"/>
      <c r="R132" s="28"/>
      <c r="S132" s="237">
        <v>0</v>
      </c>
      <c r="T132" s="237">
        <v>0</v>
      </c>
      <c r="U132" s="237">
        <v>0</v>
      </c>
      <c r="V132" s="237">
        <v>0</v>
      </c>
      <c r="W132" s="237">
        <v>0</v>
      </c>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row>
    <row r="133" spans="1:66" x14ac:dyDescent="0.35">
      <c r="A133" s="28"/>
      <c r="B133" s="28"/>
      <c r="C133" s="28"/>
      <c r="D133" s="28"/>
      <c r="E133" s="326">
        <v>0</v>
      </c>
      <c r="F133" s="366"/>
      <c r="G133" s="247"/>
      <c r="H133" s="240"/>
      <c r="I133" s="240"/>
      <c r="J133" s="240"/>
      <c r="K133" s="240"/>
      <c r="L133" s="240"/>
      <c r="M133" s="240"/>
      <c r="N133" s="240"/>
      <c r="O133" s="240"/>
      <c r="P133" s="240"/>
      <c r="Q133" s="28"/>
      <c r="R133" s="28"/>
      <c r="S133" s="237">
        <v>0</v>
      </c>
      <c r="T133" s="237">
        <v>0</v>
      </c>
      <c r="U133" s="237">
        <v>0</v>
      </c>
      <c r="V133" s="237">
        <v>0</v>
      </c>
      <c r="W133" s="237">
        <v>0</v>
      </c>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x14ac:dyDescent="0.35">
      <c r="A134" s="28"/>
      <c r="B134" s="28"/>
      <c r="C134" s="28"/>
      <c r="D134" s="28"/>
      <c r="E134" s="326">
        <v>0</v>
      </c>
      <c r="F134" s="366"/>
      <c r="G134" s="247"/>
      <c r="H134" s="240"/>
      <c r="I134" s="240"/>
      <c r="J134" s="240"/>
      <c r="K134" s="240"/>
      <c r="L134" s="240"/>
      <c r="M134" s="240"/>
      <c r="N134" s="240"/>
      <c r="O134" s="240"/>
      <c r="P134" s="240"/>
      <c r="Q134" s="28"/>
      <c r="R134" s="28"/>
      <c r="S134" s="237">
        <v>0</v>
      </c>
      <c r="T134" s="237">
        <v>0</v>
      </c>
      <c r="U134" s="237">
        <v>0</v>
      </c>
      <c r="V134" s="237">
        <v>0</v>
      </c>
      <c r="W134" s="237">
        <v>0</v>
      </c>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row>
    <row r="135" spans="1:66" x14ac:dyDescent="0.35">
      <c r="A135" s="28"/>
      <c r="B135" s="28"/>
      <c r="C135" s="28"/>
      <c r="D135" s="28"/>
      <c r="E135" s="326">
        <v>0</v>
      </c>
      <c r="F135" s="366"/>
      <c r="G135" s="247"/>
      <c r="H135" s="240"/>
      <c r="I135" s="240"/>
      <c r="J135" s="240"/>
      <c r="K135" s="240"/>
      <c r="L135" s="240"/>
      <c r="M135" s="240"/>
      <c r="N135" s="240"/>
      <c r="O135" s="240"/>
      <c r="P135" s="240"/>
      <c r="Q135" s="28"/>
      <c r="R135" s="28"/>
      <c r="S135" s="237">
        <v>0</v>
      </c>
      <c r="T135" s="237">
        <v>0</v>
      </c>
      <c r="U135" s="237">
        <v>0</v>
      </c>
      <c r="V135" s="237">
        <v>0</v>
      </c>
      <c r="W135" s="237">
        <v>0</v>
      </c>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row>
    <row r="136" spans="1:66" x14ac:dyDescent="0.35">
      <c r="A136" s="28"/>
      <c r="B136" s="28"/>
      <c r="C136" s="28"/>
      <c r="D136" s="28"/>
      <c r="E136" s="326">
        <v>0</v>
      </c>
      <c r="F136" s="366"/>
      <c r="G136" s="247"/>
      <c r="H136" s="240"/>
      <c r="I136" s="240"/>
      <c r="J136" s="240"/>
      <c r="K136" s="240"/>
      <c r="L136" s="240"/>
      <c r="M136" s="240"/>
      <c r="N136" s="240"/>
      <c r="O136" s="240"/>
      <c r="P136" s="240"/>
      <c r="Q136" s="28"/>
      <c r="R136" s="28"/>
      <c r="S136" s="237">
        <v>0</v>
      </c>
      <c r="T136" s="237">
        <v>0</v>
      </c>
      <c r="U136" s="237">
        <v>0</v>
      </c>
      <c r="V136" s="237">
        <v>0</v>
      </c>
      <c r="W136" s="237">
        <v>0</v>
      </c>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x14ac:dyDescent="0.35">
      <c r="A137" s="28"/>
      <c r="B137" s="28"/>
      <c r="C137" s="28"/>
      <c r="D137" s="28"/>
      <c r="E137" s="326">
        <v>0</v>
      </c>
      <c r="F137" s="366"/>
      <c r="G137" s="247"/>
      <c r="H137" s="240"/>
      <c r="I137" s="240"/>
      <c r="J137" s="240"/>
      <c r="K137" s="240"/>
      <c r="L137" s="240"/>
      <c r="M137" s="240"/>
      <c r="N137" s="240"/>
      <c r="O137" s="240"/>
      <c r="P137" s="240"/>
      <c r="Q137" s="28"/>
      <c r="R137" s="28"/>
      <c r="S137" s="237">
        <v>0</v>
      </c>
      <c r="T137" s="237">
        <v>0</v>
      </c>
      <c r="U137" s="237">
        <v>0</v>
      </c>
      <c r="V137" s="237">
        <v>0</v>
      </c>
      <c r="W137" s="237">
        <v>0</v>
      </c>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row>
    <row r="138" spans="1:66" x14ac:dyDescent="0.35">
      <c r="A138" s="28"/>
      <c r="B138" s="28"/>
      <c r="C138" s="28"/>
      <c r="D138" s="28"/>
      <c r="E138" s="326">
        <v>0</v>
      </c>
      <c r="F138" s="366"/>
      <c r="G138" s="247"/>
      <c r="H138" s="240"/>
      <c r="I138" s="240"/>
      <c r="J138" s="240"/>
      <c r="K138" s="240"/>
      <c r="L138" s="240"/>
      <c r="M138" s="240"/>
      <c r="N138" s="240"/>
      <c r="O138" s="240"/>
      <c r="P138" s="240"/>
      <c r="Q138" s="28"/>
      <c r="R138" s="28"/>
      <c r="S138" s="237">
        <v>0</v>
      </c>
      <c r="T138" s="237">
        <v>0</v>
      </c>
      <c r="U138" s="237">
        <v>0</v>
      </c>
      <c r="V138" s="237">
        <v>0</v>
      </c>
      <c r="W138" s="237">
        <v>0</v>
      </c>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row>
    <row r="139" spans="1:66" x14ac:dyDescent="0.35">
      <c r="A139" s="28"/>
      <c r="B139" s="28"/>
      <c r="C139" s="28"/>
      <c r="D139" s="28"/>
      <c r="E139" s="326">
        <v>0</v>
      </c>
      <c r="F139" s="366"/>
      <c r="G139" s="247"/>
      <c r="H139" s="240"/>
      <c r="I139" s="240"/>
      <c r="J139" s="240"/>
      <c r="K139" s="240"/>
      <c r="L139" s="240"/>
      <c r="M139" s="240"/>
      <c r="N139" s="240"/>
      <c r="O139" s="240"/>
      <c r="P139" s="240"/>
      <c r="Q139" s="28"/>
      <c r="R139" s="28"/>
      <c r="S139" s="237">
        <v>0</v>
      </c>
      <c r="T139" s="237">
        <v>0</v>
      </c>
      <c r="U139" s="237">
        <v>0</v>
      </c>
      <c r="V139" s="237">
        <v>0</v>
      </c>
      <c r="W139" s="237">
        <v>0</v>
      </c>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row>
    <row r="140" spans="1:66" x14ac:dyDescent="0.35">
      <c r="A140" s="28"/>
      <c r="B140" s="28"/>
      <c r="C140" s="28"/>
      <c r="D140" s="28"/>
      <c r="E140" s="326">
        <v>0</v>
      </c>
      <c r="F140" s="366"/>
      <c r="G140" s="247"/>
      <c r="H140" s="240"/>
      <c r="I140" s="240"/>
      <c r="J140" s="240"/>
      <c r="K140" s="240"/>
      <c r="L140" s="240"/>
      <c r="M140" s="240"/>
      <c r="N140" s="240"/>
      <c r="O140" s="240"/>
      <c r="P140" s="240"/>
      <c r="Q140" s="28"/>
      <c r="R140" s="28"/>
      <c r="S140" s="237">
        <v>0</v>
      </c>
      <c r="T140" s="237">
        <v>0</v>
      </c>
      <c r="U140" s="237">
        <v>0</v>
      </c>
      <c r="V140" s="237">
        <v>0</v>
      </c>
      <c r="W140" s="237">
        <v>0</v>
      </c>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row>
    <row r="141" spans="1:66" x14ac:dyDescent="0.35">
      <c r="A141" s="28"/>
      <c r="B141" s="28"/>
      <c r="C141" s="28"/>
      <c r="D141" s="28"/>
      <c r="E141" s="326">
        <v>0</v>
      </c>
      <c r="F141" s="366"/>
      <c r="G141" s="247"/>
      <c r="H141" s="240"/>
      <c r="I141" s="240"/>
      <c r="J141" s="240"/>
      <c r="K141" s="240"/>
      <c r="L141" s="240"/>
      <c r="M141" s="240"/>
      <c r="N141" s="240"/>
      <c r="O141" s="240"/>
      <c r="P141" s="240"/>
      <c r="Q141" s="28"/>
      <c r="R141" s="28"/>
      <c r="S141" s="237">
        <v>0</v>
      </c>
      <c r="T141" s="237">
        <v>0</v>
      </c>
      <c r="U141" s="237">
        <v>0</v>
      </c>
      <c r="V141" s="237">
        <v>0</v>
      </c>
      <c r="W141" s="237">
        <v>0</v>
      </c>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row>
    <row r="142" spans="1:66" x14ac:dyDescent="0.35">
      <c r="A142" s="28"/>
      <c r="B142" s="28"/>
      <c r="C142" s="28"/>
      <c r="D142" s="28"/>
      <c r="E142" s="326">
        <v>0</v>
      </c>
      <c r="F142" s="366"/>
      <c r="G142" s="247"/>
      <c r="H142" s="240"/>
      <c r="I142" s="240"/>
      <c r="J142" s="240"/>
      <c r="K142" s="240"/>
      <c r="L142" s="240"/>
      <c r="M142" s="240"/>
      <c r="N142" s="240"/>
      <c r="O142" s="240"/>
      <c r="P142" s="240"/>
      <c r="Q142" s="28"/>
      <c r="R142" s="28"/>
      <c r="S142" s="237">
        <v>0</v>
      </c>
      <c r="T142" s="237">
        <v>0</v>
      </c>
      <c r="U142" s="237">
        <v>0</v>
      </c>
      <c r="V142" s="237">
        <v>0</v>
      </c>
      <c r="W142" s="237">
        <v>0</v>
      </c>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row>
    <row r="143" spans="1:66" x14ac:dyDescent="0.35">
      <c r="A143" s="28"/>
      <c r="B143" s="28"/>
      <c r="C143" s="28"/>
      <c r="D143" s="28"/>
      <c r="E143" s="326">
        <v>0</v>
      </c>
      <c r="F143" s="366"/>
      <c r="G143" s="247"/>
      <c r="H143" s="240"/>
      <c r="I143" s="240"/>
      <c r="J143" s="240"/>
      <c r="K143" s="240"/>
      <c r="L143" s="240"/>
      <c r="M143" s="240"/>
      <c r="N143" s="240"/>
      <c r="O143" s="240"/>
      <c r="P143" s="240"/>
      <c r="Q143" s="28"/>
      <c r="R143" s="28"/>
      <c r="S143" s="237">
        <v>0</v>
      </c>
      <c r="T143" s="237">
        <v>0</v>
      </c>
      <c r="U143" s="237">
        <v>0</v>
      </c>
      <c r="V143" s="237">
        <v>0</v>
      </c>
      <c r="W143" s="237">
        <v>0</v>
      </c>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row>
    <row r="144" spans="1:66" x14ac:dyDescent="0.35">
      <c r="A144" s="28"/>
      <c r="B144" s="28"/>
      <c r="C144" s="28"/>
      <c r="D144" s="28"/>
      <c r="E144" s="326">
        <v>0</v>
      </c>
      <c r="F144" s="366"/>
      <c r="G144" s="247"/>
      <c r="H144" s="240"/>
      <c r="I144" s="240"/>
      <c r="J144" s="240"/>
      <c r="K144" s="240"/>
      <c r="L144" s="240"/>
      <c r="M144" s="240"/>
      <c r="N144" s="240"/>
      <c r="O144" s="240"/>
      <c r="P144" s="240"/>
      <c r="Q144" s="28"/>
      <c r="R144" s="28"/>
      <c r="S144" s="237">
        <v>0</v>
      </c>
      <c r="T144" s="237">
        <v>0</v>
      </c>
      <c r="U144" s="237">
        <v>0</v>
      </c>
      <c r="V144" s="237">
        <v>0</v>
      </c>
      <c r="W144" s="237">
        <v>0</v>
      </c>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row>
    <row r="145" spans="1:66" x14ac:dyDescent="0.35">
      <c r="A145" s="28"/>
      <c r="B145" s="28"/>
      <c r="C145" s="28"/>
      <c r="D145" s="28"/>
      <c r="E145" s="326">
        <v>0</v>
      </c>
      <c r="F145" s="366"/>
      <c r="G145" s="247"/>
      <c r="H145" s="240"/>
      <c r="I145" s="240"/>
      <c r="J145" s="240"/>
      <c r="K145" s="240"/>
      <c r="L145" s="240"/>
      <c r="M145" s="240"/>
      <c r="N145" s="240"/>
      <c r="O145" s="240"/>
      <c r="P145" s="240"/>
      <c r="Q145" s="28"/>
      <c r="R145" s="28"/>
      <c r="S145" s="237">
        <v>0</v>
      </c>
      <c r="T145" s="237">
        <v>0</v>
      </c>
      <c r="U145" s="237">
        <v>0</v>
      </c>
      <c r="V145" s="237">
        <v>0</v>
      </c>
      <c r="W145" s="237">
        <v>0</v>
      </c>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row>
    <row r="146" spans="1:66" x14ac:dyDescent="0.35">
      <c r="A146" s="28"/>
      <c r="B146" s="28"/>
      <c r="C146" s="28"/>
      <c r="D146" s="28"/>
      <c r="E146" s="326">
        <v>0</v>
      </c>
      <c r="F146" s="366"/>
      <c r="G146" s="247"/>
      <c r="H146" s="240"/>
      <c r="I146" s="240"/>
      <c r="J146" s="240"/>
      <c r="K146" s="240"/>
      <c r="L146" s="240"/>
      <c r="M146" s="240"/>
      <c r="N146" s="240"/>
      <c r="O146" s="240"/>
      <c r="P146" s="240"/>
      <c r="Q146" s="28"/>
      <c r="R146" s="28"/>
      <c r="S146" s="237">
        <v>0</v>
      </c>
      <c r="T146" s="237">
        <v>0</v>
      </c>
      <c r="U146" s="237">
        <v>0</v>
      </c>
      <c r="V146" s="237">
        <v>0</v>
      </c>
      <c r="W146" s="237">
        <v>0</v>
      </c>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row>
    <row r="147" spans="1:66" x14ac:dyDescent="0.35">
      <c r="A147" s="28"/>
      <c r="B147" s="28"/>
      <c r="C147" s="28"/>
      <c r="D147" s="28"/>
      <c r="E147" s="326">
        <v>0</v>
      </c>
      <c r="F147" s="366"/>
      <c r="G147" s="247"/>
      <c r="H147" s="240"/>
      <c r="I147" s="240"/>
      <c r="J147" s="240"/>
      <c r="K147" s="240"/>
      <c r="L147" s="240"/>
      <c r="M147" s="240"/>
      <c r="N147" s="240"/>
      <c r="O147" s="240"/>
      <c r="P147" s="240"/>
      <c r="Q147" s="28"/>
      <c r="R147" s="28"/>
      <c r="S147" s="237">
        <v>0</v>
      </c>
      <c r="T147" s="237">
        <v>0</v>
      </c>
      <c r="U147" s="237">
        <v>0</v>
      </c>
      <c r="V147" s="237">
        <v>0</v>
      </c>
      <c r="W147" s="237">
        <v>0</v>
      </c>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row>
    <row r="148" spans="1:66" x14ac:dyDescent="0.35">
      <c r="A148" s="28"/>
      <c r="B148" s="28"/>
      <c r="C148" s="28"/>
      <c r="D148" s="28"/>
      <c r="E148" s="326">
        <v>0</v>
      </c>
      <c r="F148" s="366"/>
      <c r="G148" s="247"/>
      <c r="H148" s="240"/>
      <c r="I148" s="240"/>
      <c r="J148" s="240"/>
      <c r="K148" s="240"/>
      <c r="L148" s="240"/>
      <c r="M148" s="240"/>
      <c r="N148" s="240"/>
      <c r="O148" s="240"/>
      <c r="P148" s="240"/>
      <c r="Q148" s="28"/>
      <c r="R148" s="28"/>
      <c r="S148" s="237">
        <v>0</v>
      </c>
      <c r="T148" s="237">
        <v>0</v>
      </c>
      <c r="U148" s="237">
        <v>0</v>
      </c>
      <c r="V148" s="237">
        <v>0</v>
      </c>
      <c r="W148" s="237">
        <v>0</v>
      </c>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row>
    <row r="149" spans="1:66" x14ac:dyDescent="0.35">
      <c r="A149" s="28"/>
      <c r="B149" s="28"/>
      <c r="C149" s="28"/>
      <c r="D149" s="28"/>
      <c r="E149" s="326">
        <v>0</v>
      </c>
      <c r="F149" s="366"/>
      <c r="G149" s="247"/>
      <c r="H149" s="240"/>
      <c r="I149" s="240"/>
      <c r="J149" s="240"/>
      <c r="K149" s="240"/>
      <c r="L149" s="240"/>
      <c r="M149" s="240"/>
      <c r="N149" s="240"/>
      <c r="O149" s="240"/>
      <c r="P149" s="240"/>
      <c r="Q149" s="28"/>
      <c r="R149" s="28"/>
      <c r="S149" s="237">
        <v>0</v>
      </c>
      <c r="T149" s="237">
        <v>0</v>
      </c>
      <c r="U149" s="237">
        <v>0</v>
      </c>
      <c r="V149" s="237">
        <v>0</v>
      </c>
      <c r="W149" s="237">
        <v>0</v>
      </c>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row>
    <row r="150" spans="1:66" x14ac:dyDescent="0.35">
      <c r="A150" s="28"/>
      <c r="B150" s="28"/>
      <c r="C150" s="28"/>
      <c r="D150" s="28"/>
      <c r="E150" s="326">
        <v>0</v>
      </c>
      <c r="F150" s="366"/>
      <c r="G150" s="247"/>
      <c r="H150" s="240"/>
      <c r="I150" s="240"/>
      <c r="J150" s="240"/>
      <c r="K150" s="240"/>
      <c r="L150" s="240"/>
      <c r="M150" s="240"/>
      <c r="N150" s="240"/>
      <c r="O150" s="240"/>
      <c r="P150" s="240"/>
      <c r="Q150" s="28"/>
      <c r="R150" s="28"/>
      <c r="S150" s="237">
        <v>0</v>
      </c>
      <c r="T150" s="237">
        <v>0</v>
      </c>
      <c r="U150" s="237">
        <v>0</v>
      </c>
      <c r="V150" s="237">
        <v>0</v>
      </c>
      <c r="W150" s="237">
        <v>0</v>
      </c>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row>
    <row r="151" spans="1:66" x14ac:dyDescent="0.35">
      <c r="A151" s="28"/>
      <c r="B151" s="28"/>
      <c r="C151" s="28"/>
      <c r="D151" s="28"/>
      <c r="E151" s="326">
        <v>0</v>
      </c>
      <c r="F151" s="366"/>
      <c r="G151" s="247"/>
      <c r="H151" s="240"/>
      <c r="I151" s="240"/>
      <c r="J151" s="240"/>
      <c r="K151" s="240"/>
      <c r="L151" s="240"/>
      <c r="M151" s="240"/>
      <c r="N151" s="240"/>
      <c r="O151" s="240"/>
      <c r="P151" s="240"/>
      <c r="Q151" s="28"/>
      <c r="R151" s="28"/>
      <c r="S151" s="237">
        <v>0</v>
      </c>
      <c r="T151" s="237">
        <v>0</v>
      </c>
      <c r="U151" s="237">
        <v>0</v>
      </c>
      <c r="V151" s="237">
        <v>0</v>
      </c>
      <c r="W151" s="237">
        <v>0</v>
      </c>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row>
    <row r="152" spans="1:66" x14ac:dyDescent="0.35">
      <c r="A152" s="28"/>
      <c r="B152" s="28"/>
      <c r="C152" s="28"/>
      <c r="D152" s="28"/>
      <c r="E152" s="326">
        <v>0</v>
      </c>
      <c r="F152" s="366"/>
      <c r="G152" s="247"/>
      <c r="H152" s="240"/>
      <c r="I152" s="240"/>
      <c r="J152" s="240"/>
      <c r="K152" s="240"/>
      <c r="L152" s="240"/>
      <c r="M152" s="240"/>
      <c r="N152" s="240"/>
      <c r="O152" s="240"/>
      <c r="P152" s="240"/>
      <c r="Q152" s="28"/>
      <c r="R152" s="28"/>
      <c r="S152" s="237">
        <v>0</v>
      </c>
      <c r="T152" s="237">
        <v>0</v>
      </c>
      <c r="U152" s="237">
        <v>0</v>
      </c>
      <c r="V152" s="237">
        <v>0</v>
      </c>
      <c r="W152" s="237">
        <v>0</v>
      </c>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row>
    <row r="153" spans="1:66" x14ac:dyDescent="0.35">
      <c r="A153" s="28"/>
      <c r="B153" s="28"/>
      <c r="C153" s="28"/>
      <c r="D153" s="28"/>
      <c r="E153" s="326">
        <v>0</v>
      </c>
      <c r="F153" s="366"/>
      <c r="G153" s="247"/>
      <c r="H153" s="240"/>
      <c r="I153" s="240"/>
      <c r="J153" s="240"/>
      <c r="K153" s="240"/>
      <c r="L153" s="240"/>
      <c r="M153" s="240"/>
      <c r="N153" s="240"/>
      <c r="O153" s="240"/>
      <c r="P153" s="240"/>
      <c r="Q153" s="28"/>
      <c r="R153" s="28"/>
      <c r="S153" s="237">
        <v>0</v>
      </c>
      <c r="T153" s="237">
        <v>0</v>
      </c>
      <c r="U153" s="237">
        <v>0</v>
      </c>
      <c r="V153" s="237">
        <v>0</v>
      </c>
      <c r="W153" s="237">
        <v>0</v>
      </c>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row>
    <row r="154" spans="1:66" x14ac:dyDescent="0.35">
      <c r="A154" s="28"/>
      <c r="B154" s="28"/>
      <c r="C154" s="28"/>
      <c r="D154" s="28"/>
      <c r="E154" s="326">
        <v>0</v>
      </c>
      <c r="F154" s="366"/>
      <c r="G154" s="247"/>
      <c r="H154" s="240"/>
      <c r="I154" s="240"/>
      <c r="J154" s="240"/>
      <c r="K154" s="240"/>
      <c r="L154" s="240"/>
      <c r="M154" s="240"/>
      <c r="N154" s="240"/>
      <c r="O154" s="240"/>
      <c r="P154" s="240"/>
      <c r="Q154" s="28"/>
      <c r="R154" s="28"/>
      <c r="S154" s="237">
        <v>0</v>
      </c>
      <c r="T154" s="237">
        <v>0</v>
      </c>
      <c r="U154" s="237">
        <v>0</v>
      </c>
      <c r="V154" s="237">
        <v>0</v>
      </c>
      <c r="W154" s="237">
        <v>0</v>
      </c>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row>
    <row r="155" spans="1:66" x14ac:dyDescent="0.35">
      <c r="A155" s="28"/>
      <c r="B155" s="28"/>
      <c r="C155" s="28"/>
      <c r="D155" s="28"/>
      <c r="E155" s="326">
        <v>0</v>
      </c>
      <c r="F155" s="366"/>
      <c r="G155" s="247"/>
      <c r="H155" s="240"/>
      <c r="I155" s="240"/>
      <c r="J155" s="240"/>
      <c r="K155" s="240"/>
      <c r="L155" s="240"/>
      <c r="M155" s="240"/>
      <c r="N155" s="240"/>
      <c r="O155" s="240"/>
      <c r="P155" s="240"/>
      <c r="Q155" s="28"/>
      <c r="R155" s="28"/>
      <c r="S155" s="237">
        <v>0</v>
      </c>
      <c r="T155" s="237">
        <v>0</v>
      </c>
      <c r="U155" s="237">
        <v>0</v>
      </c>
      <c r="V155" s="237">
        <v>0</v>
      </c>
      <c r="W155" s="237">
        <v>0</v>
      </c>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row>
    <row r="156" spans="1:66" x14ac:dyDescent="0.35">
      <c r="A156" s="28"/>
      <c r="B156" s="28"/>
      <c r="C156" s="28"/>
      <c r="D156" s="28"/>
      <c r="E156" s="326">
        <v>0</v>
      </c>
      <c r="F156" s="366"/>
      <c r="G156" s="247"/>
      <c r="H156" s="240"/>
      <c r="I156" s="240"/>
      <c r="J156" s="240"/>
      <c r="K156" s="240"/>
      <c r="L156" s="240"/>
      <c r="M156" s="240"/>
      <c r="N156" s="240"/>
      <c r="O156" s="240"/>
      <c r="P156" s="240"/>
      <c r="Q156" s="28"/>
      <c r="R156" s="28"/>
      <c r="S156" s="237">
        <v>0</v>
      </c>
      <c r="T156" s="237">
        <v>0</v>
      </c>
      <c r="U156" s="237">
        <v>0</v>
      </c>
      <c r="V156" s="237">
        <v>0</v>
      </c>
      <c r="W156" s="237">
        <v>0</v>
      </c>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row>
    <row r="157" spans="1:66" x14ac:dyDescent="0.35">
      <c r="A157" s="28"/>
      <c r="B157" s="28"/>
      <c r="C157" s="28"/>
      <c r="D157" s="28"/>
      <c r="E157" s="326">
        <v>0</v>
      </c>
      <c r="F157" s="366"/>
      <c r="G157" s="247"/>
      <c r="H157" s="240"/>
      <c r="I157" s="240"/>
      <c r="J157" s="240"/>
      <c r="K157" s="240"/>
      <c r="L157" s="240"/>
      <c r="M157" s="240"/>
      <c r="N157" s="240"/>
      <c r="O157" s="240"/>
      <c r="P157" s="240"/>
      <c r="Q157" s="28"/>
      <c r="R157" s="28"/>
      <c r="S157" s="237">
        <v>0</v>
      </c>
      <c r="T157" s="237">
        <v>0</v>
      </c>
      <c r="U157" s="237">
        <v>0</v>
      </c>
      <c r="V157" s="237">
        <v>0</v>
      </c>
      <c r="W157" s="237">
        <v>0</v>
      </c>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row>
    <row r="158" spans="1:66" x14ac:dyDescent="0.35">
      <c r="A158" s="28"/>
      <c r="B158" s="28"/>
      <c r="C158" s="28"/>
      <c r="D158" s="28"/>
      <c r="E158" s="326">
        <v>0</v>
      </c>
      <c r="F158" s="366"/>
      <c r="G158" s="247"/>
      <c r="H158" s="240"/>
      <c r="I158" s="240"/>
      <c r="J158" s="240"/>
      <c r="K158" s="240"/>
      <c r="L158" s="240"/>
      <c r="M158" s="240"/>
      <c r="N158" s="240"/>
      <c r="O158" s="240"/>
      <c r="P158" s="240"/>
      <c r="Q158" s="28"/>
      <c r="R158" s="28"/>
      <c r="S158" s="237">
        <v>0</v>
      </c>
      <c r="T158" s="237">
        <v>0</v>
      </c>
      <c r="U158" s="237">
        <v>0</v>
      </c>
      <c r="V158" s="237">
        <v>0</v>
      </c>
      <c r="W158" s="237">
        <v>0</v>
      </c>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row>
    <row r="159" spans="1:66" x14ac:dyDescent="0.35">
      <c r="A159" s="28"/>
      <c r="B159" s="28"/>
      <c r="C159" s="28"/>
      <c r="D159" s="28"/>
      <c r="E159" s="326">
        <v>0</v>
      </c>
      <c r="F159" s="366"/>
      <c r="G159" s="247"/>
      <c r="H159" s="240"/>
      <c r="I159" s="240"/>
      <c r="J159" s="240"/>
      <c r="K159" s="240"/>
      <c r="L159" s="240"/>
      <c r="M159" s="240"/>
      <c r="N159" s="240"/>
      <c r="O159" s="240"/>
      <c r="P159" s="240"/>
      <c r="Q159" s="28"/>
      <c r="R159" s="28"/>
      <c r="S159" s="237">
        <v>0</v>
      </c>
      <c r="T159" s="237">
        <v>0</v>
      </c>
      <c r="U159" s="237">
        <v>0</v>
      </c>
      <c r="V159" s="237">
        <v>0</v>
      </c>
      <c r="W159" s="237">
        <v>0</v>
      </c>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row>
    <row r="160" spans="1:66" x14ac:dyDescent="0.35">
      <c r="A160" s="28"/>
      <c r="B160" s="28"/>
      <c r="C160" s="28"/>
      <c r="D160" s="28"/>
      <c r="E160" s="326">
        <v>0</v>
      </c>
      <c r="F160" s="366"/>
      <c r="G160" s="247"/>
      <c r="H160" s="240"/>
      <c r="I160" s="240"/>
      <c r="J160" s="240"/>
      <c r="K160" s="240"/>
      <c r="L160" s="240"/>
      <c r="M160" s="240"/>
      <c r="N160" s="240"/>
      <c r="O160" s="240"/>
      <c r="P160" s="240"/>
      <c r="Q160" s="28"/>
      <c r="R160" s="28"/>
      <c r="S160" s="237">
        <v>0</v>
      </c>
      <c r="T160" s="237">
        <v>0</v>
      </c>
      <c r="U160" s="237">
        <v>0</v>
      </c>
      <c r="V160" s="237">
        <v>0</v>
      </c>
      <c r="W160" s="237">
        <v>0</v>
      </c>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row>
    <row r="161" spans="1:66" x14ac:dyDescent="0.35">
      <c r="A161" s="28"/>
      <c r="B161" s="28"/>
      <c r="C161" s="28"/>
      <c r="D161" s="28"/>
      <c r="E161" s="326" t="s">
        <v>66</v>
      </c>
      <c r="F161" s="366"/>
      <c r="G161" s="247"/>
      <c r="H161" s="240"/>
      <c r="I161" s="240"/>
      <c r="J161" s="240"/>
      <c r="K161" s="240"/>
      <c r="L161" s="240"/>
      <c r="M161" s="240"/>
      <c r="N161" s="240"/>
      <c r="O161" s="240"/>
      <c r="P161" s="240"/>
      <c r="Q161" s="28"/>
      <c r="R161" s="28"/>
      <c r="S161" s="237">
        <v>0</v>
      </c>
      <c r="T161" s="237">
        <v>0</v>
      </c>
      <c r="U161" s="237">
        <v>0</v>
      </c>
      <c r="V161" s="237">
        <v>0</v>
      </c>
      <c r="W161" s="237">
        <v>0</v>
      </c>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row>
    <row r="162" spans="1:66" x14ac:dyDescent="0.35">
      <c r="A162" s="28"/>
      <c r="B162" s="28"/>
      <c r="C162" s="28"/>
      <c r="D162" s="28"/>
      <c r="E162" s="326" t="s">
        <v>67</v>
      </c>
      <c r="F162" s="366"/>
      <c r="G162" s="247"/>
      <c r="H162" s="240"/>
      <c r="I162" s="240"/>
      <c r="J162" s="240"/>
      <c r="K162" s="240"/>
      <c r="L162" s="240"/>
      <c r="M162" s="240"/>
      <c r="N162" s="240"/>
      <c r="O162" s="240"/>
      <c r="P162" s="240"/>
      <c r="Q162" s="28"/>
      <c r="R162" s="28"/>
      <c r="S162" s="237">
        <v>0</v>
      </c>
      <c r="T162" s="237">
        <v>0</v>
      </c>
      <c r="U162" s="237">
        <v>0</v>
      </c>
      <c r="V162" s="237">
        <v>0</v>
      </c>
      <c r="W162" s="237">
        <v>0</v>
      </c>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row>
    <row r="163" spans="1:66" x14ac:dyDescent="0.35">
      <c r="A163" s="28"/>
      <c r="B163" s="28"/>
      <c r="C163" s="28"/>
      <c r="D163" s="28"/>
      <c r="E163" s="326" t="s">
        <v>322</v>
      </c>
      <c r="F163" s="366"/>
      <c r="G163" s="247"/>
      <c r="H163" s="240"/>
      <c r="I163" s="240"/>
      <c r="J163" s="240"/>
      <c r="K163" s="240"/>
      <c r="L163" s="240"/>
      <c r="M163" s="240"/>
      <c r="N163" s="240"/>
      <c r="O163" s="240"/>
      <c r="P163" s="240"/>
      <c r="Q163" s="28"/>
      <c r="R163" s="28"/>
      <c r="S163" s="237">
        <v>0</v>
      </c>
      <c r="T163" s="237">
        <v>0</v>
      </c>
      <c r="U163" s="237">
        <v>0</v>
      </c>
      <c r="V163" s="237">
        <v>0</v>
      </c>
      <c r="W163" s="237">
        <v>0</v>
      </c>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row>
    <row r="164" spans="1:66" x14ac:dyDescent="0.35">
      <c r="A164" s="28"/>
      <c r="B164" s="28"/>
      <c r="C164" s="28"/>
      <c r="D164" s="28"/>
      <c r="E164" s="326" t="s">
        <v>69</v>
      </c>
      <c r="F164" s="366"/>
      <c r="G164" s="247"/>
      <c r="H164" s="240"/>
      <c r="I164" s="240"/>
      <c r="J164" s="240"/>
      <c r="K164" s="240"/>
      <c r="L164" s="240"/>
      <c r="M164" s="240"/>
      <c r="N164" s="240"/>
      <c r="O164" s="240"/>
      <c r="P164" s="240"/>
      <c r="Q164" s="28"/>
      <c r="R164" s="28"/>
      <c r="S164" s="237">
        <v>0</v>
      </c>
      <c r="T164" s="237">
        <v>0</v>
      </c>
      <c r="U164" s="237">
        <v>0</v>
      </c>
      <c r="V164" s="237">
        <v>0</v>
      </c>
      <c r="W164" s="237">
        <v>0</v>
      </c>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row>
    <row r="165" spans="1:66" x14ac:dyDescent="0.35">
      <c r="A165" s="28"/>
      <c r="B165" s="28"/>
      <c r="C165" s="28"/>
      <c r="D165" s="28"/>
      <c r="E165" s="326" t="s">
        <v>11</v>
      </c>
      <c r="F165" s="326"/>
      <c r="G165" s="242">
        <v>2.2492170279999999</v>
      </c>
      <c r="H165" s="242">
        <v>2.2492170279999999</v>
      </c>
      <c r="I165" s="242">
        <v>2.2492170279999999</v>
      </c>
      <c r="J165" s="242">
        <v>2.2492170279999999</v>
      </c>
      <c r="K165" s="242">
        <v>2.2492170279999999</v>
      </c>
      <c r="L165" s="242">
        <v>0</v>
      </c>
      <c r="M165" s="242">
        <v>0</v>
      </c>
      <c r="N165" s="242">
        <v>0</v>
      </c>
      <c r="O165" s="242">
        <v>0</v>
      </c>
      <c r="P165" s="242">
        <v>0</v>
      </c>
      <c r="Q165" s="28"/>
      <c r="R165" s="28"/>
      <c r="S165" s="237">
        <v>2.3035165114315324</v>
      </c>
      <c r="T165" s="237">
        <v>2.3591268660970215</v>
      </c>
      <c r="U165" s="237">
        <v>2.4160797384005108</v>
      </c>
      <c r="V165" s="237">
        <v>2.474407538737855</v>
      </c>
      <c r="W165" s="237">
        <v>2.5341434599406334</v>
      </c>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row>
    <row r="166" spans="1:66" x14ac:dyDescent="0.35">
      <c r="A166" s="28"/>
      <c r="B166" s="28"/>
      <c r="C166" s="28"/>
      <c r="D166" s="28"/>
      <c r="E166" s="244"/>
      <c r="F166" s="244"/>
      <c r="G166" s="197"/>
      <c r="H166" s="197"/>
      <c r="I166" s="197"/>
      <c r="J166" s="197"/>
      <c r="K166" s="197"/>
      <c r="L166" s="197"/>
      <c r="M166" s="197"/>
      <c r="N166" s="197"/>
      <c r="O166" s="197"/>
      <c r="P166" s="197"/>
      <c r="Q166" s="245">
        <v>11.24608514</v>
      </c>
      <c r="R166" s="248"/>
      <c r="S166" s="248"/>
      <c r="T166" s="24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48"/>
      <c r="BN166" s="248"/>
    </row>
    <row r="167" spans="1:66" ht="15.5" x14ac:dyDescent="0.35">
      <c r="A167" s="211"/>
      <c r="B167" s="211"/>
      <c r="C167" s="211"/>
      <c r="D167" s="211"/>
      <c r="E167" s="330" t="s">
        <v>332</v>
      </c>
      <c r="F167" s="330"/>
      <c r="G167" s="330"/>
      <c r="H167" s="212"/>
      <c r="I167" s="212"/>
      <c r="J167" s="236"/>
      <c r="K167" s="236"/>
      <c r="L167" s="213"/>
      <c r="M167" s="213"/>
      <c r="N167" s="213"/>
      <c r="O167" s="213"/>
      <c r="P167" s="213"/>
      <c r="Q167" s="211"/>
      <c r="R167" s="213"/>
      <c r="S167" s="213"/>
      <c r="T167" s="213"/>
      <c r="U167" s="196"/>
      <c r="V167" s="196"/>
      <c r="W167" s="196"/>
      <c r="X167" s="196"/>
      <c r="Y167" s="196"/>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00"/>
      <c r="BN167" s="200"/>
    </row>
    <row r="168" spans="1:66" x14ac:dyDescent="0.35">
      <c r="A168" s="201"/>
      <c r="B168" s="201"/>
      <c r="C168" s="201"/>
      <c r="D168" s="201"/>
      <c r="E168" s="215" t="s">
        <v>325</v>
      </c>
      <c r="F168" s="196"/>
      <c r="G168" s="492" t="s">
        <v>16</v>
      </c>
      <c r="H168" s="492" t="s">
        <v>73</v>
      </c>
      <c r="I168" s="492" t="s">
        <v>74</v>
      </c>
      <c r="J168" s="492" t="s">
        <v>75</v>
      </c>
      <c r="K168" s="492" t="s">
        <v>76</v>
      </c>
      <c r="L168" s="492" t="s">
        <v>326</v>
      </c>
      <c r="M168" s="492" t="s">
        <v>327</v>
      </c>
      <c r="N168" s="492" t="s">
        <v>328</v>
      </c>
      <c r="O168" s="492" t="s">
        <v>329</v>
      </c>
      <c r="P168" s="492" t="s">
        <v>330</v>
      </c>
      <c r="Q168" s="196"/>
      <c r="R168" s="200"/>
      <c r="S168" s="200"/>
      <c r="T168" s="200"/>
      <c r="U168" s="196"/>
      <c r="V168" s="196"/>
      <c r="W168" s="196"/>
      <c r="X168" s="196"/>
      <c r="Y168" s="196"/>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00"/>
      <c r="BN168" s="200"/>
    </row>
    <row r="169" spans="1:66" x14ac:dyDescent="0.35">
      <c r="A169" s="196"/>
      <c r="B169" s="196"/>
      <c r="C169" s="196"/>
      <c r="D169" s="196"/>
      <c r="E169" s="259" t="s">
        <v>47</v>
      </c>
      <c r="F169" s="361"/>
      <c r="G169" s="495"/>
      <c r="H169" s="494"/>
      <c r="I169" s="494"/>
      <c r="J169" s="494"/>
      <c r="K169" s="494"/>
      <c r="L169" s="494"/>
      <c r="M169" s="494"/>
      <c r="N169" s="494"/>
      <c r="O169" s="494"/>
      <c r="P169" s="494"/>
      <c r="Q169" s="196"/>
      <c r="R169" s="200"/>
      <c r="S169" s="237">
        <v>0</v>
      </c>
      <c r="T169" s="237">
        <v>0</v>
      </c>
      <c r="U169" s="237">
        <v>0</v>
      </c>
      <c r="V169" s="237">
        <v>0</v>
      </c>
      <c r="W169" s="237">
        <v>0</v>
      </c>
      <c r="X169" s="196"/>
      <c r="Y169" s="196"/>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00"/>
      <c r="BN169" s="200"/>
    </row>
    <row r="170" spans="1:66" x14ac:dyDescent="0.35">
      <c r="A170" s="196"/>
      <c r="B170" s="196"/>
      <c r="C170" s="196"/>
      <c r="D170" s="196"/>
      <c r="E170" s="259" t="s">
        <v>48</v>
      </c>
      <c r="F170" s="361"/>
      <c r="G170" s="247"/>
      <c r="H170" s="240"/>
      <c r="I170" s="240"/>
      <c r="J170" s="240"/>
      <c r="K170" s="240"/>
      <c r="L170" s="240"/>
      <c r="M170" s="240"/>
      <c r="N170" s="240"/>
      <c r="O170" s="240"/>
      <c r="P170" s="240"/>
      <c r="Q170" s="196"/>
      <c r="R170" s="200"/>
      <c r="S170" s="237">
        <v>0</v>
      </c>
      <c r="T170" s="237">
        <v>0</v>
      </c>
      <c r="U170" s="237">
        <v>0</v>
      </c>
      <c r="V170" s="237">
        <v>0</v>
      </c>
      <c r="W170" s="237">
        <v>0</v>
      </c>
      <c r="X170" s="196"/>
      <c r="Y170" s="196"/>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00"/>
      <c r="BN170" s="200"/>
    </row>
    <row r="171" spans="1:66" x14ac:dyDescent="0.35">
      <c r="A171" s="201"/>
      <c r="B171" s="201"/>
      <c r="C171" s="201"/>
      <c r="D171" s="201"/>
      <c r="E171" s="259" t="s">
        <v>49</v>
      </c>
      <c r="F171" s="361"/>
      <c r="G171" s="247"/>
      <c r="H171" s="240"/>
      <c r="I171" s="240"/>
      <c r="J171" s="240"/>
      <c r="K171" s="240"/>
      <c r="L171" s="240"/>
      <c r="M171" s="240"/>
      <c r="N171" s="240"/>
      <c r="O171" s="240"/>
      <c r="P171" s="240"/>
      <c r="Q171" s="196"/>
      <c r="R171" s="200"/>
      <c r="S171" s="237">
        <v>0</v>
      </c>
      <c r="T171" s="237">
        <v>0</v>
      </c>
      <c r="U171" s="237">
        <v>0</v>
      </c>
      <c r="V171" s="237">
        <v>0</v>
      </c>
      <c r="W171" s="237">
        <v>0</v>
      </c>
      <c r="X171" s="196"/>
      <c r="Y171" s="196"/>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00"/>
      <c r="BN171" s="200"/>
    </row>
    <row r="172" spans="1:66" x14ac:dyDescent="0.35">
      <c r="A172" s="196"/>
      <c r="B172" s="196"/>
      <c r="C172" s="196"/>
      <c r="D172" s="196"/>
      <c r="E172" s="259" t="s">
        <v>50</v>
      </c>
      <c r="F172" s="361"/>
      <c r="G172" s="247"/>
      <c r="H172" s="240"/>
      <c r="I172" s="240"/>
      <c r="J172" s="240"/>
      <c r="K172" s="240"/>
      <c r="L172" s="240"/>
      <c r="M172" s="240"/>
      <c r="N172" s="240"/>
      <c r="O172" s="240"/>
      <c r="P172" s="240"/>
      <c r="Q172" s="196"/>
      <c r="R172" s="200"/>
      <c r="S172" s="237">
        <v>0</v>
      </c>
      <c r="T172" s="237">
        <v>0</v>
      </c>
      <c r="U172" s="237">
        <v>0</v>
      </c>
      <c r="V172" s="237">
        <v>0</v>
      </c>
      <c r="W172" s="237">
        <v>0</v>
      </c>
      <c r="X172" s="196"/>
      <c r="Y172" s="196"/>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00"/>
      <c r="BN172" s="200"/>
    </row>
    <row r="173" spans="1:66" x14ac:dyDescent="0.35">
      <c r="A173" s="196"/>
      <c r="B173" s="196"/>
      <c r="C173" s="196"/>
      <c r="D173" s="196"/>
      <c r="E173" s="259" t="s">
        <v>51</v>
      </c>
      <c r="F173" s="361"/>
      <c r="G173" s="247"/>
      <c r="H173" s="240"/>
      <c r="I173" s="240"/>
      <c r="J173" s="240"/>
      <c r="K173" s="240"/>
      <c r="L173" s="240"/>
      <c r="M173" s="240"/>
      <c r="N173" s="240"/>
      <c r="O173" s="240"/>
      <c r="P173" s="240"/>
      <c r="Q173" s="196"/>
      <c r="R173" s="200"/>
      <c r="S173" s="237">
        <v>0</v>
      </c>
      <c r="T173" s="237">
        <v>0</v>
      </c>
      <c r="U173" s="237">
        <v>0</v>
      </c>
      <c r="V173" s="237">
        <v>0</v>
      </c>
      <c r="W173" s="237">
        <v>0</v>
      </c>
      <c r="X173" s="196"/>
      <c r="Y173" s="196"/>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00"/>
      <c r="BN173" s="200"/>
    </row>
    <row r="174" spans="1:66" x14ac:dyDescent="0.35">
      <c r="A174" s="201"/>
      <c r="B174" s="201"/>
      <c r="C174" s="201"/>
      <c r="D174" s="201"/>
      <c r="E174" s="259" t="s">
        <v>52</v>
      </c>
      <c r="F174" s="361"/>
      <c r="G174" s="247"/>
      <c r="H174" s="240"/>
      <c r="I174" s="240"/>
      <c r="J174" s="240"/>
      <c r="K174" s="240"/>
      <c r="L174" s="240"/>
      <c r="M174" s="240"/>
      <c r="N174" s="240"/>
      <c r="O174" s="240"/>
      <c r="P174" s="240"/>
      <c r="Q174" s="196"/>
      <c r="R174" s="200"/>
      <c r="S174" s="237">
        <v>0</v>
      </c>
      <c r="T174" s="237">
        <v>0</v>
      </c>
      <c r="U174" s="237">
        <v>0</v>
      </c>
      <c r="V174" s="237">
        <v>0</v>
      </c>
      <c r="W174" s="237">
        <v>0</v>
      </c>
      <c r="X174" s="196"/>
      <c r="Y174" s="196"/>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00"/>
      <c r="BN174" s="200"/>
    </row>
    <row r="175" spans="1:66" x14ac:dyDescent="0.35">
      <c r="A175" s="196"/>
      <c r="B175" s="196"/>
      <c r="C175" s="196"/>
      <c r="D175" s="196"/>
      <c r="E175" s="259" t="s">
        <v>53</v>
      </c>
      <c r="F175" s="361"/>
      <c r="G175" s="247"/>
      <c r="H175" s="240"/>
      <c r="I175" s="240"/>
      <c r="J175" s="240"/>
      <c r="K175" s="240"/>
      <c r="L175" s="240"/>
      <c r="M175" s="240"/>
      <c r="N175" s="240"/>
      <c r="O175" s="240"/>
      <c r="P175" s="240"/>
      <c r="Q175" s="196"/>
      <c r="R175" s="200"/>
      <c r="S175" s="237">
        <v>0</v>
      </c>
      <c r="T175" s="237">
        <v>0</v>
      </c>
      <c r="U175" s="237">
        <v>0</v>
      </c>
      <c r="V175" s="237">
        <v>0</v>
      </c>
      <c r="W175" s="237">
        <v>0</v>
      </c>
      <c r="X175" s="196"/>
      <c r="Y175" s="196"/>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00"/>
      <c r="BN175" s="200"/>
    </row>
    <row r="176" spans="1:66" x14ac:dyDescent="0.35">
      <c r="A176" s="196"/>
      <c r="B176" s="196"/>
      <c r="C176" s="196"/>
      <c r="D176" s="196"/>
      <c r="E176" s="259" t="s">
        <v>54</v>
      </c>
      <c r="F176" s="361"/>
      <c r="G176" s="247"/>
      <c r="H176" s="240"/>
      <c r="I176" s="240"/>
      <c r="J176" s="240"/>
      <c r="K176" s="240"/>
      <c r="L176" s="240"/>
      <c r="M176" s="240"/>
      <c r="N176" s="240"/>
      <c r="O176" s="240"/>
      <c r="P176" s="240"/>
      <c r="Q176" s="196"/>
      <c r="R176" s="200"/>
      <c r="S176" s="237">
        <v>0</v>
      </c>
      <c r="T176" s="237">
        <v>0</v>
      </c>
      <c r="U176" s="237">
        <v>0</v>
      </c>
      <c r="V176" s="237">
        <v>0</v>
      </c>
      <c r="W176" s="237">
        <v>0</v>
      </c>
      <c r="X176" s="196"/>
      <c r="Y176" s="196"/>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00"/>
      <c r="BN176" s="200"/>
    </row>
    <row r="177" spans="1:66" x14ac:dyDescent="0.35">
      <c r="A177" s="201"/>
      <c r="B177" s="201"/>
      <c r="C177" s="201"/>
      <c r="D177" s="201"/>
      <c r="E177" s="259" t="s">
        <v>55</v>
      </c>
      <c r="F177" s="361"/>
      <c r="G177" s="247"/>
      <c r="H177" s="240"/>
      <c r="I177" s="240"/>
      <c r="J177" s="240"/>
      <c r="K177" s="240"/>
      <c r="L177" s="240"/>
      <c r="M177" s="240"/>
      <c r="N177" s="240"/>
      <c r="O177" s="240"/>
      <c r="P177" s="240"/>
      <c r="Q177" s="196"/>
      <c r="R177" s="200"/>
      <c r="S177" s="237">
        <v>0</v>
      </c>
      <c r="T177" s="237">
        <v>0</v>
      </c>
      <c r="U177" s="237">
        <v>0</v>
      </c>
      <c r="V177" s="237">
        <v>0</v>
      </c>
      <c r="W177" s="237">
        <v>0</v>
      </c>
      <c r="X177" s="196"/>
      <c r="Y177" s="196"/>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00"/>
      <c r="BN177" s="200"/>
    </row>
    <row r="178" spans="1:66" x14ac:dyDescent="0.35">
      <c r="A178" s="201"/>
      <c r="B178" s="201"/>
      <c r="C178" s="201"/>
      <c r="D178" s="201"/>
      <c r="E178" s="259" t="s">
        <v>56</v>
      </c>
      <c r="F178" s="361"/>
      <c r="G178" s="247"/>
      <c r="H178" s="240"/>
      <c r="I178" s="240"/>
      <c r="J178" s="240"/>
      <c r="K178" s="240"/>
      <c r="L178" s="240"/>
      <c r="M178" s="240"/>
      <c r="N178" s="240"/>
      <c r="O178" s="240"/>
      <c r="P178" s="240"/>
      <c r="Q178" s="196"/>
      <c r="R178" s="200"/>
      <c r="S178" s="237">
        <v>0</v>
      </c>
      <c r="T178" s="237">
        <v>0</v>
      </c>
      <c r="U178" s="237">
        <v>0</v>
      </c>
      <c r="V178" s="237">
        <v>0</v>
      </c>
      <c r="W178" s="237">
        <v>0</v>
      </c>
      <c r="X178" s="196"/>
      <c r="Y178" s="196"/>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00"/>
      <c r="BN178" s="200"/>
    </row>
    <row r="179" spans="1:66" x14ac:dyDescent="0.35">
      <c r="A179" s="201"/>
      <c r="B179" s="201"/>
      <c r="C179" s="201"/>
      <c r="D179" s="201"/>
      <c r="E179" s="259" t="s">
        <v>57</v>
      </c>
      <c r="F179" s="361"/>
      <c r="G179" s="247"/>
      <c r="H179" s="240"/>
      <c r="I179" s="240"/>
      <c r="J179" s="240"/>
      <c r="K179" s="240"/>
      <c r="L179" s="240"/>
      <c r="M179" s="240"/>
      <c r="N179" s="240"/>
      <c r="O179" s="240"/>
      <c r="P179" s="240"/>
      <c r="Q179" s="196"/>
      <c r="R179" s="200"/>
      <c r="S179" s="237">
        <v>0</v>
      </c>
      <c r="T179" s="237">
        <v>0</v>
      </c>
      <c r="U179" s="237">
        <v>0</v>
      </c>
      <c r="V179" s="237">
        <v>0</v>
      </c>
      <c r="W179" s="237">
        <v>0</v>
      </c>
      <c r="X179" s="196"/>
      <c r="Y179" s="196"/>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00"/>
      <c r="BN179" s="200"/>
    </row>
    <row r="180" spans="1:66" x14ac:dyDescent="0.35">
      <c r="A180" s="201"/>
      <c r="B180" s="201"/>
      <c r="C180" s="201"/>
      <c r="D180" s="201"/>
      <c r="E180" s="259" t="s">
        <v>58</v>
      </c>
      <c r="F180" s="361"/>
      <c r="G180" s="247"/>
      <c r="H180" s="240"/>
      <c r="I180" s="240"/>
      <c r="J180" s="240"/>
      <c r="K180" s="240"/>
      <c r="L180" s="240"/>
      <c r="M180" s="240"/>
      <c r="N180" s="240"/>
      <c r="O180" s="240"/>
      <c r="P180" s="240"/>
      <c r="Q180" s="196"/>
      <c r="R180" s="200"/>
      <c r="S180" s="237">
        <v>0</v>
      </c>
      <c r="T180" s="237">
        <v>0</v>
      </c>
      <c r="U180" s="237">
        <v>0</v>
      </c>
      <c r="V180" s="237">
        <v>0</v>
      </c>
      <c r="W180" s="237">
        <v>0</v>
      </c>
      <c r="X180" s="196"/>
      <c r="Y180" s="196"/>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00"/>
      <c r="BN180" s="200"/>
    </row>
    <row r="181" spans="1:66" x14ac:dyDescent="0.35">
      <c r="A181" s="201"/>
      <c r="B181" s="201"/>
      <c r="C181" s="201"/>
      <c r="D181" s="201"/>
      <c r="E181" s="259" t="s">
        <v>59</v>
      </c>
      <c r="F181" s="361"/>
      <c r="G181" s="247">
        <v>0</v>
      </c>
      <c r="H181" s="240">
        <v>0</v>
      </c>
      <c r="I181" s="240">
        <v>0</v>
      </c>
      <c r="J181" s="240">
        <v>0</v>
      </c>
      <c r="K181" s="240">
        <v>0</v>
      </c>
      <c r="L181" s="240"/>
      <c r="M181" s="240"/>
      <c r="N181" s="240"/>
      <c r="O181" s="240"/>
      <c r="P181" s="240"/>
      <c r="Q181" s="196"/>
      <c r="R181" s="200"/>
      <c r="S181" s="237">
        <v>0</v>
      </c>
      <c r="T181" s="237">
        <v>0</v>
      </c>
      <c r="U181" s="237">
        <v>0</v>
      </c>
      <c r="V181" s="237">
        <v>0</v>
      </c>
      <c r="W181" s="237">
        <v>0</v>
      </c>
      <c r="X181" s="196"/>
      <c r="Y181" s="196"/>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00"/>
      <c r="BN181" s="200"/>
    </row>
    <row r="182" spans="1:66" x14ac:dyDescent="0.35">
      <c r="A182" s="201"/>
      <c r="B182" s="201"/>
      <c r="C182" s="201"/>
      <c r="D182" s="201"/>
      <c r="E182" s="259" t="s">
        <v>61</v>
      </c>
      <c r="F182" s="361"/>
      <c r="G182" s="247"/>
      <c r="H182" s="240"/>
      <c r="I182" s="240"/>
      <c r="J182" s="240"/>
      <c r="K182" s="240"/>
      <c r="L182" s="240"/>
      <c r="M182" s="240"/>
      <c r="N182" s="240"/>
      <c r="O182" s="240"/>
      <c r="P182" s="240"/>
      <c r="Q182" s="196"/>
      <c r="R182" s="200"/>
      <c r="S182" s="237">
        <v>0</v>
      </c>
      <c r="T182" s="237">
        <v>0</v>
      </c>
      <c r="U182" s="237">
        <v>0</v>
      </c>
      <c r="V182" s="237">
        <v>0</v>
      </c>
      <c r="W182" s="237">
        <v>0</v>
      </c>
      <c r="X182" s="196"/>
      <c r="Y182" s="196"/>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00"/>
      <c r="BN182" s="200"/>
    </row>
    <row r="183" spans="1:66" x14ac:dyDescent="0.35">
      <c r="A183" s="201"/>
      <c r="B183" s="201"/>
      <c r="C183" s="201"/>
      <c r="D183" s="201"/>
      <c r="E183" s="259" t="s">
        <v>62</v>
      </c>
      <c r="F183" s="361"/>
      <c r="G183" s="240">
        <v>18.221752575787558</v>
      </c>
      <c r="H183" s="240">
        <v>24.313352559741571</v>
      </c>
      <c r="I183" s="240">
        <v>38.283082482023048</v>
      </c>
      <c r="J183" s="240">
        <v>0</v>
      </c>
      <c r="K183" s="240">
        <v>0</v>
      </c>
      <c r="L183" s="240"/>
      <c r="M183" s="240"/>
      <c r="N183" s="240"/>
      <c r="O183" s="240"/>
      <c r="P183" s="240"/>
      <c r="Q183" s="196"/>
      <c r="R183" s="200"/>
      <c r="S183" s="237">
        <v>18.661653101066019</v>
      </c>
      <c r="T183" s="237">
        <v>25.501444509149042</v>
      </c>
      <c r="U183" s="237">
        <v>41.123190317733723</v>
      </c>
      <c r="V183" s="237">
        <v>0</v>
      </c>
      <c r="W183" s="237">
        <v>0</v>
      </c>
      <c r="X183" s="196"/>
      <c r="Y183" s="196"/>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00"/>
      <c r="BN183" s="200"/>
    </row>
    <row r="184" spans="1:66" x14ac:dyDescent="0.35">
      <c r="A184" s="201"/>
      <c r="B184" s="201"/>
      <c r="C184" s="201"/>
      <c r="D184" s="201"/>
      <c r="E184" s="259" t="s">
        <v>63</v>
      </c>
      <c r="F184" s="361"/>
      <c r="G184" s="240"/>
      <c r="H184" s="240"/>
      <c r="I184" s="240"/>
      <c r="J184" s="240"/>
      <c r="K184" s="240"/>
      <c r="L184" s="240"/>
      <c r="M184" s="240"/>
      <c r="N184" s="240"/>
      <c r="O184" s="240"/>
      <c r="P184" s="240"/>
      <c r="Q184" s="196"/>
      <c r="R184" s="200"/>
      <c r="S184" s="237">
        <v>0</v>
      </c>
      <c r="T184" s="237">
        <v>0</v>
      </c>
      <c r="U184" s="237">
        <v>0</v>
      </c>
      <c r="V184" s="237">
        <v>0</v>
      </c>
      <c r="W184" s="237">
        <v>0</v>
      </c>
      <c r="X184" s="196"/>
      <c r="Y184" s="196"/>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00"/>
      <c r="BN184" s="200"/>
    </row>
    <row r="185" spans="1:66" x14ac:dyDescent="0.35">
      <c r="A185" s="201"/>
      <c r="B185" s="201"/>
      <c r="C185" s="201"/>
      <c r="D185" s="201"/>
      <c r="E185" s="259" t="s">
        <v>64</v>
      </c>
      <c r="F185" s="361"/>
      <c r="G185" s="240"/>
      <c r="H185" s="240"/>
      <c r="I185" s="240"/>
      <c r="J185" s="240"/>
      <c r="K185" s="240"/>
      <c r="L185" s="240"/>
      <c r="M185" s="240"/>
      <c r="N185" s="240"/>
      <c r="O185" s="240"/>
      <c r="P185" s="240"/>
      <c r="Q185" s="196"/>
      <c r="R185" s="200"/>
      <c r="S185" s="237">
        <v>0</v>
      </c>
      <c r="T185" s="237">
        <v>0</v>
      </c>
      <c r="U185" s="237">
        <v>0</v>
      </c>
      <c r="V185" s="237">
        <v>0</v>
      </c>
      <c r="W185" s="237">
        <v>0</v>
      </c>
      <c r="X185" s="196"/>
      <c r="Y185" s="196"/>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00"/>
      <c r="BN185" s="200"/>
    </row>
    <row r="186" spans="1:66" x14ac:dyDescent="0.35">
      <c r="A186" s="201"/>
      <c r="B186" s="201"/>
      <c r="C186" s="201"/>
      <c r="D186" s="201"/>
      <c r="E186" s="259" t="s">
        <v>65</v>
      </c>
      <c r="F186" s="361"/>
      <c r="G186" s="240">
        <v>6.1800816547751198</v>
      </c>
      <c r="H186" s="240">
        <v>5.0789021881058112</v>
      </c>
      <c r="I186" s="240">
        <v>2.3069316262597162</v>
      </c>
      <c r="J186" s="240">
        <v>1.6310569365738974</v>
      </c>
      <c r="K186" s="240">
        <v>0.69370434812399251</v>
      </c>
      <c r="L186" s="240"/>
      <c r="M186" s="240"/>
      <c r="N186" s="240"/>
      <c r="O186" s="240"/>
      <c r="P186" s="240"/>
      <c r="Q186" s="196"/>
      <c r="R186" s="200"/>
      <c r="S186" s="237">
        <v>6.3292781250318706</v>
      </c>
      <c r="T186" s="237">
        <v>5.3270869165051371</v>
      </c>
      <c r="U186" s="237">
        <v>2.478076010760772</v>
      </c>
      <c r="V186" s="237">
        <v>1.7943575607543034</v>
      </c>
      <c r="W186" s="237">
        <v>0.78158146370337556</v>
      </c>
      <c r="X186" s="196"/>
      <c r="Y186" s="196"/>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00"/>
      <c r="BN186" s="200"/>
    </row>
    <row r="187" spans="1:66" x14ac:dyDescent="0.35">
      <c r="A187" s="201"/>
      <c r="B187" s="201"/>
      <c r="C187" s="201"/>
      <c r="D187" s="201"/>
      <c r="E187" s="259">
        <v>0</v>
      </c>
      <c r="F187" s="361"/>
      <c r="G187" s="247"/>
      <c r="H187" s="240"/>
      <c r="I187" s="240"/>
      <c r="J187" s="240"/>
      <c r="K187" s="240"/>
      <c r="L187" s="240"/>
      <c r="M187" s="240"/>
      <c r="N187" s="240"/>
      <c r="O187" s="240"/>
      <c r="P187" s="240"/>
      <c r="Q187" s="196"/>
      <c r="R187" s="200"/>
      <c r="S187" s="237">
        <v>0</v>
      </c>
      <c r="T187" s="237">
        <v>0</v>
      </c>
      <c r="U187" s="237">
        <v>0</v>
      </c>
      <c r="V187" s="237">
        <v>0</v>
      </c>
      <c r="W187" s="237">
        <v>0</v>
      </c>
      <c r="X187" s="196"/>
      <c r="Y187" s="196"/>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00"/>
      <c r="BN187" s="200"/>
    </row>
    <row r="188" spans="1:66" x14ac:dyDescent="0.35">
      <c r="A188" s="196"/>
      <c r="B188" s="196"/>
      <c r="C188" s="196"/>
      <c r="D188" s="196"/>
      <c r="E188" s="259">
        <v>0</v>
      </c>
      <c r="F188" s="361"/>
      <c r="G188" s="247"/>
      <c r="H188" s="240"/>
      <c r="I188" s="240"/>
      <c r="J188" s="240"/>
      <c r="K188" s="240"/>
      <c r="L188" s="240"/>
      <c r="M188" s="240"/>
      <c r="N188" s="240"/>
      <c r="O188" s="240"/>
      <c r="P188" s="240"/>
      <c r="Q188" s="196"/>
      <c r="R188" s="200"/>
      <c r="S188" s="237">
        <v>0</v>
      </c>
      <c r="T188" s="237">
        <v>0</v>
      </c>
      <c r="U188" s="237">
        <v>0</v>
      </c>
      <c r="V188" s="237">
        <v>0</v>
      </c>
      <c r="W188" s="237">
        <v>0</v>
      </c>
      <c r="X188" s="196"/>
      <c r="Y188" s="196"/>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00"/>
      <c r="BN188" s="200"/>
    </row>
    <row r="189" spans="1:66" x14ac:dyDescent="0.35">
      <c r="A189" s="196"/>
      <c r="B189" s="196"/>
      <c r="C189" s="196"/>
      <c r="D189" s="196"/>
      <c r="E189" s="259">
        <v>0</v>
      </c>
      <c r="F189" s="361"/>
      <c r="G189" s="247"/>
      <c r="H189" s="240"/>
      <c r="I189" s="240"/>
      <c r="J189" s="240"/>
      <c r="K189" s="240"/>
      <c r="L189" s="240"/>
      <c r="M189" s="240"/>
      <c r="N189" s="240"/>
      <c r="O189" s="240"/>
      <c r="P189" s="240"/>
      <c r="Q189" s="196"/>
      <c r="R189" s="200"/>
      <c r="S189" s="237">
        <v>0</v>
      </c>
      <c r="T189" s="237">
        <v>0</v>
      </c>
      <c r="U189" s="237">
        <v>0</v>
      </c>
      <c r="V189" s="237">
        <v>0</v>
      </c>
      <c r="W189" s="237">
        <v>0</v>
      </c>
      <c r="X189" s="196"/>
      <c r="Y189" s="196"/>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00"/>
      <c r="BN189" s="200"/>
    </row>
    <row r="190" spans="1:66" x14ac:dyDescent="0.35">
      <c r="A190" s="201"/>
      <c r="B190" s="201"/>
      <c r="C190" s="201"/>
      <c r="D190" s="201"/>
      <c r="E190" s="259">
        <v>0</v>
      </c>
      <c r="F190" s="361"/>
      <c r="G190" s="247"/>
      <c r="H190" s="240"/>
      <c r="I190" s="240"/>
      <c r="J190" s="240"/>
      <c r="K190" s="240"/>
      <c r="L190" s="240"/>
      <c r="M190" s="240"/>
      <c r="N190" s="240"/>
      <c r="O190" s="240"/>
      <c r="P190" s="240"/>
      <c r="Q190" s="196"/>
      <c r="R190" s="200"/>
      <c r="S190" s="237">
        <v>0</v>
      </c>
      <c r="T190" s="237">
        <v>0</v>
      </c>
      <c r="U190" s="237">
        <v>0</v>
      </c>
      <c r="V190" s="237">
        <v>0</v>
      </c>
      <c r="W190" s="237">
        <v>0</v>
      </c>
      <c r="X190" s="196"/>
      <c r="Y190" s="196"/>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00"/>
      <c r="BN190" s="200"/>
    </row>
    <row r="191" spans="1:66" x14ac:dyDescent="0.35">
      <c r="A191" s="196"/>
      <c r="B191" s="196"/>
      <c r="C191" s="196"/>
      <c r="D191" s="196"/>
      <c r="E191" s="259">
        <v>0</v>
      </c>
      <c r="F191" s="361"/>
      <c r="G191" s="247"/>
      <c r="H191" s="240"/>
      <c r="I191" s="240"/>
      <c r="J191" s="240"/>
      <c r="K191" s="240"/>
      <c r="L191" s="240"/>
      <c r="M191" s="240"/>
      <c r="N191" s="240"/>
      <c r="O191" s="240"/>
      <c r="P191" s="240"/>
      <c r="Q191" s="196"/>
      <c r="R191" s="200"/>
      <c r="S191" s="237">
        <v>0</v>
      </c>
      <c r="T191" s="237">
        <v>0</v>
      </c>
      <c r="U191" s="237">
        <v>0</v>
      </c>
      <c r="V191" s="237">
        <v>0</v>
      </c>
      <c r="W191" s="237">
        <v>0</v>
      </c>
      <c r="X191" s="196"/>
      <c r="Y191" s="196"/>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00"/>
      <c r="BN191" s="200"/>
    </row>
    <row r="192" spans="1:66" x14ac:dyDescent="0.35">
      <c r="A192" s="28"/>
      <c r="B192" s="28"/>
      <c r="C192" s="28"/>
      <c r="D192" s="28"/>
      <c r="E192" s="326">
        <v>0</v>
      </c>
      <c r="F192" s="366"/>
      <c r="G192" s="247"/>
      <c r="H192" s="240"/>
      <c r="I192" s="240"/>
      <c r="J192" s="240"/>
      <c r="K192" s="240"/>
      <c r="L192" s="240"/>
      <c r="M192" s="240"/>
      <c r="N192" s="240"/>
      <c r="O192" s="240"/>
      <c r="P192" s="240"/>
      <c r="Q192" s="196"/>
      <c r="R192" s="200"/>
      <c r="S192" s="237">
        <v>0</v>
      </c>
      <c r="T192" s="237">
        <v>0</v>
      </c>
      <c r="U192" s="237">
        <v>0</v>
      </c>
      <c r="V192" s="237">
        <v>0</v>
      </c>
      <c r="W192" s="237">
        <v>0</v>
      </c>
      <c r="X192" s="196"/>
      <c r="Y192" s="196"/>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00"/>
      <c r="BN192" s="200"/>
    </row>
    <row r="193" spans="1:66" x14ac:dyDescent="0.35">
      <c r="A193" s="204"/>
      <c r="B193" s="204"/>
      <c r="C193" s="204"/>
      <c r="D193" s="204"/>
      <c r="E193" s="326">
        <v>0</v>
      </c>
      <c r="F193" s="366"/>
      <c r="G193" s="247"/>
      <c r="H193" s="240"/>
      <c r="I193" s="240"/>
      <c r="J193" s="240"/>
      <c r="K193" s="240"/>
      <c r="L193" s="240"/>
      <c r="M193" s="240"/>
      <c r="N193" s="240"/>
      <c r="O193" s="240"/>
      <c r="P193" s="240"/>
      <c r="Q193" s="196"/>
      <c r="R193" s="200"/>
      <c r="S193" s="237">
        <v>0</v>
      </c>
      <c r="T193" s="237">
        <v>0</v>
      </c>
      <c r="U193" s="237">
        <v>0</v>
      </c>
      <c r="V193" s="237">
        <v>0</v>
      </c>
      <c r="W193" s="237">
        <v>0</v>
      </c>
      <c r="X193" s="196"/>
      <c r="Y193" s="196"/>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00"/>
      <c r="BN193" s="200"/>
    </row>
    <row r="194" spans="1:66" x14ac:dyDescent="0.35">
      <c r="A194" s="28"/>
      <c r="B194" s="28"/>
      <c r="C194" s="28"/>
      <c r="D194" s="28"/>
      <c r="E194" s="326">
        <v>0</v>
      </c>
      <c r="F194" s="366"/>
      <c r="G194" s="247"/>
      <c r="H194" s="240"/>
      <c r="I194" s="240"/>
      <c r="J194" s="240"/>
      <c r="K194" s="240"/>
      <c r="L194" s="240"/>
      <c r="M194" s="240"/>
      <c r="N194" s="240"/>
      <c r="O194" s="240"/>
      <c r="P194" s="240"/>
      <c r="Q194" s="196"/>
      <c r="R194" s="200"/>
      <c r="S194" s="237">
        <v>0</v>
      </c>
      <c r="T194" s="237">
        <v>0</v>
      </c>
      <c r="U194" s="237">
        <v>0</v>
      </c>
      <c r="V194" s="237">
        <v>0</v>
      </c>
      <c r="W194" s="237">
        <v>0</v>
      </c>
      <c r="X194" s="196"/>
      <c r="Y194" s="196"/>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00"/>
      <c r="BN194" s="200"/>
    </row>
    <row r="195" spans="1:66" x14ac:dyDescent="0.35">
      <c r="A195" s="28"/>
      <c r="B195" s="28"/>
      <c r="C195" s="28"/>
      <c r="D195" s="28"/>
      <c r="E195" s="326">
        <v>0</v>
      </c>
      <c r="F195" s="366"/>
      <c r="G195" s="247"/>
      <c r="H195" s="240"/>
      <c r="I195" s="240"/>
      <c r="J195" s="240"/>
      <c r="K195" s="240"/>
      <c r="L195" s="240"/>
      <c r="M195" s="240"/>
      <c r="N195" s="240"/>
      <c r="O195" s="240"/>
      <c r="P195" s="240"/>
      <c r="Q195" s="196"/>
      <c r="R195" s="200"/>
      <c r="S195" s="237">
        <v>0</v>
      </c>
      <c r="T195" s="237">
        <v>0</v>
      </c>
      <c r="U195" s="237">
        <v>0</v>
      </c>
      <c r="V195" s="237">
        <v>0</v>
      </c>
      <c r="W195" s="237">
        <v>0</v>
      </c>
      <c r="X195" s="196"/>
      <c r="Y195" s="196"/>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00"/>
      <c r="BN195" s="200"/>
    </row>
    <row r="196" spans="1:66" x14ac:dyDescent="0.35">
      <c r="A196" s="204"/>
      <c r="B196" s="204"/>
      <c r="C196" s="204"/>
      <c r="D196" s="204"/>
      <c r="E196" s="326">
        <v>0</v>
      </c>
      <c r="F196" s="366"/>
      <c r="G196" s="247"/>
      <c r="H196" s="240"/>
      <c r="I196" s="240"/>
      <c r="J196" s="240"/>
      <c r="K196" s="240"/>
      <c r="L196" s="240"/>
      <c r="M196" s="240"/>
      <c r="N196" s="240"/>
      <c r="O196" s="240"/>
      <c r="P196" s="240"/>
      <c r="Q196" s="196"/>
      <c r="R196" s="200"/>
      <c r="S196" s="237">
        <v>0</v>
      </c>
      <c r="T196" s="237">
        <v>0</v>
      </c>
      <c r="U196" s="237">
        <v>0</v>
      </c>
      <c r="V196" s="237">
        <v>0</v>
      </c>
      <c r="W196" s="237">
        <v>0</v>
      </c>
      <c r="X196" s="196"/>
      <c r="Y196" s="196"/>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00"/>
      <c r="BN196" s="200"/>
    </row>
    <row r="197" spans="1:66" x14ac:dyDescent="0.35">
      <c r="A197" s="28"/>
      <c r="B197" s="28"/>
      <c r="C197" s="28"/>
      <c r="D197" s="28"/>
      <c r="E197" s="326">
        <v>0</v>
      </c>
      <c r="F197" s="366"/>
      <c r="G197" s="247"/>
      <c r="H197" s="240"/>
      <c r="I197" s="240"/>
      <c r="J197" s="240"/>
      <c r="K197" s="240"/>
      <c r="L197" s="240"/>
      <c r="M197" s="240"/>
      <c r="N197" s="240"/>
      <c r="O197" s="240"/>
      <c r="P197" s="240"/>
      <c r="Q197" s="196"/>
      <c r="R197" s="200"/>
      <c r="S197" s="237">
        <v>0</v>
      </c>
      <c r="T197" s="237">
        <v>0</v>
      </c>
      <c r="U197" s="237">
        <v>0</v>
      </c>
      <c r="V197" s="237">
        <v>0</v>
      </c>
      <c r="W197" s="237">
        <v>0</v>
      </c>
      <c r="X197" s="196"/>
      <c r="Y197" s="196"/>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00"/>
      <c r="BN197" s="200"/>
    </row>
    <row r="198" spans="1:66" x14ac:dyDescent="0.35">
      <c r="A198" s="28"/>
      <c r="B198" s="28"/>
      <c r="C198" s="28"/>
      <c r="D198" s="28"/>
      <c r="E198" s="326">
        <v>0</v>
      </c>
      <c r="F198" s="366"/>
      <c r="G198" s="247"/>
      <c r="H198" s="240"/>
      <c r="I198" s="240"/>
      <c r="J198" s="240"/>
      <c r="K198" s="240"/>
      <c r="L198" s="240"/>
      <c r="M198" s="240"/>
      <c r="N198" s="240"/>
      <c r="O198" s="240"/>
      <c r="P198" s="240"/>
      <c r="Q198" s="196"/>
      <c r="R198" s="200"/>
      <c r="S198" s="237">
        <v>0</v>
      </c>
      <c r="T198" s="237">
        <v>0</v>
      </c>
      <c r="U198" s="237">
        <v>0</v>
      </c>
      <c r="V198" s="237">
        <v>0</v>
      </c>
      <c r="W198" s="237">
        <v>0</v>
      </c>
      <c r="X198" s="196"/>
      <c r="Y198" s="196"/>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00"/>
      <c r="BN198" s="200"/>
    </row>
    <row r="199" spans="1:66" x14ac:dyDescent="0.35">
      <c r="A199" s="28"/>
      <c r="B199" s="28"/>
      <c r="C199" s="28"/>
      <c r="D199" s="28"/>
      <c r="E199" s="326">
        <v>0</v>
      </c>
      <c r="F199" s="366"/>
      <c r="G199" s="247"/>
      <c r="H199" s="240"/>
      <c r="I199" s="240"/>
      <c r="J199" s="240"/>
      <c r="K199" s="240"/>
      <c r="L199" s="240"/>
      <c r="M199" s="240"/>
      <c r="N199" s="240"/>
      <c r="O199" s="240"/>
      <c r="P199" s="240"/>
      <c r="Q199" s="196"/>
      <c r="R199" s="200"/>
      <c r="S199" s="237">
        <v>0</v>
      </c>
      <c r="T199" s="237">
        <v>0</v>
      </c>
      <c r="U199" s="237">
        <v>0</v>
      </c>
      <c r="V199" s="237">
        <v>0</v>
      </c>
      <c r="W199" s="237">
        <v>0</v>
      </c>
      <c r="X199" s="196"/>
      <c r="Y199" s="196"/>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00"/>
      <c r="BN199" s="200"/>
    </row>
    <row r="200" spans="1:66" x14ac:dyDescent="0.35">
      <c r="A200" s="28"/>
      <c r="B200" s="28"/>
      <c r="C200" s="28"/>
      <c r="D200" s="28"/>
      <c r="E200" s="326">
        <v>0</v>
      </c>
      <c r="F200" s="366"/>
      <c r="G200" s="247"/>
      <c r="H200" s="240"/>
      <c r="I200" s="240"/>
      <c r="J200" s="240"/>
      <c r="K200" s="240"/>
      <c r="L200" s="240"/>
      <c r="M200" s="240"/>
      <c r="N200" s="240"/>
      <c r="O200" s="240"/>
      <c r="P200" s="240"/>
      <c r="Q200" s="196"/>
      <c r="R200" s="200"/>
      <c r="S200" s="237">
        <v>0</v>
      </c>
      <c r="T200" s="237">
        <v>0</v>
      </c>
      <c r="U200" s="237">
        <v>0</v>
      </c>
      <c r="V200" s="237">
        <v>0</v>
      </c>
      <c r="W200" s="237">
        <v>0</v>
      </c>
      <c r="X200" s="196"/>
      <c r="Y200" s="196"/>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00"/>
      <c r="BN200" s="200"/>
    </row>
    <row r="201" spans="1:66" x14ac:dyDescent="0.35">
      <c r="A201" s="28"/>
      <c r="B201" s="28"/>
      <c r="C201" s="28"/>
      <c r="D201" s="28"/>
      <c r="E201" s="326">
        <v>0</v>
      </c>
      <c r="F201" s="366"/>
      <c r="G201" s="247"/>
      <c r="H201" s="240"/>
      <c r="I201" s="240"/>
      <c r="J201" s="240"/>
      <c r="K201" s="240"/>
      <c r="L201" s="240"/>
      <c r="M201" s="240"/>
      <c r="N201" s="240"/>
      <c r="O201" s="240"/>
      <c r="P201" s="240"/>
      <c r="Q201" s="196"/>
      <c r="R201" s="200"/>
      <c r="S201" s="237">
        <v>0</v>
      </c>
      <c r="T201" s="237">
        <v>0</v>
      </c>
      <c r="U201" s="237">
        <v>0</v>
      </c>
      <c r="V201" s="237">
        <v>0</v>
      </c>
      <c r="W201" s="237">
        <v>0</v>
      </c>
      <c r="X201" s="196"/>
      <c r="Y201" s="196"/>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00"/>
      <c r="BN201" s="200"/>
    </row>
    <row r="202" spans="1:66" x14ac:dyDescent="0.35">
      <c r="A202" s="28"/>
      <c r="B202" s="28"/>
      <c r="C202" s="28"/>
      <c r="D202" s="28"/>
      <c r="E202" s="326">
        <v>0</v>
      </c>
      <c r="F202" s="366"/>
      <c r="G202" s="247"/>
      <c r="H202" s="240"/>
      <c r="I202" s="240"/>
      <c r="J202" s="240"/>
      <c r="K202" s="240"/>
      <c r="L202" s="240"/>
      <c r="M202" s="240"/>
      <c r="N202" s="240"/>
      <c r="O202" s="240"/>
      <c r="P202" s="240"/>
      <c r="Q202" s="196"/>
      <c r="R202" s="200"/>
      <c r="S202" s="237">
        <v>0</v>
      </c>
      <c r="T202" s="237">
        <v>0</v>
      </c>
      <c r="U202" s="237">
        <v>0</v>
      </c>
      <c r="V202" s="237">
        <v>0</v>
      </c>
      <c r="W202" s="237">
        <v>0</v>
      </c>
      <c r="X202" s="196"/>
      <c r="Y202" s="196"/>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00"/>
      <c r="BN202" s="200"/>
    </row>
    <row r="203" spans="1:66" x14ac:dyDescent="0.35">
      <c r="A203" s="28"/>
      <c r="B203" s="28"/>
      <c r="C203" s="28"/>
      <c r="D203" s="28"/>
      <c r="E203" s="326">
        <v>0</v>
      </c>
      <c r="F203" s="366"/>
      <c r="G203" s="247"/>
      <c r="H203" s="240"/>
      <c r="I203" s="240"/>
      <c r="J203" s="240"/>
      <c r="K203" s="240"/>
      <c r="L203" s="240"/>
      <c r="M203" s="240"/>
      <c r="N203" s="240"/>
      <c r="O203" s="240"/>
      <c r="P203" s="240"/>
      <c r="Q203" s="196"/>
      <c r="R203" s="200"/>
      <c r="S203" s="237">
        <v>0</v>
      </c>
      <c r="T203" s="237">
        <v>0</v>
      </c>
      <c r="U203" s="237">
        <v>0</v>
      </c>
      <c r="V203" s="237">
        <v>0</v>
      </c>
      <c r="W203" s="237">
        <v>0</v>
      </c>
      <c r="X203" s="196"/>
      <c r="Y203" s="196"/>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00"/>
      <c r="BN203" s="200"/>
    </row>
    <row r="204" spans="1:66" x14ac:dyDescent="0.35">
      <c r="A204" s="28"/>
      <c r="B204" s="28"/>
      <c r="C204" s="28"/>
      <c r="D204" s="28"/>
      <c r="E204" s="326">
        <v>0</v>
      </c>
      <c r="F204" s="366"/>
      <c r="G204" s="247"/>
      <c r="H204" s="240"/>
      <c r="I204" s="240"/>
      <c r="J204" s="240"/>
      <c r="K204" s="240"/>
      <c r="L204" s="240"/>
      <c r="M204" s="240"/>
      <c r="N204" s="240"/>
      <c r="O204" s="240"/>
      <c r="P204" s="240"/>
      <c r="Q204" s="196"/>
      <c r="R204" s="200"/>
      <c r="S204" s="237">
        <v>0</v>
      </c>
      <c r="T204" s="237">
        <v>0</v>
      </c>
      <c r="U204" s="237">
        <v>0</v>
      </c>
      <c r="V204" s="237">
        <v>0</v>
      </c>
      <c r="W204" s="237">
        <v>0</v>
      </c>
      <c r="X204" s="196"/>
      <c r="Y204" s="196"/>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00"/>
      <c r="BN204" s="200"/>
    </row>
    <row r="205" spans="1:66" x14ac:dyDescent="0.35">
      <c r="A205" s="28"/>
      <c r="B205" s="28"/>
      <c r="C205" s="28"/>
      <c r="D205" s="28"/>
      <c r="E205" s="326">
        <v>0</v>
      </c>
      <c r="F205" s="366"/>
      <c r="G205" s="247"/>
      <c r="H205" s="240"/>
      <c r="I205" s="240"/>
      <c r="J205" s="240"/>
      <c r="K205" s="240"/>
      <c r="L205" s="240"/>
      <c r="M205" s="240"/>
      <c r="N205" s="240"/>
      <c r="O205" s="240"/>
      <c r="P205" s="240"/>
      <c r="Q205" s="196"/>
      <c r="R205" s="200"/>
      <c r="S205" s="237">
        <v>0</v>
      </c>
      <c r="T205" s="237">
        <v>0</v>
      </c>
      <c r="U205" s="237">
        <v>0</v>
      </c>
      <c r="V205" s="237">
        <v>0</v>
      </c>
      <c r="W205" s="237">
        <v>0</v>
      </c>
      <c r="X205" s="196"/>
      <c r="Y205" s="196"/>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00"/>
      <c r="BN205" s="200"/>
    </row>
    <row r="206" spans="1:66" x14ac:dyDescent="0.35">
      <c r="A206" s="28"/>
      <c r="B206" s="28"/>
      <c r="C206" s="28"/>
      <c r="D206" s="28"/>
      <c r="E206" s="326">
        <v>0</v>
      </c>
      <c r="F206" s="366"/>
      <c r="G206" s="247"/>
      <c r="H206" s="240"/>
      <c r="I206" s="240"/>
      <c r="J206" s="240"/>
      <c r="K206" s="240"/>
      <c r="L206" s="240"/>
      <c r="M206" s="240"/>
      <c r="N206" s="240"/>
      <c r="O206" s="240"/>
      <c r="P206" s="240"/>
      <c r="Q206" s="196"/>
      <c r="R206" s="200"/>
      <c r="S206" s="237">
        <v>0</v>
      </c>
      <c r="T206" s="237">
        <v>0</v>
      </c>
      <c r="U206" s="237">
        <v>0</v>
      </c>
      <c r="V206" s="237">
        <v>0</v>
      </c>
      <c r="W206" s="237">
        <v>0</v>
      </c>
      <c r="X206" s="196"/>
      <c r="Y206" s="196"/>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00"/>
      <c r="BN206" s="200"/>
    </row>
    <row r="207" spans="1:66" x14ac:dyDescent="0.35">
      <c r="A207" s="28"/>
      <c r="B207" s="28"/>
      <c r="C207" s="28"/>
      <c r="D207" s="28"/>
      <c r="E207" s="326">
        <v>0</v>
      </c>
      <c r="F207" s="366"/>
      <c r="G207" s="247"/>
      <c r="H207" s="240"/>
      <c r="I207" s="240"/>
      <c r="J207" s="240"/>
      <c r="K207" s="240"/>
      <c r="L207" s="240"/>
      <c r="M207" s="240"/>
      <c r="N207" s="240"/>
      <c r="O207" s="240"/>
      <c r="P207" s="240"/>
      <c r="Q207" s="196"/>
      <c r="R207" s="200"/>
      <c r="S207" s="237">
        <v>0</v>
      </c>
      <c r="T207" s="237">
        <v>0</v>
      </c>
      <c r="U207" s="237">
        <v>0</v>
      </c>
      <c r="V207" s="237">
        <v>0</v>
      </c>
      <c r="W207" s="237">
        <v>0</v>
      </c>
      <c r="X207" s="196"/>
      <c r="Y207" s="196"/>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00"/>
      <c r="BN207" s="200"/>
    </row>
    <row r="208" spans="1:66" x14ac:dyDescent="0.35">
      <c r="A208" s="28"/>
      <c r="B208" s="28"/>
      <c r="C208" s="28"/>
      <c r="D208" s="28"/>
      <c r="E208" s="326">
        <v>0</v>
      </c>
      <c r="F208" s="366"/>
      <c r="G208" s="247"/>
      <c r="H208" s="240"/>
      <c r="I208" s="240"/>
      <c r="J208" s="240"/>
      <c r="K208" s="240"/>
      <c r="L208" s="240"/>
      <c r="M208" s="240"/>
      <c r="N208" s="240"/>
      <c r="O208" s="240"/>
      <c r="P208" s="240"/>
      <c r="Q208" s="196"/>
      <c r="R208" s="200"/>
      <c r="S208" s="237">
        <v>0</v>
      </c>
      <c r="T208" s="237">
        <v>0</v>
      </c>
      <c r="U208" s="237">
        <v>0</v>
      </c>
      <c r="V208" s="237">
        <v>0</v>
      </c>
      <c r="W208" s="237">
        <v>0</v>
      </c>
      <c r="X208" s="196"/>
      <c r="Y208" s="196"/>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00"/>
      <c r="BN208" s="200"/>
    </row>
    <row r="209" spans="1:66" x14ac:dyDescent="0.35">
      <c r="A209" s="28"/>
      <c r="B209" s="28"/>
      <c r="C209" s="28"/>
      <c r="D209" s="28"/>
      <c r="E209" s="326">
        <v>0</v>
      </c>
      <c r="F209" s="366"/>
      <c r="G209" s="247"/>
      <c r="H209" s="240"/>
      <c r="I209" s="240"/>
      <c r="J209" s="240"/>
      <c r="K209" s="240"/>
      <c r="L209" s="240"/>
      <c r="M209" s="240"/>
      <c r="N209" s="240"/>
      <c r="O209" s="240"/>
      <c r="P209" s="240"/>
      <c r="Q209" s="196"/>
      <c r="R209" s="200"/>
      <c r="S209" s="237">
        <v>0</v>
      </c>
      <c r="T209" s="237">
        <v>0</v>
      </c>
      <c r="U209" s="237">
        <v>0</v>
      </c>
      <c r="V209" s="237">
        <v>0</v>
      </c>
      <c r="W209" s="237">
        <v>0</v>
      </c>
      <c r="X209" s="196"/>
      <c r="Y209" s="196"/>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00"/>
      <c r="BN209" s="200"/>
    </row>
    <row r="210" spans="1:66" x14ac:dyDescent="0.35">
      <c r="A210" s="28"/>
      <c r="B210" s="28"/>
      <c r="C210" s="28"/>
      <c r="D210" s="28"/>
      <c r="E210" s="326">
        <v>0</v>
      </c>
      <c r="F210" s="366"/>
      <c r="G210" s="247"/>
      <c r="H210" s="240"/>
      <c r="I210" s="240"/>
      <c r="J210" s="240"/>
      <c r="K210" s="240"/>
      <c r="L210" s="240"/>
      <c r="M210" s="240"/>
      <c r="N210" s="240"/>
      <c r="O210" s="240"/>
      <c r="P210" s="240"/>
      <c r="Q210" s="196"/>
      <c r="R210" s="200"/>
      <c r="S210" s="237">
        <v>0</v>
      </c>
      <c r="T210" s="237">
        <v>0</v>
      </c>
      <c r="U210" s="237">
        <v>0</v>
      </c>
      <c r="V210" s="237">
        <v>0</v>
      </c>
      <c r="W210" s="237">
        <v>0</v>
      </c>
      <c r="X210" s="196"/>
      <c r="Y210" s="196"/>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00"/>
      <c r="BN210" s="200"/>
    </row>
    <row r="211" spans="1:66" x14ac:dyDescent="0.35">
      <c r="A211" s="28"/>
      <c r="B211" s="28"/>
      <c r="C211" s="28"/>
      <c r="D211" s="28"/>
      <c r="E211" s="326">
        <v>0</v>
      </c>
      <c r="F211" s="366"/>
      <c r="G211" s="247"/>
      <c r="H211" s="240"/>
      <c r="I211" s="240"/>
      <c r="J211" s="240"/>
      <c r="K211" s="240"/>
      <c r="L211" s="240"/>
      <c r="M211" s="240"/>
      <c r="N211" s="240"/>
      <c r="O211" s="240"/>
      <c r="P211" s="240"/>
      <c r="Q211" s="196"/>
      <c r="R211" s="200"/>
      <c r="S211" s="237">
        <v>0</v>
      </c>
      <c r="T211" s="237">
        <v>0</v>
      </c>
      <c r="U211" s="237">
        <v>0</v>
      </c>
      <c r="V211" s="237">
        <v>0</v>
      </c>
      <c r="W211" s="237">
        <v>0</v>
      </c>
      <c r="X211" s="196"/>
      <c r="Y211" s="196"/>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00"/>
      <c r="BN211" s="200"/>
    </row>
    <row r="212" spans="1:66" x14ac:dyDescent="0.35">
      <c r="A212" s="28"/>
      <c r="B212" s="28"/>
      <c r="C212" s="28"/>
      <c r="D212" s="28"/>
      <c r="E212" s="326">
        <v>0</v>
      </c>
      <c r="F212" s="366"/>
      <c r="G212" s="247"/>
      <c r="H212" s="240"/>
      <c r="I212" s="240"/>
      <c r="J212" s="240"/>
      <c r="K212" s="240"/>
      <c r="L212" s="240"/>
      <c r="M212" s="240"/>
      <c r="N212" s="240"/>
      <c r="O212" s="240"/>
      <c r="P212" s="240"/>
      <c r="Q212" s="196"/>
      <c r="R212" s="200"/>
      <c r="S212" s="237">
        <v>0</v>
      </c>
      <c r="T212" s="237">
        <v>0</v>
      </c>
      <c r="U212" s="237">
        <v>0</v>
      </c>
      <c r="V212" s="237">
        <v>0</v>
      </c>
      <c r="W212" s="237">
        <v>0</v>
      </c>
      <c r="X212" s="196"/>
      <c r="Y212" s="196"/>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00"/>
      <c r="BN212" s="200"/>
    </row>
    <row r="213" spans="1:66" x14ac:dyDescent="0.35">
      <c r="A213" s="28"/>
      <c r="B213" s="28"/>
      <c r="C213" s="28"/>
      <c r="D213" s="28"/>
      <c r="E213" s="326">
        <v>0</v>
      </c>
      <c r="F213" s="366"/>
      <c r="G213" s="247"/>
      <c r="H213" s="240"/>
      <c r="I213" s="240"/>
      <c r="J213" s="240"/>
      <c r="K213" s="240"/>
      <c r="L213" s="240"/>
      <c r="M213" s="240"/>
      <c r="N213" s="240"/>
      <c r="O213" s="240"/>
      <c r="P213" s="240"/>
      <c r="Q213" s="196"/>
      <c r="R213" s="200"/>
      <c r="S213" s="237">
        <v>0</v>
      </c>
      <c r="T213" s="237">
        <v>0</v>
      </c>
      <c r="U213" s="237">
        <v>0</v>
      </c>
      <c r="V213" s="237">
        <v>0</v>
      </c>
      <c r="W213" s="237">
        <v>0</v>
      </c>
      <c r="X213" s="196"/>
      <c r="Y213" s="196"/>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00"/>
      <c r="BN213" s="200"/>
    </row>
    <row r="214" spans="1:66" x14ac:dyDescent="0.35">
      <c r="A214" s="28"/>
      <c r="B214" s="28"/>
      <c r="C214" s="28"/>
      <c r="D214" s="28"/>
      <c r="E214" s="326">
        <v>0</v>
      </c>
      <c r="F214" s="366"/>
      <c r="G214" s="247"/>
      <c r="H214" s="240"/>
      <c r="I214" s="240"/>
      <c r="J214" s="240"/>
      <c r="K214" s="240"/>
      <c r="L214" s="240"/>
      <c r="M214" s="240"/>
      <c r="N214" s="240"/>
      <c r="O214" s="240"/>
      <c r="P214" s="240"/>
      <c r="Q214" s="196"/>
      <c r="R214" s="200"/>
      <c r="S214" s="237">
        <v>0</v>
      </c>
      <c r="T214" s="237">
        <v>0</v>
      </c>
      <c r="U214" s="237">
        <v>0</v>
      </c>
      <c r="V214" s="237">
        <v>0</v>
      </c>
      <c r="W214" s="237">
        <v>0</v>
      </c>
      <c r="X214" s="196"/>
      <c r="Y214" s="196"/>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00"/>
      <c r="BN214" s="200"/>
    </row>
    <row r="215" spans="1:66" x14ac:dyDescent="0.35">
      <c r="A215" s="28"/>
      <c r="B215" s="28"/>
      <c r="C215" s="28"/>
      <c r="D215" s="28"/>
      <c r="E215" s="326" t="s">
        <v>66</v>
      </c>
      <c r="F215" s="366"/>
      <c r="G215" s="239"/>
      <c r="H215" s="221"/>
      <c r="I215" s="221"/>
      <c r="J215" s="221"/>
      <c r="K215" s="221"/>
      <c r="L215" s="240"/>
      <c r="M215" s="240"/>
      <c r="N215" s="240"/>
      <c r="O215" s="240"/>
      <c r="P215" s="240"/>
      <c r="Q215" s="196"/>
      <c r="R215" s="200"/>
      <c r="S215" s="237">
        <v>0</v>
      </c>
      <c r="T215" s="237">
        <v>0</v>
      </c>
      <c r="U215" s="237">
        <v>0</v>
      </c>
      <c r="V215" s="237">
        <v>0</v>
      </c>
      <c r="W215" s="237">
        <v>0</v>
      </c>
      <c r="X215" s="196"/>
      <c r="Y215" s="196"/>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00"/>
      <c r="BN215" s="200"/>
    </row>
    <row r="216" spans="1:66" x14ac:dyDescent="0.35">
      <c r="A216" s="28"/>
      <c r="B216" s="28"/>
      <c r="C216" s="28"/>
      <c r="D216" s="28"/>
      <c r="E216" s="326" t="s">
        <v>67</v>
      </c>
      <c r="F216" s="366"/>
      <c r="G216" s="239"/>
      <c r="H216" s="221"/>
      <c r="I216" s="221"/>
      <c r="J216" s="221"/>
      <c r="K216" s="221"/>
      <c r="L216" s="240"/>
      <c r="M216" s="240"/>
      <c r="N216" s="240"/>
      <c r="O216" s="240"/>
      <c r="P216" s="240"/>
      <c r="Q216" s="196"/>
      <c r="R216" s="200"/>
      <c r="S216" s="237">
        <v>0</v>
      </c>
      <c r="T216" s="237">
        <v>0</v>
      </c>
      <c r="U216" s="237">
        <v>0</v>
      </c>
      <c r="V216" s="237">
        <v>0</v>
      </c>
      <c r="W216" s="237">
        <v>0</v>
      </c>
      <c r="X216" s="196"/>
      <c r="Y216" s="196"/>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00"/>
      <c r="BN216" s="200"/>
    </row>
    <row r="217" spans="1:66" x14ac:dyDescent="0.35">
      <c r="A217" s="28"/>
      <c r="B217" s="28"/>
      <c r="C217" s="28"/>
      <c r="D217" s="28"/>
      <c r="E217" s="326" t="s">
        <v>322</v>
      </c>
      <c r="F217" s="366"/>
      <c r="G217" s="239"/>
      <c r="H217" s="221"/>
      <c r="I217" s="221"/>
      <c r="J217" s="221"/>
      <c r="K217" s="221"/>
      <c r="L217" s="240"/>
      <c r="M217" s="240"/>
      <c r="N217" s="240"/>
      <c r="O217" s="240"/>
      <c r="P217" s="240"/>
      <c r="Q217" s="196"/>
      <c r="R217" s="200"/>
      <c r="S217" s="237">
        <v>0</v>
      </c>
      <c r="T217" s="237">
        <v>0</v>
      </c>
      <c r="U217" s="237">
        <v>0</v>
      </c>
      <c r="V217" s="237">
        <v>0</v>
      </c>
      <c r="W217" s="237">
        <v>0</v>
      </c>
      <c r="X217" s="196"/>
      <c r="Y217" s="196"/>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00"/>
      <c r="BN217" s="200"/>
    </row>
    <row r="218" spans="1:66" x14ac:dyDescent="0.35">
      <c r="A218" s="28"/>
      <c r="B218" s="28"/>
      <c r="C218" s="28"/>
      <c r="D218" s="28"/>
      <c r="E218" s="326" t="s">
        <v>69</v>
      </c>
      <c r="F218" s="366"/>
      <c r="G218" s="239"/>
      <c r="H218" s="221"/>
      <c r="I218" s="221"/>
      <c r="J218" s="221"/>
      <c r="K218" s="221"/>
      <c r="L218" s="240"/>
      <c r="M218" s="240"/>
      <c r="N218" s="240"/>
      <c r="O218" s="240"/>
      <c r="P218" s="240"/>
      <c r="Q218" s="196"/>
      <c r="R218" s="200"/>
      <c r="S218" s="237">
        <v>0</v>
      </c>
      <c r="T218" s="237">
        <v>0</v>
      </c>
      <c r="U218" s="237">
        <v>0</v>
      </c>
      <c r="V218" s="237">
        <v>0</v>
      </c>
      <c r="W218" s="237">
        <v>0</v>
      </c>
      <c r="X218" s="196"/>
      <c r="Y218" s="196"/>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00"/>
      <c r="BN218" s="200"/>
    </row>
    <row r="219" spans="1:66" x14ac:dyDescent="0.35">
      <c r="A219" s="201"/>
      <c r="B219" s="201"/>
      <c r="C219" s="201"/>
      <c r="D219" s="201"/>
      <c r="E219" s="259" t="s">
        <v>11</v>
      </c>
      <c r="F219" s="259"/>
      <c r="G219" s="242">
        <v>24.401834230562677</v>
      </c>
      <c r="H219" s="242">
        <v>29.392254747847382</v>
      </c>
      <c r="I219" s="242">
        <v>40.590014108282766</v>
      </c>
      <c r="J219" s="242">
        <v>1.6310569365738974</v>
      </c>
      <c r="K219" s="242">
        <v>0.69370434812399251</v>
      </c>
      <c r="L219" s="242">
        <v>0</v>
      </c>
      <c r="M219" s="242">
        <v>0</v>
      </c>
      <c r="N219" s="242">
        <v>0</v>
      </c>
      <c r="O219" s="242">
        <v>0</v>
      </c>
      <c r="P219" s="242">
        <v>0</v>
      </c>
      <c r="Q219" s="243"/>
      <c r="R219" s="200"/>
      <c r="S219" s="237">
        <v>24.990931226097889</v>
      </c>
      <c r="T219" s="237">
        <v>30.82853142565418</v>
      </c>
      <c r="U219" s="237">
        <v>43.601266328494496</v>
      </c>
      <c r="V219" s="237">
        <v>1.7943575607543034</v>
      </c>
      <c r="W219" s="237">
        <v>0.78158146370337556</v>
      </c>
      <c r="X219" s="196"/>
      <c r="Y219" s="196"/>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00"/>
      <c r="BN219" s="200"/>
    </row>
    <row r="220" spans="1:66" x14ac:dyDescent="0.35">
      <c r="A220" s="196"/>
      <c r="B220" s="196"/>
      <c r="C220" s="196"/>
      <c r="D220" s="196"/>
      <c r="E220" s="196"/>
      <c r="F220" s="197"/>
      <c r="G220" s="197"/>
      <c r="H220" s="197"/>
      <c r="I220" s="197"/>
      <c r="J220" s="197"/>
      <c r="K220" s="197"/>
      <c r="L220" s="197"/>
      <c r="M220" s="197"/>
      <c r="N220" s="197"/>
      <c r="O220" s="197"/>
      <c r="P220" s="197"/>
      <c r="Q220" s="245">
        <v>96.708864371390703</v>
      </c>
      <c r="R220" s="200"/>
      <c r="S220" s="200"/>
      <c r="T220" s="200"/>
      <c r="U220" s="196"/>
      <c r="V220" s="196"/>
      <c r="W220" s="196"/>
      <c r="X220" s="196"/>
      <c r="Y220" s="196"/>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00"/>
      <c r="BN220" s="200"/>
    </row>
    <row r="221" spans="1:66" ht="15.5" x14ac:dyDescent="0.35">
      <c r="A221" s="211"/>
      <c r="B221" s="211"/>
      <c r="C221" s="211"/>
      <c r="D221" s="211"/>
      <c r="E221" s="330" t="s">
        <v>333</v>
      </c>
      <c r="F221" s="330"/>
      <c r="G221" s="330"/>
      <c r="H221" s="212"/>
      <c r="I221" s="212"/>
      <c r="J221" s="236"/>
      <c r="K221" s="236"/>
      <c r="L221" s="213"/>
      <c r="M221" s="213"/>
      <c r="N221" s="213"/>
      <c r="O221" s="213"/>
      <c r="P221" s="213"/>
      <c r="Q221" s="211"/>
      <c r="R221" s="213"/>
      <c r="S221" s="213"/>
      <c r="T221" s="213"/>
      <c r="U221" s="196"/>
      <c r="V221" s="196"/>
      <c r="W221" s="196"/>
      <c r="X221" s="196"/>
      <c r="Y221" s="196"/>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00"/>
      <c r="BN221" s="200"/>
    </row>
    <row r="222" spans="1:66" x14ac:dyDescent="0.35">
      <c r="A222" s="201"/>
      <c r="B222" s="201"/>
      <c r="C222" s="201"/>
      <c r="D222" s="201"/>
      <c r="E222" s="215" t="s">
        <v>325</v>
      </c>
      <c r="F222" s="196"/>
      <c r="G222" s="492" t="s">
        <v>16</v>
      </c>
      <c r="H222" s="492" t="s">
        <v>73</v>
      </c>
      <c r="I222" s="492" t="s">
        <v>74</v>
      </c>
      <c r="J222" s="492" t="s">
        <v>75</v>
      </c>
      <c r="K222" s="492" t="s">
        <v>76</v>
      </c>
      <c r="L222" s="492" t="s">
        <v>326</v>
      </c>
      <c r="M222" s="492" t="s">
        <v>327</v>
      </c>
      <c r="N222" s="492" t="s">
        <v>328</v>
      </c>
      <c r="O222" s="492" t="s">
        <v>329</v>
      </c>
      <c r="P222" s="492" t="s">
        <v>330</v>
      </c>
      <c r="Q222" s="196"/>
      <c r="R222" s="200"/>
      <c r="S222" s="200"/>
      <c r="T222" s="200"/>
      <c r="U222" s="196"/>
      <c r="V222" s="196"/>
      <c r="W222" s="196"/>
      <c r="X222" s="196"/>
      <c r="Y222" s="196"/>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00"/>
      <c r="BN222" s="200"/>
    </row>
    <row r="223" spans="1:66" x14ac:dyDescent="0.35">
      <c r="A223" s="196"/>
      <c r="B223" s="196"/>
      <c r="C223" s="196"/>
      <c r="D223" s="196"/>
      <c r="E223" s="259" t="s">
        <v>47</v>
      </c>
      <c r="F223" s="361"/>
      <c r="G223" s="493">
        <v>7.1871655578916807</v>
      </c>
      <c r="H223" s="485">
        <v>7.7874220821319504</v>
      </c>
      <c r="I223" s="485">
        <v>0</v>
      </c>
      <c r="J223" s="485">
        <v>0</v>
      </c>
      <c r="K223" s="485">
        <v>0</v>
      </c>
      <c r="L223" s="494"/>
      <c r="M223" s="494"/>
      <c r="N223" s="494"/>
      <c r="O223" s="494"/>
      <c r="P223" s="494"/>
      <c r="Q223" s="196"/>
      <c r="R223" s="200"/>
      <c r="S223" s="248"/>
      <c r="T223" s="248"/>
      <c r="U223" s="28"/>
      <c r="V223" s="28"/>
      <c r="W223" s="28"/>
      <c r="X223" s="196"/>
      <c r="Y223" s="196"/>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00"/>
      <c r="BN223" s="200"/>
    </row>
    <row r="224" spans="1:66" x14ac:dyDescent="0.35">
      <c r="A224" s="196"/>
      <c r="B224" s="196"/>
      <c r="C224" s="196"/>
      <c r="D224" s="196"/>
      <c r="E224" s="259" t="s">
        <v>48</v>
      </c>
      <c r="F224" s="361"/>
      <c r="G224" s="239">
        <v>0</v>
      </c>
      <c r="H224" s="221">
        <v>0</v>
      </c>
      <c r="I224" s="221">
        <v>0</v>
      </c>
      <c r="J224" s="221">
        <v>0</v>
      </c>
      <c r="K224" s="221">
        <v>0</v>
      </c>
      <c r="L224" s="240"/>
      <c r="M224" s="240"/>
      <c r="N224" s="240"/>
      <c r="O224" s="240"/>
      <c r="P224" s="240"/>
      <c r="Q224" s="196"/>
      <c r="R224" s="200"/>
      <c r="S224" s="248"/>
      <c r="T224" s="248"/>
      <c r="U224" s="28"/>
      <c r="V224" s="28"/>
      <c r="W224" s="28"/>
      <c r="X224" s="196"/>
      <c r="Y224" s="196"/>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00"/>
      <c r="BN224" s="200"/>
    </row>
    <row r="225" spans="1:66" x14ac:dyDescent="0.35">
      <c r="A225" s="201"/>
      <c r="B225" s="201"/>
      <c r="C225" s="201"/>
      <c r="D225" s="201"/>
      <c r="E225" s="259" t="s">
        <v>49</v>
      </c>
      <c r="F225" s="361"/>
      <c r="G225" s="239">
        <v>17.395340565557341</v>
      </c>
      <c r="H225" s="221">
        <v>16.579245467754745</v>
      </c>
      <c r="I225" s="221">
        <v>16.574437292356478</v>
      </c>
      <c r="J225" s="221">
        <v>17.053083547784794</v>
      </c>
      <c r="K225" s="221">
        <v>17.310569809883408</v>
      </c>
      <c r="L225" s="240"/>
      <c r="M225" s="240"/>
      <c r="N225" s="240"/>
      <c r="O225" s="240"/>
      <c r="P225" s="240"/>
      <c r="Q225" s="196"/>
      <c r="R225" s="200"/>
      <c r="S225" s="248"/>
      <c r="T225" s="248"/>
      <c r="U225" s="28"/>
      <c r="V225" s="28"/>
      <c r="W225" s="28"/>
      <c r="X225" s="196"/>
      <c r="Y225" s="196"/>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00"/>
      <c r="BN225" s="200"/>
    </row>
    <row r="226" spans="1:66" x14ac:dyDescent="0.35">
      <c r="A226" s="196"/>
      <c r="B226" s="196"/>
      <c r="C226" s="196"/>
      <c r="D226" s="196"/>
      <c r="E226" s="259" t="s">
        <v>50</v>
      </c>
      <c r="F226" s="361"/>
      <c r="G226" s="239">
        <v>32.505685270339569</v>
      </c>
      <c r="H226" s="221">
        <v>30.980694696002839</v>
      </c>
      <c r="I226" s="221">
        <v>30.971709931628027</v>
      </c>
      <c r="J226" s="221">
        <v>31.480560289660225</v>
      </c>
      <c r="K226" s="221">
        <v>32.347278972188612</v>
      </c>
      <c r="L226" s="240"/>
      <c r="M226" s="240"/>
      <c r="N226" s="240"/>
      <c r="O226" s="240"/>
      <c r="P226" s="240"/>
      <c r="Q226" s="196"/>
      <c r="R226" s="200"/>
      <c r="S226" s="248"/>
      <c r="T226" s="248"/>
      <c r="U226" s="28"/>
      <c r="V226" s="28"/>
      <c r="W226" s="28"/>
      <c r="X226" s="196"/>
      <c r="Y226" s="196"/>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00"/>
      <c r="BN226" s="200"/>
    </row>
    <row r="227" spans="1:66" x14ac:dyDescent="0.35">
      <c r="A227" s="196"/>
      <c r="B227" s="196"/>
      <c r="C227" s="196"/>
      <c r="D227" s="196"/>
      <c r="E227" s="259" t="s">
        <v>51</v>
      </c>
      <c r="F227" s="361"/>
      <c r="G227" s="239">
        <v>12.313129644328074</v>
      </c>
      <c r="H227" s="221">
        <v>11.735464337719579</v>
      </c>
      <c r="I227" s="221">
        <v>11.732060915590813</v>
      </c>
      <c r="J227" s="221">
        <v>11.924813056513909</v>
      </c>
      <c r="K227" s="221">
        <v>12.253125455232629</v>
      </c>
      <c r="L227" s="240"/>
      <c r="M227" s="240"/>
      <c r="N227" s="240"/>
      <c r="O227" s="240"/>
      <c r="P227" s="240"/>
      <c r="Q227" s="196"/>
      <c r="R227" s="200"/>
      <c r="S227" s="248"/>
      <c r="T227" s="248"/>
      <c r="U227" s="28"/>
      <c r="V227" s="28"/>
      <c r="W227" s="28"/>
      <c r="X227" s="196"/>
      <c r="Y227" s="196"/>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00"/>
      <c r="BN227" s="200"/>
    </row>
    <row r="228" spans="1:66" x14ac:dyDescent="0.35">
      <c r="A228" s="201"/>
      <c r="B228" s="201"/>
      <c r="C228" s="201"/>
      <c r="D228" s="201"/>
      <c r="E228" s="259" t="s">
        <v>52</v>
      </c>
      <c r="F228" s="361"/>
      <c r="G228" s="239">
        <v>35.134458024845969</v>
      </c>
      <c r="H228" s="221">
        <v>33.48613968063286</v>
      </c>
      <c r="I228" s="221">
        <v>33.476428307864076</v>
      </c>
      <c r="J228" s="221">
        <v>34.026429989000412</v>
      </c>
      <c r="K228" s="221">
        <v>34.963241224247433</v>
      </c>
      <c r="L228" s="240"/>
      <c r="M228" s="240"/>
      <c r="N228" s="240"/>
      <c r="O228" s="240"/>
      <c r="P228" s="240"/>
      <c r="Q228" s="196"/>
      <c r="R228" s="200"/>
      <c r="S228" s="200"/>
      <c r="T228" s="200"/>
      <c r="U228" s="196"/>
      <c r="V228" s="196"/>
      <c r="W228" s="196"/>
      <c r="X228" s="196"/>
      <c r="Y228" s="196"/>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00"/>
      <c r="BN228" s="200"/>
    </row>
    <row r="229" spans="1:66" x14ac:dyDescent="0.35">
      <c r="A229" s="196"/>
      <c r="B229" s="196"/>
      <c r="C229" s="196"/>
      <c r="D229" s="196"/>
      <c r="E229" s="259" t="s">
        <v>53</v>
      </c>
      <c r="F229" s="361"/>
      <c r="G229" s="221"/>
      <c r="H229" s="221"/>
      <c r="I229" s="221"/>
      <c r="J229" s="221"/>
      <c r="K229" s="221"/>
      <c r="L229" s="240"/>
      <c r="M229" s="240"/>
      <c r="N229" s="240"/>
      <c r="O229" s="240"/>
      <c r="P229" s="240"/>
      <c r="Q229" s="196"/>
      <c r="R229" s="200"/>
      <c r="S229" s="200"/>
      <c r="T229" s="200"/>
      <c r="U229" s="196"/>
      <c r="V229" s="196"/>
      <c r="W229" s="196"/>
      <c r="X229" s="196"/>
      <c r="Y229" s="196"/>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00"/>
      <c r="BN229" s="200"/>
    </row>
    <row r="230" spans="1:66" x14ac:dyDescent="0.35">
      <c r="A230" s="196"/>
      <c r="B230" s="196"/>
      <c r="C230" s="196"/>
      <c r="D230" s="196"/>
      <c r="E230" s="259" t="s">
        <v>54</v>
      </c>
      <c r="F230" s="361"/>
      <c r="G230" s="239"/>
      <c r="H230" s="221"/>
      <c r="I230" s="221"/>
      <c r="J230" s="221"/>
      <c r="K230" s="221"/>
      <c r="L230" s="240"/>
      <c r="M230" s="240"/>
      <c r="N230" s="240"/>
      <c r="O230" s="240"/>
      <c r="P230" s="240"/>
      <c r="Q230" s="196"/>
      <c r="R230" s="200"/>
      <c r="S230" s="200"/>
      <c r="T230" s="200"/>
      <c r="U230" s="196"/>
      <c r="V230" s="196"/>
      <c r="W230" s="196"/>
      <c r="X230" s="196"/>
      <c r="Y230" s="196"/>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00"/>
      <c r="BN230" s="200"/>
    </row>
    <row r="231" spans="1:66" x14ac:dyDescent="0.35">
      <c r="A231" s="201"/>
      <c r="B231" s="201"/>
      <c r="C231" s="201"/>
      <c r="D231" s="201"/>
      <c r="E231" s="259" t="s">
        <v>55</v>
      </c>
      <c r="F231" s="361"/>
      <c r="G231" s="239"/>
      <c r="H231" s="221"/>
      <c r="I231" s="221"/>
      <c r="J231" s="221"/>
      <c r="K231" s="221"/>
      <c r="L231" s="240"/>
      <c r="M231" s="240"/>
      <c r="N231" s="240"/>
      <c r="O231" s="240"/>
      <c r="P231" s="240"/>
      <c r="Q231" s="196"/>
      <c r="R231" s="200"/>
      <c r="S231" s="200"/>
      <c r="T231" s="200"/>
      <c r="U231" s="196"/>
      <c r="V231" s="196"/>
      <c r="W231" s="196"/>
      <c r="X231" s="196"/>
      <c r="Y231" s="196"/>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00"/>
      <c r="BN231" s="200"/>
    </row>
    <row r="232" spans="1:66" x14ac:dyDescent="0.35">
      <c r="A232" s="196"/>
      <c r="B232" s="196"/>
      <c r="C232" s="196"/>
      <c r="D232" s="196"/>
      <c r="E232" s="259" t="s">
        <v>56</v>
      </c>
      <c r="F232" s="361"/>
      <c r="G232" s="239"/>
      <c r="H232" s="221"/>
      <c r="I232" s="221"/>
      <c r="J232" s="221"/>
      <c r="K232" s="221"/>
      <c r="L232" s="240"/>
      <c r="M232" s="240"/>
      <c r="N232" s="240"/>
      <c r="O232" s="240"/>
      <c r="P232" s="240"/>
      <c r="Q232" s="196"/>
      <c r="R232" s="200"/>
      <c r="S232" s="200"/>
      <c r="T232" s="200"/>
      <c r="U232" s="196"/>
      <c r="V232" s="196"/>
      <c r="W232" s="196"/>
      <c r="X232" s="196"/>
      <c r="Y232" s="196"/>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00"/>
      <c r="BN232" s="200"/>
    </row>
    <row r="233" spans="1:66" x14ac:dyDescent="0.35">
      <c r="A233" s="196"/>
      <c r="B233" s="196"/>
      <c r="C233" s="196"/>
      <c r="D233" s="196"/>
      <c r="E233" s="259" t="s">
        <v>57</v>
      </c>
      <c r="F233" s="361"/>
      <c r="G233" s="239"/>
      <c r="H233" s="221"/>
      <c r="I233" s="221"/>
      <c r="J233" s="221"/>
      <c r="K233" s="221"/>
      <c r="L233" s="240"/>
      <c r="M233" s="240"/>
      <c r="N233" s="240"/>
      <c r="O233" s="240"/>
      <c r="P233" s="240"/>
      <c r="Q233" s="196"/>
      <c r="R233" s="200"/>
      <c r="S233" s="200"/>
      <c r="T233" s="200"/>
      <c r="U233" s="196"/>
      <c r="V233" s="196"/>
      <c r="W233" s="196"/>
      <c r="X233" s="196"/>
      <c r="Y233" s="196"/>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00"/>
      <c r="BN233" s="200"/>
    </row>
    <row r="234" spans="1:66" x14ac:dyDescent="0.35">
      <c r="A234" s="196"/>
      <c r="B234" s="196"/>
      <c r="C234" s="196"/>
      <c r="D234" s="196"/>
      <c r="E234" s="259" t="s">
        <v>58</v>
      </c>
      <c r="F234" s="361"/>
      <c r="G234" s="239"/>
      <c r="H234" s="221"/>
      <c r="I234" s="221"/>
      <c r="J234" s="221"/>
      <c r="K234" s="221"/>
      <c r="L234" s="240"/>
      <c r="M234" s="240"/>
      <c r="N234" s="240"/>
      <c r="O234" s="240"/>
      <c r="P234" s="240"/>
      <c r="Q234" s="196"/>
      <c r="R234" s="200"/>
      <c r="S234" s="200"/>
      <c r="T234" s="200"/>
      <c r="U234" s="196"/>
      <c r="V234" s="196"/>
      <c r="W234" s="196"/>
      <c r="X234" s="196"/>
      <c r="Y234" s="196"/>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00"/>
      <c r="BN234" s="200"/>
    </row>
    <row r="235" spans="1:66" x14ac:dyDescent="0.35">
      <c r="A235" s="196"/>
      <c r="B235" s="196"/>
      <c r="C235" s="196"/>
      <c r="D235" s="196"/>
      <c r="E235" s="259" t="s">
        <v>59</v>
      </c>
      <c r="F235" s="361"/>
      <c r="G235" s="239"/>
      <c r="H235" s="221"/>
      <c r="I235" s="221"/>
      <c r="J235" s="221"/>
      <c r="K235" s="221"/>
      <c r="L235" s="240"/>
      <c r="M235" s="240"/>
      <c r="N235" s="240"/>
      <c r="O235" s="240"/>
      <c r="P235" s="240"/>
      <c r="Q235" s="196"/>
      <c r="R235" s="200"/>
      <c r="S235" s="200"/>
      <c r="T235" s="200"/>
      <c r="U235" s="196"/>
      <c r="V235" s="196"/>
      <c r="W235" s="196"/>
      <c r="X235" s="196"/>
      <c r="Y235" s="196"/>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00"/>
      <c r="BN235" s="200"/>
    </row>
    <row r="236" spans="1:66" x14ac:dyDescent="0.35">
      <c r="A236" s="196"/>
      <c r="B236" s="196"/>
      <c r="C236" s="196"/>
      <c r="D236" s="196"/>
      <c r="E236" s="259" t="s">
        <v>61</v>
      </c>
      <c r="F236" s="361"/>
      <c r="G236" s="239"/>
      <c r="H236" s="221"/>
      <c r="I236" s="221"/>
      <c r="J236" s="221"/>
      <c r="K236" s="221"/>
      <c r="L236" s="240"/>
      <c r="M236" s="240"/>
      <c r="N236" s="240"/>
      <c r="O236" s="240"/>
      <c r="P236" s="240"/>
      <c r="Q236" s="196"/>
      <c r="R236" s="200"/>
      <c r="S236" s="200"/>
      <c r="T236" s="200"/>
      <c r="U236" s="196"/>
      <c r="V236" s="196"/>
      <c r="W236" s="196"/>
      <c r="X236" s="196"/>
      <c r="Y236" s="196"/>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00"/>
      <c r="BN236" s="200"/>
    </row>
    <row r="237" spans="1:66" x14ac:dyDescent="0.35">
      <c r="A237" s="196"/>
      <c r="B237" s="196"/>
      <c r="C237" s="196"/>
      <c r="D237" s="196"/>
      <c r="E237" s="259" t="s">
        <v>62</v>
      </c>
      <c r="F237" s="361"/>
      <c r="G237" s="239"/>
      <c r="H237" s="221"/>
      <c r="I237" s="221"/>
      <c r="J237" s="221"/>
      <c r="K237" s="221"/>
      <c r="L237" s="240"/>
      <c r="M237" s="240"/>
      <c r="N237" s="240"/>
      <c r="O237" s="240"/>
      <c r="P237" s="240"/>
      <c r="Q237" s="196"/>
      <c r="R237" s="200"/>
      <c r="S237" s="200"/>
      <c r="T237" s="200"/>
      <c r="U237" s="196"/>
      <c r="V237" s="196"/>
      <c r="W237" s="196"/>
      <c r="X237" s="196"/>
      <c r="Y237" s="196"/>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00"/>
      <c r="BN237" s="200"/>
    </row>
    <row r="238" spans="1:66" x14ac:dyDescent="0.35">
      <c r="A238" s="196"/>
      <c r="B238" s="196"/>
      <c r="C238" s="196"/>
      <c r="D238" s="196"/>
      <c r="E238" s="259" t="s">
        <v>63</v>
      </c>
      <c r="F238" s="361"/>
      <c r="G238" s="239"/>
      <c r="H238" s="221"/>
      <c r="I238" s="221"/>
      <c r="J238" s="221"/>
      <c r="K238" s="221"/>
      <c r="L238" s="240"/>
      <c r="M238" s="240"/>
      <c r="N238" s="240"/>
      <c r="O238" s="240"/>
      <c r="P238" s="240"/>
      <c r="Q238" s="196"/>
      <c r="R238" s="200"/>
      <c r="S238" s="200"/>
      <c r="T238" s="200"/>
      <c r="U238" s="196"/>
      <c r="V238" s="196"/>
      <c r="W238" s="196"/>
      <c r="X238" s="196"/>
      <c r="Y238" s="196"/>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00"/>
      <c r="BN238" s="200"/>
    </row>
    <row r="239" spans="1:66" x14ac:dyDescent="0.35">
      <c r="A239" s="196"/>
      <c r="B239" s="196"/>
      <c r="C239" s="196"/>
      <c r="D239" s="196"/>
      <c r="E239" s="259" t="s">
        <v>64</v>
      </c>
      <c r="F239" s="361"/>
      <c r="G239" s="239"/>
      <c r="H239" s="221"/>
      <c r="I239" s="221"/>
      <c r="J239" s="221"/>
      <c r="K239" s="221"/>
      <c r="L239" s="240"/>
      <c r="M239" s="240"/>
      <c r="N239" s="240"/>
      <c r="O239" s="240"/>
      <c r="P239" s="240"/>
      <c r="Q239" s="196"/>
      <c r="R239" s="200"/>
      <c r="S239" s="200"/>
      <c r="T239" s="200"/>
      <c r="U239" s="196"/>
      <c r="V239" s="196"/>
      <c r="W239" s="196"/>
      <c r="X239" s="196"/>
      <c r="Y239" s="196"/>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00"/>
      <c r="BN239" s="200"/>
    </row>
    <row r="240" spans="1:66" x14ac:dyDescent="0.35">
      <c r="A240" s="196"/>
      <c r="B240" s="196"/>
      <c r="C240" s="196"/>
      <c r="D240" s="196"/>
      <c r="E240" s="259" t="s">
        <v>65</v>
      </c>
      <c r="F240" s="361"/>
      <c r="G240" s="239"/>
      <c r="H240" s="221"/>
      <c r="I240" s="221"/>
      <c r="J240" s="221"/>
      <c r="K240" s="221"/>
      <c r="L240" s="240"/>
      <c r="M240" s="240"/>
      <c r="N240" s="240"/>
      <c r="O240" s="240"/>
      <c r="P240" s="240"/>
      <c r="Q240" s="196"/>
      <c r="R240" s="200"/>
      <c r="S240" s="200"/>
      <c r="T240" s="200"/>
      <c r="U240" s="196"/>
      <c r="V240" s="196"/>
      <c r="W240" s="196"/>
      <c r="X240" s="196"/>
      <c r="Y240" s="196"/>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00"/>
      <c r="BN240" s="200"/>
    </row>
    <row r="241" spans="1:66" x14ac:dyDescent="0.35">
      <c r="A241" s="196"/>
      <c r="B241" s="196"/>
      <c r="C241" s="196"/>
      <c r="D241" s="196"/>
      <c r="E241" s="259">
        <v>0</v>
      </c>
      <c r="F241" s="361"/>
      <c r="G241" s="239"/>
      <c r="H241" s="221"/>
      <c r="I241" s="221"/>
      <c r="J241" s="221"/>
      <c r="K241" s="221"/>
      <c r="L241" s="240"/>
      <c r="M241" s="240"/>
      <c r="N241" s="240"/>
      <c r="O241" s="240"/>
      <c r="P241" s="240"/>
      <c r="Q241" s="196"/>
      <c r="R241" s="200"/>
      <c r="S241" s="200"/>
      <c r="T241" s="200"/>
      <c r="U241" s="196"/>
      <c r="V241" s="196"/>
      <c r="W241" s="196"/>
      <c r="X241" s="196"/>
      <c r="Y241" s="196"/>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00"/>
      <c r="BN241" s="200"/>
    </row>
    <row r="242" spans="1:66" x14ac:dyDescent="0.35">
      <c r="A242" s="196"/>
      <c r="B242" s="196"/>
      <c r="C242" s="196"/>
      <c r="D242" s="196"/>
      <c r="E242" s="259">
        <v>0</v>
      </c>
      <c r="F242" s="361"/>
      <c r="G242" s="239"/>
      <c r="H242" s="221"/>
      <c r="I242" s="221"/>
      <c r="J242" s="221"/>
      <c r="K242" s="221"/>
      <c r="L242" s="240"/>
      <c r="M242" s="240"/>
      <c r="N242" s="240"/>
      <c r="O242" s="240"/>
      <c r="P242" s="240"/>
      <c r="Q242" s="196"/>
      <c r="R242" s="200"/>
      <c r="S242" s="200"/>
      <c r="T242" s="200"/>
      <c r="U242" s="196"/>
      <c r="V242" s="196"/>
      <c r="W242" s="196"/>
      <c r="X242" s="196"/>
      <c r="Y242" s="196"/>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00"/>
      <c r="BN242" s="200"/>
    </row>
    <row r="243" spans="1:66" x14ac:dyDescent="0.35">
      <c r="A243" s="196"/>
      <c r="B243" s="196"/>
      <c r="C243" s="196"/>
      <c r="D243" s="196"/>
      <c r="E243" s="259">
        <v>0</v>
      </c>
      <c r="F243" s="361"/>
      <c r="G243" s="239"/>
      <c r="H243" s="221"/>
      <c r="I243" s="221"/>
      <c r="J243" s="221"/>
      <c r="K243" s="221"/>
      <c r="L243" s="240"/>
      <c r="M243" s="240"/>
      <c r="N243" s="240"/>
      <c r="O243" s="240"/>
      <c r="P243" s="240"/>
      <c r="Q243" s="196"/>
      <c r="R243" s="200"/>
      <c r="S243" s="200"/>
      <c r="T243" s="200"/>
      <c r="U243" s="196"/>
      <c r="V243" s="196"/>
      <c r="W243" s="196"/>
      <c r="X243" s="196"/>
      <c r="Y243" s="196"/>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00"/>
      <c r="BN243" s="200"/>
    </row>
    <row r="244" spans="1:66" x14ac:dyDescent="0.35">
      <c r="A244" s="201"/>
      <c r="B244" s="201"/>
      <c r="C244" s="201"/>
      <c r="D244" s="201"/>
      <c r="E244" s="259">
        <v>0</v>
      </c>
      <c r="F244" s="361"/>
      <c r="G244" s="239"/>
      <c r="H244" s="221"/>
      <c r="I244" s="221"/>
      <c r="J244" s="221"/>
      <c r="K244" s="221"/>
      <c r="L244" s="240"/>
      <c r="M244" s="240"/>
      <c r="N244" s="240"/>
      <c r="O244" s="240"/>
      <c r="P244" s="240"/>
      <c r="Q244" s="196"/>
      <c r="R244" s="200"/>
      <c r="S244" s="200"/>
      <c r="T244" s="200"/>
      <c r="U244" s="196"/>
      <c r="V244" s="196"/>
      <c r="W244" s="196"/>
      <c r="X244" s="196"/>
      <c r="Y244" s="196"/>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00"/>
      <c r="BN244" s="200"/>
    </row>
    <row r="245" spans="1:66" x14ac:dyDescent="0.35">
      <c r="A245" s="28"/>
      <c r="B245" s="28"/>
      <c r="C245" s="28"/>
      <c r="D245" s="28"/>
      <c r="E245" s="326">
        <v>0</v>
      </c>
      <c r="F245" s="366"/>
      <c r="G245" s="239"/>
      <c r="H245" s="221"/>
      <c r="I245" s="221"/>
      <c r="J245" s="221"/>
      <c r="K245" s="221"/>
      <c r="L245" s="240"/>
      <c r="M245" s="240"/>
      <c r="N245" s="240"/>
      <c r="O245" s="240"/>
      <c r="P245" s="240"/>
      <c r="Q245" s="196"/>
      <c r="R245" s="200"/>
      <c r="S245" s="200"/>
      <c r="T245" s="200"/>
      <c r="U245" s="196"/>
      <c r="V245" s="196"/>
      <c r="W245" s="196"/>
      <c r="X245" s="196"/>
      <c r="Y245" s="196"/>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00"/>
      <c r="BN245" s="200"/>
    </row>
    <row r="246" spans="1:66" x14ac:dyDescent="0.35">
      <c r="A246" s="28"/>
      <c r="B246" s="28"/>
      <c r="C246" s="28"/>
      <c r="D246" s="28"/>
      <c r="E246" s="326">
        <v>0</v>
      </c>
      <c r="F246" s="366"/>
      <c r="G246" s="239"/>
      <c r="H246" s="221"/>
      <c r="I246" s="221"/>
      <c r="J246" s="221"/>
      <c r="K246" s="221"/>
      <c r="L246" s="240"/>
      <c r="M246" s="240"/>
      <c r="N246" s="240"/>
      <c r="O246" s="240"/>
      <c r="P246" s="240"/>
      <c r="Q246" s="196"/>
      <c r="R246" s="200"/>
      <c r="S246" s="200"/>
      <c r="T246" s="200"/>
      <c r="U246" s="196"/>
      <c r="V246" s="196"/>
      <c r="W246" s="196"/>
      <c r="X246" s="196"/>
      <c r="Y246" s="196"/>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00"/>
      <c r="BN246" s="200"/>
    </row>
    <row r="247" spans="1:66" x14ac:dyDescent="0.35">
      <c r="A247" s="204"/>
      <c r="B247" s="204"/>
      <c r="C247" s="204"/>
      <c r="D247" s="204"/>
      <c r="E247" s="326">
        <v>0</v>
      </c>
      <c r="F247" s="366"/>
      <c r="G247" s="239"/>
      <c r="H247" s="221"/>
      <c r="I247" s="221"/>
      <c r="J247" s="221"/>
      <c r="K247" s="221"/>
      <c r="L247" s="240"/>
      <c r="M247" s="240"/>
      <c r="N247" s="240"/>
      <c r="O247" s="240"/>
      <c r="P247" s="240"/>
      <c r="Q247" s="196"/>
      <c r="R247" s="200"/>
      <c r="S247" s="200"/>
      <c r="T247" s="200"/>
      <c r="U247" s="196"/>
      <c r="V247" s="196"/>
      <c r="W247" s="196"/>
      <c r="X247" s="196"/>
      <c r="Y247" s="196"/>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00"/>
      <c r="BN247" s="200"/>
    </row>
    <row r="248" spans="1:66" x14ac:dyDescent="0.35">
      <c r="A248" s="28"/>
      <c r="B248" s="28"/>
      <c r="C248" s="28"/>
      <c r="D248" s="28"/>
      <c r="E248" s="326">
        <v>0</v>
      </c>
      <c r="F248" s="366"/>
      <c r="G248" s="239"/>
      <c r="H248" s="221"/>
      <c r="I248" s="221"/>
      <c r="J248" s="221"/>
      <c r="K248" s="221"/>
      <c r="L248" s="240"/>
      <c r="M248" s="240"/>
      <c r="N248" s="240"/>
      <c r="O248" s="240"/>
      <c r="P248" s="240"/>
      <c r="Q248" s="196"/>
      <c r="R248" s="200"/>
      <c r="S248" s="200"/>
      <c r="T248" s="200"/>
      <c r="U248" s="196"/>
      <c r="V248" s="196"/>
      <c r="W248" s="196"/>
      <c r="X248" s="196"/>
      <c r="Y248" s="196"/>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00"/>
      <c r="BN248" s="200"/>
    </row>
    <row r="249" spans="1:66" x14ac:dyDescent="0.35">
      <c r="A249" s="28"/>
      <c r="B249" s="28"/>
      <c r="C249" s="28"/>
      <c r="D249" s="28"/>
      <c r="E249" s="326">
        <v>0</v>
      </c>
      <c r="F249" s="366"/>
      <c r="G249" s="239"/>
      <c r="H249" s="221"/>
      <c r="I249" s="221"/>
      <c r="J249" s="221"/>
      <c r="K249" s="221"/>
      <c r="L249" s="240"/>
      <c r="M249" s="240"/>
      <c r="N249" s="240"/>
      <c r="O249" s="240"/>
      <c r="P249" s="240"/>
      <c r="Q249" s="196"/>
      <c r="R249" s="200"/>
      <c r="S249" s="200"/>
      <c r="T249" s="200"/>
      <c r="U249" s="196"/>
      <c r="V249" s="196"/>
      <c r="W249" s="196"/>
      <c r="X249" s="196"/>
      <c r="Y249" s="196"/>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00"/>
      <c r="BN249" s="200"/>
    </row>
    <row r="250" spans="1:66" x14ac:dyDescent="0.35">
      <c r="A250" s="204"/>
      <c r="B250" s="204"/>
      <c r="C250" s="204"/>
      <c r="D250" s="204"/>
      <c r="E250" s="326">
        <v>0</v>
      </c>
      <c r="F250" s="366"/>
      <c r="G250" s="239"/>
      <c r="H250" s="221"/>
      <c r="I250" s="221"/>
      <c r="J250" s="221"/>
      <c r="K250" s="221"/>
      <c r="L250" s="240"/>
      <c r="M250" s="240"/>
      <c r="N250" s="240"/>
      <c r="O250" s="240"/>
      <c r="P250" s="240"/>
      <c r="Q250" s="196"/>
      <c r="R250" s="200"/>
      <c r="S250" s="200"/>
      <c r="T250" s="200"/>
      <c r="U250" s="196"/>
      <c r="V250" s="196"/>
      <c r="W250" s="196"/>
      <c r="X250" s="196"/>
      <c r="Y250" s="196"/>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00"/>
      <c r="BN250" s="200"/>
    </row>
    <row r="251" spans="1:66" x14ac:dyDescent="0.35">
      <c r="A251" s="28"/>
      <c r="B251" s="28"/>
      <c r="C251" s="28"/>
      <c r="D251" s="28"/>
      <c r="E251" s="326">
        <v>0</v>
      </c>
      <c r="F251" s="366"/>
      <c r="G251" s="239"/>
      <c r="H251" s="221"/>
      <c r="I251" s="221"/>
      <c r="J251" s="221"/>
      <c r="K251" s="221"/>
      <c r="L251" s="240"/>
      <c r="M251" s="240"/>
      <c r="N251" s="240"/>
      <c r="O251" s="240"/>
      <c r="P251" s="240"/>
      <c r="Q251" s="196"/>
      <c r="R251" s="200"/>
      <c r="S251" s="200"/>
      <c r="T251" s="200"/>
      <c r="U251" s="196"/>
      <c r="V251" s="196"/>
      <c r="W251" s="196"/>
      <c r="X251" s="196"/>
      <c r="Y251" s="196"/>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00"/>
      <c r="BN251" s="200"/>
    </row>
    <row r="252" spans="1:66" x14ac:dyDescent="0.35">
      <c r="A252" s="28"/>
      <c r="B252" s="28"/>
      <c r="C252" s="28"/>
      <c r="D252" s="28"/>
      <c r="E252" s="326">
        <v>0</v>
      </c>
      <c r="F252" s="366"/>
      <c r="G252" s="239"/>
      <c r="H252" s="221"/>
      <c r="I252" s="221"/>
      <c r="J252" s="221"/>
      <c r="K252" s="221"/>
      <c r="L252" s="240"/>
      <c r="M252" s="240"/>
      <c r="N252" s="240"/>
      <c r="O252" s="240"/>
      <c r="P252" s="240"/>
      <c r="Q252" s="196"/>
      <c r="R252" s="200"/>
      <c r="S252" s="200"/>
      <c r="T252" s="200"/>
      <c r="U252" s="196"/>
      <c r="V252" s="196"/>
      <c r="W252" s="196"/>
      <c r="X252" s="196"/>
      <c r="Y252" s="196"/>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00"/>
      <c r="BN252" s="200"/>
    </row>
    <row r="253" spans="1:66" x14ac:dyDescent="0.35">
      <c r="A253" s="28"/>
      <c r="B253" s="28"/>
      <c r="C253" s="28"/>
      <c r="D253" s="28"/>
      <c r="E253" s="326">
        <v>0</v>
      </c>
      <c r="F253" s="366"/>
      <c r="G253" s="239"/>
      <c r="H253" s="221"/>
      <c r="I253" s="221"/>
      <c r="J253" s="221"/>
      <c r="K253" s="221"/>
      <c r="L253" s="240"/>
      <c r="M253" s="240"/>
      <c r="N253" s="240"/>
      <c r="O253" s="240"/>
      <c r="P253" s="240"/>
      <c r="Q253" s="196"/>
      <c r="R253" s="200"/>
      <c r="S253" s="200"/>
      <c r="T253" s="200"/>
      <c r="U253" s="196"/>
      <c r="V253" s="196"/>
      <c r="W253" s="196"/>
      <c r="X253" s="196"/>
      <c r="Y253" s="196"/>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00"/>
      <c r="BN253" s="200"/>
    </row>
    <row r="254" spans="1:66" x14ac:dyDescent="0.35">
      <c r="A254" s="28"/>
      <c r="B254" s="28"/>
      <c r="C254" s="28"/>
      <c r="D254" s="28"/>
      <c r="E254" s="326">
        <v>0</v>
      </c>
      <c r="F254" s="366"/>
      <c r="G254" s="239"/>
      <c r="H254" s="221"/>
      <c r="I254" s="221"/>
      <c r="J254" s="221"/>
      <c r="K254" s="221"/>
      <c r="L254" s="240"/>
      <c r="M254" s="240"/>
      <c r="N254" s="240"/>
      <c r="O254" s="240"/>
      <c r="P254" s="240"/>
      <c r="Q254" s="196"/>
      <c r="R254" s="200"/>
      <c r="S254" s="200"/>
      <c r="T254" s="200"/>
      <c r="U254" s="196"/>
      <c r="V254" s="196"/>
      <c r="W254" s="196"/>
      <c r="X254" s="196"/>
      <c r="Y254" s="196"/>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00"/>
      <c r="BN254" s="200"/>
    </row>
    <row r="255" spans="1:66" x14ac:dyDescent="0.35">
      <c r="A255" s="28"/>
      <c r="B255" s="28"/>
      <c r="C255" s="28"/>
      <c r="D255" s="28"/>
      <c r="E255" s="326">
        <v>0</v>
      </c>
      <c r="F255" s="366"/>
      <c r="G255" s="239"/>
      <c r="H255" s="221"/>
      <c r="I255" s="221"/>
      <c r="J255" s="221"/>
      <c r="K255" s="221"/>
      <c r="L255" s="240"/>
      <c r="M255" s="240"/>
      <c r="N255" s="240"/>
      <c r="O255" s="240"/>
      <c r="P255" s="240"/>
      <c r="Q255" s="196"/>
      <c r="R255" s="200"/>
      <c r="S255" s="200"/>
      <c r="T255" s="200"/>
      <c r="U255" s="196"/>
      <c r="V255" s="196"/>
      <c r="W255" s="196"/>
      <c r="X255" s="196"/>
      <c r="Y255" s="196"/>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00"/>
      <c r="BN255" s="200"/>
    </row>
    <row r="256" spans="1:66" x14ac:dyDescent="0.35">
      <c r="A256" s="28"/>
      <c r="B256" s="28"/>
      <c r="C256" s="28"/>
      <c r="D256" s="28"/>
      <c r="E256" s="326">
        <v>0</v>
      </c>
      <c r="F256" s="366"/>
      <c r="G256" s="239"/>
      <c r="H256" s="221"/>
      <c r="I256" s="221"/>
      <c r="J256" s="221"/>
      <c r="K256" s="221"/>
      <c r="L256" s="240"/>
      <c r="M256" s="240"/>
      <c r="N256" s="240"/>
      <c r="O256" s="240"/>
      <c r="P256" s="240"/>
      <c r="Q256" s="196"/>
      <c r="R256" s="200"/>
      <c r="S256" s="200"/>
      <c r="T256" s="200"/>
      <c r="U256" s="196"/>
      <c r="V256" s="196"/>
      <c r="W256" s="196"/>
      <c r="X256" s="196"/>
      <c r="Y256" s="196"/>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00"/>
      <c r="BN256" s="200"/>
    </row>
    <row r="257" spans="1:66" x14ac:dyDescent="0.35">
      <c r="A257" s="28"/>
      <c r="B257" s="28"/>
      <c r="C257" s="28"/>
      <c r="D257" s="28"/>
      <c r="E257" s="326">
        <v>0</v>
      </c>
      <c r="F257" s="366"/>
      <c r="G257" s="239"/>
      <c r="H257" s="221"/>
      <c r="I257" s="221"/>
      <c r="J257" s="221"/>
      <c r="K257" s="221"/>
      <c r="L257" s="240"/>
      <c r="M257" s="240"/>
      <c r="N257" s="240"/>
      <c r="O257" s="240"/>
      <c r="P257" s="240"/>
      <c r="Q257" s="196"/>
      <c r="R257" s="200"/>
      <c r="S257" s="200"/>
      <c r="T257" s="200"/>
      <c r="U257" s="196"/>
      <c r="V257" s="196"/>
      <c r="W257" s="196"/>
      <c r="X257" s="196"/>
      <c r="Y257" s="196"/>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00"/>
      <c r="BN257" s="200"/>
    </row>
    <row r="258" spans="1:66" x14ac:dyDescent="0.35">
      <c r="A258" s="28"/>
      <c r="B258" s="28"/>
      <c r="C258" s="28"/>
      <c r="D258" s="28"/>
      <c r="E258" s="326">
        <v>0</v>
      </c>
      <c r="F258" s="366"/>
      <c r="G258" s="239"/>
      <c r="H258" s="221"/>
      <c r="I258" s="221"/>
      <c r="J258" s="221"/>
      <c r="K258" s="221"/>
      <c r="L258" s="240"/>
      <c r="M258" s="240"/>
      <c r="N258" s="240"/>
      <c r="O258" s="240"/>
      <c r="P258" s="240"/>
      <c r="Q258" s="196"/>
      <c r="R258" s="200"/>
      <c r="S258" s="200"/>
      <c r="T258" s="200"/>
      <c r="U258" s="196"/>
      <c r="V258" s="196"/>
      <c r="W258" s="196"/>
      <c r="X258" s="196"/>
      <c r="Y258" s="196"/>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00"/>
      <c r="BN258" s="200"/>
    </row>
    <row r="259" spans="1:66" x14ac:dyDescent="0.35">
      <c r="A259" s="28"/>
      <c r="B259" s="28"/>
      <c r="C259" s="28"/>
      <c r="D259" s="28"/>
      <c r="E259" s="326">
        <v>0</v>
      </c>
      <c r="F259" s="366"/>
      <c r="G259" s="239"/>
      <c r="H259" s="221"/>
      <c r="I259" s="221"/>
      <c r="J259" s="221"/>
      <c r="K259" s="221"/>
      <c r="L259" s="240"/>
      <c r="M259" s="240"/>
      <c r="N259" s="240"/>
      <c r="O259" s="240"/>
      <c r="P259" s="240"/>
      <c r="Q259" s="196"/>
      <c r="R259" s="200"/>
      <c r="S259" s="200"/>
      <c r="T259" s="200"/>
      <c r="U259" s="196"/>
      <c r="V259" s="196"/>
      <c r="W259" s="196"/>
      <c r="X259" s="196"/>
      <c r="Y259" s="196"/>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00"/>
      <c r="BN259" s="200"/>
    </row>
    <row r="260" spans="1:66" x14ac:dyDescent="0.35">
      <c r="A260" s="28"/>
      <c r="B260" s="28"/>
      <c r="C260" s="28"/>
      <c r="D260" s="28"/>
      <c r="E260" s="326">
        <v>0</v>
      </c>
      <c r="F260" s="366"/>
      <c r="G260" s="239"/>
      <c r="H260" s="221"/>
      <c r="I260" s="221"/>
      <c r="J260" s="221"/>
      <c r="K260" s="221"/>
      <c r="L260" s="240"/>
      <c r="M260" s="240"/>
      <c r="N260" s="240"/>
      <c r="O260" s="240"/>
      <c r="P260" s="240"/>
      <c r="Q260" s="196"/>
      <c r="R260" s="200"/>
      <c r="S260" s="200"/>
      <c r="T260" s="200"/>
      <c r="U260" s="196"/>
      <c r="V260" s="196"/>
      <c r="W260" s="196"/>
      <c r="X260" s="196"/>
      <c r="Y260" s="196"/>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00"/>
      <c r="BN260" s="200"/>
    </row>
    <row r="261" spans="1:66" x14ac:dyDescent="0.35">
      <c r="A261" s="28"/>
      <c r="B261" s="28"/>
      <c r="C261" s="28"/>
      <c r="D261" s="28"/>
      <c r="E261" s="326">
        <v>0</v>
      </c>
      <c r="F261" s="366"/>
      <c r="G261" s="239"/>
      <c r="H261" s="221"/>
      <c r="I261" s="221"/>
      <c r="J261" s="221"/>
      <c r="K261" s="221"/>
      <c r="L261" s="240"/>
      <c r="M261" s="240"/>
      <c r="N261" s="240"/>
      <c r="O261" s="240"/>
      <c r="P261" s="240"/>
      <c r="Q261" s="196"/>
      <c r="R261" s="200"/>
      <c r="S261" s="200"/>
      <c r="T261" s="200"/>
      <c r="U261" s="196"/>
      <c r="V261" s="196"/>
      <c r="W261" s="196"/>
      <c r="X261" s="196"/>
      <c r="Y261" s="196"/>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00"/>
      <c r="BN261" s="200"/>
    </row>
    <row r="262" spans="1:66" x14ac:dyDescent="0.35">
      <c r="A262" s="28"/>
      <c r="B262" s="28"/>
      <c r="C262" s="28"/>
      <c r="D262" s="28"/>
      <c r="E262" s="326">
        <v>0</v>
      </c>
      <c r="F262" s="366"/>
      <c r="G262" s="239"/>
      <c r="H262" s="221"/>
      <c r="I262" s="221"/>
      <c r="J262" s="221"/>
      <c r="K262" s="221"/>
      <c r="L262" s="240"/>
      <c r="M262" s="240"/>
      <c r="N262" s="240"/>
      <c r="O262" s="240"/>
      <c r="P262" s="240"/>
      <c r="Q262" s="196"/>
      <c r="R262" s="200"/>
      <c r="S262" s="200"/>
      <c r="T262" s="200"/>
      <c r="U262" s="196"/>
      <c r="V262" s="196"/>
      <c r="W262" s="196"/>
      <c r="X262" s="196"/>
      <c r="Y262" s="196"/>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00"/>
      <c r="BN262" s="200"/>
    </row>
    <row r="263" spans="1:66" x14ac:dyDescent="0.35">
      <c r="A263" s="28"/>
      <c r="B263" s="28"/>
      <c r="C263" s="28"/>
      <c r="D263" s="28"/>
      <c r="E263" s="326">
        <v>0</v>
      </c>
      <c r="F263" s="366"/>
      <c r="G263" s="239"/>
      <c r="H263" s="221"/>
      <c r="I263" s="221"/>
      <c r="J263" s="221"/>
      <c r="K263" s="221"/>
      <c r="L263" s="240"/>
      <c r="M263" s="240"/>
      <c r="N263" s="240"/>
      <c r="O263" s="240"/>
      <c r="P263" s="240"/>
      <c r="Q263" s="196"/>
      <c r="R263" s="200"/>
      <c r="S263" s="200"/>
      <c r="T263" s="200"/>
      <c r="U263" s="196"/>
      <c r="V263" s="196"/>
      <c r="W263" s="196"/>
      <c r="X263" s="196"/>
      <c r="Y263" s="196"/>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00"/>
      <c r="BN263" s="200"/>
    </row>
    <row r="264" spans="1:66" x14ac:dyDescent="0.35">
      <c r="A264" s="28"/>
      <c r="B264" s="28"/>
      <c r="C264" s="28"/>
      <c r="D264" s="28"/>
      <c r="E264" s="326">
        <v>0</v>
      </c>
      <c r="F264" s="366"/>
      <c r="G264" s="239"/>
      <c r="H264" s="221"/>
      <c r="I264" s="221"/>
      <c r="J264" s="221"/>
      <c r="K264" s="221"/>
      <c r="L264" s="240"/>
      <c r="M264" s="240"/>
      <c r="N264" s="240"/>
      <c r="O264" s="240"/>
      <c r="P264" s="240"/>
      <c r="Q264" s="196"/>
      <c r="R264" s="200"/>
      <c r="S264" s="200"/>
      <c r="T264" s="200"/>
      <c r="U264" s="196"/>
      <c r="V264" s="196"/>
      <c r="W264" s="196"/>
      <c r="X264" s="196"/>
      <c r="Y264" s="196"/>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00"/>
      <c r="BN264" s="200"/>
    </row>
    <row r="265" spans="1:66" x14ac:dyDescent="0.35">
      <c r="A265" s="28"/>
      <c r="B265" s="28"/>
      <c r="C265" s="28"/>
      <c r="D265" s="28"/>
      <c r="E265" s="326">
        <v>0</v>
      </c>
      <c r="F265" s="366"/>
      <c r="G265" s="239"/>
      <c r="H265" s="221"/>
      <c r="I265" s="221"/>
      <c r="J265" s="221"/>
      <c r="K265" s="221"/>
      <c r="L265" s="240"/>
      <c r="M265" s="240"/>
      <c r="N265" s="240"/>
      <c r="O265" s="240"/>
      <c r="P265" s="240"/>
      <c r="Q265" s="196"/>
      <c r="R265" s="200"/>
      <c r="S265" s="200"/>
      <c r="T265" s="200"/>
      <c r="U265" s="196"/>
      <c r="V265" s="196"/>
      <c r="W265" s="196"/>
      <c r="X265" s="196"/>
      <c r="Y265" s="196"/>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00"/>
      <c r="BN265" s="200"/>
    </row>
    <row r="266" spans="1:66" x14ac:dyDescent="0.35">
      <c r="A266" s="28"/>
      <c r="B266" s="28"/>
      <c r="C266" s="28"/>
      <c r="D266" s="28"/>
      <c r="E266" s="326">
        <v>0</v>
      </c>
      <c r="F266" s="366"/>
      <c r="G266" s="239"/>
      <c r="H266" s="221"/>
      <c r="I266" s="221"/>
      <c r="J266" s="221"/>
      <c r="K266" s="221"/>
      <c r="L266" s="240"/>
      <c r="M266" s="240"/>
      <c r="N266" s="240"/>
      <c r="O266" s="240"/>
      <c r="P266" s="240"/>
      <c r="Q266" s="196"/>
      <c r="R266" s="200"/>
      <c r="S266" s="200"/>
      <c r="T266" s="200"/>
      <c r="U266" s="196"/>
      <c r="V266" s="196"/>
      <c r="W266" s="196"/>
      <c r="X266" s="196"/>
      <c r="Y266" s="196"/>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00"/>
      <c r="BN266" s="200"/>
    </row>
    <row r="267" spans="1:66" x14ac:dyDescent="0.35">
      <c r="A267" s="28"/>
      <c r="B267" s="28"/>
      <c r="C267" s="28"/>
      <c r="D267" s="28"/>
      <c r="E267" s="326">
        <v>0</v>
      </c>
      <c r="F267" s="366"/>
      <c r="G267" s="239"/>
      <c r="H267" s="221"/>
      <c r="I267" s="221"/>
      <c r="J267" s="221"/>
      <c r="K267" s="221"/>
      <c r="L267" s="240"/>
      <c r="M267" s="240"/>
      <c r="N267" s="240"/>
      <c r="O267" s="240"/>
      <c r="P267" s="240"/>
      <c r="Q267" s="196"/>
      <c r="R267" s="200"/>
      <c r="S267" s="200"/>
      <c r="T267" s="200"/>
      <c r="U267" s="196"/>
      <c r="V267" s="196"/>
      <c r="W267" s="196"/>
      <c r="X267" s="196"/>
      <c r="Y267" s="196"/>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00"/>
      <c r="BN267" s="200"/>
    </row>
    <row r="268" spans="1:66" x14ac:dyDescent="0.35">
      <c r="A268" s="28"/>
      <c r="B268" s="28"/>
      <c r="C268" s="28"/>
      <c r="D268" s="28"/>
      <c r="E268" s="326">
        <v>0</v>
      </c>
      <c r="F268" s="366"/>
      <c r="G268" s="239"/>
      <c r="H268" s="221"/>
      <c r="I268" s="221"/>
      <c r="J268" s="221"/>
      <c r="K268" s="221"/>
      <c r="L268" s="240"/>
      <c r="M268" s="240"/>
      <c r="N268" s="240"/>
      <c r="O268" s="240"/>
      <c r="P268" s="240"/>
      <c r="Q268" s="196"/>
      <c r="R268" s="200"/>
      <c r="S268" s="200"/>
      <c r="T268" s="200"/>
      <c r="U268" s="196"/>
      <c r="V268" s="196"/>
      <c r="W268" s="196"/>
      <c r="X268" s="196"/>
      <c r="Y268" s="196"/>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00"/>
      <c r="BN268" s="200"/>
    </row>
    <row r="269" spans="1:66" x14ac:dyDescent="0.35">
      <c r="A269" s="28"/>
      <c r="B269" s="28"/>
      <c r="C269" s="28"/>
      <c r="D269" s="28"/>
      <c r="E269" s="326" t="s">
        <v>66</v>
      </c>
      <c r="F269" s="366"/>
      <c r="G269" s="239"/>
      <c r="H269" s="221"/>
      <c r="I269" s="221"/>
      <c r="J269" s="221"/>
      <c r="K269" s="221"/>
      <c r="L269" s="240"/>
      <c r="M269" s="240"/>
      <c r="N269" s="240"/>
      <c r="O269" s="240"/>
      <c r="P269" s="240"/>
      <c r="Q269" s="196"/>
      <c r="R269" s="200"/>
      <c r="S269" s="200"/>
      <c r="T269" s="200"/>
      <c r="U269" s="196"/>
      <c r="V269" s="196"/>
      <c r="W269" s="196"/>
      <c r="X269" s="196"/>
      <c r="Y269" s="196"/>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00"/>
      <c r="BN269" s="200"/>
    </row>
    <row r="270" spans="1:66" x14ac:dyDescent="0.35">
      <c r="A270" s="28"/>
      <c r="B270" s="28"/>
      <c r="C270" s="28"/>
      <c r="D270" s="28"/>
      <c r="E270" s="326" t="s">
        <v>67</v>
      </c>
      <c r="F270" s="366"/>
      <c r="G270" s="239"/>
      <c r="H270" s="221"/>
      <c r="I270" s="221"/>
      <c r="J270" s="221"/>
      <c r="K270" s="221"/>
      <c r="L270" s="240"/>
      <c r="M270" s="240"/>
      <c r="N270" s="240"/>
      <c r="O270" s="240"/>
      <c r="P270" s="240"/>
      <c r="Q270" s="196"/>
      <c r="R270" s="200"/>
      <c r="S270" s="200"/>
      <c r="T270" s="200"/>
      <c r="U270" s="196"/>
      <c r="V270" s="196"/>
      <c r="W270" s="196"/>
      <c r="X270" s="196"/>
      <c r="Y270" s="196"/>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00"/>
      <c r="BN270" s="200"/>
    </row>
    <row r="271" spans="1:66" x14ac:dyDescent="0.35">
      <c r="A271" s="28"/>
      <c r="B271" s="28"/>
      <c r="C271" s="28"/>
      <c r="D271" s="28"/>
      <c r="E271" s="326" t="s">
        <v>322</v>
      </c>
      <c r="F271" s="366"/>
      <c r="G271" s="239"/>
      <c r="H271" s="221"/>
      <c r="I271" s="221"/>
      <c r="J271" s="221"/>
      <c r="K271" s="221"/>
      <c r="L271" s="240"/>
      <c r="M271" s="240"/>
      <c r="N271" s="240"/>
      <c r="O271" s="240"/>
      <c r="P271" s="240"/>
      <c r="Q271" s="196"/>
      <c r="R271" s="200"/>
      <c r="S271" s="200"/>
      <c r="T271" s="200"/>
      <c r="U271" s="196"/>
      <c r="V271" s="196"/>
      <c r="W271" s="196"/>
      <c r="X271" s="196"/>
      <c r="Y271" s="196"/>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00"/>
      <c r="BN271" s="200"/>
    </row>
    <row r="272" spans="1:66" x14ac:dyDescent="0.35">
      <c r="A272" s="28"/>
      <c r="B272" s="28"/>
      <c r="C272" s="28"/>
      <c r="D272" s="28"/>
      <c r="E272" s="326" t="s">
        <v>69</v>
      </c>
      <c r="F272" s="366"/>
      <c r="G272" s="239"/>
      <c r="H272" s="221"/>
      <c r="I272" s="221"/>
      <c r="J272" s="221"/>
      <c r="K272" s="221"/>
      <c r="L272" s="240"/>
      <c r="M272" s="240"/>
      <c r="N272" s="240"/>
      <c r="O272" s="240"/>
      <c r="P272" s="240"/>
      <c r="Q272" s="196"/>
      <c r="R272" s="200"/>
      <c r="S272" s="200"/>
      <c r="T272" s="200"/>
      <c r="U272" s="196"/>
      <c r="V272" s="196"/>
      <c r="W272" s="196"/>
      <c r="X272" s="196"/>
      <c r="Y272" s="196"/>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00"/>
      <c r="BN272" s="200"/>
    </row>
    <row r="273" spans="1:66" x14ac:dyDescent="0.35">
      <c r="A273" s="204"/>
      <c r="B273" s="204"/>
      <c r="C273" s="204"/>
      <c r="D273" s="204"/>
      <c r="E273" s="326" t="s">
        <v>11</v>
      </c>
      <c r="F273" s="326"/>
      <c r="G273" s="242">
        <v>104.53577906296263</v>
      </c>
      <c r="H273" s="242">
        <v>100.56896626424198</v>
      </c>
      <c r="I273" s="242">
        <v>92.754636447439395</v>
      </c>
      <c r="J273" s="242">
        <v>94.48488688295933</v>
      </c>
      <c r="K273" s="242">
        <v>96.874215461552083</v>
      </c>
      <c r="L273" s="242">
        <v>0</v>
      </c>
      <c r="M273" s="242">
        <v>0</v>
      </c>
      <c r="N273" s="242">
        <v>0</v>
      </c>
      <c r="O273" s="242">
        <v>0</v>
      </c>
      <c r="P273" s="242">
        <v>0</v>
      </c>
      <c r="Q273" s="243"/>
      <c r="R273" s="200"/>
      <c r="S273" s="200">
        <v>94.209858312470303</v>
      </c>
      <c r="T273" s="200">
        <v>90.634882595357439</v>
      </c>
      <c r="U273" s="200">
        <v>83.592443045502719</v>
      </c>
      <c r="V273" s="200">
        <v>85.151781387232035</v>
      </c>
      <c r="W273" s="200">
        <v>87.305094911739104</v>
      </c>
      <c r="X273" s="196"/>
      <c r="Y273" s="196"/>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00"/>
      <c r="BN273" s="200"/>
    </row>
    <row r="274" spans="1:66" x14ac:dyDescent="0.35">
      <c r="A274" s="196"/>
      <c r="B274" s="196"/>
      <c r="C274" s="196"/>
      <c r="D274" s="196"/>
      <c r="E274" s="196"/>
      <c r="F274" s="197"/>
      <c r="G274" s="249"/>
      <c r="H274" s="249"/>
      <c r="I274" s="249"/>
      <c r="J274" s="249"/>
      <c r="K274" s="249"/>
      <c r="L274" s="197"/>
      <c r="M274" s="197"/>
      <c r="N274" s="197"/>
      <c r="O274" s="197"/>
      <c r="P274" s="197"/>
      <c r="Q274" s="245">
        <v>489.21848411915545</v>
      </c>
      <c r="R274" s="200"/>
      <c r="S274" s="200"/>
      <c r="T274" s="200"/>
      <c r="U274" s="196"/>
      <c r="V274" s="196"/>
      <c r="W274" s="196"/>
      <c r="X274" s="196"/>
      <c r="Y274" s="196"/>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00"/>
      <c r="BN274" s="200"/>
    </row>
    <row r="275" spans="1:66" ht="15.5" x14ac:dyDescent="0.35">
      <c r="A275" s="211"/>
      <c r="B275" s="211"/>
      <c r="C275" s="211"/>
      <c r="D275" s="211"/>
      <c r="E275" s="330" t="s">
        <v>334</v>
      </c>
      <c r="F275" s="330"/>
      <c r="G275" s="330"/>
      <c r="H275" s="212"/>
      <c r="I275" s="212"/>
      <c r="J275" s="236"/>
      <c r="K275" s="236"/>
      <c r="L275" s="213"/>
      <c r="M275" s="213"/>
      <c r="N275" s="213"/>
      <c r="O275" s="213"/>
      <c r="P275" s="213"/>
      <c r="Q275" s="211"/>
      <c r="R275" s="213"/>
      <c r="S275" s="213"/>
      <c r="T275" s="213"/>
      <c r="U275" s="196"/>
      <c r="V275" s="196"/>
      <c r="W275" s="196"/>
      <c r="X275" s="196"/>
      <c r="Y275" s="196"/>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00"/>
      <c r="BN275" s="200"/>
    </row>
    <row r="276" spans="1:66" x14ac:dyDescent="0.35">
      <c r="A276" s="201"/>
      <c r="B276" s="201"/>
      <c r="C276" s="201"/>
      <c r="D276" s="201"/>
      <c r="E276" s="215" t="s">
        <v>325</v>
      </c>
      <c r="F276" s="196"/>
      <c r="G276" s="492" t="s">
        <v>16</v>
      </c>
      <c r="H276" s="492" t="s">
        <v>73</v>
      </c>
      <c r="I276" s="492" t="s">
        <v>74</v>
      </c>
      <c r="J276" s="492" t="s">
        <v>75</v>
      </c>
      <c r="K276" s="492" t="s">
        <v>76</v>
      </c>
      <c r="L276" s="492" t="s">
        <v>326</v>
      </c>
      <c r="M276" s="492" t="s">
        <v>327</v>
      </c>
      <c r="N276" s="492" t="s">
        <v>328</v>
      </c>
      <c r="O276" s="492" t="s">
        <v>329</v>
      </c>
      <c r="P276" s="492" t="s">
        <v>330</v>
      </c>
      <c r="Q276" s="196"/>
      <c r="R276" s="200"/>
      <c r="S276" s="200"/>
      <c r="T276" s="200"/>
      <c r="U276" s="196"/>
      <c r="V276" s="196"/>
      <c r="W276" s="196"/>
      <c r="X276" s="196"/>
      <c r="Y276" s="196"/>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00"/>
      <c r="BN276" s="200"/>
    </row>
    <row r="277" spans="1:66" x14ac:dyDescent="0.35">
      <c r="A277" s="196"/>
      <c r="B277" s="196"/>
      <c r="C277" s="196"/>
      <c r="D277" s="196"/>
      <c r="E277" s="259" t="s">
        <v>47</v>
      </c>
      <c r="F277" s="361"/>
      <c r="G277" s="496">
        <v>39.374833058841247</v>
      </c>
      <c r="H277" s="497">
        <v>34.376720909600564</v>
      </c>
      <c r="I277" s="497">
        <v>31.784880850477528</v>
      </c>
      <c r="J277" s="497">
        <v>55.545439407303562</v>
      </c>
      <c r="K277" s="497">
        <v>41.984829762032014</v>
      </c>
      <c r="L277" s="497">
        <v>0</v>
      </c>
      <c r="M277" s="497">
        <v>0</v>
      </c>
      <c r="N277" s="497">
        <v>0</v>
      </c>
      <c r="O277" s="497">
        <v>0</v>
      </c>
      <c r="P277" s="497">
        <v>0</v>
      </c>
      <c r="Q277" s="196"/>
      <c r="R277" s="200"/>
      <c r="S277" s="237">
        <v>40.325400775820981</v>
      </c>
      <c r="T277" s="237">
        <v>36.056567621787508</v>
      </c>
      <c r="U277" s="237">
        <v>34.14290646670009</v>
      </c>
      <c r="V277" s="237">
        <v>61.106621682546979</v>
      </c>
      <c r="W277" s="237">
        <v>47.30338621559391</v>
      </c>
      <c r="X277" s="196"/>
      <c r="Y277" s="196"/>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00"/>
      <c r="BN277" s="200"/>
    </row>
    <row r="278" spans="1:66" x14ac:dyDescent="0.35">
      <c r="A278" s="196"/>
      <c r="B278" s="196"/>
      <c r="C278" s="196"/>
      <c r="D278" s="196"/>
      <c r="E278" s="259" t="s">
        <v>48</v>
      </c>
      <c r="F278" s="361"/>
      <c r="G278" s="250">
        <v>0</v>
      </c>
      <c r="H278" s="251">
        <v>2.1991719333991896E-2</v>
      </c>
      <c r="I278" s="251">
        <v>0.62443268040801958</v>
      </c>
      <c r="J278" s="251">
        <v>3.6949378586790336</v>
      </c>
      <c r="K278" s="251">
        <v>0.48996631992315254</v>
      </c>
      <c r="L278" s="251">
        <v>0</v>
      </c>
      <c r="M278" s="251">
        <v>0</v>
      </c>
      <c r="N278" s="251">
        <v>0</v>
      </c>
      <c r="O278" s="251">
        <v>0</v>
      </c>
      <c r="P278" s="251">
        <v>0</v>
      </c>
      <c r="Q278" s="196"/>
      <c r="R278" s="200"/>
      <c r="S278" s="237">
        <v>0</v>
      </c>
      <c r="T278" s="237">
        <v>2.30663627683E-2</v>
      </c>
      <c r="U278" s="237">
        <v>0.67075748064669982</v>
      </c>
      <c r="V278" s="237">
        <v>4.0648732331592985</v>
      </c>
      <c r="W278" s="237">
        <v>0.55203429894379996</v>
      </c>
      <c r="X278" s="196"/>
      <c r="Y278" s="196"/>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00"/>
      <c r="BN278" s="200"/>
    </row>
    <row r="279" spans="1:66" x14ac:dyDescent="0.35">
      <c r="A279" s="201"/>
      <c r="B279" s="201"/>
      <c r="C279" s="201"/>
      <c r="D279" s="201"/>
      <c r="E279" s="259" t="s">
        <v>49</v>
      </c>
      <c r="F279" s="361"/>
      <c r="G279" s="250">
        <v>109.18801281982653</v>
      </c>
      <c r="H279" s="251">
        <v>119.42395790236218</v>
      </c>
      <c r="I279" s="251">
        <v>118.84618795764193</v>
      </c>
      <c r="J279" s="251">
        <v>122.77253077266137</v>
      </c>
      <c r="K279" s="251">
        <v>118.05109564160522</v>
      </c>
      <c r="L279" s="251">
        <v>0</v>
      </c>
      <c r="M279" s="251">
        <v>0</v>
      </c>
      <c r="N279" s="251">
        <v>0</v>
      </c>
      <c r="O279" s="251">
        <v>0</v>
      </c>
      <c r="P279" s="251">
        <v>0</v>
      </c>
      <c r="Q279" s="196"/>
      <c r="R279" s="200"/>
      <c r="S279" s="237">
        <v>111.82397574346847</v>
      </c>
      <c r="T279" s="237">
        <v>125.25970772754718</v>
      </c>
      <c r="U279" s="237">
        <v>127.66303257357229</v>
      </c>
      <c r="V279" s="237">
        <v>135.06445661401006</v>
      </c>
      <c r="W279" s="237">
        <v>133.00557849013407</v>
      </c>
      <c r="X279" s="196"/>
      <c r="Y279" s="196"/>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00"/>
      <c r="BN279" s="200"/>
    </row>
    <row r="280" spans="1:66" x14ac:dyDescent="0.35">
      <c r="A280" s="196"/>
      <c r="B280" s="196"/>
      <c r="C280" s="196"/>
      <c r="D280" s="196"/>
      <c r="E280" s="259" t="s">
        <v>50</v>
      </c>
      <c r="F280" s="361"/>
      <c r="G280" s="250">
        <v>96.95154803084057</v>
      </c>
      <c r="H280" s="251">
        <v>101.98887174378797</v>
      </c>
      <c r="I280" s="251">
        <v>105.31598495527084</v>
      </c>
      <c r="J280" s="251">
        <v>101.40237066486142</v>
      </c>
      <c r="K280" s="251">
        <v>94.519745998107624</v>
      </c>
      <c r="L280" s="251">
        <v>0</v>
      </c>
      <c r="M280" s="251">
        <v>0</v>
      </c>
      <c r="N280" s="251">
        <v>0</v>
      </c>
      <c r="O280" s="251">
        <v>0</v>
      </c>
      <c r="P280" s="251">
        <v>0</v>
      </c>
      <c r="Q280" s="196"/>
      <c r="R280" s="200"/>
      <c r="S280" s="237">
        <v>99.29210428238342</v>
      </c>
      <c r="T280" s="237">
        <v>106.9726417586474</v>
      </c>
      <c r="U280" s="237">
        <v>113.12906411987332</v>
      </c>
      <c r="V280" s="237">
        <v>111.55472650948802</v>
      </c>
      <c r="W280" s="237">
        <v>106.49332330964121</v>
      </c>
      <c r="X280" s="196"/>
      <c r="Y280" s="196"/>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00"/>
      <c r="BN280" s="200"/>
    </row>
    <row r="281" spans="1:66" x14ac:dyDescent="0.35">
      <c r="A281" s="196"/>
      <c r="B281" s="196"/>
      <c r="C281" s="196"/>
      <c r="D281" s="196"/>
      <c r="E281" s="259" t="s">
        <v>51</v>
      </c>
      <c r="F281" s="361"/>
      <c r="G281" s="250">
        <v>23.734970419986958</v>
      </c>
      <c r="H281" s="251">
        <v>24.133627683714231</v>
      </c>
      <c r="I281" s="251">
        <v>23.110798133981632</v>
      </c>
      <c r="J281" s="251">
        <v>22.405703224645837</v>
      </c>
      <c r="K281" s="251">
        <v>22.547720204606733</v>
      </c>
      <c r="L281" s="251">
        <v>0</v>
      </c>
      <c r="M281" s="251">
        <v>0</v>
      </c>
      <c r="N281" s="251">
        <v>0</v>
      </c>
      <c r="O281" s="251">
        <v>0</v>
      </c>
      <c r="P281" s="251">
        <v>0</v>
      </c>
      <c r="Q281" s="196"/>
      <c r="R281" s="200"/>
      <c r="S281" s="237">
        <v>24.307968319711197</v>
      </c>
      <c r="T281" s="237">
        <v>25.312937229387309</v>
      </c>
      <c r="U281" s="237">
        <v>24.825319395446687</v>
      </c>
      <c r="V281" s="237">
        <v>24.648951292656999</v>
      </c>
      <c r="W281" s="237">
        <v>25.404021480258614</v>
      </c>
      <c r="X281" s="196"/>
      <c r="Y281" s="196"/>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00"/>
      <c r="BN281" s="200"/>
    </row>
    <row r="282" spans="1:66" x14ac:dyDescent="0.35">
      <c r="A282" s="201"/>
      <c r="B282" s="201"/>
      <c r="C282" s="201"/>
      <c r="D282" s="201"/>
      <c r="E282" s="259" t="s">
        <v>52</v>
      </c>
      <c r="F282" s="361"/>
      <c r="G282" s="250">
        <v>163.30033353616287</v>
      </c>
      <c r="H282" s="251">
        <v>168.04930105015058</v>
      </c>
      <c r="I282" s="251">
        <v>174.53976568866091</v>
      </c>
      <c r="J282" s="251">
        <v>172.37648348702987</v>
      </c>
      <c r="K282" s="251">
        <v>168.41181155873306</v>
      </c>
      <c r="L282" s="251">
        <v>0</v>
      </c>
      <c r="M282" s="251">
        <v>0</v>
      </c>
      <c r="N282" s="251">
        <v>0</v>
      </c>
      <c r="O282" s="251">
        <v>0</v>
      </c>
      <c r="P282" s="251">
        <v>0</v>
      </c>
      <c r="Q282" s="196"/>
      <c r="R282" s="200"/>
      <c r="S282" s="237">
        <v>167.24264930419491</v>
      </c>
      <c r="T282" s="237">
        <v>176.26116822028462</v>
      </c>
      <c r="U282" s="237">
        <v>187.48835091317221</v>
      </c>
      <c r="V282" s="237">
        <v>189.63473285665884</v>
      </c>
      <c r="W282" s="237">
        <v>189.74589180387346</v>
      </c>
      <c r="X282" s="196"/>
      <c r="Y282" s="196"/>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00"/>
      <c r="BN282" s="200"/>
    </row>
    <row r="283" spans="1:66" x14ac:dyDescent="0.35">
      <c r="A283" s="196"/>
      <c r="B283" s="196"/>
      <c r="C283" s="196"/>
      <c r="D283" s="196"/>
      <c r="E283" s="259" t="s">
        <v>53</v>
      </c>
      <c r="F283" s="361"/>
      <c r="G283" s="250">
        <v>0</v>
      </c>
      <c r="H283" s="251">
        <v>0</v>
      </c>
      <c r="I283" s="251">
        <v>0</v>
      </c>
      <c r="J283" s="251">
        <v>0</v>
      </c>
      <c r="K283" s="251">
        <v>0</v>
      </c>
      <c r="L283" s="251">
        <v>0</v>
      </c>
      <c r="M283" s="251">
        <v>0</v>
      </c>
      <c r="N283" s="251">
        <v>0</v>
      </c>
      <c r="O283" s="251">
        <v>0</v>
      </c>
      <c r="P283" s="251">
        <v>0</v>
      </c>
      <c r="Q283" s="196"/>
      <c r="R283" s="200"/>
      <c r="S283" s="237">
        <v>0</v>
      </c>
      <c r="T283" s="237">
        <v>0</v>
      </c>
      <c r="U283" s="237">
        <v>0</v>
      </c>
      <c r="V283" s="237">
        <v>0</v>
      </c>
      <c r="W283" s="237">
        <v>0</v>
      </c>
      <c r="X283" s="196"/>
      <c r="Y283" s="196"/>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00"/>
      <c r="BN283" s="200"/>
    </row>
    <row r="284" spans="1:66" x14ac:dyDescent="0.35">
      <c r="A284" s="196"/>
      <c r="B284" s="196"/>
      <c r="C284" s="196"/>
      <c r="D284" s="196"/>
      <c r="E284" s="259" t="s">
        <v>54</v>
      </c>
      <c r="F284" s="361"/>
      <c r="G284" s="250">
        <v>0</v>
      </c>
      <c r="H284" s="251">
        <v>0</v>
      </c>
      <c r="I284" s="251">
        <v>0</v>
      </c>
      <c r="J284" s="251">
        <v>0</v>
      </c>
      <c r="K284" s="251">
        <v>0</v>
      </c>
      <c r="L284" s="251">
        <v>0</v>
      </c>
      <c r="M284" s="251">
        <v>0</v>
      </c>
      <c r="N284" s="251">
        <v>0</v>
      </c>
      <c r="O284" s="251">
        <v>0</v>
      </c>
      <c r="P284" s="251">
        <v>0</v>
      </c>
      <c r="Q284" s="196"/>
      <c r="R284" s="200"/>
      <c r="S284" s="237">
        <v>0</v>
      </c>
      <c r="T284" s="237">
        <v>0</v>
      </c>
      <c r="U284" s="237">
        <v>0</v>
      </c>
      <c r="V284" s="237">
        <v>0</v>
      </c>
      <c r="W284" s="237">
        <v>0</v>
      </c>
      <c r="X284" s="196"/>
      <c r="Y284" s="196"/>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00"/>
      <c r="BN284" s="200"/>
    </row>
    <row r="285" spans="1:66" x14ac:dyDescent="0.35">
      <c r="A285" s="196"/>
      <c r="B285" s="196"/>
      <c r="C285" s="196"/>
      <c r="D285" s="196"/>
      <c r="E285" s="259" t="s">
        <v>55</v>
      </c>
      <c r="F285" s="361"/>
      <c r="G285" s="250">
        <v>0</v>
      </c>
      <c r="H285" s="251">
        <v>0</v>
      </c>
      <c r="I285" s="251">
        <v>0</v>
      </c>
      <c r="J285" s="251">
        <v>0</v>
      </c>
      <c r="K285" s="251">
        <v>0</v>
      </c>
      <c r="L285" s="251">
        <v>0</v>
      </c>
      <c r="M285" s="251">
        <v>0</v>
      </c>
      <c r="N285" s="251">
        <v>0</v>
      </c>
      <c r="O285" s="251">
        <v>0</v>
      </c>
      <c r="P285" s="251">
        <v>0</v>
      </c>
      <c r="Q285" s="196"/>
      <c r="R285" s="200"/>
      <c r="S285" s="237">
        <v>0</v>
      </c>
      <c r="T285" s="237">
        <v>0</v>
      </c>
      <c r="U285" s="237">
        <v>0</v>
      </c>
      <c r="V285" s="237">
        <v>0</v>
      </c>
      <c r="W285" s="237">
        <v>0</v>
      </c>
      <c r="X285" s="196"/>
      <c r="Y285" s="196"/>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00"/>
      <c r="BN285" s="200"/>
    </row>
    <row r="286" spans="1:66" x14ac:dyDescent="0.35">
      <c r="A286" s="196"/>
      <c r="B286" s="196"/>
      <c r="C286" s="196"/>
      <c r="D286" s="196"/>
      <c r="E286" s="259" t="s">
        <v>56</v>
      </c>
      <c r="F286" s="361"/>
      <c r="G286" s="250">
        <v>0</v>
      </c>
      <c r="H286" s="251">
        <v>0</v>
      </c>
      <c r="I286" s="251">
        <v>0</v>
      </c>
      <c r="J286" s="251">
        <v>0</v>
      </c>
      <c r="K286" s="251">
        <v>0</v>
      </c>
      <c r="L286" s="251">
        <v>0</v>
      </c>
      <c r="M286" s="251">
        <v>0</v>
      </c>
      <c r="N286" s="251">
        <v>0</v>
      </c>
      <c r="O286" s="251">
        <v>0</v>
      </c>
      <c r="P286" s="251">
        <v>0</v>
      </c>
      <c r="Q286" s="196"/>
      <c r="R286" s="200"/>
      <c r="S286" s="237">
        <v>0</v>
      </c>
      <c r="T286" s="237">
        <v>0</v>
      </c>
      <c r="U286" s="237">
        <v>0</v>
      </c>
      <c r="V286" s="237">
        <v>0</v>
      </c>
      <c r="W286" s="237">
        <v>0</v>
      </c>
      <c r="X286" s="196"/>
      <c r="Y286" s="196"/>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00"/>
      <c r="BN286" s="200"/>
    </row>
    <row r="287" spans="1:66" x14ac:dyDescent="0.35">
      <c r="A287" s="196"/>
      <c r="B287" s="196"/>
      <c r="C287" s="196"/>
      <c r="D287" s="196"/>
      <c r="E287" s="259" t="s">
        <v>57</v>
      </c>
      <c r="F287" s="361"/>
      <c r="G287" s="250">
        <v>28.088332267674435</v>
      </c>
      <c r="H287" s="251">
        <v>17.269151131791137</v>
      </c>
      <c r="I287" s="251">
        <v>14.073444626992247</v>
      </c>
      <c r="J287" s="251">
        <v>14.145282882479748</v>
      </c>
      <c r="K287" s="251">
        <v>11.944075576665337</v>
      </c>
      <c r="L287" s="251">
        <v>0</v>
      </c>
      <c r="M287" s="251">
        <v>0</v>
      </c>
      <c r="N287" s="251">
        <v>0</v>
      </c>
      <c r="O287" s="251">
        <v>0</v>
      </c>
      <c r="P287" s="251">
        <v>0</v>
      </c>
      <c r="Q287" s="196"/>
      <c r="R287" s="200"/>
      <c r="S287" s="237">
        <v>28.766426872864294</v>
      </c>
      <c r="T287" s="237">
        <v>18.1130223906958</v>
      </c>
      <c r="U287" s="237">
        <v>15.117511556015796</v>
      </c>
      <c r="V287" s="237">
        <v>15.561501698709097</v>
      </c>
      <c r="W287" s="237">
        <v>13.457127805295594</v>
      </c>
      <c r="X287" s="196"/>
      <c r="Y287" s="196"/>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00"/>
      <c r="BN287" s="200"/>
    </row>
    <row r="288" spans="1:66" x14ac:dyDescent="0.35">
      <c r="A288" s="196"/>
      <c r="B288" s="196"/>
      <c r="C288" s="196"/>
      <c r="D288" s="196"/>
      <c r="E288" s="259" t="s">
        <v>58</v>
      </c>
      <c r="F288" s="361"/>
      <c r="G288" s="250">
        <v>15.901722155408931</v>
      </c>
      <c r="H288" s="251">
        <v>8.0902586015365276</v>
      </c>
      <c r="I288" s="251">
        <v>9.4423176158574424</v>
      </c>
      <c r="J288" s="251">
        <v>12.071057102122476</v>
      </c>
      <c r="K288" s="251">
        <v>15.431343729535424</v>
      </c>
      <c r="L288" s="251">
        <v>0</v>
      </c>
      <c r="M288" s="251">
        <v>0</v>
      </c>
      <c r="N288" s="251">
        <v>0</v>
      </c>
      <c r="O288" s="251">
        <v>0</v>
      </c>
      <c r="P288" s="251">
        <v>0</v>
      </c>
      <c r="Q288" s="196"/>
      <c r="R288" s="200"/>
      <c r="S288" s="237">
        <v>16.285613655411598</v>
      </c>
      <c r="T288" s="237">
        <v>8.4855957352983999</v>
      </c>
      <c r="U288" s="237">
        <v>10.142815029059697</v>
      </c>
      <c r="V288" s="237">
        <v>13.279605445894296</v>
      </c>
      <c r="W288" s="237">
        <v>17.386156295051002</v>
      </c>
      <c r="X288" s="196"/>
      <c r="Y288" s="196"/>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00"/>
      <c r="BN288" s="200"/>
    </row>
    <row r="289" spans="1:66" x14ac:dyDescent="0.35">
      <c r="A289" s="196"/>
      <c r="B289" s="196"/>
      <c r="C289" s="196"/>
      <c r="D289" s="196"/>
      <c r="E289" s="259" t="s">
        <v>59</v>
      </c>
      <c r="F289" s="361"/>
      <c r="G289" s="250">
        <v>4.5349928777578858</v>
      </c>
      <c r="H289" s="251">
        <v>1.3023064501777391</v>
      </c>
      <c r="I289" s="251">
        <v>1.3046512140937578</v>
      </c>
      <c r="J289" s="251">
        <v>1.3069329072426474</v>
      </c>
      <c r="K289" s="251">
        <v>1.310261880083526</v>
      </c>
      <c r="L289" s="251">
        <v>0</v>
      </c>
      <c r="M289" s="251">
        <v>0</v>
      </c>
      <c r="N289" s="251">
        <v>0</v>
      </c>
      <c r="O289" s="251">
        <v>0</v>
      </c>
      <c r="P289" s="251">
        <v>0</v>
      </c>
      <c r="Q289" s="196"/>
      <c r="R289" s="200"/>
      <c r="S289" s="237">
        <v>4.6444744295879001</v>
      </c>
      <c r="T289" s="237">
        <v>1.3659447248795</v>
      </c>
      <c r="U289" s="237">
        <v>1.4014394008276001</v>
      </c>
      <c r="V289" s="237">
        <v>1.4377823918491999</v>
      </c>
      <c r="W289" s="237">
        <v>1.4762433028419994</v>
      </c>
      <c r="X289" s="196"/>
      <c r="Y289" s="196"/>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00"/>
      <c r="BN289" s="200"/>
    </row>
    <row r="290" spans="1:66" x14ac:dyDescent="0.35">
      <c r="A290" s="196"/>
      <c r="B290" s="196"/>
      <c r="C290" s="196"/>
      <c r="D290" s="196"/>
      <c r="E290" s="259" t="s">
        <v>61</v>
      </c>
      <c r="F290" s="361"/>
      <c r="G290" s="250">
        <v>1.4749619153608293</v>
      </c>
      <c r="H290" s="251">
        <v>1.4402396978065224</v>
      </c>
      <c r="I290" s="251">
        <v>1.4062715923521412</v>
      </c>
      <c r="J290" s="251">
        <v>1.3730955633219677</v>
      </c>
      <c r="K290" s="251">
        <v>1.340707302412695</v>
      </c>
      <c r="L290" s="251">
        <v>0</v>
      </c>
      <c r="M290" s="251">
        <v>0</v>
      </c>
      <c r="N290" s="251">
        <v>0</v>
      </c>
      <c r="O290" s="251">
        <v>0</v>
      </c>
      <c r="P290" s="251">
        <v>0</v>
      </c>
      <c r="Q290" s="196"/>
      <c r="R290" s="200"/>
      <c r="S290" s="237">
        <v>1.5105697153588991</v>
      </c>
      <c r="T290" s="237">
        <v>1.5106181939837344</v>
      </c>
      <c r="U290" s="237">
        <v>1.5105986921997601</v>
      </c>
      <c r="V290" s="237">
        <v>1.5105692207534627</v>
      </c>
      <c r="W290" s="237">
        <v>1.510545491968319</v>
      </c>
      <c r="X290" s="196"/>
      <c r="Y290" s="196"/>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00"/>
      <c r="BN290" s="200"/>
    </row>
    <row r="291" spans="1:66" x14ac:dyDescent="0.35">
      <c r="A291" s="196"/>
      <c r="B291" s="196"/>
      <c r="C291" s="196"/>
      <c r="D291" s="196"/>
      <c r="E291" s="259" t="s">
        <v>62</v>
      </c>
      <c r="F291" s="361"/>
      <c r="G291" s="250">
        <v>-18.221752575787558</v>
      </c>
      <c r="H291" s="251">
        <v>-24.313352559741571</v>
      </c>
      <c r="I291" s="251">
        <v>-38.283082482023048</v>
      </c>
      <c r="J291" s="251">
        <v>0</v>
      </c>
      <c r="K291" s="251">
        <v>0</v>
      </c>
      <c r="L291" s="251">
        <v>0</v>
      </c>
      <c r="M291" s="251">
        <v>0</v>
      </c>
      <c r="N291" s="251">
        <v>0</v>
      </c>
      <c r="O291" s="251">
        <v>0</v>
      </c>
      <c r="P291" s="251">
        <v>0</v>
      </c>
      <c r="Q291" s="196"/>
      <c r="R291" s="200"/>
      <c r="S291" s="237">
        <v>-18.661653101066019</v>
      </c>
      <c r="T291" s="237">
        <v>-25.501444509149042</v>
      </c>
      <c r="U291" s="237">
        <v>-41.123190317733723</v>
      </c>
      <c r="V291" s="237">
        <v>0</v>
      </c>
      <c r="W291" s="237">
        <v>0</v>
      </c>
      <c r="X291" s="196"/>
      <c r="Y291" s="196"/>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00"/>
      <c r="BN291" s="200"/>
    </row>
    <row r="292" spans="1:66" x14ac:dyDescent="0.35">
      <c r="A292" s="196"/>
      <c r="B292" s="196"/>
      <c r="C292" s="196"/>
      <c r="D292" s="196"/>
      <c r="E292" s="259" t="s">
        <v>63</v>
      </c>
      <c r="F292" s="361"/>
      <c r="G292" s="250">
        <v>0</v>
      </c>
      <c r="H292" s="251">
        <v>0</v>
      </c>
      <c r="I292" s="251">
        <v>0</v>
      </c>
      <c r="J292" s="251">
        <v>0</v>
      </c>
      <c r="K292" s="251">
        <v>0</v>
      </c>
      <c r="L292" s="251">
        <v>0</v>
      </c>
      <c r="M292" s="251">
        <v>0</v>
      </c>
      <c r="N292" s="251">
        <v>0</v>
      </c>
      <c r="O292" s="251">
        <v>0</v>
      </c>
      <c r="P292" s="251">
        <v>0</v>
      </c>
      <c r="Q292" s="196"/>
      <c r="R292" s="200"/>
      <c r="S292" s="237">
        <v>0</v>
      </c>
      <c r="T292" s="237">
        <v>0</v>
      </c>
      <c r="U292" s="237">
        <v>0</v>
      </c>
      <c r="V292" s="237">
        <v>0</v>
      </c>
      <c r="W292" s="237">
        <v>0</v>
      </c>
      <c r="X292" s="196"/>
      <c r="Y292" s="196"/>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00"/>
      <c r="BN292" s="200"/>
    </row>
    <row r="293" spans="1:66" x14ac:dyDescent="0.35">
      <c r="A293" s="196"/>
      <c r="B293" s="196"/>
      <c r="C293" s="196"/>
      <c r="D293" s="196"/>
      <c r="E293" s="259" t="s">
        <v>64</v>
      </c>
      <c r="F293" s="361"/>
      <c r="G293" s="250">
        <v>15.322510522869136</v>
      </c>
      <c r="H293" s="251">
        <v>19.082310480550039</v>
      </c>
      <c r="I293" s="251">
        <v>11.309406417916605</v>
      </c>
      <c r="J293" s="251">
        <v>8.0405267318537632</v>
      </c>
      <c r="K293" s="251">
        <v>7.768794125395015</v>
      </c>
      <c r="L293" s="251">
        <v>0</v>
      </c>
      <c r="M293" s="251">
        <v>0</v>
      </c>
      <c r="N293" s="251">
        <v>0</v>
      </c>
      <c r="O293" s="251">
        <v>0</v>
      </c>
      <c r="P293" s="251">
        <v>0</v>
      </c>
      <c r="Q293" s="196"/>
      <c r="R293" s="200"/>
      <c r="S293" s="237">
        <v>15.69241898252802</v>
      </c>
      <c r="T293" s="237">
        <v>20.014783260777609</v>
      </c>
      <c r="U293" s="237">
        <v>12.148417586879932</v>
      </c>
      <c r="V293" s="237">
        <v>8.8455403427268564</v>
      </c>
      <c r="W293" s="237">
        <v>8.7529298326541891</v>
      </c>
      <c r="X293" s="196"/>
      <c r="Y293" s="196"/>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00"/>
      <c r="BN293" s="200"/>
    </row>
    <row r="294" spans="1:66" x14ac:dyDescent="0.35">
      <c r="A294" s="196"/>
      <c r="B294" s="196"/>
      <c r="C294" s="196"/>
      <c r="D294" s="196"/>
      <c r="E294" s="259" t="s">
        <v>65</v>
      </c>
      <c r="F294" s="361"/>
      <c r="G294" s="250">
        <v>21.474456813042394</v>
      </c>
      <c r="H294" s="251">
        <v>24.72390980558189</v>
      </c>
      <c r="I294" s="251">
        <v>19.191550388480103</v>
      </c>
      <c r="J294" s="251">
        <v>15.594763918170885</v>
      </c>
      <c r="K294" s="251">
        <v>15.226998475917009</v>
      </c>
      <c r="L294" s="251">
        <v>0</v>
      </c>
      <c r="M294" s="251">
        <v>0</v>
      </c>
      <c r="N294" s="251">
        <v>0</v>
      </c>
      <c r="O294" s="251">
        <v>0</v>
      </c>
      <c r="P294" s="251">
        <v>0</v>
      </c>
      <c r="Q294" s="196"/>
      <c r="R294" s="200"/>
      <c r="S294" s="237">
        <v>21.992882512921522</v>
      </c>
      <c r="T294" s="237">
        <v>25.932063972133431</v>
      </c>
      <c r="U294" s="237">
        <v>20.615314335998008</v>
      </c>
      <c r="V294" s="237">
        <v>17.156104068032661</v>
      </c>
      <c r="W294" s="237">
        <v>17.155924982740743</v>
      </c>
      <c r="X294" s="196"/>
      <c r="Y294" s="196"/>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00"/>
      <c r="BN294" s="200"/>
    </row>
    <row r="295" spans="1:66" x14ac:dyDescent="0.35">
      <c r="A295" s="201"/>
      <c r="B295" s="201"/>
      <c r="C295" s="201"/>
      <c r="D295" s="201"/>
      <c r="E295" s="259">
        <v>0</v>
      </c>
      <c r="F295" s="361"/>
      <c r="G295" s="250">
        <v>0</v>
      </c>
      <c r="H295" s="251">
        <v>0</v>
      </c>
      <c r="I295" s="251">
        <v>0</v>
      </c>
      <c r="J295" s="251">
        <v>0</v>
      </c>
      <c r="K295" s="251">
        <v>0</v>
      </c>
      <c r="L295" s="251">
        <v>0</v>
      </c>
      <c r="M295" s="251">
        <v>0</v>
      </c>
      <c r="N295" s="251">
        <v>0</v>
      </c>
      <c r="O295" s="251">
        <v>0</v>
      </c>
      <c r="P295" s="251">
        <v>0</v>
      </c>
      <c r="Q295" s="196"/>
      <c r="R295" s="200"/>
      <c r="S295" s="237">
        <v>0</v>
      </c>
      <c r="T295" s="237">
        <v>0</v>
      </c>
      <c r="U295" s="237">
        <v>0</v>
      </c>
      <c r="V295" s="237">
        <v>0</v>
      </c>
      <c r="W295" s="237">
        <v>0</v>
      </c>
      <c r="X295" s="196"/>
      <c r="Y295" s="196"/>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00"/>
      <c r="BN295" s="200"/>
    </row>
    <row r="296" spans="1:66" x14ac:dyDescent="0.35">
      <c r="A296" s="196"/>
      <c r="B296" s="196"/>
      <c r="C296" s="196"/>
      <c r="D296" s="196"/>
      <c r="E296" s="259">
        <v>0</v>
      </c>
      <c r="F296" s="361"/>
      <c r="G296" s="250">
        <v>0</v>
      </c>
      <c r="H296" s="251">
        <v>0</v>
      </c>
      <c r="I296" s="251">
        <v>0</v>
      </c>
      <c r="J296" s="251">
        <v>0</v>
      </c>
      <c r="K296" s="251">
        <v>0</v>
      </c>
      <c r="L296" s="251">
        <v>0</v>
      </c>
      <c r="M296" s="251">
        <v>0</v>
      </c>
      <c r="N296" s="251">
        <v>0</v>
      </c>
      <c r="O296" s="251">
        <v>0</v>
      </c>
      <c r="P296" s="251">
        <v>0</v>
      </c>
      <c r="Q296" s="196"/>
      <c r="R296" s="200"/>
      <c r="S296" s="237">
        <v>0</v>
      </c>
      <c r="T296" s="237">
        <v>0</v>
      </c>
      <c r="U296" s="237">
        <v>0</v>
      </c>
      <c r="V296" s="237">
        <v>0</v>
      </c>
      <c r="W296" s="237">
        <v>0</v>
      </c>
      <c r="X296" s="196"/>
      <c r="Y296" s="196"/>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00"/>
      <c r="BN296" s="200"/>
    </row>
    <row r="297" spans="1:66" x14ac:dyDescent="0.35">
      <c r="A297" s="196"/>
      <c r="B297" s="196"/>
      <c r="C297" s="196"/>
      <c r="D297" s="196"/>
      <c r="E297" s="259">
        <v>0</v>
      </c>
      <c r="F297" s="361"/>
      <c r="G297" s="250">
        <v>0</v>
      </c>
      <c r="H297" s="251">
        <v>0</v>
      </c>
      <c r="I297" s="251">
        <v>0</v>
      </c>
      <c r="J297" s="251">
        <v>0</v>
      </c>
      <c r="K297" s="251">
        <v>0</v>
      </c>
      <c r="L297" s="251">
        <v>0</v>
      </c>
      <c r="M297" s="251">
        <v>0</v>
      </c>
      <c r="N297" s="251">
        <v>0</v>
      </c>
      <c r="O297" s="251">
        <v>0</v>
      </c>
      <c r="P297" s="251">
        <v>0</v>
      </c>
      <c r="Q297" s="196"/>
      <c r="R297" s="200"/>
      <c r="S297" s="237">
        <v>0</v>
      </c>
      <c r="T297" s="237">
        <v>0</v>
      </c>
      <c r="U297" s="237">
        <v>0</v>
      </c>
      <c r="V297" s="237">
        <v>0</v>
      </c>
      <c r="W297" s="237">
        <v>0</v>
      </c>
      <c r="X297" s="196"/>
      <c r="Y297" s="196"/>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00"/>
      <c r="BN297" s="200"/>
    </row>
    <row r="298" spans="1:66" x14ac:dyDescent="0.35">
      <c r="A298" s="201"/>
      <c r="B298" s="201"/>
      <c r="C298" s="201"/>
      <c r="D298" s="201"/>
      <c r="E298" s="259">
        <v>0</v>
      </c>
      <c r="F298" s="361"/>
      <c r="G298" s="250">
        <v>0</v>
      </c>
      <c r="H298" s="251">
        <v>0</v>
      </c>
      <c r="I298" s="251">
        <v>0</v>
      </c>
      <c r="J298" s="251">
        <v>0</v>
      </c>
      <c r="K298" s="251">
        <v>0</v>
      </c>
      <c r="L298" s="251">
        <v>0</v>
      </c>
      <c r="M298" s="251">
        <v>0</v>
      </c>
      <c r="N298" s="251">
        <v>0</v>
      </c>
      <c r="O298" s="251">
        <v>0</v>
      </c>
      <c r="P298" s="251">
        <v>0</v>
      </c>
      <c r="Q298" s="196"/>
      <c r="R298" s="200"/>
      <c r="S298" s="237">
        <v>0</v>
      </c>
      <c r="T298" s="237">
        <v>0</v>
      </c>
      <c r="U298" s="237">
        <v>0</v>
      </c>
      <c r="V298" s="237">
        <v>0</v>
      </c>
      <c r="W298" s="237">
        <v>0</v>
      </c>
      <c r="X298" s="196"/>
      <c r="Y298" s="196"/>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00"/>
      <c r="BN298" s="200"/>
    </row>
    <row r="299" spans="1:66" x14ac:dyDescent="0.35">
      <c r="A299" s="196"/>
      <c r="B299" s="196"/>
      <c r="C299" s="196"/>
      <c r="D299" s="196"/>
      <c r="E299" s="259">
        <v>0</v>
      </c>
      <c r="F299" s="361"/>
      <c r="G299" s="250">
        <v>0</v>
      </c>
      <c r="H299" s="251">
        <v>0</v>
      </c>
      <c r="I299" s="251">
        <v>0</v>
      </c>
      <c r="J299" s="251">
        <v>0</v>
      </c>
      <c r="K299" s="251">
        <v>0</v>
      </c>
      <c r="L299" s="251">
        <v>0</v>
      </c>
      <c r="M299" s="251">
        <v>0</v>
      </c>
      <c r="N299" s="251">
        <v>0</v>
      </c>
      <c r="O299" s="251">
        <v>0</v>
      </c>
      <c r="P299" s="251">
        <v>0</v>
      </c>
      <c r="Q299" s="196"/>
      <c r="R299" s="200"/>
      <c r="S299" s="237">
        <v>0</v>
      </c>
      <c r="T299" s="237">
        <v>0</v>
      </c>
      <c r="U299" s="237">
        <v>0</v>
      </c>
      <c r="V299" s="237">
        <v>0</v>
      </c>
      <c r="W299" s="237">
        <v>0</v>
      </c>
      <c r="X299" s="196"/>
      <c r="Y299" s="196"/>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00"/>
      <c r="BN299" s="200"/>
    </row>
    <row r="300" spans="1:66" x14ac:dyDescent="0.35">
      <c r="A300" s="28"/>
      <c r="B300" s="28"/>
      <c r="C300" s="28"/>
      <c r="D300" s="28"/>
      <c r="E300" s="326">
        <v>0</v>
      </c>
      <c r="F300" s="366"/>
      <c r="G300" s="250">
        <v>0</v>
      </c>
      <c r="H300" s="251">
        <v>0</v>
      </c>
      <c r="I300" s="251">
        <v>0</v>
      </c>
      <c r="J300" s="251">
        <v>0</v>
      </c>
      <c r="K300" s="251">
        <v>0</v>
      </c>
      <c r="L300" s="251">
        <v>0</v>
      </c>
      <c r="M300" s="251">
        <v>0</v>
      </c>
      <c r="N300" s="251">
        <v>0</v>
      </c>
      <c r="O300" s="251">
        <v>0</v>
      </c>
      <c r="P300" s="251">
        <v>0</v>
      </c>
      <c r="Q300" s="196"/>
      <c r="R300" s="200"/>
      <c r="S300" s="237">
        <v>0</v>
      </c>
      <c r="T300" s="237">
        <v>0</v>
      </c>
      <c r="U300" s="237">
        <v>0</v>
      </c>
      <c r="V300" s="237">
        <v>0</v>
      </c>
      <c r="W300" s="237">
        <v>0</v>
      </c>
      <c r="X300" s="196"/>
      <c r="Y300" s="196"/>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00"/>
      <c r="BN300" s="200"/>
    </row>
    <row r="301" spans="1:66" x14ac:dyDescent="0.35">
      <c r="A301" s="204"/>
      <c r="B301" s="204"/>
      <c r="C301" s="204"/>
      <c r="D301" s="204"/>
      <c r="E301" s="326">
        <v>0</v>
      </c>
      <c r="F301" s="366"/>
      <c r="G301" s="250">
        <v>0</v>
      </c>
      <c r="H301" s="251">
        <v>0</v>
      </c>
      <c r="I301" s="251">
        <v>0</v>
      </c>
      <c r="J301" s="251">
        <v>0</v>
      </c>
      <c r="K301" s="251">
        <v>0</v>
      </c>
      <c r="L301" s="251">
        <v>0</v>
      </c>
      <c r="M301" s="251">
        <v>0</v>
      </c>
      <c r="N301" s="251">
        <v>0</v>
      </c>
      <c r="O301" s="251">
        <v>0</v>
      </c>
      <c r="P301" s="251">
        <v>0</v>
      </c>
      <c r="Q301" s="196"/>
      <c r="R301" s="200"/>
      <c r="S301" s="237">
        <v>0</v>
      </c>
      <c r="T301" s="237">
        <v>0</v>
      </c>
      <c r="U301" s="237">
        <v>0</v>
      </c>
      <c r="V301" s="237">
        <v>0</v>
      </c>
      <c r="W301" s="237">
        <v>0</v>
      </c>
      <c r="X301" s="196"/>
      <c r="Y301" s="196"/>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00"/>
      <c r="BN301" s="200"/>
    </row>
    <row r="302" spans="1:66" x14ac:dyDescent="0.35">
      <c r="A302" s="28"/>
      <c r="B302" s="28"/>
      <c r="C302" s="28"/>
      <c r="D302" s="28"/>
      <c r="E302" s="326">
        <v>0</v>
      </c>
      <c r="F302" s="366"/>
      <c r="G302" s="250">
        <v>0</v>
      </c>
      <c r="H302" s="251">
        <v>0</v>
      </c>
      <c r="I302" s="251">
        <v>0</v>
      </c>
      <c r="J302" s="251">
        <v>0</v>
      </c>
      <c r="K302" s="251">
        <v>0</v>
      </c>
      <c r="L302" s="251">
        <v>0</v>
      </c>
      <c r="M302" s="251">
        <v>0</v>
      </c>
      <c r="N302" s="251">
        <v>0</v>
      </c>
      <c r="O302" s="251">
        <v>0</v>
      </c>
      <c r="P302" s="251">
        <v>0</v>
      </c>
      <c r="Q302" s="196"/>
      <c r="R302" s="200"/>
      <c r="S302" s="237">
        <v>0</v>
      </c>
      <c r="T302" s="237">
        <v>0</v>
      </c>
      <c r="U302" s="237">
        <v>0</v>
      </c>
      <c r="V302" s="237">
        <v>0</v>
      </c>
      <c r="W302" s="237">
        <v>0</v>
      </c>
      <c r="X302" s="196"/>
      <c r="Y302" s="196"/>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00"/>
      <c r="BN302" s="200"/>
    </row>
    <row r="303" spans="1:66" x14ac:dyDescent="0.35">
      <c r="A303" s="28"/>
      <c r="B303" s="28"/>
      <c r="C303" s="28"/>
      <c r="D303" s="28"/>
      <c r="E303" s="326">
        <v>0</v>
      </c>
      <c r="F303" s="366"/>
      <c r="G303" s="250">
        <v>0</v>
      </c>
      <c r="H303" s="251">
        <v>0</v>
      </c>
      <c r="I303" s="251">
        <v>0</v>
      </c>
      <c r="J303" s="251">
        <v>0</v>
      </c>
      <c r="K303" s="251">
        <v>0</v>
      </c>
      <c r="L303" s="251">
        <v>0</v>
      </c>
      <c r="M303" s="251">
        <v>0</v>
      </c>
      <c r="N303" s="251">
        <v>0</v>
      </c>
      <c r="O303" s="251">
        <v>0</v>
      </c>
      <c r="P303" s="251">
        <v>0</v>
      </c>
      <c r="Q303" s="196"/>
      <c r="R303" s="200"/>
      <c r="S303" s="237">
        <v>0</v>
      </c>
      <c r="T303" s="237">
        <v>0</v>
      </c>
      <c r="U303" s="237">
        <v>0</v>
      </c>
      <c r="V303" s="237">
        <v>0</v>
      </c>
      <c r="W303" s="237">
        <v>0</v>
      </c>
      <c r="X303" s="196"/>
      <c r="Y303" s="196"/>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00"/>
      <c r="BN303" s="200"/>
    </row>
    <row r="304" spans="1:66" x14ac:dyDescent="0.35">
      <c r="A304" s="204"/>
      <c r="B304" s="204"/>
      <c r="C304" s="204"/>
      <c r="D304" s="204"/>
      <c r="E304" s="326">
        <v>0</v>
      </c>
      <c r="F304" s="366"/>
      <c r="G304" s="250">
        <v>0</v>
      </c>
      <c r="H304" s="251">
        <v>0</v>
      </c>
      <c r="I304" s="251">
        <v>0</v>
      </c>
      <c r="J304" s="251">
        <v>0</v>
      </c>
      <c r="K304" s="251">
        <v>0</v>
      </c>
      <c r="L304" s="251">
        <v>0</v>
      </c>
      <c r="M304" s="251">
        <v>0</v>
      </c>
      <c r="N304" s="251">
        <v>0</v>
      </c>
      <c r="O304" s="251">
        <v>0</v>
      </c>
      <c r="P304" s="251">
        <v>0</v>
      </c>
      <c r="Q304" s="196"/>
      <c r="R304" s="200"/>
      <c r="S304" s="237">
        <v>0</v>
      </c>
      <c r="T304" s="237">
        <v>0</v>
      </c>
      <c r="U304" s="237">
        <v>0</v>
      </c>
      <c r="V304" s="237">
        <v>0</v>
      </c>
      <c r="W304" s="237">
        <v>0</v>
      </c>
      <c r="X304" s="196"/>
      <c r="Y304" s="196"/>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00"/>
      <c r="BN304" s="200"/>
    </row>
    <row r="305" spans="1:66" x14ac:dyDescent="0.35">
      <c r="A305" s="28"/>
      <c r="B305" s="28"/>
      <c r="C305" s="28"/>
      <c r="D305" s="28"/>
      <c r="E305" s="326">
        <v>0</v>
      </c>
      <c r="F305" s="366"/>
      <c r="G305" s="250">
        <v>0</v>
      </c>
      <c r="H305" s="251">
        <v>0</v>
      </c>
      <c r="I305" s="251">
        <v>0</v>
      </c>
      <c r="J305" s="251">
        <v>0</v>
      </c>
      <c r="K305" s="251">
        <v>0</v>
      </c>
      <c r="L305" s="251">
        <v>0</v>
      </c>
      <c r="M305" s="251">
        <v>0</v>
      </c>
      <c r="N305" s="251">
        <v>0</v>
      </c>
      <c r="O305" s="251">
        <v>0</v>
      </c>
      <c r="P305" s="251">
        <v>0</v>
      </c>
      <c r="Q305" s="196"/>
      <c r="R305" s="200"/>
      <c r="S305" s="237">
        <v>0</v>
      </c>
      <c r="T305" s="237">
        <v>0</v>
      </c>
      <c r="U305" s="237">
        <v>0</v>
      </c>
      <c r="V305" s="237">
        <v>0</v>
      </c>
      <c r="W305" s="237">
        <v>0</v>
      </c>
      <c r="X305" s="196"/>
      <c r="Y305" s="196"/>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00"/>
      <c r="BN305" s="200"/>
    </row>
    <row r="306" spans="1:66" x14ac:dyDescent="0.35">
      <c r="A306" s="28"/>
      <c r="B306" s="28"/>
      <c r="C306" s="28"/>
      <c r="D306" s="28"/>
      <c r="E306" s="326">
        <v>0</v>
      </c>
      <c r="F306" s="366"/>
      <c r="G306" s="250">
        <v>0</v>
      </c>
      <c r="H306" s="251">
        <v>0</v>
      </c>
      <c r="I306" s="251">
        <v>0</v>
      </c>
      <c r="J306" s="251">
        <v>0</v>
      </c>
      <c r="K306" s="251">
        <v>0</v>
      </c>
      <c r="L306" s="251">
        <v>0</v>
      </c>
      <c r="M306" s="251">
        <v>0</v>
      </c>
      <c r="N306" s="251">
        <v>0</v>
      </c>
      <c r="O306" s="251">
        <v>0</v>
      </c>
      <c r="P306" s="251">
        <v>0</v>
      </c>
      <c r="Q306" s="196"/>
      <c r="R306" s="200"/>
      <c r="S306" s="237">
        <v>0</v>
      </c>
      <c r="T306" s="237">
        <v>0</v>
      </c>
      <c r="U306" s="237">
        <v>0</v>
      </c>
      <c r="V306" s="237">
        <v>0</v>
      </c>
      <c r="W306" s="237">
        <v>0</v>
      </c>
      <c r="X306" s="196"/>
      <c r="Y306" s="196"/>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00"/>
      <c r="BN306" s="200"/>
    </row>
    <row r="307" spans="1:66" x14ac:dyDescent="0.35">
      <c r="A307" s="28"/>
      <c r="B307" s="28"/>
      <c r="C307" s="28"/>
      <c r="D307" s="28"/>
      <c r="E307" s="326">
        <v>0</v>
      </c>
      <c r="F307" s="366"/>
      <c r="G307" s="250">
        <v>0</v>
      </c>
      <c r="H307" s="251">
        <v>0</v>
      </c>
      <c r="I307" s="251">
        <v>0</v>
      </c>
      <c r="J307" s="251">
        <v>0</v>
      </c>
      <c r="K307" s="251">
        <v>0</v>
      </c>
      <c r="L307" s="251">
        <v>0</v>
      </c>
      <c r="M307" s="251">
        <v>0</v>
      </c>
      <c r="N307" s="251">
        <v>0</v>
      </c>
      <c r="O307" s="251">
        <v>0</v>
      </c>
      <c r="P307" s="251">
        <v>0</v>
      </c>
      <c r="Q307" s="196"/>
      <c r="R307" s="200"/>
      <c r="S307" s="237">
        <v>0</v>
      </c>
      <c r="T307" s="237">
        <v>0</v>
      </c>
      <c r="U307" s="237">
        <v>0</v>
      </c>
      <c r="V307" s="237">
        <v>0</v>
      </c>
      <c r="W307" s="237">
        <v>0</v>
      </c>
      <c r="X307" s="196"/>
      <c r="Y307" s="196"/>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00"/>
      <c r="BN307" s="200"/>
    </row>
    <row r="308" spans="1:66" x14ac:dyDescent="0.35">
      <c r="A308" s="28"/>
      <c r="B308" s="28"/>
      <c r="C308" s="28"/>
      <c r="D308" s="28"/>
      <c r="E308" s="326">
        <v>0</v>
      </c>
      <c r="F308" s="366"/>
      <c r="G308" s="250">
        <v>0</v>
      </c>
      <c r="H308" s="251">
        <v>0</v>
      </c>
      <c r="I308" s="251">
        <v>0</v>
      </c>
      <c r="J308" s="251">
        <v>0</v>
      </c>
      <c r="K308" s="251">
        <v>0</v>
      </c>
      <c r="L308" s="251">
        <v>0</v>
      </c>
      <c r="M308" s="251">
        <v>0</v>
      </c>
      <c r="N308" s="251">
        <v>0</v>
      </c>
      <c r="O308" s="251">
        <v>0</v>
      </c>
      <c r="P308" s="251">
        <v>0</v>
      </c>
      <c r="Q308" s="196"/>
      <c r="R308" s="200"/>
      <c r="S308" s="237">
        <v>0</v>
      </c>
      <c r="T308" s="237">
        <v>0</v>
      </c>
      <c r="U308" s="237">
        <v>0</v>
      </c>
      <c r="V308" s="237">
        <v>0</v>
      </c>
      <c r="W308" s="237">
        <v>0</v>
      </c>
      <c r="X308" s="196"/>
      <c r="Y308" s="196"/>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00"/>
      <c r="BN308" s="200"/>
    </row>
    <row r="309" spans="1:66" x14ac:dyDescent="0.35">
      <c r="A309" s="28"/>
      <c r="B309" s="28"/>
      <c r="C309" s="28"/>
      <c r="D309" s="28"/>
      <c r="E309" s="326">
        <v>0</v>
      </c>
      <c r="F309" s="366"/>
      <c r="G309" s="250">
        <v>0</v>
      </c>
      <c r="H309" s="251">
        <v>0</v>
      </c>
      <c r="I309" s="251">
        <v>0</v>
      </c>
      <c r="J309" s="251">
        <v>0</v>
      </c>
      <c r="K309" s="251">
        <v>0</v>
      </c>
      <c r="L309" s="251">
        <v>0</v>
      </c>
      <c r="M309" s="251">
        <v>0</v>
      </c>
      <c r="N309" s="251">
        <v>0</v>
      </c>
      <c r="O309" s="251">
        <v>0</v>
      </c>
      <c r="P309" s="251">
        <v>0</v>
      </c>
      <c r="Q309" s="196"/>
      <c r="R309" s="200"/>
      <c r="S309" s="237">
        <v>0</v>
      </c>
      <c r="T309" s="237">
        <v>0</v>
      </c>
      <c r="U309" s="237">
        <v>0</v>
      </c>
      <c r="V309" s="237">
        <v>0</v>
      </c>
      <c r="W309" s="237">
        <v>0</v>
      </c>
      <c r="X309" s="196"/>
      <c r="Y309" s="196"/>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00"/>
      <c r="BN309" s="200"/>
    </row>
    <row r="310" spans="1:66" x14ac:dyDescent="0.35">
      <c r="A310" s="28"/>
      <c r="B310" s="28"/>
      <c r="C310" s="28"/>
      <c r="D310" s="28"/>
      <c r="E310" s="326">
        <v>0</v>
      </c>
      <c r="F310" s="366"/>
      <c r="G310" s="250">
        <v>0</v>
      </c>
      <c r="H310" s="251">
        <v>0</v>
      </c>
      <c r="I310" s="251">
        <v>0</v>
      </c>
      <c r="J310" s="251">
        <v>0</v>
      </c>
      <c r="K310" s="251">
        <v>0</v>
      </c>
      <c r="L310" s="251">
        <v>0</v>
      </c>
      <c r="M310" s="251">
        <v>0</v>
      </c>
      <c r="N310" s="251">
        <v>0</v>
      </c>
      <c r="O310" s="251">
        <v>0</v>
      </c>
      <c r="P310" s="251">
        <v>0</v>
      </c>
      <c r="Q310" s="196"/>
      <c r="R310" s="200"/>
      <c r="S310" s="237">
        <v>0</v>
      </c>
      <c r="T310" s="237">
        <v>0</v>
      </c>
      <c r="U310" s="237">
        <v>0</v>
      </c>
      <c r="V310" s="237">
        <v>0</v>
      </c>
      <c r="W310" s="237">
        <v>0</v>
      </c>
      <c r="X310" s="196"/>
      <c r="Y310" s="196"/>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00"/>
      <c r="BN310" s="200"/>
    </row>
    <row r="311" spans="1:66" x14ac:dyDescent="0.35">
      <c r="A311" s="28"/>
      <c r="B311" s="28"/>
      <c r="C311" s="28"/>
      <c r="D311" s="28"/>
      <c r="E311" s="326">
        <v>0</v>
      </c>
      <c r="F311" s="366"/>
      <c r="G311" s="250">
        <v>0</v>
      </c>
      <c r="H311" s="251">
        <v>0</v>
      </c>
      <c r="I311" s="251">
        <v>0</v>
      </c>
      <c r="J311" s="251">
        <v>0</v>
      </c>
      <c r="K311" s="251">
        <v>0</v>
      </c>
      <c r="L311" s="251">
        <v>0</v>
      </c>
      <c r="M311" s="251">
        <v>0</v>
      </c>
      <c r="N311" s="251">
        <v>0</v>
      </c>
      <c r="O311" s="251">
        <v>0</v>
      </c>
      <c r="P311" s="251">
        <v>0</v>
      </c>
      <c r="Q311" s="196"/>
      <c r="R311" s="200"/>
      <c r="S311" s="237">
        <v>0</v>
      </c>
      <c r="T311" s="237">
        <v>0</v>
      </c>
      <c r="U311" s="237">
        <v>0</v>
      </c>
      <c r="V311" s="237">
        <v>0</v>
      </c>
      <c r="W311" s="237">
        <v>0</v>
      </c>
      <c r="X311" s="196"/>
      <c r="Y311" s="196"/>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00"/>
      <c r="BN311" s="200"/>
    </row>
    <row r="312" spans="1:66" x14ac:dyDescent="0.35">
      <c r="A312" s="28"/>
      <c r="B312" s="28"/>
      <c r="C312" s="28"/>
      <c r="D312" s="28"/>
      <c r="E312" s="326">
        <v>0</v>
      </c>
      <c r="F312" s="366"/>
      <c r="G312" s="250">
        <v>0</v>
      </c>
      <c r="H312" s="251">
        <v>0</v>
      </c>
      <c r="I312" s="251">
        <v>0</v>
      </c>
      <c r="J312" s="251">
        <v>0</v>
      </c>
      <c r="K312" s="251">
        <v>0</v>
      </c>
      <c r="L312" s="251">
        <v>0</v>
      </c>
      <c r="M312" s="251">
        <v>0</v>
      </c>
      <c r="N312" s="251">
        <v>0</v>
      </c>
      <c r="O312" s="251">
        <v>0</v>
      </c>
      <c r="P312" s="251">
        <v>0</v>
      </c>
      <c r="Q312" s="196"/>
      <c r="R312" s="200"/>
      <c r="S312" s="237">
        <v>0</v>
      </c>
      <c r="T312" s="237">
        <v>0</v>
      </c>
      <c r="U312" s="237">
        <v>0</v>
      </c>
      <c r="V312" s="237">
        <v>0</v>
      </c>
      <c r="W312" s="237">
        <v>0</v>
      </c>
      <c r="X312" s="196"/>
      <c r="Y312" s="196"/>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00"/>
      <c r="BN312" s="200"/>
    </row>
    <row r="313" spans="1:66" x14ac:dyDescent="0.35">
      <c r="A313" s="28"/>
      <c r="B313" s="28"/>
      <c r="C313" s="28"/>
      <c r="D313" s="28"/>
      <c r="E313" s="326">
        <v>0</v>
      </c>
      <c r="F313" s="366"/>
      <c r="G313" s="250">
        <v>0</v>
      </c>
      <c r="H313" s="251">
        <v>0</v>
      </c>
      <c r="I313" s="251">
        <v>0</v>
      </c>
      <c r="J313" s="251">
        <v>0</v>
      </c>
      <c r="K313" s="251">
        <v>0</v>
      </c>
      <c r="L313" s="251">
        <v>0</v>
      </c>
      <c r="M313" s="251">
        <v>0</v>
      </c>
      <c r="N313" s="251">
        <v>0</v>
      </c>
      <c r="O313" s="251">
        <v>0</v>
      </c>
      <c r="P313" s="251">
        <v>0</v>
      </c>
      <c r="Q313" s="196"/>
      <c r="R313" s="200"/>
      <c r="S313" s="237">
        <v>0</v>
      </c>
      <c r="T313" s="237">
        <v>0</v>
      </c>
      <c r="U313" s="237">
        <v>0</v>
      </c>
      <c r="V313" s="237">
        <v>0</v>
      </c>
      <c r="W313" s="237">
        <v>0</v>
      </c>
      <c r="X313" s="196"/>
      <c r="Y313" s="196"/>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00"/>
      <c r="BN313" s="200"/>
    </row>
    <row r="314" spans="1:66" x14ac:dyDescent="0.35">
      <c r="A314" s="28"/>
      <c r="B314" s="28"/>
      <c r="C314" s="28"/>
      <c r="D314" s="28"/>
      <c r="E314" s="326">
        <v>0</v>
      </c>
      <c r="F314" s="366"/>
      <c r="G314" s="250">
        <v>0</v>
      </c>
      <c r="H314" s="251">
        <v>0</v>
      </c>
      <c r="I314" s="251">
        <v>0</v>
      </c>
      <c r="J314" s="251">
        <v>0</v>
      </c>
      <c r="K314" s="251">
        <v>0</v>
      </c>
      <c r="L314" s="251">
        <v>0</v>
      </c>
      <c r="M314" s="251">
        <v>0</v>
      </c>
      <c r="N314" s="251">
        <v>0</v>
      </c>
      <c r="O314" s="251">
        <v>0</v>
      </c>
      <c r="P314" s="251">
        <v>0</v>
      </c>
      <c r="Q314" s="196"/>
      <c r="R314" s="200"/>
      <c r="S314" s="237">
        <v>0</v>
      </c>
      <c r="T314" s="237">
        <v>0</v>
      </c>
      <c r="U314" s="237">
        <v>0</v>
      </c>
      <c r="V314" s="237">
        <v>0</v>
      </c>
      <c r="W314" s="237">
        <v>0</v>
      </c>
      <c r="X314" s="196"/>
      <c r="Y314" s="196"/>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00"/>
      <c r="BN314" s="200"/>
    </row>
    <row r="315" spans="1:66" x14ac:dyDescent="0.35">
      <c r="A315" s="28"/>
      <c r="B315" s="28"/>
      <c r="C315" s="28"/>
      <c r="D315" s="28"/>
      <c r="E315" s="326">
        <v>0</v>
      </c>
      <c r="F315" s="366"/>
      <c r="G315" s="250">
        <v>0</v>
      </c>
      <c r="H315" s="251">
        <v>0</v>
      </c>
      <c r="I315" s="251">
        <v>0</v>
      </c>
      <c r="J315" s="251">
        <v>0</v>
      </c>
      <c r="K315" s="251">
        <v>0</v>
      </c>
      <c r="L315" s="251">
        <v>0</v>
      </c>
      <c r="M315" s="251">
        <v>0</v>
      </c>
      <c r="N315" s="251">
        <v>0</v>
      </c>
      <c r="O315" s="251">
        <v>0</v>
      </c>
      <c r="P315" s="251">
        <v>0</v>
      </c>
      <c r="Q315" s="196"/>
      <c r="R315" s="200"/>
      <c r="S315" s="237">
        <v>0</v>
      </c>
      <c r="T315" s="237">
        <v>0</v>
      </c>
      <c r="U315" s="237">
        <v>0</v>
      </c>
      <c r="V315" s="237">
        <v>0</v>
      </c>
      <c r="W315" s="237">
        <v>0</v>
      </c>
      <c r="X315" s="196"/>
      <c r="Y315" s="196"/>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00"/>
      <c r="BN315" s="200"/>
    </row>
    <row r="316" spans="1:66" x14ac:dyDescent="0.35">
      <c r="A316" s="28"/>
      <c r="B316" s="28"/>
      <c r="C316" s="28"/>
      <c r="D316" s="28"/>
      <c r="E316" s="326">
        <v>0</v>
      </c>
      <c r="F316" s="366"/>
      <c r="G316" s="250">
        <v>0</v>
      </c>
      <c r="H316" s="251">
        <v>0</v>
      </c>
      <c r="I316" s="251">
        <v>0</v>
      </c>
      <c r="J316" s="251">
        <v>0</v>
      </c>
      <c r="K316" s="251">
        <v>0</v>
      </c>
      <c r="L316" s="251">
        <v>0</v>
      </c>
      <c r="M316" s="251">
        <v>0</v>
      </c>
      <c r="N316" s="251">
        <v>0</v>
      </c>
      <c r="O316" s="251">
        <v>0</v>
      </c>
      <c r="P316" s="251">
        <v>0</v>
      </c>
      <c r="Q316" s="196"/>
      <c r="R316" s="200"/>
      <c r="S316" s="237">
        <v>0</v>
      </c>
      <c r="T316" s="237">
        <v>0</v>
      </c>
      <c r="U316" s="237">
        <v>0</v>
      </c>
      <c r="V316" s="237">
        <v>0</v>
      </c>
      <c r="W316" s="237">
        <v>0</v>
      </c>
      <c r="X316" s="196"/>
      <c r="Y316" s="196"/>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00"/>
      <c r="BN316" s="200"/>
    </row>
    <row r="317" spans="1:66" x14ac:dyDescent="0.35">
      <c r="A317" s="28"/>
      <c r="B317" s="28"/>
      <c r="C317" s="28"/>
      <c r="D317" s="28"/>
      <c r="E317" s="326">
        <v>0</v>
      </c>
      <c r="F317" s="366"/>
      <c r="G317" s="250">
        <v>0</v>
      </c>
      <c r="H317" s="251">
        <v>0</v>
      </c>
      <c r="I317" s="251">
        <v>0</v>
      </c>
      <c r="J317" s="251">
        <v>0</v>
      </c>
      <c r="K317" s="251">
        <v>0</v>
      </c>
      <c r="L317" s="251">
        <v>0</v>
      </c>
      <c r="M317" s="251">
        <v>0</v>
      </c>
      <c r="N317" s="251">
        <v>0</v>
      </c>
      <c r="O317" s="251">
        <v>0</v>
      </c>
      <c r="P317" s="251">
        <v>0</v>
      </c>
      <c r="Q317" s="196"/>
      <c r="R317" s="200"/>
      <c r="S317" s="237">
        <v>0</v>
      </c>
      <c r="T317" s="237">
        <v>0</v>
      </c>
      <c r="U317" s="237">
        <v>0</v>
      </c>
      <c r="V317" s="237">
        <v>0</v>
      </c>
      <c r="W317" s="237">
        <v>0</v>
      </c>
      <c r="X317" s="196"/>
      <c r="Y317" s="196"/>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00"/>
      <c r="BN317" s="200"/>
    </row>
    <row r="318" spans="1:66" x14ac:dyDescent="0.35">
      <c r="A318" s="28"/>
      <c r="B318" s="28"/>
      <c r="C318" s="28"/>
      <c r="D318" s="28"/>
      <c r="E318" s="326">
        <v>0</v>
      </c>
      <c r="F318" s="366"/>
      <c r="G318" s="250">
        <v>0</v>
      </c>
      <c r="H318" s="251">
        <v>0</v>
      </c>
      <c r="I318" s="251">
        <v>0</v>
      </c>
      <c r="J318" s="251">
        <v>0</v>
      </c>
      <c r="K318" s="251">
        <v>0</v>
      </c>
      <c r="L318" s="251">
        <v>0</v>
      </c>
      <c r="M318" s="251">
        <v>0</v>
      </c>
      <c r="N318" s="251">
        <v>0</v>
      </c>
      <c r="O318" s="251">
        <v>0</v>
      </c>
      <c r="P318" s="251">
        <v>0</v>
      </c>
      <c r="Q318" s="196"/>
      <c r="R318" s="200"/>
      <c r="S318" s="237">
        <v>0</v>
      </c>
      <c r="T318" s="237">
        <v>0</v>
      </c>
      <c r="U318" s="237">
        <v>0</v>
      </c>
      <c r="V318" s="237">
        <v>0</v>
      </c>
      <c r="W318" s="237">
        <v>0</v>
      </c>
      <c r="X318" s="196"/>
      <c r="Y318" s="196"/>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00"/>
      <c r="BN318" s="200"/>
    </row>
    <row r="319" spans="1:66" x14ac:dyDescent="0.35">
      <c r="A319" s="28"/>
      <c r="B319" s="28"/>
      <c r="C319" s="28"/>
      <c r="D319" s="28"/>
      <c r="E319" s="326">
        <v>0</v>
      </c>
      <c r="F319" s="366"/>
      <c r="G319" s="250">
        <v>0</v>
      </c>
      <c r="H319" s="251">
        <v>0</v>
      </c>
      <c r="I319" s="251">
        <v>0</v>
      </c>
      <c r="J319" s="251">
        <v>0</v>
      </c>
      <c r="K319" s="251">
        <v>0</v>
      </c>
      <c r="L319" s="251">
        <v>0</v>
      </c>
      <c r="M319" s="251">
        <v>0</v>
      </c>
      <c r="N319" s="251">
        <v>0</v>
      </c>
      <c r="O319" s="251">
        <v>0</v>
      </c>
      <c r="P319" s="251">
        <v>0</v>
      </c>
      <c r="Q319" s="196"/>
      <c r="R319" s="200"/>
      <c r="S319" s="237">
        <v>0</v>
      </c>
      <c r="T319" s="237">
        <v>0</v>
      </c>
      <c r="U319" s="237">
        <v>0</v>
      </c>
      <c r="V319" s="237">
        <v>0</v>
      </c>
      <c r="W319" s="237">
        <v>0</v>
      </c>
      <c r="X319" s="196"/>
      <c r="Y319" s="196"/>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00"/>
      <c r="BN319" s="200"/>
    </row>
    <row r="320" spans="1:66" x14ac:dyDescent="0.35">
      <c r="A320" s="28"/>
      <c r="B320" s="28"/>
      <c r="C320" s="28"/>
      <c r="D320" s="28"/>
      <c r="E320" s="326">
        <v>0</v>
      </c>
      <c r="F320" s="366"/>
      <c r="G320" s="250">
        <v>0</v>
      </c>
      <c r="H320" s="251">
        <v>0</v>
      </c>
      <c r="I320" s="251">
        <v>0</v>
      </c>
      <c r="J320" s="251">
        <v>0</v>
      </c>
      <c r="K320" s="251">
        <v>0</v>
      </c>
      <c r="L320" s="251">
        <v>0</v>
      </c>
      <c r="M320" s="251">
        <v>0</v>
      </c>
      <c r="N320" s="251">
        <v>0</v>
      </c>
      <c r="O320" s="251">
        <v>0</v>
      </c>
      <c r="P320" s="251">
        <v>0</v>
      </c>
      <c r="Q320" s="196"/>
      <c r="R320" s="200"/>
      <c r="S320" s="237">
        <v>0</v>
      </c>
      <c r="T320" s="237">
        <v>0</v>
      </c>
      <c r="U320" s="237">
        <v>0</v>
      </c>
      <c r="V320" s="237">
        <v>0</v>
      </c>
      <c r="W320" s="237">
        <v>0</v>
      </c>
      <c r="X320" s="196"/>
      <c r="Y320" s="196"/>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00"/>
      <c r="BN320" s="200"/>
    </row>
    <row r="321" spans="1:66" x14ac:dyDescent="0.35">
      <c r="A321" s="28"/>
      <c r="B321" s="28"/>
      <c r="C321" s="28"/>
      <c r="D321" s="28"/>
      <c r="E321" s="326">
        <v>0</v>
      </c>
      <c r="F321" s="366"/>
      <c r="G321" s="250">
        <v>0</v>
      </c>
      <c r="H321" s="251">
        <v>0</v>
      </c>
      <c r="I321" s="251">
        <v>0</v>
      </c>
      <c r="J321" s="251">
        <v>0</v>
      </c>
      <c r="K321" s="251">
        <v>0</v>
      </c>
      <c r="L321" s="251">
        <v>0</v>
      </c>
      <c r="M321" s="251">
        <v>0</v>
      </c>
      <c r="N321" s="251">
        <v>0</v>
      </c>
      <c r="O321" s="251">
        <v>0</v>
      </c>
      <c r="P321" s="251">
        <v>0</v>
      </c>
      <c r="Q321" s="196"/>
      <c r="R321" s="200"/>
      <c r="S321" s="237">
        <v>0</v>
      </c>
      <c r="T321" s="237">
        <v>0</v>
      </c>
      <c r="U321" s="237">
        <v>0</v>
      </c>
      <c r="V321" s="237">
        <v>0</v>
      </c>
      <c r="W321" s="237">
        <v>0</v>
      </c>
      <c r="X321" s="196"/>
      <c r="Y321" s="196"/>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00"/>
      <c r="BN321" s="200"/>
    </row>
    <row r="322" spans="1:66" x14ac:dyDescent="0.35">
      <c r="A322" s="28"/>
      <c r="B322" s="28"/>
      <c r="C322" s="28"/>
      <c r="D322" s="28"/>
      <c r="E322" s="326">
        <v>0</v>
      </c>
      <c r="F322" s="366"/>
      <c r="G322" s="250">
        <v>0</v>
      </c>
      <c r="H322" s="251">
        <v>0</v>
      </c>
      <c r="I322" s="251">
        <v>0</v>
      </c>
      <c r="J322" s="251">
        <v>0</v>
      </c>
      <c r="K322" s="251">
        <v>0</v>
      </c>
      <c r="L322" s="251">
        <v>0</v>
      </c>
      <c r="M322" s="251">
        <v>0</v>
      </c>
      <c r="N322" s="251">
        <v>0</v>
      </c>
      <c r="O322" s="251">
        <v>0</v>
      </c>
      <c r="P322" s="251">
        <v>0</v>
      </c>
      <c r="Q322" s="196"/>
      <c r="R322" s="200"/>
      <c r="S322" s="237">
        <v>0</v>
      </c>
      <c r="T322" s="237">
        <v>0</v>
      </c>
      <c r="U322" s="237">
        <v>0</v>
      </c>
      <c r="V322" s="237">
        <v>0</v>
      </c>
      <c r="W322" s="237">
        <v>0</v>
      </c>
      <c r="X322" s="196"/>
      <c r="Y322" s="196"/>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00"/>
      <c r="BN322" s="200"/>
    </row>
    <row r="323" spans="1:66" x14ac:dyDescent="0.35">
      <c r="A323" s="28"/>
      <c r="B323" s="28"/>
      <c r="C323" s="28"/>
      <c r="D323" s="28"/>
      <c r="E323" s="326" t="s">
        <v>66</v>
      </c>
      <c r="F323" s="366"/>
      <c r="G323" s="250">
        <v>29.920332442524021</v>
      </c>
      <c r="H323" s="251">
        <v>25.405318884895955</v>
      </c>
      <c r="I323" s="251">
        <v>25.770909308853369</v>
      </c>
      <c r="J323" s="251">
        <v>27.536568052067594</v>
      </c>
      <c r="K323" s="251">
        <v>25.895610513651636</v>
      </c>
      <c r="L323" s="251">
        <v>0</v>
      </c>
      <c r="M323" s="251">
        <v>0</v>
      </c>
      <c r="N323" s="251">
        <v>0</v>
      </c>
      <c r="O323" s="251">
        <v>0</v>
      </c>
      <c r="P323" s="251">
        <v>0</v>
      </c>
      <c r="Q323" s="196"/>
      <c r="R323" s="200"/>
      <c r="S323" s="237">
        <v>30.642654288528103</v>
      </c>
      <c r="T323" s="237">
        <v>26.646770665974202</v>
      </c>
      <c r="U323" s="237">
        <v>27.682776293332303</v>
      </c>
      <c r="V323" s="237">
        <v>30.293515801625894</v>
      </c>
      <c r="W323" s="237">
        <v>29.176016012421993</v>
      </c>
      <c r="X323" s="196"/>
      <c r="Y323" s="196"/>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00"/>
      <c r="BN323" s="200"/>
    </row>
    <row r="324" spans="1:66" x14ac:dyDescent="0.35">
      <c r="A324" s="28"/>
      <c r="B324" s="28"/>
      <c r="C324" s="28"/>
      <c r="D324" s="28"/>
      <c r="E324" s="326" t="s">
        <v>67</v>
      </c>
      <c r="F324" s="366"/>
      <c r="G324" s="250">
        <v>21.287118089805908</v>
      </c>
      <c r="H324" s="251">
        <v>13.590407405365241</v>
      </c>
      <c r="I324" s="251">
        <v>60.88610473566942</v>
      </c>
      <c r="J324" s="251">
        <v>32.012007595381029</v>
      </c>
      <c r="K324" s="251">
        <v>18.605599263921455</v>
      </c>
      <c r="L324" s="251">
        <v>0</v>
      </c>
      <c r="M324" s="251">
        <v>0</v>
      </c>
      <c r="N324" s="251">
        <v>0</v>
      </c>
      <c r="O324" s="251">
        <v>0</v>
      </c>
      <c r="P324" s="251">
        <v>0</v>
      </c>
      <c r="Q324" s="196"/>
      <c r="R324" s="200"/>
      <c r="S324" s="237">
        <v>21.801021151019302</v>
      </c>
      <c r="T324" s="237">
        <v>14.254513829512522</v>
      </c>
      <c r="U324" s="237">
        <v>65.403063453057882</v>
      </c>
      <c r="V324" s="237">
        <v>35.217034167031166</v>
      </c>
      <c r="W324" s="237">
        <v>20.962520337518459</v>
      </c>
      <c r="X324" s="196"/>
      <c r="Y324" s="196"/>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00"/>
      <c r="BN324" s="200"/>
    </row>
    <row r="325" spans="1:66" x14ac:dyDescent="0.35">
      <c r="A325" s="28"/>
      <c r="B325" s="28"/>
      <c r="C325" s="28"/>
      <c r="D325" s="28"/>
      <c r="E325" s="326" t="s">
        <v>322</v>
      </c>
      <c r="F325" s="366"/>
      <c r="G325" s="250">
        <v>43.610222257397325</v>
      </c>
      <c r="H325" s="251">
        <v>54.311191367719637</v>
      </c>
      <c r="I325" s="251">
        <v>32.188310574069568</v>
      </c>
      <c r="J325" s="251">
        <v>22.884576082968156</v>
      </c>
      <c r="K325" s="251">
        <v>22.111183279969712</v>
      </c>
      <c r="L325" s="251">
        <v>0</v>
      </c>
      <c r="M325" s="251">
        <v>0</v>
      </c>
      <c r="N325" s="251">
        <v>0</v>
      </c>
      <c r="O325" s="251">
        <v>0</v>
      </c>
      <c r="P325" s="251">
        <v>0</v>
      </c>
      <c r="Q325" s="196"/>
      <c r="R325" s="200"/>
      <c r="S325" s="237">
        <v>44.663038642580318</v>
      </c>
      <c r="T325" s="237">
        <v>56.965152357598122</v>
      </c>
      <c r="U325" s="237">
        <v>34.576265439580517</v>
      </c>
      <c r="V325" s="237">
        <v>25.175768667760781</v>
      </c>
      <c r="W325" s="237">
        <v>24.912184908322654</v>
      </c>
      <c r="X325" s="196"/>
      <c r="Y325" s="196"/>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00"/>
      <c r="BN325" s="200"/>
    </row>
    <row r="326" spans="1:66" x14ac:dyDescent="0.35">
      <c r="A326" s="28"/>
      <c r="B326" s="28"/>
      <c r="C326" s="28"/>
      <c r="D326" s="28"/>
      <c r="E326" s="326" t="s">
        <v>69</v>
      </c>
      <c r="F326" s="366"/>
      <c r="G326" s="250">
        <v>0</v>
      </c>
      <c r="H326" s="251">
        <v>0</v>
      </c>
      <c r="I326" s="251">
        <v>0</v>
      </c>
      <c r="J326" s="251">
        <v>0</v>
      </c>
      <c r="K326" s="251">
        <v>0</v>
      </c>
      <c r="L326" s="251">
        <v>0</v>
      </c>
      <c r="M326" s="251">
        <v>0</v>
      </c>
      <c r="N326" s="251">
        <v>0</v>
      </c>
      <c r="O326" s="251">
        <v>0</v>
      </c>
      <c r="P326" s="251">
        <v>0</v>
      </c>
      <c r="Q326" s="196"/>
      <c r="R326" s="200"/>
      <c r="S326" s="237">
        <v>0</v>
      </c>
      <c r="T326" s="237">
        <v>0</v>
      </c>
      <c r="U326" s="237">
        <v>0</v>
      </c>
      <c r="V326" s="237">
        <v>0</v>
      </c>
      <c r="W326" s="237">
        <v>0</v>
      </c>
      <c r="X326" s="196"/>
      <c r="Y326" s="196"/>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00"/>
      <c r="BN326" s="200"/>
    </row>
    <row r="327" spans="1:66" x14ac:dyDescent="0.35">
      <c r="A327" s="204"/>
      <c r="B327" s="204"/>
      <c r="C327" s="204"/>
      <c r="D327" s="204"/>
      <c r="E327" s="326" t="s">
        <v>11</v>
      </c>
      <c r="F327" s="326"/>
      <c r="G327" s="242">
        <v>595.94259463171147</v>
      </c>
      <c r="H327" s="242">
        <v>588.8962122746326</v>
      </c>
      <c r="I327" s="242">
        <v>591.51193425870247</v>
      </c>
      <c r="J327" s="242">
        <v>613.16227625078943</v>
      </c>
      <c r="K327" s="242">
        <v>565.63974363255966</v>
      </c>
      <c r="L327" s="242">
        <v>0</v>
      </c>
      <c r="M327" s="242">
        <v>0</v>
      </c>
      <c r="N327" s="242">
        <v>0</v>
      </c>
      <c r="O327" s="242">
        <v>0</v>
      </c>
      <c r="P327" s="242">
        <v>0</v>
      </c>
      <c r="Q327" s="243"/>
      <c r="R327" s="200"/>
      <c r="S327" s="237">
        <v>610.32954557531298</v>
      </c>
      <c r="T327" s="237">
        <v>617.67310954212655</v>
      </c>
      <c r="U327" s="237">
        <v>635.39444241862907</v>
      </c>
      <c r="V327" s="237">
        <v>674.55178399290344</v>
      </c>
      <c r="W327" s="237">
        <v>637.29388456725997</v>
      </c>
      <c r="X327" s="196"/>
      <c r="Y327" s="196"/>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00"/>
      <c r="BN327" s="200"/>
    </row>
    <row r="328" spans="1:66" x14ac:dyDescent="0.35">
      <c r="A328" s="28"/>
      <c r="B328" s="28"/>
      <c r="C328" s="28"/>
      <c r="D328" s="28"/>
      <c r="E328" s="28"/>
      <c r="F328" s="244"/>
      <c r="G328" s="197"/>
      <c r="H328" s="197"/>
      <c r="I328" s="197"/>
      <c r="J328" s="197"/>
      <c r="K328" s="197"/>
      <c r="L328" s="197"/>
      <c r="M328" s="197"/>
      <c r="N328" s="197"/>
      <c r="O328" s="197"/>
      <c r="P328" s="197"/>
      <c r="Q328" s="245">
        <v>2955.1527610483954</v>
      </c>
      <c r="R328" s="200"/>
      <c r="S328" s="200"/>
      <c r="T328" s="200"/>
      <c r="U328" s="196"/>
      <c r="V328" s="196"/>
      <c r="W328" s="196"/>
      <c r="X328" s="196"/>
      <c r="Y328" s="196"/>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00"/>
      <c r="BN328" s="200"/>
    </row>
    <row r="329" spans="1:66" ht="15.5" x14ac:dyDescent="0.35">
      <c r="A329" s="211"/>
      <c r="B329" s="211"/>
      <c r="C329" s="211"/>
      <c r="D329" s="211"/>
      <c r="E329" s="330" t="s">
        <v>335</v>
      </c>
      <c r="F329" s="330"/>
      <c r="G329" s="330"/>
      <c r="H329" s="212"/>
      <c r="I329" s="212"/>
      <c r="J329" s="236"/>
      <c r="K329" s="211"/>
      <c r="L329" s="211"/>
      <c r="M329" s="211"/>
      <c r="N329" s="211"/>
      <c r="O329" s="211"/>
      <c r="P329" s="211"/>
      <c r="Q329" s="211"/>
      <c r="R329" s="211"/>
      <c r="S329" s="211"/>
      <c r="T329" s="211"/>
      <c r="U329" s="196"/>
      <c r="V329" s="196"/>
      <c r="W329" s="196"/>
      <c r="X329" s="196"/>
      <c r="Y329" s="196"/>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00"/>
      <c r="BN329" s="200"/>
    </row>
    <row r="330" spans="1:66" x14ac:dyDescent="0.35">
      <c r="A330" s="201"/>
      <c r="B330" s="201"/>
      <c r="C330" s="201"/>
      <c r="D330" s="201"/>
      <c r="E330" s="215" t="s">
        <v>325</v>
      </c>
      <c r="F330" s="196"/>
      <c r="G330" s="252" t="s">
        <v>16</v>
      </c>
      <c r="H330" s="252" t="s">
        <v>73</v>
      </c>
      <c r="I330" s="252" t="s">
        <v>74</v>
      </c>
      <c r="J330" s="252" t="s">
        <v>75</v>
      </c>
      <c r="K330" s="252" t="s">
        <v>76</v>
      </c>
      <c r="L330" s="252" t="s">
        <v>326</v>
      </c>
      <c r="M330" s="252" t="s">
        <v>327</v>
      </c>
      <c r="N330" s="252" t="s">
        <v>328</v>
      </c>
      <c r="O330" s="252" t="s">
        <v>329</v>
      </c>
      <c r="P330" s="252" t="s">
        <v>330</v>
      </c>
      <c r="Q330" s="196"/>
      <c r="R330" s="196"/>
      <c r="S330" s="200"/>
      <c r="T330" s="200"/>
      <c r="U330" s="196"/>
      <c r="V330" s="196"/>
      <c r="W330" s="196"/>
      <c r="X330" s="196"/>
      <c r="Y330" s="196"/>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00"/>
      <c r="BN330" s="200"/>
    </row>
    <row r="331" spans="1:66" x14ac:dyDescent="0.35">
      <c r="A331" s="196"/>
      <c r="B331" s="196"/>
      <c r="C331" s="196"/>
      <c r="D331" s="196"/>
      <c r="E331" s="480" t="s">
        <v>336</v>
      </c>
      <c r="F331" s="481"/>
      <c r="G331" s="498">
        <v>395.29187541621161</v>
      </c>
      <c r="H331" s="498">
        <v>404.2949197308692</v>
      </c>
      <c r="I331" s="498">
        <v>392.04823833788964</v>
      </c>
      <c r="J331" s="498">
        <v>381.28662595095955</v>
      </c>
      <c r="K331" s="498">
        <v>377.98880273709966</v>
      </c>
      <c r="L331" s="499"/>
      <c r="M331" s="499"/>
      <c r="N331" s="499"/>
      <c r="O331" s="499"/>
      <c r="P331" s="499"/>
      <c r="Q331" s="196"/>
      <c r="R331" s="196"/>
      <c r="S331" s="200"/>
      <c r="T331" s="200"/>
      <c r="U331" s="196"/>
      <c r="V331" s="196"/>
      <c r="W331" s="196"/>
      <c r="X331" s="196"/>
      <c r="Y331" s="196"/>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00"/>
      <c r="BN331" s="200"/>
    </row>
    <row r="332" spans="1:66" x14ac:dyDescent="0.35">
      <c r="A332" s="196"/>
      <c r="B332" s="196"/>
      <c r="C332" s="196"/>
      <c r="D332" s="196"/>
      <c r="E332" s="364" t="s">
        <v>337</v>
      </c>
      <c r="F332" s="363"/>
      <c r="G332" s="253"/>
      <c r="H332" s="254"/>
      <c r="I332" s="254"/>
      <c r="J332" s="254"/>
      <c r="K332" s="254"/>
      <c r="L332" s="254"/>
      <c r="M332" s="254"/>
      <c r="N332" s="254"/>
      <c r="O332" s="254"/>
      <c r="P332" s="254"/>
      <c r="Q332" s="196"/>
      <c r="R332" s="196"/>
      <c r="S332" s="200"/>
      <c r="T332" s="200"/>
      <c r="U332" s="196"/>
      <c r="V332" s="196"/>
      <c r="W332" s="196"/>
      <c r="X332" s="196"/>
      <c r="Y332" s="196"/>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00"/>
      <c r="BN332" s="200"/>
    </row>
    <row r="333" spans="1:66" x14ac:dyDescent="0.35">
      <c r="A333" s="196"/>
      <c r="B333" s="196"/>
      <c r="C333" s="196"/>
      <c r="D333" s="196"/>
      <c r="E333" s="362" t="s">
        <v>113</v>
      </c>
      <c r="F333" s="371"/>
      <c r="G333" s="253"/>
      <c r="H333" s="254"/>
      <c r="I333" s="254"/>
      <c r="J333" s="254"/>
      <c r="K333" s="254"/>
      <c r="L333" s="254"/>
      <c r="M333" s="254"/>
      <c r="N333" s="254"/>
      <c r="O333" s="254"/>
      <c r="P333" s="254"/>
      <c r="Q333" s="196"/>
      <c r="R333" s="196"/>
      <c r="S333" s="200"/>
      <c r="T333" s="200"/>
      <c r="U333" s="196"/>
      <c r="V333" s="196"/>
      <c r="W333" s="196"/>
      <c r="X333" s="196"/>
      <c r="Y333" s="196"/>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00"/>
      <c r="BN333" s="200"/>
    </row>
    <row r="334" spans="1:66" x14ac:dyDescent="0.35">
      <c r="A334" s="196"/>
      <c r="B334" s="196"/>
      <c r="C334" s="196"/>
      <c r="D334" s="196"/>
      <c r="E334" s="364"/>
      <c r="F334" s="363"/>
      <c r="G334" s="253"/>
      <c r="H334" s="254"/>
      <c r="I334" s="254"/>
      <c r="J334" s="254"/>
      <c r="K334" s="254"/>
      <c r="L334" s="254"/>
      <c r="M334" s="254"/>
      <c r="N334" s="254"/>
      <c r="O334" s="254"/>
      <c r="P334" s="254"/>
      <c r="Q334" s="196"/>
      <c r="R334" s="196"/>
      <c r="S334" s="200"/>
      <c r="T334" s="200"/>
      <c r="U334" s="196"/>
      <c r="V334" s="196"/>
      <c r="W334" s="196"/>
      <c r="X334" s="196"/>
      <c r="Y334" s="196"/>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00"/>
      <c r="BN334" s="200"/>
    </row>
    <row r="335" spans="1:66" x14ac:dyDescent="0.35">
      <c r="A335" s="196"/>
      <c r="B335" s="196"/>
      <c r="C335" s="196"/>
      <c r="D335" s="196"/>
      <c r="E335" s="364"/>
      <c r="F335" s="363"/>
      <c r="G335" s="253"/>
      <c r="H335" s="254"/>
      <c r="I335" s="254"/>
      <c r="J335" s="254"/>
      <c r="K335" s="254"/>
      <c r="L335" s="254"/>
      <c r="M335" s="254"/>
      <c r="N335" s="254"/>
      <c r="O335" s="254"/>
      <c r="P335" s="254"/>
      <c r="Q335" s="196"/>
      <c r="R335" s="196"/>
      <c r="S335" s="200"/>
      <c r="T335" s="200"/>
      <c r="U335" s="196"/>
      <c r="V335" s="196"/>
      <c r="W335" s="196"/>
      <c r="X335" s="196"/>
      <c r="Y335" s="196"/>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00"/>
      <c r="BN335" s="200"/>
    </row>
    <row r="336" spans="1:66" x14ac:dyDescent="0.35">
      <c r="A336" s="196"/>
      <c r="B336" s="196"/>
      <c r="C336" s="196"/>
      <c r="D336" s="196"/>
      <c r="E336" s="364"/>
      <c r="F336" s="363"/>
      <c r="G336" s="255"/>
      <c r="H336" s="255"/>
      <c r="I336" s="255"/>
      <c r="J336" s="255"/>
      <c r="K336" s="255"/>
      <c r="L336" s="255"/>
      <c r="M336" s="255"/>
      <c r="N336" s="255"/>
      <c r="O336" s="255"/>
      <c r="P336" s="255"/>
      <c r="Q336" s="196"/>
      <c r="R336" s="196"/>
      <c r="S336" s="200"/>
      <c r="T336" s="200"/>
      <c r="U336" s="196"/>
      <c r="V336" s="196"/>
      <c r="W336" s="196"/>
      <c r="X336" s="196"/>
      <c r="Y336" s="196"/>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00"/>
      <c r="BN336" s="200"/>
    </row>
    <row r="337" spans="1:66" x14ac:dyDescent="0.35">
      <c r="A337" s="196"/>
      <c r="B337" s="196"/>
      <c r="C337" s="196"/>
      <c r="D337" s="196"/>
      <c r="E337" s="364"/>
      <c r="F337" s="363"/>
      <c r="G337" s="255"/>
      <c r="H337" s="255"/>
      <c r="I337" s="255"/>
      <c r="J337" s="255"/>
      <c r="K337" s="255"/>
      <c r="L337" s="255"/>
      <c r="M337" s="255"/>
      <c r="N337" s="255"/>
      <c r="O337" s="255"/>
      <c r="P337" s="255"/>
      <c r="Q337" s="196"/>
      <c r="R337" s="196"/>
      <c r="S337" s="200"/>
      <c r="T337" s="200"/>
      <c r="U337" s="196"/>
      <c r="V337" s="196"/>
      <c r="W337" s="196"/>
      <c r="X337" s="196"/>
      <c r="Y337" s="196"/>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00"/>
      <c r="BN337" s="200"/>
    </row>
    <row r="338" spans="1:66" x14ac:dyDescent="0.35">
      <c r="A338" s="196"/>
      <c r="B338" s="196"/>
      <c r="C338" s="196"/>
      <c r="D338" s="196"/>
      <c r="E338" s="364"/>
      <c r="F338" s="363"/>
      <c r="G338" s="256"/>
      <c r="H338" s="256"/>
      <c r="I338" s="256"/>
      <c r="J338" s="256"/>
      <c r="K338" s="256"/>
      <c r="L338" s="256"/>
      <c r="M338" s="256"/>
      <c r="N338" s="256"/>
      <c r="O338" s="256"/>
      <c r="P338" s="256"/>
      <c r="Q338" s="196"/>
      <c r="R338" s="196"/>
      <c r="S338" s="200"/>
      <c r="T338" s="200"/>
      <c r="U338" s="196"/>
      <c r="V338" s="196"/>
      <c r="W338" s="196"/>
      <c r="X338" s="196"/>
      <c r="Y338" s="196"/>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00"/>
      <c r="BN338" s="200"/>
    </row>
    <row r="339" spans="1:66" x14ac:dyDescent="0.35">
      <c r="A339" s="196"/>
      <c r="B339" s="196"/>
      <c r="C339" s="196"/>
      <c r="D339" s="196"/>
      <c r="E339" s="372"/>
      <c r="F339" s="379"/>
      <c r="G339" s="256"/>
      <c r="H339" s="256"/>
      <c r="I339" s="256"/>
      <c r="J339" s="256"/>
      <c r="K339" s="256"/>
      <c r="L339" s="257"/>
      <c r="M339" s="257"/>
      <c r="N339" s="257"/>
      <c r="O339" s="257"/>
      <c r="P339" s="257"/>
      <c r="Q339" s="196"/>
      <c r="R339" s="196"/>
      <c r="S339" s="200"/>
      <c r="T339" s="200"/>
      <c r="U339" s="196"/>
      <c r="V339" s="196"/>
      <c r="W339" s="196"/>
      <c r="X339" s="196"/>
      <c r="Y339" s="196"/>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00"/>
      <c r="BN339" s="200"/>
    </row>
    <row r="340" spans="1:66" x14ac:dyDescent="0.35">
      <c r="A340" s="196"/>
      <c r="B340" s="196"/>
      <c r="C340" s="196"/>
      <c r="D340" s="196"/>
      <c r="E340" s="373" t="s">
        <v>39</v>
      </c>
      <c r="F340" s="259"/>
      <c r="G340" s="258">
        <v>7.4593085154932472</v>
      </c>
      <c r="H340" s="258">
        <v>7.5260629813939026</v>
      </c>
      <c r="I340" s="258">
        <v>7.5819952834953872</v>
      </c>
      <c r="J340" s="258">
        <v>7.6236756236822636</v>
      </c>
      <c r="K340" s="258">
        <v>7.6688988777825857</v>
      </c>
      <c r="L340" s="258">
        <v>0</v>
      </c>
      <c r="M340" s="258">
        <v>0</v>
      </c>
      <c r="N340" s="258">
        <v>0</v>
      </c>
      <c r="O340" s="258">
        <v>0</v>
      </c>
      <c r="P340" s="258">
        <v>0</v>
      </c>
      <c r="Q340" s="196"/>
      <c r="R340" s="196"/>
      <c r="S340" s="200"/>
      <c r="T340" s="200"/>
      <c r="U340" s="196"/>
      <c r="V340" s="196"/>
      <c r="W340" s="196"/>
      <c r="X340" s="196"/>
      <c r="Y340" s="196"/>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00"/>
      <c r="BN340" s="200"/>
    </row>
    <row r="341" spans="1:66" x14ac:dyDescent="0.35">
      <c r="A341" s="201"/>
      <c r="B341" s="201"/>
      <c r="C341" s="201"/>
      <c r="D341" s="201"/>
      <c r="E341" s="259" t="s">
        <v>11</v>
      </c>
      <c r="F341" s="259"/>
      <c r="G341" s="242">
        <v>402.75118393170487</v>
      </c>
      <c r="H341" s="242">
        <v>411.82098271226312</v>
      </c>
      <c r="I341" s="242">
        <v>399.630233621385</v>
      </c>
      <c r="J341" s="242">
        <v>388.91030157464184</v>
      </c>
      <c r="K341" s="242">
        <v>385.65770161488223</v>
      </c>
      <c r="L341" s="242">
        <v>0</v>
      </c>
      <c r="M341" s="242">
        <v>0</v>
      </c>
      <c r="N341" s="242">
        <v>0</v>
      </c>
      <c r="O341" s="242">
        <v>0</v>
      </c>
      <c r="P341" s="242">
        <v>0</v>
      </c>
      <c r="Q341" s="196"/>
      <c r="R341" s="196"/>
      <c r="S341" s="200"/>
      <c r="T341" s="200"/>
      <c r="U341" s="196"/>
      <c r="V341" s="196"/>
      <c r="W341" s="196"/>
      <c r="X341" s="196"/>
      <c r="Y341" s="196"/>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00"/>
      <c r="BN341" s="200"/>
    </row>
    <row r="342" spans="1:66" x14ac:dyDescent="0.35">
      <c r="A342" s="196"/>
      <c r="B342" s="196"/>
      <c r="C342" s="196"/>
      <c r="D342" s="196"/>
      <c r="E342" s="201"/>
      <c r="F342" s="259"/>
      <c r="G342" s="260"/>
      <c r="H342" s="260"/>
      <c r="I342" s="260"/>
      <c r="J342" s="260"/>
      <c r="K342" s="260"/>
      <c r="L342" s="260"/>
      <c r="M342" s="260"/>
      <c r="N342" s="260"/>
      <c r="O342" s="260"/>
      <c r="P342" s="260"/>
      <c r="Q342" s="245">
        <v>1988.7704034548769</v>
      </c>
      <c r="R342" s="201"/>
      <c r="S342" s="261"/>
      <c r="T342" s="261"/>
      <c r="U342" s="201"/>
      <c r="V342" s="201"/>
      <c r="W342" s="201"/>
      <c r="X342" s="201"/>
      <c r="Y342" s="201"/>
      <c r="Z342" s="204"/>
      <c r="AA342" s="204"/>
      <c r="AB342" s="204"/>
      <c r="AC342" s="204"/>
      <c r="AD342" s="204"/>
      <c r="AE342" s="204"/>
      <c r="AF342" s="204"/>
      <c r="AG342" s="204"/>
      <c r="AH342" s="204"/>
      <c r="AI342" s="204"/>
      <c r="AJ342" s="204"/>
      <c r="AK342" s="204"/>
      <c r="AL342" s="204"/>
      <c r="AM342" s="204"/>
      <c r="AN342" s="204"/>
      <c r="AO342" s="204"/>
      <c r="AP342" s="204"/>
      <c r="AQ342" s="204"/>
      <c r="AR342" s="204"/>
      <c r="AS342" s="204"/>
      <c r="AT342" s="204"/>
      <c r="AU342" s="204"/>
      <c r="AV342" s="204"/>
      <c r="AW342" s="204"/>
      <c r="AX342" s="204"/>
      <c r="AY342" s="204"/>
      <c r="AZ342" s="204"/>
      <c r="BA342" s="204"/>
      <c r="BB342" s="204"/>
      <c r="BC342" s="204"/>
      <c r="BD342" s="204"/>
      <c r="BE342" s="204"/>
      <c r="BF342" s="204"/>
      <c r="BG342" s="204"/>
      <c r="BH342" s="204"/>
      <c r="BI342" s="204"/>
      <c r="BJ342" s="204"/>
      <c r="BK342" s="204"/>
      <c r="BL342" s="204"/>
      <c r="BM342" s="200"/>
      <c r="BN342" s="200"/>
    </row>
    <row r="343" spans="1:66" ht="15.5" x14ac:dyDescent="0.35">
      <c r="A343" s="211"/>
      <c r="B343" s="211"/>
      <c r="C343" s="211"/>
      <c r="D343" s="211"/>
      <c r="E343" s="330" t="s">
        <v>338</v>
      </c>
      <c r="F343" s="330"/>
      <c r="G343" s="330"/>
      <c r="H343" s="212"/>
      <c r="I343" s="212"/>
      <c r="J343" s="236"/>
      <c r="K343" s="211"/>
      <c r="L343" s="211"/>
      <c r="M343" s="211"/>
      <c r="N343" s="211"/>
      <c r="O343" s="211"/>
      <c r="P343" s="211"/>
      <c r="Q343" s="211"/>
      <c r="R343" s="211"/>
      <c r="S343" s="211"/>
      <c r="T343" s="211"/>
      <c r="U343" s="196"/>
      <c r="V343" s="196"/>
      <c r="W343" s="196"/>
      <c r="X343" s="196"/>
      <c r="Y343" s="196"/>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00"/>
      <c r="BN343" s="200"/>
    </row>
    <row r="344" spans="1:66" x14ac:dyDescent="0.35">
      <c r="A344" s="201"/>
      <c r="B344" s="201"/>
      <c r="C344" s="201"/>
      <c r="D344" s="201"/>
      <c r="E344" s="215" t="s">
        <v>325</v>
      </c>
      <c r="F344" s="196"/>
      <c r="G344" s="252" t="s">
        <v>16</v>
      </c>
      <c r="H344" s="252" t="s">
        <v>73</v>
      </c>
      <c r="I344" s="252" t="s">
        <v>74</v>
      </c>
      <c r="J344" s="252" t="s">
        <v>75</v>
      </c>
      <c r="K344" s="252" t="s">
        <v>76</v>
      </c>
      <c r="L344" s="252" t="s">
        <v>326</v>
      </c>
      <c r="M344" s="252" t="s">
        <v>327</v>
      </c>
      <c r="N344" s="252" t="s">
        <v>328</v>
      </c>
      <c r="O344" s="252" t="s">
        <v>329</v>
      </c>
      <c r="P344" s="252" t="s">
        <v>330</v>
      </c>
      <c r="Q344" s="196"/>
      <c r="R344" s="262" t="s">
        <v>339</v>
      </c>
      <c r="S344" s="263" t="s">
        <v>340</v>
      </c>
      <c r="T344" s="200"/>
      <c r="U344" s="196"/>
      <c r="V344" s="196"/>
      <c r="W344" s="196"/>
      <c r="X344" s="196"/>
      <c r="Y344" s="196"/>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00"/>
      <c r="BN344" s="200"/>
    </row>
    <row r="345" spans="1:66" x14ac:dyDescent="0.35">
      <c r="A345" s="196"/>
      <c r="B345" s="196"/>
      <c r="C345" s="196"/>
      <c r="D345" s="196"/>
      <c r="E345" s="500" t="s">
        <v>341</v>
      </c>
      <c r="F345" s="501"/>
      <c r="G345" s="498">
        <v>101.93740603349431</v>
      </c>
      <c r="H345" s="498">
        <v>142.00047988931274</v>
      </c>
      <c r="I345" s="498">
        <v>24.304097817084749</v>
      </c>
      <c r="J345" s="498">
        <v>-22.348440717745664</v>
      </c>
      <c r="K345" s="498">
        <v>0</v>
      </c>
      <c r="L345" s="499"/>
      <c r="M345" s="499"/>
      <c r="N345" s="499"/>
      <c r="O345" s="499"/>
      <c r="P345" s="499"/>
      <c r="Q345" s="196"/>
      <c r="R345" s="502" t="s">
        <v>342</v>
      </c>
      <c r="S345" s="503" t="s">
        <v>342</v>
      </c>
      <c r="T345" s="264" t="s">
        <v>343</v>
      </c>
      <c r="U345" s="196"/>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00"/>
      <c r="BN345" s="200"/>
    </row>
    <row r="346" spans="1:66" x14ac:dyDescent="0.35">
      <c r="A346" s="196"/>
      <c r="B346" s="196"/>
      <c r="C346" s="196"/>
      <c r="D346" s="196"/>
      <c r="E346" s="362" t="s">
        <v>344</v>
      </c>
      <c r="F346" s="371"/>
      <c r="G346" s="253">
        <v>28.125231843311845</v>
      </c>
      <c r="H346" s="253">
        <v>28.125231843311845</v>
      </c>
      <c r="I346" s="253">
        <v>28.125231843311845</v>
      </c>
      <c r="J346" s="253">
        <v>28.125231843311845</v>
      </c>
      <c r="K346" s="253">
        <v>28.125231843311845</v>
      </c>
      <c r="L346" s="254"/>
      <c r="M346" s="254"/>
      <c r="N346" s="254"/>
      <c r="O346" s="254"/>
      <c r="P346" s="254"/>
      <c r="Q346" s="196"/>
      <c r="R346" s="265" t="s">
        <v>342</v>
      </c>
      <c r="S346" s="266" t="s">
        <v>342</v>
      </c>
      <c r="T346" s="264" t="s">
        <v>343</v>
      </c>
      <c r="U346" s="196"/>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00"/>
      <c r="BN346" s="200"/>
    </row>
    <row r="347" spans="1:66" x14ac:dyDescent="0.35">
      <c r="A347" s="196"/>
      <c r="B347" s="196"/>
      <c r="C347" s="196"/>
      <c r="D347" s="196"/>
      <c r="E347" s="362" t="s">
        <v>345</v>
      </c>
      <c r="F347" s="371"/>
      <c r="G347" s="253">
        <v>-24.851984323149882</v>
      </c>
      <c r="H347" s="254"/>
      <c r="I347" s="254"/>
      <c r="J347" s="254"/>
      <c r="K347" s="254"/>
      <c r="L347" s="254"/>
      <c r="M347" s="254"/>
      <c r="N347" s="254"/>
      <c r="O347" s="254"/>
      <c r="P347" s="254"/>
      <c r="Q347" s="196"/>
      <c r="R347" s="265" t="s">
        <v>346</v>
      </c>
      <c r="S347" s="266" t="s">
        <v>346</v>
      </c>
      <c r="T347" s="264" t="s">
        <v>343</v>
      </c>
      <c r="U347" s="196"/>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00"/>
      <c r="BN347" s="200"/>
    </row>
    <row r="348" spans="1:66" x14ac:dyDescent="0.35">
      <c r="A348" s="196"/>
      <c r="B348" s="196"/>
      <c r="C348" s="196"/>
      <c r="D348" s="196"/>
      <c r="E348" s="362" t="s">
        <v>347</v>
      </c>
      <c r="F348" s="371"/>
      <c r="G348" s="253">
        <v>-4.4814474784005869</v>
      </c>
      <c r="H348" s="253">
        <v>-4.8181155758848293</v>
      </c>
      <c r="I348" s="253">
        <v>-5.148594568333813</v>
      </c>
      <c r="J348" s="253">
        <v>-5.232560135800397</v>
      </c>
      <c r="K348" s="253">
        <v>-5.2850579027055664</v>
      </c>
      <c r="L348" s="254"/>
      <c r="M348" s="254"/>
      <c r="N348" s="254"/>
      <c r="O348" s="254"/>
      <c r="P348" s="254"/>
      <c r="Q348" s="196"/>
      <c r="R348" s="265" t="s">
        <v>342</v>
      </c>
      <c r="S348" s="266" t="s">
        <v>342</v>
      </c>
      <c r="T348" s="264" t="s">
        <v>343</v>
      </c>
      <c r="U348" s="196"/>
      <c r="V348" s="28"/>
      <c r="W348" s="28">
        <v>-23.740543816734071</v>
      </c>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00"/>
      <c r="BN348" s="200"/>
    </row>
    <row r="349" spans="1:66" x14ac:dyDescent="0.35">
      <c r="A349" s="196"/>
      <c r="B349" s="196"/>
      <c r="C349" s="196"/>
      <c r="D349" s="196"/>
      <c r="E349" s="362" t="s">
        <v>348</v>
      </c>
      <c r="F349" s="371"/>
      <c r="G349" s="253">
        <v>1.2800689949794144</v>
      </c>
      <c r="H349" s="254">
        <v>1.3617724493637136</v>
      </c>
      <c r="I349" s="254">
        <v>1.265905177708649</v>
      </c>
      <c r="J349" s="254">
        <v>1.2539471384652763</v>
      </c>
      <c r="K349" s="254">
        <v>1.2826071565378669</v>
      </c>
      <c r="L349" s="254"/>
      <c r="M349" s="254"/>
      <c r="N349" s="254"/>
      <c r="O349" s="254"/>
      <c r="P349" s="254"/>
      <c r="Q349" s="196"/>
      <c r="R349" s="265" t="s">
        <v>342</v>
      </c>
      <c r="S349" s="266" t="s">
        <v>342</v>
      </c>
      <c r="T349" s="264" t="s">
        <v>343</v>
      </c>
      <c r="U349" s="196"/>
      <c r="V349" s="196"/>
      <c r="W349" s="196">
        <v>79.213612463705118</v>
      </c>
      <c r="X349" s="196"/>
      <c r="Y349" s="196"/>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00"/>
      <c r="BN349" s="200"/>
    </row>
    <row r="350" spans="1:66" x14ac:dyDescent="0.35">
      <c r="A350" s="196"/>
      <c r="B350" s="196"/>
      <c r="C350" s="196"/>
      <c r="D350" s="196"/>
      <c r="E350" s="362"/>
      <c r="F350" s="371"/>
      <c r="G350" s="253"/>
      <c r="H350" s="254"/>
      <c r="I350" s="254"/>
      <c r="J350" s="254"/>
      <c r="K350" s="254"/>
      <c r="L350" s="254"/>
      <c r="M350" s="254"/>
      <c r="N350" s="254"/>
      <c r="O350" s="254"/>
      <c r="P350" s="254"/>
      <c r="Q350" s="196"/>
      <c r="R350" s="265"/>
      <c r="S350" s="266"/>
      <c r="T350" s="264" t="s">
        <v>343</v>
      </c>
      <c r="U350" s="196"/>
      <c r="V350" s="196"/>
      <c r="W350" s="196"/>
      <c r="X350" s="196"/>
      <c r="Y350" s="196"/>
      <c r="Z350" s="196"/>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00"/>
      <c r="BN350" s="200"/>
    </row>
    <row r="351" spans="1:66" x14ac:dyDescent="0.35">
      <c r="A351" s="196"/>
      <c r="B351" s="196"/>
      <c r="C351" s="196"/>
      <c r="D351" s="196"/>
      <c r="E351" s="362"/>
      <c r="F351" s="371"/>
      <c r="G351" s="253"/>
      <c r="H351" s="254"/>
      <c r="I351" s="254"/>
      <c r="J351" s="254"/>
      <c r="K351" s="254"/>
      <c r="L351" s="254"/>
      <c r="M351" s="254"/>
      <c r="N351" s="254"/>
      <c r="O351" s="254"/>
      <c r="P351" s="254"/>
      <c r="Q351" s="196"/>
      <c r="R351" s="265"/>
      <c r="S351" s="266"/>
      <c r="T351" s="264" t="s">
        <v>343</v>
      </c>
      <c r="U351" s="196"/>
      <c r="V351" s="196"/>
      <c r="W351" s="196"/>
      <c r="X351" s="196"/>
      <c r="Y351" s="196"/>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00"/>
      <c r="BN351" s="200"/>
    </row>
    <row r="352" spans="1:66" x14ac:dyDescent="0.35">
      <c r="A352" s="196"/>
      <c r="B352" s="196"/>
      <c r="C352" s="196"/>
      <c r="D352" s="196"/>
      <c r="E352" s="362"/>
      <c r="F352" s="371"/>
      <c r="G352" s="253"/>
      <c r="H352" s="254"/>
      <c r="I352" s="254"/>
      <c r="J352" s="254"/>
      <c r="K352" s="254"/>
      <c r="L352" s="254"/>
      <c r="M352" s="254"/>
      <c r="N352" s="254"/>
      <c r="O352" s="254"/>
      <c r="P352" s="254"/>
      <c r="Q352" s="196"/>
      <c r="R352" s="265"/>
      <c r="S352" s="266"/>
      <c r="T352" s="264" t="s">
        <v>343</v>
      </c>
      <c r="U352" s="196"/>
      <c r="V352" s="196"/>
      <c r="W352" s="196"/>
      <c r="X352" s="196"/>
      <c r="Y352" s="196"/>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00"/>
      <c r="BN352" s="200"/>
    </row>
    <row r="353" spans="1:66" x14ac:dyDescent="0.35">
      <c r="A353" s="196"/>
      <c r="B353" s="196"/>
      <c r="C353" s="196"/>
      <c r="D353" s="196"/>
      <c r="E353" s="362"/>
      <c r="F353" s="371"/>
      <c r="G353" s="253"/>
      <c r="H353" s="254"/>
      <c r="I353" s="254"/>
      <c r="J353" s="254"/>
      <c r="K353" s="254"/>
      <c r="L353" s="254"/>
      <c r="M353" s="254"/>
      <c r="N353" s="254"/>
      <c r="O353" s="254"/>
      <c r="P353" s="254"/>
      <c r="Q353" s="196"/>
      <c r="R353" s="265"/>
      <c r="S353" s="266"/>
      <c r="T353" s="264" t="s">
        <v>343</v>
      </c>
      <c r="U353" s="196"/>
      <c r="V353" s="196"/>
      <c r="W353" s="196"/>
      <c r="X353" s="196"/>
      <c r="Y353" s="196"/>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00"/>
      <c r="BN353" s="200"/>
    </row>
    <row r="354" spans="1:66" x14ac:dyDescent="0.35">
      <c r="A354" s="196"/>
      <c r="B354" s="196"/>
      <c r="C354" s="196"/>
      <c r="D354" s="196"/>
      <c r="E354" s="362"/>
      <c r="F354" s="371"/>
      <c r="G354" s="255"/>
      <c r="H354" s="255"/>
      <c r="I354" s="255"/>
      <c r="J354" s="255"/>
      <c r="K354" s="255"/>
      <c r="L354" s="254"/>
      <c r="M354" s="254"/>
      <c r="N354" s="254"/>
      <c r="O354" s="254"/>
      <c r="P354" s="254"/>
      <c r="Q354" s="196"/>
      <c r="R354" s="265"/>
      <c r="S354" s="266"/>
      <c r="T354" s="264" t="s">
        <v>343</v>
      </c>
      <c r="U354" s="196"/>
      <c r="V354" s="196"/>
      <c r="W354" s="196"/>
      <c r="X354" s="196"/>
      <c r="Y354" s="196"/>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00"/>
      <c r="BN354" s="200"/>
    </row>
    <row r="355" spans="1:66" x14ac:dyDescent="0.35">
      <c r="A355" s="201"/>
      <c r="B355" s="201"/>
      <c r="C355" s="201"/>
      <c r="D355" s="201"/>
      <c r="E355" s="259" t="s">
        <v>349</v>
      </c>
      <c r="F355" s="259"/>
      <c r="G355" s="242">
        <v>126.86125939338498</v>
      </c>
      <c r="H355" s="242">
        <v>166.66936860610346</v>
      </c>
      <c r="I355" s="242">
        <v>48.546640269771423</v>
      </c>
      <c r="J355" s="242">
        <v>1.79817812823106</v>
      </c>
      <c r="K355" s="242">
        <v>24.122781097144145</v>
      </c>
      <c r="L355" s="242">
        <v>0</v>
      </c>
      <c r="M355" s="242">
        <v>0</v>
      </c>
      <c r="N355" s="242">
        <v>0</v>
      </c>
      <c r="O355" s="242">
        <v>0</v>
      </c>
      <c r="P355" s="242">
        <v>0</v>
      </c>
      <c r="Q355" s="196"/>
      <c r="R355" s="196"/>
      <c r="S355" s="200"/>
      <c r="T355" s="200"/>
      <c r="U355" s="196"/>
      <c r="V355" s="196"/>
      <c r="W355" s="196"/>
      <c r="X355" s="196"/>
      <c r="Y355" s="196"/>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00"/>
      <c r="BN355" s="200"/>
    </row>
    <row r="356" spans="1:66" x14ac:dyDescent="0.35">
      <c r="A356" s="201"/>
      <c r="B356" s="201"/>
      <c r="C356" s="201"/>
      <c r="D356" s="201"/>
      <c r="E356" s="259" t="s">
        <v>350</v>
      </c>
      <c r="F356" s="259"/>
      <c r="G356" s="242">
        <v>-24.851984323149882</v>
      </c>
      <c r="H356" s="242">
        <v>0</v>
      </c>
      <c r="I356" s="242">
        <v>0</v>
      </c>
      <c r="J356" s="242">
        <v>0</v>
      </c>
      <c r="K356" s="242">
        <v>0</v>
      </c>
      <c r="L356" s="242">
        <v>0</v>
      </c>
      <c r="M356" s="242">
        <v>0</v>
      </c>
      <c r="N356" s="242">
        <v>0</v>
      </c>
      <c r="O356" s="242">
        <v>0</v>
      </c>
      <c r="P356" s="242">
        <v>0</v>
      </c>
      <c r="Q356" s="196"/>
      <c r="R356" s="196"/>
      <c r="S356" s="200"/>
      <c r="T356" s="200"/>
      <c r="U356" s="196"/>
      <c r="V356" s="196"/>
      <c r="W356" s="196"/>
      <c r="X356" s="196"/>
      <c r="Y356" s="196"/>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00"/>
      <c r="BN356" s="200"/>
    </row>
    <row r="357" spans="1:66" x14ac:dyDescent="0.35">
      <c r="A357" s="201"/>
      <c r="B357" s="201"/>
      <c r="C357" s="201"/>
      <c r="D357" s="201"/>
      <c r="E357" s="259" t="s">
        <v>351</v>
      </c>
      <c r="F357" s="259"/>
      <c r="G357" s="242">
        <v>126.86125939338498</v>
      </c>
      <c r="H357" s="242">
        <v>166.66936860610346</v>
      </c>
      <c r="I357" s="242">
        <v>48.546640269771423</v>
      </c>
      <c r="J357" s="242">
        <v>1.79817812823106</v>
      </c>
      <c r="K357" s="242">
        <v>24.122781097144145</v>
      </c>
      <c r="L357" s="242">
        <v>0</v>
      </c>
      <c r="M357" s="242">
        <v>0</v>
      </c>
      <c r="N357" s="242">
        <v>0</v>
      </c>
      <c r="O357" s="242">
        <v>0</v>
      </c>
      <c r="P357" s="242">
        <v>0</v>
      </c>
      <c r="Q357" s="196"/>
      <c r="R357" s="196"/>
      <c r="S357" s="200"/>
      <c r="T357" s="200"/>
      <c r="U357" s="196"/>
      <c r="V357" s="196"/>
      <c r="W357" s="196"/>
      <c r="X357" s="196"/>
      <c r="Y357" s="196"/>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00"/>
      <c r="BN357" s="200"/>
    </row>
    <row r="358" spans="1:66" x14ac:dyDescent="0.35">
      <c r="A358" s="201"/>
      <c r="B358" s="201"/>
      <c r="C358" s="201"/>
      <c r="D358" s="201"/>
      <c r="E358" s="259" t="s">
        <v>352</v>
      </c>
      <c r="F358" s="259"/>
      <c r="G358" s="242">
        <v>-24.851984323149882</v>
      </c>
      <c r="H358" s="242">
        <v>0</v>
      </c>
      <c r="I358" s="242">
        <v>0</v>
      </c>
      <c r="J358" s="242">
        <v>0</v>
      </c>
      <c r="K358" s="242">
        <v>0</v>
      </c>
      <c r="L358" s="242">
        <v>0</v>
      </c>
      <c r="M358" s="242">
        <v>0</v>
      </c>
      <c r="N358" s="242">
        <v>0</v>
      </c>
      <c r="O358" s="242">
        <v>0</v>
      </c>
      <c r="P358" s="242">
        <v>0</v>
      </c>
      <c r="Q358" s="196"/>
      <c r="R358" s="196"/>
      <c r="S358" s="200"/>
      <c r="T358" s="200"/>
      <c r="U358" s="196"/>
      <c r="V358" s="196"/>
      <c r="W358" s="196"/>
      <c r="X358" s="196"/>
      <c r="Y358" s="196"/>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00"/>
      <c r="BN358" s="200"/>
    </row>
    <row r="359" spans="1:66" x14ac:dyDescent="0.35">
      <c r="A359" s="201"/>
      <c r="B359" s="201"/>
      <c r="C359" s="201"/>
      <c r="D359" s="201"/>
      <c r="E359" s="259" t="s">
        <v>353</v>
      </c>
      <c r="F359" s="259"/>
      <c r="G359" s="242">
        <v>102.00927507023511</v>
      </c>
      <c r="H359" s="242">
        <v>166.66936860610346</v>
      </c>
      <c r="I359" s="242">
        <v>48.546640269771423</v>
      </c>
      <c r="J359" s="242">
        <v>1.79817812823106</v>
      </c>
      <c r="K359" s="242">
        <v>24.122781097144145</v>
      </c>
      <c r="L359" s="242">
        <v>0</v>
      </c>
      <c r="M359" s="242">
        <v>0</v>
      </c>
      <c r="N359" s="242">
        <v>0</v>
      </c>
      <c r="O359" s="242">
        <v>0</v>
      </c>
      <c r="P359" s="242">
        <v>0</v>
      </c>
      <c r="Q359" s="196"/>
      <c r="R359" s="196"/>
      <c r="S359" s="200"/>
      <c r="T359" s="200"/>
      <c r="U359" s="196"/>
      <c r="V359" s="196"/>
      <c r="W359" s="196"/>
      <c r="X359" s="196"/>
      <c r="Y359" s="196"/>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00"/>
      <c r="BN359" s="200"/>
    </row>
    <row r="360" spans="1:66" x14ac:dyDescent="0.35">
      <c r="A360" s="196"/>
      <c r="B360" s="196"/>
      <c r="C360" s="196"/>
      <c r="D360" s="196"/>
      <c r="E360" s="201"/>
      <c r="F360" s="259"/>
      <c r="G360" s="260">
        <v>104.39832839939466</v>
      </c>
      <c r="H360" s="260">
        <v>148.939450010934</v>
      </c>
      <c r="I360" s="260">
        <v>26.107146426939885</v>
      </c>
      <c r="J360" s="260">
        <v>-24.585955691522496</v>
      </c>
      <c r="K360" s="260">
        <v>0</v>
      </c>
      <c r="L360" s="260"/>
      <c r="M360" s="260"/>
      <c r="N360" s="260"/>
      <c r="O360" s="260"/>
      <c r="P360" s="260"/>
      <c r="Q360" s="245">
        <v>343.1462431714852</v>
      </c>
      <c r="R360" s="201"/>
      <c r="S360" s="261"/>
      <c r="T360" s="261"/>
      <c r="U360" s="260"/>
      <c r="V360" s="260"/>
      <c r="W360" s="260"/>
      <c r="X360" s="260"/>
      <c r="Y360" s="260"/>
      <c r="Z360" s="204"/>
      <c r="AA360" s="204"/>
      <c r="AB360" s="204"/>
      <c r="AC360" s="204"/>
      <c r="AD360" s="204"/>
      <c r="AE360" s="204"/>
      <c r="AF360" s="204"/>
      <c r="AG360" s="204"/>
      <c r="AH360" s="204"/>
      <c r="AI360" s="204"/>
      <c r="AJ360" s="204"/>
      <c r="AK360" s="204"/>
      <c r="AL360" s="204"/>
      <c r="AM360" s="204"/>
      <c r="AN360" s="204"/>
      <c r="AO360" s="204"/>
      <c r="AP360" s="204"/>
      <c r="AQ360" s="204"/>
      <c r="AR360" s="204"/>
      <c r="AS360" s="204"/>
      <c r="AT360" s="204"/>
      <c r="AU360" s="204"/>
      <c r="AV360" s="204"/>
      <c r="AW360" s="204"/>
      <c r="AX360" s="204"/>
      <c r="AY360" s="204"/>
      <c r="AZ360" s="204"/>
      <c r="BA360" s="204"/>
      <c r="BB360" s="204"/>
      <c r="BC360" s="204"/>
      <c r="BD360" s="204"/>
      <c r="BE360" s="204"/>
      <c r="BF360" s="204"/>
      <c r="BG360" s="204"/>
      <c r="BH360" s="204"/>
      <c r="BI360" s="204"/>
      <c r="BJ360" s="204"/>
      <c r="BK360" s="204"/>
      <c r="BL360" s="204"/>
      <c r="BM360" s="200"/>
      <c r="BN360" s="200"/>
    </row>
    <row r="361" spans="1:66" x14ac:dyDescent="0.35">
      <c r="A361" s="267"/>
      <c r="B361" s="267"/>
      <c r="C361" s="267"/>
      <c r="D361" s="267"/>
      <c r="E361" s="212" t="s">
        <v>354</v>
      </c>
      <c r="F361" s="212"/>
      <c r="G361" s="212"/>
      <c r="H361" s="212"/>
      <c r="I361" s="268"/>
      <c r="J361" s="269"/>
      <c r="K361" s="269"/>
      <c r="L361" s="269"/>
      <c r="M361" s="269"/>
      <c r="N361" s="269"/>
      <c r="O361" s="269"/>
      <c r="P361" s="269"/>
      <c r="Q361" s="269"/>
      <c r="R361" s="269"/>
      <c r="S361" s="269"/>
      <c r="T361" s="269"/>
      <c r="U361" s="196"/>
      <c r="V361" s="196"/>
      <c r="W361" s="196"/>
      <c r="X361" s="196"/>
      <c r="Y361" s="196"/>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00"/>
      <c r="BN361" s="200"/>
    </row>
    <row r="362" spans="1:66" x14ac:dyDescent="0.35">
      <c r="A362" s="201"/>
      <c r="B362" s="201"/>
      <c r="C362" s="201"/>
      <c r="D362" s="201"/>
      <c r="E362" s="270" t="s">
        <v>325</v>
      </c>
      <c r="F362" s="271"/>
      <c r="G362" s="272" t="s">
        <v>16</v>
      </c>
      <c r="H362" s="272" t="s">
        <v>73</v>
      </c>
      <c r="I362" s="272" t="s">
        <v>74</v>
      </c>
      <c r="J362" s="272" t="s">
        <v>75</v>
      </c>
      <c r="K362" s="272" t="s">
        <v>76</v>
      </c>
      <c r="L362" s="272" t="s">
        <v>326</v>
      </c>
      <c r="M362" s="272" t="s">
        <v>327</v>
      </c>
      <c r="N362" s="272" t="s">
        <v>328</v>
      </c>
      <c r="O362" s="272" t="s">
        <v>329</v>
      </c>
      <c r="P362" s="272" t="s">
        <v>330</v>
      </c>
      <c r="Q362" s="261"/>
      <c r="R362" s="261"/>
      <c r="S362" s="196"/>
      <c r="T362" s="196"/>
      <c r="U362" s="196"/>
      <c r="V362" s="196"/>
      <c r="W362" s="196"/>
      <c r="X362" s="196"/>
      <c r="Y362" s="196"/>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00"/>
      <c r="BN362" s="200"/>
    </row>
    <row r="363" spans="1:66" x14ac:dyDescent="0.35">
      <c r="A363" s="201"/>
      <c r="B363" s="201"/>
      <c r="C363" s="201"/>
      <c r="D363" s="201"/>
      <c r="E363" s="273" t="s">
        <v>355</v>
      </c>
      <c r="F363" s="274" t="s">
        <v>13</v>
      </c>
      <c r="G363" s="504">
        <v>0.3</v>
      </c>
      <c r="H363" s="505">
        <v>0.3</v>
      </c>
      <c r="I363" s="505">
        <v>0.3</v>
      </c>
      <c r="J363" s="505">
        <v>0.3</v>
      </c>
      <c r="K363" s="505">
        <v>0.3</v>
      </c>
      <c r="L363" s="505"/>
      <c r="M363" s="505"/>
      <c r="N363" s="505"/>
      <c r="O363" s="505"/>
      <c r="P363" s="505"/>
      <c r="Q363" s="261"/>
      <c r="R363" s="261"/>
      <c r="S363" s="196"/>
      <c r="T363" s="196"/>
      <c r="U363" s="196"/>
      <c r="V363" s="196"/>
      <c r="W363" s="196"/>
      <c r="X363" s="196"/>
      <c r="Y363" s="196"/>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00"/>
      <c r="BN363" s="200"/>
    </row>
    <row r="364" spans="1:66" x14ac:dyDescent="0.35">
      <c r="A364" s="196"/>
      <c r="B364" s="196"/>
      <c r="C364" s="28"/>
      <c r="D364" s="28"/>
      <c r="E364" s="275"/>
      <c r="F364" s="276"/>
      <c r="G364" s="277"/>
      <c r="H364" s="278"/>
      <c r="I364" s="278"/>
      <c r="J364" s="278"/>
      <c r="K364" s="278"/>
      <c r="L364" s="279"/>
      <c r="M364" s="279"/>
      <c r="N364" s="279"/>
      <c r="O364" s="279"/>
      <c r="P364" s="279"/>
      <c r="Q364" s="28"/>
      <c r="R364" s="28"/>
      <c r="S364" s="196"/>
      <c r="T364" s="196"/>
      <c r="U364" s="196"/>
      <c r="V364" s="196"/>
      <c r="W364" s="196"/>
      <c r="X364" s="196"/>
      <c r="Y364" s="196"/>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00"/>
      <c r="BN364" s="200"/>
    </row>
    <row r="365" spans="1:66" x14ac:dyDescent="0.35">
      <c r="A365" s="196"/>
      <c r="B365" s="196"/>
      <c r="C365" s="28"/>
      <c r="D365" s="28"/>
      <c r="E365" s="270" t="s">
        <v>325</v>
      </c>
      <c r="F365" s="280" t="s">
        <v>356</v>
      </c>
      <c r="G365" s="277"/>
      <c r="H365" s="278"/>
      <c r="I365" s="278"/>
      <c r="J365" s="278"/>
      <c r="K365" s="278"/>
      <c r="L365" s="279"/>
      <c r="M365" s="279"/>
      <c r="N365" s="279"/>
      <c r="O365" s="279"/>
      <c r="P365" s="279"/>
      <c r="Q365" s="28"/>
      <c r="R365" s="28"/>
      <c r="S365" s="196"/>
      <c r="T365" s="196"/>
      <c r="U365" s="196"/>
      <c r="V365" s="196"/>
      <c r="W365" s="196"/>
      <c r="X365" s="196"/>
      <c r="Y365" s="196"/>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00"/>
      <c r="BN365" s="200"/>
    </row>
    <row r="366" spans="1:66" x14ac:dyDescent="0.35">
      <c r="A366" s="196"/>
      <c r="B366" s="196"/>
      <c r="C366" s="28"/>
      <c r="D366" s="28"/>
      <c r="E366" s="275" t="s">
        <v>357</v>
      </c>
      <c r="F366" s="506"/>
      <c r="G366" s="281" t="s">
        <v>343</v>
      </c>
      <c r="H366" s="278"/>
      <c r="I366" s="278"/>
      <c r="J366" s="278"/>
      <c r="K366" s="278"/>
      <c r="L366" s="279"/>
      <c r="M366" s="279"/>
      <c r="N366" s="279"/>
      <c r="O366" s="279"/>
      <c r="P366" s="279"/>
      <c r="Q366" s="28"/>
      <c r="R366" s="28"/>
      <c r="S366" s="196"/>
      <c r="T366" s="196"/>
      <c r="U366" s="196"/>
      <c r="V366" s="196"/>
      <c r="W366" s="196"/>
      <c r="X366" s="196"/>
      <c r="Y366" s="196"/>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00"/>
      <c r="BN366" s="200"/>
    </row>
    <row r="367" spans="1:66" x14ac:dyDescent="0.35">
      <c r="A367" s="28"/>
      <c r="B367" s="28"/>
      <c r="C367" s="28"/>
      <c r="D367" s="28"/>
      <c r="E367" s="275"/>
      <c r="F367" s="278"/>
      <c r="G367" s="281"/>
      <c r="H367" s="278"/>
      <c r="I367" s="278"/>
      <c r="J367" s="278"/>
      <c r="K367" s="278"/>
      <c r="L367" s="279"/>
      <c r="M367" s="279"/>
      <c r="N367" s="279"/>
      <c r="O367" s="279"/>
      <c r="P367" s="279"/>
      <c r="Q367" s="28"/>
      <c r="R367" s="28"/>
      <c r="S367" s="196"/>
      <c r="T367" s="196"/>
      <c r="U367" s="196"/>
      <c r="V367" s="196"/>
      <c r="W367" s="196"/>
      <c r="X367" s="196"/>
      <c r="Y367" s="196"/>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00"/>
      <c r="BN367" s="200"/>
    </row>
    <row r="368" spans="1:66" x14ac:dyDescent="0.35">
      <c r="A368" s="28"/>
      <c r="B368" s="28"/>
      <c r="C368" s="28"/>
      <c r="D368" s="28"/>
      <c r="E368" s="270" t="s">
        <v>325</v>
      </c>
      <c r="F368" s="28"/>
      <c r="G368" s="272" t="s">
        <v>16</v>
      </c>
      <c r="H368" s="272" t="s">
        <v>73</v>
      </c>
      <c r="I368" s="272" t="s">
        <v>74</v>
      </c>
      <c r="J368" s="272" t="s">
        <v>75</v>
      </c>
      <c r="K368" s="272" t="s">
        <v>76</v>
      </c>
      <c r="L368" s="272" t="s">
        <v>326</v>
      </c>
      <c r="M368" s="272" t="s">
        <v>327</v>
      </c>
      <c r="N368" s="272" t="s">
        <v>328</v>
      </c>
      <c r="O368" s="272" t="s">
        <v>329</v>
      </c>
      <c r="P368" s="272" t="s">
        <v>330</v>
      </c>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row>
    <row r="369" spans="1:66" x14ac:dyDescent="0.35">
      <c r="A369" s="28"/>
      <c r="B369" s="28"/>
      <c r="C369" s="28"/>
      <c r="D369" s="28"/>
      <c r="E369" s="275" t="s">
        <v>358</v>
      </c>
      <c r="F369" s="28"/>
      <c r="G369" s="507">
        <v>2</v>
      </c>
      <c r="H369" s="508">
        <v>2</v>
      </c>
      <c r="I369" s="508">
        <v>2</v>
      </c>
      <c r="J369" s="508">
        <v>2</v>
      </c>
      <c r="K369" s="508">
        <v>2</v>
      </c>
      <c r="L369" s="508"/>
      <c r="M369" s="508"/>
      <c r="N369" s="508"/>
      <c r="O369" s="508"/>
      <c r="P369" s="50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row>
    <row r="370" spans="1:66" x14ac:dyDescent="0.35">
      <c r="A370" s="28"/>
      <c r="B370" s="28"/>
      <c r="C370" s="28"/>
      <c r="D370" s="28"/>
      <c r="E370" s="204"/>
      <c r="F370" s="282"/>
      <c r="G370" s="283"/>
      <c r="H370" s="283"/>
      <c r="I370" s="283"/>
      <c r="J370" s="283"/>
      <c r="K370" s="283"/>
      <c r="L370" s="283"/>
      <c r="M370" s="283"/>
      <c r="N370" s="283"/>
      <c r="O370" s="283"/>
      <c r="P370" s="283"/>
      <c r="Q370" s="284"/>
      <c r="R370" s="204"/>
      <c r="S370" s="24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48"/>
      <c r="BN370" s="248"/>
    </row>
    <row r="371" spans="1:66" x14ac:dyDescent="0.35">
      <c r="A371" s="267"/>
      <c r="B371" s="267"/>
      <c r="C371" s="267"/>
      <c r="D371" s="267"/>
      <c r="E371" s="212" t="s">
        <v>359</v>
      </c>
      <c r="F371" s="212"/>
      <c r="G371" s="212"/>
      <c r="H371" s="212"/>
      <c r="I371" s="268"/>
      <c r="J371" s="269"/>
      <c r="K371" s="269"/>
      <c r="L371" s="269"/>
      <c r="M371" s="269"/>
      <c r="N371" s="269"/>
      <c r="O371" s="269"/>
      <c r="P371" s="269"/>
      <c r="Q371" s="269"/>
      <c r="R371" s="269"/>
      <c r="S371" s="269"/>
      <c r="T371" s="269"/>
      <c r="U371" s="196"/>
      <c r="V371" s="196"/>
      <c r="W371" s="196"/>
      <c r="X371" s="196"/>
      <c r="Y371" s="196"/>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00"/>
      <c r="BN371" s="200"/>
    </row>
    <row r="372" spans="1:66" x14ac:dyDescent="0.35">
      <c r="A372" s="28"/>
      <c r="B372" s="28"/>
      <c r="C372" s="28"/>
      <c r="D372" s="28"/>
      <c r="E372" s="285" t="s">
        <v>325</v>
      </c>
      <c r="F372" s="271"/>
      <c r="G372" s="272" t="s">
        <v>16</v>
      </c>
      <c r="H372" s="272" t="s">
        <v>73</v>
      </c>
      <c r="I372" s="272" t="s">
        <v>74</v>
      </c>
      <c r="J372" s="272" t="s">
        <v>75</v>
      </c>
      <c r="K372" s="272" t="s">
        <v>76</v>
      </c>
      <c r="L372" s="272" t="s">
        <v>326</v>
      </c>
      <c r="M372" s="272" t="s">
        <v>327</v>
      </c>
      <c r="N372" s="272" t="s">
        <v>328</v>
      </c>
      <c r="O372" s="272" t="s">
        <v>329</v>
      </c>
      <c r="P372" s="272" t="s">
        <v>330</v>
      </c>
      <c r="Q372" s="261"/>
      <c r="R372" s="261"/>
      <c r="S372" s="196"/>
      <c r="T372" s="196"/>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48"/>
      <c r="BN372" s="248"/>
    </row>
    <row r="373" spans="1:66" x14ac:dyDescent="0.35">
      <c r="A373" s="28"/>
      <c r="B373" s="28"/>
      <c r="C373" s="28"/>
      <c r="D373" s="28"/>
      <c r="E373" s="286" t="s">
        <v>359</v>
      </c>
      <c r="F373" s="287"/>
      <c r="G373" s="509">
        <v>2.3357706459423699E-2</v>
      </c>
      <c r="H373" s="510">
        <v>2.3675333983445457E-2</v>
      </c>
      <c r="I373" s="510">
        <v>2.4116889322296973E-2</v>
      </c>
      <c r="J373" s="510">
        <v>2.4558444661148489E-2</v>
      </c>
      <c r="K373" s="510">
        <v>2.5000000000000001E-2</v>
      </c>
      <c r="L373" s="511" t="s">
        <v>280</v>
      </c>
      <c r="M373" s="511" t="s">
        <v>280</v>
      </c>
      <c r="N373" s="511" t="s">
        <v>280</v>
      </c>
      <c r="O373" s="511" t="s">
        <v>280</v>
      </c>
      <c r="P373" s="511" t="s">
        <v>280</v>
      </c>
      <c r="Q373" s="288"/>
      <c r="R373" s="288"/>
      <c r="S373" s="200"/>
      <c r="T373" s="196"/>
      <c r="U373" s="196"/>
      <c r="V373" s="196"/>
      <c r="W373" s="196"/>
      <c r="X373" s="196"/>
      <c r="Y373" s="196"/>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00"/>
      <c r="BN373" s="200"/>
    </row>
    <row r="374" spans="1:66" x14ac:dyDescent="0.35">
      <c r="A374" s="28"/>
      <c r="B374" s="28"/>
      <c r="C374" s="28"/>
      <c r="D374" s="28"/>
      <c r="E374" s="286" t="s">
        <v>360</v>
      </c>
      <c r="F374" s="289"/>
      <c r="G374" s="290">
        <v>1.0233577064594237</v>
      </c>
      <c r="H374" s="291">
        <v>1.0236753339834455</v>
      </c>
      <c r="I374" s="291">
        <v>1.0241168893222969</v>
      </c>
      <c r="J374" s="291">
        <v>1.0245584446611484</v>
      </c>
      <c r="K374" s="291">
        <v>1.0249999999999999</v>
      </c>
      <c r="L374" s="291" t="s">
        <v>280</v>
      </c>
      <c r="M374" s="291" t="s">
        <v>280</v>
      </c>
      <c r="N374" s="291" t="s">
        <v>280</v>
      </c>
      <c r="O374" s="291" t="s">
        <v>280</v>
      </c>
      <c r="P374" s="291" t="s">
        <v>280</v>
      </c>
      <c r="Q374" s="288"/>
      <c r="R374" s="288"/>
      <c r="S374" s="200"/>
      <c r="T374" s="196"/>
      <c r="U374" s="196"/>
      <c r="V374" s="196"/>
      <c r="W374" s="196"/>
      <c r="X374" s="196"/>
      <c r="Y374" s="196"/>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00"/>
      <c r="BN374" s="200"/>
    </row>
    <row r="375" spans="1:66" x14ac:dyDescent="0.35">
      <c r="A375" s="28"/>
      <c r="B375" s="28"/>
      <c r="C375" s="28"/>
      <c r="D375" s="28"/>
      <c r="E375" s="204"/>
      <c r="F375" s="282"/>
      <c r="G375" s="283"/>
      <c r="H375" s="283"/>
      <c r="I375" s="283"/>
      <c r="J375" s="283"/>
      <c r="K375" s="283"/>
      <c r="L375" s="283"/>
      <c r="M375" s="283"/>
      <c r="N375" s="283"/>
      <c r="O375" s="283"/>
      <c r="P375" s="283"/>
      <c r="Q375" s="284"/>
      <c r="R375" s="204"/>
      <c r="S375" s="24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48"/>
      <c r="BN375" s="248"/>
    </row>
    <row r="376" spans="1:66" x14ac:dyDescent="0.35">
      <c r="A376" s="28"/>
      <c r="B376" s="28"/>
      <c r="C376" s="28"/>
      <c r="D376" s="28"/>
      <c r="E376" s="285" t="s">
        <v>325</v>
      </c>
      <c r="F376" s="196"/>
      <c r="G376" s="292" t="s">
        <v>16</v>
      </c>
      <c r="H376" s="283"/>
      <c r="I376" s="283"/>
      <c r="J376" s="283"/>
      <c r="K376" s="283"/>
      <c r="L376" s="283"/>
      <c r="M376" s="283"/>
      <c r="N376" s="283"/>
      <c r="O376" s="283"/>
      <c r="P376" s="283"/>
      <c r="Q376" s="284"/>
      <c r="R376" s="204"/>
      <c r="S376" s="24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48"/>
      <c r="BN376" s="248"/>
    </row>
    <row r="377" spans="1:66" x14ac:dyDescent="0.35">
      <c r="A377" s="28"/>
      <c r="B377" s="28"/>
      <c r="C377" s="28"/>
      <c r="D377" s="28"/>
      <c r="E377" s="286" t="s">
        <v>361</v>
      </c>
      <c r="F377" s="287" t="s">
        <v>362</v>
      </c>
      <c r="G377" s="512">
        <v>2.4141504690552429E-2</v>
      </c>
      <c r="H377" s="283"/>
      <c r="I377" s="283"/>
      <c r="J377" s="283"/>
      <c r="K377" s="283"/>
      <c r="L377" s="283"/>
      <c r="M377" s="283"/>
      <c r="N377" s="283"/>
      <c r="O377" s="283"/>
      <c r="P377" s="283"/>
      <c r="Q377" s="284"/>
      <c r="R377" s="204"/>
      <c r="S377" s="24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48"/>
      <c r="BN377" s="248"/>
    </row>
    <row r="378" spans="1:66" x14ac:dyDescent="0.35">
      <c r="A378" s="28"/>
      <c r="B378" s="28"/>
      <c r="C378" s="28"/>
      <c r="D378" s="28"/>
      <c r="E378" s="286"/>
      <c r="F378" s="293"/>
      <c r="G378" s="294"/>
      <c r="H378" s="283"/>
      <c r="I378" s="283"/>
      <c r="J378" s="283"/>
      <c r="K378" s="283"/>
      <c r="L378" s="283"/>
      <c r="M378" s="283"/>
      <c r="N378" s="283"/>
      <c r="O378" s="283"/>
      <c r="P378" s="283"/>
      <c r="Q378" s="284"/>
      <c r="R378" s="204"/>
      <c r="S378" s="24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48"/>
      <c r="BN378" s="248"/>
    </row>
    <row r="379" spans="1:66" ht="300" x14ac:dyDescent="0.35">
      <c r="A379" s="28"/>
      <c r="B379" s="28"/>
      <c r="C379" s="28"/>
      <c r="D379" s="28"/>
      <c r="E379" s="286"/>
      <c r="F379" s="293"/>
      <c r="G379" s="374" t="s">
        <v>363</v>
      </c>
      <c r="H379" s="374"/>
      <c r="I379" s="374"/>
      <c r="J379" s="374"/>
      <c r="K379" s="374"/>
      <c r="L379" s="374"/>
      <c r="M379" s="374"/>
      <c r="N379" s="374"/>
      <c r="O379" s="374"/>
      <c r="P379" s="374"/>
      <c r="Q379" s="374"/>
      <c r="R379" s="374"/>
      <c r="S379" s="374"/>
      <c r="T379" s="374"/>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48"/>
      <c r="BN379" s="248"/>
    </row>
    <row r="380" spans="1:66" x14ac:dyDescent="0.35">
      <c r="A380" s="28"/>
      <c r="B380" s="28"/>
      <c r="C380" s="28"/>
      <c r="D380" s="28"/>
      <c r="E380" s="204"/>
      <c r="F380" s="282"/>
      <c r="G380" s="283"/>
      <c r="H380" s="283"/>
      <c r="I380" s="283"/>
      <c r="J380" s="283"/>
      <c r="K380" s="283"/>
      <c r="L380" s="283"/>
      <c r="M380" s="283"/>
      <c r="N380" s="283"/>
      <c r="O380" s="283"/>
      <c r="P380" s="283"/>
      <c r="Q380" s="284"/>
      <c r="R380" s="204"/>
      <c r="S380" s="24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48"/>
      <c r="BN380" s="248"/>
    </row>
    <row r="381" spans="1:66" x14ac:dyDescent="0.35">
      <c r="A381" s="267"/>
      <c r="B381" s="267"/>
      <c r="C381" s="267"/>
      <c r="D381" s="267"/>
      <c r="E381" s="212" t="s">
        <v>364</v>
      </c>
      <c r="F381" s="212"/>
      <c r="G381" s="212"/>
      <c r="H381" s="212"/>
      <c r="I381" s="268"/>
      <c r="J381" s="269"/>
      <c r="K381" s="269"/>
      <c r="L381" s="269"/>
      <c r="M381" s="269"/>
      <c r="N381" s="269"/>
      <c r="O381" s="269"/>
      <c r="P381" s="269"/>
      <c r="Q381" s="269"/>
      <c r="R381" s="269"/>
      <c r="S381" s="269"/>
      <c r="T381" s="269"/>
      <c r="U381" s="196"/>
      <c r="V381" s="196"/>
      <c r="W381" s="196"/>
      <c r="X381" s="196"/>
      <c r="Y381" s="196"/>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00"/>
      <c r="BN381" s="200"/>
    </row>
    <row r="382" spans="1:66" x14ac:dyDescent="0.35">
      <c r="A382" s="204"/>
      <c r="B382" s="204"/>
      <c r="C382" s="204"/>
      <c r="D382" s="204"/>
      <c r="E382" s="285" t="s">
        <v>325</v>
      </c>
      <c r="F382" s="196"/>
      <c r="G382" s="295" t="s">
        <v>365</v>
      </c>
      <c r="H382" s="296"/>
      <c r="I382" s="262"/>
      <c r="J382" s="261"/>
      <c r="K382" s="261"/>
      <c r="L382" s="261"/>
      <c r="M382" s="261"/>
      <c r="N382" s="261"/>
      <c r="O382" s="261"/>
      <c r="P382" s="261"/>
      <c r="Q382" s="261"/>
      <c r="R382" s="261"/>
      <c r="S382" s="196"/>
      <c r="T382" s="196"/>
      <c r="U382" s="196"/>
      <c r="V382" s="196"/>
      <c r="W382" s="196"/>
      <c r="X382" s="196"/>
      <c r="Y382" s="196"/>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00"/>
      <c r="BN382" s="200"/>
    </row>
    <row r="383" spans="1:66" x14ac:dyDescent="0.35">
      <c r="A383" s="28"/>
      <c r="B383" s="28"/>
      <c r="C383" s="28"/>
      <c r="D383" s="28"/>
      <c r="E383" s="259" t="s">
        <v>366</v>
      </c>
      <c r="F383" s="287" t="s">
        <v>367</v>
      </c>
      <c r="G383" s="509">
        <v>7.4099999999999999E-2</v>
      </c>
      <c r="H383" s="296"/>
      <c r="I383" s="288"/>
      <c r="J383" s="288"/>
      <c r="K383" s="261"/>
      <c r="L383" s="288"/>
      <c r="M383" s="288"/>
      <c r="N383" s="288"/>
      <c r="O383" s="288"/>
      <c r="P383" s="288"/>
      <c r="Q383" s="288"/>
      <c r="R383" s="288"/>
      <c r="S383" s="200"/>
      <c r="T383" s="196"/>
      <c r="U383" s="196"/>
      <c r="V383" s="196"/>
      <c r="W383" s="196"/>
      <c r="X383" s="196"/>
      <c r="Y383" s="196"/>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00"/>
      <c r="BN383" s="200"/>
    </row>
    <row r="384" spans="1:66" x14ac:dyDescent="0.35">
      <c r="A384" s="196"/>
      <c r="B384" s="196"/>
      <c r="C384" s="196"/>
      <c r="D384" s="196"/>
      <c r="E384" s="286" t="s">
        <v>368</v>
      </c>
      <c r="F384" s="287" t="s">
        <v>369</v>
      </c>
      <c r="G384" s="265">
        <v>0.58499999999999996</v>
      </c>
      <c r="H384" s="296"/>
      <c r="I384" s="288"/>
      <c r="J384" s="288"/>
      <c r="K384" s="288"/>
      <c r="L384" s="288"/>
      <c r="M384" s="288"/>
      <c r="N384" s="288"/>
      <c r="O384" s="288"/>
      <c r="P384" s="288"/>
      <c r="Q384" s="288"/>
      <c r="R384" s="288"/>
      <c r="S384" s="200"/>
      <c r="T384" s="196"/>
      <c r="U384" s="196"/>
      <c r="V384" s="196"/>
      <c r="W384" s="196"/>
      <c r="X384" s="196"/>
      <c r="Y384" s="196"/>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00"/>
      <c r="BN384" s="200"/>
    </row>
    <row r="385" spans="1:66" x14ac:dyDescent="0.35">
      <c r="A385" s="201"/>
      <c r="B385" s="201"/>
      <c r="C385" s="201"/>
      <c r="D385" s="201"/>
      <c r="E385" s="286" t="s">
        <v>370</v>
      </c>
      <c r="F385" s="287" t="s">
        <v>371</v>
      </c>
      <c r="G385" s="265">
        <v>0.6</v>
      </c>
      <c r="H385" s="296"/>
      <c r="I385" s="288"/>
      <c r="J385" s="288"/>
      <c r="K385" s="288"/>
      <c r="L385" s="288"/>
      <c r="M385" s="288"/>
      <c r="N385" s="288"/>
      <c r="O385" s="297"/>
      <c r="P385" s="288"/>
      <c r="Q385" s="288"/>
      <c r="R385" s="288"/>
      <c r="S385" s="200"/>
      <c r="T385" s="196"/>
      <c r="U385" s="196"/>
      <c r="V385" s="196"/>
      <c r="W385" s="196"/>
      <c r="X385" s="196"/>
      <c r="Y385" s="196"/>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00"/>
      <c r="BN385" s="200"/>
    </row>
    <row r="386" spans="1:66" x14ac:dyDescent="0.35">
      <c r="A386" s="201"/>
      <c r="B386" s="201"/>
      <c r="C386" s="201"/>
      <c r="D386" s="201"/>
      <c r="E386" s="259"/>
      <c r="F386" s="298"/>
      <c r="G386" s="288"/>
      <c r="H386" s="296"/>
      <c r="I386" s="288"/>
      <c r="J386" s="288"/>
      <c r="K386" s="288"/>
      <c r="L386" s="288"/>
      <c r="M386" s="288"/>
      <c r="N386" s="288"/>
      <c r="O386" s="297"/>
      <c r="P386" s="288"/>
      <c r="Q386" s="288"/>
      <c r="R386" s="288"/>
      <c r="S386" s="200"/>
      <c r="T386" s="196"/>
      <c r="U386" s="196"/>
      <c r="V386" s="196"/>
      <c r="W386" s="196"/>
      <c r="X386" s="196"/>
      <c r="Y386" s="196"/>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00"/>
      <c r="BN386" s="200"/>
    </row>
    <row r="387" spans="1:66" x14ac:dyDescent="0.35">
      <c r="A387" s="196"/>
      <c r="B387" s="196"/>
      <c r="C387" s="196"/>
      <c r="D387" s="196"/>
      <c r="E387" s="285" t="s">
        <v>325</v>
      </c>
      <c r="F387" s="271"/>
      <c r="G387" s="272" t="s">
        <v>16</v>
      </c>
      <c r="H387" s="272" t="s">
        <v>73</v>
      </c>
      <c r="I387" s="272" t="s">
        <v>74</v>
      </c>
      <c r="J387" s="272" t="s">
        <v>75</v>
      </c>
      <c r="K387" s="272" t="s">
        <v>76</v>
      </c>
      <c r="L387" s="272" t="s">
        <v>326</v>
      </c>
      <c r="M387" s="272" t="s">
        <v>327</v>
      </c>
      <c r="N387" s="272" t="s">
        <v>328</v>
      </c>
      <c r="O387" s="272" t="s">
        <v>329</v>
      </c>
      <c r="P387" s="272" t="s">
        <v>330</v>
      </c>
      <c r="Q387" s="288"/>
      <c r="R387" s="288"/>
      <c r="S387" s="200"/>
      <c r="T387" s="28"/>
      <c r="U387" s="196"/>
      <c r="V387" s="196"/>
      <c r="W387" s="196"/>
      <c r="X387" s="196"/>
      <c r="Y387" s="196"/>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00"/>
      <c r="BN387" s="200"/>
    </row>
    <row r="388" spans="1:66" x14ac:dyDescent="0.35">
      <c r="A388" s="196"/>
      <c r="B388" s="196"/>
      <c r="C388" s="196"/>
      <c r="D388" s="196"/>
      <c r="E388" s="286" t="s">
        <v>372</v>
      </c>
      <c r="F388" s="271"/>
      <c r="G388" s="504">
        <v>4.4089487040108614E-2</v>
      </c>
      <c r="H388" s="505">
        <v>4.4384326923748225E-2</v>
      </c>
      <c r="I388" s="505">
        <v>4.5259491251619752E-2</v>
      </c>
      <c r="J388" s="505">
        <v>4.6405645524467777E-2</v>
      </c>
      <c r="K388" s="505">
        <v>4.8092465026848191E-2</v>
      </c>
      <c r="L388" s="505"/>
      <c r="M388" s="505"/>
      <c r="N388" s="505"/>
      <c r="O388" s="505"/>
      <c r="P388" s="505"/>
      <c r="Q388" s="28"/>
      <c r="R388" s="28"/>
      <c r="T388" s="28"/>
      <c r="U388" s="299"/>
      <c r="V388" s="288"/>
      <c r="W388" s="288"/>
      <c r="X388" s="288"/>
      <c r="Y388" s="288"/>
      <c r="Z388" s="298"/>
      <c r="AA388" s="24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00"/>
      <c r="BN388" s="200"/>
    </row>
    <row r="389" spans="1:66" x14ac:dyDescent="0.35">
      <c r="A389" s="196"/>
      <c r="B389" s="196"/>
      <c r="C389" s="196"/>
      <c r="D389" s="196"/>
      <c r="E389" s="273"/>
      <c r="F389" s="271"/>
      <c r="G389" s="300" t="s">
        <v>343</v>
      </c>
      <c r="H389" s="300" t="s">
        <v>343</v>
      </c>
      <c r="I389" s="300" t="s">
        <v>343</v>
      </c>
      <c r="J389" s="300" t="s">
        <v>343</v>
      </c>
      <c r="K389" s="300" t="s">
        <v>343</v>
      </c>
      <c r="L389" s="300" t="s">
        <v>343</v>
      </c>
      <c r="M389" s="300" t="s">
        <v>343</v>
      </c>
      <c r="N389" s="300" t="s">
        <v>343</v>
      </c>
      <c r="O389" s="300" t="s">
        <v>343</v>
      </c>
      <c r="P389" s="300" t="s">
        <v>343</v>
      </c>
      <c r="Q389" s="288"/>
      <c r="R389" s="288"/>
      <c r="S389" s="200"/>
      <c r="T389" s="28"/>
      <c r="U389" s="196"/>
      <c r="V389" s="196"/>
      <c r="W389" s="196"/>
      <c r="X389" s="196"/>
      <c r="Y389" s="196"/>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00"/>
      <c r="BN389" s="200"/>
    </row>
    <row r="390" spans="1:66" x14ac:dyDescent="0.35">
      <c r="A390" s="196"/>
      <c r="B390" s="196"/>
      <c r="C390" s="196"/>
      <c r="D390" s="196"/>
      <c r="E390" s="273"/>
      <c r="F390" s="271"/>
      <c r="G390" s="301" t="s">
        <v>343</v>
      </c>
      <c r="H390" s="300"/>
      <c r="I390" s="300"/>
      <c r="J390" s="300"/>
      <c r="K390" s="300"/>
      <c r="L390" s="300"/>
      <c r="M390" s="300"/>
      <c r="N390" s="300"/>
      <c r="O390" s="300"/>
      <c r="P390" s="300"/>
      <c r="Q390" s="288"/>
      <c r="R390" s="288"/>
      <c r="S390" s="200"/>
      <c r="T390" s="28"/>
      <c r="U390" s="196"/>
      <c r="V390" s="196"/>
      <c r="W390" s="196"/>
      <c r="X390" s="196"/>
      <c r="Y390" s="196"/>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00"/>
      <c r="BN390" s="200"/>
    </row>
    <row r="391" spans="1:66" x14ac:dyDescent="0.35">
      <c r="A391" s="196"/>
      <c r="B391" s="196"/>
      <c r="C391" s="196"/>
      <c r="D391" s="196"/>
      <c r="E391" s="273"/>
      <c r="F391" s="302"/>
      <c r="G391" s="303" t="s">
        <v>373</v>
      </c>
      <c r="H391" s="300"/>
      <c r="I391" s="300"/>
      <c r="J391" s="300"/>
      <c r="K391" s="300"/>
      <c r="L391" s="300"/>
      <c r="M391" s="300"/>
      <c r="N391" s="300"/>
      <c r="O391" s="300"/>
      <c r="P391" s="300"/>
      <c r="Q391" s="298"/>
      <c r="R391" s="288"/>
      <c r="S391" s="200"/>
      <c r="T391" s="28"/>
      <c r="U391" s="196"/>
      <c r="V391" s="196"/>
      <c r="W391" s="196"/>
      <c r="X391" s="196"/>
      <c r="Y391" s="196"/>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00"/>
      <c r="BN391" s="200"/>
    </row>
    <row r="392" spans="1:66" x14ac:dyDescent="0.35">
      <c r="A392" s="201"/>
      <c r="B392" s="201"/>
      <c r="C392" s="201"/>
      <c r="D392" s="201"/>
      <c r="E392" s="259"/>
      <c r="G392" s="288"/>
      <c r="H392" s="296"/>
      <c r="I392" s="288"/>
      <c r="J392" s="288"/>
      <c r="K392" s="288"/>
      <c r="L392" s="288"/>
      <c r="M392" s="288"/>
      <c r="N392" s="288"/>
      <c r="O392" s="297"/>
      <c r="P392" s="288"/>
      <c r="Q392" s="288"/>
      <c r="R392" s="288"/>
      <c r="S392" s="200"/>
      <c r="T392" s="196"/>
      <c r="U392" s="196"/>
      <c r="V392" s="196"/>
      <c r="W392" s="196"/>
      <c r="X392" s="196"/>
      <c r="Y392" s="196"/>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00"/>
      <c r="BN392" s="200"/>
    </row>
    <row r="393" spans="1:66" x14ac:dyDescent="0.35">
      <c r="A393" s="267"/>
      <c r="B393" s="267"/>
      <c r="C393" s="267"/>
      <c r="D393" s="267"/>
      <c r="E393" s="212" t="s">
        <v>374</v>
      </c>
      <c r="F393" s="212"/>
      <c r="G393" s="212"/>
      <c r="H393" s="212"/>
      <c r="I393" s="268"/>
      <c r="J393" s="269"/>
      <c r="K393" s="269"/>
      <c r="L393" s="269"/>
      <c r="M393" s="269"/>
      <c r="N393" s="269"/>
      <c r="O393" s="269"/>
      <c r="P393" s="269"/>
      <c r="Q393" s="269"/>
      <c r="R393" s="269"/>
      <c r="S393" s="269"/>
      <c r="T393" s="269"/>
      <c r="U393" s="196"/>
      <c r="V393" s="196"/>
      <c r="W393" s="196"/>
      <c r="X393" s="196"/>
      <c r="Y393" s="196"/>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00"/>
      <c r="BN393" s="200"/>
    </row>
    <row r="394" spans="1:66" x14ac:dyDescent="0.35">
      <c r="A394" s="201"/>
      <c r="B394" s="201"/>
      <c r="C394" s="201"/>
      <c r="D394" s="201"/>
      <c r="E394" s="259"/>
      <c r="F394" s="28"/>
      <c r="G394" s="304" t="s">
        <v>375</v>
      </c>
      <c r="H394" s="296"/>
      <c r="I394" s="288"/>
      <c r="J394" s="288"/>
      <c r="K394" s="288"/>
      <c r="L394" s="288"/>
      <c r="M394" s="288"/>
      <c r="N394" s="288"/>
      <c r="O394" s="297"/>
      <c r="P394" s="288"/>
      <c r="Q394" s="288"/>
      <c r="R394" s="288"/>
      <c r="S394" s="200"/>
      <c r="T394" s="196"/>
      <c r="U394" s="196"/>
      <c r="V394" s="196"/>
      <c r="W394" s="196"/>
      <c r="X394" s="196"/>
      <c r="Y394" s="196"/>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00"/>
      <c r="BN394" s="200"/>
    </row>
    <row r="395" spans="1:66" x14ac:dyDescent="0.35">
      <c r="A395" s="201"/>
      <c r="B395" s="201"/>
      <c r="C395" s="201"/>
      <c r="D395" s="201"/>
      <c r="E395" s="273" t="s">
        <v>376</v>
      </c>
      <c r="F395" s="305" t="s">
        <v>377</v>
      </c>
      <c r="G395" s="502">
        <v>0.9</v>
      </c>
      <c r="H395" s="296"/>
      <c r="I395" s="288"/>
      <c r="J395" s="288"/>
      <c r="K395" s="288"/>
      <c r="L395" s="288"/>
      <c r="M395" s="288"/>
      <c r="N395" s="288"/>
      <c r="O395" s="297"/>
      <c r="P395" s="288"/>
      <c r="Q395" s="288"/>
      <c r="R395" s="288"/>
      <c r="S395" s="200"/>
      <c r="T395" s="196"/>
      <c r="U395" s="196"/>
      <c r="V395" s="196"/>
      <c r="W395" s="196"/>
      <c r="X395" s="196"/>
      <c r="Y395" s="196"/>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00"/>
      <c r="BN395" s="200"/>
    </row>
    <row r="396" spans="1:66" x14ac:dyDescent="0.35">
      <c r="A396" s="201"/>
      <c r="B396" s="201"/>
      <c r="C396" s="201"/>
      <c r="D396" s="201"/>
      <c r="E396" s="273" t="s">
        <v>378</v>
      </c>
      <c r="F396" s="305" t="s">
        <v>379</v>
      </c>
      <c r="G396" s="265">
        <v>0.03</v>
      </c>
      <c r="H396" s="296"/>
      <c r="I396" s="288"/>
      <c r="J396" s="288"/>
      <c r="K396" s="288"/>
      <c r="L396" s="288"/>
      <c r="M396" s="288"/>
      <c r="N396" s="288"/>
      <c r="O396" s="297"/>
      <c r="P396" s="288"/>
      <c r="Q396" s="288"/>
      <c r="R396" s="288"/>
      <c r="S396" s="200"/>
      <c r="T396" s="196"/>
      <c r="U396" s="196"/>
      <c r="V396" s="196"/>
      <c r="W396" s="196"/>
      <c r="X396" s="196"/>
      <c r="Y396" s="196"/>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00"/>
      <c r="BN396" s="200"/>
    </row>
    <row r="397" spans="1:66" x14ac:dyDescent="0.35">
      <c r="A397" s="201"/>
      <c r="B397" s="201"/>
      <c r="C397" s="201"/>
      <c r="D397" s="201"/>
      <c r="E397" s="273" t="s">
        <v>380</v>
      </c>
      <c r="F397" s="305" t="s">
        <v>381</v>
      </c>
      <c r="G397" s="265">
        <v>0.01</v>
      </c>
      <c r="H397" s="296"/>
      <c r="I397" s="288"/>
      <c r="J397" s="288"/>
      <c r="K397" s="288"/>
      <c r="L397" s="288"/>
      <c r="M397" s="288"/>
      <c r="N397" s="288"/>
      <c r="O397" s="297"/>
      <c r="P397" s="288"/>
      <c r="Q397" s="288"/>
      <c r="R397" s="288"/>
      <c r="S397" s="200"/>
      <c r="T397" s="196"/>
      <c r="U397" s="196"/>
      <c r="V397" s="196"/>
      <c r="W397" s="196"/>
      <c r="X397" s="196"/>
      <c r="Y397" s="196"/>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00"/>
      <c r="BN397" s="200"/>
    </row>
    <row r="398" spans="1:66" x14ac:dyDescent="0.35">
      <c r="A398" s="201"/>
      <c r="B398" s="201"/>
      <c r="C398" s="201"/>
      <c r="D398" s="201"/>
      <c r="E398" s="273" t="s">
        <v>382</v>
      </c>
      <c r="F398" s="305" t="s">
        <v>383</v>
      </c>
      <c r="G398" s="265">
        <v>0.3</v>
      </c>
      <c r="H398" s="296"/>
      <c r="I398" s="288"/>
      <c r="J398" s="288"/>
      <c r="K398" s="288"/>
      <c r="L398" s="288"/>
      <c r="M398" s="288"/>
      <c r="N398" s="288"/>
      <c r="O398" s="297"/>
      <c r="P398" s="288"/>
      <c r="Q398" s="288"/>
      <c r="R398" s="288"/>
      <c r="S398" s="200"/>
      <c r="T398" s="196"/>
      <c r="U398" s="196"/>
      <c r="V398" s="196"/>
      <c r="W398" s="196"/>
      <c r="X398" s="196"/>
      <c r="Y398" s="196"/>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00"/>
      <c r="BN398" s="200"/>
    </row>
    <row r="399" spans="1:66" x14ac:dyDescent="0.35">
      <c r="A399" s="196"/>
      <c r="B399" s="196"/>
      <c r="C399" s="196"/>
      <c r="D399" s="196"/>
      <c r="E399" s="306" t="s">
        <v>384</v>
      </c>
      <c r="F399" s="307" t="s">
        <v>385</v>
      </c>
      <c r="G399" s="265">
        <v>8.0999999999999996E-4</v>
      </c>
      <c r="H399" s="296"/>
      <c r="I399" s="288"/>
      <c r="J399" s="288"/>
      <c r="K399" s="288"/>
      <c r="L399" s="288"/>
      <c r="M399" s="288"/>
      <c r="N399" s="288"/>
      <c r="O399" s="288"/>
      <c r="P399" s="288"/>
      <c r="Q399" s="288"/>
      <c r="R399" s="288"/>
      <c r="S399" s="200"/>
      <c r="T399" s="196"/>
      <c r="U399" s="196"/>
      <c r="V399" s="196"/>
      <c r="W399" s="196"/>
      <c r="X399" s="196"/>
      <c r="Y399" s="196"/>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00"/>
      <c r="BN399" s="200"/>
    </row>
    <row r="400" spans="1:66" x14ac:dyDescent="0.35">
      <c r="A400" s="201"/>
      <c r="B400" s="201"/>
      <c r="C400" s="201"/>
      <c r="D400" s="201"/>
      <c r="E400" s="196"/>
      <c r="F400" s="196"/>
      <c r="G400" s="308"/>
      <c r="H400" s="196"/>
      <c r="I400" s="288"/>
      <c r="J400" s="288"/>
      <c r="K400" s="288"/>
      <c r="L400" s="288"/>
      <c r="M400" s="288"/>
      <c r="N400" s="288"/>
      <c r="O400" s="288"/>
      <c r="P400" s="288"/>
      <c r="Q400" s="288"/>
      <c r="R400" s="288"/>
      <c r="S400" s="196"/>
      <c r="T400" s="196"/>
      <c r="U400" s="196"/>
      <c r="V400" s="196"/>
      <c r="W400" s="196"/>
      <c r="X400" s="196"/>
      <c r="Y400" s="196"/>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00"/>
      <c r="BN400" s="200"/>
    </row>
    <row r="401" spans="1:66" x14ac:dyDescent="0.35">
      <c r="A401" s="211"/>
      <c r="B401" s="211"/>
      <c r="C401" s="211"/>
      <c r="D401" s="211"/>
      <c r="E401" s="309" t="s">
        <v>386</v>
      </c>
      <c r="F401" s="309"/>
      <c r="G401" s="309"/>
      <c r="H401" s="309"/>
      <c r="I401" s="310"/>
      <c r="J401" s="310"/>
      <c r="K401" s="310"/>
      <c r="L401" s="310"/>
      <c r="M401" s="310"/>
      <c r="N401" s="310"/>
      <c r="O401" s="310"/>
      <c r="P401" s="310"/>
      <c r="Q401" s="310"/>
      <c r="R401" s="310"/>
      <c r="S401" s="269"/>
      <c r="T401" s="269"/>
      <c r="U401" s="196"/>
      <c r="V401" s="196"/>
      <c r="W401" s="196"/>
      <c r="X401" s="196"/>
      <c r="Y401" s="196"/>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00"/>
      <c r="BN401" s="200"/>
    </row>
    <row r="402" spans="1:66" ht="15.5" x14ac:dyDescent="0.35">
      <c r="A402" s="196"/>
      <c r="B402" s="196"/>
      <c r="C402" s="196"/>
      <c r="D402" s="196"/>
      <c r="E402" s="311"/>
      <c r="F402" s="196"/>
      <c r="G402" s="312" t="s">
        <v>375</v>
      </c>
      <c r="H402" s="196"/>
      <c r="I402" s="288"/>
      <c r="J402" s="288"/>
      <c r="K402" s="288"/>
      <c r="L402" s="288"/>
      <c r="M402" s="288"/>
      <c r="N402" s="288"/>
      <c r="O402" s="288"/>
      <c r="P402" s="288"/>
      <c r="Q402" s="288"/>
      <c r="R402" s="288"/>
      <c r="S402" s="196"/>
      <c r="T402" s="196"/>
      <c r="U402" s="196"/>
      <c r="V402" s="196"/>
      <c r="W402" s="196"/>
      <c r="X402" s="196"/>
      <c r="Y402" s="196"/>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00"/>
      <c r="BN402" s="200"/>
    </row>
    <row r="403" spans="1:66" x14ac:dyDescent="0.35">
      <c r="A403" s="196"/>
      <c r="B403" s="196"/>
      <c r="C403" s="196"/>
      <c r="D403" s="196"/>
      <c r="E403" s="201" t="s">
        <v>387</v>
      </c>
      <c r="F403" s="313" t="s">
        <v>388</v>
      </c>
      <c r="G403" s="513">
        <v>1392.0455596419231</v>
      </c>
      <c r="H403" s="196"/>
      <c r="I403" s="288"/>
      <c r="J403" s="288"/>
      <c r="K403" s="288"/>
      <c r="L403" s="288"/>
      <c r="M403" s="288"/>
      <c r="N403" s="288"/>
      <c r="O403" s="288"/>
      <c r="P403" s="288"/>
      <c r="Q403" s="288"/>
      <c r="R403" s="288"/>
      <c r="S403" s="196"/>
      <c r="T403" s="196"/>
      <c r="U403" s="196"/>
      <c r="V403" s="196"/>
      <c r="W403" s="196"/>
      <c r="X403" s="196"/>
      <c r="Y403" s="196"/>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00"/>
      <c r="BN403" s="200"/>
    </row>
    <row r="404" spans="1:66" x14ac:dyDescent="0.35">
      <c r="A404" s="196"/>
      <c r="B404" s="196"/>
      <c r="C404" s="196"/>
      <c r="D404" s="196"/>
      <c r="E404" s="201" t="s">
        <v>389</v>
      </c>
      <c r="F404" s="313" t="s">
        <v>390</v>
      </c>
      <c r="G404" s="314"/>
      <c r="H404" s="196"/>
      <c r="I404" s="288"/>
      <c r="J404" s="315"/>
      <c r="K404" s="288"/>
      <c r="L404" s="288"/>
      <c r="M404" s="288"/>
      <c r="N404" s="288"/>
      <c r="O404" s="288"/>
      <c r="P404" s="288"/>
      <c r="Q404" s="288"/>
      <c r="R404" s="288"/>
      <c r="S404" s="196"/>
      <c r="T404" s="196"/>
      <c r="U404" s="196"/>
      <c r="V404" s="196"/>
      <c r="W404" s="196"/>
      <c r="X404" s="196"/>
      <c r="Y404" s="196"/>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00"/>
      <c r="BN404" s="200"/>
    </row>
    <row r="405" spans="1:66" x14ac:dyDescent="0.35">
      <c r="A405" s="196"/>
      <c r="B405" s="196"/>
      <c r="C405" s="196"/>
      <c r="D405" s="196"/>
      <c r="E405" s="196"/>
      <c r="F405" s="196"/>
      <c r="G405" s="308"/>
      <c r="H405" s="296"/>
      <c r="I405" s="196"/>
      <c r="J405" s="196"/>
      <c r="K405" s="196"/>
      <c r="L405" s="196"/>
      <c r="M405" s="196"/>
      <c r="N405" s="196"/>
      <c r="O405" s="196"/>
      <c r="P405" s="196"/>
      <c r="Q405" s="196"/>
      <c r="R405" s="196"/>
      <c r="S405" s="196"/>
      <c r="T405" s="196"/>
      <c r="U405" s="196"/>
      <c r="V405" s="196"/>
      <c r="W405" s="196"/>
      <c r="X405" s="196"/>
      <c r="Y405" s="196"/>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00"/>
      <c r="BN405" s="200"/>
    </row>
    <row r="406" spans="1:66" ht="15.5" x14ac:dyDescent="0.35">
      <c r="A406" s="211"/>
      <c r="B406" s="211"/>
      <c r="C406" s="211"/>
      <c r="D406" s="211"/>
      <c r="E406" s="212" t="s">
        <v>391</v>
      </c>
      <c r="F406" s="212"/>
      <c r="G406" s="514"/>
      <c r="H406" s="514"/>
      <c r="I406" s="515"/>
      <c r="J406" s="211"/>
      <c r="K406" s="211"/>
      <c r="L406" s="211"/>
      <c r="M406" s="211"/>
      <c r="N406" s="211"/>
      <c r="O406" s="211"/>
      <c r="P406" s="211"/>
      <c r="Q406" s="211"/>
      <c r="R406" s="211"/>
      <c r="S406" s="269"/>
      <c r="T406" s="269"/>
      <c r="U406" s="196"/>
      <c r="V406" s="196"/>
      <c r="W406" s="196"/>
      <c r="X406" s="196"/>
      <c r="Y406" s="196"/>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00"/>
      <c r="BN406" s="200"/>
    </row>
    <row r="407" spans="1:66" ht="15.5" x14ac:dyDescent="0.35">
      <c r="A407" s="28"/>
      <c r="B407" s="28"/>
      <c r="C407" s="28"/>
      <c r="D407" s="28"/>
      <c r="E407" s="246"/>
      <c r="F407" s="246"/>
      <c r="G407" s="516" t="s">
        <v>392</v>
      </c>
      <c r="H407" s="517"/>
      <c r="I407" s="518"/>
      <c r="J407" s="28"/>
      <c r="K407" s="28"/>
      <c r="L407" s="28"/>
      <c r="M407" s="28"/>
      <c r="N407" s="28"/>
      <c r="O407" s="28"/>
      <c r="P407" s="28"/>
      <c r="Q407" s="28"/>
      <c r="R407" s="28"/>
      <c r="S407" s="316"/>
      <c r="T407" s="316"/>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48"/>
      <c r="BN407" s="248"/>
    </row>
    <row r="408" spans="1:66" ht="43.5" x14ac:dyDescent="0.35">
      <c r="A408" s="28"/>
      <c r="B408" s="28"/>
      <c r="C408" s="28"/>
      <c r="D408" s="28"/>
      <c r="E408" s="519" t="s">
        <v>393</v>
      </c>
      <c r="F408" s="246"/>
      <c r="G408" s="317" t="s">
        <v>393</v>
      </c>
      <c r="H408" s="318"/>
      <c r="I408" s="319"/>
      <c r="J408" s="28"/>
      <c r="K408" s="28"/>
      <c r="L408" s="28"/>
      <c r="M408" s="28"/>
      <c r="N408" s="28"/>
      <c r="O408" s="28"/>
      <c r="P408" s="28"/>
      <c r="Q408" s="28"/>
      <c r="R408" s="28"/>
      <c r="S408" s="316"/>
      <c r="T408" s="316"/>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48"/>
      <c r="BN408" s="248"/>
    </row>
    <row r="409" spans="1:66" ht="15.5" x14ac:dyDescent="0.35">
      <c r="A409" s="28"/>
      <c r="B409" s="28"/>
      <c r="C409" s="28"/>
      <c r="D409" s="28"/>
      <c r="E409" s="246"/>
      <c r="F409" s="246"/>
      <c r="G409" s="320" t="s">
        <v>394</v>
      </c>
      <c r="H409" s="321"/>
      <c r="I409" s="322"/>
      <c r="J409" s="28"/>
      <c r="K409" s="28"/>
      <c r="L409" s="28"/>
      <c r="M409" s="28"/>
      <c r="N409" s="28"/>
      <c r="O409" s="28"/>
      <c r="P409" s="28"/>
      <c r="Q409" s="28"/>
      <c r="R409" s="28"/>
      <c r="S409" s="316"/>
      <c r="T409" s="316"/>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48"/>
      <c r="BN409" s="248"/>
    </row>
    <row r="410" spans="1:66" x14ac:dyDescent="0.35">
      <c r="A410" s="28"/>
      <c r="B410" s="28"/>
      <c r="C410" s="28"/>
      <c r="D410" s="28"/>
      <c r="E410" s="196"/>
      <c r="F410" s="196"/>
      <c r="G410" s="308"/>
      <c r="H410" s="323"/>
      <c r="I410" s="324"/>
      <c r="J410" s="288"/>
      <c r="K410" s="288"/>
      <c r="L410" s="288"/>
      <c r="M410" s="288"/>
      <c r="N410" s="288"/>
      <c r="O410" s="288"/>
      <c r="P410" s="288"/>
      <c r="Q410" s="325"/>
      <c r="R410" s="288"/>
      <c r="S410" s="196"/>
      <c r="T410" s="196"/>
      <c r="U410" s="196"/>
      <c r="V410" s="196"/>
      <c r="W410" s="196"/>
      <c r="X410" s="196"/>
      <c r="Y410" s="196"/>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00"/>
      <c r="BN410" s="200"/>
    </row>
    <row r="411" spans="1:66" x14ac:dyDescent="0.35">
      <c r="A411" s="212"/>
      <c r="B411" s="212"/>
      <c r="C411" s="212"/>
      <c r="D411" s="212"/>
      <c r="E411" s="330" t="s">
        <v>395</v>
      </c>
      <c r="F411" s="330"/>
      <c r="G411" s="330"/>
      <c r="H411" s="212"/>
      <c r="I411" s="21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8"/>
      <c r="BK411" s="28"/>
      <c r="BL411" s="28"/>
      <c r="BM411" s="200"/>
      <c r="BN411" s="200"/>
    </row>
    <row r="412" spans="1:66" x14ac:dyDescent="0.35">
      <c r="A412" s="28"/>
      <c r="B412" s="28"/>
      <c r="C412" s="28"/>
      <c r="D412" s="28"/>
      <c r="E412" s="246" t="s">
        <v>325</v>
      </c>
      <c r="F412" s="28"/>
      <c r="G412" s="492" t="s">
        <v>16</v>
      </c>
      <c r="H412" s="492" t="s">
        <v>73</v>
      </c>
      <c r="I412" s="492" t="s">
        <v>74</v>
      </c>
      <c r="J412" s="492" t="s">
        <v>75</v>
      </c>
      <c r="K412" s="492" t="s">
        <v>76</v>
      </c>
      <c r="L412" s="492" t="s">
        <v>326</v>
      </c>
      <c r="M412" s="492" t="s">
        <v>327</v>
      </c>
      <c r="N412" s="492" t="s">
        <v>328</v>
      </c>
      <c r="O412" s="492" t="s">
        <v>329</v>
      </c>
      <c r="P412" s="492" t="s">
        <v>330</v>
      </c>
      <c r="Q412" s="492" t="s">
        <v>396</v>
      </c>
      <c r="R412" s="492" t="s">
        <v>397</v>
      </c>
      <c r="S412" s="492" t="s">
        <v>398</v>
      </c>
      <c r="T412" s="492" t="s">
        <v>399</v>
      </c>
      <c r="U412" s="492" t="s">
        <v>400</v>
      </c>
      <c r="V412" s="492" t="s">
        <v>401</v>
      </c>
      <c r="W412" s="492" t="s">
        <v>402</v>
      </c>
      <c r="X412" s="492" t="s">
        <v>403</v>
      </c>
      <c r="Y412" s="492" t="s">
        <v>404</v>
      </c>
      <c r="Z412" s="492" t="s">
        <v>405</v>
      </c>
      <c r="AA412" s="492" t="s">
        <v>406</v>
      </c>
      <c r="AB412" s="492" t="s">
        <v>407</v>
      </c>
      <c r="AC412" s="492" t="s">
        <v>408</v>
      </c>
      <c r="AD412" s="492" t="s">
        <v>409</v>
      </c>
      <c r="AE412" s="492" t="s">
        <v>410</v>
      </c>
      <c r="AF412" s="492" t="s">
        <v>411</v>
      </c>
      <c r="AG412" s="492" t="s">
        <v>412</v>
      </c>
      <c r="AH412" s="492" t="s">
        <v>413</v>
      </c>
      <c r="AI412" s="492" t="s">
        <v>414</v>
      </c>
      <c r="AJ412" s="492" t="s">
        <v>415</v>
      </c>
      <c r="AK412" s="492" t="s">
        <v>416</v>
      </c>
      <c r="AL412" s="492" t="s">
        <v>417</v>
      </c>
      <c r="AM412" s="492" t="s">
        <v>418</v>
      </c>
      <c r="AN412" s="492" t="s">
        <v>419</v>
      </c>
      <c r="AO412" s="492" t="s">
        <v>420</v>
      </c>
      <c r="AP412" s="492" t="s">
        <v>421</v>
      </c>
      <c r="AQ412" s="492" t="s">
        <v>422</v>
      </c>
      <c r="AR412" s="492" t="s">
        <v>423</v>
      </c>
      <c r="AS412" s="492" t="s">
        <v>424</v>
      </c>
      <c r="AT412" s="492" t="s">
        <v>425</v>
      </c>
      <c r="AU412" s="492" t="s">
        <v>426</v>
      </c>
      <c r="AV412" s="492" t="s">
        <v>427</v>
      </c>
      <c r="AW412" s="492" t="s">
        <v>428</v>
      </c>
      <c r="AX412" s="492" t="s">
        <v>429</v>
      </c>
      <c r="AY412" s="492" t="s">
        <v>430</v>
      </c>
      <c r="AZ412" s="492" t="s">
        <v>431</v>
      </c>
      <c r="BA412" s="492" t="s">
        <v>432</v>
      </c>
      <c r="BB412" s="492" t="s">
        <v>433</v>
      </c>
      <c r="BC412" s="492" t="s">
        <v>434</v>
      </c>
      <c r="BD412" s="492" t="s">
        <v>435</v>
      </c>
      <c r="BE412" s="492" t="s">
        <v>436</v>
      </c>
      <c r="BF412" s="492" t="s">
        <v>437</v>
      </c>
      <c r="BG412" s="492" t="s">
        <v>438</v>
      </c>
      <c r="BH412" s="492" t="s">
        <v>439</v>
      </c>
      <c r="BI412" s="492" t="s">
        <v>440</v>
      </c>
      <c r="BJ412" s="28"/>
      <c r="BK412" s="28"/>
      <c r="BL412" s="28"/>
      <c r="BM412" s="28"/>
      <c r="BN412" s="28"/>
    </row>
    <row r="413" spans="1:66" x14ac:dyDescent="0.35">
      <c r="A413" s="28"/>
      <c r="B413" s="28"/>
      <c r="C413" s="28"/>
      <c r="D413" s="28"/>
      <c r="E413" s="326" t="s">
        <v>47</v>
      </c>
      <c r="F413" s="366"/>
      <c r="G413" s="495">
        <v>70.891907162791284</v>
      </c>
      <c r="H413" s="494">
        <v>70.891907162791284</v>
      </c>
      <c r="I413" s="494">
        <v>70.891907162791284</v>
      </c>
      <c r="J413" s="494">
        <v>70.891907162791284</v>
      </c>
      <c r="K413" s="494">
        <v>70.891907162791284</v>
      </c>
      <c r="L413" s="494"/>
      <c r="M413" s="494"/>
      <c r="N413" s="494"/>
      <c r="O413" s="494"/>
      <c r="P413" s="494"/>
      <c r="Q413" s="494"/>
      <c r="R413" s="494"/>
      <c r="S413" s="494"/>
      <c r="T413" s="494"/>
      <c r="U413" s="494"/>
      <c r="V413" s="494"/>
      <c r="W413" s="494"/>
      <c r="X413" s="494"/>
      <c r="Y413" s="494"/>
      <c r="Z413" s="494"/>
      <c r="AA413" s="494"/>
      <c r="AB413" s="494"/>
      <c r="AC413" s="494"/>
      <c r="AD413" s="494"/>
      <c r="AE413" s="494"/>
      <c r="AF413" s="494"/>
      <c r="AG413" s="494"/>
      <c r="AH413" s="494"/>
      <c r="AI413" s="494"/>
      <c r="AJ413" s="494"/>
      <c r="AK413" s="494"/>
      <c r="AL413" s="494"/>
      <c r="AM413" s="494"/>
      <c r="AN413" s="494"/>
      <c r="AO413" s="494"/>
      <c r="AP413" s="494"/>
      <c r="AQ413" s="494"/>
      <c r="AR413" s="494"/>
      <c r="AS413" s="494"/>
      <c r="AT413" s="494"/>
      <c r="AU413" s="494"/>
      <c r="AV413" s="494"/>
      <c r="AW413" s="494"/>
      <c r="AX413" s="494"/>
      <c r="AY413" s="494"/>
      <c r="AZ413" s="494"/>
      <c r="BA413" s="494"/>
      <c r="BB413" s="494"/>
      <c r="BC413" s="494"/>
      <c r="BD413" s="494"/>
      <c r="BE413" s="494"/>
      <c r="BF413" s="494"/>
      <c r="BG413" s="494"/>
      <c r="BH413" s="494"/>
      <c r="BI413" s="494"/>
      <c r="BJ413" s="28"/>
      <c r="BK413" s="28"/>
      <c r="BL413" s="28"/>
      <c r="BM413" s="28"/>
      <c r="BN413" s="28"/>
    </row>
    <row r="414" spans="1:66" x14ac:dyDescent="0.35">
      <c r="A414" s="28"/>
      <c r="B414" s="28"/>
      <c r="C414" s="28"/>
      <c r="D414" s="28"/>
      <c r="E414" s="326" t="s">
        <v>48</v>
      </c>
      <c r="F414" s="366"/>
      <c r="G414" s="247">
        <v>2.7858819944750515</v>
      </c>
      <c r="H414" s="240">
        <v>2.7858819944750515</v>
      </c>
      <c r="I414" s="240">
        <v>2.7858819944750515</v>
      </c>
      <c r="J414" s="240">
        <v>2.7858819944750515</v>
      </c>
      <c r="K414" s="240">
        <v>2.7858819944750515</v>
      </c>
      <c r="L414" s="240"/>
      <c r="M414" s="240"/>
      <c r="N414" s="240"/>
      <c r="O414" s="240"/>
      <c r="P414" s="240"/>
      <c r="Q414" s="240"/>
      <c r="R414" s="240"/>
      <c r="S414" s="240"/>
      <c r="T414" s="240"/>
      <c r="U414" s="240"/>
      <c r="V414" s="240"/>
      <c r="W414" s="240"/>
      <c r="X414" s="240"/>
      <c r="Y414" s="240"/>
      <c r="Z414" s="240"/>
      <c r="AA414" s="240"/>
      <c r="AB414" s="240"/>
      <c r="AC414" s="240"/>
      <c r="AD414" s="240"/>
      <c r="AE414" s="240"/>
      <c r="AF414" s="240"/>
      <c r="AG414" s="240"/>
      <c r="AH414" s="240"/>
      <c r="AI414" s="240"/>
      <c r="AJ414" s="24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0"/>
      <c r="BH414" s="240"/>
      <c r="BI414" s="240"/>
      <c r="BJ414" s="28"/>
      <c r="BK414" s="28"/>
      <c r="BL414" s="28"/>
      <c r="BM414" s="28"/>
      <c r="BN414" s="28"/>
    </row>
    <row r="415" spans="1:66" x14ac:dyDescent="0.35">
      <c r="A415" s="28"/>
      <c r="B415" s="28"/>
      <c r="C415" s="28"/>
      <c r="D415" s="28"/>
      <c r="E415" s="326" t="s">
        <v>49</v>
      </c>
      <c r="F415" s="366"/>
      <c r="G415" s="247">
        <v>105.16478377255922</v>
      </c>
      <c r="H415" s="240">
        <v>105.16478377255922</v>
      </c>
      <c r="I415" s="240">
        <v>105.16478377255922</v>
      </c>
      <c r="J415" s="240">
        <v>105.16478377255922</v>
      </c>
      <c r="K415" s="240">
        <v>105.16478377255922</v>
      </c>
      <c r="L415" s="240"/>
      <c r="M415" s="240"/>
      <c r="N415" s="240"/>
      <c r="O415" s="240"/>
      <c r="P415" s="240"/>
      <c r="Q415" s="240"/>
      <c r="R415" s="240"/>
      <c r="S415" s="240"/>
      <c r="T415" s="240"/>
      <c r="U415" s="240"/>
      <c r="V415" s="240"/>
      <c r="W415" s="240"/>
      <c r="X415" s="240"/>
      <c r="Y415" s="240"/>
      <c r="Z415" s="240"/>
      <c r="AA415" s="240"/>
      <c r="AB415" s="240"/>
      <c r="AC415" s="240"/>
      <c r="AD415" s="240"/>
      <c r="AE415" s="240"/>
      <c r="AF415" s="240"/>
      <c r="AG415" s="240"/>
      <c r="AH415" s="240"/>
      <c r="AI415" s="240"/>
      <c r="AJ415" s="24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8"/>
      <c r="BK415" s="28"/>
      <c r="BL415" s="28"/>
      <c r="BM415" s="28"/>
      <c r="BN415" s="28"/>
    </row>
    <row r="416" spans="1:66" x14ac:dyDescent="0.35">
      <c r="A416" s="28"/>
      <c r="B416" s="28"/>
      <c r="C416" s="28"/>
      <c r="D416" s="28"/>
      <c r="E416" s="326" t="s">
        <v>50</v>
      </c>
      <c r="F416" s="366"/>
      <c r="G416" s="247">
        <v>146.58439701625301</v>
      </c>
      <c r="H416" s="240">
        <v>146.58439701625301</v>
      </c>
      <c r="I416" s="240">
        <v>146.58439701625301</v>
      </c>
      <c r="J416" s="240">
        <v>146.58439701625301</v>
      </c>
      <c r="K416" s="240">
        <v>146.58439701625301</v>
      </c>
      <c r="L416" s="240"/>
      <c r="M416" s="240"/>
      <c r="N416" s="240"/>
      <c r="O416" s="240"/>
      <c r="P416" s="240"/>
      <c r="Q416" s="240"/>
      <c r="R416" s="240"/>
      <c r="S416" s="240"/>
      <c r="T416" s="240"/>
      <c r="U416" s="240"/>
      <c r="V416" s="240"/>
      <c r="W416" s="240"/>
      <c r="X416" s="240"/>
      <c r="Y416" s="240"/>
      <c r="Z416" s="240"/>
      <c r="AA416" s="240"/>
      <c r="AB416" s="240"/>
      <c r="AC416" s="240"/>
      <c r="AD416" s="240"/>
      <c r="AE416" s="240"/>
      <c r="AF416" s="240"/>
      <c r="AG416" s="240"/>
      <c r="AH416" s="240"/>
      <c r="AI416" s="240"/>
      <c r="AJ416" s="240"/>
      <c r="AK416" s="240"/>
      <c r="AL416" s="240"/>
      <c r="AM416" s="240"/>
      <c r="AN416" s="240"/>
      <c r="AO416" s="240"/>
      <c r="AP416" s="240"/>
      <c r="AQ416" s="240"/>
      <c r="AR416" s="240"/>
      <c r="AS416" s="240"/>
      <c r="AT416" s="240"/>
      <c r="AU416" s="240"/>
      <c r="AV416" s="240"/>
      <c r="AW416" s="240"/>
      <c r="AX416" s="240"/>
      <c r="AY416" s="240"/>
      <c r="AZ416" s="240"/>
      <c r="BA416" s="240"/>
      <c r="BB416" s="240"/>
      <c r="BC416" s="240"/>
      <c r="BD416" s="240"/>
      <c r="BE416" s="240"/>
      <c r="BF416" s="240"/>
      <c r="BG416" s="240"/>
      <c r="BH416" s="240"/>
      <c r="BI416" s="240"/>
      <c r="BJ416" s="28"/>
      <c r="BK416" s="28"/>
      <c r="BL416" s="28"/>
      <c r="BM416" s="28"/>
      <c r="BN416" s="28"/>
    </row>
    <row r="417" spans="1:66" x14ac:dyDescent="0.35">
      <c r="A417" s="28"/>
      <c r="B417" s="28"/>
      <c r="C417" s="28"/>
      <c r="D417" s="28"/>
      <c r="E417" s="326" t="s">
        <v>51</v>
      </c>
      <c r="F417" s="366"/>
      <c r="G417" s="247">
        <v>30.470756313839352</v>
      </c>
      <c r="H417" s="240">
        <v>30.470756313839352</v>
      </c>
      <c r="I417" s="240">
        <v>30.470756313839352</v>
      </c>
      <c r="J417" s="240">
        <v>30.470756313839352</v>
      </c>
      <c r="K417" s="240">
        <v>30.470756313839352</v>
      </c>
      <c r="L417" s="240"/>
      <c r="M417" s="240"/>
      <c r="N417" s="240"/>
      <c r="O417" s="240"/>
      <c r="P417" s="240"/>
      <c r="Q417" s="240"/>
      <c r="R417" s="240"/>
      <c r="S417" s="240"/>
      <c r="T417" s="240"/>
      <c r="U417" s="240"/>
      <c r="V417" s="240"/>
      <c r="W417" s="240"/>
      <c r="X417" s="240"/>
      <c r="Y417" s="240"/>
      <c r="Z417" s="240"/>
      <c r="AA417" s="240"/>
      <c r="AB417" s="240"/>
      <c r="AC417" s="240"/>
      <c r="AD417" s="240"/>
      <c r="AE417" s="240"/>
      <c r="AF417" s="240"/>
      <c r="AG417" s="240"/>
      <c r="AH417" s="240"/>
      <c r="AI417" s="240"/>
      <c r="AJ417" s="24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8"/>
      <c r="BK417" s="28"/>
      <c r="BL417" s="28"/>
      <c r="BM417" s="28"/>
      <c r="BN417" s="28"/>
    </row>
    <row r="418" spans="1:66" x14ac:dyDescent="0.35">
      <c r="A418" s="28"/>
      <c r="B418" s="28"/>
      <c r="C418" s="28"/>
      <c r="D418" s="28"/>
      <c r="E418" s="326" t="s">
        <v>52</v>
      </c>
      <c r="F418" s="366"/>
      <c r="G418" s="247">
        <v>69.994578251159751</v>
      </c>
      <c r="H418" s="240">
        <v>69.994578251159751</v>
      </c>
      <c r="I418" s="240">
        <v>69.994578251159751</v>
      </c>
      <c r="J418" s="240">
        <v>69.994578251159751</v>
      </c>
      <c r="K418" s="240">
        <v>69.994578251159751</v>
      </c>
      <c r="L418" s="240"/>
      <c r="M418" s="240"/>
      <c r="N418" s="240"/>
      <c r="O418" s="240"/>
      <c r="P418" s="240"/>
      <c r="Q418" s="240"/>
      <c r="R418" s="240"/>
      <c r="S418" s="240"/>
      <c r="T418" s="240"/>
      <c r="U418" s="240"/>
      <c r="V418" s="240"/>
      <c r="W418" s="240"/>
      <c r="X418" s="240"/>
      <c r="Y418" s="240"/>
      <c r="Z418" s="240"/>
      <c r="AA418" s="240"/>
      <c r="AB418" s="240"/>
      <c r="AC418" s="240"/>
      <c r="AD418" s="240"/>
      <c r="AE418" s="240"/>
      <c r="AF418" s="240"/>
      <c r="AG418" s="240"/>
      <c r="AH418" s="240"/>
      <c r="AI418" s="240"/>
      <c r="AJ418" s="24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0"/>
      <c r="BH418" s="240"/>
      <c r="BI418" s="240"/>
      <c r="BJ418" s="28"/>
      <c r="BK418" s="28"/>
      <c r="BL418" s="28"/>
      <c r="BM418" s="28"/>
      <c r="BN418" s="28"/>
    </row>
    <row r="419" spans="1:66" x14ac:dyDescent="0.35">
      <c r="A419" s="28"/>
      <c r="B419" s="28"/>
      <c r="C419" s="28"/>
      <c r="D419" s="28"/>
      <c r="E419" s="326" t="s">
        <v>53</v>
      </c>
      <c r="F419" s="366"/>
      <c r="G419" s="247">
        <v>3.2448385787062941</v>
      </c>
      <c r="H419" s="240">
        <v>3.2448385787062941</v>
      </c>
      <c r="I419" s="240">
        <v>3.2448385787062941</v>
      </c>
      <c r="J419" s="240">
        <v>3.2448385787062941</v>
      </c>
      <c r="K419" s="240">
        <v>1.6522152860120929</v>
      </c>
      <c r="L419" s="240"/>
      <c r="M419" s="240"/>
      <c r="N419" s="240"/>
      <c r="O419" s="240"/>
      <c r="P419" s="240"/>
      <c r="Q419" s="240"/>
      <c r="R419" s="240"/>
      <c r="S419" s="240"/>
      <c r="T419" s="240"/>
      <c r="U419" s="240"/>
      <c r="V419" s="240"/>
      <c r="W419" s="240"/>
      <c r="X419" s="240"/>
      <c r="Y419" s="240"/>
      <c r="Z419" s="240"/>
      <c r="AA419" s="240"/>
      <c r="AB419" s="240"/>
      <c r="AC419" s="240"/>
      <c r="AD419" s="240"/>
      <c r="AE419" s="240"/>
      <c r="AF419" s="240"/>
      <c r="AG419" s="240"/>
      <c r="AH419" s="240"/>
      <c r="AI419" s="240"/>
      <c r="AJ419" s="24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0"/>
      <c r="BH419" s="240"/>
      <c r="BI419" s="240"/>
      <c r="BJ419" s="28"/>
      <c r="BK419" s="28"/>
      <c r="BL419" s="28"/>
      <c r="BM419" s="28"/>
      <c r="BN419" s="28"/>
    </row>
    <row r="420" spans="1:66" x14ac:dyDescent="0.35">
      <c r="A420" s="28"/>
      <c r="B420" s="28"/>
      <c r="C420" s="28"/>
      <c r="D420" s="28"/>
      <c r="E420" s="326" t="s">
        <v>54</v>
      </c>
      <c r="F420" s="366"/>
      <c r="G420" s="247">
        <v>-3.1452315651130116E-8</v>
      </c>
      <c r="H420" s="240">
        <v>0</v>
      </c>
      <c r="I420" s="240">
        <v>0</v>
      </c>
      <c r="J420" s="240">
        <v>0</v>
      </c>
      <c r="K420" s="240">
        <v>0</v>
      </c>
      <c r="L420" s="240"/>
      <c r="M420" s="240"/>
      <c r="N420" s="240"/>
      <c r="O420" s="240"/>
      <c r="P420" s="240"/>
      <c r="Q420" s="240"/>
      <c r="R420" s="240"/>
      <c r="S420" s="240"/>
      <c r="T420" s="240"/>
      <c r="U420" s="240"/>
      <c r="V420" s="240"/>
      <c r="W420" s="240"/>
      <c r="X420" s="240"/>
      <c r="Y420" s="240"/>
      <c r="Z420" s="240"/>
      <c r="AA420" s="240"/>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8"/>
      <c r="BK420" s="28"/>
      <c r="BL420" s="28"/>
      <c r="BM420" s="28"/>
      <c r="BN420" s="28"/>
    </row>
    <row r="421" spans="1:66" x14ac:dyDescent="0.35">
      <c r="A421" s="28"/>
      <c r="B421" s="28"/>
      <c r="C421" s="28"/>
      <c r="D421" s="28"/>
      <c r="E421" s="326" t="s">
        <v>55</v>
      </c>
      <c r="F421" s="366"/>
      <c r="G421" s="247">
        <v>15.525798537486461</v>
      </c>
      <c r="H421" s="240">
        <v>15.525798537486461</v>
      </c>
      <c r="I421" s="240">
        <v>14.914367853042386</v>
      </c>
      <c r="J421" s="240">
        <v>12.806873109463973</v>
      </c>
      <c r="K421" s="240">
        <v>12.80687310946397</v>
      </c>
      <c r="L421" s="240"/>
      <c r="M421" s="240"/>
      <c r="N421" s="240"/>
      <c r="O421" s="240"/>
      <c r="P421" s="240"/>
      <c r="Q421" s="240"/>
      <c r="R421" s="240"/>
      <c r="S421" s="240"/>
      <c r="T421" s="240"/>
      <c r="U421" s="240"/>
      <c r="V421" s="240"/>
      <c r="W421" s="240"/>
      <c r="X421" s="240"/>
      <c r="Y421" s="240"/>
      <c r="Z421" s="240"/>
      <c r="AA421" s="240"/>
      <c r="AB421" s="240"/>
      <c r="AC421" s="240"/>
      <c r="AD421" s="240"/>
      <c r="AE421" s="240"/>
      <c r="AF421" s="240"/>
      <c r="AG421" s="240"/>
      <c r="AH421" s="240"/>
      <c r="AI421" s="240"/>
      <c r="AJ421" s="24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8"/>
      <c r="BK421" s="28"/>
      <c r="BL421" s="28"/>
      <c r="BM421" s="28"/>
      <c r="BN421" s="28"/>
    </row>
    <row r="422" spans="1:66" x14ac:dyDescent="0.35">
      <c r="A422" s="28"/>
      <c r="B422" s="28"/>
      <c r="C422" s="28"/>
      <c r="D422" s="28"/>
      <c r="E422" s="326" t="s">
        <v>56</v>
      </c>
      <c r="F422" s="366"/>
      <c r="G422" s="247">
        <v>-5.1743077640029056E-4</v>
      </c>
      <c r="H422" s="240">
        <v>0</v>
      </c>
      <c r="I422" s="240">
        <v>0</v>
      </c>
      <c r="J422" s="240">
        <v>0</v>
      </c>
      <c r="K422" s="240">
        <v>0</v>
      </c>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8"/>
      <c r="BK422" s="28"/>
      <c r="BL422" s="28"/>
      <c r="BM422" s="28"/>
      <c r="BN422" s="28"/>
    </row>
    <row r="423" spans="1:66" x14ac:dyDescent="0.35">
      <c r="A423" s="28"/>
      <c r="B423" s="28"/>
      <c r="C423" s="28"/>
      <c r="D423" s="28"/>
      <c r="E423" s="326" t="s">
        <v>57</v>
      </c>
      <c r="F423" s="366"/>
      <c r="G423" s="247">
        <v>6.1554735996790715</v>
      </c>
      <c r="H423" s="240">
        <v>4.697838409591081</v>
      </c>
      <c r="I423" s="240">
        <v>13.949773048901113</v>
      </c>
      <c r="J423" s="240">
        <v>13.433352005378131</v>
      </c>
      <c r="K423" s="240">
        <v>12.43708652463701</v>
      </c>
      <c r="L423" s="240"/>
      <c r="M423" s="240"/>
      <c r="N423" s="240"/>
      <c r="O423" s="240"/>
      <c r="P423" s="240"/>
      <c r="Q423" s="240"/>
      <c r="R423" s="240"/>
      <c r="S423" s="240"/>
      <c r="T423" s="240"/>
      <c r="U423" s="240"/>
      <c r="V423" s="240"/>
      <c r="W423" s="240"/>
      <c r="X423" s="240"/>
      <c r="Y423" s="240"/>
      <c r="Z423" s="240"/>
      <c r="AA423" s="240"/>
      <c r="AB423" s="240"/>
      <c r="AC423" s="240"/>
      <c r="AD423" s="240"/>
      <c r="AE423" s="240"/>
      <c r="AF423" s="240"/>
      <c r="AG423" s="240"/>
      <c r="AH423" s="240"/>
      <c r="AI423" s="240"/>
      <c r="AJ423" s="24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0"/>
      <c r="BH423" s="240"/>
      <c r="BI423" s="240"/>
      <c r="BJ423" s="28"/>
      <c r="BK423" s="28"/>
      <c r="BL423" s="28"/>
      <c r="BM423" s="28"/>
      <c r="BN423" s="28"/>
    </row>
    <row r="424" spans="1:66" x14ac:dyDescent="0.35">
      <c r="A424" s="28"/>
      <c r="B424" s="28"/>
      <c r="C424" s="28"/>
      <c r="D424" s="28"/>
      <c r="E424" s="326" t="s">
        <v>58</v>
      </c>
      <c r="F424" s="366"/>
      <c r="G424" s="247">
        <v>13.02106000896827</v>
      </c>
      <c r="H424" s="240">
        <v>13.02106000896827</v>
      </c>
      <c r="I424" s="240">
        <v>13.02106000896827</v>
      </c>
      <c r="J424" s="240">
        <v>13.02106000896827</v>
      </c>
      <c r="K424" s="240">
        <v>13.02106000896827</v>
      </c>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8"/>
      <c r="BK424" s="28"/>
      <c r="BL424" s="28"/>
      <c r="BM424" s="28"/>
      <c r="BN424" s="28"/>
    </row>
    <row r="425" spans="1:66" x14ac:dyDescent="0.35">
      <c r="A425" s="28"/>
      <c r="B425" s="28"/>
      <c r="C425" s="28"/>
      <c r="D425" s="28"/>
      <c r="E425" s="326" t="s">
        <v>59</v>
      </c>
      <c r="F425" s="366"/>
      <c r="G425" s="247">
        <v>0</v>
      </c>
      <c r="H425" s="240">
        <v>0</v>
      </c>
      <c r="I425" s="240">
        <v>0</v>
      </c>
      <c r="J425" s="240">
        <v>0</v>
      </c>
      <c r="K425" s="240">
        <v>0</v>
      </c>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8"/>
      <c r="BK425" s="28"/>
      <c r="BL425" s="28"/>
      <c r="BM425" s="28"/>
      <c r="BN425" s="28"/>
    </row>
    <row r="426" spans="1:66" x14ac:dyDescent="0.35">
      <c r="A426" s="28"/>
      <c r="B426" s="28"/>
      <c r="C426" s="28"/>
      <c r="D426" s="28"/>
      <c r="E426" s="326" t="s">
        <v>61</v>
      </c>
      <c r="F426" s="366"/>
      <c r="G426" s="247">
        <v>4.7937897801402949</v>
      </c>
      <c r="H426" s="240">
        <v>4.7937897801402949</v>
      </c>
      <c r="I426" s="240">
        <v>4.7937897801402949</v>
      </c>
      <c r="J426" s="240">
        <v>4.7937897801402949</v>
      </c>
      <c r="K426" s="240">
        <v>4.7937897801402949</v>
      </c>
      <c r="L426" s="240"/>
      <c r="M426" s="240"/>
      <c r="N426" s="240"/>
      <c r="O426" s="240"/>
      <c r="P426" s="240"/>
      <c r="Q426" s="240"/>
      <c r="R426" s="240"/>
      <c r="S426" s="240"/>
      <c r="T426" s="240"/>
      <c r="U426" s="240"/>
      <c r="V426" s="240"/>
      <c r="W426" s="240"/>
      <c r="X426" s="240"/>
      <c r="Y426" s="240"/>
      <c r="Z426" s="240"/>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0"/>
      <c r="BH426" s="240"/>
      <c r="BI426" s="240"/>
      <c r="BJ426" s="28"/>
      <c r="BK426" s="28"/>
      <c r="BL426" s="28"/>
      <c r="BM426" s="28"/>
      <c r="BN426" s="28"/>
    </row>
    <row r="427" spans="1:66" x14ac:dyDescent="0.35">
      <c r="A427" s="28"/>
      <c r="B427" s="28"/>
      <c r="C427" s="28"/>
      <c r="D427" s="28"/>
      <c r="E427" s="326" t="s">
        <v>62</v>
      </c>
      <c r="F427" s="366"/>
      <c r="G427" s="247">
        <v>-76.410730939620549</v>
      </c>
      <c r="H427" s="247">
        <v>-76.410730939620549</v>
      </c>
      <c r="I427" s="247">
        <v>-76.410730939620549</v>
      </c>
      <c r="J427" s="247">
        <v>-76.410730939620549</v>
      </c>
      <c r="K427" s="247">
        <v>-76.410730939620549</v>
      </c>
      <c r="L427" s="240"/>
      <c r="M427" s="240"/>
      <c r="N427" s="240"/>
      <c r="O427" s="240"/>
      <c r="P427" s="240"/>
      <c r="Q427" s="240"/>
      <c r="R427" s="240"/>
      <c r="S427" s="240"/>
      <c r="T427" s="240"/>
      <c r="U427" s="240"/>
      <c r="V427" s="240"/>
      <c r="W427" s="240"/>
      <c r="X427" s="240"/>
      <c r="Y427" s="240"/>
      <c r="Z427" s="240"/>
      <c r="AA427" s="240"/>
      <c r="AB427" s="240"/>
      <c r="AC427" s="240"/>
      <c r="AD427" s="240"/>
      <c r="AE427" s="240"/>
      <c r="AF427" s="240"/>
      <c r="AG427" s="240"/>
      <c r="AH427" s="240"/>
      <c r="AI427" s="240"/>
      <c r="AJ427" s="24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0"/>
      <c r="BH427" s="240"/>
      <c r="BI427" s="240"/>
      <c r="BJ427" s="28"/>
      <c r="BK427" s="28"/>
      <c r="BL427" s="28"/>
      <c r="BM427" s="28"/>
      <c r="BN427" s="28"/>
    </row>
    <row r="428" spans="1:66" x14ac:dyDescent="0.35">
      <c r="A428" s="28"/>
      <c r="B428" s="28"/>
      <c r="C428" s="28"/>
      <c r="D428" s="28"/>
      <c r="E428" s="326" t="s">
        <v>63</v>
      </c>
      <c r="F428" s="366"/>
      <c r="G428" s="247">
        <v>7.461269047897226E-2</v>
      </c>
      <c r="H428" s="240">
        <v>7.461269047897226E-2</v>
      </c>
      <c r="I428" s="240">
        <v>7.461269047897226E-2</v>
      </c>
      <c r="J428" s="240">
        <v>7.461269047897226E-2</v>
      </c>
      <c r="K428" s="240">
        <v>7.461269047897226E-2</v>
      </c>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240"/>
      <c r="AH428" s="240"/>
      <c r="AI428" s="240"/>
      <c r="AJ428" s="24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8"/>
      <c r="BK428" s="28"/>
      <c r="BL428" s="28"/>
      <c r="BM428" s="28"/>
      <c r="BN428" s="28"/>
    </row>
    <row r="429" spans="1:66" x14ac:dyDescent="0.35">
      <c r="A429" s="28"/>
      <c r="B429" s="28"/>
      <c r="C429" s="28"/>
      <c r="D429" s="28"/>
      <c r="E429" s="326" t="s">
        <v>64</v>
      </c>
      <c r="F429" s="366"/>
      <c r="G429" s="247">
        <v>-0.73123420744969259</v>
      </c>
      <c r="H429" s="240">
        <v>5.0218603767088572</v>
      </c>
      <c r="I429" s="240">
        <v>4.6085716429829926</v>
      </c>
      <c r="J429" s="240">
        <v>3.3882134183244084</v>
      </c>
      <c r="K429" s="240">
        <v>1.2813085899156382</v>
      </c>
      <c r="L429" s="240"/>
      <c r="M429" s="240"/>
      <c r="N429" s="240"/>
      <c r="O429" s="240"/>
      <c r="P429" s="240"/>
      <c r="Q429" s="240"/>
      <c r="R429" s="240"/>
      <c r="S429" s="240"/>
      <c r="T429" s="240"/>
      <c r="U429" s="240"/>
      <c r="V429" s="240"/>
      <c r="W429" s="240"/>
      <c r="X429" s="240"/>
      <c r="Y429" s="240"/>
      <c r="Z429" s="240"/>
      <c r="AA429" s="240"/>
      <c r="AB429" s="240"/>
      <c r="AC429" s="240"/>
      <c r="AD429" s="240"/>
      <c r="AE429" s="240"/>
      <c r="AF429" s="240"/>
      <c r="AG429" s="240"/>
      <c r="AH429" s="240"/>
      <c r="AI429" s="240"/>
      <c r="AJ429" s="24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0"/>
      <c r="BH429" s="240"/>
      <c r="BI429" s="240"/>
      <c r="BJ429" s="28"/>
      <c r="BK429" s="28"/>
      <c r="BL429" s="28"/>
      <c r="BM429" s="28"/>
      <c r="BN429" s="28"/>
    </row>
    <row r="430" spans="1:66" x14ac:dyDescent="0.35">
      <c r="A430" s="28"/>
      <c r="B430" s="28"/>
      <c r="C430" s="28"/>
      <c r="D430" s="28"/>
      <c r="E430" s="326" t="s">
        <v>65</v>
      </c>
      <c r="F430" s="366"/>
      <c r="G430" s="247">
        <v>15.451262425464774</v>
      </c>
      <c r="H430" s="240">
        <v>7.7763444655657956</v>
      </c>
      <c r="I430" s="240">
        <v>7.7763444655657956</v>
      </c>
      <c r="J430" s="240">
        <v>7.7763444655657956</v>
      </c>
      <c r="K430" s="240">
        <v>7.7763444655657956</v>
      </c>
      <c r="L430" s="240"/>
      <c r="M430" s="240"/>
      <c r="N430" s="240"/>
      <c r="O430" s="240"/>
      <c r="P430" s="240"/>
      <c r="Q430" s="240"/>
      <c r="R430" s="240"/>
      <c r="S430" s="240"/>
      <c r="T430" s="240"/>
      <c r="U430" s="240"/>
      <c r="V430" s="240"/>
      <c r="W430" s="240"/>
      <c r="X430" s="240"/>
      <c r="Y430" s="240"/>
      <c r="Z430" s="240"/>
      <c r="AA430" s="240"/>
      <c r="AB430" s="240"/>
      <c r="AC430" s="240"/>
      <c r="AD430" s="240"/>
      <c r="AE430" s="240"/>
      <c r="AF430" s="240"/>
      <c r="AG430" s="240"/>
      <c r="AH430" s="240"/>
      <c r="AI430" s="240"/>
      <c r="AJ430" s="240"/>
      <c r="AK430" s="240"/>
      <c r="AL430" s="240"/>
      <c r="AM430" s="240"/>
      <c r="AN430" s="240"/>
      <c r="AO430" s="240"/>
      <c r="AP430" s="240"/>
      <c r="AQ430" s="240"/>
      <c r="AR430" s="240"/>
      <c r="AS430" s="240"/>
      <c r="AT430" s="240"/>
      <c r="AU430" s="240"/>
      <c r="AV430" s="240"/>
      <c r="AW430" s="240"/>
      <c r="AX430" s="240"/>
      <c r="AY430" s="240"/>
      <c r="AZ430" s="240"/>
      <c r="BA430" s="240"/>
      <c r="BB430" s="240"/>
      <c r="BC430" s="240"/>
      <c r="BD430" s="240"/>
      <c r="BE430" s="240"/>
      <c r="BF430" s="240"/>
      <c r="BG430" s="240"/>
      <c r="BH430" s="240"/>
      <c r="BI430" s="240"/>
      <c r="BJ430" s="28"/>
      <c r="BK430" s="28"/>
      <c r="BL430" s="28"/>
      <c r="BM430" s="28"/>
      <c r="BN430" s="28"/>
    </row>
    <row r="431" spans="1:66" x14ac:dyDescent="0.35">
      <c r="A431" s="28"/>
      <c r="B431" s="28"/>
      <c r="C431" s="28"/>
      <c r="D431" s="28"/>
      <c r="E431" s="326">
        <v>0</v>
      </c>
      <c r="F431" s="366"/>
      <c r="G431" s="247"/>
      <c r="H431" s="240"/>
      <c r="I431" s="240"/>
      <c r="J431" s="240"/>
      <c r="K431" s="240"/>
      <c r="L431" s="240"/>
      <c r="M431" s="240"/>
      <c r="N431" s="240"/>
      <c r="O431" s="240"/>
      <c r="P431" s="240"/>
      <c r="Q431" s="240"/>
      <c r="R431" s="240"/>
      <c r="S431" s="240"/>
      <c r="T431" s="240"/>
      <c r="U431" s="240"/>
      <c r="V431" s="240"/>
      <c r="W431" s="240"/>
      <c r="X431" s="240"/>
      <c r="Y431" s="240"/>
      <c r="Z431" s="240"/>
      <c r="AA431" s="240"/>
      <c r="AB431" s="240"/>
      <c r="AC431" s="240"/>
      <c r="AD431" s="240"/>
      <c r="AE431" s="240"/>
      <c r="AF431" s="240"/>
      <c r="AG431" s="240"/>
      <c r="AH431" s="240"/>
      <c r="AI431" s="240"/>
      <c r="AJ431" s="24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8"/>
      <c r="BK431" s="28"/>
      <c r="BL431" s="28"/>
      <c r="BM431" s="28"/>
      <c r="BN431" s="28"/>
    </row>
    <row r="432" spans="1:66" x14ac:dyDescent="0.35">
      <c r="A432" s="28"/>
      <c r="B432" s="28"/>
      <c r="C432" s="28"/>
      <c r="D432" s="28"/>
      <c r="E432" s="326">
        <v>0</v>
      </c>
      <c r="F432" s="366"/>
      <c r="G432" s="247"/>
      <c r="H432" s="240"/>
      <c r="I432" s="240"/>
      <c r="J432" s="240"/>
      <c r="K432" s="240"/>
      <c r="L432" s="240"/>
      <c r="M432" s="240"/>
      <c r="N432" s="240"/>
      <c r="O432" s="240"/>
      <c r="P432" s="240"/>
      <c r="Q432" s="240"/>
      <c r="R432" s="240"/>
      <c r="S432" s="240"/>
      <c r="T432" s="240"/>
      <c r="U432" s="240"/>
      <c r="V432" s="240"/>
      <c r="W432" s="240"/>
      <c r="X432" s="240"/>
      <c r="Y432" s="240"/>
      <c r="Z432" s="240"/>
      <c r="AA432" s="240"/>
      <c r="AB432" s="240"/>
      <c r="AC432" s="240"/>
      <c r="AD432" s="240"/>
      <c r="AE432" s="240"/>
      <c r="AF432" s="240"/>
      <c r="AG432" s="240"/>
      <c r="AH432" s="240"/>
      <c r="AI432" s="240"/>
      <c r="AJ432" s="24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8"/>
      <c r="BK432" s="28"/>
      <c r="BL432" s="28"/>
      <c r="BM432" s="28"/>
      <c r="BN432" s="28"/>
    </row>
    <row r="433" spans="1:66" x14ac:dyDescent="0.35">
      <c r="A433" s="28"/>
      <c r="B433" s="28"/>
      <c r="C433" s="28"/>
      <c r="D433" s="28"/>
      <c r="E433" s="326">
        <v>0</v>
      </c>
      <c r="F433" s="366"/>
      <c r="G433" s="247"/>
      <c r="H433" s="240"/>
      <c r="I433" s="240"/>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8"/>
      <c r="BK433" s="28"/>
      <c r="BL433" s="28"/>
      <c r="BM433" s="28"/>
      <c r="BN433" s="28"/>
    </row>
    <row r="434" spans="1:66" x14ac:dyDescent="0.35">
      <c r="A434" s="28"/>
      <c r="B434" s="28"/>
      <c r="C434" s="28"/>
      <c r="D434" s="28"/>
      <c r="E434" s="326">
        <v>0</v>
      </c>
      <c r="F434" s="366"/>
      <c r="G434" s="247"/>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8"/>
      <c r="BK434" s="28"/>
      <c r="BL434" s="28"/>
      <c r="BM434" s="28"/>
      <c r="BN434" s="28"/>
    </row>
    <row r="435" spans="1:66" x14ac:dyDescent="0.35">
      <c r="A435" s="28"/>
      <c r="B435" s="28"/>
      <c r="C435" s="28"/>
      <c r="D435" s="28"/>
      <c r="E435" s="326">
        <v>0</v>
      </c>
      <c r="F435" s="366"/>
      <c r="G435" s="247"/>
      <c r="H435" s="240"/>
      <c r="I435" s="240"/>
      <c r="J435" s="240"/>
      <c r="K435" s="240"/>
      <c r="L435" s="240"/>
      <c r="M435" s="240"/>
      <c r="N435" s="240"/>
      <c r="O435" s="240"/>
      <c r="P435" s="240"/>
      <c r="Q435" s="240"/>
      <c r="R435" s="240"/>
      <c r="S435" s="240"/>
      <c r="T435" s="240"/>
      <c r="U435" s="240"/>
      <c r="V435" s="240"/>
      <c r="W435" s="240"/>
      <c r="X435" s="240"/>
      <c r="Y435" s="240"/>
      <c r="Z435" s="240"/>
      <c r="AA435" s="240"/>
      <c r="AB435" s="240"/>
      <c r="AC435" s="240"/>
      <c r="AD435" s="240"/>
      <c r="AE435" s="240"/>
      <c r="AF435" s="240"/>
      <c r="AG435" s="240"/>
      <c r="AH435" s="240"/>
      <c r="AI435" s="240"/>
      <c r="AJ435" s="240"/>
      <c r="AK435" s="240"/>
      <c r="AL435" s="240"/>
      <c r="AM435" s="240"/>
      <c r="AN435" s="240"/>
      <c r="AO435" s="240"/>
      <c r="AP435" s="240"/>
      <c r="AQ435" s="240"/>
      <c r="AR435" s="240"/>
      <c r="AS435" s="240"/>
      <c r="AT435" s="240"/>
      <c r="AU435" s="240"/>
      <c r="AV435" s="240"/>
      <c r="AW435" s="240"/>
      <c r="AX435" s="240"/>
      <c r="AY435" s="240"/>
      <c r="AZ435" s="240"/>
      <c r="BA435" s="240"/>
      <c r="BB435" s="240"/>
      <c r="BC435" s="240"/>
      <c r="BD435" s="240"/>
      <c r="BE435" s="240"/>
      <c r="BF435" s="240"/>
      <c r="BG435" s="240"/>
      <c r="BH435" s="240"/>
      <c r="BI435" s="240"/>
      <c r="BJ435" s="28"/>
      <c r="BK435" s="28"/>
      <c r="BL435" s="28"/>
      <c r="BM435" s="28"/>
      <c r="BN435" s="28"/>
    </row>
    <row r="436" spans="1:66" x14ac:dyDescent="0.35">
      <c r="A436" s="28"/>
      <c r="B436" s="28"/>
      <c r="C436" s="28"/>
      <c r="D436" s="28"/>
      <c r="E436" s="326">
        <v>0</v>
      </c>
      <c r="F436" s="366"/>
      <c r="G436" s="247"/>
      <c r="H436" s="240"/>
      <c r="I436" s="240"/>
      <c r="J436" s="240"/>
      <c r="K436" s="240"/>
      <c r="L436" s="240"/>
      <c r="M436" s="240"/>
      <c r="N436" s="240"/>
      <c r="O436" s="240"/>
      <c r="P436" s="240"/>
      <c r="Q436" s="240"/>
      <c r="R436" s="240"/>
      <c r="S436" s="240"/>
      <c r="T436" s="240"/>
      <c r="U436" s="240"/>
      <c r="V436" s="240"/>
      <c r="W436" s="240"/>
      <c r="X436" s="240"/>
      <c r="Y436" s="240"/>
      <c r="Z436" s="240"/>
      <c r="AA436" s="240"/>
      <c r="AB436" s="240"/>
      <c r="AC436" s="240"/>
      <c r="AD436" s="240"/>
      <c r="AE436" s="240"/>
      <c r="AF436" s="240"/>
      <c r="AG436" s="240"/>
      <c r="AH436" s="240"/>
      <c r="AI436" s="240"/>
      <c r="AJ436" s="24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8"/>
      <c r="BK436" s="28"/>
      <c r="BL436" s="28"/>
      <c r="BM436" s="28"/>
      <c r="BN436" s="28"/>
    </row>
    <row r="437" spans="1:66" x14ac:dyDescent="0.35">
      <c r="A437" s="28"/>
      <c r="B437" s="28"/>
      <c r="C437" s="28"/>
      <c r="D437" s="28"/>
      <c r="E437" s="326">
        <v>0</v>
      </c>
      <c r="F437" s="366"/>
      <c r="G437" s="247"/>
      <c r="H437" s="240"/>
      <c r="I437" s="240"/>
      <c r="J437" s="240"/>
      <c r="K437" s="240"/>
      <c r="L437" s="240"/>
      <c r="M437" s="240"/>
      <c r="N437" s="240"/>
      <c r="O437" s="240"/>
      <c r="P437" s="240"/>
      <c r="Q437" s="240"/>
      <c r="R437" s="240"/>
      <c r="S437" s="240"/>
      <c r="T437" s="240"/>
      <c r="U437" s="240"/>
      <c r="V437" s="240"/>
      <c r="W437" s="240"/>
      <c r="X437" s="240"/>
      <c r="Y437" s="240"/>
      <c r="Z437" s="240"/>
      <c r="AA437" s="240"/>
      <c r="AB437" s="240"/>
      <c r="AC437" s="240"/>
      <c r="AD437" s="240"/>
      <c r="AE437" s="240"/>
      <c r="AF437" s="240"/>
      <c r="AG437" s="240"/>
      <c r="AH437" s="240"/>
      <c r="AI437" s="240"/>
      <c r="AJ437" s="24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0"/>
      <c r="BH437" s="240"/>
      <c r="BI437" s="240"/>
      <c r="BJ437" s="28"/>
      <c r="BK437" s="28"/>
      <c r="BL437" s="28"/>
      <c r="BM437" s="28"/>
      <c r="BN437" s="28"/>
    </row>
    <row r="438" spans="1:66" x14ac:dyDescent="0.35">
      <c r="A438" s="28"/>
      <c r="B438" s="28"/>
      <c r="C438" s="28"/>
      <c r="D438" s="28"/>
      <c r="E438" s="326">
        <v>0</v>
      </c>
      <c r="F438" s="366"/>
      <c r="G438" s="247"/>
      <c r="H438" s="240"/>
      <c r="I438" s="240"/>
      <c r="J438" s="240"/>
      <c r="K438" s="240"/>
      <c r="L438" s="240"/>
      <c r="M438" s="240"/>
      <c r="N438" s="240"/>
      <c r="O438" s="240"/>
      <c r="P438" s="240"/>
      <c r="Q438" s="240"/>
      <c r="R438" s="240"/>
      <c r="S438" s="240"/>
      <c r="T438" s="240"/>
      <c r="U438" s="240"/>
      <c r="V438" s="240"/>
      <c r="W438" s="240"/>
      <c r="X438" s="240"/>
      <c r="Y438" s="240"/>
      <c r="Z438" s="240"/>
      <c r="AA438" s="240"/>
      <c r="AB438" s="240"/>
      <c r="AC438" s="240"/>
      <c r="AD438" s="240"/>
      <c r="AE438" s="240"/>
      <c r="AF438" s="240"/>
      <c r="AG438" s="240"/>
      <c r="AH438" s="240"/>
      <c r="AI438" s="240"/>
      <c r="AJ438" s="240"/>
      <c r="AK438" s="240"/>
      <c r="AL438" s="240"/>
      <c r="AM438" s="240"/>
      <c r="AN438" s="240"/>
      <c r="AO438" s="240"/>
      <c r="AP438" s="240"/>
      <c r="AQ438" s="240"/>
      <c r="AR438" s="240"/>
      <c r="AS438" s="240"/>
      <c r="AT438" s="240"/>
      <c r="AU438" s="240"/>
      <c r="AV438" s="240"/>
      <c r="AW438" s="240"/>
      <c r="AX438" s="240"/>
      <c r="AY438" s="240"/>
      <c r="AZ438" s="240"/>
      <c r="BA438" s="240"/>
      <c r="BB438" s="240"/>
      <c r="BC438" s="240"/>
      <c r="BD438" s="240"/>
      <c r="BE438" s="240"/>
      <c r="BF438" s="240"/>
      <c r="BG438" s="240"/>
      <c r="BH438" s="240"/>
      <c r="BI438" s="240"/>
      <c r="BJ438" s="28"/>
      <c r="BK438" s="28"/>
      <c r="BL438" s="28"/>
      <c r="BM438" s="28"/>
      <c r="BN438" s="28"/>
    </row>
    <row r="439" spans="1:66" x14ac:dyDescent="0.35">
      <c r="A439" s="28"/>
      <c r="B439" s="28"/>
      <c r="C439" s="28"/>
      <c r="D439" s="28"/>
      <c r="E439" s="326">
        <v>0</v>
      </c>
      <c r="F439" s="366"/>
      <c r="G439" s="247"/>
      <c r="H439" s="240"/>
      <c r="I439" s="240"/>
      <c r="J439" s="240"/>
      <c r="K439" s="240"/>
      <c r="L439" s="240"/>
      <c r="M439" s="240"/>
      <c r="N439" s="240"/>
      <c r="O439" s="240"/>
      <c r="P439" s="240"/>
      <c r="Q439" s="240"/>
      <c r="R439" s="240"/>
      <c r="S439" s="240"/>
      <c r="T439" s="240"/>
      <c r="U439" s="240"/>
      <c r="V439" s="240"/>
      <c r="W439" s="240"/>
      <c r="X439" s="240"/>
      <c r="Y439" s="240"/>
      <c r="Z439" s="240"/>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240"/>
      <c r="BE439" s="240"/>
      <c r="BF439" s="240"/>
      <c r="BG439" s="240"/>
      <c r="BH439" s="240"/>
      <c r="BI439" s="240"/>
      <c r="BJ439" s="28"/>
      <c r="BK439" s="28"/>
      <c r="BL439" s="28"/>
      <c r="BM439" s="28"/>
      <c r="BN439" s="28"/>
    </row>
    <row r="440" spans="1:66" x14ac:dyDescent="0.35">
      <c r="A440" s="28"/>
      <c r="B440" s="28"/>
      <c r="C440" s="28"/>
      <c r="D440" s="28"/>
      <c r="E440" s="326">
        <v>0</v>
      </c>
      <c r="F440" s="366"/>
      <c r="G440" s="247"/>
      <c r="H440" s="240"/>
      <c r="I440" s="240"/>
      <c r="J440" s="240"/>
      <c r="K440" s="240"/>
      <c r="L440" s="240"/>
      <c r="M440" s="240"/>
      <c r="N440" s="240"/>
      <c r="O440" s="240"/>
      <c r="P440" s="240"/>
      <c r="Q440" s="240"/>
      <c r="R440" s="240"/>
      <c r="S440" s="240"/>
      <c r="T440" s="240"/>
      <c r="U440" s="240"/>
      <c r="V440" s="240"/>
      <c r="W440" s="240"/>
      <c r="X440" s="240"/>
      <c r="Y440" s="240"/>
      <c r="Z440" s="240"/>
      <c r="AA440" s="240"/>
      <c r="AB440" s="240"/>
      <c r="AC440" s="240"/>
      <c r="AD440" s="240"/>
      <c r="AE440" s="240"/>
      <c r="AF440" s="240"/>
      <c r="AG440" s="240"/>
      <c r="AH440" s="240"/>
      <c r="AI440" s="240"/>
      <c r="AJ440" s="240"/>
      <c r="AK440" s="240"/>
      <c r="AL440" s="240"/>
      <c r="AM440" s="240"/>
      <c r="AN440" s="240"/>
      <c r="AO440" s="240"/>
      <c r="AP440" s="240"/>
      <c r="AQ440" s="240"/>
      <c r="AR440" s="240"/>
      <c r="AS440" s="240"/>
      <c r="AT440" s="240"/>
      <c r="AU440" s="240"/>
      <c r="AV440" s="240"/>
      <c r="AW440" s="240"/>
      <c r="AX440" s="240"/>
      <c r="AY440" s="240"/>
      <c r="AZ440" s="240"/>
      <c r="BA440" s="240"/>
      <c r="BB440" s="240"/>
      <c r="BC440" s="240"/>
      <c r="BD440" s="240"/>
      <c r="BE440" s="240"/>
      <c r="BF440" s="240"/>
      <c r="BG440" s="240"/>
      <c r="BH440" s="240"/>
      <c r="BI440" s="240"/>
      <c r="BJ440" s="28"/>
      <c r="BK440" s="28"/>
      <c r="BL440" s="28"/>
      <c r="BM440" s="28"/>
      <c r="BN440" s="28"/>
    </row>
    <row r="441" spans="1:66" x14ac:dyDescent="0.35">
      <c r="A441" s="28"/>
      <c r="B441" s="28"/>
      <c r="C441" s="28"/>
      <c r="D441" s="28"/>
      <c r="E441" s="326">
        <v>0</v>
      </c>
      <c r="F441" s="366"/>
      <c r="G441" s="247"/>
      <c r="H441" s="240"/>
      <c r="I441" s="240"/>
      <c r="J441" s="240"/>
      <c r="K441" s="240"/>
      <c r="L441" s="240"/>
      <c r="M441" s="240"/>
      <c r="N441" s="240"/>
      <c r="O441" s="240"/>
      <c r="P441" s="240"/>
      <c r="Q441" s="240"/>
      <c r="R441" s="240"/>
      <c r="S441" s="240"/>
      <c r="T441" s="240"/>
      <c r="U441" s="240"/>
      <c r="V441" s="240"/>
      <c r="W441" s="240"/>
      <c r="X441" s="240"/>
      <c r="Y441" s="240"/>
      <c r="Z441" s="240"/>
      <c r="AA441" s="240"/>
      <c r="AB441" s="240"/>
      <c r="AC441" s="240"/>
      <c r="AD441" s="240"/>
      <c r="AE441" s="240"/>
      <c r="AF441" s="240"/>
      <c r="AG441" s="240"/>
      <c r="AH441" s="240"/>
      <c r="AI441" s="240"/>
      <c r="AJ441" s="24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8"/>
      <c r="BK441" s="28"/>
      <c r="BL441" s="28"/>
      <c r="BM441" s="28"/>
      <c r="BN441" s="28"/>
    </row>
    <row r="442" spans="1:66" x14ac:dyDescent="0.35">
      <c r="A442" s="28"/>
      <c r="B442" s="28"/>
      <c r="C442" s="28"/>
      <c r="D442" s="28"/>
      <c r="E442" s="326">
        <v>0</v>
      </c>
      <c r="F442" s="366"/>
      <c r="G442" s="247"/>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c r="AE442" s="240"/>
      <c r="AF442" s="240"/>
      <c r="AG442" s="240"/>
      <c r="AH442" s="240"/>
      <c r="AI442" s="240"/>
      <c r="AJ442" s="240"/>
      <c r="AK442" s="240"/>
      <c r="AL442" s="240"/>
      <c r="AM442" s="240"/>
      <c r="AN442" s="240"/>
      <c r="AO442" s="240"/>
      <c r="AP442" s="240"/>
      <c r="AQ442" s="240"/>
      <c r="AR442" s="240"/>
      <c r="AS442" s="240"/>
      <c r="AT442" s="240"/>
      <c r="AU442" s="240"/>
      <c r="AV442" s="240"/>
      <c r="AW442" s="240"/>
      <c r="AX442" s="240"/>
      <c r="AY442" s="240"/>
      <c r="AZ442" s="240"/>
      <c r="BA442" s="240"/>
      <c r="BB442" s="240"/>
      <c r="BC442" s="240"/>
      <c r="BD442" s="240"/>
      <c r="BE442" s="240"/>
      <c r="BF442" s="240"/>
      <c r="BG442" s="240"/>
      <c r="BH442" s="240"/>
      <c r="BI442" s="240"/>
      <c r="BJ442" s="28"/>
      <c r="BK442" s="28"/>
      <c r="BL442" s="28"/>
      <c r="BM442" s="28"/>
      <c r="BN442" s="28"/>
    </row>
    <row r="443" spans="1:66" x14ac:dyDescent="0.35">
      <c r="A443" s="28"/>
      <c r="B443" s="28"/>
      <c r="C443" s="28"/>
      <c r="D443" s="28"/>
      <c r="E443" s="326">
        <v>0</v>
      </c>
      <c r="F443" s="366"/>
      <c r="G443" s="247"/>
      <c r="H443" s="240"/>
      <c r="I443" s="240"/>
      <c r="J443" s="240"/>
      <c r="K443" s="240"/>
      <c r="L443" s="240"/>
      <c r="M443" s="240"/>
      <c r="N443" s="240"/>
      <c r="O443" s="240"/>
      <c r="P443" s="240"/>
      <c r="Q443" s="240"/>
      <c r="R443" s="240"/>
      <c r="S443" s="240"/>
      <c r="T443" s="240"/>
      <c r="U443" s="240"/>
      <c r="V443" s="240"/>
      <c r="W443" s="240"/>
      <c r="X443" s="240"/>
      <c r="Y443" s="240"/>
      <c r="Z443" s="240"/>
      <c r="AA443" s="240"/>
      <c r="AB443" s="240"/>
      <c r="AC443" s="240"/>
      <c r="AD443" s="240"/>
      <c r="AE443" s="240"/>
      <c r="AF443" s="240"/>
      <c r="AG443" s="240"/>
      <c r="AH443" s="240"/>
      <c r="AI443" s="240"/>
      <c r="AJ443" s="240"/>
      <c r="AK443" s="240"/>
      <c r="AL443" s="240"/>
      <c r="AM443" s="240"/>
      <c r="AN443" s="240"/>
      <c r="AO443" s="240"/>
      <c r="AP443" s="240"/>
      <c r="AQ443" s="240"/>
      <c r="AR443" s="240"/>
      <c r="AS443" s="240"/>
      <c r="AT443" s="240"/>
      <c r="AU443" s="240"/>
      <c r="AV443" s="240"/>
      <c r="AW443" s="240"/>
      <c r="AX443" s="240"/>
      <c r="AY443" s="240"/>
      <c r="AZ443" s="240"/>
      <c r="BA443" s="240"/>
      <c r="BB443" s="240"/>
      <c r="BC443" s="240"/>
      <c r="BD443" s="240"/>
      <c r="BE443" s="240"/>
      <c r="BF443" s="240"/>
      <c r="BG443" s="240"/>
      <c r="BH443" s="240"/>
      <c r="BI443" s="240"/>
      <c r="BJ443" s="28"/>
      <c r="BK443" s="28"/>
      <c r="BL443" s="28"/>
      <c r="BM443" s="28"/>
      <c r="BN443" s="28"/>
    </row>
    <row r="444" spans="1:66" x14ac:dyDescent="0.35">
      <c r="A444" s="28"/>
      <c r="B444" s="28"/>
      <c r="C444" s="28"/>
      <c r="D444" s="28"/>
      <c r="E444" s="326">
        <v>0</v>
      </c>
      <c r="F444" s="366"/>
      <c r="G444" s="247"/>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240"/>
      <c r="AE444" s="240"/>
      <c r="AF444" s="240"/>
      <c r="AG444" s="240"/>
      <c r="AH444" s="240"/>
      <c r="AI444" s="240"/>
      <c r="AJ444" s="240"/>
      <c r="AK444" s="240"/>
      <c r="AL444" s="240"/>
      <c r="AM444" s="240"/>
      <c r="AN444" s="240"/>
      <c r="AO444" s="240"/>
      <c r="AP444" s="240"/>
      <c r="AQ444" s="240"/>
      <c r="AR444" s="240"/>
      <c r="AS444" s="240"/>
      <c r="AT444" s="240"/>
      <c r="AU444" s="240"/>
      <c r="AV444" s="240"/>
      <c r="AW444" s="240"/>
      <c r="AX444" s="240"/>
      <c r="AY444" s="240"/>
      <c r="AZ444" s="240"/>
      <c r="BA444" s="240"/>
      <c r="BB444" s="240"/>
      <c r="BC444" s="240"/>
      <c r="BD444" s="240"/>
      <c r="BE444" s="240"/>
      <c r="BF444" s="240"/>
      <c r="BG444" s="240"/>
      <c r="BH444" s="240"/>
      <c r="BI444" s="240"/>
      <c r="BJ444" s="28"/>
      <c r="BK444" s="28"/>
      <c r="BL444" s="28"/>
      <c r="BM444" s="28"/>
      <c r="BN444" s="28"/>
    </row>
    <row r="445" spans="1:66" x14ac:dyDescent="0.35">
      <c r="A445" s="28"/>
      <c r="B445" s="28"/>
      <c r="C445" s="28"/>
      <c r="D445" s="28"/>
      <c r="E445" s="326">
        <v>0</v>
      </c>
      <c r="F445" s="366"/>
      <c r="G445" s="247"/>
      <c r="H445" s="240"/>
      <c r="I445" s="240"/>
      <c r="J445" s="240"/>
      <c r="K445" s="240"/>
      <c r="L445" s="240"/>
      <c r="M445" s="240"/>
      <c r="N445" s="240"/>
      <c r="O445" s="240"/>
      <c r="P445" s="240"/>
      <c r="Q445" s="240"/>
      <c r="R445" s="240"/>
      <c r="S445" s="240"/>
      <c r="T445" s="240"/>
      <c r="U445" s="240"/>
      <c r="V445" s="240"/>
      <c r="W445" s="240"/>
      <c r="X445" s="240"/>
      <c r="Y445" s="240"/>
      <c r="Z445" s="240"/>
      <c r="AA445" s="240"/>
      <c r="AB445" s="240"/>
      <c r="AC445" s="240"/>
      <c r="AD445" s="240"/>
      <c r="AE445" s="240"/>
      <c r="AF445" s="240"/>
      <c r="AG445" s="240"/>
      <c r="AH445" s="240"/>
      <c r="AI445" s="240"/>
      <c r="AJ445" s="240"/>
      <c r="AK445" s="240"/>
      <c r="AL445" s="240"/>
      <c r="AM445" s="240"/>
      <c r="AN445" s="240"/>
      <c r="AO445" s="240"/>
      <c r="AP445" s="240"/>
      <c r="AQ445" s="240"/>
      <c r="AR445" s="240"/>
      <c r="AS445" s="240"/>
      <c r="AT445" s="240"/>
      <c r="AU445" s="240"/>
      <c r="AV445" s="240"/>
      <c r="AW445" s="240"/>
      <c r="AX445" s="240"/>
      <c r="AY445" s="240"/>
      <c r="AZ445" s="240"/>
      <c r="BA445" s="240"/>
      <c r="BB445" s="240"/>
      <c r="BC445" s="240"/>
      <c r="BD445" s="240"/>
      <c r="BE445" s="240"/>
      <c r="BF445" s="240"/>
      <c r="BG445" s="240"/>
      <c r="BH445" s="240"/>
      <c r="BI445" s="240"/>
      <c r="BJ445" s="28"/>
      <c r="BK445" s="28"/>
      <c r="BL445" s="28"/>
      <c r="BM445" s="28"/>
      <c r="BN445" s="28"/>
    </row>
    <row r="446" spans="1:66" x14ac:dyDescent="0.35">
      <c r="A446" s="28"/>
      <c r="B446" s="28"/>
      <c r="C446" s="28"/>
      <c r="D446" s="28"/>
      <c r="E446" s="326">
        <v>0</v>
      </c>
      <c r="F446" s="366"/>
      <c r="G446" s="247"/>
      <c r="H446" s="240"/>
      <c r="I446" s="240"/>
      <c r="J446" s="240"/>
      <c r="K446" s="240"/>
      <c r="L446" s="240"/>
      <c r="M446" s="240"/>
      <c r="N446" s="240"/>
      <c r="O446" s="240"/>
      <c r="P446" s="240"/>
      <c r="Q446" s="240"/>
      <c r="R446" s="240"/>
      <c r="S446" s="240"/>
      <c r="T446" s="240"/>
      <c r="U446" s="240"/>
      <c r="V446" s="240"/>
      <c r="W446" s="240"/>
      <c r="X446" s="240"/>
      <c r="Y446" s="240"/>
      <c r="Z446" s="240"/>
      <c r="AA446" s="240"/>
      <c r="AB446" s="240"/>
      <c r="AC446" s="240"/>
      <c r="AD446" s="240"/>
      <c r="AE446" s="240"/>
      <c r="AF446" s="240"/>
      <c r="AG446" s="240"/>
      <c r="AH446" s="240"/>
      <c r="AI446" s="240"/>
      <c r="AJ446" s="24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8"/>
      <c r="BK446" s="28"/>
      <c r="BL446" s="28"/>
      <c r="BM446" s="28"/>
      <c r="BN446" s="28"/>
    </row>
    <row r="447" spans="1:66" x14ac:dyDescent="0.35">
      <c r="A447" s="28"/>
      <c r="B447" s="28"/>
      <c r="C447" s="28"/>
      <c r="D447" s="28"/>
      <c r="E447" s="326">
        <v>0</v>
      </c>
      <c r="F447" s="366"/>
      <c r="G447" s="247"/>
      <c r="H447" s="240"/>
      <c r="I447" s="240"/>
      <c r="J447" s="240"/>
      <c r="K447" s="240"/>
      <c r="L447" s="240"/>
      <c r="M447" s="240"/>
      <c r="N447" s="240"/>
      <c r="O447" s="240"/>
      <c r="P447" s="240"/>
      <c r="Q447" s="240"/>
      <c r="R447" s="240"/>
      <c r="S447" s="240"/>
      <c r="T447" s="240"/>
      <c r="U447" s="240"/>
      <c r="V447" s="240"/>
      <c r="W447" s="240"/>
      <c r="X447" s="240"/>
      <c r="Y447" s="240"/>
      <c r="Z447" s="240"/>
      <c r="AA447" s="240"/>
      <c r="AB447" s="240"/>
      <c r="AC447" s="240"/>
      <c r="AD447" s="240"/>
      <c r="AE447" s="240"/>
      <c r="AF447" s="240"/>
      <c r="AG447" s="240"/>
      <c r="AH447" s="240"/>
      <c r="AI447" s="240"/>
      <c r="AJ447" s="240"/>
      <c r="AK447" s="240"/>
      <c r="AL447" s="240"/>
      <c r="AM447" s="240"/>
      <c r="AN447" s="240"/>
      <c r="AO447" s="240"/>
      <c r="AP447" s="240"/>
      <c r="AQ447" s="240"/>
      <c r="AR447" s="240"/>
      <c r="AS447" s="240"/>
      <c r="AT447" s="240"/>
      <c r="AU447" s="240"/>
      <c r="AV447" s="240"/>
      <c r="AW447" s="240"/>
      <c r="AX447" s="240"/>
      <c r="AY447" s="240"/>
      <c r="AZ447" s="240"/>
      <c r="BA447" s="240"/>
      <c r="BB447" s="240"/>
      <c r="BC447" s="240"/>
      <c r="BD447" s="240"/>
      <c r="BE447" s="240"/>
      <c r="BF447" s="240"/>
      <c r="BG447" s="240"/>
      <c r="BH447" s="240"/>
      <c r="BI447" s="240"/>
      <c r="BJ447" s="28"/>
      <c r="BK447" s="28"/>
      <c r="BL447" s="28"/>
      <c r="BM447" s="28"/>
      <c r="BN447" s="28"/>
    </row>
    <row r="448" spans="1:66" x14ac:dyDescent="0.35">
      <c r="A448" s="28"/>
      <c r="B448" s="28"/>
      <c r="C448" s="28"/>
      <c r="D448" s="28"/>
      <c r="E448" s="326">
        <v>0</v>
      </c>
      <c r="F448" s="366"/>
      <c r="G448" s="247"/>
      <c r="H448" s="240"/>
      <c r="I448" s="240"/>
      <c r="J448" s="240"/>
      <c r="K448" s="240"/>
      <c r="L448" s="240"/>
      <c r="M448" s="240"/>
      <c r="N448" s="240"/>
      <c r="O448" s="240"/>
      <c r="P448" s="240"/>
      <c r="Q448" s="240"/>
      <c r="R448" s="240"/>
      <c r="S448" s="240"/>
      <c r="T448" s="240"/>
      <c r="U448" s="240"/>
      <c r="V448" s="240"/>
      <c r="W448" s="240"/>
      <c r="X448" s="240"/>
      <c r="Y448" s="240"/>
      <c r="Z448" s="240"/>
      <c r="AA448" s="240"/>
      <c r="AB448" s="240"/>
      <c r="AC448" s="240"/>
      <c r="AD448" s="240"/>
      <c r="AE448" s="240"/>
      <c r="AF448" s="240"/>
      <c r="AG448" s="240"/>
      <c r="AH448" s="240"/>
      <c r="AI448" s="240"/>
      <c r="AJ448" s="240"/>
      <c r="AK448" s="240"/>
      <c r="AL448" s="240"/>
      <c r="AM448" s="240"/>
      <c r="AN448" s="240"/>
      <c r="AO448" s="240"/>
      <c r="AP448" s="240"/>
      <c r="AQ448" s="240"/>
      <c r="AR448" s="240"/>
      <c r="AS448" s="240"/>
      <c r="AT448" s="240"/>
      <c r="AU448" s="240"/>
      <c r="AV448" s="240"/>
      <c r="AW448" s="240"/>
      <c r="AX448" s="240"/>
      <c r="AY448" s="240"/>
      <c r="AZ448" s="240"/>
      <c r="BA448" s="240"/>
      <c r="BB448" s="240"/>
      <c r="BC448" s="240"/>
      <c r="BD448" s="240"/>
      <c r="BE448" s="240"/>
      <c r="BF448" s="240"/>
      <c r="BG448" s="240"/>
      <c r="BH448" s="240"/>
      <c r="BI448" s="240"/>
      <c r="BJ448" s="28"/>
      <c r="BK448" s="28"/>
      <c r="BL448" s="28"/>
      <c r="BM448" s="28"/>
      <c r="BN448" s="28"/>
    </row>
    <row r="449" spans="1:66" x14ac:dyDescent="0.35">
      <c r="A449" s="28"/>
      <c r="B449" s="28"/>
      <c r="C449" s="28"/>
      <c r="D449" s="28"/>
      <c r="E449" s="326">
        <v>0</v>
      </c>
      <c r="F449" s="366"/>
      <c r="G449" s="247"/>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0"/>
      <c r="AF449" s="240"/>
      <c r="AG449" s="240"/>
      <c r="AH449" s="240"/>
      <c r="AI449" s="240"/>
      <c r="AJ449" s="24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8"/>
      <c r="BK449" s="28"/>
      <c r="BL449" s="28"/>
      <c r="BM449" s="28"/>
      <c r="BN449" s="28"/>
    </row>
    <row r="450" spans="1:66" x14ac:dyDescent="0.35">
      <c r="A450" s="28"/>
      <c r="B450" s="28"/>
      <c r="C450" s="28"/>
      <c r="D450" s="28"/>
      <c r="E450" s="326">
        <v>0</v>
      </c>
      <c r="F450" s="366"/>
      <c r="G450" s="247"/>
      <c r="H450" s="240"/>
      <c r="I450" s="240"/>
      <c r="J450" s="240"/>
      <c r="K450" s="240"/>
      <c r="L450" s="240"/>
      <c r="M450" s="240"/>
      <c r="N450" s="240"/>
      <c r="O450" s="240"/>
      <c r="P450" s="240"/>
      <c r="Q450" s="240"/>
      <c r="R450" s="240"/>
      <c r="S450" s="240"/>
      <c r="T450" s="240"/>
      <c r="U450" s="240"/>
      <c r="V450" s="240"/>
      <c r="W450" s="240"/>
      <c r="X450" s="240"/>
      <c r="Y450" s="240"/>
      <c r="Z450" s="240"/>
      <c r="AA450" s="240"/>
      <c r="AB450" s="240"/>
      <c r="AC450" s="240"/>
      <c r="AD450" s="240"/>
      <c r="AE450" s="240"/>
      <c r="AF450" s="240"/>
      <c r="AG450" s="240"/>
      <c r="AH450" s="240"/>
      <c r="AI450" s="240"/>
      <c r="AJ450" s="24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0"/>
      <c r="BH450" s="240"/>
      <c r="BI450" s="240"/>
      <c r="BJ450" s="28"/>
      <c r="BK450" s="28"/>
      <c r="BL450" s="28"/>
      <c r="BM450" s="28"/>
      <c r="BN450" s="28"/>
    </row>
    <row r="451" spans="1:66" x14ac:dyDescent="0.35">
      <c r="A451" s="28"/>
      <c r="B451" s="28"/>
      <c r="C451" s="28"/>
      <c r="D451" s="28"/>
      <c r="E451" s="326">
        <v>0</v>
      </c>
      <c r="F451" s="366"/>
      <c r="G451" s="247"/>
      <c r="H451" s="240"/>
      <c r="I451" s="240"/>
      <c r="J451" s="240"/>
      <c r="K451" s="240"/>
      <c r="L451" s="240"/>
      <c r="M451" s="240"/>
      <c r="N451" s="240"/>
      <c r="O451" s="240"/>
      <c r="P451" s="240"/>
      <c r="Q451" s="240"/>
      <c r="R451" s="240"/>
      <c r="S451" s="240"/>
      <c r="T451" s="240"/>
      <c r="U451" s="240"/>
      <c r="V451" s="240"/>
      <c r="W451" s="240"/>
      <c r="X451" s="240"/>
      <c r="Y451" s="240"/>
      <c r="Z451" s="240"/>
      <c r="AA451" s="240"/>
      <c r="AB451" s="240"/>
      <c r="AC451" s="240"/>
      <c r="AD451" s="240"/>
      <c r="AE451" s="240"/>
      <c r="AF451" s="240"/>
      <c r="AG451" s="240"/>
      <c r="AH451" s="240"/>
      <c r="AI451" s="240"/>
      <c r="AJ451" s="24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0"/>
      <c r="BH451" s="240"/>
      <c r="BI451" s="240"/>
      <c r="BJ451" s="28"/>
      <c r="BK451" s="28"/>
      <c r="BL451" s="28"/>
      <c r="BM451" s="28"/>
      <c r="BN451" s="28"/>
    </row>
    <row r="452" spans="1:66" x14ac:dyDescent="0.35">
      <c r="A452" s="28"/>
      <c r="B452" s="28"/>
      <c r="C452" s="28"/>
      <c r="D452" s="28"/>
      <c r="E452" s="326">
        <v>0</v>
      </c>
      <c r="F452" s="366"/>
      <c r="G452" s="247"/>
      <c r="H452" s="240"/>
      <c r="I452" s="240"/>
      <c r="J452" s="240"/>
      <c r="K452" s="240"/>
      <c r="L452" s="240"/>
      <c r="M452" s="240"/>
      <c r="N452" s="240"/>
      <c r="O452" s="240"/>
      <c r="P452" s="240"/>
      <c r="Q452" s="240"/>
      <c r="R452" s="240"/>
      <c r="S452" s="240"/>
      <c r="T452" s="240"/>
      <c r="U452" s="240"/>
      <c r="V452" s="240"/>
      <c r="W452" s="240"/>
      <c r="X452" s="240"/>
      <c r="Y452" s="240"/>
      <c r="Z452" s="240"/>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0"/>
      <c r="BH452" s="240"/>
      <c r="BI452" s="240"/>
      <c r="BJ452" s="28"/>
      <c r="BK452" s="28"/>
      <c r="BL452" s="28"/>
      <c r="BM452" s="28"/>
      <c r="BN452" s="28"/>
    </row>
    <row r="453" spans="1:66" x14ac:dyDescent="0.35">
      <c r="A453" s="28"/>
      <c r="B453" s="28"/>
      <c r="C453" s="28"/>
      <c r="D453" s="28"/>
      <c r="E453" s="326">
        <v>0</v>
      </c>
      <c r="F453" s="366"/>
      <c r="G453" s="247"/>
      <c r="H453" s="240"/>
      <c r="I453" s="240"/>
      <c r="J453" s="240"/>
      <c r="K453" s="240"/>
      <c r="L453" s="240"/>
      <c r="M453" s="240"/>
      <c r="N453" s="240"/>
      <c r="O453" s="240"/>
      <c r="P453" s="240"/>
      <c r="Q453" s="240"/>
      <c r="R453" s="240"/>
      <c r="S453" s="240"/>
      <c r="T453" s="240"/>
      <c r="U453" s="240"/>
      <c r="V453" s="240"/>
      <c r="W453" s="240"/>
      <c r="X453" s="240"/>
      <c r="Y453" s="240"/>
      <c r="Z453" s="240"/>
      <c r="AA453" s="240"/>
      <c r="AB453" s="240"/>
      <c r="AC453" s="240"/>
      <c r="AD453" s="240"/>
      <c r="AE453" s="240"/>
      <c r="AF453" s="240"/>
      <c r="AG453" s="240"/>
      <c r="AH453" s="240"/>
      <c r="AI453" s="240"/>
      <c r="AJ453" s="24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0"/>
      <c r="BH453" s="240"/>
      <c r="BI453" s="240"/>
      <c r="BJ453" s="28"/>
      <c r="BK453" s="28"/>
      <c r="BL453" s="28"/>
      <c r="BM453" s="28"/>
      <c r="BN453" s="28"/>
    </row>
    <row r="454" spans="1:66" x14ac:dyDescent="0.35">
      <c r="A454" s="28"/>
      <c r="B454" s="28"/>
      <c r="C454" s="28"/>
      <c r="D454" s="28"/>
      <c r="E454" s="326">
        <v>0</v>
      </c>
      <c r="F454" s="366"/>
      <c r="G454" s="247"/>
      <c r="H454" s="240"/>
      <c r="I454" s="240"/>
      <c r="J454" s="240"/>
      <c r="K454" s="240"/>
      <c r="L454" s="240"/>
      <c r="M454" s="240"/>
      <c r="N454" s="240"/>
      <c r="O454" s="240"/>
      <c r="P454" s="240"/>
      <c r="Q454" s="240"/>
      <c r="R454" s="240"/>
      <c r="S454" s="240"/>
      <c r="T454" s="240"/>
      <c r="U454" s="240"/>
      <c r="V454" s="240"/>
      <c r="W454" s="240"/>
      <c r="X454" s="240"/>
      <c r="Y454" s="240"/>
      <c r="Z454" s="240"/>
      <c r="AA454" s="240"/>
      <c r="AB454" s="240"/>
      <c r="AC454" s="240"/>
      <c r="AD454" s="240"/>
      <c r="AE454" s="240"/>
      <c r="AF454" s="240"/>
      <c r="AG454" s="240"/>
      <c r="AH454" s="240"/>
      <c r="AI454" s="240"/>
      <c r="AJ454" s="24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8"/>
      <c r="BK454" s="28"/>
      <c r="BL454" s="28"/>
      <c r="BM454" s="28"/>
      <c r="BN454" s="28"/>
    </row>
    <row r="455" spans="1:66" x14ac:dyDescent="0.35">
      <c r="A455" s="28"/>
      <c r="B455" s="28"/>
      <c r="C455" s="28"/>
      <c r="D455" s="28"/>
      <c r="E455" s="326">
        <v>0</v>
      </c>
      <c r="F455" s="366"/>
      <c r="G455" s="247"/>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0"/>
      <c r="AF455" s="240"/>
      <c r="AG455" s="240"/>
      <c r="AH455" s="240"/>
      <c r="AI455" s="240"/>
      <c r="AJ455" s="24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8"/>
      <c r="BK455" s="28"/>
      <c r="BL455" s="28"/>
      <c r="BM455" s="28"/>
      <c r="BN455" s="28"/>
    </row>
    <row r="456" spans="1:66" x14ac:dyDescent="0.35">
      <c r="A456" s="28"/>
      <c r="B456" s="28"/>
      <c r="C456" s="28"/>
      <c r="D456" s="28"/>
      <c r="E456" s="326">
        <v>0</v>
      </c>
      <c r="F456" s="366"/>
      <c r="G456" s="247"/>
      <c r="H456" s="240"/>
      <c r="I456" s="240"/>
      <c r="J456" s="240"/>
      <c r="K456" s="240"/>
      <c r="L456" s="240"/>
      <c r="M456" s="240"/>
      <c r="N456" s="240"/>
      <c r="O456" s="240"/>
      <c r="P456" s="240"/>
      <c r="Q456" s="240"/>
      <c r="R456" s="240"/>
      <c r="S456" s="240"/>
      <c r="T456" s="240"/>
      <c r="U456" s="240"/>
      <c r="V456" s="240"/>
      <c r="W456" s="240"/>
      <c r="X456" s="240"/>
      <c r="Y456" s="240"/>
      <c r="Z456" s="240"/>
      <c r="AA456" s="240"/>
      <c r="AB456" s="240"/>
      <c r="AC456" s="240"/>
      <c r="AD456" s="240"/>
      <c r="AE456" s="240"/>
      <c r="AF456" s="240"/>
      <c r="AG456" s="240"/>
      <c r="AH456" s="240"/>
      <c r="AI456" s="240"/>
      <c r="AJ456" s="24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0"/>
      <c r="BH456" s="240"/>
      <c r="BI456" s="240"/>
      <c r="BJ456" s="28"/>
      <c r="BK456" s="28"/>
      <c r="BL456" s="28"/>
      <c r="BM456" s="28"/>
      <c r="BN456" s="28"/>
    </row>
    <row r="457" spans="1:66" x14ac:dyDescent="0.35">
      <c r="A457" s="28"/>
      <c r="B457" s="28"/>
      <c r="C457" s="28"/>
      <c r="D457" s="28"/>
      <c r="E457" s="326">
        <v>0</v>
      </c>
      <c r="F457" s="366"/>
      <c r="G457" s="247"/>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0"/>
      <c r="AF457" s="240"/>
      <c r="AG457" s="240"/>
      <c r="AH457" s="240"/>
      <c r="AI457" s="240"/>
      <c r="AJ457" s="24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8"/>
      <c r="BK457" s="28"/>
      <c r="BL457" s="28"/>
      <c r="BM457" s="28"/>
      <c r="BN457" s="28"/>
    </row>
    <row r="458" spans="1:66" x14ac:dyDescent="0.35">
      <c r="A458" s="28"/>
      <c r="B458" s="28"/>
      <c r="C458" s="28"/>
      <c r="D458" s="28"/>
      <c r="E458" s="326">
        <v>0</v>
      </c>
      <c r="F458" s="366"/>
      <c r="G458" s="247"/>
      <c r="H458" s="240"/>
      <c r="I458" s="240"/>
      <c r="J458" s="240"/>
      <c r="K458" s="240"/>
      <c r="L458" s="240"/>
      <c r="M458" s="240"/>
      <c r="N458" s="240"/>
      <c r="O458" s="240"/>
      <c r="P458" s="240"/>
      <c r="Q458" s="240"/>
      <c r="R458" s="240"/>
      <c r="S458" s="240"/>
      <c r="T458" s="240"/>
      <c r="U458" s="240"/>
      <c r="V458" s="240"/>
      <c r="W458" s="240"/>
      <c r="X458" s="240"/>
      <c r="Y458" s="240"/>
      <c r="Z458" s="240"/>
      <c r="AA458" s="240"/>
      <c r="AB458" s="240"/>
      <c r="AC458" s="240"/>
      <c r="AD458" s="240"/>
      <c r="AE458" s="240"/>
      <c r="AF458" s="240"/>
      <c r="AG458" s="240"/>
      <c r="AH458" s="240"/>
      <c r="AI458" s="240"/>
      <c r="AJ458" s="24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8"/>
      <c r="BK458" s="28"/>
      <c r="BL458" s="28"/>
      <c r="BM458" s="28"/>
      <c r="BN458" s="28"/>
    </row>
    <row r="459" spans="1:66" x14ac:dyDescent="0.35">
      <c r="A459" s="28"/>
      <c r="B459" s="28"/>
      <c r="C459" s="28"/>
      <c r="D459" s="28"/>
      <c r="E459" s="326" t="s">
        <v>66</v>
      </c>
      <c r="F459" s="366"/>
      <c r="G459" s="247">
        <v>2.5632844132384971</v>
      </c>
      <c r="H459" s="240">
        <v>2.5632844132384971</v>
      </c>
      <c r="I459" s="240">
        <v>2.5632844132384971</v>
      </c>
      <c r="J459" s="240">
        <v>2.5632844132384971</v>
      </c>
      <c r="K459" s="240">
        <v>2.5632844132384971</v>
      </c>
      <c r="L459" s="240"/>
      <c r="M459" s="240"/>
      <c r="N459" s="240"/>
      <c r="O459" s="240"/>
      <c r="P459" s="240"/>
      <c r="Q459" s="240"/>
      <c r="R459" s="240"/>
      <c r="S459" s="240"/>
      <c r="T459" s="240"/>
      <c r="U459" s="240"/>
      <c r="V459" s="240"/>
      <c r="W459" s="240"/>
      <c r="X459" s="240"/>
      <c r="Y459" s="240"/>
      <c r="Z459" s="240"/>
      <c r="AA459" s="240"/>
      <c r="AB459" s="240"/>
      <c r="AC459" s="240"/>
      <c r="AD459" s="240"/>
      <c r="AE459" s="240"/>
      <c r="AF459" s="240"/>
      <c r="AG459" s="240"/>
      <c r="AH459" s="240"/>
      <c r="AI459" s="240"/>
      <c r="AJ459" s="24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8"/>
      <c r="BK459" s="28"/>
      <c r="BL459" s="28"/>
      <c r="BM459" s="28"/>
      <c r="BN459" s="28"/>
    </row>
    <row r="460" spans="1:66" x14ac:dyDescent="0.35">
      <c r="A460" s="28"/>
      <c r="B460" s="28"/>
      <c r="C460" s="28"/>
      <c r="D460" s="28"/>
      <c r="E460" s="326" t="s">
        <v>67</v>
      </c>
      <c r="F460" s="366"/>
      <c r="G460" s="247">
        <v>17.700585514716245</v>
      </c>
      <c r="H460" s="240">
        <v>17.700585514716245</v>
      </c>
      <c r="I460" s="240">
        <v>17.700585514716245</v>
      </c>
      <c r="J460" s="240">
        <v>17.700585514716245</v>
      </c>
      <c r="K460" s="240">
        <v>17.700585514716245</v>
      </c>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v>0</v>
      </c>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8"/>
      <c r="BK460" s="28"/>
      <c r="BL460" s="28"/>
      <c r="BM460" s="28"/>
      <c r="BN460" s="28"/>
    </row>
    <row r="461" spans="1:66" x14ac:dyDescent="0.35">
      <c r="A461" s="28"/>
      <c r="B461" s="28"/>
      <c r="C461" s="28"/>
      <c r="D461" s="28"/>
      <c r="E461" s="326" t="s">
        <v>322</v>
      </c>
      <c r="F461" s="366"/>
      <c r="G461" s="247">
        <v>39.764743458708637</v>
      </c>
      <c r="H461" s="240">
        <v>29.135073889291128</v>
      </c>
      <c r="I461" s="240">
        <v>22.741401491564808</v>
      </c>
      <c r="J461" s="240">
        <v>16.719436625098734</v>
      </c>
      <c r="K461" s="240">
        <v>6.3227287053032031</v>
      </c>
      <c r="L461" s="240"/>
      <c r="M461" s="240"/>
      <c r="N461" s="240"/>
      <c r="O461" s="240"/>
      <c r="P461" s="240"/>
      <c r="Q461" s="240"/>
      <c r="R461" s="240"/>
      <c r="S461" s="240"/>
      <c r="T461" s="240"/>
      <c r="U461" s="240"/>
      <c r="V461" s="240"/>
      <c r="W461" s="240"/>
      <c r="X461" s="240"/>
      <c r="Y461" s="240"/>
      <c r="Z461" s="240"/>
      <c r="AA461" s="240"/>
      <c r="AB461" s="240"/>
      <c r="AC461" s="240"/>
      <c r="AD461" s="240"/>
      <c r="AE461" s="240"/>
      <c r="AF461" s="240"/>
      <c r="AG461" s="240"/>
      <c r="AH461" s="240"/>
      <c r="AI461" s="240"/>
      <c r="AJ461" s="24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8"/>
      <c r="BK461" s="28"/>
      <c r="BL461" s="28"/>
      <c r="BM461" s="28"/>
      <c r="BN461" s="28"/>
    </row>
    <row r="462" spans="1:66" x14ac:dyDescent="0.35">
      <c r="A462" s="28"/>
      <c r="B462" s="28"/>
      <c r="C462" s="28"/>
      <c r="D462" s="28"/>
      <c r="E462" s="326" t="s">
        <v>69</v>
      </c>
      <c r="F462" s="366"/>
      <c r="G462" s="247">
        <v>0.76746106394581959</v>
      </c>
      <c r="H462" s="240">
        <v>0.76746106394581959</v>
      </c>
      <c r="I462" s="240">
        <v>0.76746106394581959</v>
      </c>
      <c r="J462" s="240">
        <v>0.76746106394581959</v>
      </c>
      <c r="K462" s="240">
        <v>0.76746106394581959</v>
      </c>
      <c r="L462" s="240"/>
      <c r="M462" s="240"/>
      <c r="N462" s="240"/>
      <c r="O462" s="240"/>
      <c r="P462" s="240"/>
      <c r="Q462" s="240"/>
      <c r="R462" s="240"/>
      <c r="S462" s="240"/>
      <c r="T462" s="240"/>
      <c r="U462" s="240"/>
      <c r="V462" s="240"/>
      <c r="W462" s="240"/>
      <c r="X462" s="240"/>
      <c r="Y462" s="240"/>
      <c r="Z462" s="240"/>
      <c r="AA462" s="240"/>
      <c r="AB462" s="240"/>
      <c r="AC462" s="240"/>
      <c r="AD462" s="240"/>
      <c r="AE462" s="240"/>
      <c r="AF462" s="240"/>
      <c r="AG462" s="240"/>
      <c r="AH462" s="240"/>
      <c r="AI462" s="240"/>
      <c r="AJ462" s="240"/>
      <c r="AK462" s="240"/>
      <c r="AL462" s="240"/>
      <c r="AM462" s="240"/>
      <c r="AN462" s="240"/>
      <c r="AO462" s="240"/>
      <c r="AP462" s="240"/>
      <c r="AQ462" s="240"/>
      <c r="AR462" s="240"/>
      <c r="AS462" s="240"/>
      <c r="AT462" s="240"/>
      <c r="AU462" s="240"/>
      <c r="AV462" s="240"/>
      <c r="AW462" s="240"/>
      <c r="AX462" s="240"/>
      <c r="AY462" s="240"/>
      <c r="AZ462" s="240"/>
      <c r="BA462" s="240"/>
      <c r="BB462" s="240"/>
      <c r="BC462" s="240"/>
      <c r="BD462" s="240"/>
      <c r="BE462" s="240"/>
      <c r="BF462" s="240"/>
      <c r="BG462" s="240"/>
      <c r="BH462" s="240"/>
      <c r="BI462" s="240"/>
      <c r="BJ462" s="28"/>
      <c r="BK462" s="28"/>
      <c r="BL462" s="28"/>
      <c r="BM462" s="28"/>
      <c r="BN462" s="28"/>
    </row>
    <row r="463" spans="1:66" x14ac:dyDescent="0.35">
      <c r="A463" s="28"/>
      <c r="B463" s="28"/>
      <c r="C463" s="28"/>
      <c r="D463" s="28"/>
      <c r="E463" s="326" t="s">
        <v>11</v>
      </c>
      <c r="F463" s="326"/>
      <c r="G463" s="242">
        <v>467.812731973312</v>
      </c>
      <c r="H463" s="242">
        <v>453.80412130029481</v>
      </c>
      <c r="I463" s="242">
        <v>455.63766412370865</v>
      </c>
      <c r="J463" s="242">
        <v>445.77142524548259</v>
      </c>
      <c r="K463" s="242">
        <v>430.67892372384279</v>
      </c>
      <c r="L463" s="242">
        <v>0</v>
      </c>
      <c r="M463" s="242">
        <v>0</v>
      </c>
      <c r="N463" s="242">
        <v>0</v>
      </c>
      <c r="O463" s="242">
        <v>0</v>
      </c>
      <c r="P463" s="242">
        <v>0</v>
      </c>
      <c r="Q463" s="242">
        <v>0</v>
      </c>
      <c r="R463" s="242">
        <v>0</v>
      </c>
      <c r="S463" s="242">
        <v>0</v>
      </c>
      <c r="T463" s="242">
        <v>0</v>
      </c>
      <c r="U463" s="242">
        <v>0</v>
      </c>
      <c r="V463" s="242">
        <v>0</v>
      </c>
      <c r="W463" s="242">
        <v>0</v>
      </c>
      <c r="X463" s="242">
        <v>0</v>
      </c>
      <c r="Y463" s="242">
        <v>0</v>
      </c>
      <c r="Z463" s="242">
        <v>0</v>
      </c>
      <c r="AA463" s="242">
        <v>0</v>
      </c>
      <c r="AB463" s="242">
        <v>0</v>
      </c>
      <c r="AC463" s="242">
        <v>0</v>
      </c>
      <c r="AD463" s="242">
        <v>0</v>
      </c>
      <c r="AE463" s="242">
        <v>0</v>
      </c>
      <c r="AF463" s="242">
        <v>0</v>
      </c>
      <c r="AG463" s="242">
        <v>0</v>
      </c>
      <c r="AH463" s="242">
        <v>0</v>
      </c>
      <c r="AI463" s="242">
        <v>0</v>
      </c>
      <c r="AJ463" s="242">
        <v>0</v>
      </c>
      <c r="AK463" s="242">
        <v>0</v>
      </c>
      <c r="AL463" s="242">
        <v>0</v>
      </c>
      <c r="AM463" s="242">
        <v>0</v>
      </c>
      <c r="AN463" s="242">
        <v>0</v>
      </c>
      <c r="AO463" s="242">
        <v>0</v>
      </c>
      <c r="AP463" s="242">
        <v>0</v>
      </c>
      <c r="AQ463" s="242">
        <v>0</v>
      </c>
      <c r="AR463" s="242">
        <v>0</v>
      </c>
      <c r="AS463" s="242">
        <v>0</v>
      </c>
      <c r="AT463" s="242">
        <v>0</v>
      </c>
      <c r="AU463" s="242">
        <v>0</v>
      </c>
      <c r="AV463" s="242">
        <v>0</v>
      </c>
      <c r="AW463" s="242">
        <v>0</v>
      </c>
      <c r="AX463" s="242">
        <v>0</v>
      </c>
      <c r="AY463" s="242">
        <v>0</v>
      </c>
      <c r="AZ463" s="242">
        <v>0</v>
      </c>
      <c r="BA463" s="242">
        <v>0</v>
      </c>
      <c r="BB463" s="242">
        <v>0</v>
      </c>
      <c r="BC463" s="242">
        <v>0</v>
      </c>
      <c r="BD463" s="242">
        <v>0</v>
      </c>
      <c r="BE463" s="242">
        <v>0</v>
      </c>
      <c r="BF463" s="242">
        <v>0</v>
      </c>
      <c r="BG463" s="242">
        <v>0</v>
      </c>
      <c r="BH463" s="242">
        <v>0</v>
      </c>
      <c r="BI463" s="242">
        <v>0</v>
      </c>
      <c r="BJ463" s="28"/>
      <c r="BK463" s="28"/>
      <c r="BL463" s="28"/>
      <c r="BM463" s="28"/>
      <c r="BN463" s="28"/>
    </row>
    <row r="464" spans="1:66" x14ac:dyDescent="0.35">
      <c r="A464" s="28"/>
      <c r="B464" s="28"/>
      <c r="C464" s="28"/>
      <c r="D464" s="28"/>
      <c r="E464" s="244"/>
      <c r="F464" s="244"/>
      <c r="G464" s="197"/>
      <c r="H464" s="197"/>
      <c r="I464" s="197"/>
      <c r="J464" s="197"/>
      <c r="K464" s="197"/>
      <c r="L464" s="197"/>
      <c r="M464" s="197"/>
      <c r="N464" s="197"/>
      <c r="O464" s="197"/>
      <c r="P464" s="197"/>
      <c r="Q464" s="245"/>
      <c r="R464" s="248"/>
      <c r="S464" s="248"/>
      <c r="T464" s="24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48"/>
      <c r="BN464" s="248"/>
    </row>
    <row r="465" spans="1:66" ht="15.5" x14ac:dyDescent="0.35">
      <c r="A465" s="212"/>
      <c r="B465" s="212"/>
      <c r="C465" s="212"/>
      <c r="D465" s="212"/>
      <c r="E465" s="212" t="s">
        <v>441</v>
      </c>
      <c r="F465" s="212"/>
      <c r="G465" s="514"/>
      <c r="H465" s="514"/>
      <c r="I465" s="515"/>
      <c r="J465" s="211"/>
      <c r="K465" s="211"/>
      <c r="L465" s="211"/>
      <c r="M465" s="211"/>
      <c r="N465" s="211"/>
      <c r="O465" s="211"/>
      <c r="P465" s="211"/>
      <c r="Q465" s="211"/>
      <c r="R465" s="211"/>
      <c r="S465" s="269"/>
      <c r="T465" s="269"/>
      <c r="U465" s="196"/>
      <c r="V465" s="196"/>
      <c r="W465" s="196"/>
      <c r="X465" s="196"/>
      <c r="Y465" s="196"/>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00"/>
      <c r="BN465" s="200"/>
    </row>
    <row r="466" spans="1:66" ht="15.5" x14ac:dyDescent="0.35">
      <c r="A466" s="28"/>
      <c r="B466" s="28"/>
      <c r="C466" s="28"/>
      <c r="D466" s="28"/>
      <c r="E466" s="246"/>
      <c r="F466" s="246"/>
      <c r="G466" s="516" t="s">
        <v>392</v>
      </c>
      <c r="H466" s="517"/>
      <c r="I466" s="518"/>
      <c r="J466" s="28"/>
      <c r="K466" s="28"/>
      <c r="L466" s="28"/>
      <c r="M466" s="28"/>
      <c r="N466" s="28"/>
      <c r="O466" s="28"/>
      <c r="P466" s="28"/>
      <c r="Q466" s="28"/>
      <c r="R466" s="28"/>
      <c r="S466" s="316"/>
      <c r="T466" s="316"/>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48"/>
      <c r="BN466" s="248"/>
    </row>
    <row r="467" spans="1:66" ht="43.5" x14ac:dyDescent="0.35">
      <c r="A467" s="28"/>
      <c r="B467" s="28"/>
      <c r="C467" s="28"/>
      <c r="D467" s="28"/>
      <c r="E467" s="519" t="s">
        <v>393</v>
      </c>
      <c r="F467" s="246"/>
      <c r="G467" s="317" t="s">
        <v>393</v>
      </c>
      <c r="H467" s="318"/>
      <c r="I467" s="319"/>
      <c r="J467" s="28"/>
      <c r="K467" s="28"/>
      <c r="L467" s="28"/>
      <c r="M467" s="28"/>
      <c r="N467" s="28"/>
      <c r="O467" s="28"/>
      <c r="P467" s="28"/>
      <c r="Q467" s="28"/>
      <c r="R467" s="28"/>
      <c r="S467" s="316"/>
      <c r="T467" s="316"/>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48"/>
      <c r="BN467" s="248"/>
    </row>
    <row r="468" spans="1:66" ht="15.5" x14ac:dyDescent="0.35">
      <c r="A468" s="28"/>
      <c r="B468" s="28"/>
      <c r="C468" s="28"/>
      <c r="D468" s="28"/>
      <c r="E468" s="246"/>
      <c r="F468" s="246"/>
      <c r="G468" s="320" t="s">
        <v>394</v>
      </c>
      <c r="H468" s="321"/>
      <c r="I468" s="322"/>
      <c r="J468" s="28"/>
      <c r="K468" s="28"/>
      <c r="L468" s="28"/>
      <c r="M468" s="28"/>
      <c r="N468" s="28"/>
      <c r="O468" s="28"/>
      <c r="P468" s="28"/>
      <c r="Q468" s="28"/>
      <c r="R468" s="28"/>
      <c r="S468" s="316"/>
      <c r="T468" s="316"/>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48"/>
      <c r="BN468" s="248"/>
    </row>
    <row r="469" spans="1:66" x14ac:dyDescent="0.35">
      <c r="A469" s="28"/>
      <c r="B469" s="28"/>
      <c r="C469" s="28"/>
      <c r="D469" s="28"/>
      <c r="E469" s="196"/>
      <c r="F469" s="196"/>
      <c r="G469" s="308"/>
      <c r="H469" s="323"/>
      <c r="I469" s="324"/>
      <c r="J469" s="288"/>
      <c r="K469" s="288"/>
      <c r="L469" s="288"/>
      <c r="M469" s="288"/>
      <c r="N469" s="288"/>
      <c r="O469" s="288"/>
      <c r="P469" s="288"/>
      <c r="Q469" s="325"/>
      <c r="R469" s="288"/>
      <c r="S469" s="196"/>
      <c r="T469" s="196"/>
      <c r="U469" s="196"/>
      <c r="V469" s="196"/>
      <c r="W469" s="196"/>
      <c r="X469" s="196"/>
      <c r="Y469" s="196"/>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00"/>
      <c r="BN469" s="200"/>
    </row>
    <row r="470" spans="1:66" x14ac:dyDescent="0.35">
      <c r="A470" s="212"/>
      <c r="B470" s="212"/>
      <c r="C470" s="212"/>
      <c r="D470" s="212"/>
      <c r="E470" s="330" t="s">
        <v>442</v>
      </c>
      <c r="F470" s="330"/>
      <c r="G470" s="330"/>
      <c r="H470" s="212"/>
      <c r="I470" s="212"/>
      <c r="J470" s="212"/>
      <c r="K470" s="212"/>
      <c r="L470" s="212"/>
      <c r="M470" s="212"/>
      <c r="N470" s="212"/>
      <c r="O470" s="212"/>
      <c r="P470" s="212"/>
      <c r="Q470" s="212"/>
      <c r="R470" s="212"/>
      <c r="S470" s="212"/>
      <c r="T470" s="212"/>
      <c r="U470" s="212"/>
      <c r="V470" s="212"/>
      <c r="W470" s="212"/>
      <c r="X470" s="212"/>
      <c r="Y470" s="212"/>
      <c r="Z470" s="212"/>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8"/>
      <c r="BK470" s="28"/>
      <c r="BL470" s="28"/>
      <c r="BM470" s="200"/>
      <c r="BN470" s="200"/>
    </row>
    <row r="471" spans="1:66" x14ac:dyDescent="0.35">
      <c r="A471" s="28"/>
      <c r="B471" s="28"/>
      <c r="C471" s="28"/>
      <c r="D471" s="28"/>
      <c r="E471" s="246" t="s">
        <v>325</v>
      </c>
      <c r="F471" s="28"/>
      <c r="G471" s="492" t="s">
        <v>16</v>
      </c>
      <c r="H471" s="492" t="s">
        <v>73</v>
      </c>
      <c r="I471" s="492" t="s">
        <v>74</v>
      </c>
      <c r="J471" s="492" t="s">
        <v>75</v>
      </c>
      <c r="K471" s="492" t="s">
        <v>76</v>
      </c>
      <c r="L471" s="492" t="s">
        <v>326</v>
      </c>
      <c r="M471" s="492" t="s">
        <v>327</v>
      </c>
      <c r="N471" s="492" t="s">
        <v>328</v>
      </c>
      <c r="O471" s="492" t="s">
        <v>329</v>
      </c>
      <c r="P471" s="492" t="s">
        <v>330</v>
      </c>
      <c r="Q471" s="492" t="s">
        <v>396</v>
      </c>
      <c r="R471" s="492" t="s">
        <v>397</v>
      </c>
      <c r="S471" s="492" t="s">
        <v>398</v>
      </c>
      <c r="T471" s="492" t="s">
        <v>399</v>
      </c>
      <c r="U471" s="492" t="s">
        <v>400</v>
      </c>
      <c r="V471" s="492" t="s">
        <v>401</v>
      </c>
      <c r="W471" s="492" t="s">
        <v>402</v>
      </c>
      <c r="X471" s="492" t="s">
        <v>403</v>
      </c>
      <c r="Y471" s="492" t="s">
        <v>404</v>
      </c>
      <c r="Z471" s="492" t="s">
        <v>405</v>
      </c>
      <c r="AA471" s="492" t="s">
        <v>406</v>
      </c>
      <c r="AB471" s="492" t="s">
        <v>407</v>
      </c>
      <c r="AC471" s="492" t="s">
        <v>408</v>
      </c>
      <c r="AD471" s="492" t="s">
        <v>409</v>
      </c>
      <c r="AE471" s="492" t="s">
        <v>410</v>
      </c>
      <c r="AF471" s="492" t="s">
        <v>411</v>
      </c>
      <c r="AG471" s="492" t="s">
        <v>412</v>
      </c>
      <c r="AH471" s="492" t="s">
        <v>413</v>
      </c>
      <c r="AI471" s="492" t="s">
        <v>414</v>
      </c>
      <c r="AJ471" s="492" t="s">
        <v>415</v>
      </c>
      <c r="AK471" s="492" t="s">
        <v>416</v>
      </c>
      <c r="AL471" s="492" t="s">
        <v>417</v>
      </c>
      <c r="AM471" s="492" t="s">
        <v>418</v>
      </c>
      <c r="AN471" s="492" t="s">
        <v>419</v>
      </c>
      <c r="AO471" s="492" t="s">
        <v>420</v>
      </c>
      <c r="AP471" s="492" t="s">
        <v>421</v>
      </c>
      <c r="AQ471" s="492" t="s">
        <v>422</v>
      </c>
      <c r="AR471" s="492" t="s">
        <v>423</v>
      </c>
      <c r="AS471" s="492" t="s">
        <v>424</v>
      </c>
      <c r="AT471" s="492" t="s">
        <v>425</v>
      </c>
      <c r="AU471" s="492" t="s">
        <v>426</v>
      </c>
      <c r="AV471" s="492" t="s">
        <v>427</v>
      </c>
      <c r="AW471" s="492" t="s">
        <v>428</v>
      </c>
      <c r="AX471" s="492" t="s">
        <v>429</v>
      </c>
      <c r="AY471" s="492" t="s">
        <v>430</v>
      </c>
      <c r="AZ471" s="492" t="s">
        <v>431</v>
      </c>
      <c r="BA471" s="492" t="s">
        <v>432</v>
      </c>
      <c r="BB471" s="492" t="s">
        <v>433</v>
      </c>
      <c r="BC471" s="492" t="s">
        <v>434</v>
      </c>
      <c r="BD471" s="492" t="s">
        <v>435</v>
      </c>
      <c r="BE471" s="492" t="s">
        <v>436</v>
      </c>
      <c r="BF471" s="492" t="s">
        <v>437</v>
      </c>
      <c r="BG471" s="492" t="s">
        <v>438</v>
      </c>
      <c r="BH471" s="492" t="s">
        <v>439</v>
      </c>
      <c r="BI471" s="492" t="s">
        <v>440</v>
      </c>
      <c r="BJ471" s="28"/>
      <c r="BK471" s="28"/>
      <c r="BL471" s="28"/>
      <c r="BM471" s="28"/>
      <c r="BN471" s="28"/>
    </row>
    <row r="472" spans="1:66" x14ac:dyDescent="0.35">
      <c r="A472" s="28"/>
      <c r="B472" s="28"/>
      <c r="C472" s="28"/>
      <c r="D472" s="28"/>
      <c r="E472" s="326" t="s">
        <v>47</v>
      </c>
      <c r="F472" s="366"/>
      <c r="G472" s="495">
        <v>47.419829660260085</v>
      </c>
      <c r="H472" s="494">
        <v>47.098819944588143</v>
      </c>
      <c r="I472" s="494">
        <v>46.791326427470828</v>
      </c>
      <c r="J472" s="494">
        <v>46.496780005811068</v>
      </c>
      <c r="K472" s="494">
        <v>46.214635538747515</v>
      </c>
      <c r="L472" s="494"/>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494"/>
      <c r="AK472" s="494"/>
      <c r="AL472" s="494"/>
      <c r="AM472" s="494"/>
      <c r="AN472" s="494"/>
      <c r="AO472" s="494"/>
      <c r="AP472" s="494"/>
      <c r="AQ472" s="494"/>
      <c r="AR472" s="494"/>
      <c r="AS472" s="494"/>
      <c r="AT472" s="494"/>
      <c r="AU472" s="494"/>
      <c r="AV472" s="494"/>
      <c r="AW472" s="494"/>
      <c r="AX472" s="494"/>
      <c r="AY472" s="494"/>
      <c r="AZ472" s="494"/>
      <c r="BA472" s="494"/>
      <c r="BB472" s="494"/>
      <c r="BC472" s="494"/>
      <c r="BD472" s="494"/>
      <c r="BE472" s="494"/>
      <c r="BF472" s="494"/>
      <c r="BG472" s="494"/>
      <c r="BH472" s="494"/>
      <c r="BI472" s="494"/>
      <c r="BJ472" s="28"/>
      <c r="BK472" s="28"/>
      <c r="BL472" s="28"/>
      <c r="BM472" s="28"/>
      <c r="BN472" s="28"/>
    </row>
    <row r="473" spans="1:66" x14ac:dyDescent="0.35">
      <c r="A473" s="28"/>
      <c r="B473" s="28"/>
      <c r="C473" s="28"/>
      <c r="D473" s="28"/>
      <c r="E473" s="326" t="s">
        <v>48</v>
      </c>
      <c r="F473" s="366"/>
      <c r="G473" s="247">
        <v>3.8517165005628344</v>
      </c>
      <c r="H473" s="240">
        <v>3.8495027169868541</v>
      </c>
      <c r="I473" s="240">
        <v>3.8473996225896716</v>
      </c>
      <c r="J473" s="240">
        <v>3.8454016829123487</v>
      </c>
      <c r="K473" s="240">
        <v>3.8435036402188927</v>
      </c>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8"/>
      <c r="BK473" s="28"/>
      <c r="BL473" s="28"/>
      <c r="BM473" s="28"/>
      <c r="BN473" s="28"/>
    </row>
    <row r="474" spans="1:66" x14ac:dyDescent="0.35">
      <c r="A474" s="28"/>
      <c r="B474" s="28"/>
      <c r="C474" s="28"/>
      <c r="D474" s="28"/>
      <c r="E474" s="326" t="s">
        <v>49</v>
      </c>
      <c r="F474" s="366"/>
      <c r="G474" s="247">
        <v>82.675217898394664</v>
      </c>
      <c r="H474" s="240">
        <v>81.805533024898665</v>
      </c>
      <c r="I474" s="240">
        <v>80.97156416263455</v>
      </c>
      <c r="J474" s="240">
        <v>80.171844534960343</v>
      </c>
      <c r="K474" s="240">
        <v>79.404967602467835</v>
      </c>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8"/>
      <c r="BK474" s="28"/>
      <c r="BL474" s="28"/>
      <c r="BM474" s="28"/>
      <c r="BN474" s="28"/>
    </row>
    <row r="475" spans="1:66" x14ac:dyDescent="0.35">
      <c r="A475" s="28"/>
      <c r="B475" s="28"/>
      <c r="C475" s="28"/>
      <c r="D475" s="28"/>
      <c r="E475" s="326" t="s">
        <v>50</v>
      </c>
      <c r="F475" s="366"/>
      <c r="G475" s="247">
        <v>126.19216505492163</v>
      </c>
      <c r="H475" s="240">
        <v>125.00179226002729</v>
      </c>
      <c r="I475" s="240">
        <v>123.87093810487767</v>
      </c>
      <c r="J475" s="240">
        <v>122.79662665748555</v>
      </c>
      <c r="K475" s="240">
        <v>121.776030782463</v>
      </c>
      <c r="L475" s="240"/>
      <c r="M475" s="240"/>
      <c r="N475" s="240"/>
      <c r="O475" s="240"/>
      <c r="P475" s="240"/>
      <c r="Q475" s="240"/>
      <c r="R475" s="240"/>
      <c r="S475" s="240"/>
      <c r="T475" s="240"/>
      <c r="U475" s="240"/>
      <c r="V475" s="240"/>
      <c r="W475" s="240"/>
      <c r="X475" s="240"/>
      <c r="Y475" s="240"/>
      <c r="Z475" s="240"/>
      <c r="AA475" s="240"/>
      <c r="AB475" s="240"/>
      <c r="AC475" s="240"/>
      <c r="AD475" s="240"/>
      <c r="AE475" s="240"/>
      <c r="AF475" s="240"/>
      <c r="AG475" s="240"/>
      <c r="AH475" s="240"/>
      <c r="AI475" s="240"/>
      <c r="AJ475" s="24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0"/>
      <c r="BH475" s="240"/>
      <c r="BI475" s="240"/>
      <c r="BJ475" s="28"/>
      <c r="BK475" s="28"/>
      <c r="BL475" s="28"/>
      <c r="BM475" s="28"/>
      <c r="BN475" s="28"/>
    </row>
    <row r="476" spans="1:66" x14ac:dyDescent="0.35">
      <c r="A476" s="28"/>
      <c r="B476" s="28"/>
      <c r="C476" s="28"/>
      <c r="D476" s="28"/>
      <c r="E476" s="326" t="s">
        <v>51</v>
      </c>
      <c r="F476" s="366"/>
      <c r="G476" s="247">
        <v>23.646130968480076</v>
      </c>
      <c r="H476" s="240">
        <v>23.380163087782627</v>
      </c>
      <c r="I476" s="240">
        <v>23.126860344261249</v>
      </c>
      <c r="J476" s="240">
        <v>22.885619636145652</v>
      </c>
      <c r="K476" s="240">
        <v>22.655866580797458</v>
      </c>
      <c r="L476" s="240"/>
      <c r="M476" s="240"/>
      <c r="N476" s="240"/>
      <c r="O476" s="240"/>
      <c r="P476" s="240"/>
      <c r="Q476" s="240"/>
      <c r="R476" s="240"/>
      <c r="S476" s="240"/>
      <c r="T476" s="240"/>
      <c r="U476" s="240"/>
      <c r="V476" s="240"/>
      <c r="W476" s="240"/>
      <c r="X476" s="240"/>
      <c r="Y476" s="240"/>
      <c r="Z476" s="240"/>
      <c r="AA476" s="240"/>
      <c r="AB476" s="240"/>
      <c r="AC476" s="240"/>
      <c r="AD476" s="240"/>
      <c r="AE476" s="240"/>
      <c r="AF476" s="240"/>
      <c r="AG476" s="240"/>
      <c r="AH476" s="240"/>
      <c r="AI476" s="240"/>
      <c r="AJ476" s="24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0"/>
      <c r="BH476" s="240"/>
      <c r="BI476" s="240"/>
      <c r="BJ476" s="28"/>
      <c r="BK476" s="28"/>
      <c r="BL476" s="28"/>
      <c r="BM476" s="28"/>
      <c r="BN476" s="28"/>
    </row>
    <row r="477" spans="1:66" x14ac:dyDescent="0.35">
      <c r="A477" s="28"/>
      <c r="B477" s="28"/>
      <c r="C477" s="28"/>
      <c r="D477" s="28"/>
      <c r="E477" s="326" t="s">
        <v>52</v>
      </c>
      <c r="F477" s="366"/>
      <c r="G477" s="247">
        <v>80.298422331304579</v>
      </c>
      <c r="H477" s="240">
        <v>78.898843821976314</v>
      </c>
      <c r="I477" s="240">
        <v>77.560382278120883</v>
      </c>
      <c r="J477" s="240">
        <v>76.280368836617228</v>
      </c>
      <c r="K477" s="240">
        <v>75.056251178585356</v>
      </c>
      <c r="L477" s="240"/>
      <c r="M477" s="240"/>
      <c r="N477" s="240"/>
      <c r="O477" s="240"/>
      <c r="P477" s="240"/>
      <c r="Q477" s="240"/>
      <c r="R477" s="240"/>
      <c r="S477" s="240"/>
      <c r="T477" s="240"/>
      <c r="U477" s="240"/>
      <c r="V477" s="240"/>
      <c r="W477" s="240"/>
      <c r="X477" s="240"/>
      <c r="Y477" s="240"/>
      <c r="Z477" s="240"/>
      <c r="AA477" s="240"/>
      <c r="AB477" s="240"/>
      <c r="AC477" s="240"/>
      <c r="AD477" s="240"/>
      <c r="AE477" s="240"/>
      <c r="AF477" s="240"/>
      <c r="AG477" s="240"/>
      <c r="AH477" s="240"/>
      <c r="AI477" s="240"/>
      <c r="AJ477" s="240"/>
      <c r="AK477" s="240"/>
      <c r="AL477" s="240"/>
      <c r="AM477" s="240"/>
      <c r="AN477" s="240"/>
      <c r="AO477" s="240"/>
      <c r="AP477" s="240"/>
      <c r="AQ477" s="240"/>
      <c r="AR477" s="240"/>
      <c r="AS477" s="240"/>
      <c r="AT477" s="240"/>
      <c r="AU477" s="240"/>
      <c r="AV477" s="240"/>
      <c r="AW477" s="240"/>
      <c r="AX477" s="240"/>
      <c r="AY477" s="240"/>
      <c r="AZ477" s="240"/>
      <c r="BA477" s="240"/>
      <c r="BB477" s="240"/>
      <c r="BC477" s="240"/>
      <c r="BD477" s="240"/>
      <c r="BE477" s="240"/>
      <c r="BF477" s="240"/>
      <c r="BG477" s="240"/>
      <c r="BH477" s="240"/>
      <c r="BI477" s="240"/>
      <c r="BJ477" s="28"/>
      <c r="BK477" s="28"/>
      <c r="BL477" s="28"/>
      <c r="BM477" s="28"/>
      <c r="BN477" s="28"/>
    </row>
    <row r="478" spans="1:66" x14ac:dyDescent="0.35">
      <c r="A478" s="28"/>
      <c r="B478" s="28"/>
      <c r="C478" s="28"/>
      <c r="D478" s="28"/>
      <c r="E478" s="326" t="s">
        <v>53</v>
      </c>
      <c r="F478" s="366"/>
      <c r="G478" s="247">
        <v>2.4228323358120201</v>
      </c>
      <c r="H478" s="240">
        <v>2.4228323353993777</v>
      </c>
      <c r="I478" s="240">
        <v>2.4228323350197472</v>
      </c>
      <c r="J478" s="240">
        <v>2.4228323346704865</v>
      </c>
      <c r="K478" s="240">
        <v>1.2336677098083639</v>
      </c>
      <c r="L478" s="240"/>
      <c r="M478" s="240"/>
      <c r="N478" s="240"/>
      <c r="O478" s="240"/>
      <c r="P478" s="240"/>
      <c r="Q478" s="240"/>
      <c r="R478" s="240"/>
      <c r="S478" s="240"/>
      <c r="T478" s="240"/>
      <c r="U478" s="240"/>
      <c r="V478" s="240"/>
      <c r="W478" s="240"/>
      <c r="X478" s="240"/>
      <c r="Y478" s="240"/>
      <c r="Z478" s="240"/>
      <c r="AA478" s="240"/>
      <c r="AB478" s="240"/>
      <c r="AC478" s="240"/>
      <c r="AD478" s="240"/>
      <c r="AE478" s="240"/>
      <c r="AF478" s="240"/>
      <c r="AG478" s="240"/>
      <c r="AH478" s="240"/>
      <c r="AI478" s="240"/>
      <c r="AJ478" s="240"/>
      <c r="AK478" s="240"/>
      <c r="AL478" s="240"/>
      <c r="AM478" s="240"/>
      <c r="AN478" s="240"/>
      <c r="AO478" s="240"/>
      <c r="AP478" s="240"/>
      <c r="AQ478" s="240"/>
      <c r="AR478" s="240"/>
      <c r="AS478" s="240"/>
      <c r="AT478" s="240"/>
      <c r="AU478" s="240"/>
      <c r="AV478" s="240"/>
      <c r="AW478" s="240"/>
      <c r="AX478" s="240"/>
      <c r="AY478" s="240"/>
      <c r="AZ478" s="240"/>
      <c r="BA478" s="240"/>
      <c r="BB478" s="240"/>
      <c r="BC478" s="240"/>
      <c r="BD478" s="240"/>
      <c r="BE478" s="240"/>
      <c r="BF478" s="240"/>
      <c r="BG478" s="240"/>
      <c r="BH478" s="240"/>
      <c r="BI478" s="240"/>
      <c r="BJ478" s="28"/>
      <c r="BK478" s="28"/>
      <c r="BL478" s="28"/>
      <c r="BM478" s="28"/>
      <c r="BN478" s="28"/>
    </row>
    <row r="479" spans="1:66" x14ac:dyDescent="0.35">
      <c r="A479" s="28"/>
      <c r="B479" s="28"/>
      <c r="C479" s="28"/>
      <c r="D479" s="28"/>
      <c r="E479" s="326" t="s">
        <v>54</v>
      </c>
      <c r="F479" s="366"/>
      <c r="G479" s="247">
        <v>0</v>
      </c>
      <c r="H479" s="240">
        <v>0</v>
      </c>
      <c r="I479" s="240">
        <v>0</v>
      </c>
      <c r="J479" s="240">
        <v>0</v>
      </c>
      <c r="K479" s="240">
        <v>0</v>
      </c>
      <c r="L479" s="240"/>
      <c r="M479" s="240"/>
      <c r="N479" s="240"/>
      <c r="O479" s="240"/>
      <c r="P479" s="240"/>
      <c r="Q479" s="240"/>
      <c r="R479" s="240"/>
      <c r="S479" s="240"/>
      <c r="T479" s="240"/>
      <c r="U479" s="240"/>
      <c r="V479" s="240"/>
      <c r="W479" s="240"/>
      <c r="X479" s="240"/>
      <c r="Y479" s="240"/>
      <c r="Z479" s="240"/>
      <c r="AA479" s="240"/>
      <c r="AB479" s="240"/>
      <c r="AC479" s="240"/>
      <c r="AD479" s="240"/>
      <c r="AE479" s="240"/>
      <c r="AF479" s="240"/>
      <c r="AG479" s="240"/>
      <c r="AH479" s="240"/>
      <c r="AI479" s="240"/>
      <c r="AJ479" s="24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8"/>
      <c r="BK479" s="28"/>
      <c r="BL479" s="28"/>
      <c r="BM479" s="28"/>
      <c r="BN479" s="28"/>
    </row>
    <row r="480" spans="1:66" x14ac:dyDescent="0.35">
      <c r="A480" s="28"/>
      <c r="B480" s="28"/>
      <c r="C480" s="28"/>
      <c r="D480" s="28"/>
      <c r="E480" s="326" t="s">
        <v>55</v>
      </c>
      <c r="F480" s="366"/>
      <c r="G480" s="247">
        <v>8.0878377168075772</v>
      </c>
      <c r="H480" s="240">
        <v>7.2793848165579771</v>
      </c>
      <c r="I480" s="240">
        <v>5.1271874503928139</v>
      </c>
      <c r="J480" s="240">
        <v>2.069639424638976</v>
      </c>
      <c r="K480" s="240">
        <v>1.6557115397111812</v>
      </c>
      <c r="L480" s="240"/>
      <c r="M480" s="240"/>
      <c r="N480" s="240"/>
      <c r="O480" s="240"/>
      <c r="P480" s="240"/>
      <c r="Q480" s="240"/>
      <c r="R480" s="240"/>
      <c r="S480" s="240"/>
      <c r="T480" s="240"/>
      <c r="U480" s="240"/>
      <c r="V480" s="240"/>
      <c r="W480" s="240"/>
      <c r="X480" s="240"/>
      <c r="Y480" s="240"/>
      <c r="Z480" s="240"/>
      <c r="AA480" s="240"/>
      <c r="AB480" s="240"/>
      <c r="AC480" s="240"/>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8"/>
      <c r="BK480" s="28"/>
      <c r="BL480" s="28"/>
      <c r="BM480" s="28"/>
      <c r="BN480" s="28"/>
    </row>
    <row r="481" spans="1:66" x14ac:dyDescent="0.35">
      <c r="A481" s="28"/>
      <c r="B481" s="28"/>
      <c r="C481" s="28"/>
      <c r="D481" s="28"/>
      <c r="E481" s="326" t="s">
        <v>56</v>
      </c>
      <c r="F481" s="366"/>
      <c r="G481" s="247">
        <v>2.6635061621621769E-2</v>
      </c>
      <c r="H481" s="240">
        <v>0</v>
      </c>
      <c r="I481" s="240">
        <v>0</v>
      </c>
      <c r="J481" s="240">
        <v>0</v>
      </c>
      <c r="K481" s="240">
        <v>0</v>
      </c>
      <c r="L481" s="240"/>
      <c r="M481" s="240"/>
      <c r="N481" s="240"/>
      <c r="O481" s="240"/>
      <c r="P481" s="240"/>
      <c r="Q481" s="240"/>
      <c r="R481" s="240"/>
      <c r="S481" s="240"/>
      <c r="T481" s="240"/>
      <c r="U481" s="240"/>
      <c r="V481" s="240"/>
      <c r="W481" s="240"/>
      <c r="X481" s="240"/>
      <c r="Y481" s="240"/>
      <c r="Z481" s="240"/>
      <c r="AA481" s="240"/>
      <c r="AB481" s="240"/>
      <c r="AC481" s="240"/>
      <c r="AD481" s="240"/>
      <c r="AE481" s="240"/>
      <c r="AF481" s="240"/>
      <c r="AG481" s="240"/>
      <c r="AH481" s="240"/>
      <c r="AI481" s="240"/>
      <c r="AJ481" s="24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0"/>
      <c r="BH481" s="240"/>
      <c r="BI481" s="240"/>
      <c r="BJ481" s="28"/>
      <c r="BK481" s="28"/>
      <c r="BL481" s="28"/>
      <c r="BM481" s="28"/>
      <c r="BN481" s="28"/>
    </row>
    <row r="482" spans="1:66" x14ac:dyDescent="0.35">
      <c r="A482" s="28"/>
      <c r="B482" s="28"/>
      <c r="C482" s="28"/>
      <c r="D482" s="28"/>
      <c r="E482" s="326" t="s">
        <v>57</v>
      </c>
      <c r="F482" s="366"/>
      <c r="G482" s="247">
        <v>28.110573514412351</v>
      </c>
      <c r="H482" s="240">
        <v>19.171271550873197</v>
      </c>
      <c r="I482" s="240">
        <v>13.139568640593044</v>
      </c>
      <c r="J482" s="240">
        <v>9.7008549767523782</v>
      </c>
      <c r="K482" s="240">
        <v>7.2371357746083369</v>
      </c>
      <c r="L482" s="240"/>
      <c r="M482" s="240"/>
      <c r="N482" s="240"/>
      <c r="O482" s="240"/>
      <c r="P482" s="240"/>
      <c r="Q482" s="240"/>
      <c r="R482" s="240"/>
      <c r="S482" s="240"/>
      <c r="T482" s="240"/>
      <c r="U482" s="240"/>
      <c r="V482" s="240"/>
      <c r="W482" s="240"/>
      <c r="X482" s="240"/>
      <c r="Y482" s="240"/>
      <c r="Z482" s="240"/>
      <c r="AA482" s="240"/>
      <c r="AB482" s="240"/>
      <c r="AC482" s="240"/>
      <c r="AD482" s="240"/>
      <c r="AE482" s="240"/>
      <c r="AF482" s="240"/>
      <c r="AG482" s="240"/>
      <c r="AH482" s="240"/>
      <c r="AI482" s="240"/>
      <c r="AJ482" s="24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0"/>
      <c r="BH482" s="240"/>
      <c r="BI482" s="240"/>
      <c r="BJ482" s="28"/>
      <c r="BK482" s="28"/>
      <c r="BL482" s="28"/>
      <c r="BM482" s="28"/>
      <c r="BN482" s="28"/>
    </row>
    <row r="483" spans="1:66" x14ac:dyDescent="0.35">
      <c r="A483" s="28"/>
      <c r="B483" s="28"/>
      <c r="C483" s="28"/>
      <c r="D483" s="28"/>
      <c r="E483" s="326" t="s">
        <v>58</v>
      </c>
      <c r="F483" s="366"/>
      <c r="G483" s="247">
        <v>15.250950127390416</v>
      </c>
      <c r="H483" s="240">
        <v>14.152545528561799</v>
      </c>
      <c r="I483" s="240">
        <v>13.200594876243663</v>
      </c>
      <c r="J483" s="240">
        <v>12.375570977567946</v>
      </c>
      <c r="K483" s="240">
        <v>11.660550265382323</v>
      </c>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8"/>
      <c r="BK483" s="28"/>
      <c r="BL483" s="28"/>
      <c r="BM483" s="28"/>
      <c r="BN483" s="28"/>
    </row>
    <row r="484" spans="1:66" x14ac:dyDescent="0.35">
      <c r="A484" s="28"/>
      <c r="B484" s="28"/>
      <c r="C484" s="28"/>
      <c r="D484" s="28"/>
      <c r="E484" s="326" t="s">
        <v>59</v>
      </c>
      <c r="F484" s="366"/>
      <c r="G484" s="247">
        <v>0</v>
      </c>
      <c r="H484" s="240">
        <v>0</v>
      </c>
      <c r="I484" s="240">
        <v>0</v>
      </c>
      <c r="J484" s="240">
        <v>0</v>
      </c>
      <c r="K484" s="240">
        <v>0</v>
      </c>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8"/>
      <c r="BK484" s="28"/>
      <c r="BL484" s="28"/>
      <c r="BM484" s="28"/>
      <c r="BN484" s="28"/>
    </row>
    <row r="485" spans="1:66" x14ac:dyDescent="0.35">
      <c r="A485" s="28"/>
      <c r="B485" s="28"/>
      <c r="C485" s="28"/>
      <c r="D485" s="28"/>
      <c r="E485" s="326" t="s">
        <v>61</v>
      </c>
      <c r="F485" s="366"/>
      <c r="G485" s="247">
        <v>4.6042456513050389</v>
      </c>
      <c r="H485" s="240">
        <v>1.8840362131451371</v>
      </c>
      <c r="I485" s="240">
        <v>0.78667974491748838</v>
      </c>
      <c r="J485" s="240">
        <v>0.63824960436701894</v>
      </c>
      <c r="K485" s="240">
        <v>0.51782515071286439</v>
      </c>
      <c r="L485" s="240"/>
      <c r="M485" s="240"/>
      <c r="N485" s="240"/>
      <c r="O485" s="240"/>
      <c r="P485" s="240"/>
      <c r="Q485" s="240"/>
      <c r="R485" s="240"/>
      <c r="S485" s="240"/>
      <c r="T485" s="240"/>
      <c r="U485" s="240"/>
      <c r="V485" s="240"/>
      <c r="W485" s="240"/>
      <c r="X485" s="240"/>
      <c r="Y485" s="240"/>
      <c r="Z485" s="240"/>
      <c r="AA485" s="240"/>
      <c r="AB485" s="240"/>
      <c r="AC485" s="240"/>
      <c r="AD485" s="240"/>
      <c r="AE485" s="240"/>
      <c r="AF485" s="240"/>
      <c r="AG485" s="240"/>
      <c r="AH485" s="240"/>
      <c r="AI485" s="240"/>
      <c r="AJ485" s="24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8"/>
      <c r="BK485" s="28"/>
      <c r="BL485" s="28"/>
      <c r="BM485" s="28"/>
      <c r="BN485" s="28"/>
    </row>
    <row r="486" spans="1:66" x14ac:dyDescent="0.35">
      <c r="A486" s="28"/>
      <c r="B486" s="28"/>
      <c r="C486" s="28"/>
      <c r="D486" s="28"/>
      <c r="E486" s="326" t="s">
        <v>62</v>
      </c>
      <c r="F486" s="366"/>
      <c r="G486" s="247">
        <v>-142.74918547528634</v>
      </c>
      <c r="H486" s="247">
        <v>-85.649511285171812</v>
      </c>
      <c r="I486" s="247">
        <v>-51.389706771103079</v>
      </c>
      <c r="J486" s="247">
        <v>-30.833824062661847</v>
      </c>
      <c r="K486" s="247">
        <v>-18.500294437597109</v>
      </c>
      <c r="L486" s="240"/>
      <c r="M486" s="240"/>
      <c r="N486" s="240"/>
      <c r="O486" s="240"/>
      <c r="P486" s="240"/>
      <c r="Q486" s="240"/>
      <c r="R486" s="240"/>
      <c r="S486" s="240"/>
      <c r="T486" s="240"/>
      <c r="U486" s="240"/>
      <c r="V486" s="240"/>
      <c r="W486" s="240"/>
      <c r="X486" s="240"/>
      <c r="Y486" s="240"/>
      <c r="Z486" s="240"/>
      <c r="AA486" s="240"/>
      <c r="AB486" s="240"/>
      <c r="AC486" s="240"/>
      <c r="AD486" s="240"/>
      <c r="AE486" s="240"/>
      <c r="AF486" s="240"/>
      <c r="AG486" s="240"/>
      <c r="AH486" s="240"/>
      <c r="AI486" s="240"/>
      <c r="AJ486" s="24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0"/>
      <c r="BH486" s="240"/>
      <c r="BI486" s="240"/>
      <c r="BJ486" s="28"/>
      <c r="BK486" s="28"/>
      <c r="BL486" s="28"/>
      <c r="BM486" s="28"/>
      <c r="BN486" s="28"/>
    </row>
    <row r="487" spans="1:66" x14ac:dyDescent="0.35">
      <c r="A487" s="28"/>
      <c r="B487" s="28"/>
      <c r="C487" s="28"/>
      <c r="D487" s="28"/>
      <c r="E487" s="326" t="s">
        <v>63</v>
      </c>
      <c r="F487" s="366"/>
      <c r="G487" s="247">
        <v>0.39422261540859616</v>
      </c>
      <c r="H487" s="240">
        <v>0.39334496993935825</v>
      </c>
      <c r="I487" s="240">
        <v>0.19516364004634168</v>
      </c>
      <c r="J487" s="240">
        <v>2.4443719900033049E-3</v>
      </c>
      <c r="K487" s="240">
        <v>1.9787773252407711E-3</v>
      </c>
      <c r="L487" s="240"/>
      <c r="M487" s="240"/>
      <c r="N487" s="240"/>
      <c r="O487" s="240"/>
      <c r="P487" s="240"/>
      <c r="Q487" s="240"/>
      <c r="R487" s="240"/>
      <c r="S487" s="240"/>
      <c r="T487" s="240"/>
      <c r="U487" s="240"/>
      <c r="V487" s="240"/>
      <c r="W487" s="240"/>
      <c r="X487" s="240"/>
      <c r="Y487" s="240"/>
      <c r="Z487" s="240"/>
      <c r="AA487" s="240"/>
      <c r="AB487" s="240"/>
      <c r="AC487" s="240"/>
      <c r="AD487" s="240"/>
      <c r="AE487" s="240"/>
      <c r="AF487" s="240"/>
      <c r="AG487" s="240"/>
      <c r="AH487" s="240"/>
      <c r="AI487" s="240"/>
      <c r="AJ487" s="24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0"/>
      <c r="BH487" s="240"/>
      <c r="BI487" s="240"/>
      <c r="BJ487" s="28"/>
      <c r="BK487" s="28"/>
      <c r="BL487" s="28"/>
      <c r="BM487" s="28"/>
      <c r="BN487" s="28"/>
    </row>
    <row r="488" spans="1:66" x14ac:dyDescent="0.35">
      <c r="A488" s="28"/>
      <c r="B488" s="28"/>
      <c r="C488" s="28"/>
      <c r="D488" s="28"/>
      <c r="E488" s="326" t="s">
        <v>64</v>
      </c>
      <c r="F488" s="366"/>
      <c r="G488" s="247">
        <v>10.099800727861322</v>
      </c>
      <c r="H488" s="240">
        <v>5.1319749717431602</v>
      </c>
      <c r="I488" s="240">
        <v>2.5292154175903314</v>
      </c>
      <c r="J488" s="240">
        <v>1.3526617791057429</v>
      </c>
      <c r="K488" s="240">
        <v>0.78023654891928285</v>
      </c>
      <c r="L488" s="240"/>
      <c r="M488" s="240"/>
      <c r="N488" s="240"/>
      <c r="O488" s="240"/>
      <c r="P488" s="240"/>
      <c r="Q488" s="240"/>
      <c r="R488" s="240"/>
      <c r="S488" s="240"/>
      <c r="T488" s="240"/>
      <c r="U488" s="240"/>
      <c r="V488" s="240"/>
      <c r="W488" s="240"/>
      <c r="X488" s="240"/>
      <c r="Y488" s="240"/>
      <c r="Z488" s="240"/>
      <c r="AA488" s="240"/>
      <c r="AB488" s="240"/>
      <c r="AC488" s="240"/>
      <c r="AD488" s="240"/>
      <c r="AE488" s="240"/>
      <c r="AF488" s="240"/>
      <c r="AG488" s="240"/>
      <c r="AH488" s="240"/>
      <c r="AI488" s="240"/>
      <c r="AJ488" s="24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8"/>
      <c r="BK488" s="28"/>
      <c r="BL488" s="28"/>
      <c r="BM488" s="28"/>
      <c r="BN488" s="28"/>
    </row>
    <row r="489" spans="1:66" x14ac:dyDescent="0.35">
      <c r="A489" s="28"/>
      <c r="B489" s="28"/>
      <c r="C489" s="28"/>
      <c r="D489" s="28"/>
      <c r="E489" s="326" t="s">
        <v>65</v>
      </c>
      <c r="F489" s="366"/>
      <c r="G489" s="247">
        <v>16.196780696634868</v>
      </c>
      <c r="H489" s="240">
        <v>15.482065312812988</v>
      </c>
      <c r="I489" s="240">
        <v>14.838821467373299</v>
      </c>
      <c r="J489" s="240">
        <v>14.259902006477574</v>
      </c>
      <c r="K489" s="240">
        <v>13.738874491671426</v>
      </c>
      <c r="L489" s="240"/>
      <c r="M489" s="240"/>
      <c r="N489" s="240"/>
      <c r="O489" s="240"/>
      <c r="P489" s="240"/>
      <c r="Q489" s="240"/>
      <c r="R489" s="240"/>
      <c r="S489" s="240"/>
      <c r="T489" s="240"/>
      <c r="U489" s="240"/>
      <c r="V489" s="240"/>
      <c r="W489" s="240"/>
      <c r="X489" s="240"/>
      <c r="Y489" s="240"/>
      <c r="Z489" s="240"/>
      <c r="AA489" s="240"/>
      <c r="AB489" s="240"/>
      <c r="AC489" s="240"/>
      <c r="AD489" s="240"/>
      <c r="AE489" s="240"/>
      <c r="AF489" s="240"/>
      <c r="AG489" s="240"/>
      <c r="AH489" s="240"/>
      <c r="AI489" s="240"/>
      <c r="AJ489" s="24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0"/>
      <c r="BH489" s="240"/>
      <c r="BI489" s="240"/>
      <c r="BJ489" s="28"/>
      <c r="BK489" s="28"/>
      <c r="BL489" s="28"/>
      <c r="BM489" s="28"/>
      <c r="BN489" s="28"/>
    </row>
    <row r="490" spans="1:66" x14ac:dyDescent="0.35">
      <c r="A490" s="28"/>
      <c r="B490" s="28"/>
      <c r="C490" s="28"/>
      <c r="D490" s="28"/>
      <c r="E490" s="326">
        <v>0</v>
      </c>
      <c r="F490" s="366"/>
      <c r="G490" s="247"/>
      <c r="H490" s="240"/>
      <c r="I490" s="240"/>
      <c r="J490" s="240"/>
      <c r="K490" s="240"/>
      <c r="L490" s="240"/>
      <c r="M490" s="240"/>
      <c r="N490" s="240"/>
      <c r="O490" s="240"/>
      <c r="P490" s="240"/>
      <c r="Q490" s="240"/>
      <c r="R490" s="240"/>
      <c r="S490" s="240"/>
      <c r="T490" s="240"/>
      <c r="U490" s="240"/>
      <c r="V490" s="240"/>
      <c r="W490" s="240"/>
      <c r="X490" s="240"/>
      <c r="Y490" s="240"/>
      <c r="Z490" s="240"/>
      <c r="AA490" s="240"/>
      <c r="AB490" s="240"/>
      <c r="AC490" s="240"/>
      <c r="AD490" s="240"/>
      <c r="AE490" s="240"/>
      <c r="AF490" s="240"/>
      <c r="AG490" s="240"/>
      <c r="AH490" s="240"/>
      <c r="AI490" s="240"/>
      <c r="AJ490" s="24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0"/>
      <c r="BH490" s="240"/>
      <c r="BI490" s="240"/>
      <c r="BJ490" s="28"/>
      <c r="BK490" s="28"/>
      <c r="BL490" s="28"/>
      <c r="BM490" s="28"/>
      <c r="BN490" s="28"/>
    </row>
    <row r="491" spans="1:66" x14ac:dyDescent="0.35">
      <c r="A491" s="28"/>
      <c r="B491" s="28"/>
      <c r="C491" s="28"/>
      <c r="D491" s="28"/>
      <c r="E491" s="326">
        <v>0</v>
      </c>
      <c r="F491" s="366"/>
      <c r="G491" s="247"/>
      <c r="H491" s="240"/>
      <c r="I491" s="240"/>
      <c r="J491" s="240"/>
      <c r="K491" s="240"/>
      <c r="L491" s="240"/>
      <c r="M491" s="240"/>
      <c r="N491" s="240"/>
      <c r="O491" s="240"/>
      <c r="P491" s="240"/>
      <c r="Q491" s="240"/>
      <c r="R491" s="240"/>
      <c r="S491" s="240"/>
      <c r="T491" s="240"/>
      <c r="U491" s="240"/>
      <c r="V491" s="240"/>
      <c r="W491" s="240"/>
      <c r="X491" s="240"/>
      <c r="Y491" s="240"/>
      <c r="Z491" s="240"/>
      <c r="AA491" s="240"/>
      <c r="AB491" s="240"/>
      <c r="AC491" s="240"/>
      <c r="AD491" s="240"/>
      <c r="AE491" s="240"/>
      <c r="AF491" s="240"/>
      <c r="AG491" s="240"/>
      <c r="AH491" s="240"/>
      <c r="AI491" s="240"/>
      <c r="AJ491" s="24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8"/>
      <c r="BK491" s="28"/>
      <c r="BL491" s="28"/>
      <c r="BM491" s="28"/>
      <c r="BN491" s="28"/>
    </row>
    <row r="492" spans="1:66" x14ac:dyDescent="0.35">
      <c r="A492" s="28"/>
      <c r="B492" s="28"/>
      <c r="C492" s="28"/>
      <c r="D492" s="28"/>
      <c r="E492" s="326">
        <v>0</v>
      </c>
      <c r="F492" s="366"/>
      <c r="G492" s="247"/>
      <c r="H492" s="240"/>
      <c r="I492" s="240"/>
      <c r="J492" s="240"/>
      <c r="K492" s="240"/>
      <c r="L492" s="240"/>
      <c r="M492" s="240"/>
      <c r="N492" s="240"/>
      <c r="O492" s="240"/>
      <c r="P492" s="240"/>
      <c r="Q492" s="240"/>
      <c r="R492" s="240"/>
      <c r="S492" s="240"/>
      <c r="T492" s="240"/>
      <c r="U492" s="240"/>
      <c r="V492" s="240"/>
      <c r="W492" s="240"/>
      <c r="X492" s="240"/>
      <c r="Y492" s="240"/>
      <c r="Z492" s="240"/>
      <c r="AA492" s="240"/>
      <c r="AB492" s="240"/>
      <c r="AC492" s="240"/>
      <c r="AD492" s="240"/>
      <c r="AE492" s="240"/>
      <c r="AF492" s="240"/>
      <c r="AG492" s="240"/>
      <c r="AH492" s="240"/>
      <c r="AI492" s="240"/>
      <c r="AJ492" s="24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8"/>
      <c r="BK492" s="28"/>
      <c r="BL492" s="28"/>
      <c r="BM492" s="28"/>
      <c r="BN492" s="28"/>
    </row>
    <row r="493" spans="1:66" x14ac:dyDescent="0.35">
      <c r="A493" s="28"/>
      <c r="B493" s="28"/>
      <c r="C493" s="28"/>
      <c r="D493" s="28"/>
      <c r="E493" s="326">
        <v>0</v>
      </c>
      <c r="F493" s="366"/>
      <c r="G493" s="247"/>
      <c r="H493" s="240"/>
      <c r="I493" s="240"/>
      <c r="J493" s="240"/>
      <c r="K493" s="240"/>
      <c r="L493" s="240"/>
      <c r="M493" s="240"/>
      <c r="N493" s="240"/>
      <c r="O493" s="240"/>
      <c r="P493" s="240"/>
      <c r="Q493" s="240"/>
      <c r="R493" s="240"/>
      <c r="S493" s="240"/>
      <c r="T493" s="240"/>
      <c r="U493" s="240"/>
      <c r="V493" s="240"/>
      <c r="W493" s="240"/>
      <c r="X493" s="240"/>
      <c r="Y493" s="240"/>
      <c r="Z493" s="240"/>
      <c r="AA493" s="240"/>
      <c r="AB493" s="240"/>
      <c r="AC493" s="240"/>
      <c r="AD493" s="240"/>
      <c r="AE493" s="240"/>
      <c r="AF493" s="240"/>
      <c r="AG493" s="240"/>
      <c r="AH493" s="240"/>
      <c r="AI493" s="240"/>
      <c r="AJ493" s="24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8"/>
      <c r="BK493" s="28"/>
      <c r="BL493" s="28"/>
      <c r="BM493" s="28"/>
      <c r="BN493" s="28"/>
    </row>
    <row r="494" spans="1:66" x14ac:dyDescent="0.35">
      <c r="A494" s="28"/>
      <c r="B494" s="28"/>
      <c r="C494" s="28"/>
      <c r="D494" s="28"/>
      <c r="E494" s="326">
        <v>0</v>
      </c>
      <c r="F494" s="366"/>
      <c r="G494" s="247"/>
      <c r="H494" s="240"/>
      <c r="I494" s="240"/>
      <c r="J494" s="240"/>
      <c r="K494" s="240"/>
      <c r="L494" s="240"/>
      <c r="M494" s="240"/>
      <c r="N494" s="240"/>
      <c r="O494" s="240"/>
      <c r="P494" s="240"/>
      <c r="Q494" s="240"/>
      <c r="R494" s="240"/>
      <c r="S494" s="240"/>
      <c r="T494" s="240"/>
      <c r="U494" s="240"/>
      <c r="V494" s="240"/>
      <c r="W494" s="240"/>
      <c r="X494" s="240"/>
      <c r="Y494" s="240"/>
      <c r="Z494" s="240"/>
      <c r="AA494" s="240"/>
      <c r="AB494" s="240"/>
      <c r="AC494" s="240"/>
      <c r="AD494" s="240"/>
      <c r="AE494" s="240"/>
      <c r="AF494" s="240"/>
      <c r="AG494" s="240"/>
      <c r="AH494" s="240"/>
      <c r="AI494" s="240"/>
      <c r="AJ494" s="240"/>
      <c r="AK494" s="240"/>
      <c r="AL494" s="240"/>
      <c r="AM494" s="240"/>
      <c r="AN494" s="240"/>
      <c r="AO494" s="240"/>
      <c r="AP494" s="240"/>
      <c r="AQ494" s="240"/>
      <c r="AR494" s="240"/>
      <c r="AS494" s="240"/>
      <c r="AT494" s="240"/>
      <c r="AU494" s="240"/>
      <c r="AV494" s="240"/>
      <c r="AW494" s="240"/>
      <c r="AX494" s="240"/>
      <c r="AY494" s="240"/>
      <c r="AZ494" s="240"/>
      <c r="BA494" s="240"/>
      <c r="BB494" s="240"/>
      <c r="BC494" s="240"/>
      <c r="BD494" s="240"/>
      <c r="BE494" s="240"/>
      <c r="BF494" s="240"/>
      <c r="BG494" s="240"/>
      <c r="BH494" s="240"/>
      <c r="BI494" s="240"/>
      <c r="BJ494" s="28"/>
      <c r="BK494" s="28"/>
      <c r="BL494" s="28"/>
      <c r="BM494" s="28"/>
      <c r="BN494" s="28"/>
    </row>
    <row r="495" spans="1:66" x14ac:dyDescent="0.35">
      <c r="A495" s="28"/>
      <c r="B495" s="28"/>
      <c r="C495" s="28"/>
      <c r="D495" s="28"/>
      <c r="E495" s="326">
        <v>0</v>
      </c>
      <c r="F495" s="366"/>
      <c r="G495" s="247"/>
      <c r="H495" s="240"/>
      <c r="I495" s="240"/>
      <c r="J495" s="240"/>
      <c r="K495" s="240"/>
      <c r="L495" s="240"/>
      <c r="M495" s="240"/>
      <c r="N495" s="240"/>
      <c r="O495" s="240"/>
      <c r="P495" s="240"/>
      <c r="Q495" s="240"/>
      <c r="R495" s="240"/>
      <c r="S495" s="240"/>
      <c r="T495" s="240"/>
      <c r="U495" s="240"/>
      <c r="V495" s="240"/>
      <c r="W495" s="240"/>
      <c r="X495" s="240"/>
      <c r="Y495" s="240"/>
      <c r="Z495" s="240"/>
      <c r="AA495" s="240"/>
      <c r="AB495" s="240"/>
      <c r="AC495" s="240"/>
      <c r="AD495" s="240"/>
      <c r="AE495" s="240"/>
      <c r="AF495" s="240"/>
      <c r="AG495" s="240"/>
      <c r="AH495" s="240"/>
      <c r="AI495" s="240"/>
      <c r="AJ495" s="24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8"/>
      <c r="BK495" s="28"/>
      <c r="BL495" s="28"/>
      <c r="BM495" s="28"/>
      <c r="BN495" s="28"/>
    </row>
    <row r="496" spans="1:66" x14ac:dyDescent="0.35">
      <c r="A496" s="28"/>
      <c r="B496" s="28"/>
      <c r="C496" s="28"/>
      <c r="D496" s="28"/>
      <c r="E496" s="326">
        <v>0</v>
      </c>
      <c r="F496" s="366"/>
      <c r="G496" s="247"/>
      <c r="H496" s="240"/>
      <c r="I496" s="240"/>
      <c r="J496" s="240"/>
      <c r="K496" s="240"/>
      <c r="L496" s="240"/>
      <c r="M496" s="240"/>
      <c r="N496" s="240"/>
      <c r="O496" s="240"/>
      <c r="P496" s="240"/>
      <c r="Q496" s="240"/>
      <c r="R496" s="240"/>
      <c r="S496" s="240"/>
      <c r="T496" s="240"/>
      <c r="U496" s="240"/>
      <c r="V496" s="240"/>
      <c r="W496" s="240"/>
      <c r="X496" s="240"/>
      <c r="Y496" s="240"/>
      <c r="Z496" s="240"/>
      <c r="AA496" s="240"/>
      <c r="AB496" s="240"/>
      <c r="AC496" s="240"/>
      <c r="AD496" s="240"/>
      <c r="AE496" s="240"/>
      <c r="AF496" s="240"/>
      <c r="AG496" s="240"/>
      <c r="AH496" s="240"/>
      <c r="AI496" s="240"/>
      <c r="AJ496" s="24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0"/>
      <c r="BH496" s="240"/>
      <c r="BI496" s="240"/>
      <c r="BJ496" s="28"/>
      <c r="BK496" s="28"/>
      <c r="BL496" s="28"/>
      <c r="BM496" s="28"/>
      <c r="BN496" s="28"/>
    </row>
    <row r="497" spans="1:66" x14ac:dyDescent="0.35">
      <c r="A497" s="28"/>
      <c r="B497" s="28"/>
      <c r="C497" s="28"/>
      <c r="D497" s="28"/>
      <c r="E497" s="326">
        <v>0</v>
      </c>
      <c r="F497" s="366"/>
      <c r="G497" s="247"/>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c r="AE497" s="240"/>
      <c r="AF497" s="240"/>
      <c r="AG497" s="240"/>
      <c r="AH497" s="240"/>
      <c r="AI497" s="240"/>
      <c r="AJ497" s="24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8"/>
      <c r="BK497" s="28"/>
      <c r="BL497" s="28"/>
      <c r="BM497" s="28"/>
      <c r="BN497" s="28"/>
    </row>
    <row r="498" spans="1:66" x14ac:dyDescent="0.35">
      <c r="A498" s="28"/>
      <c r="B498" s="28"/>
      <c r="C498" s="28"/>
      <c r="D498" s="28"/>
      <c r="E498" s="326">
        <v>0</v>
      </c>
      <c r="F498" s="366"/>
      <c r="G498" s="247"/>
      <c r="H498" s="240"/>
      <c r="I498" s="240"/>
      <c r="J498" s="240"/>
      <c r="K498" s="240"/>
      <c r="L498" s="240"/>
      <c r="M498" s="240"/>
      <c r="N498" s="240"/>
      <c r="O498" s="240"/>
      <c r="P498" s="240"/>
      <c r="Q498" s="240"/>
      <c r="R498" s="240"/>
      <c r="S498" s="240"/>
      <c r="T498" s="240"/>
      <c r="U498" s="240"/>
      <c r="V498" s="240"/>
      <c r="W498" s="240"/>
      <c r="X498" s="240"/>
      <c r="Y498" s="240"/>
      <c r="Z498" s="240"/>
      <c r="AA498" s="240"/>
      <c r="AB498" s="240"/>
      <c r="AC498" s="240"/>
      <c r="AD498" s="240"/>
      <c r="AE498" s="240"/>
      <c r="AF498" s="240"/>
      <c r="AG498" s="240"/>
      <c r="AH498" s="240"/>
      <c r="AI498" s="240"/>
      <c r="AJ498" s="24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8"/>
      <c r="BK498" s="28"/>
      <c r="BL498" s="28"/>
      <c r="BM498" s="28"/>
      <c r="BN498" s="28"/>
    </row>
    <row r="499" spans="1:66" x14ac:dyDescent="0.35">
      <c r="A499" s="28"/>
      <c r="B499" s="28"/>
      <c r="C499" s="28"/>
      <c r="D499" s="28"/>
      <c r="E499" s="326">
        <v>0</v>
      </c>
      <c r="F499" s="366"/>
      <c r="G499" s="247"/>
      <c r="H499" s="240"/>
      <c r="I499" s="240"/>
      <c r="J499" s="240"/>
      <c r="K499" s="240"/>
      <c r="L499" s="240"/>
      <c r="M499" s="240"/>
      <c r="N499" s="240"/>
      <c r="O499" s="240"/>
      <c r="P499" s="240"/>
      <c r="Q499" s="240"/>
      <c r="R499" s="240"/>
      <c r="S499" s="240"/>
      <c r="T499" s="240"/>
      <c r="U499" s="240"/>
      <c r="V499" s="240"/>
      <c r="W499" s="240"/>
      <c r="X499" s="240"/>
      <c r="Y499" s="240"/>
      <c r="Z499" s="240"/>
      <c r="AA499" s="240"/>
      <c r="AB499" s="240"/>
      <c r="AC499" s="240"/>
      <c r="AD499" s="240"/>
      <c r="AE499" s="240"/>
      <c r="AF499" s="240"/>
      <c r="AG499" s="240"/>
      <c r="AH499" s="240"/>
      <c r="AI499" s="240"/>
      <c r="AJ499" s="24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8"/>
      <c r="BK499" s="28"/>
      <c r="BL499" s="28"/>
      <c r="BM499" s="28"/>
      <c r="BN499" s="28"/>
    </row>
    <row r="500" spans="1:66" x14ac:dyDescent="0.35">
      <c r="A500" s="28"/>
      <c r="B500" s="28"/>
      <c r="C500" s="28"/>
      <c r="D500" s="28"/>
      <c r="E500" s="326">
        <v>0</v>
      </c>
      <c r="F500" s="366"/>
      <c r="G500" s="247"/>
      <c r="H500" s="240"/>
      <c r="I500" s="240"/>
      <c r="J500" s="240"/>
      <c r="K500" s="240"/>
      <c r="L500" s="240"/>
      <c r="M500" s="240"/>
      <c r="N500" s="240"/>
      <c r="O500" s="240"/>
      <c r="P500" s="240"/>
      <c r="Q500" s="240"/>
      <c r="R500" s="240"/>
      <c r="S500" s="240"/>
      <c r="T500" s="240"/>
      <c r="U500" s="240"/>
      <c r="V500" s="240"/>
      <c r="W500" s="240"/>
      <c r="X500" s="240"/>
      <c r="Y500" s="240"/>
      <c r="Z500" s="240"/>
      <c r="AA500" s="240"/>
      <c r="AB500" s="240"/>
      <c r="AC500" s="240"/>
      <c r="AD500" s="240"/>
      <c r="AE500" s="240"/>
      <c r="AF500" s="240"/>
      <c r="AG500" s="240"/>
      <c r="AH500" s="240"/>
      <c r="AI500" s="240"/>
      <c r="AJ500" s="24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8"/>
      <c r="BK500" s="28"/>
      <c r="BL500" s="28"/>
      <c r="BM500" s="28"/>
      <c r="BN500" s="28"/>
    </row>
    <row r="501" spans="1:66" x14ac:dyDescent="0.35">
      <c r="A501" s="28"/>
      <c r="B501" s="28"/>
      <c r="C501" s="28"/>
      <c r="D501" s="28"/>
      <c r="E501" s="326">
        <v>0</v>
      </c>
      <c r="F501" s="366"/>
      <c r="G501" s="247"/>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240"/>
      <c r="AE501" s="240"/>
      <c r="AF501" s="240"/>
      <c r="AG501" s="240"/>
      <c r="AH501" s="240"/>
      <c r="AI501" s="240"/>
      <c r="AJ501" s="24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8"/>
      <c r="BK501" s="28"/>
      <c r="BL501" s="28"/>
      <c r="BM501" s="28"/>
      <c r="BN501" s="28"/>
    </row>
    <row r="502" spans="1:66" x14ac:dyDescent="0.35">
      <c r="A502" s="28"/>
      <c r="B502" s="28"/>
      <c r="C502" s="28"/>
      <c r="D502" s="28"/>
      <c r="E502" s="326">
        <v>0</v>
      </c>
      <c r="F502" s="366"/>
      <c r="G502" s="247"/>
      <c r="H502" s="240"/>
      <c r="I502" s="240"/>
      <c r="J502" s="240"/>
      <c r="K502" s="240"/>
      <c r="L502" s="240"/>
      <c r="M502" s="240"/>
      <c r="N502" s="240"/>
      <c r="O502" s="240"/>
      <c r="P502" s="240"/>
      <c r="Q502" s="240"/>
      <c r="R502" s="240"/>
      <c r="S502" s="240"/>
      <c r="T502" s="240"/>
      <c r="U502" s="240"/>
      <c r="V502" s="240"/>
      <c r="W502" s="240"/>
      <c r="X502" s="240"/>
      <c r="Y502" s="240"/>
      <c r="Z502" s="240"/>
      <c r="AA502" s="240"/>
      <c r="AB502" s="240"/>
      <c r="AC502" s="240"/>
      <c r="AD502" s="240"/>
      <c r="AE502" s="240"/>
      <c r="AF502" s="240"/>
      <c r="AG502" s="240"/>
      <c r="AH502" s="240"/>
      <c r="AI502" s="240"/>
      <c r="AJ502" s="24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8"/>
      <c r="BK502" s="28"/>
      <c r="BL502" s="28"/>
      <c r="BM502" s="28"/>
      <c r="BN502" s="28"/>
    </row>
    <row r="503" spans="1:66" x14ac:dyDescent="0.35">
      <c r="A503" s="28"/>
      <c r="B503" s="28"/>
      <c r="C503" s="28"/>
      <c r="D503" s="28"/>
      <c r="E503" s="326">
        <v>0</v>
      </c>
      <c r="F503" s="366"/>
      <c r="G503" s="247"/>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240"/>
      <c r="AE503" s="240"/>
      <c r="AF503" s="240"/>
      <c r="AG503" s="240"/>
      <c r="AH503" s="240"/>
      <c r="AI503" s="240"/>
      <c r="AJ503" s="24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0"/>
      <c r="BH503" s="240"/>
      <c r="BI503" s="240"/>
      <c r="BJ503" s="28"/>
      <c r="BK503" s="28"/>
      <c r="BL503" s="28"/>
      <c r="BM503" s="28"/>
      <c r="BN503" s="28"/>
    </row>
    <row r="504" spans="1:66" x14ac:dyDescent="0.35">
      <c r="A504" s="28"/>
      <c r="B504" s="28"/>
      <c r="C504" s="28"/>
      <c r="D504" s="28"/>
      <c r="E504" s="326">
        <v>0</v>
      </c>
      <c r="F504" s="366"/>
      <c r="G504" s="247"/>
      <c r="H504" s="240"/>
      <c r="I504" s="240"/>
      <c r="J504" s="240"/>
      <c r="K504" s="240"/>
      <c r="L504" s="240"/>
      <c r="M504" s="240"/>
      <c r="N504" s="240"/>
      <c r="O504" s="240"/>
      <c r="P504" s="240"/>
      <c r="Q504" s="240"/>
      <c r="R504" s="240"/>
      <c r="S504" s="240"/>
      <c r="T504" s="240"/>
      <c r="U504" s="240"/>
      <c r="V504" s="240"/>
      <c r="W504" s="240"/>
      <c r="X504" s="240"/>
      <c r="Y504" s="240"/>
      <c r="Z504" s="240"/>
      <c r="AA504" s="240"/>
      <c r="AB504" s="240"/>
      <c r="AC504" s="240"/>
      <c r="AD504" s="240"/>
      <c r="AE504" s="240"/>
      <c r="AF504" s="240"/>
      <c r="AG504" s="240"/>
      <c r="AH504" s="240"/>
      <c r="AI504" s="240"/>
      <c r="AJ504" s="24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8"/>
      <c r="BK504" s="28"/>
      <c r="BL504" s="28"/>
      <c r="BM504" s="28"/>
      <c r="BN504" s="28"/>
    </row>
    <row r="505" spans="1:66" x14ac:dyDescent="0.35">
      <c r="A505" s="28"/>
      <c r="B505" s="28"/>
      <c r="C505" s="28"/>
      <c r="D505" s="28"/>
      <c r="E505" s="326">
        <v>0</v>
      </c>
      <c r="F505" s="366"/>
      <c r="G505" s="247"/>
      <c r="H505" s="240"/>
      <c r="I505" s="240"/>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8"/>
      <c r="BK505" s="28"/>
      <c r="BL505" s="28"/>
      <c r="BM505" s="28"/>
      <c r="BN505" s="28"/>
    </row>
    <row r="506" spans="1:66" x14ac:dyDescent="0.35">
      <c r="A506" s="28"/>
      <c r="B506" s="28"/>
      <c r="C506" s="28"/>
      <c r="D506" s="28"/>
      <c r="E506" s="326">
        <v>0</v>
      </c>
      <c r="F506" s="366"/>
      <c r="G506" s="247"/>
      <c r="H506" s="240"/>
      <c r="I506" s="240"/>
      <c r="J506" s="240"/>
      <c r="K506" s="240"/>
      <c r="L506" s="240"/>
      <c r="M506" s="240"/>
      <c r="N506" s="240"/>
      <c r="O506" s="240"/>
      <c r="P506" s="240"/>
      <c r="Q506" s="240"/>
      <c r="R506" s="240"/>
      <c r="S506" s="240"/>
      <c r="T506" s="240"/>
      <c r="U506" s="240"/>
      <c r="V506" s="240"/>
      <c r="W506" s="240"/>
      <c r="X506" s="240"/>
      <c r="Y506" s="240"/>
      <c r="Z506" s="240"/>
      <c r="AA506" s="240"/>
      <c r="AB506" s="240"/>
      <c r="AC506" s="240"/>
      <c r="AD506" s="240"/>
      <c r="AE506" s="240"/>
      <c r="AF506" s="240"/>
      <c r="AG506" s="240"/>
      <c r="AH506" s="240"/>
      <c r="AI506" s="240"/>
      <c r="AJ506" s="24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8"/>
      <c r="BK506" s="28"/>
      <c r="BL506" s="28"/>
      <c r="BM506" s="28"/>
      <c r="BN506" s="28"/>
    </row>
    <row r="507" spans="1:66" x14ac:dyDescent="0.35">
      <c r="A507" s="28"/>
      <c r="B507" s="28"/>
      <c r="C507" s="28"/>
      <c r="D507" s="28"/>
      <c r="E507" s="326">
        <v>0</v>
      </c>
      <c r="F507" s="366"/>
      <c r="G507" s="247"/>
      <c r="H507" s="240"/>
      <c r="I507" s="240"/>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8"/>
      <c r="BK507" s="28"/>
      <c r="BL507" s="28"/>
      <c r="BM507" s="28"/>
      <c r="BN507" s="28"/>
    </row>
    <row r="508" spans="1:66" x14ac:dyDescent="0.35">
      <c r="A508" s="28"/>
      <c r="B508" s="28"/>
      <c r="C508" s="28"/>
      <c r="D508" s="28"/>
      <c r="E508" s="326">
        <v>0</v>
      </c>
      <c r="F508" s="366"/>
      <c r="G508" s="247"/>
      <c r="H508" s="240"/>
      <c r="I508" s="240"/>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8"/>
      <c r="BK508" s="28"/>
      <c r="BL508" s="28"/>
      <c r="BM508" s="28"/>
      <c r="BN508" s="28"/>
    </row>
    <row r="509" spans="1:66" x14ac:dyDescent="0.35">
      <c r="A509" s="28"/>
      <c r="B509" s="28"/>
      <c r="C509" s="28"/>
      <c r="D509" s="28"/>
      <c r="E509" s="326">
        <v>0</v>
      </c>
      <c r="F509" s="366"/>
      <c r="G509" s="247"/>
      <c r="H509" s="240"/>
      <c r="I509" s="240"/>
      <c r="J509" s="240"/>
      <c r="K509" s="240"/>
      <c r="L509" s="240"/>
      <c r="M509" s="240"/>
      <c r="N509" s="240"/>
      <c r="O509" s="240"/>
      <c r="P509" s="240"/>
      <c r="Q509" s="240"/>
      <c r="R509" s="240"/>
      <c r="S509" s="240"/>
      <c r="T509" s="240"/>
      <c r="U509" s="240"/>
      <c r="V509" s="240"/>
      <c r="W509" s="240"/>
      <c r="X509" s="240"/>
      <c r="Y509" s="240"/>
      <c r="Z509" s="240"/>
      <c r="AA509" s="240"/>
      <c r="AB509" s="240"/>
      <c r="AC509" s="240"/>
      <c r="AD509" s="240"/>
      <c r="AE509" s="240"/>
      <c r="AF509" s="240"/>
      <c r="AG509" s="240"/>
      <c r="AH509" s="240"/>
      <c r="AI509" s="240"/>
      <c r="AJ509" s="240"/>
      <c r="AK509" s="240"/>
      <c r="AL509" s="240"/>
      <c r="AM509" s="240"/>
      <c r="AN509" s="240"/>
      <c r="AO509" s="240"/>
      <c r="AP509" s="240"/>
      <c r="AQ509" s="240"/>
      <c r="AR509" s="240"/>
      <c r="AS509" s="240"/>
      <c r="AT509" s="240"/>
      <c r="AU509" s="240"/>
      <c r="AV509" s="240"/>
      <c r="AW509" s="240"/>
      <c r="AX509" s="240"/>
      <c r="AY509" s="240"/>
      <c r="AZ509" s="240"/>
      <c r="BA509" s="240"/>
      <c r="BB509" s="240"/>
      <c r="BC509" s="240"/>
      <c r="BD509" s="240"/>
      <c r="BE509" s="240"/>
      <c r="BF509" s="240"/>
      <c r="BG509" s="240"/>
      <c r="BH509" s="240"/>
      <c r="BI509" s="240"/>
      <c r="BJ509" s="28"/>
      <c r="BK509" s="28"/>
      <c r="BL509" s="28"/>
      <c r="BM509" s="28"/>
      <c r="BN509" s="28"/>
    </row>
    <row r="510" spans="1:66" x14ac:dyDescent="0.35">
      <c r="A510" s="28"/>
      <c r="B510" s="28"/>
      <c r="C510" s="28"/>
      <c r="D510" s="28"/>
      <c r="E510" s="326">
        <v>0</v>
      </c>
      <c r="F510" s="366"/>
      <c r="G510" s="247"/>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8"/>
      <c r="BK510" s="28"/>
      <c r="BL510" s="28"/>
      <c r="BM510" s="28"/>
      <c r="BN510" s="28"/>
    </row>
    <row r="511" spans="1:66" x14ac:dyDescent="0.35">
      <c r="A511" s="28"/>
      <c r="B511" s="28"/>
      <c r="C511" s="28"/>
      <c r="D511" s="28"/>
      <c r="E511" s="326">
        <v>0</v>
      </c>
      <c r="F511" s="366"/>
      <c r="G511" s="247"/>
      <c r="H511" s="240"/>
      <c r="I511" s="240"/>
      <c r="J511" s="240"/>
      <c r="K511" s="240"/>
      <c r="L511" s="240"/>
      <c r="M511" s="240"/>
      <c r="N511" s="240"/>
      <c r="O511" s="240"/>
      <c r="P511" s="240"/>
      <c r="Q511" s="240"/>
      <c r="R511" s="240"/>
      <c r="S511" s="240"/>
      <c r="T511" s="240"/>
      <c r="U511" s="240"/>
      <c r="V511" s="240"/>
      <c r="W511" s="240"/>
      <c r="X511" s="240"/>
      <c r="Y511" s="240"/>
      <c r="Z511" s="240"/>
      <c r="AA511" s="240"/>
      <c r="AB511" s="240"/>
      <c r="AC511" s="240"/>
      <c r="AD511" s="240"/>
      <c r="AE511" s="240"/>
      <c r="AF511" s="240"/>
      <c r="AG511" s="240"/>
      <c r="AH511" s="240"/>
      <c r="AI511" s="240"/>
      <c r="AJ511" s="24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8"/>
      <c r="BK511" s="28"/>
      <c r="BL511" s="28"/>
      <c r="BM511" s="28"/>
      <c r="BN511" s="28"/>
    </row>
    <row r="512" spans="1:66" x14ac:dyDescent="0.35">
      <c r="A512" s="28"/>
      <c r="B512" s="28"/>
      <c r="C512" s="28"/>
      <c r="D512" s="28"/>
      <c r="E512" s="326">
        <v>0</v>
      </c>
      <c r="F512" s="366"/>
      <c r="G512" s="247"/>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8"/>
      <c r="BK512" s="28"/>
      <c r="BL512" s="28"/>
      <c r="BM512" s="28"/>
      <c r="BN512" s="28"/>
    </row>
    <row r="513" spans="1:66" x14ac:dyDescent="0.35">
      <c r="A513" s="28"/>
      <c r="B513" s="28"/>
      <c r="C513" s="28"/>
      <c r="D513" s="28"/>
      <c r="E513" s="326">
        <v>0</v>
      </c>
      <c r="F513" s="366"/>
      <c r="G513" s="247"/>
      <c r="H513" s="240"/>
      <c r="I513" s="240"/>
      <c r="J513" s="240"/>
      <c r="K513" s="240"/>
      <c r="L513" s="240"/>
      <c r="M513" s="240"/>
      <c r="N513" s="240"/>
      <c r="O513" s="240"/>
      <c r="P513" s="240"/>
      <c r="Q513" s="240"/>
      <c r="R513" s="240"/>
      <c r="S513" s="240"/>
      <c r="T513" s="240"/>
      <c r="U513" s="240"/>
      <c r="V513" s="240"/>
      <c r="W513" s="240"/>
      <c r="X513" s="240"/>
      <c r="Y513" s="240"/>
      <c r="Z513" s="240"/>
      <c r="AA513" s="240"/>
      <c r="AB513" s="240"/>
      <c r="AC513" s="240"/>
      <c r="AD513" s="240"/>
      <c r="AE513" s="240"/>
      <c r="AF513" s="240"/>
      <c r="AG513" s="240"/>
      <c r="AH513" s="240"/>
      <c r="AI513" s="240"/>
      <c r="AJ513" s="24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8"/>
      <c r="BK513" s="28"/>
      <c r="BL513" s="28"/>
      <c r="BM513" s="28"/>
      <c r="BN513" s="28"/>
    </row>
    <row r="514" spans="1:66" x14ac:dyDescent="0.35">
      <c r="A514" s="28"/>
      <c r="B514" s="28"/>
      <c r="C514" s="28"/>
      <c r="D514" s="28"/>
      <c r="E514" s="326">
        <v>0</v>
      </c>
      <c r="F514" s="366"/>
      <c r="G514" s="247"/>
      <c r="H514" s="240"/>
      <c r="I514" s="240"/>
      <c r="J514" s="240"/>
      <c r="K514" s="240"/>
      <c r="L514" s="240"/>
      <c r="M514" s="240"/>
      <c r="N514" s="240"/>
      <c r="O514" s="240"/>
      <c r="P514" s="240"/>
      <c r="Q514" s="240"/>
      <c r="R514" s="240"/>
      <c r="S514" s="240"/>
      <c r="T514" s="240"/>
      <c r="U514" s="240"/>
      <c r="V514" s="240"/>
      <c r="W514" s="240"/>
      <c r="X514" s="240"/>
      <c r="Y514" s="240"/>
      <c r="Z514" s="240"/>
      <c r="AA514" s="240"/>
      <c r="AB514" s="240"/>
      <c r="AC514" s="240"/>
      <c r="AD514" s="240"/>
      <c r="AE514" s="240"/>
      <c r="AF514" s="240"/>
      <c r="AG514" s="240"/>
      <c r="AH514" s="240"/>
      <c r="AI514" s="240"/>
      <c r="AJ514" s="240"/>
      <c r="AK514" s="240"/>
      <c r="AL514" s="240"/>
      <c r="AM514" s="240"/>
      <c r="AN514" s="240"/>
      <c r="AO514" s="240"/>
      <c r="AP514" s="240"/>
      <c r="AQ514" s="240"/>
      <c r="AR514" s="240"/>
      <c r="AS514" s="240"/>
      <c r="AT514" s="240"/>
      <c r="AU514" s="240"/>
      <c r="AV514" s="240"/>
      <c r="AW514" s="240"/>
      <c r="AX514" s="240"/>
      <c r="AY514" s="240"/>
      <c r="AZ514" s="240"/>
      <c r="BA514" s="240"/>
      <c r="BB514" s="240"/>
      <c r="BC514" s="240"/>
      <c r="BD514" s="240"/>
      <c r="BE514" s="240"/>
      <c r="BF514" s="240"/>
      <c r="BG514" s="240"/>
      <c r="BH514" s="240"/>
      <c r="BI514" s="240"/>
      <c r="BJ514" s="28"/>
      <c r="BK514" s="28"/>
      <c r="BL514" s="28"/>
      <c r="BM514" s="28"/>
      <c r="BN514" s="28"/>
    </row>
    <row r="515" spans="1:66" x14ac:dyDescent="0.35">
      <c r="A515" s="28"/>
      <c r="B515" s="28"/>
      <c r="C515" s="28"/>
      <c r="D515" s="28"/>
      <c r="E515" s="326">
        <v>0</v>
      </c>
      <c r="F515" s="366"/>
      <c r="G515" s="247"/>
      <c r="H515" s="240"/>
      <c r="I515" s="240"/>
      <c r="J515" s="240"/>
      <c r="K515" s="240"/>
      <c r="L515" s="240"/>
      <c r="M515" s="240"/>
      <c r="N515" s="240"/>
      <c r="O515" s="240"/>
      <c r="P515" s="240"/>
      <c r="Q515" s="240"/>
      <c r="R515" s="240"/>
      <c r="S515" s="240"/>
      <c r="T515" s="240"/>
      <c r="U515" s="240"/>
      <c r="V515" s="240"/>
      <c r="W515" s="240"/>
      <c r="X515" s="240"/>
      <c r="Y515" s="240"/>
      <c r="Z515" s="240"/>
      <c r="AA515" s="240"/>
      <c r="AB515" s="240"/>
      <c r="AC515" s="240"/>
      <c r="AD515" s="240"/>
      <c r="AE515" s="240"/>
      <c r="AF515" s="240"/>
      <c r="AG515" s="240"/>
      <c r="AH515" s="240"/>
      <c r="AI515" s="240"/>
      <c r="AJ515" s="240"/>
      <c r="AK515" s="240"/>
      <c r="AL515" s="240"/>
      <c r="AM515" s="240"/>
      <c r="AN515" s="240"/>
      <c r="AO515" s="240"/>
      <c r="AP515" s="240"/>
      <c r="AQ515" s="240"/>
      <c r="AR515" s="240"/>
      <c r="AS515" s="240"/>
      <c r="AT515" s="240"/>
      <c r="AU515" s="240"/>
      <c r="AV515" s="240"/>
      <c r="AW515" s="240"/>
      <c r="AX515" s="240"/>
      <c r="AY515" s="240"/>
      <c r="AZ515" s="240"/>
      <c r="BA515" s="240"/>
      <c r="BB515" s="240"/>
      <c r="BC515" s="240"/>
      <c r="BD515" s="240"/>
      <c r="BE515" s="240"/>
      <c r="BF515" s="240"/>
      <c r="BG515" s="240"/>
      <c r="BH515" s="240"/>
      <c r="BI515" s="240"/>
      <c r="BJ515" s="28"/>
      <c r="BK515" s="28"/>
      <c r="BL515" s="28"/>
      <c r="BM515" s="28"/>
      <c r="BN515" s="28"/>
    </row>
    <row r="516" spans="1:66" x14ac:dyDescent="0.35">
      <c r="A516" s="28"/>
      <c r="B516" s="28"/>
      <c r="C516" s="28"/>
      <c r="D516" s="28"/>
      <c r="E516" s="326">
        <v>0</v>
      </c>
      <c r="F516" s="366"/>
      <c r="G516" s="247"/>
      <c r="H516" s="240"/>
      <c r="I516" s="240"/>
      <c r="J516" s="240"/>
      <c r="K516" s="240"/>
      <c r="L516" s="240"/>
      <c r="M516" s="240"/>
      <c r="N516" s="240"/>
      <c r="O516" s="240"/>
      <c r="P516" s="240"/>
      <c r="Q516" s="240"/>
      <c r="R516" s="240"/>
      <c r="S516" s="240"/>
      <c r="T516" s="240"/>
      <c r="U516" s="240"/>
      <c r="V516" s="240"/>
      <c r="W516" s="240"/>
      <c r="X516" s="240"/>
      <c r="Y516" s="240"/>
      <c r="Z516" s="240"/>
      <c r="AA516" s="240"/>
      <c r="AB516" s="240"/>
      <c r="AC516" s="240"/>
      <c r="AD516" s="240"/>
      <c r="AE516" s="240"/>
      <c r="AF516" s="240"/>
      <c r="AG516" s="240"/>
      <c r="AH516" s="240"/>
      <c r="AI516" s="240"/>
      <c r="AJ516" s="240"/>
      <c r="AK516" s="240"/>
      <c r="AL516" s="240"/>
      <c r="AM516" s="240"/>
      <c r="AN516" s="240"/>
      <c r="AO516" s="240"/>
      <c r="AP516" s="240"/>
      <c r="AQ516" s="240"/>
      <c r="AR516" s="240"/>
      <c r="AS516" s="240"/>
      <c r="AT516" s="240"/>
      <c r="AU516" s="240"/>
      <c r="AV516" s="240"/>
      <c r="AW516" s="240"/>
      <c r="AX516" s="240"/>
      <c r="AY516" s="240"/>
      <c r="AZ516" s="240"/>
      <c r="BA516" s="240"/>
      <c r="BB516" s="240"/>
      <c r="BC516" s="240"/>
      <c r="BD516" s="240"/>
      <c r="BE516" s="240"/>
      <c r="BF516" s="240"/>
      <c r="BG516" s="240"/>
      <c r="BH516" s="240"/>
      <c r="BI516" s="240"/>
      <c r="BJ516" s="28"/>
      <c r="BK516" s="28"/>
      <c r="BL516" s="28"/>
      <c r="BM516" s="28"/>
      <c r="BN516" s="28"/>
    </row>
    <row r="517" spans="1:66" x14ac:dyDescent="0.35">
      <c r="A517" s="28"/>
      <c r="B517" s="28"/>
      <c r="C517" s="28"/>
      <c r="D517" s="28"/>
      <c r="E517" s="326">
        <v>0</v>
      </c>
      <c r="F517" s="366"/>
      <c r="G517" s="247"/>
      <c r="H517" s="240"/>
      <c r="I517" s="240"/>
      <c r="J517" s="240"/>
      <c r="K517" s="240"/>
      <c r="L517" s="240"/>
      <c r="M517" s="240"/>
      <c r="N517" s="240"/>
      <c r="O517" s="240"/>
      <c r="P517" s="240"/>
      <c r="Q517" s="240"/>
      <c r="R517" s="240"/>
      <c r="S517" s="240"/>
      <c r="T517" s="240"/>
      <c r="U517" s="240"/>
      <c r="V517" s="240"/>
      <c r="W517" s="240"/>
      <c r="X517" s="240"/>
      <c r="Y517" s="240"/>
      <c r="Z517" s="240"/>
      <c r="AA517" s="240"/>
      <c r="AB517" s="240"/>
      <c r="AC517" s="240"/>
      <c r="AD517" s="240"/>
      <c r="AE517" s="240"/>
      <c r="AF517" s="240"/>
      <c r="AG517" s="240"/>
      <c r="AH517" s="240"/>
      <c r="AI517" s="240"/>
      <c r="AJ517" s="240"/>
      <c r="AK517" s="240"/>
      <c r="AL517" s="240"/>
      <c r="AM517" s="240"/>
      <c r="AN517" s="240"/>
      <c r="AO517" s="240"/>
      <c r="AP517" s="240"/>
      <c r="AQ517" s="240"/>
      <c r="AR517" s="240"/>
      <c r="AS517" s="240"/>
      <c r="AT517" s="240"/>
      <c r="AU517" s="240"/>
      <c r="AV517" s="240"/>
      <c r="AW517" s="240"/>
      <c r="AX517" s="240"/>
      <c r="AY517" s="240"/>
      <c r="AZ517" s="240"/>
      <c r="BA517" s="240"/>
      <c r="BB517" s="240"/>
      <c r="BC517" s="240"/>
      <c r="BD517" s="240"/>
      <c r="BE517" s="240"/>
      <c r="BF517" s="240"/>
      <c r="BG517" s="240"/>
      <c r="BH517" s="240"/>
      <c r="BI517" s="240"/>
      <c r="BJ517" s="28"/>
      <c r="BK517" s="28"/>
      <c r="BL517" s="28"/>
      <c r="BM517" s="28"/>
      <c r="BN517" s="28"/>
    </row>
    <row r="518" spans="1:66" x14ac:dyDescent="0.35">
      <c r="A518" s="28"/>
      <c r="B518" s="28"/>
      <c r="C518" s="28"/>
      <c r="D518" s="28"/>
      <c r="E518" s="326" t="s">
        <v>66</v>
      </c>
      <c r="F518" s="366"/>
      <c r="G518" s="247">
        <v>2.7179864031562331</v>
      </c>
      <c r="H518" s="240">
        <v>2.7179864031562331</v>
      </c>
      <c r="I518" s="240">
        <v>2.7179864031562331</v>
      </c>
      <c r="J518" s="240">
        <v>2.7179864031562331</v>
      </c>
      <c r="K518" s="240">
        <v>2.7179864031562331</v>
      </c>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8"/>
      <c r="BK518" s="28"/>
      <c r="BL518" s="28"/>
      <c r="BM518" s="28"/>
      <c r="BN518" s="28"/>
    </row>
    <row r="519" spans="1:66" x14ac:dyDescent="0.35">
      <c r="A519" s="28"/>
      <c r="B519" s="28"/>
      <c r="C519" s="28"/>
      <c r="D519" s="28"/>
      <c r="E519" s="326" t="s">
        <v>67</v>
      </c>
      <c r="F519" s="366"/>
      <c r="G519" s="247">
        <v>13.296134203101353</v>
      </c>
      <c r="H519" s="240">
        <v>13.296134203101353</v>
      </c>
      <c r="I519" s="240">
        <v>13.296134203101353</v>
      </c>
      <c r="J519" s="240">
        <v>13.296134203101353</v>
      </c>
      <c r="K519" s="240">
        <v>13.296134203101353</v>
      </c>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8"/>
      <c r="BK519" s="28"/>
      <c r="BL519" s="28"/>
      <c r="BM519" s="28"/>
      <c r="BN519" s="28"/>
    </row>
    <row r="520" spans="1:66" x14ac:dyDescent="0.35">
      <c r="A520" s="28"/>
      <c r="B520" s="28"/>
      <c r="C520" s="28"/>
      <c r="D520" s="28"/>
      <c r="E520" s="326" t="s">
        <v>322</v>
      </c>
      <c r="F520" s="366"/>
      <c r="G520" s="247">
        <v>32.641977376663135</v>
      </c>
      <c r="H520" s="240">
        <v>24.244715200663137</v>
      </c>
      <c r="I520" s="240">
        <v>19.070591624663138</v>
      </c>
      <c r="J520" s="240">
        <v>14.212307979200807</v>
      </c>
      <c r="K520" s="240">
        <v>5.5686606230990066</v>
      </c>
      <c r="L520" s="240"/>
      <c r="M520" s="240"/>
      <c r="N520" s="240"/>
      <c r="O520" s="240"/>
      <c r="P520" s="240"/>
      <c r="Q520" s="240"/>
      <c r="R520" s="240"/>
      <c r="S520" s="240"/>
      <c r="T520" s="240"/>
      <c r="U520" s="240"/>
      <c r="V520" s="240"/>
      <c r="W520" s="240"/>
      <c r="X520" s="240"/>
      <c r="Y520" s="240"/>
      <c r="Z520" s="240"/>
      <c r="AA520" s="240"/>
      <c r="AB520" s="240"/>
      <c r="AC520" s="240"/>
      <c r="AD520" s="240"/>
      <c r="AE520" s="240"/>
      <c r="AF520" s="240"/>
      <c r="AG520" s="240"/>
      <c r="AH520" s="240"/>
      <c r="AI520" s="240"/>
      <c r="AJ520" s="240"/>
      <c r="AK520" s="240"/>
      <c r="AL520" s="240"/>
      <c r="AM520" s="240"/>
      <c r="AN520" s="240"/>
      <c r="AO520" s="240"/>
      <c r="AP520" s="240"/>
      <c r="AQ520" s="240"/>
      <c r="AR520" s="240"/>
      <c r="AS520" s="240"/>
      <c r="AT520" s="240"/>
      <c r="AU520" s="240"/>
      <c r="AV520" s="240"/>
      <c r="AW520" s="240"/>
      <c r="AX520" s="240"/>
      <c r="AY520" s="240"/>
      <c r="AZ520" s="240"/>
      <c r="BA520" s="240"/>
      <c r="BB520" s="240"/>
      <c r="BC520" s="240"/>
      <c r="BD520" s="240"/>
      <c r="BE520" s="240"/>
      <c r="BF520" s="240"/>
      <c r="BG520" s="240"/>
      <c r="BH520" s="240"/>
      <c r="BI520" s="240"/>
      <c r="BJ520" s="28"/>
      <c r="BK520" s="28"/>
      <c r="BL520" s="28"/>
      <c r="BM520" s="28"/>
      <c r="BN520" s="28"/>
    </row>
    <row r="521" spans="1:66" x14ac:dyDescent="0.35">
      <c r="A521" s="28"/>
      <c r="B521" s="28"/>
      <c r="C521" s="28"/>
      <c r="D521" s="28"/>
      <c r="E521" s="326" t="s">
        <v>69</v>
      </c>
      <c r="F521" s="366"/>
      <c r="G521" s="247">
        <v>0.52910345712098339</v>
      </c>
      <c r="H521" s="240">
        <v>0.52910345712098339</v>
      </c>
      <c r="I521" s="240">
        <v>0.52910345712098339</v>
      </c>
      <c r="J521" s="240">
        <v>0.52910345712098339</v>
      </c>
      <c r="K521" s="240">
        <v>0.52910345712098339</v>
      </c>
      <c r="L521" s="240"/>
      <c r="M521" s="240"/>
      <c r="N521" s="240"/>
      <c r="O521" s="240"/>
      <c r="P521" s="240"/>
      <c r="Q521" s="240"/>
      <c r="R521" s="240"/>
      <c r="S521" s="240"/>
      <c r="T521" s="240"/>
      <c r="U521" s="240"/>
      <c r="V521" s="240"/>
      <c r="W521" s="240"/>
      <c r="X521" s="240"/>
      <c r="Y521" s="240"/>
      <c r="Z521" s="240"/>
      <c r="AA521" s="240"/>
      <c r="AB521" s="240"/>
      <c r="AC521" s="240"/>
      <c r="AD521" s="240"/>
      <c r="AE521" s="240"/>
      <c r="AF521" s="240"/>
      <c r="AG521" s="240"/>
      <c r="AH521" s="240"/>
      <c r="AI521" s="240"/>
      <c r="AJ521" s="240"/>
      <c r="AK521" s="240"/>
      <c r="AL521" s="240"/>
      <c r="AM521" s="240"/>
      <c r="AN521" s="240"/>
      <c r="AO521" s="240"/>
      <c r="AP521" s="240"/>
      <c r="AQ521" s="240"/>
      <c r="AR521" s="240"/>
      <c r="AS521" s="240"/>
      <c r="AT521" s="240"/>
      <c r="AU521" s="240"/>
      <c r="AV521" s="240"/>
      <c r="AW521" s="240"/>
      <c r="AX521" s="240"/>
      <c r="AY521" s="240"/>
      <c r="AZ521" s="240"/>
      <c r="BA521" s="240"/>
      <c r="BB521" s="240"/>
      <c r="BC521" s="240"/>
      <c r="BD521" s="240"/>
      <c r="BE521" s="240"/>
      <c r="BF521" s="240"/>
      <c r="BG521" s="240"/>
      <c r="BH521" s="240"/>
      <c r="BI521" s="240"/>
      <c r="BJ521" s="28"/>
      <c r="BK521" s="28"/>
      <c r="BL521" s="28"/>
      <c r="BM521" s="28"/>
      <c r="BN521" s="28"/>
    </row>
    <row r="522" spans="1:66" x14ac:dyDescent="0.35">
      <c r="A522" s="28"/>
      <c r="B522" s="28"/>
      <c r="C522" s="28"/>
      <c r="D522" s="28"/>
      <c r="E522" s="326" t="s">
        <v>11</v>
      </c>
      <c r="F522" s="326"/>
      <c r="G522" s="242">
        <v>355.7133768259331</v>
      </c>
      <c r="H522" s="242">
        <v>381.09053853416287</v>
      </c>
      <c r="I522" s="242">
        <v>392.63264342907019</v>
      </c>
      <c r="J522" s="242">
        <v>395.22050480941999</v>
      </c>
      <c r="K522" s="242">
        <v>389.38882583029954</v>
      </c>
      <c r="L522" s="242">
        <v>0</v>
      </c>
      <c r="M522" s="242">
        <v>0</v>
      </c>
      <c r="N522" s="242">
        <v>0</v>
      </c>
      <c r="O522" s="242">
        <v>0</v>
      </c>
      <c r="P522" s="242">
        <v>0</v>
      </c>
      <c r="Q522" s="242">
        <v>0</v>
      </c>
      <c r="R522" s="242">
        <v>0</v>
      </c>
      <c r="S522" s="242">
        <v>0</v>
      </c>
      <c r="T522" s="242">
        <v>0</v>
      </c>
      <c r="U522" s="242">
        <v>0</v>
      </c>
      <c r="V522" s="242">
        <v>0</v>
      </c>
      <c r="W522" s="242">
        <v>0</v>
      </c>
      <c r="X522" s="242">
        <v>0</v>
      </c>
      <c r="Y522" s="242">
        <v>0</v>
      </c>
      <c r="Z522" s="242">
        <v>0</v>
      </c>
      <c r="AA522" s="242">
        <v>0</v>
      </c>
      <c r="AB522" s="242">
        <v>0</v>
      </c>
      <c r="AC522" s="242">
        <v>0</v>
      </c>
      <c r="AD522" s="242">
        <v>0</v>
      </c>
      <c r="AE522" s="242">
        <v>0</v>
      </c>
      <c r="AF522" s="242">
        <v>0</v>
      </c>
      <c r="AG522" s="242">
        <v>0</v>
      </c>
      <c r="AH522" s="242">
        <v>0</v>
      </c>
      <c r="AI522" s="242">
        <v>0</v>
      </c>
      <c r="AJ522" s="242">
        <v>0</v>
      </c>
      <c r="AK522" s="242">
        <v>0</v>
      </c>
      <c r="AL522" s="242">
        <v>0</v>
      </c>
      <c r="AM522" s="242">
        <v>0</v>
      </c>
      <c r="AN522" s="242">
        <v>0</v>
      </c>
      <c r="AO522" s="242">
        <v>0</v>
      </c>
      <c r="AP522" s="242">
        <v>0</v>
      </c>
      <c r="AQ522" s="242">
        <v>0</v>
      </c>
      <c r="AR522" s="242">
        <v>0</v>
      </c>
      <c r="AS522" s="242">
        <v>0</v>
      </c>
      <c r="AT522" s="242">
        <v>0</v>
      </c>
      <c r="AU522" s="242">
        <v>0</v>
      </c>
      <c r="AV522" s="242">
        <v>0</v>
      </c>
      <c r="AW522" s="242">
        <v>0</v>
      </c>
      <c r="AX522" s="242">
        <v>0</v>
      </c>
      <c r="AY522" s="242">
        <v>0</v>
      </c>
      <c r="AZ522" s="242">
        <v>0</v>
      </c>
      <c r="BA522" s="242">
        <v>0</v>
      </c>
      <c r="BB522" s="242">
        <v>0</v>
      </c>
      <c r="BC522" s="242">
        <v>0</v>
      </c>
      <c r="BD522" s="242">
        <v>0</v>
      </c>
      <c r="BE522" s="242">
        <v>0</v>
      </c>
      <c r="BF522" s="242">
        <v>0</v>
      </c>
      <c r="BG522" s="242">
        <v>0</v>
      </c>
      <c r="BH522" s="242">
        <v>0</v>
      </c>
      <c r="BI522" s="242">
        <v>0</v>
      </c>
      <c r="BJ522" s="28"/>
      <c r="BK522" s="28"/>
      <c r="BL522" s="28"/>
      <c r="BM522" s="28"/>
      <c r="BN522" s="28"/>
    </row>
    <row r="523" spans="1:66" x14ac:dyDescent="0.35">
      <c r="A523" s="28"/>
      <c r="B523" s="28"/>
      <c r="C523" s="28"/>
      <c r="D523" s="28"/>
      <c r="E523" s="326"/>
      <c r="F523" s="326"/>
      <c r="G523" s="242"/>
      <c r="H523" s="242"/>
      <c r="I523" s="242"/>
      <c r="J523" s="242"/>
      <c r="K523" s="242"/>
      <c r="L523" s="242"/>
      <c r="M523" s="242"/>
      <c r="N523" s="242"/>
      <c r="O523" s="242"/>
      <c r="P523" s="242"/>
      <c r="Q523" s="242"/>
      <c r="R523" s="242"/>
      <c r="S523" s="242"/>
      <c r="T523" s="242"/>
      <c r="U523" s="242"/>
      <c r="V523" s="242"/>
      <c r="W523" s="242"/>
      <c r="X523" s="242"/>
      <c r="Y523" s="242"/>
      <c r="Z523" s="242"/>
      <c r="AA523" s="242"/>
      <c r="AB523" s="242"/>
      <c r="AC523" s="242"/>
      <c r="AD523" s="242"/>
      <c r="AE523" s="242"/>
      <c r="AF523" s="242"/>
      <c r="AG523" s="242"/>
      <c r="AH523" s="242"/>
      <c r="AI523" s="242"/>
      <c r="AJ523" s="242"/>
      <c r="AK523" s="242"/>
      <c r="AL523" s="242"/>
      <c r="AM523" s="242"/>
      <c r="AN523" s="242"/>
      <c r="AO523" s="242"/>
      <c r="AP523" s="242"/>
      <c r="AQ523" s="242"/>
      <c r="AR523" s="242"/>
      <c r="AS523" s="242"/>
      <c r="AT523" s="242"/>
      <c r="AU523" s="242"/>
      <c r="AV523" s="242"/>
      <c r="AW523" s="242"/>
      <c r="AX523" s="242"/>
      <c r="AY523" s="242"/>
      <c r="AZ523" s="242"/>
      <c r="BA523" s="242"/>
      <c r="BB523" s="242"/>
      <c r="BC523" s="242"/>
      <c r="BD523" s="242"/>
      <c r="BE523" s="242"/>
      <c r="BF523" s="242"/>
      <c r="BG523" s="242"/>
      <c r="BH523" s="242"/>
      <c r="BI523" s="242"/>
      <c r="BJ523" s="28"/>
      <c r="BK523" s="28"/>
      <c r="BL523" s="28"/>
      <c r="BM523" s="28"/>
      <c r="BN523" s="28"/>
    </row>
    <row r="524" spans="1:66" ht="15.5" x14ac:dyDescent="0.35">
      <c r="A524" s="211"/>
      <c r="B524" s="211"/>
      <c r="C524" s="211"/>
      <c r="D524" s="211"/>
      <c r="E524" s="212" t="s">
        <v>443</v>
      </c>
      <c r="F524" s="212"/>
      <c r="G524" s="212"/>
      <c r="H524" s="212"/>
      <c r="I524" s="327"/>
      <c r="J524" s="211"/>
      <c r="K524" s="211"/>
      <c r="L524" s="211"/>
      <c r="M524" s="211"/>
      <c r="N524" s="211"/>
      <c r="O524" s="211"/>
      <c r="P524" s="211"/>
      <c r="Q524" s="211"/>
      <c r="R524" s="211"/>
      <c r="S524" s="269"/>
      <c r="T524" s="269"/>
      <c r="U524" s="196"/>
      <c r="V524" s="196"/>
      <c r="W524" s="196"/>
      <c r="X524" s="196"/>
      <c r="Y524" s="196"/>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00"/>
      <c r="BN524" s="200"/>
    </row>
    <row r="525" spans="1:66" x14ac:dyDescent="0.35">
      <c r="A525" s="196"/>
      <c r="B525" s="196"/>
      <c r="C525" s="196"/>
      <c r="D525" s="196"/>
      <c r="E525" s="215" t="s">
        <v>325</v>
      </c>
      <c r="F525" s="280" t="s">
        <v>356</v>
      </c>
      <c r="G525" s="280" t="s">
        <v>16</v>
      </c>
      <c r="H525" s="280" t="s">
        <v>73</v>
      </c>
      <c r="I525" s="280" t="s">
        <v>74</v>
      </c>
      <c r="J525" s="280" t="s">
        <v>75</v>
      </c>
      <c r="K525" s="280" t="s">
        <v>76</v>
      </c>
      <c r="L525" s="280" t="s">
        <v>326</v>
      </c>
      <c r="M525" s="280" t="s">
        <v>327</v>
      </c>
      <c r="N525" s="280" t="s">
        <v>328</v>
      </c>
      <c r="O525" s="280" t="s">
        <v>329</v>
      </c>
      <c r="P525" s="280" t="s">
        <v>330</v>
      </c>
      <c r="Q525" s="520"/>
      <c r="R525" s="196"/>
      <c r="S525" s="196"/>
      <c r="T525" s="196"/>
      <c r="U525" s="196"/>
      <c r="V525" s="196"/>
      <c r="W525" s="196"/>
      <c r="X525" s="196"/>
      <c r="Y525" s="196"/>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00"/>
      <c r="BN525" s="200"/>
    </row>
    <row r="526" spans="1:66" x14ac:dyDescent="0.35">
      <c r="A526" s="201"/>
      <c r="B526" s="201"/>
      <c r="C526" s="201"/>
      <c r="D526" s="201"/>
      <c r="E526" s="328" t="s">
        <v>444</v>
      </c>
      <c r="F526" s="521">
        <v>1072000</v>
      </c>
      <c r="G526" s="522">
        <v>1069062</v>
      </c>
      <c r="H526" s="522">
        <v>1066161.6359999999</v>
      </c>
      <c r="I526" s="522">
        <v>1063299.275928</v>
      </c>
      <c r="J526" s="522">
        <v>1060475.296608144</v>
      </c>
      <c r="K526" s="522">
        <v>1057690.0839324959</v>
      </c>
      <c r="L526" s="522">
        <v>1054944.0330362744</v>
      </c>
      <c r="M526" s="522">
        <v>1052237.5484766196</v>
      </c>
      <c r="N526" s="522">
        <v>1049571.0444149568</v>
      </c>
      <c r="O526" s="522">
        <v>1046944.9448030322</v>
      </c>
      <c r="P526" s="522">
        <v>1044359.6835726947</v>
      </c>
      <c r="Q526" s="329"/>
      <c r="R526" s="196"/>
      <c r="S526" s="196"/>
      <c r="T526" s="196"/>
      <c r="U526" s="196"/>
      <c r="V526" s="196"/>
      <c r="W526" s="196"/>
      <c r="X526" s="196"/>
      <c r="Y526" s="196"/>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00"/>
      <c r="BN526" s="200"/>
    </row>
    <row r="527" spans="1:66" x14ac:dyDescent="0.35">
      <c r="A527" s="196"/>
      <c r="B527" s="196"/>
      <c r="C527" s="196"/>
      <c r="D527" s="196"/>
      <c r="E527" s="196"/>
      <c r="F527" s="196"/>
      <c r="G527" s="308"/>
      <c r="H527" s="323"/>
      <c r="I527" s="324"/>
      <c r="J527" s="288"/>
      <c r="K527" s="288"/>
      <c r="L527" s="288"/>
      <c r="M527" s="288"/>
      <c r="N527" s="288"/>
      <c r="O527" s="288"/>
      <c r="P527" s="288"/>
      <c r="Q527" s="325"/>
      <c r="R527" s="288"/>
      <c r="S527" s="196"/>
      <c r="T527" s="196"/>
      <c r="U527" s="196"/>
      <c r="V527" s="196"/>
      <c r="W527" s="196"/>
      <c r="X527" s="196"/>
      <c r="Y527" s="196"/>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00"/>
      <c r="BN527" s="200"/>
    </row>
    <row r="528" spans="1:66" ht="15.5" x14ac:dyDescent="0.35">
      <c r="A528" s="330"/>
      <c r="B528" s="330"/>
      <c r="C528" s="330"/>
      <c r="D528" s="330"/>
      <c r="E528" s="330" t="s">
        <v>445</v>
      </c>
      <c r="F528" s="330"/>
      <c r="G528" s="330"/>
      <c r="H528" s="330"/>
      <c r="I528" s="331"/>
      <c r="J528" s="331"/>
      <c r="K528" s="331"/>
      <c r="L528" s="331"/>
      <c r="M528" s="331"/>
      <c r="N528" s="331"/>
      <c r="O528" s="331"/>
      <c r="P528" s="331"/>
      <c r="Q528" s="331"/>
      <c r="R528" s="331"/>
      <c r="S528" s="269"/>
      <c r="T528" s="269"/>
      <c r="U528" s="288"/>
      <c r="V528" s="200"/>
      <c r="W528" s="200"/>
      <c r="X528" s="200"/>
      <c r="Y528" s="200"/>
      <c r="Z528" s="200"/>
      <c r="AA528" s="200"/>
      <c r="AB528" s="200"/>
      <c r="AC528" s="200"/>
      <c r="AD528" s="200"/>
      <c r="AE528" s="200"/>
      <c r="AF528" s="200"/>
      <c r="AG528" s="200"/>
      <c r="AH528" s="200"/>
      <c r="AI528" s="200"/>
      <c r="AJ528" s="200"/>
      <c r="AK528" s="200"/>
      <c r="AL528" s="200"/>
      <c r="AM528" s="200"/>
      <c r="AN528" s="200"/>
      <c r="AO528" s="200"/>
      <c r="AP528" s="200"/>
      <c r="AQ528" s="200"/>
      <c r="AR528" s="200"/>
      <c r="AS528" s="200"/>
      <c r="AT528" s="200"/>
      <c r="AU528" s="200"/>
      <c r="AV528" s="200"/>
      <c r="AW528" s="200"/>
      <c r="AX528" s="200"/>
      <c r="AY528" s="200"/>
      <c r="AZ528" s="200"/>
      <c r="BA528" s="200"/>
      <c r="BB528" s="200"/>
      <c r="BC528" s="200"/>
      <c r="BD528" s="200"/>
      <c r="BE528" s="200"/>
      <c r="BF528" s="200"/>
      <c r="BG528" s="200"/>
      <c r="BH528" s="200"/>
      <c r="BI528" s="200"/>
      <c r="BJ528" s="200"/>
      <c r="BK528" s="200"/>
      <c r="BL528" s="200"/>
      <c r="BM528" s="200"/>
      <c r="BN528" s="200"/>
    </row>
    <row r="529" spans="1:66" x14ac:dyDescent="0.35">
      <c r="A529" s="288"/>
      <c r="B529" s="288"/>
      <c r="C529" s="288"/>
      <c r="D529" s="288"/>
      <c r="E529" s="196"/>
      <c r="F529" s="308"/>
      <c r="G529" s="332"/>
      <c r="H529" s="196"/>
      <c r="I529" s="196"/>
      <c r="J529" s="196"/>
      <c r="K529" s="196"/>
      <c r="L529" s="196"/>
      <c r="M529" s="196"/>
      <c r="N529" s="196"/>
      <c r="O529" s="196"/>
      <c r="P529" s="196"/>
      <c r="Q529" s="196"/>
      <c r="R529" s="288"/>
      <c r="S529" s="288"/>
      <c r="T529" s="288"/>
      <c r="U529" s="200"/>
      <c r="V529" s="200"/>
      <c r="W529" s="200"/>
      <c r="X529" s="200"/>
      <c r="Y529" s="200"/>
      <c r="Z529" s="200"/>
      <c r="AA529" s="200"/>
      <c r="AB529" s="200"/>
      <c r="AC529" s="200"/>
      <c r="AD529" s="200"/>
      <c r="AE529" s="200"/>
      <c r="AF529" s="200"/>
      <c r="AG529" s="200"/>
      <c r="AH529" s="200"/>
      <c r="AI529" s="200"/>
      <c r="AJ529" s="200"/>
      <c r="AK529" s="200"/>
      <c r="AL529" s="200"/>
      <c r="AM529" s="200"/>
      <c r="AN529" s="200"/>
      <c r="AO529" s="200"/>
      <c r="AP529" s="200"/>
      <c r="AQ529" s="200"/>
      <c r="AR529" s="200"/>
      <c r="AS529" s="200"/>
      <c r="AT529" s="200"/>
      <c r="AU529" s="200"/>
      <c r="AV529" s="200"/>
      <c r="AW529" s="200"/>
      <c r="AX529" s="200"/>
      <c r="AY529" s="200"/>
      <c r="AZ529" s="200"/>
      <c r="BA529" s="200"/>
      <c r="BB529" s="200"/>
      <c r="BC529" s="200"/>
      <c r="BD529" s="200"/>
      <c r="BE529" s="200"/>
      <c r="BF529" s="200"/>
      <c r="BG529" s="200"/>
      <c r="BH529" s="200"/>
      <c r="BI529" s="200"/>
      <c r="BJ529" s="200"/>
      <c r="BK529" s="200"/>
      <c r="BL529" s="200"/>
      <c r="BM529" s="200"/>
      <c r="BN529" s="200"/>
    </row>
    <row r="530" spans="1:66" ht="26" x14ac:dyDescent="0.35">
      <c r="A530" s="288"/>
      <c r="B530" s="288"/>
      <c r="C530" s="288"/>
      <c r="D530" s="288"/>
      <c r="E530" s="333"/>
      <c r="F530" s="334" t="s">
        <v>446</v>
      </c>
      <c r="G530" s="334" t="s">
        <v>447</v>
      </c>
      <c r="H530" s="334" t="s">
        <v>448</v>
      </c>
      <c r="I530" s="334" t="s">
        <v>449</v>
      </c>
      <c r="J530" s="334" t="s">
        <v>450</v>
      </c>
      <c r="K530" s="334" t="s">
        <v>451</v>
      </c>
      <c r="L530" s="334" t="s">
        <v>452</v>
      </c>
      <c r="M530" s="334" t="s">
        <v>453</v>
      </c>
      <c r="N530" s="334" t="s">
        <v>454</v>
      </c>
      <c r="O530" s="334" t="s">
        <v>455</v>
      </c>
      <c r="P530" s="288"/>
      <c r="Q530" s="288"/>
      <c r="R530" s="288"/>
      <c r="S530" s="288"/>
      <c r="T530" s="288"/>
      <c r="U530" s="200"/>
      <c r="V530" s="200"/>
      <c r="W530" s="200"/>
      <c r="X530" s="200"/>
      <c r="Y530" s="200"/>
      <c r="Z530" s="200"/>
      <c r="AA530" s="200"/>
      <c r="AB530" s="200"/>
      <c r="AC530" s="200"/>
      <c r="AD530" s="200"/>
      <c r="AE530" s="200"/>
      <c r="AF530" s="200"/>
      <c r="AG530" s="200"/>
      <c r="AH530" s="200"/>
      <c r="AI530" s="200"/>
      <c r="AJ530" s="200"/>
      <c r="AK530" s="200"/>
      <c r="AL530" s="200"/>
      <c r="AM530" s="200"/>
      <c r="AN530" s="200"/>
      <c r="AO530" s="200"/>
      <c r="AP530" s="200"/>
      <c r="AQ530" s="200"/>
      <c r="AR530" s="200"/>
      <c r="AS530" s="200"/>
      <c r="AT530" s="200"/>
      <c r="AU530" s="200"/>
      <c r="AV530" s="200"/>
      <c r="AW530" s="200"/>
      <c r="AX530" s="200"/>
      <c r="AY530" s="200"/>
      <c r="AZ530" s="200"/>
      <c r="BA530" s="200"/>
      <c r="BB530" s="200"/>
      <c r="BC530" s="200"/>
      <c r="BD530" s="200"/>
      <c r="BE530" s="200"/>
      <c r="BF530" s="200"/>
      <c r="BG530" s="200"/>
      <c r="BH530" s="200"/>
      <c r="BI530" s="200"/>
      <c r="BJ530" s="200"/>
      <c r="BK530" s="200"/>
      <c r="BL530" s="200"/>
      <c r="BM530" s="200"/>
      <c r="BN530" s="200"/>
    </row>
    <row r="531" spans="1:66" x14ac:dyDescent="0.35">
      <c r="A531" s="288"/>
      <c r="B531" s="288"/>
      <c r="C531" s="288"/>
      <c r="D531" s="288"/>
      <c r="E531" s="335"/>
      <c r="F531" s="336" t="s">
        <v>356</v>
      </c>
      <c r="G531" s="336" t="s">
        <v>356</v>
      </c>
      <c r="H531" s="336" t="s">
        <v>356</v>
      </c>
      <c r="I531" s="336" t="s">
        <v>356</v>
      </c>
      <c r="J531" s="336" t="s">
        <v>356</v>
      </c>
      <c r="K531" s="336" t="s">
        <v>356</v>
      </c>
      <c r="L531" s="336" t="s">
        <v>356</v>
      </c>
      <c r="M531" s="336" t="s">
        <v>356</v>
      </c>
      <c r="N531" s="336" t="s">
        <v>356</v>
      </c>
      <c r="O531" s="336" t="s">
        <v>356</v>
      </c>
      <c r="P531" s="288"/>
      <c r="Q531" s="288"/>
      <c r="R531" s="288"/>
      <c r="S531" s="288"/>
      <c r="T531" s="288"/>
      <c r="U531" s="200"/>
      <c r="V531" s="200"/>
      <c r="W531" s="200"/>
      <c r="X531" s="200"/>
      <c r="Y531" s="200"/>
      <c r="Z531" s="200"/>
      <c r="AA531" s="200"/>
      <c r="AB531" s="200"/>
      <c r="AC531" s="200"/>
      <c r="AD531" s="200"/>
      <c r="AE531" s="200"/>
      <c r="AF531" s="200"/>
      <c r="AG531" s="200"/>
      <c r="AH531" s="200"/>
      <c r="AI531" s="200"/>
      <c r="AJ531" s="200"/>
      <c r="AK531" s="200"/>
      <c r="AL531" s="200"/>
      <c r="AM531" s="200"/>
      <c r="AN531" s="200"/>
      <c r="AO531" s="200"/>
      <c r="AP531" s="200"/>
      <c r="AQ531" s="200"/>
      <c r="AR531" s="200"/>
      <c r="AS531" s="200"/>
      <c r="AT531" s="200"/>
      <c r="AU531" s="200"/>
      <c r="AV531" s="200"/>
      <c r="AW531" s="200"/>
      <c r="AX531" s="200"/>
      <c r="AY531" s="200"/>
      <c r="AZ531" s="200"/>
      <c r="BA531" s="200"/>
      <c r="BB531" s="200"/>
      <c r="BC531" s="200"/>
      <c r="BD531" s="200"/>
      <c r="BE531" s="200"/>
      <c r="BF531" s="200"/>
      <c r="BG531" s="200"/>
      <c r="BH531" s="200"/>
      <c r="BI531" s="200"/>
      <c r="BJ531" s="200"/>
      <c r="BK531" s="200"/>
      <c r="BL531" s="200"/>
      <c r="BM531" s="200"/>
      <c r="BN531" s="200"/>
    </row>
    <row r="532" spans="1:66" x14ac:dyDescent="0.35">
      <c r="A532" s="288"/>
      <c r="B532" s="288"/>
      <c r="C532" s="288"/>
      <c r="D532" s="288"/>
      <c r="E532" s="337" t="s">
        <v>456</v>
      </c>
      <c r="F532" s="338">
        <v>250</v>
      </c>
      <c r="G532" s="338">
        <v>10</v>
      </c>
      <c r="H532" s="338"/>
      <c r="I532" s="338"/>
      <c r="J532" s="338"/>
      <c r="K532" s="338"/>
      <c r="L532" s="338"/>
      <c r="M532" s="338"/>
      <c r="N532" s="338"/>
      <c r="O532" s="338"/>
      <c r="P532" s="288"/>
      <c r="Q532" s="288"/>
      <c r="R532" s="288"/>
      <c r="S532" s="288"/>
      <c r="T532" s="288"/>
      <c r="U532" s="200"/>
      <c r="V532" s="200"/>
      <c r="W532" s="200"/>
      <c r="X532" s="200"/>
      <c r="Y532" s="200"/>
      <c r="Z532" s="200"/>
      <c r="AA532" s="200"/>
      <c r="AB532" s="200"/>
      <c r="AC532" s="200"/>
      <c r="AD532" s="200"/>
      <c r="AE532" s="200"/>
      <c r="AF532" s="200"/>
      <c r="AG532" s="200"/>
      <c r="AH532" s="200"/>
      <c r="AI532" s="200"/>
      <c r="AJ532" s="200"/>
      <c r="AK532" s="200"/>
      <c r="AL532" s="200"/>
      <c r="AM532" s="200"/>
      <c r="AN532" s="200"/>
      <c r="AO532" s="200"/>
      <c r="AP532" s="200"/>
      <c r="AQ532" s="200"/>
      <c r="AR532" s="200"/>
      <c r="AS532" s="200"/>
      <c r="AT532" s="200"/>
      <c r="AU532" s="200"/>
      <c r="AV532" s="200"/>
      <c r="AW532" s="200"/>
      <c r="AX532" s="200"/>
      <c r="AY532" s="200"/>
      <c r="AZ532" s="200"/>
      <c r="BA532" s="200"/>
      <c r="BB532" s="200"/>
      <c r="BC532" s="200"/>
      <c r="BD532" s="200"/>
      <c r="BE532" s="200"/>
      <c r="BF532" s="200"/>
      <c r="BG532" s="200"/>
      <c r="BH532" s="200"/>
      <c r="BI532" s="200"/>
      <c r="BJ532" s="200"/>
      <c r="BK532" s="200"/>
      <c r="BL532" s="200"/>
      <c r="BM532" s="200"/>
      <c r="BN532" s="200"/>
    </row>
    <row r="533" spans="1:66" x14ac:dyDescent="0.35">
      <c r="A533" s="288"/>
      <c r="B533" s="288"/>
      <c r="C533" s="288"/>
      <c r="D533" s="288"/>
      <c r="E533" s="337" t="s">
        <v>457</v>
      </c>
      <c r="F533" s="339">
        <v>250</v>
      </c>
      <c r="G533" s="339"/>
      <c r="H533" s="339">
        <v>20</v>
      </c>
      <c r="I533" s="339">
        <v>10</v>
      </c>
      <c r="J533" s="339">
        <v>15</v>
      </c>
      <c r="K533" s="339">
        <v>10</v>
      </c>
      <c r="L533" s="339">
        <v>15</v>
      </c>
      <c r="M533" s="339">
        <v>10</v>
      </c>
      <c r="N533" s="339">
        <v>10</v>
      </c>
      <c r="O533" s="339">
        <v>5</v>
      </c>
      <c r="P533" s="288"/>
      <c r="Q533" s="288"/>
      <c r="R533" s="288"/>
      <c r="S533" s="288"/>
      <c r="T533" s="288"/>
      <c r="U533" s="200"/>
      <c r="V533" s="200"/>
      <c r="W533" s="200"/>
      <c r="X533" s="200"/>
      <c r="Y533" s="200"/>
      <c r="Z533" s="200"/>
      <c r="AA533" s="200"/>
      <c r="AB533" s="200"/>
      <c r="AC533" s="200"/>
      <c r="AD533" s="200"/>
      <c r="AE533" s="200"/>
      <c r="AF533" s="200"/>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200"/>
      <c r="BC533" s="200"/>
      <c r="BD533" s="200"/>
      <c r="BE533" s="200"/>
      <c r="BF533" s="200"/>
      <c r="BG533" s="200"/>
      <c r="BH533" s="200"/>
      <c r="BI533" s="200"/>
      <c r="BJ533" s="200"/>
      <c r="BK533" s="200"/>
      <c r="BL533" s="200"/>
      <c r="BM533" s="200"/>
      <c r="BN533" s="200"/>
    </row>
    <row r="534" spans="1:66" x14ac:dyDescent="0.35">
      <c r="A534" s="288"/>
      <c r="B534" s="288"/>
      <c r="C534" s="288"/>
      <c r="D534" s="288"/>
      <c r="E534" s="337" t="s">
        <v>458</v>
      </c>
      <c r="F534" s="339">
        <v>250</v>
      </c>
      <c r="G534" s="339"/>
      <c r="H534" s="339">
        <v>20</v>
      </c>
      <c r="I534" s="339">
        <v>10</v>
      </c>
      <c r="J534" s="339">
        <v>15</v>
      </c>
      <c r="K534" s="339">
        <v>10</v>
      </c>
      <c r="L534" s="339">
        <v>15</v>
      </c>
      <c r="M534" s="339">
        <v>10</v>
      </c>
      <c r="N534" s="339">
        <v>10</v>
      </c>
      <c r="O534" s="339">
        <v>5</v>
      </c>
      <c r="P534" s="288"/>
      <c r="Q534" s="288"/>
      <c r="R534" s="288"/>
      <c r="S534" s="288"/>
      <c r="T534" s="288"/>
      <c r="U534" s="200"/>
      <c r="V534" s="200"/>
      <c r="W534" s="200"/>
      <c r="X534" s="200"/>
      <c r="Y534" s="200"/>
      <c r="Z534" s="200"/>
      <c r="AA534" s="200"/>
      <c r="AB534" s="200"/>
      <c r="AC534" s="200"/>
      <c r="AD534" s="200"/>
      <c r="AE534" s="200"/>
      <c r="AF534" s="200"/>
      <c r="AG534" s="200"/>
      <c r="AH534" s="200"/>
      <c r="AI534" s="200"/>
      <c r="AJ534" s="200"/>
      <c r="AK534" s="200"/>
      <c r="AL534" s="200"/>
      <c r="AM534" s="200"/>
      <c r="AN534" s="200"/>
      <c r="AO534" s="200"/>
      <c r="AP534" s="200"/>
      <c r="AQ534" s="200"/>
      <c r="AR534" s="200"/>
      <c r="AS534" s="200"/>
      <c r="AT534" s="200"/>
      <c r="AU534" s="200"/>
      <c r="AV534" s="200"/>
      <c r="AW534" s="200"/>
      <c r="AX534" s="200"/>
      <c r="AY534" s="200"/>
      <c r="AZ534" s="200"/>
      <c r="BA534" s="200"/>
      <c r="BB534" s="200"/>
      <c r="BC534" s="200"/>
      <c r="BD534" s="200"/>
      <c r="BE534" s="200"/>
      <c r="BF534" s="200"/>
      <c r="BG534" s="200"/>
      <c r="BH534" s="200"/>
      <c r="BI534" s="200"/>
      <c r="BJ534" s="200"/>
      <c r="BK534" s="200"/>
      <c r="BL534" s="200"/>
      <c r="BM534" s="200"/>
      <c r="BN534" s="200"/>
    </row>
    <row r="535" spans="1:66" x14ac:dyDescent="0.35">
      <c r="A535" s="288"/>
      <c r="B535" s="288"/>
      <c r="C535" s="288"/>
      <c r="D535" s="288"/>
      <c r="E535" s="337" t="s">
        <v>459</v>
      </c>
      <c r="F535" s="339">
        <v>500</v>
      </c>
      <c r="G535" s="339"/>
      <c r="H535" s="339">
        <v>30</v>
      </c>
      <c r="I535" s="339">
        <v>10</v>
      </c>
      <c r="J535" s="339">
        <v>15</v>
      </c>
      <c r="K535" s="339">
        <v>10</v>
      </c>
      <c r="L535" s="339">
        <v>15</v>
      </c>
      <c r="M535" s="339">
        <v>20</v>
      </c>
      <c r="N535" s="339">
        <v>10</v>
      </c>
      <c r="O535" s="339">
        <v>5</v>
      </c>
      <c r="P535" s="288"/>
      <c r="Q535" s="288"/>
      <c r="R535" s="288"/>
      <c r="S535" s="288"/>
      <c r="T535" s="288"/>
      <c r="U535" s="200"/>
      <c r="V535" s="200"/>
      <c r="W535" s="200"/>
      <c r="X535" s="200"/>
      <c r="Y535" s="200"/>
      <c r="Z535" s="200"/>
      <c r="AA535" s="200"/>
      <c r="AB535" s="200"/>
      <c r="AC535" s="200"/>
      <c r="AD535" s="200"/>
      <c r="AE535" s="200"/>
      <c r="AF535" s="200"/>
      <c r="AG535" s="200"/>
      <c r="AH535" s="200"/>
      <c r="AI535" s="200"/>
      <c r="AJ535" s="200"/>
      <c r="AK535" s="200"/>
      <c r="AL535" s="200"/>
      <c r="AM535" s="200"/>
      <c r="AN535" s="200"/>
      <c r="AO535" s="200"/>
      <c r="AP535" s="200"/>
      <c r="AQ535" s="200"/>
      <c r="AR535" s="200"/>
      <c r="AS535" s="200"/>
      <c r="AT535" s="200"/>
      <c r="AU535" s="200"/>
      <c r="AV535" s="200"/>
      <c r="AW535" s="200"/>
      <c r="AX535" s="200"/>
      <c r="AY535" s="200"/>
      <c r="AZ535" s="200"/>
      <c r="BA535" s="200"/>
      <c r="BB535" s="200"/>
      <c r="BC535" s="200"/>
      <c r="BD535" s="200"/>
      <c r="BE535" s="200"/>
      <c r="BF535" s="200"/>
      <c r="BG535" s="200"/>
      <c r="BH535" s="200"/>
      <c r="BI535" s="200"/>
      <c r="BJ535" s="200"/>
      <c r="BK535" s="200"/>
      <c r="BL535" s="200"/>
      <c r="BM535" s="200"/>
      <c r="BN535" s="200"/>
    </row>
    <row r="536" spans="1:66" x14ac:dyDescent="0.35">
      <c r="A536" s="288"/>
      <c r="B536" s="288"/>
      <c r="C536" s="288"/>
      <c r="D536" s="288"/>
      <c r="E536" s="337" t="s">
        <v>460</v>
      </c>
      <c r="F536" s="339">
        <v>500</v>
      </c>
      <c r="G536" s="339"/>
      <c r="H536" s="339">
        <v>30</v>
      </c>
      <c r="I536" s="339">
        <v>10</v>
      </c>
      <c r="J536" s="339">
        <v>15</v>
      </c>
      <c r="K536" s="339">
        <v>10</v>
      </c>
      <c r="L536" s="339">
        <v>15</v>
      </c>
      <c r="M536" s="339">
        <v>20</v>
      </c>
      <c r="N536" s="339">
        <v>10</v>
      </c>
      <c r="O536" s="339">
        <v>5</v>
      </c>
      <c r="P536" s="288"/>
      <c r="Q536" s="288"/>
      <c r="R536" s="288"/>
      <c r="S536" s="288"/>
      <c r="T536" s="288"/>
      <c r="U536" s="200"/>
      <c r="V536" s="200"/>
      <c r="W536" s="200"/>
      <c r="X536" s="200"/>
      <c r="Y536" s="200"/>
      <c r="Z536" s="200"/>
      <c r="AA536" s="200"/>
      <c r="AB536" s="200"/>
      <c r="AC536" s="200"/>
      <c r="AD536" s="200"/>
      <c r="AE536" s="200"/>
      <c r="AF536" s="200"/>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c r="BF536" s="200"/>
      <c r="BG536" s="200"/>
      <c r="BH536" s="200"/>
      <c r="BI536" s="200"/>
      <c r="BJ536" s="200"/>
      <c r="BK536" s="200"/>
      <c r="BL536" s="200"/>
      <c r="BM536" s="200"/>
      <c r="BN536" s="200"/>
    </row>
    <row r="537" spans="1:66" x14ac:dyDescent="0.35">
      <c r="A537" s="288"/>
      <c r="B537" s="288"/>
      <c r="C537" s="288"/>
      <c r="D537" s="288"/>
      <c r="E537" s="337" t="s">
        <v>461</v>
      </c>
      <c r="F537" s="339">
        <v>500</v>
      </c>
      <c r="G537" s="339"/>
      <c r="H537" s="339">
        <v>30</v>
      </c>
      <c r="I537" s="339">
        <v>10</v>
      </c>
      <c r="J537" s="339">
        <v>15</v>
      </c>
      <c r="K537" s="339">
        <v>10</v>
      </c>
      <c r="L537" s="339">
        <v>15</v>
      </c>
      <c r="M537" s="339">
        <v>20</v>
      </c>
      <c r="N537" s="339">
        <v>10</v>
      </c>
      <c r="O537" s="339">
        <v>5</v>
      </c>
      <c r="P537" s="288"/>
      <c r="Q537" s="288"/>
      <c r="R537" s="288"/>
      <c r="S537" s="288"/>
      <c r="T537" s="288"/>
      <c r="U537" s="200"/>
      <c r="V537" s="200"/>
      <c r="W537" s="200"/>
      <c r="X537" s="200"/>
      <c r="Y537" s="200"/>
      <c r="Z537" s="200"/>
      <c r="AA537" s="200"/>
      <c r="AB537" s="200"/>
      <c r="AC537" s="200"/>
      <c r="AD537" s="200"/>
      <c r="AE537" s="200"/>
      <c r="AF537" s="200"/>
      <c r="AG537" s="200"/>
      <c r="AH537" s="200"/>
      <c r="AI537" s="200"/>
      <c r="AJ537" s="200"/>
      <c r="AK537" s="200"/>
      <c r="AL537" s="200"/>
      <c r="AM537" s="200"/>
      <c r="AN537" s="200"/>
      <c r="AO537" s="200"/>
      <c r="AP537" s="200"/>
      <c r="AQ537" s="200"/>
      <c r="AR537" s="200"/>
      <c r="AS537" s="200"/>
      <c r="AT537" s="200"/>
      <c r="AU537" s="200"/>
      <c r="AV537" s="200"/>
      <c r="AW537" s="200"/>
      <c r="AX537" s="200"/>
      <c r="AY537" s="200"/>
      <c r="AZ537" s="200"/>
      <c r="BA537" s="200"/>
      <c r="BB537" s="200"/>
      <c r="BC537" s="200"/>
      <c r="BD537" s="200"/>
      <c r="BE537" s="200"/>
      <c r="BF537" s="200"/>
      <c r="BG537" s="200"/>
      <c r="BH537" s="200"/>
      <c r="BI537" s="200"/>
      <c r="BJ537" s="200"/>
      <c r="BK537" s="200"/>
      <c r="BL537" s="200"/>
      <c r="BM537" s="200"/>
      <c r="BN537" s="200"/>
    </row>
    <row r="538" spans="1:66" x14ac:dyDescent="0.35">
      <c r="A538" s="288"/>
      <c r="B538" s="288"/>
      <c r="C538" s="288"/>
      <c r="D538" s="288"/>
      <c r="E538" s="337" t="s">
        <v>462</v>
      </c>
      <c r="F538" s="339">
        <v>1000</v>
      </c>
      <c r="G538" s="339"/>
      <c r="H538" s="339">
        <v>50</v>
      </c>
      <c r="I538" s="339">
        <v>10</v>
      </c>
      <c r="J538" s="339">
        <v>15</v>
      </c>
      <c r="K538" s="339">
        <v>10</v>
      </c>
      <c r="L538" s="339">
        <v>15</v>
      </c>
      <c r="M538" s="339">
        <v>30</v>
      </c>
      <c r="N538" s="339">
        <v>10</v>
      </c>
      <c r="O538" s="339">
        <v>5</v>
      </c>
      <c r="P538" s="288"/>
      <c r="Q538" s="288"/>
      <c r="R538" s="288"/>
      <c r="S538" s="288"/>
      <c r="T538" s="288"/>
      <c r="U538" s="200"/>
      <c r="V538" s="200"/>
      <c r="W538" s="200"/>
      <c r="X538" s="200"/>
      <c r="Y538" s="200"/>
      <c r="Z538" s="200"/>
      <c r="AA538" s="200"/>
      <c r="AB538" s="200"/>
      <c r="AC538" s="200"/>
      <c r="AD538" s="200"/>
      <c r="AE538" s="200"/>
      <c r="AF538" s="200"/>
      <c r="AG538" s="200"/>
      <c r="AH538" s="200"/>
      <c r="AI538" s="200"/>
      <c r="AJ538" s="200"/>
      <c r="AK538" s="200"/>
      <c r="AL538" s="200"/>
      <c r="AM538" s="200"/>
      <c r="AN538" s="200"/>
      <c r="AO538" s="200"/>
      <c r="AP538" s="200"/>
      <c r="AQ538" s="200"/>
      <c r="AR538" s="200"/>
      <c r="AS538" s="200"/>
      <c r="AT538" s="200"/>
      <c r="AU538" s="200"/>
      <c r="AV538" s="200"/>
      <c r="AW538" s="200"/>
      <c r="AX538" s="200"/>
      <c r="AY538" s="200"/>
      <c r="AZ538" s="200"/>
      <c r="BA538" s="200"/>
      <c r="BB538" s="200"/>
      <c r="BC538" s="200"/>
      <c r="BD538" s="200"/>
      <c r="BE538" s="200"/>
      <c r="BF538" s="200"/>
      <c r="BG538" s="200"/>
      <c r="BH538" s="200"/>
      <c r="BI538" s="200"/>
      <c r="BJ538" s="200"/>
      <c r="BK538" s="200"/>
      <c r="BL538" s="200"/>
      <c r="BM538" s="200"/>
      <c r="BN538" s="200"/>
    </row>
    <row r="539" spans="1:66" x14ac:dyDescent="0.35">
      <c r="A539" s="288"/>
      <c r="B539" s="288"/>
      <c r="C539" s="288"/>
      <c r="D539" s="288"/>
      <c r="E539" s="337" t="s">
        <v>463</v>
      </c>
      <c r="F539" s="339">
        <v>1000</v>
      </c>
      <c r="G539" s="339"/>
      <c r="H539" s="339">
        <v>50</v>
      </c>
      <c r="I539" s="339">
        <v>10</v>
      </c>
      <c r="J539" s="339">
        <v>15</v>
      </c>
      <c r="K539" s="339">
        <v>10</v>
      </c>
      <c r="L539" s="339">
        <v>15</v>
      </c>
      <c r="M539" s="339">
        <v>30</v>
      </c>
      <c r="N539" s="339">
        <v>10</v>
      </c>
      <c r="O539" s="339">
        <v>5</v>
      </c>
      <c r="P539" s="288"/>
      <c r="Q539" s="288"/>
      <c r="R539" s="288"/>
      <c r="S539" s="288"/>
      <c r="T539" s="288"/>
      <c r="U539" s="200"/>
      <c r="V539" s="200"/>
      <c r="W539" s="200"/>
      <c r="X539" s="200"/>
      <c r="Y539" s="200"/>
      <c r="Z539" s="200"/>
      <c r="AA539" s="200"/>
      <c r="AB539" s="200"/>
      <c r="AC539" s="200"/>
      <c r="AD539" s="200"/>
      <c r="AE539" s="200"/>
      <c r="AF539" s="200"/>
      <c r="AG539" s="200"/>
      <c r="AH539" s="200"/>
      <c r="AI539" s="200"/>
      <c r="AJ539" s="200"/>
      <c r="AK539" s="200"/>
      <c r="AL539" s="200"/>
      <c r="AM539" s="200"/>
      <c r="AN539" s="200"/>
      <c r="AO539" s="200"/>
      <c r="AP539" s="200"/>
      <c r="AQ539" s="200"/>
      <c r="AR539" s="200"/>
      <c r="AS539" s="200"/>
      <c r="AT539" s="200"/>
      <c r="AU539" s="200"/>
      <c r="AV539" s="200"/>
      <c r="AW539" s="200"/>
      <c r="AX539" s="200"/>
      <c r="AY539" s="200"/>
      <c r="AZ539" s="200"/>
      <c r="BA539" s="200"/>
      <c r="BB539" s="200"/>
      <c r="BC539" s="200"/>
      <c r="BD539" s="200"/>
      <c r="BE539" s="200"/>
      <c r="BF539" s="200"/>
      <c r="BG539" s="200"/>
      <c r="BH539" s="200"/>
      <c r="BI539" s="200"/>
      <c r="BJ539" s="200"/>
      <c r="BK539" s="200"/>
      <c r="BL539" s="200"/>
      <c r="BM539" s="200"/>
      <c r="BN539" s="200"/>
    </row>
    <row r="540" spans="1:66" x14ac:dyDescent="0.35">
      <c r="A540" s="288"/>
      <c r="B540" s="288"/>
      <c r="C540" s="288"/>
      <c r="D540" s="288"/>
      <c r="E540" s="337" t="s">
        <v>464</v>
      </c>
      <c r="F540" s="339">
        <v>1000</v>
      </c>
      <c r="G540" s="339"/>
      <c r="H540" s="339">
        <v>50</v>
      </c>
      <c r="I540" s="339">
        <v>10</v>
      </c>
      <c r="J540" s="339">
        <v>15</v>
      </c>
      <c r="K540" s="339">
        <v>10</v>
      </c>
      <c r="L540" s="339">
        <v>15</v>
      </c>
      <c r="M540" s="339">
        <v>30</v>
      </c>
      <c r="N540" s="339">
        <v>10</v>
      </c>
      <c r="O540" s="339">
        <v>5</v>
      </c>
      <c r="P540" s="288"/>
      <c r="Q540" s="288"/>
      <c r="R540" s="288"/>
      <c r="S540" s="288"/>
      <c r="T540" s="288"/>
      <c r="U540" s="200"/>
      <c r="V540" s="200"/>
      <c r="W540" s="200"/>
      <c r="X540" s="200"/>
      <c r="Y540" s="200"/>
      <c r="Z540" s="200"/>
      <c r="AA540" s="200"/>
      <c r="AB540" s="200"/>
      <c r="AC540" s="200"/>
      <c r="AD540" s="200"/>
      <c r="AE540" s="200"/>
      <c r="AF540" s="200"/>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200"/>
      <c r="BC540" s="200"/>
      <c r="BD540" s="200"/>
      <c r="BE540" s="200"/>
      <c r="BF540" s="200"/>
      <c r="BG540" s="200"/>
      <c r="BH540" s="200"/>
      <c r="BI540" s="200"/>
      <c r="BJ540" s="200"/>
      <c r="BK540" s="200"/>
      <c r="BL540" s="200"/>
      <c r="BM540" s="200"/>
      <c r="BN540" s="200"/>
    </row>
    <row r="541" spans="1:66" x14ac:dyDescent="0.35">
      <c r="A541" s="288"/>
      <c r="B541" s="288"/>
      <c r="C541" s="288"/>
      <c r="D541" s="288"/>
      <c r="E541" s="337"/>
      <c r="F541" s="339"/>
      <c r="G541" s="339"/>
      <c r="H541" s="339"/>
      <c r="I541" s="339"/>
      <c r="J541" s="339"/>
      <c r="K541" s="339"/>
      <c r="L541" s="339"/>
      <c r="M541" s="339"/>
      <c r="N541" s="339"/>
      <c r="O541" s="339"/>
      <c r="P541" s="288"/>
      <c r="Q541" s="288"/>
      <c r="R541" s="288"/>
      <c r="S541" s="288"/>
      <c r="T541" s="288"/>
      <c r="U541" s="200"/>
      <c r="V541" s="200"/>
      <c r="W541" s="200"/>
      <c r="X541" s="200"/>
      <c r="Y541" s="200"/>
      <c r="Z541" s="200"/>
      <c r="AA541" s="200"/>
      <c r="AB541" s="200"/>
      <c r="AC541" s="200"/>
      <c r="AD541" s="200"/>
      <c r="AE541" s="200"/>
      <c r="AF541" s="200"/>
      <c r="AG541" s="200"/>
      <c r="AH541" s="200"/>
      <c r="AI541" s="200"/>
      <c r="AJ541" s="200"/>
      <c r="AK541" s="200"/>
      <c r="AL541" s="200"/>
      <c r="AM541" s="200"/>
      <c r="AN541" s="200"/>
      <c r="AO541" s="200"/>
      <c r="AP541" s="200"/>
      <c r="AQ541" s="200"/>
      <c r="AR541" s="200"/>
      <c r="AS541" s="200"/>
      <c r="AT541" s="200"/>
      <c r="AU541" s="200"/>
      <c r="AV541" s="200"/>
      <c r="AW541" s="200"/>
      <c r="AX541" s="200"/>
      <c r="AY541" s="200"/>
      <c r="AZ541" s="200"/>
      <c r="BA541" s="200"/>
      <c r="BB541" s="200"/>
      <c r="BC541" s="200"/>
      <c r="BD541" s="200"/>
      <c r="BE541" s="200"/>
      <c r="BF541" s="200"/>
      <c r="BG541" s="200"/>
      <c r="BH541" s="200"/>
      <c r="BI541" s="200"/>
      <c r="BJ541" s="200"/>
      <c r="BK541" s="200"/>
      <c r="BL541" s="200"/>
      <c r="BM541" s="200"/>
      <c r="BN541" s="200"/>
    </row>
    <row r="542" spans="1:66" x14ac:dyDescent="0.35">
      <c r="A542" s="288"/>
      <c r="B542" s="288"/>
      <c r="C542" s="288"/>
      <c r="D542" s="288"/>
      <c r="E542" s="337"/>
      <c r="F542" s="339"/>
      <c r="G542" s="339"/>
      <c r="H542" s="339"/>
      <c r="I542" s="339"/>
      <c r="J542" s="339"/>
      <c r="K542" s="339"/>
      <c r="L542" s="339"/>
      <c r="M542" s="339"/>
      <c r="N542" s="339"/>
      <c r="O542" s="339"/>
      <c r="P542" s="288"/>
      <c r="Q542" s="288"/>
      <c r="R542" s="288"/>
      <c r="S542" s="288"/>
      <c r="T542" s="288"/>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row>
    <row r="543" spans="1:66" x14ac:dyDescent="0.35">
      <c r="A543" s="288"/>
      <c r="B543" s="288"/>
      <c r="C543" s="288"/>
      <c r="D543" s="288"/>
      <c r="E543" s="337"/>
      <c r="F543" s="339"/>
      <c r="G543" s="339"/>
      <c r="H543" s="339"/>
      <c r="I543" s="339"/>
      <c r="J543" s="339"/>
      <c r="K543" s="339"/>
      <c r="L543" s="339"/>
      <c r="M543" s="339"/>
      <c r="N543" s="339"/>
      <c r="O543" s="339"/>
      <c r="P543" s="288"/>
      <c r="Q543" s="288"/>
      <c r="R543" s="288"/>
      <c r="S543" s="288"/>
      <c r="T543" s="288"/>
      <c r="U543" s="200"/>
      <c r="V543" s="200"/>
      <c r="W543" s="200"/>
      <c r="X543" s="200"/>
      <c r="Y543" s="200"/>
      <c r="Z543" s="200"/>
      <c r="AA543" s="200"/>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row>
    <row r="544" spans="1:66" x14ac:dyDescent="0.35">
      <c r="A544" s="288"/>
      <c r="B544" s="288"/>
      <c r="C544" s="288"/>
      <c r="D544" s="288"/>
      <c r="E544" s="337"/>
      <c r="F544" s="339"/>
      <c r="G544" s="339"/>
      <c r="H544" s="339"/>
      <c r="I544" s="339"/>
      <c r="J544" s="339"/>
      <c r="K544" s="339"/>
      <c r="L544" s="339"/>
      <c r="M544" s="339"/>
      <c r="N544" s="339"/>
      <c r="O544" s="339"/>
      <c r="P544" s="288"/>
      <c r="Q544" s="288"/>
      <c r="R544" s="288"/>
      <c r="S544" s="288"/>
      <c r="T544" s="288"/>
      <c r="U544" s="200"/>
      <c r="V544" s="200"/>
      <c r="W544" s="200"/>
      <c r="X544" s="200"/>
      <c r="Y544" s="200"/>
      <c r="Z544" s="200"/>
      <c r="AA544" s="200"/>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c r="BF544" s="200"/>
      <c r="BG544" s="200"/>
      <c r="BH544" s="200"/>
      <c r="BI544" s="200"/>
      <c r="BJ544" s="200"/>
      <c r="BK544" s="200"/>
      <c r="BL544" s="200"/>
      <c r="BM544" s="200"/>
      <c r="BN544" s="200"/>
    </row>
    <row r="545" spans="1:66" x14ac:dyDescent="0.35">
      <c r="A545" s="288"/>
      <c r="B545" s="288"/>
      <c r="C545" s="288"/>
      <c r="D545" s="288"/>
      <c r="E545" s="337"/>
      <c r="F545" s="339"/>
      <c r="G545" s="339"/>
      <c r="H545" s="339"/>
      <c r="I545" s="339"/>
      <c r="J545" s="339"/>
      <c r="K545" s="339"/>
      <c r="L545" s="339"/>
      <c r="M545" s="339"/>
      <c r="N545" s="339"/>
      <c r="O545" s="339"/>
      <c r="P545" s="288"/>
      <c r="Q545" s="288"/>
      <c r="R545" s="288"/>
      <c r="S545" s="288"/>
      <c r="T545" s="288"/>
      <c r="U545" s="200"/>
      <c r="V545" s="200"/>
      <c r="W545" s="200"/>
      <c r="X545" s="200"/>
      <c r="Y545" s="200"/>
      <c r="Z545" s="200"/>
      <c r="AA545" s="200"/>
      <c r="AB545" s="200"/>
      <c r="AC545" s="200"/>
      <c r="AD545" s="200"/>
      <c r="AE545" s="200"/>
      <c r="AF545" s="200"/>
      <c r="AG545" s="200"/>
      <c r="AH545" s="200"/>
      <c r="AI545" s="200"/>
      <c r="AJ545" s="200"/>
      <c r="AK545" s="200"/>
      <c r="AL545" s="200"/>
      <c r="AM545" s="200"/>
      <c r="AN545" s="200"/>
      <c r="AO545" s="200"/>
      <c r="AP545" s="200"/>
      <c r="AQ545" s="200"/>
      <c r="AR545" s="200"/>
      <c r="AS545" s="200"/>
      <c r="AT545" s="200"/>
      <c r="AU545" s="200"/>
      <c r="AV545" s="200"/>
      <c r="AW545" s="200"/>
      <c r="AX545" s="200"/>
      <c r="AY545" s="200"/>
      <c r="AZ545" s="200"/>
      <c r="BA545" s="200"/>
      <c r="BB545" s="200"/>
      <c r="BC545" s="200"/>
      <c r="BD545" s="200"/>
      <c r="BE545" s="200"/>
      <c r="BF545" s="200"/>
      <c r="BG545" s="200"/>
      <c r="BH545" s="200"/>
      <c r="BI545" s="200"/>
      <c r="BJ545" s="200"/>
      <c r="BK545" s="200"/>
      <c r="BL545" s="200"/>
      <c r="BM545" s="200"/>
      <c r="BN545" s="200"/>
    </row>
    <row r="546" spans="1:66" x14ac:dyDescent="0.35">
      <c r="A546" s="288"/>
      <c r="B546" s="288"/>
      <c r="C546" s="288"/>
      <c r="D546" s="288"/>
      <c r="E546" s="337"/>
      <c r="F546" s="339"/>
      <c r="G546" s="339"/>
      <c r="H546" s="339"/>
      <c r="I546" s="339"/>
      <c r="J546" s="339"/>
      <c r="K546" s="339"/>
      <c r="L546" s="339"/>
      <c r="M546" s="339"/>
      <c r="N546" s="339"/>
      <c r="O546" s="339"/>
      <c r="P546" s="288"/>
      <c r="Q546" s="288"/>
      <c r="R546" s="288"/>
      <c r="S546" s="288"/>
      <c r="T546" s="288"/>
      <c r="U546" s="200"/>
      <c r="V546" s="200"/>
      <c r="W546" s="200"/>
      <c r="X546" s="200"/>
      <c r="Y546" s="200"/>
      <c r="Z546" s="200"/>
      <c r="AA546" s="200"/>
      <c r="AB546" s="200"/>
      <c r="AC546" s="200"/>
      <c r="AD546" s="200"/>
      <c r="AE546" s="200"/>
      <c r="AF546" s="200"/>
      <c r="AG546" s="200"/>
      <c r="AH546" s="200"/>
      <c r="AI546" s="200"/>
      <c r="AJ546" s="200"/>
      <c r="AK546" s="200"/>
      <c r="AL546" s="200"/>
      <c r="AM546" s="200"/>
      <c r="AN546" s="200"/>
      <c r="AO546" s="200"/>
      <c r="AP546" s="200"/>
      <c r="AQ546" s="200"/>
      <c r="AR546" s="200"/>
      <c r="AS546" s="200"/>
      <c r="AT546" s="200"/>
      <c r="AU546" s="200"/>
      <c r="AV546" s="200"/>
      <c r="AW546" s="200"/>
      <c r="AX546" s="200"/>
      <c r="AY546" s="200"/>
      <c r="AZ546" s="200"/>
      <c r="BA546" s="200"/>
      <c r="BB546" s="200"/>
      <c r="BC546" s="200"/>
      <c r="BD546" s="200"/>
      <c r="BE546" s="200"/>
      <c r="BF546" s="200"/>
      <c r="BG546" s="200"/>
      <c r="BH546" s="200"/>
      <c r="BI546" s="200"/>
      <c r="BJ546" s="200"/>
      <c r="BK546" s="200"/>
      <c r="BL546" s="200"/>
      <c r="BM546" s="200"/>
      <c r="BN546" s="200"/>
    </row>
    <row r="547" spans="1:66" x14ac:dyDescent="0.35">
      <c r="A547" s="288"/>
      <c r="B547" s="288"/>
      <c r="C547" s="288"/>
      <c r="D547" s="288"/>
      <c r="E547" s="337"/>
      <c r="F547" s="339"/>
      <c r="G547" s="339"/>
      <c r="H547" s="339"/>
      <c r="I547" s="339"/>
      <c r="J547" s="339"/>
      <c r="K547" s="339"/>
      <c r="L547" s="339"/>
      <c r="M547" s="339"/>
      <c r="N547" s="339"/>
      <c r="O547" s="339"/>
      <c r="P547" s="288"/>
      <c r="Q547" s="288"/>
      <c r="R547" s="288"/>
      <c r="S547" s="288"/>
      <c r="T547" s="288"/>
      <c r="U547" s="200"/>
      <c r="V547" s="200"/>
      <c r="W547" s="200"/>
      <c r="X547" s="200"/>
      <c r="Y547" s="200"/>
      <c r="Z547" s="200"/>
      <c r="AA547" s="200"/>
      <c r="AB547" s="200"/>
      <c r="AC547" s="200"/>
      <c r="AD547" s="200"/>
      <c r="AE547" s="200"/>
      <c r="AF547" s="200"/>
      <c r="AG547" s="200"/>
      <c r="AH547" s="200"/>
      <c r="AI547" s="200"/>
      <c r="AJ547" s="200"/>
      <c r="AK547" s="200"/>
      <c r="AL547" s="200"/>
      <c r="AM547" s="200"/>
      <c r="AN547" s="200"/>
      <c r="AO547" s="200"/>
      <c r="AP547" s="200"/>
      <c r="AQ547" s="200"/>
      <c r="AR547" s="200"/>
      <c r="AS547" s="200"/>
      <c r="AT547" s="200"/>
      <c r="AU547" s="200"/>
      <c r="AV547" s="200"/>
      <c r="AW547" s="200"/>
      <c r="AX547" s="200"/>
      <c r="AY547" s="200"/>
      <c r="AZ547" s="200"/>
      <c r="BA547" s="200"/>
      <c r="BB547" s="200"/>
      <c r="BC547" s="200"/>
      <c r="BD547" s="200"/>
      <c r="BE547" s="200"/>
      <c r="BF547" s="200"/>
      <c r="BG547" s="200"/>
      <c r="BH547" s="200"/>
      <c r="BI547" s="200"/>
      <c r="BJ547" s="200"/>
      <c r="BK547" s="200"/>
      <c r="BL547" s="200"/>
      <c r="BM547" s="200"/>
      <c r="BN547" s="200"/>
    </row>
    <row r="548" spans="1:66" x14ac:dyDescent="0.35">
      <c r="A548" s="288"/>
      <c r="B548" s="288"/>
      <c r="C548" s="288"/>
      <c r="D548" s="288"/>
      <c r="E548" s="337"/>
      <c r="F548" s="339"/>
      <c r="G548" s="339"/>
      <c r="H548" s="339"/>
      <c r="I548" s="339"/>
      <c r="J548" s="339"/>
      <c r="K548" s="339"/>
      <c r="L548" s="339"/>
      <c r="M548" s="339"/>
      <c r="N548" s="339"/>
      <c r="O548" s="339"/>
      <c r="P548" s="288"/>
      <c r="Q548" s="288"/>
      <c r="R548" s="288"/>
      <c r="S548" s="288"/>
      <c r="T548" s="288"/>
      <c r="U548" s="200"/>
      <c r="V548" s="200"/>
      <c r="W548" s="200"/>
      <c r="X548" s="200"/>
      <c r="Y548" s="200"/>
      <c r="Z548" s="200"/>
      <c r="AA548" s="200"/>
      <c r="AB548" s="200"/>
      <c r="AC548" s="200"/>
      <c r="AD548" s="200"/>
      <c r="AE548" s="200"/>
      <c r="AF548" s="200"/>
      <c r="AG548" s="200"/>
      <c r="AH548" s="200"/>
      <c r="AI548" s="200"/>
      <c r="AJ548" s="200"/>
      <c r="AK548" s="200"/>
      <c r="AL548" s="200"/>
      <c r="AM548" s="200"/>
      <c r="AN548" s="200"/>
      <c r="AO548" s="200"/>
      <c r="AP548" s="200"/>
      <c r="AQ548" s="200"/>
      <c r="AR548" s="200"/>
      <c r="AS548" s="200"/>
      <c r="AT548" s="200"/>
      <c r="AU548" s="200"/>
      <c r="AV548" s="200"/>
      <c r="AW548" s="200"/>
      <c r="AX548" s="200"/>
      <c r="AY548" s="200"/>
      <c r="AZ548" s="200"/>
      <c r="BA548" s="200"/>
      <c r="BB548" s="200"/>
      <c r="BC548" s="200"/>
      <c r="BD548" s="200"/>
      <c r="BE548" s="200"/>
      <c r="BF548" s="200"/>
      <c r="BG548" s="200"/>
      <c r="BH548" s="200"/>
      <c r="BI548" s="200"/>
      <c r="BJ548" s="200"/>
      <c r="BK548" s="200"/>
      <c r="BL548" s="200"/>
      <c r="BM548" s="200"/>
      <c r="BN548" s="200"/>
    </row>
    <row r="549" spans="1:66" x14ac:dyDescent="0.35">
      <c r="A549" s="288"/>
      <c r="B549" s="288"/>
      <c r="C549" s="288"/>
      <c r="D549" s="288"/>
      <c r="E549" s="337"/>
      <c r="F549" s="339"/>
      <c r="G549" s="339"/>
      <c r="H549" s="339"/>
      <c r="I549" s="339"/>
      <c r="J549" s="339"/>
      <c r="K549" s="339"/>
      <c r="L549" s="339"/>
      <c r="M549" s="339"/>
      <c r="N549" s="339"/>
      <c r="O549" s="339"/>
      <c r="P549" s="288"/>
      <c r="Q549" s="288"/>
      <c r="R549" s="288"/>
      <c r="S549" s="288"/>
      <c r="T549" s="288"/>
      <c r="U549" s="200"/>
      <c r="V549" s="200"/>
      <c r="W549" s="200"/>
      <c r="X549" s="200"/>
      <c r="Y549" s="200"/>
      <c r="Z549" s="200"/>
      <c r="AA549" s="200"/>
      <c r="AB549" s="200"/>
      <c r="AC549" s="200"/>
      <c r="AD549" s="200"/>
      <c r="AE549" s="200"/>
      <c r="AF549" s="200"/>
      <c r="AG549" s="200"/>
      <c r="AH549" s="200"/>
      <c r="AI549" s="200"/>
      <c r="AJ549" s="200"/>
      <c r="AK549" s="200"/>
      <c r="AL549" s="200"/>
      <c r="AM549" s="200"/>
      <c r="AN549" s="200"/>
      <c r="AO549" s="200"/>
      <c r="AP549" s="200"/>
      <c r="AQ549" s="200"/>
      <c r="AR549" s="200"/>
      <c r="AS549" s="200"/>
      <c r="AT549" s="200"/>
      <c r="AU549" s="200"/>
      <c r="AV549" s="200"/>
      <c r="AW549" s="200"/>
      <c r="AX549" s="200"/>
      <c r="AY549" s="200"/>
      <c r="AZ549" s="200"/>
      <c r="BA549" s="200"/>
      <c r="BB549" s="200"/>
      <c r="BC549" s="200"/>
      <c r="BD549" s="200"/>
      <c r="BE549" s="200"/>
      <c r="BF549" s="200"/>
      <c r="BG549" s="200"/>
      <c r="BH549" s="200"/>
      <c r="BI549" s="200"/>
      <c r="BJ549" s="200"/>
      <c r="BK549" s="200"/>
      <c r="BL549" s="200"/>
      <c r="BM549" s="200"/>
      <c r="BN549" s="200"/>
    </row>
    <row r="550" spans="1:66" x14ac:dyDescent="0.35">
      <c r="A550" s="288"/>
      <c r="B550" s="288"/>
      <c r="C550" s="288"/>
      <c r="D550" s="288"/>
      <c r="E550" s="337"/>
      <c r="F550" s="339"/>
      <c r="G550" s="339"/>
      <c r="H550" s="339"/>
      <c r="I550" s="339"/>
      <c r="J550" s="339"/>
      <c r="K550" s="339"/>
      <c r="L550" s="339"/>
      <c r="M550" s="339"/>
      <c r="N550" s="339"/>
      <c r="O550" s="339"/>
      <c r="P550" s="288"/>
      <c r="Q550" s="288"/>
      <c r="R550" s="288"/>
      <c r="S550" s="288"/>
      <c r="T550" s="288"/>
      <c r="U550" s="200"/>
      <c r="V550" s="200"/>
      <c r="W550" s="200"/>
      <c r="X550" s="200"/>
      <c r="Y550" s="200"/>
      <c r="Z550" s="200"/>
      <c r="AA550" s="200"/>
      <c r="AB550" s="200"/>
      <c r="AC550" s="200"/>
      <c r="AD550" s="200"/>
      <c r="AE550" s="200"/>
      <c r="AF550" s="200"/>
      <c r="AG550" s="200"/>
      <c r="AH550" s="200"/>
      <c r="AI550" s="200"/>
      <c r="AJ550" s="200"/>
      <c r="AK550" s="200"/>
      <c r="AL550" s="200"/>
      <c r="AM550" s="200"/>
      <c r="AN550" s="200"/>
      <c r="AO550" s="200"/>
      <c r="AP550" s="200"/>
      <c r="AQ550" s="200"/>
      <c r="AR550" s="200"/>
      <c r="AS550" s="200"/>
      <c r="AT550" s="200"/>
      <c r="AU550" s="200"/>
      <c r="AV550" s="200"/>
      <c r="AW550" s="200"/>
      <c r="AX550" s="200"/>
      <c r="AY550" s="200"/>
      <c r="AZ550" s="200"/>
      <c r="BA550" s="200"/>
      <c r="BB550" s="200"/>
      <c r="BC550" s="200"/>
      <c r="BD550" s="200"/>
      <c r="BE550" s="200"/>
      <c r="BF550" s="200"/>
      <c r="BG550" s="200"/>
      <c r="BH550" s="200"/>
      <c r="BI550" s="200"/>
      <c r="BJ550" s="200"/>
      <c r="BK550" s="200"/>
      <c r="BL550" s="200"/>
      <c r="BM550" s="200"/>
      <c r="BN550" s="200"/>
    </row>
    <row r="551" spans="1:66" x14ac:dyDescent="0.35">
      <c r="A551" s="288"/>
      <c r="B551" s="288"/>
      <c r="C551" s="288"/>
      <c r="D551" s="288"/>
      <c r="E551" s="337"/>
      <c r="F551" s="339"/>
      <c r="G551" s="339"/>
      <c r="H551" s="339"/>
      <c r="I551" s="339"/>
      <c r="J551" s="339"/>
      <c r="K551" s="339"/>
      <c r="L551" s="339"/>
      <c r="M551" s="339"/>
      <c r="N551" s="339"/>
      <c r="O551" s="339"/>
      <c r="P551" s="288"/>
      <c r="Q551" s="288"/>
      <c r="R551" s="288"/>
      <c r="S551" s="288"/>
      <c r="T551" s="288"/>
      <c r="U551" s="200"/>
      <c r="V551" s="200"/>
      <c r="W551" s="200"/>
      <c r="X551" s="200"/>
      <c r="Y551" s="200"/>
      <c r="Z551" s="200"/>
      <c r="AA551" s="200"/>
      <c r="AB551" s="200"/>
      <c r="AC551" s="200"/>
      <c r="AD551" s="200"/>
      <c r="AE551" s="200"/>
      <c r="AF551" s="200"/>
      <c r="AG551" s="200"/>
      <c r="AH551" s="200"/>
      <c r="AI551" s="200"/>
      <c r="AJ551" s="200"/>
      <c r="AK551" s="200"/>
      <c r="AL551" s="200"/>
      <c r="AM551" s="200"/>
      <c r="AN551" s="200"/>
      <c r="AO551" s="200"/>
      <c r="AP551" s="200"/>
      <c r="AQ551" s="200"/>
      <c r="AR551" s="200"/>
      <c r="AS551" s="200"/>
      <c r="AT551" s="200"/>
      <c r="AU551" s="200"/>
      <c r="AV551" s="200"/>
      <c r="AW551" s="200"/>
      <c r="AX551" s="200"/>
      <c r="AY551" s="200"/>
      <c r="AZ551" s="200"/>
      <c r="BA551" s="200"/>
      <c r="BB551" s="200"/>
      <c r="BC551" s="200"/>
      <c r="BD551" s="200"/>
      <c r="BE551" s="200"/>
      <c r="BF551" s="200"/>
      <c r="BG551" s="200"/>
      <c r="BH551" s="200"/>
      <c r="BI551" s="200"/>
      <c r="BJ551" s="200"/>
      <c r="BK551" s="200"/>
      <c r="BL551" s="200"/>
      <c r="BM551" s="200"/>
      <c r="BN551" s="200"/>
    </row>
    <row r="552" spans="1:66" x14ac:dyDescent="0.35">
      <c r="A552" s="288"/>
      <c r="B552" s="288"/>
      <c r="C552" s="288"/>
      <c r="D552" s="288"/>
      <c r="E552" s="337"/>
      <c r="F552" s="339"/>
      <c r="G552" s="339"/>
      <c r="H552" s="339"/>
      <c r="I552" s="339"/>
      <c r="J552" s="339"/>
      <c r="K552" s="339"/>
      <c r="L552" s="339"/>
      <c r="M552" s="339"/>
      <c r="N552" s="339"/>
      <c r="O552" s="339"/>
      <c r="P552" s="288"/>
      <c r="Q552" s="288"/>
      <c r="R552" s="288"/>
      <c r="S552" s="288"/>
      <c r="T552" s="288"/>
      <c r="U552" s="200"/>
      <c r="V552" s="200"/>
      <c r="W552" s="200"/>
      <c r="X552" s="200"/>
      <c r="Y552" s="200"/>
      <c r="Z552" s="200"/>
      <c r="AA552" s="200"/>
      <c r="AB552" s="200"/>
      <c r="AC552" s="200"/>
      <c r="AD552" s="200"/>
      <c r="AE552" s="200"/>
      <c r="AF552" s="200"/>
      <c r="AG552" s="200"/>
      <c r="AH552" s="200"/>
      <c r="AI552" s="200"/>
      <c r="AJ552" s="200"/>
      <c r="AK552" s="200"/>
      <c r="AL552" s="200"/>
      <c r="AM552" s="200"/>
      <c r="AN552" s="200"/>
      <c r="AO552" s="200"/>
      <c r="AP552" s="200"/>
      <c r="AQ552" s="200"/>
      <c r="AR552" s="200"/>
      <c r="AS552" s="200"/>
      <c r="AT552" s="200"/>
      <c r="AU552" s="200"/>
      <c r="AV552" s="200"/>
      <c r="AW552" s="200"/>
      <c r="AX552" s="200"/>
      <c r="AY552" s="200"/>
      <c r="AZ552" s="200"/>
      <c r="BA552" s="200"/>
      <c r="BB552" s="200"/>
      <c r="BC552" s="200"/>
      <c r="BD552" s="200"/>
      <c r="BE552" s="200"/>
      <c r="BF552" s="200"/>
      <c r="BG552" s="200"/>
      <c r="BH552" s="200"/>
      <c r="BI552" s="200"/>
      <c r="BJ552" s="200"/>
      <c r="BK552" s="200"/>
      <c r="BL552" s="200"/>
      <c r="BM552" s="200"/>
      <c r="BN552" s="200"/>
    </row>
    <row r="553" spans="1:66" x14ac:dyDescent="0.35">
      <c r="A553" s="288"/>
      <c r="B553" s="288"/>
      <c r="C553" s="288"/>
      <c r="D553" s="288"/>
      <c r="E553" s="337"/>
      <c r="F553" s="339"/>
      <c r="G553" s="339"/>
      <c r="H553" s="339"/>
      <c r="I553" s="339"/>
      <c r="J553" s="339"/>
      <c r="K553" s="339"/>
      <c r="L553" s="339"/>
      <c r="M553" s="339"/>
      <c r="N553" s="339"/>
      <c r="O553" s="339"/>
      <c r="P553" s="288"/>
      <c r="Q553" s="288"/>
      <c r="R553" s="288"/>
      <c r="S553" s="288"/>
      <c r="T553" s="288"/>
      <c r="U553" s="200"/>
      <c r="V553" s="200"/>
      <c r="W553" s="200"/>
      <c r="X553" s="200"/>
      <c r="Y553" s="200"/>
      <c r="Z553" s="200"/>
      <c r="AA553" s="200"/>
      <c r="AB553" s="200"/>
      <c r="AC553" s="200"/>
      <c r="AD553" s="200"/>
      <c r="AE553" s="200"/>
      <c r="AF553" s="200"/>
      <c r="AG553" s="200"/>
      <c r="AH553" s="200"/>
      <c r="AI553" s="200"/>
      <c r="AJ553" s="200"/>
      <c r="AK553" s="200"/>
      <c r="AL553" s="200"/>
      <c r="AM553" s="200"/>
      <c r="AN553" s="200"/>
      <c r="AO553" s="200"/>
      <c r="AP553" s="200"/>
      <c r="AQ553" s="200"/>
      <c r="AR553" s="200"/>
      <c r="AS553" s="200"/>
      <c r="AT553" s="200"/>
      <c r="AU553" s="200"/>
      <c r="AV553" s="200"/>
      <c r="AW553" s="200"/>
      <c r="AX553" s="200"/>
      <c r="AY553" s="200"/>
      <c r="AZ553" s="200"/>
      <c r="BA553" s="200"/>
      <c r="BB553" s="200"/>
      <c r="BC553" s="200"/>
      <c r="BD553" s="200"/>
      <c r="BE553" s="200"/>
      <c r="BF553" s="200"/>
      <c r="BG553" s="200"/>
      <c r="BH553" s="200"/>
      <c r="BI553" s="200"/>
      <c r="BJ553" s="200"/>
      <c r="BK553" s="200"/>
      <c r="BL553" s="200"/>
      <c r="BM553" s="200"/>
      <c r="BN553" s="200"/>
    </row>
    <row r="554" spans="1:66" x14ac:dyDescent="0.35">
      <c r="A554" s="288"/>
      <c r="B554" s="288"/>
      <c r="C554" s="288"/>
      <c r="D554" s="288"/>
      <c r="E554" s="337"/>
      <c r="F554" s="339"/>
      <c r="G554" s="339"/>
      <c r="H554" s="339"/>
      <c r="I554" s="339"/>
      <c r="J554" s="339"/>
      <c r="K554" s="339"/>
      <c r="L554" s="339"/>
      <c r="M554" s="339"/>
      <c r="N554" s="339"/>
      <c r="O554" s="339"/>
      <c r="P554" s="288"/>
      <c r="Q554" s="288"/>
      <c r="R554" s="288"/>
      <c r="S554" s="288"/>
      <c r="T554" s="288"/>
      <c r="U554" s="200"/>
      <c r="V554" s="200"/>
      <c r="W554" s="200"/>
      <c r="X554" s="200"/>
      <c r="Y554" s="200"/>
      <c r="Z554" s="200"/>
      <c r="AA554" s="200"/>
      <c r="AB554" s="200"/>
      <c r="AC554" s="200"/>
      <c r="AD554" s="200"/>
      <c r="AE554" s="200"/>
      <c r="AF554" s="200"/>
      <c r="AG554" s="200"/>
      <c r="AH554" s="200"/>
      <c r="AI554" s="200"/>
      <c r="AJ554" s="200"/>
      <c r="AK554" s="200"/>
      <c r="AL554" s="200"/>
      <c r="AM554" s="200"/>
      <c r="AN554" s="200"/>
      <c r="AO554" s="200"/>
      <c r="AP554" s="200"/>
      <c r="AQ554" s="200"/>
      <c r="AR554" s="200"/>
      <c r="AS554" s="200"/>
      <c r="AT554" s="200"/>
      <c r="AU554" s="200"/>
      <c r="AV554" s="200"/>
      <c r="AW554" s="200"/>
      <c r="AX554" s="200"/>
      <c r="AY554" s="200"/>
      <c r="AZ554" s="200"/>
      <c r="BA554" s="200"/>
      <c r="BB554" s="200"/>
      <c r="BC554" s="200"/>
      <c r="BD554" s="200"/>
      <c r="BE554" s="200"/>
      <c r="BF554" s="200"/>
      <c r="BG554" s="200"/>
      <c r="BH554" s="200"/>
      <c r="BI554" s="200"/>
      <c r="BJ554" s="200"/>
      <c r="BK554" s="200"/>
      <c r="BL554" s="200"/>
      <c r="BM554" s="200"/>
      <c r="BN554" s="200"/>
    </row>
    <row r="555" spans="1:66" x14ac:dyDescent="0.35">
      <c r="A555" s="288"/>
      <c r="B555" s="288"/>
      <c r="C555" s="288"/>
      <c r="D555" s="288"/>
      <c r="E555" s="337"/>
      <c r="F555" s="339"/>
      <c r="G555" s="339"/>
      <c r="H555" s="339"/>
      <c r="I555" s="339"/>
      <c r="J555" s="339"/>
      <c r="K555" s="339"/>
      <c r="L555" s="339"/>
      <c r="M555" s="339"/>
      <c r="N555" s="339"/>
      <c r="O555" s="339"/>
      <c r="P555" s="288"/>
      <c r="Q555" s="288"/>
      <c r="R555" s="288"/>
      <c r="S555" s="288"/>
      <c r="T555" s="288"/>
      <c r="U555" s="200"/>
      <c r="V555" s="200"/>
      <c r="W555" s="200"/>
      <c r="X555" s="200"/>
      <c r="Y555" s="200"/>
      <c r="Z555" s="200"/>
      <c r="AA555" s="200"/>
      <c r="AB555" s="200"/>
      <c r="AC555" s="200"/>
      <c r="AD555" s="200"/>
      <c r="AE555" s="200"/>
      <c r="AF555" s="200"/>
      <c r="AG555" s="200"/>
      <c r="AH555" s="200"/>
      <c r="AI555" s="200"/>
      <c r="AJ555" s="200"/>
      <c r="AK555" s="200"/>
      <c r="AL555" s="200"/>
      <c r="AM555" s="200"/>
      <c r="AN555" s="200"/>
      <c r="AO555" s="200"/>
      <c r="AP555" s="200"/>
      <c r="AQ555" s="200"/>
      <c r="AR555" s="200"/>
      <c r="AS555" s="200"/>
      <c r="AT555" s="200"/>
      <c r="AU555" s="200"/>
      <c r="AV555" s="200"/>
      <c r="AW555" s="200"/>
      <c r="AX555" s="200"/>
      <c r="AY555" s="200"/>
      <c r="AZ555" s="200"/>
      <c r="BA555" s="200"/>
      <c r="BB555" s="200"/>
      <c r="BC555" s="200"/>
      <c r="BD555" s="200"/>
      <c r="BE555" s="200"/>
      <c r="BF555" s="200"/>
      <c r="BG555" s="200"/>
      <c r="BH555" s="200"/>
      <c r="BI555" s="200"/>
      <c r="BJ555" s="200"/>
      <c r="BK555" s="200"/>
      <c r="BL555" s="200"/>
      <c r="BM555" s="200"/>
      <c r="BN555" s="200"/>
    </row>
    <row r="556" spans="1:66" x14ac:dyDescent="0.35">
      <c r="A556" s="288"/>
      <c r="B556" s="288"/>
      <c r="C556" s="288"/>
      <c r="D556" s="288"/>
      <c r="E556" s="337"/>
      <c r="F556" s="339"/>
      <c r="G556" s="339"/>
      <c r="H556" s="339"/>
      <c r="I556" s="339"/>
      <c r="J556" s="339"/>
      <c r="K556" s="339"/>
      <c r="L556" s="339"/>
      <c r="M556" s="339"/>
      <c r="N556" s="339"/>
      <c r="O556" s="339"/>
      <c r="P556" s="288"/>
      <c r="Q556" s="288"/>
      <c r="R556" s="288"/>
      <c r="S556" s="288"/>
      <c r="T556" s="288"/>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c r="AQ556" s="200"/>
      <c r="AR556" s="200"/>
      <c r="AS556" s="200"/>
      <c r="AT556" s="200"/>
      <c r="AU556" s="200"/>
      <c r="AV556" s="200"/>
      <c r="AW556" s="200"/>
      <c r="AX556" s="200"/>
      <c r="AY556" s="200"/>
      <c r="AZ556" s="200"/>
      <c r="BA556" s="200"/>
      <c r="BB556" s="200"/>
      <c r="BC556" s="200"/>
      <c r="BD556" s="200"/>
      <c r="BE556" s="200"/>
      <c r="BF556" s="200"/>
      <c r="BG556" s="200"/>
      <c r="BH556" s="200"/>
      <c r="BI556" s="200"/>
      <c r="BJ556" s="200"/>
      <c r="BK556" s="200"/>
      <c r="BL556" s="200"/>
      <c r="BM556" s="200"/>
      <c r="BN556" s="200"/>
    </row>
    <row r="557" spans="1:66" x14ac:dyDescent="0.35">
      <c r="A557" s="288"/>
      <c r="B557" s="288"/>
      <c r="C557" s="288"/>
      <c r="D557" s="288"/>
      <c r="E557" s="337"/>
      <c r="F557" s="339"/>
      <c r="G557" s="339"/>
      <c r="H557" s="339"/>
      <c r="I557" s="339"/>
      <c r="J557" s="339"/>
      <c r="K557" s="339"/>
      <c r="L557" s="339"/>
      <c r="M557" s="339"/>
      <c r="N557" s="339"/>
      <c r="O557" s="339"/>
      <c r="P557" s="288"/>
      <c r="Q557" s="288"/>
      <c r="R557" s="288"/>
      <c r="S557" s="288"/>
      <c r="T557" s="288"/>
      <c r="U557" s="200"/>
      <c r="V557" s="200"/>
      <c r="W557" s="200"/>
      <c r="X557" s="200"/>
      <c r="Y557" s="200"/>
      <c r="Z557" s="200"/>
      <c r="AA557" s="200"/>
      <c r="AB557" s="200"/>
      <c r="AC557" s="200"/>
      <c r="AD557" s="200"/>
      <c r="AE557" s="200"/>
      <c r="AF557" s="200"/>
      <c r="AG557" s="200"/>
      <c r="AH557" s="200"/>
      <c r="AI557" s="200"/>
      <c r="AJ557" s="200"/>
      <c r="AK557" s="200"/>
      <c r="AL557" s="200"/>
      <c r="AM557" s="200"/>
      <c r="AN557" s="200"/>
      <c r="AO557" s="200"/>
      <c r="AP557" s="200"/>
      <c r="AQ557" s="200"/>
      <c r="AR557" s="200"/>
      <c r="AS557" s="200"/>
      <c r="AT557" s="200"/>
      <c r="AU557" s="200"/>
      <c r="AV557" s="200"/>
      <c r="AW557" s="200"/>
      <c r="AX557" s="200"/>
      <c r="AY557" s="200"/>
      <c r="AZ557" s="200"/>
      <c r="BA557" s="200"/>
      <c r="BB557" s="200"/>
      <c r="BC557" s="200"/>
      <c r="BD557" s="200"/>
      <c r="BE557" s="200"/>
      <c r="BF557" s="200"/>
      <c r="BG557" s="200"/>
      <c r="BH557" s="200"/>
      <c r="BI557" s="200"/>
      <c r="BJ557" s="200"/>
      <c r="BK557" s="200"/>
      <c r="BL557" s="200"/>
      <c r="BM557" s="200"/>
      <c r="BN557" s="200"/>
    </row>
    <row r="558" spans="1:66" x14ac:dyDescent="0.35">
      <c r="A558" s="288"/>
      <c r="B558" s="288"/>
      <c r="C558" s="288"/>
      <c r="D558" s="288"/>
      <c r="E558" s="308"/>
      <c r="F558" s="308"/>
      <c r="G558" s="332"/>
      <c r="H558" s="196"/>
      <c r="I558" s="196"/>
      <c r="J558" s="196"/>
      <c r="K558" s="196"/>
      <c r="L558" s="196"/>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row>
    <row r="559" spans="1:66" ht="15.5" x14ac:dyDescent="0.35">
      <c r="A559" s="330"/>
      <c r="B559" s="330"/>
      <c r="C559" s="330"/>
      <c r="D559" s="330"/>
      <c r="E559" s="330" t="s">
        <v>465</v>
      </c>
      <c r="F559" s="330"/>
      <c r="G559" s="330"/>
      <c r="H559" s="212"/>
      <c r="I559" s="212"/>
      <c r="J559" s="212"/>
      <c r="K559" s="211"/>
      <c r="L559" s="213"/>
      <c r="M559" s="213"/>
      <c r="N559" s="213"/>
      <c r="O559" s="213"/>
      <c r="P559" s="331"/>
      <c r="Q559" s="331"/>
      <c r="R559" s="331"/>
      <c r="S559" s="331"/>
      <c r="T559" s="331"/>
      <c r="U559" s="331"/>
      <c r="V559" s="331"/>
      <c r="W559" s="331"/>
      <c r="X559" s="331"/>
      <c r="Y559" s="331"/>
      <c r="Z559" s="331"/>
      <c r="AA559" s="331"/>
      <c r="AB559" s="331"/>
      <c r="AC559" s="331"/>
      <c r="AD559" s="331"/>
      <c r="AE559" s="331"/>
      <c r="AF559" s="331"/>
      <c r="AG559" s="331"/>
      <c r="AH559" s="331"/>
      <c r="AI559" s="331"/>
      <c r="AJ559" s="331"/>
      <c r="AK559" s="331"/>
      <c r="AL559" s="331"/>
      <c r="AM559" s="331"/>
      <c r="AN559" s="331"/>
      <c r="AO559" s="331"/>
      <c r="AP559" s="331"/>
      <c r="AQ559" s="331"/>
      <c r="AR559" s="331"/>
      <c r="AS559" s="331"/>
      <c r="AT559" s="331"/>
      <c r="AU559" s="331"/>
      <c r="AV559" s="331"/>
      <c r="AW559" s="331"/>
      <c r="AX559" s="331"/>
      <c r="AY559" s="331"/>
      <c r="AZ559" s="331"/>
      <c r="BA559" s="331"/>
      <c r="BB559" s="331"/>
      <c r="BC559" s="331"/>
      <c r="BD559" s="331"/>
      <c r="BE559" s="331"/>
      <c r="BF559" s="331"/>
      <c r="BG559" s="331"/>
      <c r="BH559" s="331"/>
      <c r="BI559" s="331"/>
      <c r="BJ559" s="331"/>
      <c r="BK559" s="331"/>
      <c r="BL559" s="331"/>
      <c r="BM559" s="331"/>
      <c r="BN559" s="331"/>
    </row>
    <row r="560" spans="1:66" x14ac:dyDescent="0.35">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row>
    <row r="561" spans="1:66" x14ac:dyDescent="0.35">
      <c r="A561" s="288"/>
      <c r="B561" s="288"/>
      <c r="C561" s="288"/>
      <c r="D561" s="288"/>
      <c r="E561" s="340" t="s">
        <v>466</v>
      </c>
      <c r="F561" s="375" t="s">
        <v>467</v>
      </c>
      <c r="G561" s="376"/>
      <c r="H561" s="376"/>
      <c r="I561" s="376"/>
      <c r="J561" s="376"/>
      <c r="K561" s="377"/>
      <c r="L561" s="375" t="s">
        <v>468</v>
      </c>
      <c r="M561" s="376"/>
      <c r="N561" s="376"/>
      <c r="O561" s="376"/>
      <c r="P561" s="376"/>
      <c r="Q561" s="377"/>
      <c r="R561" s="375" t="s">
        <v>469</v>
      </c>
      <c r="S561" s="376"/>
      <c r="T561" s="376"/>
      <c r="U561" s="376"/>
      <c r="V561" s="376"/>
      <c r="W561" s="377"/>
      <c r="X561" s="375" t="s">
        <v>470</v>
      </c>
      <c r="Y561" s="376"/>
      <c r="Z561" s="376"/>
      <c r="AA561" s="376"/>
      <c r="AB561" s="376"/>
      <c r="AC561" s="377"/>
      <c r="AD561" s="375" t="s">
        <v>471</v>
      </c>
      <c r="AE561" s="376"/>
      <c r="AF561" s="376"/>
      <c r="AG561" s="376"/>
      <c r="AH561" s="376"/>
      <c r="AI561" s="377"/>
      <c r="AJ561" s="375" t="s">
        <v>472</v>
      </c>
      <c r="AK561" s="376"/>
      <c r="AL561" s="376"/>
      <c r="AM561" s="376"/>
      <c r="AN561" s="376"/>
      <c r="AO561" s="377"/>
      <c r="AP561" s="375" t="s">
        <v>473</v>
      </c>
      <c r="AQ561" s="376"/>
      <c r="AR561" s="376"/>
      <c r="AS561" s="376"/>
      <c r="AT561" s="376"/>
      <c r="AU561" s="377"/>
      <c r="AV561" s="375" t="s">
        <v>474</v>
      </c>
      <c r="AW561" s="376"/>
      <c r="AX561" s="376"/>
      <c r="AY561" s="376"/>
      <c r="AZ561" s="376"/>
      <c r="BA561" s="377"/>
      <c r="BB561" s="375" t="s">
        <v>475</v>
      </c>
      <c r="BC561" s="376"/>
      <c r="BD561" s="376"/>
      <c r="BE561" s="376"/>
      <c r="BF561" s="376"/>
      <c r="BG561" s="377"/>
      <c r="BH561" s="375" t="s">
        <v>476</v>
      </c>
      <c r="BI561" s="376"/>
      <c r="BJ561" s="376"/>
      <c r="BK561" s="376"/>
      <c r="BL561" s="376"/>
      <c r="BM561" s="377"/>
      <c r="BN561" s="288"/>
    </row>
    <row r="562" spans="1:66" x14ac:dyDescent="0.35">
      <c r="A562" s="288"/>
      <c r="B562" s="288"/>
      <c r="C562" s="288"/>
      <c r="D562" s="288"/>
      <c r="E562" s="215" t="s">
        <v>325</v>
      </c>
      <c r="F562" s="336" t="s">
        <v>356</v>
      </c>
      <c r="G562" s="341" t="s">
        <v>16</v>
      </c>
      <c r="H562" s="341" t="s">
        <v>73</v>
      </c>
      <c r="I562" s="341" t="s">
        <v>74</v>
      </c>
      <c r="J562" s="341" t="s">
        <v>75</v>
      </c>
      <c r="K562" s="342" t="s">
        <v>76</v>
      </c>
      <c r="L562" s="336" t="s">
        <v>356</v>
      </c>
      <c r="M562" s="341" t="s">
        <v>16</v>
      </c>
      <c r="N562" s="341" t="s">
        <v>73</v>
      </c>
      <c r="O562" s="341" t="s">
        <v>74</v>
      </c>
      <c r="P562" s="341" t="s">
        <v>75</v>
      </c>
      <c r="Q562" s="342" t="s">
        <v>76</v>
      </c>
      <c r="R562" s="336" t="s">
        <v>356</v>
      </c>
      <c r="S562" s="341" t="s">
        <v>16</v>
      </c>
      <c r="T562" s="341" t="s">
        <v>73</v>
      </c>
      <c r="U562" s="341" t="s">
        <v>74</v>
      </c>
      <c r="V562" s="341" t="s">
        <v>75</v>
      </c>
      <c r="W562" s="342" t="s">
        <v>76</v>
      </c>
      <c r="X562" s="336" t="s">
        <v>356</v>
      </c>
      <c r="Y562" s="341" t="s">
        <v>16</v>
      </c>
      <c r="Z562" s="341" t="s">
        <v>73</v>
      </c>
      <c r="AA562" s="341" t="s">
        <v>74</v>
      </c>
      <c r="AB562" s="341" t="s">
        <v>75</v>
      </c>
      <c r="AC562" s="342" t="s">
        <v>76</v>
      </c>
      <c r="AD562" s="336" t="s">
        <v>356</v>
      </c>
      <c r="AE562" s="341" t="s">
        <v>16</v>
      </c>
      <c r="AF562" s="341" t="s">
        <v>73</v>
      </c>
      <c r="AG562" s="341" t="s">
        <v>74</v>
      </c>
      <c r="AH562" s="341" t="s">
        <v>75</v>
      </c>
      <c r="AI562" s="342" t="s">
        <v>76</v>
      </c>
      <c r="AJ562" s="336" t="s">
        <v>356</v>
      </c>
      <c r="AK562" s="341" t="s">
        <v>16</v>
      </c>
      <c r="AL562" s="341" t="s">
        <v>73</v>
      </c>
      <c r="AM562" s="341" t="s">
        <v>74</v>
      </c>
      <c r="AN562" s="341" t="s">
        <v>75</v>
      </c>
      <c r="AO562" s="342" t="s">
        <v>76</v>
      </c>
      <c r="AP562" s="336" t="s">
        <v>356</v>
      </c>
      <c r="AQ562" s="341" t="s">
        <v>16</v>
      </c>
      <c r="AR562" s="341" t="s">
        <v>73</v>
      </c>
      <c r="AS562" s="341" t="s">
        <v>74</v>
      </c>
      <c r="AT562" s="341" t="s">
        <v>75</v>
      </c>
      <c r="AU562" s="342" t="s">
        <v>76</v>
      </c>
      <c r="AV562" s="336" t="s">
        <v>356</v>
      </c>
      <c r="AW562" s="341" t="s">
        <v>16</v>
      </c>
      <c r="AX562" s="341" t="s">
        <v>73</v>
      </c>
      <c r="AY562" s="341" t="s">
        <v>74</v>
      </c>
      <c r="AZ562" s="341" t="s">
        <v>75</v>
      </c>
      <c r="BA562" s="342" t="s">
        <v>76</v>
      </c>
      <c r="BB562" s="336" t="s">
        <v>356</v>
      </c>
      <c r="BC562" s="341" t="s">
        <v>16</v>
      </c>
      <c r="BD562" s="341" t="s">
        <v>73</v>
      </c>
      <c r="BE562" s="341" t="s">
        <v>74</v>
      </c>
      <c r="BF562" s="341" t="s">
        <v>75</v>
      </c>
      <c r="BG562" s="342" t="s">
        <v>76</v>
      </c>
      <c r="BH562" s="336" t="s">
        <v>356</v>
      </c>
      <c r="BI562" s="341" t="s">
        <v>16</v>
      </c>
      <c r="BJ562" s="341" t="s">
        <v>73</v>
      </c>
      <c r="BK562" s="341" t="s">
        <v>74</v>
      </c>
      <c r="BL562" s="341" t="s">
        <v>75</v>
      </c>
      <c r="BM562" s="342" t="s">
        <v>76</v>
      </c>
      <c r="BN562" s="288"/>
    </row>
    <row r="563" spans="1:66" x14ac:dyDescent="0.35">
      <c r="A563" s="288"/>
      <c r="B563" s="288"/>
      <c r="C563" s="288"/>
      <c r="D563" s="288"/>
      <c r="E563" s="196" t="s">
        <v>456</v>
      </c>
      <c r="F563" s="343">
        <v>400000</v>
      </c>
      <c r="G563" s="344">
        <v>408000</v>
      </c>
      <c r="H563" s="344">
        <v>416160</v>
      </c>
      <c r="I563" s="344">
        <v>424483.2</v>
      </c>
      <c r="J563" s="344">
        <v>432972.864</v>
      </c>
      <c r="K563" s="345">
        <v>441632.32128000003</v>
      </c>
      <c r="L563" s="346">
        <v>1000000000</v>
      </c>
      <c r="M563" s="347">
        <v>996000000</v>
      </c>
      <c r="N563" s="347">
        <v>992016000</v>
      </c>
      <c r="O563" s="347">
        <v>988047936</v>
      </c>
      <c r="P563" s="347">
        <v>984095744.25600004</v>
      </c>
      <c r="Q563" s="348">
        <v>980159361.27897608</v>
      </c>
      <c r="R563" s="346"/>
      <c r="S563" s="347">
        <v>0</v>
      </c>
      <c r="T563" s="347">
        <v>0</v>
      </c>
      <c r="U563" s="347">
        <v>0</v>
      </c>
      <c r="V563" s="347">
        <v>0</v>
      </c>
      <c r="W563" s="348">
        <v>0</v>
      </c>
      <c r="X563" s="346"/>
      <c r="Y563" s="347">
        <v>0</v>
      </c>
      <c r="Z563" s="347">
        <v>0</v>
      </c>
      <c r="AA563" s="347">
        <v>0</v>
      </c>
      <c r="AB563" s="347">
        <v>0</v>
      </c>
      <c r="AC563" s="348">
        <v>0</v>
      </c>
      <c r="AD563" s="346"/>
      <c r="AE563" s="347">
        <v>0</v>
      </c>
      <c r="AF563" s="347">
        <v>0</v>
      </c>
      <c r="AG563" s="347">
        <v>0</v>
      </c>
      <c r="AH563" s="347">
        <v>0</v>
      </c>
      <c r="AI563" s="348">
        <v>0</v>
      </c>
      <c r="AJ563" s="346"/>
      <c r="AK563" s="347">
        <v>0</v>
      </c>
      <c r="AL563" s="347">
        <v>0</v>
      </c>
      <c r="AM563" s="347">
        <v>0</v>
      </c>
      <c r="AN563" s="347">
        <v>0</v>
      </c>
      <c r="AO563" s="348">
        <v>0</v>
      </c>
      <c r="AP563" s="346"/>
      <c r="AQ563" s="347">
        <v>0</v>
      </c>
      <c r="AR563" s="347">
        <v>0</v>
      </c>
      <c r="AS563" s="347">
        <v>0</v>
      </c>
      <c r="AT563" s="347">
        <v>0</v>
      </c>
      <c r="AU563" s="348">
        <v>0</v>
      </c>
      <c r="AV563" s="346"/>
      <c r="AW563" s="347">
        <v>0</v>
      </c>
      <c r="AX563" s="347">
        <v>0</v>
      </c>
      <c r="AY563" s="347">
        <v>0</v>
      </c>
      <c r="AZ563" s="347">
        <v>0</v>
      </c>
      <c r="BA563" s="348">
        <v>0</v>
      </c>
      <c r="BB563" s="346"/>
      <c r="BC563" s="347">
        <v>0</v>
      </c>
      <c r="BD563" s="347">
        <v>0</v>
      </c>
      <c r="BE563" s="347">
        <v>0</v>
      </c>
      <c r="BF563" s="347">
        <v>0</v>
      </c>
      <c r="BG563" s="348">
        <v>0</v>
      </c>
      <c r="BH563" s="346"/>
      <c r="BI563" s="347">
        <v>0</v>
      </c>
      <c r="BJ563" s="347">
        <v>0</v>
      </c>
      <c r="BK563" s="347">
        <v>0</v>
      </c>
      <c r="BL563" s="347">
        <v>0</v>
      </c>
      <c r="BM563" s="348">
        <v>0</v>
      </c>
      <c r="BN563" s="349"/>
    </row>
    <row r="564" spans="1:66" x14ac:dyDescent="0.35">
      <c r="A564" s="288"/>
      <c r="B564" s="288"/>
      <c r="C564" s="288"/>
      <c r="D564" s="288"/>
      <c r="E564" s="196" t="s">
        <v>457</v>
      </c>
      <c r="F564" s="346">
        <v>100000</v>
      </c>
      <c r="G564" s="347">
        <v>102000</v>
      </c>
      <c r="H564" s="347">
        <v>104040</v>
      </c>
      <c r="I564" s="347">
        <v>106120.8</v>
      </c>
      <c r="J564" s="347">
        <v>108243.216</v>
      </c>
      <c r="K564" s="348">
        <v>110408.08032000001</v>
      </c>
      <c r="L564" s="346"/>
      <c r="M564" s="347">
        <v>0</v>
      </c>
      <c r="N564" s="347">
        <v>0</v>
      </c>
      <c r="O564" s="347">
        <v>0</v>
      </c>
      <c r="P564" s="347">
        <v>0</v>
      </c>
      <c r="Q564" s="348">
        <v>0</v>
      </c>
      <c r="R564" s="346">
        <v>5000000</v>
      </c>
      <c r="S564" s="347">
        <v>4990000</v>
      </c>
      <c r="T564" s="347">
        <v>4980020</v>
      </c>
      <c r="U564" s="347">
        <v>4970059.96</v>
      </c>
      <c r="V564" s="347">
        <v>4960119.8400799995</v>
      </c>
      <c r="W564" s="348">
        <v>4950199.6003998397</v>
      </c>
      <c r="X564" s="346">
        <v>2500000</v>
      </c>
      <c r="Y564" s="347">
        <v>2495000</v>
      </c>
      <c r="Z564" s="347">
        <v>2490010</v>
      </c>
      <c r="AA564" s="347">
        <v>2485029.98</v>
      </c>
      <c r="AB564" s="347">
        <v>2480059.9200399998</v>
      </c>
      <c r="AC564" s="348">
        <v>2475099.8001999198</v>
      </c>
      <c r="AD564" s="346">
        <v>1000000</v>
      </c>
      <c r="AE564" s="347">
        <v>998000</v>
      </c>
      <c r="AF564" s="347">
        <v>996004</v>
      </c>
      <c r="AG564" s="347">
        <v>994011.99199999997</v>
      </c>
      <c r="AH564" s="347">
        <v>992023.968016</v>
      </c>
      <c r="AI564" s="348">
        <v>990039.92007996805</v>
      </c>
      <c r="AJ564" s="346">
        <v>500000</v>
      </c>
      <c r="AK564" s="347">
        <v>499000</v>
      </c>
      <c r="AL564" s="347">
        <v>498002</v>
      </c>
      <c r="AM564" s="347">
        <v>497005.99599999998</v>
      </c>
      <c r="AN564" s="347">
        <v>496011.984008</v>
      </c>
      <c r="AO564" s="348">
        <v>495019.96003998403</v>
      </c>
      <c r="AP564" s="346">
        <v>10000</v>
      </c>
      <c r="AQ564" s="347">
        <v>10200</v>
      </c>
      <c r="AR564" s="347">
        <v>10404</v>
      </c>
      <c r="AS564" s="347">
        <v>10612.08</v>
      </c>
      <c r="AT564" s="347">
        <v>10824.321599999999</v>
      </c>
      <c r="AU564" s="348">
        <v>11040.808031999999</v>
      </c>
      <c r="AV564" s="346">
        <v>2000</v>
      </c>
      <c r="AW564" s="347">
        <v>2040</v>
      </c>
      <c r="AX564" s="347">
        <v>2080.8000000000002</v>
      </c>
      <c r="AY564" s="347">
        <v>2122.4160000000002</v>
      </c>
      <c r="AZ564" s="347">
        <v>2164.8643200000001</v>
      </c>
      <c r="BA564" s="348">
        <v>2208.1616064</v>
      </c>
      <c r="BB564" s="346">
        <v>5000</v>
      </c>
      <c r="BC564" s="347">
        <v>5100</v>
      </c>
      <c r="BD564" s="347">
        <v>5202</v>
      </c>
      <c r="BE564" s="347">
        <v>5306.04</v>
      </c>
      <c r="BF564" s="347">
        <v>5412.1607999999997</v>
      </c>
      <c r="BG564" s="348">
        <v>5520.4040159999995</v>
      </c>
      <c r="BH564" s="346">
        <v>200</v>
      </c>
      <c r="BI564" s="347">
        <v>204</v>
      </c>
      <c r="BJ564" s="347">
        <v>208.08</v>
      </c>
      <c r="BK564" s="347">
        <v>212.24160000000001</v>
      </c>
      <c r="BL564" s="347">
        <v>216.48643200000001</v>
      </c>
      <c r="BM564" s="348">
        <v>220.81616064000002</v>
      </c>
      <c r="BN564" s="349"/>
    </row>
    <row r="565" spans="1:66" x14ac:dyDescent="0.35">
      <c r="A565" s="288"/>
      <c r="B565" s="288"/>
      <c r="C565" s="288"/>
      <c r="D565" s="288"/>
      <c r="E565" s="196" t="s">
        <v>458</v>
      </c>
      <c r="F565" s="346">
        <v>100000</v>
      </c>
      <c r="G565" s="347">
        <v>102000</v>
      </c>
      <c r="H565" s="347">
        <v>104040</v>
      </c>
      <c r="I565" s="347">
        <v>106120.8</v>
      </c>
      <c r="J565" s="347">
        <v>108243.216</v>
      </c>
      <c r="K565" s="348">
        <v>110408.08032000001</v>
      </c>
      <c r="L565" s="346"/>
      <c r="M565" s="347">
        <v>0</v>
      </c>
      <c r="N565" s="347">
        <v>0</v>
      </c>
      <c r="O565" s="347">
        <v>0</v>
      </c>
      <c r="P565" s="347">
        <v>0</v>
      </c>
      <c r="Q565" s="348">
        <v>0</v>
      </c>
      <c r="R565" s="346">
        <v>5000000</v>
      </c>
      <c r="S565" s="347">
        <v>5000000</v>
      </c>
      <c r="T565" s="347">
        <v>5000000</v>
      </c>
      <c r="U565" s="347">
        <v>5000000</v>
      </c>
      <c r="V565" s="347">
        <v>5000000</v>
      </c>
      <c r="W565" s="348">
        <v>5000000</v>
      </c>
      <c r="X565" s="346">
        <v>2500000</v>
      </c>
      <c r="Y565" s="347">
        <v>2500000</v>
      </c>
      <c r="Z565" s="347">
        <v>2500000</v>
      </c>
      <c r="AA565" s="347">
        <v>2500000</v>
      </c>
      <c r="AB565" s="347">
        <v>2500000</v>
      </c>
      <c r="AC565" s="348">
        <v>2500000</v>
      </c>
      <c r="AD565" s="346">
        <v>1000000</v>
      </c>
      <c r="AE565" s="347">
        <v>1000000</v>
      </c>
      <c r="AF565" s="347">
        <v>1000000</v>
      </c>
      <c r="AG565" s="347">
        <v>1000000</v>
      </c>
      <c r="AH565" s="347">
        <v>1000000</v>
      </c>
      <c r="AI565" s="348">
        <v>1000000</v>
      </c>
      <c r="AJ565" s="346">
        <v>500000</v>
      </c>
      <c r="AK565" s="347">
        <v>500000</v>
      </c>
      <c r="AL565" s="347">
        <v>500000</v>
      </c>
      <c r="AM565" s="347">
        <v>500000</v>
      </c>
      <c r="AN565" s="347">
        <v>500000</v>
      </c>
      <c r="AO565" s="348">
        <v>500000</v>
      </c>
      <c r="AP565" s="346">
        <v>10000</v>
      </c>
      <c r="AQ565" s="347">
        <v>10200</v>
      </c>
      <c r="AR565" s="347">
        <v>10404</v>
      </c>
      <c r="AS565" s="347">
        <v>10612.08</v>
      </c>
      <c r="AT565" s="347">
        <v>10824.321599999999</v>
      </c>
      <c r="AU565" s="348">
        <v>11040.808031999999</v>
      </c>
      <c r="AV565" s="346">
        <v>2000</v>
      </c>
      <c r="AW565" s="347">
        <v>2040</v>
      </c>
      <c r="AX565" s="347">
        <v>2080.8000000000002</v>
      </c>
      <c r="AY565" s="347">
        <v>2122.4160000000002</v>
      </c>
      <c r="AZ565" s="347">
        <v>2164.8643200000001</v>
      </c>
      <c r="BA565" s="348">
        <v>2208.1616064</v>
      </c>
      <c r="BB565" s="346">
        <v>5000</v>
      </c>
      <c r="BC565" s="347">
        <v>5100</v>
      </c>
      <c r="BD565" s="347">
        <v>5202</v>
      </c>
      <c r="BE565" s="347">
        <v>5306.04</v>
      </c>
      <c r="BF565" s="347">
        <v>5412.1607999999997</v>
      </c>
      <c r="BG565" s="348">
        <v>5520.4040159999995</v>
      </c>
      <c r="BH565" s="346">
        <v>200</v>
      </c>
      <c r="BI565" s="347">
        <v>204</v>
      </c>
      <c r="BJ565" s="347">
        <v>208.08</v>
      </c>
      <c r="BK565" s="347">
        <v>212.24160000000001</v>
      </c>
      <c r="BL565" s="347">
        <v>216.48643200000001</v>
      </c>
      <c r="BM565" s="348">
        <v>220.81616064000002</v>
      </c>
      <c r="BN565" s="349"/>
    </row>
    <row r="566" spans="1:66" x14ac:dyDescent="0.35">
      <c r="A566" s="288"/>
      <c r="B566" s="288"/>
      <c r="C566" s="288"/>
      <c r="D566" s="288"/>
      <c r="E566" s="196" t="s">
        <v>459</v>
      </c>
      <c r="F566" s="346">
        <v>20000</v>
      </c>
      <c r="G566" s="347">
        <v>20400</v>
      </c>
      <c r="H566" s="347">
        <v>20808</v>
      </c>
      <c r="I566" s="347">
        <v>21224.16</v>
      </c>
      <c r="J566" s="347">
        <v>21648.643199999999</v>
      </c>
      <c r="K566" s="348">
        <v>22081.616063999998</v>
      </c>
      <c r="L566" s="346"/>
      <c r="M566" s="347">
        <v>0</v>
      </c>
      <c r="N566" s="347">
        <v>0</v>
      </c>
      <c r="O566" s="347">
        <v>0</v>
      </c>
      <c r="P566" s="347">
        <v>0</v>
      </c>
      <c r="Q566" s="348">
        <v>0</v>
      </c>
      <c r="R566" s="346">
        <v>5000000</v>
      </c>
      <c r="S566" s="347">
        <v>5100000</v>
      </c>
      <c r="T566" s="347">
        <v>5202000</v>
      </c>
      <c r="U566" s="347">
        <v>5306040</v>
      </c>
      <c r="V566" s="347">
        <v>5412160.7999999998</v>
      </c>
      <c r="W566" s="348">
        <v>5520404.0159999998</v>
      </c>
      <c r="X566" s="346">
        <v>2500000</v>
      </c>
      <c r="Y566" s="347">
        <v>2550000</v>
      </c>
      <c r="Z566" s="347">
        <v>2601000</v>
      </c>
      <c r="AA566" s="347">
        <v>2653020</v>
      </c>
      <c r="AB566" s="347">
        <v>2706080.4</v>
      </c>
      <c r="AC566" s="348">
        <v>2760202.0079999999</v>
      </c>
      <c r="AD566" s="346">
        <v>1000000</v>
      </c>
      <c r="AE566" s="347">
        <v>1020000</v>
      </c>
      <c r="AF566" s="347">
        <v>1040400</v>
      </c>
      <c r="AG566" s="347">
        <v>1061208</v>
      </c>
      <c r="AH566" s="347">
        <v>1082432.1599999999</v>
      </c>
      <c r="AI566" s="348">
        <v>1104080.8032</v>
      </c>
      <c r="AJ566" s="346">
        <v>500000</v>
      </c>
      <c r="AK566" s="347">
        <v>510000</v>
      </c>
      <c r="AL566" s="347">
        <v>520200</v>
      </c>
      <c r="AM566" s="347">
        <v>530604</v>
      </c>
      <c r="AN566" s="347">
        <v>541216.07999999996</v>
      </c>
      <c r="AO566" s="348">
        <v>552040.40159999998</v>
      </c>
      <c r="AP566" s="346">
        <v>10000</v>
      </c>
      <c r="AQ566" s="347">
        <v>10200</v>
      </c>
      <c r="AR566" s="347">
        <v>10404</v>
      </c>
      <c r="AS566" s="347">
        <v>10612.08</v>
      </c>
      <c r="AT566" s="347">
        <v>10824.321599999999</v>
      </c>
      <c r="AU566" s="348">
        <v>11040.808031999999</v>
      </c>
      <c r="AV566" s="346">
        <v>2000</v>
      </c>
      <c r="AW566" s="347">
        <v>2040</v>
      </c>
      <c r="AX566" s="347">
        <v>2080.8000000000002</v>
      </c>
      <c r="AY566" s="347">
        <v>2122.4160000000002</v>
      </c>
      <c r="AZ566" s="347">
        <v>2164.8643200000001</v>
      </c>
      <c r="BA566" s="348">
        <v>2208.1616064</v>
      </c>
      <c r="BB566" s="346">
        <v>5000</v>
      </c>
      <c r="BC566" s="347">
        <v>5100</v>
      </c>
      <c r="BD566" s="347">
        <v>5202</v>
      </c>
      <c r="BE566" s="347">
        <v>5306.04</v>
      </c>
      <c r="BF566" s="347">
        <v>5412.1607999999997</v>
      </c>
      <c r="BG566" s="348">
        <v>5520.4040159999995</v>
      </c>
      <c r="BH566" s="346">
        <v>200</v>
      </c>
      <c r="BI566" s="347">
        <v>204</v>
      </c>
      <c r="BJ566" s="347">
        <v>208.08</v>
      </c>
      <c r="BK566" s="347">
        <v>212.24160000000001</v>
      </c>
      <c r="BL566" s="347">
        <v>216.48643200000001</v>
      </c>
      <c r="BM566" s="348">
        <v>220.81616064000002</v>
      </c>
      <c r="BN566" s="349"/>
    </row>
    <row r="567" spans="1:66" x14ac:dyDescent="0.35">
      <c r="A567" s="288"/>
      <c r="B567" s="288"/>
      <c r="C567" s="288"/>
      <c r="D567" s="288"/>
      <c r="E567" s="196" t="s">
        <v>460</v>
      </c>
      <c r="F567" s="346">
        <v>20000</v>
      </c>
      <c r="G567" s="347">
        <v>20400</v>
      </c>
      <c r="H567" s="347">
        <v>20808</v>
      </c>
      <c r="I567" s="347">
        <v>21224.16</v>
      </c>
      <c r="J567" s="347">
        <v>21648.643199999999</v>
      </c>
      <c r="K567" s="348">
        <v>22081.616063999998</v>
      </c>
      <c r="L567" s="346"/>
      <c r="M567" s="347">
        <v>0</v>
      </c>
      <c r="N567" s="347">
        <v>0</v>
      </c>
      <c r="O567" s="347">
        <v>0</v>
      </c>
      <c r="P567" s="347">
        <v>0</v>
      </c>
      <c r="Q567" s="348">
        <v>0</v>
      </c>
      <c r="R567" s="346">
        <v>5000000</v>
      </c>
      <c r="S567" s="347">
        <v>5100000</v>
      </c>
      <c r="T567" s="347">
        <v>5202000</v>
      </c>
      <c r="U567" s="347">
        <v>5306040</v>
      </c>
      <c r="V567" s="347">
        <v>5412160.7999999998</v>
      </c>
      <c r="W567" s="348">
        <v>5520404.0159999998</v>
      </c>
      <c r="X567" s="346">
        <v>2500000</v>
      </c>
      <c r="Y567" s="347">
        <v>2550000</v>
      </c>
      <c r="Z567" s="347">
        <v>2601000</v>
      </c>
      <c r="AA567" s="347">
        <v>2653020</v>
      </c>
      <c r="AB567" s="347">
        <v>2706080.4</v>
      </c>
      <c r="AC567" s="348">
        <v>2760202.0079999999</v>
      </c>
      <c r="AD567" s="346">
        <v>1000000</v>
      </c>
      <c r="AE567" s="347">
        <v>1020000</v>
      </c>
      <c r="AF567" s="347">
        <v>1040400</v>
      </c>
      <c r="AG567" s="347">
        <v>1061208</v>
      </c>
      <c r="AH567" s="347">
        <v>1082432.1599999999</v>
      </c>
      <c r="AI567" s="348">
        <v>1104080.8032</v>
      </c>
      <c r="AJ567" s="346">
        <v>500000</v>
      </c>
      <c r="AK567" s="347">
        <v>510000</v>
      </c>
      <c r="AL567" s="347">
        <v>520200</v>
      </c>
      <c r="AM567" s="347">
        <v>530604</v>
      </c>
      <c r="AN567" s="347">
        <v>541216.07999999996</v>
      </c>
      <c r="AO567" s="348">
        <v>552040.40159999998</v>
      </c>
      <c r="AP567" s="346">
        <v>10000</v>
      </c>
      <c r="AQ567" s="347">
        <v>10200</v>
      </c>
      <c r="AR567" s="347">
        <v>10404</v>
      </c>
      <c r="AS567" s="347">
        <v>10612.08</v>
      </c>
      <c r="AT567" s="347">
        <v>10824.321599999999</v>
      </c>
      <c r="AU567" s="348">
        <v>11040.808031999999</v>
      </c>
      <c r="AV567" s="346">
        <v>2000</v>
      </c>
      <c r="AW567" s="347">
        <v>2040</v>
      </c>
      <c r="AX567" s="347">
        <v>2080.8000000000002</v>
      </c>
      <c r="AY567" s="347">
        <v>2122.4160000000002</v>
      </c>
      <c r="AZ567" s="347">
        <v>2164.8643200000001</v>
      </c>
      <c r="BA567" s="348">
        <v>2208.1616064</v>
      </c>
      <c r="BB567" s="346">
        <v>5000</v>
      </c>
      <c r="BC567" s="347">
        <v>5100</v>
      </c>
      <c r="BD567" s="347">
        <v>5202</v>
      </c>
      <c r="BE567" s="347">
        <v>5306.04</v>
      </c>
      <c r="BF567" s="347">
        <v>5412.1607999999997</v>
      </c>
      <c r="BG567" s="348">
        <v>5520.4040159999995</v>
      </c>
      <c r="BH567" s="346">
        <v>200</v>
      </c>
      <c r="BI567" s="347">
        <v>204</v>
      </c>
      <c r="BJ567" s="347">
        <v>208.08</v>
      </c>
      <c r="BK567" s="347">
        <v>212.24160000000001</v>
      </c>
      <c r="BL567" s="347">
        <v>216.48643200000001</v>
      </c>
      <c r="BM567" s="348">
        <v>220.81616064000002</v>
      </c>
      <c r="BN567" s="349"/>
    </row>
    <row r="568" spans="1:66" x14ac:dyDescent="0.35">
      <c r="A568" s="288"/>
      <c r="B568" s="288"/>
      <c r="C568" s="288"/>
      <c r="D568" s="288"/>
      <c r="E568" s="196" t="s">
        <v>461</v>
      </c>
      <c r="F568" s="346">
        <v>20000</v>
      </c>
      <c r="G568" s="347">
        <v>20400</v>
      </c>
      <c r="H568" s="347">
        <v>20808</v>
      </c>
      <c r="I568" s="347">
        <v>21224.16</v>
      </c>
      <c r="J568" s="347">
        <v>21648.643199999999</v>
      </c>
      <c r="K568" s="348">
        <v>22081.616063999998</v>
      </c>
      <c r="L568" s="346"/>
      <c r="M568" s="347">
        <v>0</v>
      </c>
      <c r="N568" s="347">
        <v>0</v>
      </c>
      <c r="O568" s="347">
        <v>0</v>
      </c>
      <c r="P568" s="347">
        <v>0</v>
      </c>
      <c r="Q568" s="348">
        <v>0</v>
      </c>
      <c r="R568" s="346">
        <v>5000000</v>
      </c>
      <c r="S568" s="347">
        <v>5100000</v>
      </c>
      <c r="T568" s="347">
        <v>5202000</v>
      </c>
      <c r="U568" s="347">
        <v>5306040</v>
      </c>
      <c r="V568" s="347">
        <v>5412160.7999999998</v>
      </c>
      <c r="W568" s="348">
        <v>5520404.0159999998</v>
      </c>
      <c r="X568" s="346">
        <v>2500000</v>
      </c>
      <c r="Y568" s="347">
        <v>2550000</v>
      </c>
      <c r="Z568" s="347">
        <v>2601000</v>
      </c>
      <c r="AA568" s="347">
        <v>2653020</v>
      </c>
      <c r="AB568" s="347">
        <v>2706080.4</v>
      </c>
      <c r="AC568" s="348">
        <v>2760202.0079999999</v>
      </c>
      <c r="AD568" s="346">
        <v>1000000</v>
      </c>
      <c r="AE568" s="347">
        <v>1020000</v>
      </c>
      <c r="AF568" s="347">
        <v>1040400</v>
      </c>
      <c r="AG568" s="347">
        <v>1061208</v>
      </c>
      <c r="AH568" s="347">
        <v>1082432.1599999999</v>
      </c>
      <c r="AI568" s="348">
        <v>1104080.8032</v>
      </c>
      <c r="AJ568" s="346">
        <v>500000</v>
      </c>
      <c r="AK568" s="347">
        <v>510000</v>
      </c>
      <c r="AL568" s="347">
        <v>520200</v>
      </c>
      <c r="AM568" s="347">
        <v>530604</v>
      </c>
      <c r="AN568" s="347">
        <v>541216.07999999996</v>
      </c>
      <c r="AO568" s="348">
        <v>552040.40159999998</v>
      </c>
      <c r="AP568" s="346">
        <v>10000</v>
      </c>
      <c r="AQ568" s="347">
        <v>10200</v>
      </c>
      <c r="AR568" s="347">
        <v>10404</v>
      </c>
      <c r="AS568" s="347">
        <v>10612.08</v>
      </c>
      <c r="AT568" s="347">
        <v>10824.321599999999</v>
      </c>
      <c r="AU568" s="348">
        <v>11040.808031999999</v>
      </c>
      <c r="AV568" s="346">
        <v>2000</v>
      </c>
      <c r="AW568" s="347">
        <v>2040</v>
      </c>
      <c r="AX568" s="347">
        <v>2080.8000000000002</v>
      </c>
      <c r="AY568" s="347">
        <v>2122.4160000000002</v>
      </c>
      <c r="AZ568" s="347">
        <v>2164.8643200000001</v>
      </c>
      <c r="BA568" s="348">
        <v>2208.1616064</v>
      </c>
      <c r="BB568" s="346">
        <v>5000</v>
      </c>
      <c r="BC568" s="347">
        <v>5100</v>
      </c>
      <c r="BD568" s="347">
        <v>5202</v>
      </c>
      <c r="BE568" s="347">
        <v>5306.04</v>
      </c>
      <c r="BF568" s="347">
        <v>5412.1607999999997</v>
      </c>
      <c r="BG568" s="348">
        <v>5520.4040159999995</v>
      </c>
      <c r="BH568" s="346">
        <v>200</v>
      </c>
      <c r="BI568" s="347">
        <v>204</v>
      </c>
      <c r="BJ568" s="347">
        <v>208.08</v>
      </c>
      <c r="BK568" s="347">
        <v>212.24160000000001</v>
      </c>
      <c r="BL568" s="347">
        <v>216.48643200000001</v>
      </c>
      <c r="BM568" s="348">
        <v>220.81616064000002</v>
      </c>
      <c r="BN568" s="349"/>
    </row>
    <row r="569" spans="1:66" x14ac:dyDescent="0.35">
      <c r="A569" s="288"/>
      <c r="B569" s="288"/>
      <c r="C569" s="288"/>
      <c r="D569" s="288"/>
      <c r="E569" s="196" t="s">
        <v>462</v>
      </c>
      <c r="F569" s="346">
        <v>10000</v>
      </c>
      <c r="G569" s="347">
        <v>10200</v>
      </c>
      <c r="H569" s="347">
        <v>10404</v>
      </c>
      <c r="I569" s="347">
        <v>10612.08</v>
      </c>
      <c r="J569" s="347">
        <v>10824.321599999999</v>
      </c>
      <c r="K569" s="348">
        <v>11040.808031999999</v>
      </c>
      <c r="L569" s="346"/>
      <c r="M569" s="347">
        <v>0</v>
      </c>
      <c r="N569" s="347">
        <v>0</v>
      </c>
      <c r="O569" s="347">
        <v>0</v>
      </c>
      <c r="P569" s="347">
        <v>0</v>
      </c>
      <c r="Q569" s="348">
        <v>0</v>
      </c>
      <c r="R569" s="346">
        <v>5000000</v>
      </c>
      <c r="S569" s="347">
        <v>5100000</v>
      </c>
      <c r="T569" s="347">
        <v>5202000</v>
      </c>
      <c r="U569" s="347">
        <v>5306040</v>
      </c>
      <c r="V569" s="347">
        <v>5412160.7999999998</v>
      </c>
      <c r="W569" s="348">
        <v>5520404.0159999998</v>
      </c>
      <c r="X569" s="346">
        <v>2500000</v>
      </c>
      <c r="Y569" s="347">
        <v>2550000</v>
      </c>
      <c r="Z569" s="347">
        <v>2601000</v>
      </c>
      <c r="AA569" s="347">
        <v>2653020</v>
      </c>
      <c r="AB569" s="347">
        <v>2706080.4</v>
      </c>
      <c r="AC569" s="348">
        <v>2760202.0079999999</v>
      </c>
      <c r="AD569" s="346">
        <v>1000000</v>
      </c>
      <c r="AE569" s="347">
        <v>1020000</v>
      </c>
      <c r="AF569" s="347">
        <v>1040400</v>
      </c>
      <c r="AG569" s="347">
        <v>1061208</v>
      </c>
      <c r="AH569" s="347">
        <v>1082432.1599999999</v>
      </c>
      <c r="AI569" s="348">
        <v>1104080.8032</v>
      </c>
      <c r="AJ569" s="346">
        <v>500000</v>
      </c>
      <c r="AK569" s="347">
        <v>510000</v>
      </c>
      <c r="AL569" s="347">
        <v>520200</v>
      </c>
      <c r="AM569" s="347">
        <v>530604</v>
      </c>
      <c r="AN569" s="347">
        <v>541216.07999999996</v>
      </c>
      <c r="AO569" s="348">
        <v>552040.40159999998</v>
      </c>
      <c r="AP569" s="346">
        <v>10000</v>
      </c>
      <c r="AQ569" s="347">
        <v>10200</v>
      </c>
      <c r="AR569" s="347">
        <v>10404</v>
      </c>
      <c r="AS569" s="347">
        <v>10612.08</v>
      </c>
      <c r="AT569" s="347">
        <v>10824.321599999999</v>
      </c>
      <c r="AU569" s="348">
        <v>11040.808031999999</v>
      </c>
      <c r="AV569" s="346">
        <v>2000</v>
      </c>
      <c r="AW569" s="347">
        <v>2040</v>
      </c>
      <c r="AX569" s="347">
        <v>2080.8000000000002</v>
      </c>
      <c r="AY569" s="347">
        <v>2122.4160000000002</v>
      </c>
      <c r="AZ569" s="347">
        <v>2164.8643200000001</v>
      </c>
      <c r="BA569" s="348">
        <v>2208.1616064</v>
      </c>
      <c r="BB569" s="346">
        <v>5000</v>
      </c>
      <c r="BC569" s="347">
        <v>5100</v>
      </c>
      <c r="BD569" s="347">
        <v>5202</v>
      </c>
      <c r="BE569" s="347">
        <v>5306.04</v>
      </c>
      <c r="BF569" s="347">
        <v>5412.1607999999997</v>
      </c>
      <c r="BG569" s="348">
        <v>5520.4040159999995</v>
      </c>
      <c r="BH569" s="346">
        <v>200</v>
      </c>
      <c r="BI569" s="347">
        <v>204</v>
      </c>
      <c r="BJ569" s="347">
        <v>208.08</v>
      </c>
      <c r="BK569" s="347">
        <v>212.24160000000001</v>
      </c>
      <c r="BL569" s="347">
        <v>216.48643200000001</v>
      </c>
      <c r="BM569" s="348">
        <v>220.81616064000002</v>
      </c>
      <c r="BN569" s="349"/>
    </row>
    <row r="570" spans="1:66" x14ac:dyDescent="0.35">
      <c r="A570" s="288"/>
      <c r="B570" s="288"/>
      <c r="C570" s="288"/>
      <c r="D570" s="288"/>
      <c r="E570" s="196" t="s">
        <v>463</v>
      </c>
      <c r="F570" s="346">
        <v>10000</v>
      </c>
      <c r="G570" s="347">
        <v>10200</v>
      </c>
      <c r="H570" s="347">
        <v>10404</v>
      </c>
      <c r="I570" s="347">
        <v>10612.08</v>
      </c>
      <c r="J570" s="347">
        <v>10824.321599999999</v>
      </c>
      <c r="K570" s="348">
        <v>11040.808031999999</v>
      </c>
      <c r="L570" s="346"/>
      <c r="M570" s="347">
        <v>0</v>
      </c>
      <c r="N570" s="347">
        <v>0</v>
      </c>
      <c r="O570" s="347">
        <v>0</v>
      </c>
      <c r="P570" s="347">
        <v>0</v>
      </c>
      <c r="Q570" s="348">
        <v>0</v>
      </c>
      <c r="R570" s="346">
        <v>5000000</v>
      </c>
      <c r="S570" s="347">
        <v>5100000</v>
      </c>
      <c r="T570" s="347">
        <v>5202000</v>
      </c>
      <c r="U570" s="347">
        <v>5306040</v>
      </c>
      <c r="V570" s="347">
        <v>5412160.7999999998</v>
      </c>
      <c r="W570" s="348">
        <v>5520404.0159999998</v>
      </c>
      <c r="X570" s="346">
        <v>2500000</v>
      </c>
      <c r="Y570" s="347">
        <v>2550000</v>
      </c>
      <c r="Z570" s="347">
        <v>2601000</v>
      </c>
      <c r="AA570" s="347">
        <v>2653020</v>
      </c>
      <c r="AB570" s="347">
        <v>2706080.4</v>
      </c>
      <c r="AC570" s="348">
        <v>2760202.0079999999</v>
      </c>
      <c r="AD570" s="346">
        <v>1000000</v>
      </c>
      <c r="AE570" s="347">
        <v>1020000</v>
      </c>
      <c r="AF570" s="347">
        <v>1040400</v>
      </c>
      <c r="AG570" s="347">
        <v>1061208</v>
      </c>
      <c r="AH570" s="347">
        <v>1082432.1599999999</v>
      </c>
      <c r="AI570" s="348">
        <v>1104080.8032</v>
      </c>
      <c r="AJ570" s="346">
        <v>500000</v>
      </c>
      <c r="AK570" s="347">
        <v>510000</v>
      </c>
      <c r="AL570" s="347">
        <v>520200</v>
      </c>
      <c r="AM570" s="347">
        <v>530604</v>
      </c>
      <c r="AN570" s="347">
        <v>541216.07999999996</v>
      </c>
      <c r="AO570" s="348">
        <v>552040.40159999998</v>
      </c>
      <c r="AP570" s="346">
        <v>10000</v>
      </c>
      <c r="AQ570" s="347">
        <v>10200</v>
      </c>
      <c r="AR570" s="347">
        <v>10404</v>
      </c>
      <c r="AS570" s="347">
        <v>10612.08</v>
      </c>
      <c r="AT570" s="347">
        <v>10824.321599999999</v>
      </c>
      <c r="AU570" s="348">
        <v>11040.808031999999</v>
      </c>
      <c r="AV570" s="346">
        <v>2000</v>
      </c>
      <c r="AW570" s="347">
        <v>2040</v>
      </c>
      <c r="AX570" s="347">
        <v>2080.8000000000002</v>
      </c>
      <c r="AY570" s="347">
        <v>2122.4160000000002</v>
      </c>
      <c r="AZ570" s="347">
        <v>2164.8643200000001</v>
      </c>
      <c r="BA570" s="348">
        <v>2208.1616064</v>
      </c>
      <c r="BB570" s="346">
        <v>5000</v>
      </c>
      <c r="BC570" s="347">
        <v>5100</v>
      </c>
      <c r="BD570" s="347">
        <v>5202</v>
      </c>
      <c r="BE570" s="347">
        <v>5306.04</v>
      </c>
      <c r="BF570" s="347">
        <v>5412.1607999999997</v>
      </c>
      <c r="BG570" s="348">
        <v>5520.4040159999995</v>
      </c>
      <c r="BH570" s="346">
        <v>200</v>
      </c>
      <c r="BI570" s="347">
        <v>204</v>
      </c>
      <c r="BJ570" s="347">
        <v>208.08</v>
      </c>
      <c r="BK570" s="347">
        <v>212.24160000000001</v>
      </c>
      <c r="BL570" s="347">
        <v>216.48643200000001</v>
      </c>
      <c r="BM570" s="348">
        <v>220.81616064000002</v>
      </c>
      <c r="BN570" s="349"/>
    </row>
    <row r="571" spans="1:66" x14ac:dyDescent="0.35">
      <c r="A571" s="288"/>
      <c r="B571" s="288"/>
      <c r="C571" s="288"/>
      <c r="D571" s="288"/>
      <c r="E571" s="196" t="s">
        <v>464</v>
      </c>
      <c r="F571" s="346">
        <v>10000</v>
      </c>
      <c r="G571" s="347">
        <v>10200</v>
      </c>
      <c r="H571" s="347">
        <v>10404</v>
      </c>
      <c r="I571" s="347">
        <v>10612.08</v>
      </c>
      <c r="J571" s="347">
        <v>10824.321599999999</v>
      </c>
      <c r="K571" s="348">
        <v>11040.808031999999</v>
      </c>
      <c r="L571" s="346"/>
      <c r="M571" s="347">
        <v>0</v>
      </c>
      <c r="N571" s="347">
        <v>0</v>
      </c>
      <c r="O571" s="347">
        <v>0</v>
      </c>
      <c r="P571" s="347">
        <v>0</v>
      </c>
      <c r="Q571" s="348">
        <v>0</v>
      </c>
      <c r="R571" s="346">
        <v>5000000</v>
      </c>
      <c r="S571" s="347">
        <v>5100000</v>
      </c>
      <c r="T571" s="347">
        <v>5202000</v>
      </c>
      <c r="U571" s="347">
        <v>5306040</v>
      </c>
      <c r="V571" s="347">
        <v>5412160.7999999998</v>
      </c>
      <c r="W571" s="348">
        <v>5520404.0159999998</v>
      </c>
      <c r="X571" s="346">
        <v>2500000</v>
      </c>
      <c r="Y571" s="347">
        <v>2550000</v>
      </c>
      <c r="Z571" s="347">
        <v>2601000</v>
      </c>
      <c r="AA571" s="347">
        <v>2653020</v>
      </c>
      <c r="AB571" s="347">
        <v>2706080.4</v>
      </c>
      <c r="AC571" s="348">
        <v>2760202.0079999999</v>
      </c>
      <c r="AD571" s="346">
        <v>1000000</v>
      </c>
      <c r="AE571" s="347">
        <v>1020000</v>
      </c>
      <c r="AF571" s="347">
        <v>1040400</v>
      </c>
      <c r="AG571" s="347">
        <v>1061208</v>
      </c>
      <c r="AH571" s="347">
        <v>1082432.1599999999</v>
      </c>
      <c r="AI571" s="348">
        <v>1104080.8032</v>
      </c>
      <c r="AJ571" s="346">
        <v>500000</v>
      </c>
      <c r="AK571" s="347">
        <v>510000</v>
      </c>
      <c r="AL571" s="347">
        <v>520200</v>
      </c>
      <c r="AM571" s="347">
        <v>530604</v>
      </c>
      <c r="AN571" s="347">
        <v>541216.07999999996</v>
      </c>
      <c r="AO571" s="348">
        <v>552040.40159999998</v>
      </c>
      <c r="AP571" s="346">
        <v>10000</v>
      </c>
      <c r="AQ571" s="347">
        <v>10200</v>
      </c>
      <c r="AR571" s="347">
        <v>10404</v>
      </c>
      <c r="AS571" s="347">
        <v>10612.08</v>
      </c>
      <c r="AT571" s="347">
        <v>10824.321599999999</v>
      </c>
      <c r="AU571" s="348">
        <v>11040.808031999999</v>
      </c>
      <c r="AV571" s="346">
        <v>2000</v>
      </c>
      <c r="AW571" s="347">
        <v>2040</v>
      </c>
      <c r="AX571" s="347">
        <v>2080.8000000000002</v>
      </c>
      <c r="AY571" s="347">
        <v>2122.4160000000002</v>
      </c>
      <c r="AZ571" s="347">
        <v>2164.8643200000001</v>
      </c>
      <c r="BA571" s="348">
        <v>2208.1616064</v>
      </c>
      <c r="BB571" s="346">
        <v>5000</v>
      </c>
      <c r="BC571" s="347">
        <v>5100</v>
      </c>
      <c r="BD571" s="347">
        <v>5202</v>
      </c>
      <c r="BE571" s="347">
        <v>5306.04</v>
      </c>
      <c r="BF571" s="347">
        <v>5412.1607999999997</v>
      </c>
      <c r="BG571" s="348">
        <v>5520.4040159999995</v>
      </c>
      <c r="BH571" s="346">
        <v>200</v>
      </c>
      <c r="BI571" s="347">
        <v>204</v>
      </c>
      <c r="BJ571" s="347">
        <v>208.08</v>
      </c>
      <c r="BK571" s="347">
        <v>212.24160000000001</v>
      </c>
      <c r="BL571" s="347">
        <v>216.48643200000001</v>
      </c>
      <c r="BM571" s="348">
        <v>220.81616064000002</v>
      </c>
      <c r="BN571" s="349"/>
    </row>
    <row r="572" spans="1:66" x14ac:dyDescent="0.35">
      <c r="A572" s="288"/>
      <c r="B572" s="288"/>
      <c r="C572" s="288"/>
      <c r="D572" s="288"/>
      <c r="E572" s="196">
        <v>0</v>
      </c>
      <c r="F572" s="346"/>
      <c r="G572" s="347"/>
      <c r="H572" s="347"/>
      <c r="I572" s="347"/>
      <c r="J572" s="347"/>
      <c r="K572" s="348"/>
      <c r="L572" s="346"/>
      <c r="M572" s="347"/>
      <c r="N572" s="347"/>
      <c r="O572" s="347"/>
      <c r="P572" s="347"/>
      <c r="Q572" s="348"/>
      <c r="R572" s="346"/>
      <c r="S572" s="347"/>
      <c r="T572" s="347"/>
      <c r="U572" s="347"/>
      <c r="V572" s="347"/>
      <c r="W572" s="348"/>
      <c r="X572" s="346"/>
      <c r="Y572" s="347"/>
      <c r="Z572" s="347"/>
      <c r="AA572" s="347"/>
      <c r="AB572" s="347"/>
      <c r="AC572" s="348"/>
      <c r="AD572" s="346"/>
      <c r="AE572" s="347"/>
      <c r="AF572" s="347"/>
      <c r="AG572" s="347"/>
      <c r="AH572" s="347"/>
      <c r="AI572" s="348"/>
      <c r="AJ572" s="346"/>
      <c r="AK572" s="347"/>
      <c r="AL572" s="347"/>
      <c r="AM572" s="347"/>
      <c r="AN572" s="347"/>
      <c r="AO572" s="348"/>
      <c r="AP572" s="346"/>
      <c r="AQ572" s="347"/>
      <c r="AR572" s="347"/>
      <c r="AS572" s="347"/>
      <c r="AT572" s="347"/>
      <c r="AU572" s="348"/>
      <c r="AV572" s="346"/>
      <c r="AW572" s="347"/>
      <c r="AX572" s="347"/>
      <c r="AY572" s="347"/>
      <c r="AZ572" s="347"/>
      <c r="BA572" s="348"/>
      <c r="BB572" s="346"/>
      <c r="BC572" s="347"/>
      <c r="BD572" s="347"/>
      <c r="BE572" s="347"/>
      <c r="BF572" s="347"/>
      <c r="BG572" s="348"/>
      <c r="BH572" s="346"/>
      <c r="BI572" s="347"/>
      <c r="BJ572" s="347"/>
      <c r="BK572" s="347"/>
      <c r="BL572" s="347"/>
      <c r="BM572" s="348"/>
      <c r="BN572" s="349"/>
    </row>
    <row r="573" spans="1:66" x14ac:dyDescent="0.35">
      <c r="A573" s="288"/>
      <c r="B573" s="288"/>
      <c r="C573" s="288"/>
      <c r="D573" s="288"/>
      <c r="E573" s="196">
        <v>0</v>
      </c>
      <c r="F573" s="346"/>
      <c r="G573" s="347"/>
      <c r="H573" s="347"/>
      <c r="I573" s="347"/>
      <c r="J573" s="347"/>
      <c r="K573" s="348"/>
      <c r="L573" s="346"/>
      <c r="M573" s="347"/>
      <c r="N573" s="347"/>
      <c r="O573" s="347"/>
      <c r="P573" s="347"/>
      <c r="Q573" s="348"/>
      <c r="R573" s="346"/>
      <c r="S573" s="347"/>
      <c r="T573" s="347"/>
      <c r="U573" s="347"/>
      <c r="V573" s="347"/>
      <c r="W573" s="348"/>
      <c r="X573" s="346"/>
      <c r="Y573" s="347"/>
      <c r="Z573" s="347"/>
      <c r="AA573" s="347"/>
      <c r="AB573" s="347"/>
      <c r="AC573" s="348"/>
      <c r="AD573" s="346"/>
      <c r="AE573" s="347"/>
      <c r="AF573" s="347"/>
      <c r="AG573" s="347"/>
      <c r="AH573" s="347"/>
      <c r="AI573" s="348"/>
      <c r="AJ573" s="346"/>
      <c r="AK573" s="347"/>
      <c r="AL573" s="347"/>
      <c r="AM573" s="347"/>
      <c r="AN573" s="347"/>
      <c r="AO573" s="348"/>
      <c r="AP573" s="346"/>
      <c r="AQ573" s="347"/>
      <c r="AR573" s="347"/>
      <c r="AS573" s="347"/>
      <c r="AT573" s="347"/>
      <c r="AU573" s="348"/>
      <c r="AV573" s="346"/>
      <c r="AW573" s="347"/>
      <c r="AX573" s="347"/>
      <c r="AY573" s="347"/>
      <c r="AZ573" s="347"/>
      <c r="BA573" s="348"/>
      <c r="BB573" s="346"/>
      <c r="BC573" s="347"/>
      <c r="BD573" s="347"/>
      <c r="BE573" s="347"/>
      <c r="BF573" s="347"/>
      <c r="BG573" s="348"/>
      <c r="BH573" s="346"/>
      <c r="BI573" s="347"/>
      <c r="BJ573" s="347"/>
      <c r="BK573" s="347"/>
      <c r="BL573" s="347"/>
      <c r="BM573" s="348"/>
      <c r="BN573" s="349"/>
    </row>
    <row r="574" spans="1:66" x14ac:dyDescent="0.35">
      <c r="A574" s="288"/>
      <c r="B574" s="288"/>
      <c r="C574" s="288"/>
      <c r="D574" s="288"/>
      <c r="E574" s="196">
        <v>0</v>
      </c>
      <c r="F574" s="346"/>
      <c r="G574" s="347"/>
      <c r="H574" s="347"/>
      <c r="I574" s="347"/>
      <c r="J574" s="347"/>
      <c r="K574" s="348"/>
      <c r="L574" s="346"/>
      <c r="M574" s="347"/>
      <c r="N574" s="347"/>
      <c r="O574" s="347"/>
      <c r="P574" s="347"/>
      <c r="Q574" s="348"/>
      <c r="R574" s="346"/>
      <c r="S574" s="347"/>
      <c r="T574" s="347"/>
      <c r="U574" s="347"/>
      <c r="V574" s="347"/>
      <c r="W574" s="348"/>
      <c r="X574" s="346"/>
      <c r="Y574" s="347"/>
      <c r="Z574" s="347"/>
      <c r="AA574" s="347"/>
      <c r="AB574" s="347"/>
      <c r="AC574" s="348"/>
      <c r="AD574" s="346"/>
      <c r="AE574" s="347"/>
      <c r="AF574" s="347"/>
      <c r="AG574" s="347"/>
      <c r="AH574" s="347"/>
      <c r="AI574" s="348"/>
      <c r="AJ574" s="346"/>
      <c r="AK574" s="347"/>
      <c r="AL574" s="347"/>
      <c r="AM574" s="347"/>
      <c r="AN574" s="347"/>
      <c r="AO574" s="348"/>
      <c r="AP574" s="346"/>
      <c r="AQ574" s="347"/>
      <c r="AR574" s="347"/>
      <c r="AS574" s="347"/>
      <c r="AT574" s="347"/>
      <c r="AU574" s="348"/>
      <c r="AV574" s="346"/>
      <c r="AW574" s="347"/>
      <c r="AX574" s="347"/>
      <c r="AY574" s="347"/>
      <c r="AZ574" s="347"/>
      <c r="BA574" s="348"/>
      <c r="BB574" s="346"/>
      <c r="BC574" s="347"/>
      <c r="BD574" s="347"/>
      <c r="BE574" s="347"/>
      <c r="BF574" s="347"/>
      <c r="BG574" s="348"/>
      <c r="BH574" s="346"/>
      <c r="BI574" s="347"/>
      <c r="BJ574" s="347"/>
      <c r="BK574" s="347"/>
      <c r="BL574" s="347"/>
      <c r="BM574" s="348"/>
      <c r="BN574" s="349"/>
    </row>
    <row r="575" spans="1:66" x14ac:dyDescent="0.35">
      <c r="A575" s="288"/>
      <c r="B575" s="288"/>
      <c r="C575" s="288"/>
      <c r="D575" s="288"/>
      <c r="E575" s="196">
        <v>0</v>
      </c>
      <c r="F575" s="346"/>
      <c r="G575" s="347"/>
      <c r="H575" s="347"/>
      <c r="I575" s="347"/>
      <c r="J575" s="347"/>
      <c r="K575" s="348"/>
      <c r="L575" s="346"/>
      <c r="M575" s="347"/>
      <c r="N575" s="347"/>
      <c r="O575" s="347"/>
      <c r="P575" s="347"/>
      <c r="Q575" s="348"/>
      <c r="R575" s="346"/>
      <c r="S575" s="347"/>
      <c r="T575" s="347"/>
      <c r="U575" s="347"/>
      <c r="V575" s="347"/>
      <c r="W575" s="348"/>
      <c r="X575" s="346"/>
      <c r="Y575" s="347"/>
      <c r="Z575" s="347"/>
      <c r="AA575" s="347"/>
      <c r="AB575" s="347"/>
      <c r="AC575" s="348"/>
      <c r="AD575" s="346"/>
      <c r="AE575" s="347"/>
      <c r="AF575" s="347"/>
      <c r="AG575" s="347"/>
      <c r="AH575" s="347"/>
      <c r="AI575" s="348"/>
      <c r="AJ575" s="346"/>
      <c r="AK575" s="347"/>
      <c r="AL575" s="347"/>
      <c r="AM575" s="347"/>
      <c r="AN575" s="347"/>
      <c r="AO575" s="348"/>
      <c r="AP575" s="346"/>
      <c r="AQ575" s="347"/>
      <c r="AR575" s="347"/>
      <c r="AS575" s="347"/>
      <c r="AT575" s="347"/>
      <c r="AU575" s="348"/>
      <c r="AV575" s="346"/>
      <c r="AW575" s="347"/>
      <c r="AX575" s="347"/>
      <c r="AY575" s="347"/>
      <c r="AZ575" s="347"/>
      <c r="BA575" s="348"/>
      <c r="BB575" s="346"/>
      <c r="BC575" s="347"/>
      <c r="BD575" s="347"/>
      <c r="BE575" s="347"/>
      <c r="BF575" s="347"/>
      <c r="BG575" s="348"/>
      <c r="BH575" s="346"/>
      <c r="BI575" s="347"/>
      <c r="BJ575" s="347"/>
      <c r="BK575" s="347"/>
      <c r="BL575" s="347"/>
      <c r="BM575" s="348"/>
      <c r="BN575" s="349"/>
    </row>
    <row r="576" spans="1:66" x14ac:dyDescent="0.35">
      <c r="A576" s="288"/>
      <c r="B576" s="288"/>
      <c r="C576" s="288"/>
      <c r="D576" s="288"/>
      <c r="E576" s="196">
        <v>0</v>
      </c>
      <c r="F576" s="346"/>
      <c r="G576" s="347"/>
      <c r="H576" s="347"/>
      <c r="I576" s="347"/>
      <c r="J576" s="347"/>
      <c r="K576" s="348"/>
      <c r="L576" s="346"/>
      <c r="M576" s="347"/>
      <c r="N576" s="347"/>
      <c r="O576" s="347"/>
      <c r="P576" s="347"/>
      <c r="Q576" s="348"/>
      <c r="R576" s="346"/>
      <c r="S576" s="347"/>
      <c r="T576" s="347"/>
      <c r="U576" s="347"/>
      <c r="V576" s="347"/>
      <c r="W576" s="348"/>
      <c r="X576" s="346"/>
      <c r="Y576" s="347"/>
      <c r="Z576" s="347"/>
      <c r="AA576" s="347"/>
      <c r="AB576" s="347"/>
      <c r="AC576" s="348"/>
      <c r="AD576" s="346"/>
      <c r="AE576" s="347"/>
      <c r="AF576" s="347"/>
      <c r="AG576" s="347"/>
      <c r="AH576" s="347"/>
      <c r="AI576" s="348"/>
      <c r="AJ576" s="346"/>
      <c r="AK576" s="347"/>
      <c r="AL576" s="347"/>
      <c r="AM576" s="347"/>
      <c r="AN576" s="347"/>
      <c r="AO576" s="348"/>
      <c r="AP576" s="346"/>
      <c r="AQ576" s="347"/>
      <c r="AR576" s="347"/>
      <c r="AS576" s="347"/>
      <c r="AT576" s="347"/>
      <c r="AU576" s="348"/>
      <c r="AV576" s="346"/>
      <c r="AW576" s="347"/>
      <c r="AX576" s="347"/>
      <c r="AY576" s="347"/>
      <c r="AZ576" s="347"/>
      <c r="BA576" s="348"/>
      <c r="BB576" s="346"/>
      <c r="BC576" s="347"/>
      <c r="BD576" s="347"/>
      <c r="BE576" s="347"/>
      <c r="BF576" s="347"/>
      <c r="BG576" s="348"/>
      <c r="BH576" s="346"/>
      <c r="BI576" s="347"/>
      <c r="BJ576" s="347"/>
      <c r="BK576" s="347"/>
      <c r="BL576" s="347"/>
      <c r="BM576" s="348"/>
      <c r="BN576" s="349"/>
    </row>
    <row r="577" spans="1:66" x14ac:dyDescent="0.35">
      <c r="A577" s="288"/>
      <c r="B577" s="288"/>
      <c r="C577" s="288"/>
      <c r="D577" s="288"/>
      <c r="E577" s="196">
        <v>0</v>
      </c>
      <c r="F577" s="346"/>
      <c r="G577" s="347"/>
      <c r="H577" s="347"/>
      <c r="I577" s="347"/>
      <c r="J577" s="347"/>
      <c r="K577" s="348"/>
      <c r="L577" s="346"/>
      <c r="M577" s="347"/>
      <c r="N577" s="347"/>
      <c r="O577" s="347"/>
      <c r="P577" s="347"/>
      <c r="Q577" s="348"/>
      <c r="R577" s="346"/>
      <c r="S577" s="347"/>
      <c r="T577" s="347"/>
      <c r="U577" s="347"/>
      <c r="V577" s="347"/>
      <c r="W577" s="348"/>
      <c r="X577" s="346"/>
      <c r="Y577" s="347"/>
      <c r="Z577" s="347"/>
      <c r="AA577" s="347"/>
      <c r="AB577" s="347"/>
      <c r="AC577" s="348"/>
      <c r="AD577" s="346"/>
      <c r="AE577" s="347"/>
      <c r="AF577" s="347"/>
      <c r="AG577" s="347"/>
      <c r="AH577" s="347"/>
      <c r="AI577" s="348"/>
      <c r="AJ577" s="346"/>
      <c r="AK577" s="347"/>
      <c r="AL577" s="347"/>
      <c r="AM577" s="347"/>
      <c r="AN577" s="347"/>
      <c r="AO577" s="348"/>
      <c r="AP577" s="346"/>
      <c r="AQ577" s="347"/>
      <c r="AR577" s="347"/>
      <c r="AS577" s="347"/>
      <c r="AT577" s="347"/>
      <c r="AU577" s="348"/>
      <c r="AV577" s="346"/>
      <c r="AW577" s="347"/>
      <c r="AX577" s="347"/>
      <c r="AY577" s="347"/>
      <c r="AZ577" s="347"/>
      <c r="BA577" s="348"/>
      <c r="BB577" s="346"/>
      <c r="BC577" s="347"/>
      <c r="BD577" s="347"/>
      <c r="BE577" s="347"/>
      <c r="BF577" s="347"/>
      <c r="BG577" s="348"/>
      <c r="BH577" s="346"/>
      <c r="BI577" s="347"/>
      <c r="BJ577" s="347"/>
      <c r="BK577" s="347"/>
      <c r="BL577" s="347"/>
      <c r="BM577" s="348"/>
      <c r="BN577" s="349"/>
    </row>
    <row r="578" spans="1:66" x14ac:dyDescent="0.35">
      <c r="A578" s="288"/>
      <c r="B578" s="288"/>
      <c r="C578" s="288"/>
      <c r="D578" s="288"/>
      <c r="E578" s="196">
        <v>0</v>
      </c>
      <c r="F578" s="346"/>
      <c r="G578" s="347"/>
      <c r="H578" s="347"/>
      <c r="I578" s="347"/>
      <c r="J578" s="347"/>
      <c r="K578" s="348"/>
      <c r="L578" s="346"/>
      <c r="M578" s="347"/>
      <c r="N578" s="347"/>
      <c r="O578" s="347"/>
      <c r="P578" s="347"/>
      <c r="Q578" s="348"/>
      <c r="R578" s="346"/>
      <c r="S578" s="347"/>
      <c r="T578" s="347"/>
      <c r="U578" s="347"/>
      <c r="V578" s="347"/>
      <c r="W578" s="348"/>
      <c r="X578" s="346"/>
      <c r="Y578" s="347"/>
      <c r="Z578" s="347"/>
      <c r="AA578" s="347"/>
      <c r="AB578" s="347"/>
      <c r="AC578" s="348"/>
      <c r="AD578" s="346"/>
      <c r="AE578" s="347"/>
      <c r="AF578" s="347"/>
      <c r="AG578" s="347"/>
      <c r="AH578" s="347"/>
      <c r="AI578" s="348"/>
      <c r="AJ578" s="346"/>
      <c r="AK578" s="347"/>
      <c r="AL578" s="347"/>
      <c r="AM578" s="347"/>
      <c r="AN578" s="347"/>
      <c r="AO578" s="348"/>
      <c r="AP578" s="346"/>
      <c r="AQ578" s="347"/>
      <c r="AR578" s="347"/>
      <c r="AS578" s="347"/>
      <c r="AT578" s="347"/>
      <c r="AU578" s="348"/>
      <c r="AV578" s="346"/>
      <c r="AW578" s="347"/>
      <c r="AX578" s="347"/>
      <c r="AY578" s="347"/>
      <c r="AZ578" s="347"/>
      <c r="BA578" s="348"/>
      <c r="BB578" s="346"/>
      <c r="BC578" s="347"/>
      <c r="BD578" s="347"/>
      <c r="BE578" s="347"/>
      <c r="BF578" s="347"/>
      <c r="BG578" s="348"/>
      <c r="BH578" s="346"/>
      <c r="BI578" s="347"/>
      <c r="BJ578" s="347"/>
      <c r="BK578" s="347"/>
      <c r="BL578" s="347"/>
      <c r="BM578" s="348"/>
      <c r="BN578" s="349"/>
    </row>
    <row r="579" spans="1:66" x14ac:dyDescent="0.35">
      <c r="A579" s="288"/>
      <c r="B579" s="288"/>
      <c r="C579" s="288"/>
      <c r="D579" s="288"/>
      <c r="E579" s="196">
        <v>0</v>
      </c>
      <c r="F579" s="346"/>
      <c r="G579" s="347"/>
      <c r="H579" s="347"/>
      <c r="I579" s="347"/>
      <c r="J579" s="347"/>
      <c r="K579" s="348"/>
      <c r="L579" s="346"/>
      <c r="M579" s="347"/>
      <c r="N579" s="347"/>
      <c r="O579" s="347"/>
      <c r="P579" s="347"/>
      <c r="Q579" s="348"/>
      <c r="R579" s="346"/>
      <c r="S579" s="347"/>
      <c r="T579" s="347"/>
      <c r="U579" s="347"/>
      <c r="V579" s="347"/>
      <c r="W579" s="348"/>
      <c r="X579" s="346"/>
      <c r="Y579" s="347"/>
      <c r="Z579" s="347"/>
      <c r="AA579" s="347"/>
      <c r="AB579" s="347"/>
      <c r="AC579" s="348"/>
      <c r="AD579" s="346"/>
      <c r="AE579" s="347"/>
      <c r="AF579" s="347"/>
      <c r="AG579" s="347"/>
      <c r="AH579" s="347"/>
      <c r="AI579" s="348"/>
      <c r="AJ579" s="346"/>
      <c r="AK579" s="347"/>
      <c r="AL579" s="347"/>
      <c r="AM579" s="347"/>
      <c r="AN579" s="347"/>
      <c r="AO579" s="348"/>
      <c r="AP579" s="346"/>
      <c r="AQ579" s="347"/>
      <c r="AR579" s="347"/>
      <c r="AS579" s="347"/>
      <c r="AT579" s="347"/>
      <c r="AU579" s="348"/>
      <c r="AV579" s="346"/>
      <c r="AW579" s="347"/>
      <c r="AX579" s="347"/>
      <c r="AY579" s="347"/>
      <c r="AZ579" s="347"/>
      <c r="BA579" s="348"/>
      <c r="BB579" s="346"/>
      <c r="BC579" s="347"/>
      <c r="BD579" s="347"/>
      <c r="BE579" s="347"/>
      <c r="BF579" s="347"/>
      <c r="BG579" s="348"/>
      <c r="BH579" s="346"/>
      <c r="BI579" s="347"/>
      <c r="BJ579" s="347"/>
      <c r="BK579" s="347"/>
      <c r="BL579" s="347"/>
      <c r="BM579" s="348"/>
      <c r="BN579" s="349"/>
    </row>
    <row r="580" spans="1:66" x14ac:dyDescent="0.35">
      <c r="A580" s="288"/>
      <c r="B580" s="288"/>
      <c r="C580" s="288"/>
      <c r="D580" s="288"/>
      <c r="E580" s="196">
        <v>0</v>
      </c>
      <c r="F580" s="346"/>
      <c r="G580" s="347"/>
      <c r="H580" s="347"/>
      <c r="I580" s="347"/>
      <c r="J580" s="347"/>
      <c r="K580" s="348"/>
      <c r="L580" s="346"/>
      <c r="M580" s="347"/>
      <c r="N580" s="347"/>
      <c r="O580" s="347"/>
      <c r="P580" s="347"/>
      <c r="Q580" s="348"/>
      <c r="R580" s="346"/>
      <c r="S580" s="347"/>
      <c r="T580" s="347"/>
      <c r="U580" s="347"/>
      <c r="V580" s="347"/>
      <c r="W580" s="348"/>
      <c r="X580" s="346"/>
      <c r="Y580" s="347"/>
      <c r="Z580" s="347"/>
      <c r="AA580" s="347"/>
      <c r="AB580" s="347"/>
      <c r="AC580" s="348"/>
      <c r="AD580" s="346"/>
      <c r="AE580" s="347"/>
      <c r="AF580" s="347"/>
      <c r="AG580" s="347"/>
      <c r="AH580" s="347"/>
      <c r="AI580" s="348"/>
      <c r="AJ580" s="346"/>
      <c r="AK580" s="347"/>
      <c r="AL580" s="347"/>
      <c r="AM580" s="347"/>
      <c r="AN580" s="347"/>
      <c r="AO580" s="348"/>
      <c r="AP580" s="346"/>
      <c r="AQ580" s="347"/>
      <c r="AR580" s="347"/>
      <c r="AS580" s="347"/>
      <c r="AT580" s="347"/>
      <c r="AU580" s="348"/>
      <c r="AV580" s="346"/>
      <c r="AW580" s="347"/>
      <c r="AX580" s="347"/>
      <c r="AY580" s="347"/>
      <c r="AZ580" s="347"/>
      <c r="BA580" s="348"/>
      <c r="BB580" s="346"/>
      <c r="BC580" s="347"/>
      <c r="BD580" s="347"/>
      <c r="BE580" s="347"/>
      <c r="BF580" s="347"/>
      <c r="BG580" s="348"/>
      <c r="BH580" s="346"/>
      <c r="BI580" s="347"/>
      <c r="BJ580" s="347"/>
      <c r="BK580" s="347"/>
      <c r="BL580" s="347"/>
      <c r="BM580" s="348"/>
      <c r="BN580" s="349"/>
    </row>
    <row r="581" spans="1:66" x14ac:dyDescent="0.35">
      <c r="A581" s="288"/>
      <c r="B581" s="288"/>
      <c r="C581" s="288"/>
      <c r="D581" s="288"/>
      <c r="E581" s="196">
        <v>0</v>
      </c>
      <c r="F581" s="346"/>
      <c r="G581" s="347"/>
      <c r="H581" s="347"/>
      <c r="I581" s="347"/>
      <c r="J581" s="347"/>
      <c r="K581" s="348"/>
      <c r="L581" s="346"/>
      <c r="M581" s="347"/>
      <c r="N581" s="347"/>
      <c r="O581" s="347"/>
      <c r="P581" s="347"/>
      <c r="Q581" s="348"/>
      <c r="R581" s="346"/>
      <c r="S581" s="347"/>
      <c r="T581" s="347"/>
      <c r="U581" s="347"/>
      <c r="V581" s="347"/>
      <c r="W581" s="348"/>
      <c r="X581" s="346"/>
      <c r="Y581" s="347"/>
      <c r="Z581" s="347"/>
      <c r="AA581" s="347"/>
      <c r="AB581" s="347"/>
      <c r="AC581" s="348"/>
      <c r="AD581" s="346"/>
      <c r="AE581" s="347"/>
      <c r="AF581" s="347"/>
      <c r="AG581" s="347"/>
      <c r="AH581" s="347"/>
      <c r="AI581" s="348"/>
      <c r="AJ581" s="346"/>
      <c r="AK581" s="347"/>
      <c r="AL581" s="347"/>
      <c r="AM581" s="347"/>
      <c r="AN581" s="347"/>
      <c r="AO581" s="348"/>
      <c r="AP581" s="346"/>
      <c r="AQ581" s="347"/>
      <c r="AR581" s="347"/>
      <c r="AS581" s="347"/>
      <c r="AT581" s="347"/>
      <c r="AU581" s="348"/>
      <c r="AV581" s="346"/>
      <c r="AW581" s="347"/>
      <c r="AX581" s="347"/>
      <c r="AY581" s="347"/>
      <c r="AZ581" s="347"/>
      <c r="BA581" s="348"/>
      <c r="BB581" s="346"/>
      <c r="BC581" s="347"/>
      <c r="BD581" s="347"/>
      <c r="BE581" s="347"/>
      <c r="BF581" s="347"/>
      <c r="BG581" s="348"/>
      <c r="BH581" s="346"/>
      <c r="BI581" s="347"/>
      <c r="BJ581" s="347"/>
      <c r="BK581" s="347"/>
      <c r="BL581" s="347"/>
      <c r="BM581" s="348"/>
      <c r="BN581" s="349"/>
    </row>
    <row r="582" spans="1:66" x14ac:dyDescent="0.35">
      <c r="A582" s="288"/>
      <c r="B582" s="288"/>
      <c r="C582" s="288"/>
      <c r="D582" s="288"/>
      <c r="E582" s="196">
        <v>0</v>
      </c>
      <c r="F582" s="346"/>
      <c r="G582" s="347"/>
      <c r="H582" s="347"/>
      <c r="I582" s="347"/>
      <c r="J582" s="347"/>
      <c r="K582" s="348"/>
      <c r="L582" s="346"/>
      <c r="M582" s="347"/>
      <c r="N582" s="347"/>
      <c r="O582" s="347"/>
      <c r="P582" s="347"/>
      <c r="Q582" s="348"/>
      <c r="R582" s="346"/>
      <c r="S582" s="347"/>
      <c r="T582" s="347"/>
      <c r="U582" s="347"/>
      <c r="V582" s="347"/>
      <c r="W582" s="348"/>
      <c r="X582" s="346"/>
      <c r="Y582" s="347"/>
      <c r="Z582" s="347"/>
      <c r="AA582" s="347"/>
      <c r="AB582" s="347"/>
      <c r="AC582" s="348"/>
      <c r="AD582" s="346"/>
      <c r="AE582" s="347"/>
      <c r="AF582" s="347"/>
      <c r="AG582" s="347"/>
      <c r="AH582" s="347"/>
      <c r="AI582" s="348"/>
      <c r="AJ582" s="346"/>
      <c r="AK582" s="347"/>
      <c r="AL582" s="347"/>
      <c r="AM582" s="347"/>
      <c r="AN582" s="347"/>
      <c r="AO582" s="348"/>
      <c r="AP582" s="346"/>
      <c r="AQ582" s="347"/>
      <c r="AR582" s="347"/>
      <c r="AS582" s="347"/>
      <c r="AT582" s="347"/>
      <c r="AU582" s="348"/>
      <c r="AV582" s="346"/>
      <c r="AW582" s="347"/>
      <c r="AX582" s="347"/>
      <c r="AY582" s="347"/>
      <c r="AZ582" s="347"/>
      <c r="BA582" s="348"/>
      <c r="BB582" s="346"/>
      <c r="BC582" s="347"/>
      <c r="BD582" s="347"/>
      <c r="BE582" s="347"/>
      <c r="BF582" s="347"/>
      <c r="BG582" s="348"/>
      <c r="BH582" s="346"/>
      <c r="BI582" s="347"/>
      <c r="BJ582" s="347"/>
      <c r="BK582" s="347"/>
      <c r="BL582" s="347"/>
      <c r="BM582" s="348"/>
      <c r="BN582" s="349"/>
    </row>
    <row r="583" spans="1:66" x14ac:dyDescent="0.35">
      <c r="A583" s="288"/>
      <c r="B583" s="288"/>
      <c r="C583" s="288"/>
      <c r="D583" s="288"/>
      <c r="E583" s="196">
        <v>0</v>
      </c>
      <c r="F583" s="346"/>
      <c r="G583" s="347"/>
      <c r="H583" s="347"/>
      <c r="I583" s="347"/>
      <c r="J583" s="347"/>
      <c r="K583" s="348"/>
      <c r="L583" s="346"/>
      <c r="M583" s="347"/>
      <c r="N583" s="347"/>
      <c r="O583" s="347"/>
      <c r="P583" s="347"/>
      <c r="Q583" s="348"/>
      <c r="R583" s="346"/>
      <c r="S583" s="347"/>
      <c r="T583" s="347"/>
      <c r="U583" s="347"/>
      <c r="V583" s="347"/>
      <c r="W583" s="348"/>
      <c r="X583" s="346"/>
      <c r="Y583" s="347"/>
      <c r="Z583" s="347"/>
      <c r="AA583" s="347"/>
      <c r="AB583" s="347"/>
      <c r="AC583" s="348"/>
      <c r="AD583" s="346"/>
      <c r="AE583" s="347"/>
      <c r="AF583" s="347"/>
      <c r="AG583" s="347"/>
      <c r="AH583" s="347"/>
      <c r="AI583" s="348"/>
      <c r="AJ583" s="346"/>
      <c r="AK583" s="347"/>
      <c r="AL583" s="347"/>
      <c r="AM583" s="347"/>
      <c r="AN583" s="347"/>
      <c r="AO583" s="348"/>
      <c r="AP583" s="346"/>
      <c r="AQ583" s="347"/>
      <c r="AR583" s="347"/>
      <c r="AS583" s="347"/>
      <c r="AT583" s="347"/>
      <c r="AU583" s="348"/>
      <c r="AV583" s="346"/>
      <c r="AW583" s="347"/>
      <c r="AX583" s="347"/>
      <c r="AY583" s="347"/>
      <c r="AZ583" s="347"/>
      <c r="BA583" s="348"/>
      <c r="BB583" s="346"/>
      <c r="BC583" s="347"/>
      <c r="BD583" s="347"/>
      <c r="BE583" s="347"/>
      <c r="BF583" s="347"/>
      <c r="BG583" s="348"/>
      <c r="BH583" s="346"/>
      <c r="BI583" s="347"/>
      <c r="BJ583" s="347"/>
      <c r="BK583" s="347"/>
      <c r="BL583" s="347"/>
      <c r="BM583" s="348"/>
      <c r="BN583" s="349"/>
    </row>
    <row r="584" spans="1:66" x14ac:dyDescent="0.35">
      <c r="A584" s="288"/>
      <c r="B584" s="288"/>
      <c r="C584" s="288"/>
      <c r="D584" s="288"/>
      <c r="E584" s="196">
        <v>0</v>
      </c>
      <c r="F584" s="346"/>
      <c r="G584" s="347"/>
      <c r="H584" s="347"/>
      <c r="I584" s="347"/>
      <c r="J584" s="347"/>
      <c r="K584" s="348"/>
      <c r="L584" s="346"/>
      <c r="M584" s="347"/>
      <c r="N584" s="347"/>
      <c r="O584" s="347"/>
      <c r="P584" s="347"/>
      <c r="Q584" s="348"/>
      <c r="R584" s="346"/>
      <c r="S584" s="347"/>
      <c r="T584" s="347"/>
      <c r="U584" s="347"/>
      <c r="V584" s="347"/>
      <c r="W584" s="348"/>
      <c r="X584" s="346"/>
      <c r="Y584" s="347"/>
      <c r="Z584" s="347"/>
      <c r="AA584" s="347"/>
      <c r="AB584" s="347"/>
      <c r="AC584" s="348"/>
      <c r="AD584" s="346"/>
      <c r="AE584" s="347"/>
      <c r="AF584" s="347"/>
      <c r="AG584" s="347"/>
      <c r="AH584" s="347"/>
      <c r="AI584" s="348"/>
      <c r="AJ584" s="346"/>
      <c r="AK584" s="347"/>
      <c r="AL584" s="347"/>
      <c r="AM584" s="347"/>
      <c r="AN584" s="347"/>
      <c r="AO584" s="348"/>
      <c r="AP584" s="346"/>
      <c r="AQ584" s="347"/>
      <c r="AR584" s="347"/>
      <c r="AS584" s="347"/>
      <c r="AT584" s="347"/>
      <c r="AU584" s="348"/>
      <c r="AV584" s="346"/>
      <c r="AW584" s="347"/>
      <c r="AX584" s="347"/>
      <c r="AY584" s="347"/>
      <c r="AZ584" s="347"/>
      <c r="BA584" s="348"/>
      <c r="BB584" s="346"/>
      <c r="BC584" s="347"/>
      <c r="BD584" s="347"/>
      <c r="BE584" s="347"/>
      <c r="BF584" s="347"/>
      <c r="BG584" s="348"/>
      <c r="BH584" s="346"/>
      <c r="BI584" s="347"/>
      <c r="BJ584" s="347"/>
      <c r="BK584" s="347"/>
      <c r="BL584" s="347"/>
      <c r="BM584" s="348"/>
      <c r="BN584" s="349"/>
    </row>
    <row r="585" spans="1:66" x14ac:dyDescent="0.35">
      <c r="A585" s="288"/>
      <c r="B585" s="288"/>
      <c r="C585" s="288"/>
      <c r="D585" s="288"/>
      <c r="E585" s="196">
        <v>0</v>
      </c>
      <c r="F585" s="346"/>
      <c r="G585" s="347"/>
      <c r="H585" s="347"/>
      <c r="I585" s="347"/>
      <c r="J585" s="347"/>
      <c r="K585" s="348"/>
      <c r="L585" s="346"/>
      <c r="M585" s="347"/>
      <c r="N585" s="347"/>
      <c r="O585" s="347"/>
      <c r="P585" s="347"/>
      <c r="Q585" s="348"/>
      <c r="R585" s="346"/>
      <c r="S585" s="347"/>
      <c r="T585" s="347"/>
      <c r="U585" s="347"/>
      <c r="V585" s="347"/>
      <c r="W585" s="348"/>
      <c r="X585" s="346"/>
      <c r="Y585" s="347"/>
      <c r="Z585" s="347"/>
      <c r="AA585" s="347"/>
      <c r="AB585" s="347"/>
      <c r="AC585" s="348"/>
      <c r="AD585" s="346"/>
      <c r="AE585" s="347"/>
      <c r="AF585" s="347"/>
      <c r="AG585" s="347"/>
      <c r="AH585" s="347"/>
      <c r="AI585" s="348"/>
      <c r="AJ585" s="346"/>
      <c r="AK585" s="347"/>
      <c r="AL585" s="347"/>
      <c r="AM585" s="347"/>
      <c r="AN585" s="347"/>
      <c r="AO585" s="348"/>
      <c r="AP585" s="346"/>
      <c r="AQ585" s="347"/>
      <c r="AR585" s="347"/>
      <c r="AS585" s="347"/>
      <c r="AT585" s="347"/>
      <c r="AU585" s="348"/>
      <c r="AV585" s="346"/>
      <c r="AW585" s="347"/>
      <c r="AX585" s="347"/>
      <c r="AY585" s="347"/>
      <c r="AZ585" s="347"/>
      <c r="BA585" s="348"/>
      <c r="BB585" s="346"/>
      <c r="BC585" s="347"/>
      <c r="BD585" s="347"/>
      <c r="BE585" s="347"/>
      <c r="BF585" s="347"/>
      <c r="BG585" s="348"/>
      <c r="BH585" s="346"/>
      <c r="BI585" s="347"/>
      <c r="BJ585" s="347"/>
      <c r="BK585" s="347"/>
      <c r="BL585" s="347"/>
      <c r="BM585" s="348"/>
      <c r="BN585" s="349"/>
    </row>
    <row r="586" spans="1:66" x14ac:dyDescent="0.35">
      <c r="A586" s="288"/>
      <c r="B586" s="288"/>
      <c r="C586" s="288"/>
      <c r="D586" s="288"/>
      <c r="E586" s="196">
        <v>0</v>
      </c>
      <c r="F586" s="346"/>
      <c r="G586" s="347"/>
      <c r="H586" s="347"/>
      <c r="I586" s="347"/>
      <c r="J586" s="347"/>
      <c r="K586" s="348"/>
      <c r="L586" s="346"/>
      <c r="M586" s="347"/>
      <c r="N586" s="347"/>
      <c r="O586" s="347"/>
      <c r="P586" s="347"/>
      <c r="Q586" s="348"/>
      <c r="R586" s="346"/>
      <c r="S586" s="347"/>
      <c r="T586" s="347"/>
      <c r="U586" s="347"/>
      <c r="V586" s="347"/>
      <c r="W586" s="348"/>
      <c r="X586" s="346"/>
      <c r="Y586" s="347"/>
      <c r="Z586" s="347"/>
      <c r="AA586" s="347"/>
      <c r="AB586" s="347"/>
      <c r="AC586" s="348"/>
      <c r="AD586" s="346"/>
      <c r="AE586" s="347"/>
      <c r="AF586" s="347"/>
      <c r="AG586" s="347"/>
      <c r="AH586" s="347"/>
      <c r="AI586" s="348"/>
      <c r="AJ586" s="346"/>
      <c r="AK586" s="347"/>
      <c r="AL586" s="347"/>
      <c r="AM586" s="347"/>
      <c r="AN586" s="347"/>
      <c r="AO586" s="348"/>
      <c r="AP586" s="346"/>
      <c r="AQ586" s="347"/>
      <c r="AR586" s="347"/>
      <c r="AS586" s="347"/>
      <c r="AT586" s="347"/>
      <c r="AU586" s="348"/>
      <c r="AV586" s="346"/>
      <c r="AW586" s="347"/>
      <c r="AX586" s="347"/>
      <c r="AY586" s="347"/>
      <c r="AZ586" s="347"/>
      <c r="BA586" s="348"/>
      <c r="BB586" s="346"/>
      <c r="BC586" s="347"/>
      <c r="BD586" s="347"/>
      <c r="BE586" s="347"/>
      <c r="BF586" s="347"/>
      <c r="BG586" s="348"/>
      <c r="BH586" s="346"/>
      <c r="BI586" s="347"/>
      <c r="BJ586" s="347"/>
      <c r="BK586" s="347"/>
      <c r="BL586" s="347"/>
      <c r="BM586" s="348"/>
      <c r="BN586" s="349"/>
    </row>
    <row r="587" spans="1:66" x14ac:dyDescent="0.35">
      <c r="A587" s="288"/>
      <c r="B587" s="288"/>
      <c r="C587" s="288"/>
      <c r="D587" s="288"/>
      <c r="E587" s="196">
        <v>0</v>
      </c>
      <c r="F587" s="346"/>
      <c r="G587" s="347"/>
      <c r="H587" s="347"/>
      <c r="I587" s="347"/>
      <c r="J587" s="347"/>
      <c r="K587" s="348"/>
      <c r="L587" s="346"/>
      <c r="M587" s="347"/>
      <c r="N587" s="347"/>
      <c r="O587" s="347"/>
      <c r="P587" s="347"/>
      <c r="Q587" s="348"/>
      <c r="R587" s="346"/>
      <c r="S587" s="347"/>
      <c r="T587" s="347"/>
      <c r="U587" s="347"/>
      <c r="V587" s="347"/>
      <c r="W587" s="348"/>
      <c r="X587" s="346"/>
      <c r="Y587" s="347"/>
      <c r="Z587" s="347"/>
      <c r="AA587" s="347"/>
      <c r="AB587" s="347"/>
      <c r="AC587" s="348"/>
      <c r="AD587" s="346"/>
      <c r="AE587" s="347"/>
      <c r="AF587" s="347"/>
      <c r="AG587" s="347"/>
      <c r="AH587" s="347"/>
      <c r="AI587" s="348"/>
      <c r="AJ587" s="346"/>
      <c r="AK587" s="347"/>
      <c r="AL587" s="347"/>
      <c r="AM587" s="347"/>
      <c r="AN587" s="347"/>
      <c r="AO587" s="348"/>
      <c r="AP587" s="346"/>
      <c r="AQ587" s="347"/>
      <c r="AR587" s="347"/>
      <c r="AS587" s="347"/>
      <c r="AT587" s="347"/>
      <c r="AU587" s="348"/>
      <c r="AV587" s="346"/>
      <c r="AW587" s="347"/>
      <c r="AX587" s="347"/>
      <c r="AY587" s="347"/>
      <c r="AZ587" s="347"/>
      <c r="BA587" s="348"/>
      <c r="BB587" s="346"/>
      <c r="BC587" s="347"/>
      <c r="BD587" s="347"/>
      <c r="BE587" s="347"/>
      <c r="BF587" s="347"/>
      <c r="BG587" s="348"/>
      <c r="BH587" s="346"/>
      <c r="BI587" s="347"/>
      <c r="BJ587" s="347"/>
      <c r="BK587" s="347"/>
      <c r="BL587" s="347"/>
      <c r="BM587" s="348"/>
      <c r="BN587" s="349"/>
    </row>
    <row r="588" spans="1:66" x14ac:dyDescent="0.35">
      <c r="A588" s="288"/>
      <c r="B588" s="288"/>
      <c r="C588" s="288"/>
      <c r="D588" s="288"/>
      <c r="E588" s="196">
        <v>0</v>
      </c>
      <c r="F588" s="346"/>
      <c r="G588" s="347"/>
      <c r="H588" s="347"/>
      <c r="I588" s="347"/>
      <c r="J588" s="347"/>
      <c r="K588" s="348"/>
      <c r="L588" s="346"/>
      <c r="M588" s="347"/>
      <c r="N588" s="347"/>
      <c r="O588" s="347"/>
      <c r="P588" s="347"/>
      <c r="Q588" s="348"/>
      <c r="R588" s="346"/>
      <c r="S588" s="347"/>
      <c r="T588" s="347"/>
      <c r="U588" s="347"/>
      <c r="V588" s="347"/>
      <c r="W588" s="348"/>
      <c r="X588" s="346"/>
      <c r="Y588" s="347"/>
      <c r="Z588" s="347"/>
      <c r="AA588" s="347"/>
      <c r="AB588" s="347"/>
      <c r="AC588" s="348"/>
      <c r="AD588" s="346"/>
      <c r="AE588" s="347"/>
      <c r="AF588" s="347"/>
      <c r="AG588" s="347"/>
      <c r="AH588" s="347"/>
      <c r="AI588" s="348"/>
      <c r="AJ588" s="346"/>
      <c r="AK588" s="347"/>
      <c r="AL588" s="347"/>
      <c r="AM588" s="347"/>
      <c r="AN588" s="347"/>
      <c r="AO588" s="348"/>
      <c r="AP588" s="346"/>
      <c r="AQ588" s="347"/>
      <c r="AR588" s="347"/>
      <c r="AS588" s="347"/>
      <c r="AT588" s="347"/>
      <c r="AU588" s="348"/>
      <c r="AV588" s="346"/>
      <c r="AW588" s="347"/>
      <c r="AX588" s="347"/>
      <c r="AY588" s="347"/>
      <c r="AZ588" s="347"/>
      <c r="BA588" s="348"/>
      <c r="BB588" s="346"/>
      <c r="BC588" s="347"/>
      <c r="BD588" s="347"/>
      <c r="BE588" s="347"/>
      <c r="BF588" s="347"/>
      <c r="BG588" s="348"/>
      <c r="BH588" s="346"/>
      <c r="BI588" s="347"/>
      <c r="BJ588" s="347"/>
      <c r="BK588" s="347"/>
      <c r="BL588" s="347"/>
      <c r="BM588" s="348"/>
      <c r="BN588" s="349"/>
    </row>
    <row r="589" spans="1:66" x14ac:dyDescent="0.35">
      <c r="A589" s="288"/>
      <c r="B589" s="288"/>
      <c r="C589" s="288"/>
      <c r="D589" s="288"/>
      <c r="E589" s="201" t="s">
        <v>11</v>
      </c>
      <c r="F589" s="350">
        <v>690000</v>
      </c>
      <c r="G589" s="351">
        <v>703800</v>
      </c>
      <c r="H589" s="351">
        <v>717876</v>
      </c>
      <c r="I589" s="351">
        <v>732233.52</v>
      </c>
      <c r="J589" s="351">
        <v>746878.1904000002</v>
      </c>
      <c r="K589" s="352">
        <v>761815.75420799968</v>
      </c>
      <c r="L589" s="350">
        <v>1000000000</v>
      </c>
      <c r="M589" s="351">
        <v>996000000</v>
      </c>
      <c r="N589" s="351">
        <v>992016000</v>
      </c>
      <c r="O589" s="351">
        <v>988047936</v>
      </c>
      <c r="P589" s="351">
        <v>984095744.25600004</v>
      </c>
      <c r="Q589" s="352">
        <v>980159361.27897608</v>
      </c>
      <c r="R589" s="350">
        <v>40000000</v>
      </c>
      <c r="S589" s="351">
        <v>40590000</v>
      </c>
      <c r="T589" s="351">
        <v>41192020</v>
      </c>
      <c r="U589" s="351">
        <v>41806299.960000001</v>
      </c>
      <c r="V589" s="351">
        <v>42433084.640079997</v>
      </c>
      <c r="W589" s="352">
        <v>43072623.696399838</v>
      </c>
      <c r="X589" s="350">
        <v>20000000</v>
      </c>
      <c r="Y589" s="351">
        <v>20295000</v>
      </c>
      <c r="Z589" s="351">
        <v>20596010</v>
      </c>
      <c r="AA589" s="351">
        <v>20903149.98</v>
      </c>
      <c r="AB589" s="351">
        <v>21216542.320039999</v>
      </c>
      <c r="AC589" s="352">
        <v>21536311.848199919</v>
      </c>
      <c r="AD589" s="350">
        <v>8000000</v>
      </c>
      <c r="AE589" s="351">
        <v>8118000</v>
      </c>
      <c r="AF589" s="351">
        <v>8238404</v>
      </c>
      <c r="AG589" s="351">
        <v>8361259.9920000006</v>
      </c>
      <c r="AH589" s="351">
        <v>8486616.9280159995</v>
      </c>
      <c r="AI589" s="352">
        <v>8614524.7392799668</v>
      </c>
      <c r="AJ589" s="350">
        <v>4000000</v>
      </c>
      <c r="AK589" s="351">
        <v>4059000</v>
      </c>
      <c r="AL589" s="351">
        <v>4119202</v>
      </c>
      <c r="AM589" s="351">
        <v>4180629.9960000003</v>
      </c>
      <c r="AN589" s="351">
        <v>4243308.4640079997</v>
      </c>
      <c r="AO589" s="352">
        <v>4307262.3696399834</v>
      </c>
      <c r="AP589" s="350">
        <v>80000</v>
      </c>
      <c r="AQ589" s="351">
        <v>81600</v>
      </c>
      <c r="AR589" s="351">
        <v>83232</v>
      </c>
      <c r="AS589" s="351">
        <v>84896.639999999999</v>
      </c>
      <c r="AT589" s="351">
        <v>86594.57279999998</v>
      </c>
      <c r="AU589" s="352">
        <v>88326.464255999992</v>
      </c>
      <c r="AV589" s="350">
        <v>16000</v>
      </c>
      <c r="AW589" s="351">
        <v>16320</v>
      </c>
      <c r="AX589" s="351">
        <v>16646.399999999998</v>
      </c>
      <c r="AY589" s="351">
        <v>16979.328000000005</v>
      </c>
      <c r="AZ589" s="351">
        <v>17318.914560000001</v>
      </c>
      <c r="BA589" s="352">
        <v>17665.292851200003</v>
      </c>
      <c r="BB589" s="350">
        <v>40000</v>
      </c>
      <c r="BC589" s="351">
        <v>40800</v>
      </c>
      <c r="BD589" s="351">
        <v>41616</v>
      </c>
      <c r="BE589" s="351">
        <v>42448.32</v>
      </c>
      <c r="BF589" s="351">
        <v>43297.28639999999</v>
      </c>
      <c r="BG589" s="352">
        <v>44163.232127999996</v>
      </c>
      <c r="BH589" s="350">
        <v>1600</v>
      </c>
      <c r="BI589" s="351">
        <v>1632</v>
      </c>
      <c r="BJ589" s="351">
        <v>1664.6399999999999</v>
      </c>
      <c r="BK589" s="351">
        <v>1697.9328000000003</v>
      </c>
      <c r="BL589" s="351">
        <v>1731.8914559999998</v>
      </c>
      <c r="BM589" s="352">
        <v>1766.5292851199997</v>
      </c>
      <c r="BN589" s="349"/>
    </row>
    <row r="590" spans="1:66" x14ac:dyDescent="0.35">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288"/>
      <c r="BK590" s="288"/>
      <c r="BL590" s="288"/>
      <c r="BM590" s="288"/>
      <c r="BN590" s="288"/>
    </row>
    <row r="591" spans="1:66" ht="15.5" x14ac:dyDescent="0.35">
      <c r="A591" s="330"/>
      <c r="B591" s="330"/>
      <c r="C591" s="330"/>
      <c r="D591" s="330"/>
      <c r="E591" s="330" t="s">
        <v>477</v>
      </c>
      <c r="F591" s="330"/>
      <c r="G591" s="330"/>
      <c r="H591" s="327"/>
      <c r="I591" s="211"/>
      <c r="J591" s="211"/>
      <c r="K591" s="211"/>
      <c r="L591" s="213"/>
      <c r="M591" s="213"/>
      <c r="N591" s="213"/>
      <c r="O591" s="213"/>
      <c r="P591" s="331"/>
      <c r="Q591" s="331"/>
      <c r="R591" s="331"/>
      <c r="S591" s="331"/>
      <c r="T591" s="331"/>
      <c r="U591" s="331"/>
      <c r="V591" s="331"/>
      <c r="W591" s="331"/>
      <c r="X591" s="331"/>
      <c r="Y591" s="331"/>
      <c r="Z591" s="331"/>
      <c r="AA591" s="331"/>
      <c r="AB591" s="331"/>
      <c r="AC591" s="331"/>
      <c r="AD591" s="331"/>
      <c r="AE591" s="331"/>
      <c r="AF591" s="331"/>
      <c r="AG591" s="331"/>
      <c r="AH591" s="331"/>
      <c r="AI591" s="331"/>
      <c r="AJ591" s="331"/>
      <c r="AK591" s="331"/>
      <c r="AL591" s="331"/>
      <c r="AM591" s="331"/>
      <c r="AN591" s="331"/>
      <c r="AO591" s="331"/>
      <c r="AP591" s="331"/>
      <c r="AQ591" s="331"/>
      <c r="AR591" s="331"/>
      <c r="AS591" s="331"/>
      <c r="AT591" s="331"/>
      <c r="AU591" s="331"/>
      <c r="AV591" s="331"/>
      <c r="AW591" s="331"/>
      <c r="AX591" s="331"/>
      <c r="AY591" s="331"/>
      <c r="AZ591" s="331"/>
      <c r="BA591" s="331"/>
      <c r="BB591" s="331"/>
      <c r="BC591" s="331"/>
      <c r="BD591" s="331"/>
      <c r="BE591" s="331"/>
      <c r="BF591" s="331"/>
      <c r="BG591" s="331"/>
      <c r="BH591" s="331"/>
      <c r="BI591" s="331"/>
      <c r="BJ591" s="331"/>
      <c r="BK591" s="331"/>
      <c r="BL591" s="331"/>
      <c r="BM591" s="331"/>
      <c r="BN591" s="331"/>
    </row>
    <row r="592" spans="1:66" x14ac:dyDescent="0.35">
      <c r="A592" s="288"/>
      <c r="B592" s="288"/>
      <c r="C592" s="288"/>
      <c r="D592" s="288"/>
      <c r="E592" s="286" t="s">
        <v>478</v>
      </c>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288"/>
      <c r="BK592" s="288"/>
      <c r="BL592" s="288"/>
      <c r="BM592" s="288"/>
      <c r="BN592" s="288"/>
    </row>
    <row r="593" spans="1:66" x14ac:dyDescent="0.35">
      <c r="A593" s="288"/>
      <c r="B593" s="288"/>
      <c r="C593" s="288"/>
      <c r="D593" s="288"/>
      <c r="E593" s="299" t="s">
        <v>479</v>
      </c>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288"/>
      <c r="BK593" s="288"/>
      <c r="BL593" s="288"/>
      <c r="BM593" s="288"/>
      <c r="BN593" s="288"/>
    </row>
    <row r="594" spans="1:66" x14ac:dyDescent="0.35">
      <c r="A594" s="288"/>
      <c r="B594" s="288"/>
      <c r="C594" s="288"/>
      <c r="D594" s="288"/>
      <c r="E594" s="286" t="s">
        <v>480</v>
      </c>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288"/>
      <c r="BK594" s="288"/>
      <c r="BL594" s="288"/>
      <c r="BM594" s="288"/>
      <c r="BN594" s="288"/>
    </row>
    <row r="595" spans="1:66" x14ac:dyDescent="0.35">
      <c r="A595" s="288"/>
      <c r="B595" s="288"/>
      <c r="C595" s="288"/>
      <c r="D595" s="288"/>
      <c r="E595" s="340" t="s">
        <v>466</v>
      </c>
      <c r="F595" s="375" t="s">
        <v>481</v>
      </c>
      <c r="G595" s="376"/>
      <c r="H595" s="376"/>
      <c r="I595" s="376"/>
      <c r="J595" s="376"/>
      <c r="K595" s="377"/>
      <c r="L595" s="375" t="s">
        <v>482</v>
      </c>
      <c r="M595" s="376"/>
      <c r="N595" s="376"/>
      <c r="O595" s="376"/>
      <c r="P595" s="376"/>
      <c r="Q595" s="377"/>
      <c r="R595" s="375" t="s">
        <v>483</v>
      </c>
      <c r="S595" s="376"/>
      <c r="T595" s="376"/>
      <c r="U595" s="376"/>
      <c r="V595" s="376"/>
      <c r="W595" s="377"/>
      <c r="X595" s="375" t="s">
        <v>484</v>
      </c>
      <c r="Y595" s="376"/>
      <c r="Z595" s="376"/>
      <c r="AA595" s="376"/>
      <c r="AB595" s="376"/>
      <c r="AC595" s="377"/>
      <c r="AD595" s="375" t="s">
        <v>485</v>
      </c>
      <c r="AE595" s="376"/>
      <c r="AF595" s="376"/>
      <c r="AG595" s="376"/>
      <c r="AH595" s="376"/>
      <c r="AI595" s="377"/>
      <c r="AJ595" s="375" t="s">
        <v>486</v>
      </c>
      <c r="AK595" s="376"/>
      <c r="AL595" s="376"/>
      <c r="AM595" s="376"/>
      <c r="AN595" s="376"/>
      <c r="AO595" s="377"/>
      <c r="AP595" s="375" t="s">
        <v>487</v>
      </c>
      <c r="AQ595" s="376"/>
      <c r="AR595" s="376"/>
      <c r="AS595" s="376"/>
      <c r="AT595" s="376"/>
      <c r="AU595" s="377"/>
      <c r="AV595" s="375" t="s">
        <v>488</v>
      </c>
      <c r="AW595" s="376"/>
      <c r="AX595" s="376"/>
      <c r="AY595" s="376"/>
      <c r="AZ595" s="376"/>
      <c r="BA595" s="377"/>
      <c r="BB595" s="375" t="s">
        <v>489</v>
      </c>
      <c r="BC595" s="376"/>
      <c r="BD595" s="376"/>
      <c r="BE595" s="376"/>
      <c r="BF595" s="376"/>
      <c r="BG595" s="377"/>
      <c r="BH595" s="375" t="s">
        <v>490</v>
      </c>
      <c r="BI595" s="376"/>
      <c r="BJ595" s="376"/>
      <c r="BK595" s="376"/>
      <c r="BL595" s="376"/>
      <c r="BM595" s="377"/>
      <c r="BN595" s="288"/>
    </row>
    <row r="596" spans="1:66" x14ac:dyDescent="0.35">
      <c r="A596" s="288"/>
      <c r="B596" s="288"/>
      <c r="C596" s="288"/>
      <c r="D596" s="288"/>
      <c r="E596" s="215" t="s">
        <v>325</v>
      </c>
      <c r="F596" s="353" t="s">
        <v>76</v>
      </c>
      <c r="G596" s="354" t="s">
        <v>326</v>
      </c>
      <c r="H596" s="341" t="s">
        <v>327</v>
      </c>
      <c r="I596" s="341" t="s">
        <v>328</v>
      </c>
      <c r="J596" s="341" t="s">
        <v>329</v>
      </c>
      <c r="K596" s="342" t="s">
        <v>330</v>
      </c>
      <c r="L596" s="336" t="s">
        <v>76</v>
      </c>
      <c r="M596" s="354" t="s">
        <v>326</v>
      </c>
      <c r="N596" s="341" t="s">
        <v>327</v>
      </c>
      <c r="O596" s="341" t="s">
        <v>328</v>
      </c>
      <c r="P596" s="341" t="s">
        <v>329</v>
      </c>
      <c r="Q596" s="342" t="s">
        <v>330</v>
      </c>
      <c r="R596" s="336" t="s">
        <v>76</v>
      </c>
      <c r="S596" s="354" t="s">
        <v>326</v>
      </c>
      <c r="T596" s="341" t="s">
        <v>327</v>
      </c>
      <c r="U596" s="341" t="s">
        <v>328</v>
      </c>
      <c r="V596" s="341" t="s">
        <v>329</v>
      </c>
      <c r="W596" s="342" t="s">
        <v>330</v>
      </c>
      <c r="X596" s="336" t="s">
        <v>76</v>
      </c>
      <c r="Y596" s="354" t="s">
        <v>326</v>
      </c>
      <c r="Z596" s="341" t="s">
        <v>327</v>
      </c>
      <c r="AA596" s="341" t="s">
        <v>328</v>
      </c>
      <c r="AB596" s="341" t="s">
        <v>329</v>
      </c>
      <c r="AC596" s="342" t="s">
        <v>330</v>
      </c>
      <c r="AD596" s="353" t="s">
        <v>76</v>
      </c>
      <c r="AE596" s="354" t="s">
        <v>326</v>
      </c>
      <c r="AF596" s="341" t="s">
        <v>327</v>
      </c>
      <c r="AG596" s="341" t="s">
        <v>328</v>
      </c>
      <c r="AH596" s="341" t="s">
        <v>329</v>
      </c>
      <c r="AI596" s="342" t="s">
        <v>330</v>
      </c>
      <c r="AJ596" s="353" t="s">
        <v>76</v>
      </c>
      <c r="AK596" s="354" t="s">
        <v>326</v>
      </c>
      <c r="AL596" s="341" t="s">
        <v>327</v>
      </c>
      <c r="AM596" s="341" t="s">
        <v>328</v>
      </c>
      <c r="AN596" s="341" t="s">
        <v>329</v>
      </c>
      <c r="AO596" s="342" t="s">
        <v>330</v>
      </c>
      <c r="AP596" s="353" t="s">
        <v>76</v>
      </c>
      <c r="AQ596" s="354" t="s">
        <v>326</v>
      </c>
      <c r="AR596" s="341" t="s">
        <v>327</v>
      </c>
      <c r="AS596" s="341" t="s">
        <v>328</v>
      </c>
      <c r="AT596" s="341" t="s">
        <v>329</v>
      </c>
      <c r="AU596" s="342" t="s">
        <v>330</v>
      </c>
      <c r="AV596" s="336" t="s">
        <v>76</v>
      </c>
      <c r="AW596" s="354" t="s">
        <v>326</v>
      </c>
      <c r="AX596" s="341" t="s">
        <v>327</v>
      </c>
      <c r="AY596" s="341" t="s">
        <v>328</v>
      </c>
      <c r="AZ596" s="341" t="s">
        <v>329</v>
      </c>
      <c r="BA596" s="342" t="s">
        <v>330</v>
      </c>
      <c r="BB596" s="336" t="s">
        <v>76</v>
      </c>
      <c r="BC596" s="354" t="s">
        <v>326</v>
      </c>
      <c r="BD596" s="341" t="s">
        <v>327</v>
      </c>
      <c r="BE596" s="341" t="s">
        <v>328</v>
      </c>
      <c r="BF596" s="341" t="s">
        <v>329</v>
      </c>
      <c r="BG596" s="342" t="s">
        <v>330</v>
      </c>
      <c r="BH596" s="336" t="s">
        <v>76</v>
      </c>
      <c r="BI596" s="354" t="s">
        <v>326</v>
      </c>
      <c r="BJ596" s="341" t="s">
        <v>327</v>
      </c>
      <c r="BK596" s="341" t="s">
        <v>328</v>
      </c>
      <c r="BL596" s="341" t="s">
        <v>329</v>
      </c>
      <c r="BM596" s="342" t="s">
        <v>330</v>
      </c>
      <c r="BN596" s="288"/>
    </row>
    <row r="597" spans="1:66" x14ac:dyDescent="0.35">
      <c r="A597" s="288"/>
      <c r="B597" s="288"/>
      <c r="C597" s="288"/>
      <c r="D597" s="288"/>
      <c r="E597" s="196" t="s">
        <v>456</v>
      </c>
      <c r="F597" s="355">
        <v>441632.32128000003</v>
      </c>
      <c r="G597" s="347">
        <v>450464.96770560002</v>
      </c>
      <c r="H597" s="347">
        <v>459474.26705971203</v>
      </c>
      <c r="I597" s="347">
        <v>468663.75240090629</v>
      </c>
      <c r="J597" s="347">
        <v>478037.02744892443</v>
      </c>
      <c r="K597" s="348">
        <v>487597.76799790293</v>
      </c>
      <c r="L597" s="355">
        <v>980159361.27897608</v>
      </c>
      <c r="M597" s="347">
        <v>976238723.83386016</v>
      </c>
      <c r="N597" s="347">
        <v>972333768.93852472</v>
      </c>
      <c r="O597" s="347">
        <v>968444433.86277068</v>
      </c>
      <c r="P597" s="347">
        <v>964570656.12731957</v>
      </c>
      <c r="Q597" s="347">
        <v>960712373.50281024</v>
      </c>
      <c r="R597" s="355">
        <v>0</v>
      </c>
      <c r="S597" s="347">
        <v>0</v>
      </c>
      <c r="T597" s="347">
        <v>0</v>
      </c>
      <c r="U597" s="347">
        <v>0</v>
      </c>
      <c r="V597" s="347">
        <v>0</v>
      </c>
      <c r="W597" s="347">
        <v>0</v>
      </c>
      <c r="X597" s="355">
        <v>0</v>
      </c>
      <c r="Y597" s="347">
        <v>0</v>
      </c>
      <c r="Z597" s="347">
        <v>0</v>
      </c>
      <c r="AA597" s="347">
        <v>0</v>
      </c>
      <c r="AB597" s="347">
        <v>0</v>
      </c>
      <c r="AC597" s="347">
        <v>0</v>
      </c>
      <c r="AD597" s="355">
        <v>0</v>
      </c>
      <c r="AE597" s="347">
        <v>0</v>
      </c>
      <c r="AF597" s="347">
        <v>0</v>
      </c>
      <c r="AG597" s="347">
        <v>0</v>
      </c>
      <c r="AH597" s="347">
        <v>0</v>
      </c>
      <c r="AI597" s="347">
        <v>0</v>
      </c>
      <c r="AJ597" s="351">
        <v>0</v>
      </c>
      <c r="AK597" s="347">
        <v>0</v>
      </c>
      <c r="AL597" s="347">
        <v>0</v>
      </c>
      <c r="AM597" s="347">
        <v>0</v>
      </c>
      <c r="AN597" s="347">
        <v>0</v>
      </c>
      <c r="AO597" s="347">
        <v>0</v>
      </c>
      <c r="AP597" s="355">
        <v>0</v>
      </c>
      <c r="AQ597" s="347">
        <v>0</v>
      </c>
      <c r="AR597" s="347">
        <v>0</v>
      </c>
      <c r="AS597" s="347">
        <v>0</v>
      </c>
      <c r="AT597" s="347">
        <v>0</v>
      </c>
      <c r="AU597" s="347">
        <v>0</v>
      </c>
      <c r="AV597" s="355">
        <v>0</v>
      </c>
      <c r="AW597" s="347">
        <v>0</v>
      </c>
      <c r="AX597" s="347">
        <v>0</v>
      </c>
      <c r="AY597" s="347">
        <v>0</v>
      </c>
      <c r="AZ597" s="347">
        <v>0</v>
      </c>
      <c r="BA597" s="347">
        <v>0</v>
      </c>
      <c r="BB597" s="355">
        <v>0</v>
      </c>
      <c r="BC597" s="347">
        <v>0</v>
      </c>
      <c r="BD597" s="347">
        <v>0</v>
      </c>
      <c r="BE597" s="347">
        <v>0</v>
      </c>
      <c r="BF597" s="347">
        <v>0</v>
      </c>
      <c r="BG597" s="347">
        <v>0</v>
      </c>
      <c r="BH597" s="355">
        <v>0</v>
      </c>
      <c r="BI597" s="347">
        <v>0</v>
      </c>
      <c r="BJ597" s="347">
        <v>0</v>
      </c>
      <c r="BK597" s="347">
        <v>0</v>
      </c>
      <c r="BL597" s="347">
        <v>0</v>
      </c>
      <c r="BM597" s="345">
        <v>0</v>
      </c>
      <c r="BN597" s="349"/>
    </row>
    <row r="598" spans="1:66" x14ac:dyDescent="0.35">
      <c r="A598" s="288"/>
      <c r="B598" s="288"/>
      <c r="C598" s="288"/>
      <c r="D598" s="288"/>
      <c r="E598" s="196" t="s">
        <v>457</v>
      </c>
      <c r="F598" s="350">
        <v>110408.08032000001</v>
      </c>
      <c r="G598" s="347">
        <v>112616.24192640001</v>
      </c>
      <c r="H598" s="347">
        <v>114868.56676492801</v>
      </c>
      <c r="I598" s="347">
        <v>117165.93810022657</v>
      </c>
      <c r="J598" s="347">
        <v>119509.25686223111</v>
      </c>
      <c r="K598" s="348">
        <v>121899.44199947573</v>
      </c>
      <c r="L598" s="350">
        <v>0</v>
      </c>
      <c r="M598" s="347">
        <v>0</v>
      </c>
      <c r="N598" s="347">
        <v>0</v>
      </c>
      <c r="O598" s="347">
        <v>0</v>
      </c>
      <c r="P598" s="347">
        <v>0</v>
      </c>
      <c r="Q598" s="347">
        <v>0</v>
      </c>
      <c r="R598" s="350">
        <v>4950199.6003998397</v>
      </c>
      <c r="S598" s="347">
        <v>4940299.2011990398</v>
      </c>
      <c r="T598" s="347">
        <v>4930418.6027966421</v>
      </c>
      <c r="U598" s="347">
        <v>4920557.7655910486</v>
      </c>
      <c r="V598" s="347">
        <v>4910716.6500598667</v>
      </c>
      <c r="W598" s="347">
        <v>4900895.2167597469</v>
      </c>
      <c r="X598" s="350">
        <v>2475099.8001999198</v>
      </c>
      <c r="Y598" s="347">
        <v>2470149.6005995199</v>
      </c>
      <c r="Z598" s="347">
        <v>2465209.3013983211</v>
      </c>
      <c r="AA598" s="347">
        <v>2460278.8827955243</v>
      </c>
      <c r="AB598" s="347">
        <v>2455358.3250299334</v>
      </c>
      <c r="AC598" s="347">
        <v>2450447.6083798734</v>
      </c>
      <c r="AD598" s="350">
        <v>990039.92007996805</v>
      </c>
      <c r="AE598" s="347">
        <v>988059.84023980808</v>
      </c>
      <c r="AF598" s="347">
        <v>986083.72055932845</v>
      </c>
      <c r="AG598" s="347">
        <v>984111.55311820982</v>
      </c>
      <c r="AH598" s="347">
        <v>982143.33001197339</v>
      </c>
      <c r="AI598" s="347">
        <v>980179.04335194943</v>
      </c>
      <c r="AJ598" s="351">
        <v>495019.96003998403</v>
      </c>
      <c r="AK598" s="347">
        <v>494029.92011990404</v>
      </c>
      <c r="AL598" s="347">
        <v>493041.86027966422</v>
      </c>
      <c r="AM598" s="347">
        <v>492055.77655910491</v>
      </c>
      <c r="AN598" s="347">
        <v>491071.6650059867</v>
      </c>
      <c r="AO598" s="347">
        <v>490089.52167597471</v>
      </c>
      <c r="AP598" s="350">
        <v>11040.808031999999</v>
      </c>
      <c r="AQ598" s="347">
        <v>11261.62419264</v>
      </c>
      <c r="AR598" s="347">
        <v>11486.8566764928</v>
      </c>
      <c r="AS598" s="347">
        <v>11716.593810022656</v>
      </c>
      <c r="AT598" s="347">
        <v>11950.925686223109</v>
      </c>
      <c r="AU598" s="347">
        <v>12189.944199947571</v>
      </c>
      <c r="AV598" s="350">
        <v>2208.1616064</v>
      </c>
      <c r="AW598" s="347">
        <v>2252.3248385279999</v>
      </c>
      <c r="AX598" s="347">
        <v>2297.3713352985601</v>
      </c>
      <c r="AY598" s="347">
        <v>2343.3187620045314</v>
      </c>
      <c r="AZ598" s="347">
        <v>2390.1851372446222</v>
      </c>
      <c r="BA598" s="347">
        <v>2437.9888399895149</v>
      </c>
      <c r="BB598" s="350">
        <v>5520.4040159999995</v>
      </c>
      <c r="BC598" s="347">
        <v>5630.8120963199999</v>
      </c>
      <c r="BD598" s="347">
        <v>5743.4283382464</v>
      </c>
      <c r="BE598" s="347">
        <v>5858.2969050113279</v>
      </c>
      <c r="BF598" s="347">
        <v>5975.4628431115543</v>
      </c>
      <c r="BG598" s="347">
        <v>6094.9720999737856</v>
      </c>
      <c r="BH598" s="350">
        <v>220.81616064000002</v>
      </c>
      <c r="BI598" s="347">
        <v>225.23248385280002</v>
      </c>
      <c r="BJ598" s="347">
        <v>229.73713352985601</v>
      </c>
      <c r="BK598" s="347">
        <v>234.33187620045314</v>
      </c>
      <c r="BL598" s="347">
        <v>239.0185137244622</v>
      </c>
      <c r="BM598" s="348">
        <v>243.79888399895145</v>
      </c>
      <c r="BN598" s="349"/>
    </row>
    <row r="599" spans="1:66" x14ac:dyDescent="0.35">
      <c r="A599" s="288"/>
      <c r="B599" s="288"/>
      <c r="C599" s="288"/>
      <c r="D599" s="288"/>
      <c r="E599" s="196" t="s">
        <v>458</v>
      </c>
      <c r="F599" s="350">
        <v>110408.08032000001</v>
      </c>
      <c r="G599" s="347">
        <v>112616.24192640001</v>
      </c>
      <c r="H599" s="347">
        <v>114868.56676492801</v>
      </c>
      <c r="I599" s="347">
        <v>117165.93810022657</v>
      </c>
      <c r="J599" s="347">
        <v>119509.25686223111</v>
      </c>
      <c r="K599" s="348">
        <v>121899.44199947573</v>
      </c>
      <c r="L599" s="350">
        <v>0</v>
      </c>
      <c r="M599" s="347">
        <v>0</v>
      </c>
      <c r="N599" s="347">
        <v>0</v>
      </c>
      <c r="O599" s="347">
        <v>0</v>
      </c>
      <c r="P599" s="347">
        <v>0</v>
      </c>
      <c r="Q599" s="347">
        <v>0</v>
      </c>
      <c r="R599" s="350">
        <v>5000000</v>
      </c>
      <c r="S599" s="347">
        <v>5000000</v>
      </c>
      <c r="T599" s="347">
        <v>5000000</v>
      </c>
      <c r="U599" s="347">
        <v>5000000</v>
      </c>
      <c r="V599" s="347">
        <v>5000000</v>
      </c>
      <c r="W599" s="347">
        <v>5000000</v>
      </c>
      <c r="X599" s="350">
        <v>2500000</v>
      </c>
      <c r="Y599" s="347">
        <v>2500000</v>
      </c>
      <c r="Z599" s="347">
        <v>2500000</v>
      </c>
      <c r="AA599" s="347">
        <v>2500000</v>
      </c>
      <c r="AB599" s="347">
        <v>2500000</v>
      </c>
      <c r="AC599" s="347">
        <v>2500000</v>
      </c>
      <c r="AD599" s="350">
        <v>1000000</v>
      </c>
      <c r="AE599" s="347">
        <v>1000000</v>
      </c>
      <c r="AF599" s="347">
        <v>1000000</v>
      </c>
      <c r="AG599" s="347">
        <v>1000000</v>
      </c>
      <c r="AH599" s="347">
        <v>1000000</v>
      </c>
      <c r="AI599" s="347">
        <v>1000000</v>
      </c>
      <c r="AJ599" s="351">
        <v>500000</v>
      </c>
      <c r="AK599" s="347">
        <v>500000</v>
      </c>
      <c r="AL599" s="347">
        <v>500000</v>
      </c>
      <c r="AM599" s="347">
        <v>500000</v>
      </c>
      <c r="AN599" s="347">
        <v>500000</v>
      </c>
      <c r="AO599" s="347">
        <v>500000</v>
      </c>
      <c r="AP599" s="350">
        <v>11040.808031999999</v>
      </c>
      <c r="AQ599" s="347">
        <v>11261.62419264</v>
      </c>
      <c r="AR599" s="347">
        <v>11486.8566764928</v>
      </c>
      <c r="AS599" s="347">
        <v>11716.593810022656</v>
      </c>
      <c r="AT599" s="347">
        <v>11950.925686223109</v>
      </c>
      <c r="AU599" s="347">
        <v>12189.944199947571</v>
      </c>
      <c r="AV599" s="350">
        <v>2208.1616064</v>
      </c>
      <c r="AW599" s="347">
        <v>2252.3248385279999</v>
      </c>
      <c r="AX599" s="347">
        <v>2297.3713352985601</v>
      </c>
      <c r="AY599" s="347">
        <v>2343.3187620045314</v>
      </c>
      <c r="AZ599" s="347">
        <v>2390.1851372446222</v>
      </c>
      <c r="BA599" s="347">
        <v>2437.9888399895149</v>
      </c>
      <c r="BB599" s="350">
        <v>5520.4040159999995</v>
      </c>
      <c r="BC599" s="347">
        <v>5630.8120963199999</v>
      </c>
      <c r="BD599" s="347">
        <v>5743.4283382464</v>
      </c>
      <c r="BE599" s="347">
        <v>5858.2969050113279</v>
      </c>
      <c r="BF599" s="347">
        <v>5975.4628431115543</v>
      </c>
      <c r="BG599" s="347">
        <v>6094.9720999737856</v>
      </c>
      <c r="BH599" s="350">
        <v>220.81616064000002</v>
      </c>
      <c r="BI599" s="347">
        <v>225.23248385280002</v>
      </c>
      <c r="BJ599" s="347">
        <v>229.73713352985601</v>
      </c>
      <c r="BK599" s="347">
        <v>234.33187620045314</v>
      </c>
      <c r="BL599" s="347">
        <v>239.0185137244622</v>
      </c>
      <c r="BM599" s="348">
        <v>243.79888399895145</v>
      </c>
      <c r="BN599" s="349"/>
    </row>
    <row r="600" spans="1:66" x14ac:dyDescent="0.35">
      <c r="A600" s="288"/>
      <c r="B600" s="288"/>
      <c r="C600" s="288"/>
      <c r="D600" s="288"/>
      <c r="E600" s="196" t="s">
        <v>459</v>
      </c>
      <c r="F600" s="350">
        <v>22081.616063999998</v>
      </c>
      <c r="G600" s="347">
        <v>22523.24838528</v>
      </c>
      <c r="H600" s="347">
        <v>22973.7133529856</v>
      </c>
      <c r="I600" s="347">
        <v>23433.187620045312</v>
      </c>
      <c r="J600" s="347">
        <v>23901.851372446217</v>
      </c>
      <c r="K600" s="348">
        <v>24379.888399895142</v>
      </c>
      <c r="L600" s="350">
        <v>0</v>
      </c>
      <c r="M600" s="347">
        <v>0</v>
      </c>
      <c r="N600" s="347">
        <v>0</v>
      </c>
      <c r="O600" s="347">
        <v>0</v>
      </c>
      <c r="P600" s="347">
        <v>0</v>
      </c>
      <c r="Q600" s="347">
        <v>0</v>
      </c>
      <c r="R600" s="350">
        <v>5520404.0159999998</v>
      </c>
      <c r="S600" s="347">
        <v>5630812.0963199995</v>
      </c>
      <c r="T600" s="347">
        <v>5743428.3382463995</v>
      </c>
      <c r="U600" s="347">
        <v>5858296.9050113279</v>
      </c>
      <c r="V600" s="347">
        <v>5975462.8431115542</v>
      </c>
      <c r="W600" s="347">
        <v>6094972.0999737857</v>
      </c>
      <c r="X600" s="350">
        <v>2760202.0079999999</v>
      </c>
      <c r="Y600" s="347">
        <v>2815406.0481599998</v>
      </c>
      <c r="Z600" s="347">
        <v>2871714.1691231998</v>
      </c>
      <c r="AA600" s="347">
        <v>2929148.452505664</v>
      </c>
      <c r="AB600" s="347">
        <v>2987731.4215557771</v>
      </c>
      <c r="AC600" s="347">
        <v>3047486.0499868928</v>
      </c>
      <c r="AD600" s="350">
        <v>1104080.8032</v>
      </c>
      <c r="AE600" s="347">
        <v>1126162.4192639999</v>
      </c>
      <c r="AF600" s="347">
        <v>1148685.6676492798</v>
      </c>
      <c r="AG600" s="347">
        <v>1171659.3810022655</v>
      </c>
      <c r="AH600" s="347">
        <v>1195092.5686223109</v>
      </c>
      <c r="AI600" s="347">
        <v>1218994.419994757</v>
      </c>
      <c r="AJ600" s="351">
        <v>552040.40159999998</v>
      </c>
      <c r="AK600" s="347">
        <v>563081.20963199995</v>
      </c>
      <c r="AL600" s="347">
        <v>574342.83382463991</v>
      </c>
      <c r="AM600" s="347">
        <v>585829.69050113275</v>
      </c>
      <c r="AN600" s="347">
        <v>597546.28431115544</v>
      </c>
      <c r="AO600" s="347">
        <v>609497.20999737852</v>
      </c>
      <c r="AP600" s="350">
        <v>11040.808031999999</v>
      </c>
      <c r="AQ600" s="347">
        <v>11261.62419264</v>
      </c>
      <c r="AR600" s="347">
        <v>11486.8566764928</v>
      </c>
      <c r="AS600" s="347">
        <v>11716.593810022656</v>
      </c>
      <c r="AT600" s="347">
        <v>11950.925686223109</v>
      </c>
      <c r="AU600" s="347">
        <v>12189.944199947571</v>
      </c>
      <c r="AV600" s="350">
        <v>2208.1616064</v>
      </c>
      <c r="AW600" s="347">
        <v>2252.3248385279999</v>
      </c>
      <c r="AX600" s="347">
        <v>2297.3713352985601</v>
      </c>
      <c r="AY600" s="347">
        <v>2343.3187620045314</v>
      </c>
      <c r="AZ600" s="347">
        <v>2390.1851372446222</v>
      </c>
      <c r="BA600" s="347">
        <v>2437.9888399895149</v>
      </c>
      <c r="BB600" s="350">
        <v>5520.4040159999995</v>
      </c>
      <c r="BC600" s="347">
        <v>5630.8120963199999</v>
      </c>
      <c r="BD600" s="347">
        <v>5743.4283382464</v>
      </c>
      <c r="BE600" s="347">
        <v>5858.2969050113279</v>
      </c>
      <c r="BF600" s="347">
        <v>5975.4628431115543</v>
      </c>
      <c r="BG600" s="347">
        <v>6094.9720999737856</v>
      </c>
      <c r="BH600" s="350">
        <v>220.81616064000002</v>
      </c>
      <c r="BI600" s="347">
        <v>225.23248385280002</v>
      </c>
      <c r="BJ600" s="347">
        <v>229.73713352985601</v>
      </c>
      <c r="BK600" s="347">
        <v>234.33187620045314</v>
      </c>
      <c r="BL600" s="347">
        <v>239.0185137244622</v>
      </c>
      <c r="BM600" s="348">
        <v>243.79888399895145</v>
      </c>
      <c r="BN600" s="349"/>
    </row>
    <row r="601" spans="1:66" x14ac:dyDescent="0.35">
      <c r="A601" s="288"/>
      <c r="B601" s="288"/>
      <c r="C601" s="288"/>
      <c r="D601" s="288"/>
      <c r="E601" s="196" t="s">
        <v>460</v>
      </c>
      <c r="F601" s="350">
        <v>22081.616063999998</v>
      </c>
      <c r="G601" s="347">
        <v>22523.24838528</v>
      </c>
      <c r="H601" s="347">
        <v>22973.7133529856</v>
      </c>
      <c r="I601" s="347">
        <v>23433.187620045312</v>
      </c>
      <c r="J601" s="347">
        <v>23901.851372446217</v>
      </c>
      <c r="K601" s="348">
        <v>24379.888399895142</v>
      </c>
      <c r="L601" s="350">
        <v>0</v>
      </c>
      <c r="M601" s="347">
        <v>0</v>
      </c>
      <c r="N601" s="347">
        <v>0</v>
      </c>
      <c r="O601" s="347">
        <v>0</v>
      </c>
      <c r="P601" s="347">
        <v>0</v>
      </c>
      <c r="Q601" s="347">
        <v>0</v>
      </c>
      <c r="R601" s="350">
        <v>5520404.0159999998</v>
      </c>
      <c r="S601" s="347">
        <v>5630812.0963199995</v>
      </c>
      <c r="T601" s="347">
        <v>5743428.3382463995</v>
      </c>
      <c r="U601" s="347">
        <v>5858296.9050113279</v>
      </c>
      <c r="V601" s="347">
        <v>5975462.8431115542</v>
      </c>
      <c r="W601" s="347">
        <v>6094972.0999737857</v>
      </c>
      <c r="X601" s="350">
        <v>2760202.0079999999</v>
      </c>
      <c r="Y601" s="347">
        <v>2815406.0481599998</v>
      </c>
      <c r="Z601" s="347">
        <v>2871714.1691231998</v>
      </c>
      <c r="AA601" s="347">
        <v>2929148.452505664</v>
      </c>
      <c r="AB601" s="347">
        <v>2987731.4215557771</v>
      </c>
      <c r="AC601" s="347">
        <v>3047486.0499868928</v>
      </c>
      <c r="AD601" s="350">
        <v>1104080.8032</v>
      </c>
      <c r="AE601" s="347">
        <v>1126162.4192639999</v>
      </c>
      <c r="AF601" s="347">
        <v>1148685.6676492798</v>
      </c>
      <c r="AG601" s="347">
        <v>1171659.3810022655</v>
      </c>
      <c r="AH601" s="347">
        <v>1195092.5686223109</v>
      </c>
      <c r="AI601" s="347">
        <v>1218994.419994757</v>
      </c>
      <c r="AJ601" s="351">
        <v>552040.40159999998</v>
      </c>
      <c r="AK601" s="347">
        <v>563081.20963199995</v>
      </c>
      <c r="AL601" s="347">
        <v>574342.83382463991</v>
      </c>
      <c r="AM601" s="347">
        <v>585829.69050113275</v>
      </c>
      <c r="AN601" s="347">
        <v>597546.28431115544</v>
      </c>
      <c r="AO601" s="347">
        <v>609497.20999737852</v>
      </c>
      <c r="AP601" s="350">
        <v>11040.808031999999</v>
      </c>
      <c r="AQ601" s="347">
        <v>11261.62419264</v>
      </c>
      <c r="AR601" s="347">
        <v>11486.8566764928</v>
      </c>
      <c r="AS601" s="347">
        <v>11716.593810022656</v>
      </c>
      <c r="AT601" s="347">
        <v>11950.925686223109</v>
      </c>
      <c r="AU601" s="347">
        <v>12189.944199947571</v>
      </c>
      <c r="AV601" s="350">
        <v>2208.1616064</v>
      </c>
      <c r="AW601" s="347">
        <v>2252.3248385279999</v>
      </c>
      <c r="AX601" s="347">
        <v>2297.3713352985601</v>
      </c>
      <c r="AY601" s="347">
        <v>2343.3187620045314</v>
      </c>
      <c r="AZ601" s="347">
        <v>2390.1851372446222</v>
      </c>
      <c r="BA601" s="347">
        <v>2437.9888399895149</v>
      </c>
      <c r="BB601" s="350">
        <v>5520.4040159999995</v>
      </c>
      <c r="BC601" s="347">
        <v>5630.8120963199999</v>
      </c>
      <c r="BD601" s="347">
        <v>5743.4283382464</v>
      </c>
      <c r="BE601" s="347">
        <v>5858.2969050113279</v>
      </c>
      <c r="BF601" s="347">
        <v>5975.4628431115543</v>
      </c>
      <c r="BG601" s="347">
        <v>6094.9720999737856</v>
      </c>
      <c r="BH601" s="350">
        <v>220.81616064000002</v>
      </c>
      <c r="BI601" s="347">
        <v>225.23248385280002</v>
      </c>
      <c r="BJ601" s="347">
        <v>229.73713352985601</v>
      </c>
      <c r="BK601" s="347">
        <v>234.33187620045314</v>
      </c>
      <c r="BL601" s="347">
        <v>239.0185137244622</v>
      </c>
      <c r="BM601" s="348">
        <v>243.79888399895145</v>
      </c>
      <c r="BN601" s="349"/>
    </row>
    <row r="602" spans="1:66" x14ac:dyDescent="0.35">
      <c r="A602" s="288"/>
      <c r="B602" s="288"/>
      <c r="C602" s="288"/>
      <c r="D602" s="288"/>
      <c r="E602" s="196" t="s">
        <v>461</v>
      </c>
      <c r="F602" s="350">
        <v>22081.616063999998</v>
      </c>
      <c r="G602" s="347">
        <v>22523.24838528</v>
      </c>
      <c r="H602" s="347">
        <v>22973.7133529856</v>
      </c>
      <c r="I602" s="347">
        <v>23433.187620045312</v>
      </c>
      <c r="J602" s="347">
        <v>23901.851372446217</v>
      </c>
      <c r="K602" s="348">
        <v>24379.888399895142</v>
      </c>
      <c r="L602" s="350">
        <v>0</v>
      </c>
      <c r="M602" s="347">
        <v>0</v>
      </c>
      <c r="N602" s="347">
        <v>0</v>
      </c>
      <c r="O602" s="347">
        <v>0</v>
      </c>
      <c r="P602" s="347">
        <v>0</v>
      </c>
      <c r="Q602" s="347">
        <v>0</v>
      </c>
      <c r="R602" s="350">
        <v>5520404.0159999998</v>
      </c>
      <c r="S602" s="347">
        <v>5630812.0963199995</v>
      </c>
      <c r="T602" s="347">
        <v>5743428.3382463995</v>
      </c>
      <c r="U602" s="347">
        <v>5858296.9050113279</v>
      </c>
      <c r="V602" s="347">
        <v>5975462.8431115542</v>
      </c>
      <c r="W602" s="347">
        <v>6094972.0999737857</v>
      </c>
      <c r="X602" s="350">
        <v>2760202.0079999999</v>
      </c>
      <c r="Y602" s="347">
        <v>2815406.0481599998</v>
      </c>
      <c r="Z602" s="347">
        <v>2871714.1691231998</v>
      </c>
      <c r="AA602" s="347">
        <v>2929148.452505664</v>
      </c>
      <c r="AB602" s="347">
        <v>2987731.4215557771</v>
      </c>
      <c r="AC602" s="347">
        <v>3047486.0499868928</v>
      </c>
      <c r="AD602" s="350">
        <v>1104080.8032</v>
      </c>
      <c r="AE602" s="347">
        <v>1126162.4192639999</v>
      </c>
      <c r="AF602" s="347">
        <v>1148685.6676492798</v>
      </c>
      <c r="AG602" s="347">
        <v>1171659.3810022655</v>
      </c>
      <c r="AH602" s="347">
        <v>1195092.5686223109</v>
      </c>
      <c r="AI602" s="347">
        <v>1218994.419994757</v>
      </c>
      <c r="AJ602" s="351">
        <v>552040.40159999998</v>
      </c>
      <c r="AK602" s="347">
        <v>563081.20963199995</v>
      </c>
      <c r="AL602" s="347">
        <v>574342.83382463991</v>
      </c>
      <c r="AM602" s="347">
        <v>585829.69050113275</v>
      </c>
      <c r="AN602" s="347">
        <v>597546.28431115544</v>
      </c>
      <c r="AO602" s="347">
        <v>609497.20999737852</v>
      </c>
      <c r="AP602" s="350">
        <v>11040.808031999999</v>
      </c>
      <c r="AQ602" s="347">
        <v>11261.62419264</v>
      </c>
      <c r="AR602" s="347">
        <v>11486.8566764928</v>
      </c>
      <c r="AS602" s="347">
        <v>11716.593810022656</v>
      </c>
      <c r="AT602" s="347">
        <v>11950.925686223109</v>
      </c>
      <c r="AU602" s="347">
        <v>12189.944199947571</v>
      </c>
      <c r="AV602" s="350">
        <v>2208.1616064</v>
      </c>
      <c r="AW602" s="347">
        <v>2252.3248385279999</v>
      </c>
      <c r="AX602" s="347">
        <v>2297.3713352985601</v>
      </c>
      <c r="AY602" s="347">
        <v>2343.3187620045314</v>
      </c>
      <c r="AZ602" s="347">
        <v>2390.1851372446222</v>
      </c>
      <c r="BA602" s="347">
        <v>2437.9888399895149</v>
      </c>
      <c r="BB602" s="350">
        <v>5520.4040159999995</v>
      </c>
      <c r="BC602" s="347">
        <v>5630.8120963199999</v>
      </c>
      <c r="BD602" s="347">
        <v>5743.4283382464</v>
      </c>
      <c r="BE602" s="347">
        <v>5858.2969050113279</v>
      </c>
      <c r="BF602" s="347">
        <v>5975.4628431115543</v>
      </c>
      <c r="BG602" s="347">
        <v>6094.9720999737856</v>
      </c>
      <c r="BH602" s="350">
        <v>220.81616064000002</v>
      </c>
      <c r="BI602" s="347">
        <v>225.23248385280002</v>
      </c>
      <c r="BJ602" s="347">
        <v>229.73713352985601</v>
      </c>
      <c r="BK602" s="347">
        <v>234.33187620045314</v>
      </c>
      <c r="BL602" s="347">
        <v>239.0185137244622</v>
      </c>
      <c r="BM602" s="348">
        <v>243.79888399895145</v>
      </c>
      <c r="BN602" s="349"/>
    </row>
    <row r="603" spans="1:66" x14ac:dyDescent="0.35">
      <c r="A603" s="288"/>
      <c r="B603" s="288"/>
      <c r="C603" s="288"/>
      <c r="D603" s="288"/>
      <c r="E603" s="196" t="s">
        <v>462</v>
      </c>
      <c r="F603" s="350">
        <v>11040.808031999999</v>
      </c>
      <c r="G603" s="347">
        <v>11261.62419264</v>
      </c>
      <c r="H603" s="347">
        <v>11486.8566764928</v>
      </c>
      <c r="I603" s="347">
        <v>11716.593810022656</v>
      </c>
      <c r="J603" s="347">
        <v>11950.925686223109</v>
      </c>
      <c r="K603" s="348">
        <v>12189.944199947571</v>
      </c>
      <c r="L603" s="350">
        <v>0</v>
      </c>
      <c r="M603" s="347">
        <v>0</v>
      </c>
      <c r="N603" s="347">
        <v>0</v>
      </c>
      <c r="O603" s="347">
        <v>0</v>
      </c>
      <c r="P603" s="347">
        <v>0</v>
      </c>
      <c r="Q603" s="347">
        <v>0</v>
      </c>
      <c r="R603" s="350">
        <v>5520404.0159999998</v>
      </c>
      <c r="S603" s="347">
        <v>5630812.0963199995</v>
      </c>
      <c r="T603" s="347">
        <v>5743428.3382463995</v>
      </c>
      <c r="U603" s="347">
        <v>5858296.9050113279</v>
      </c>
      <c r="V603" s="347">
        <v>5975462.8431115542</v>
      </c>
      <c r="W603" s="347">
        <v>6094972.0999737857</v>
      </c>
      <c r="X603" s="350">
        <v>2760202.0079999999</v>
      </c>
      <c r="Y603" s="347">
        <v>2815406.0481599998</v>
      </c>
      <c r="Z603" s="347">
        <v>2871714.1691231998</v>
      </c>
      <c r="AA603" s="347">
        <v>2929148.452505664</v>
      </c>
      <c r="AB603" s="347">
        <v>2987731.4215557771</v>
      </c>
      <c r="AC603" s="347">
        <v>3047486.0499868928</v>
      </c>
      <c r="AD603" s="350">
        <v>1104080.8032</v>
      </c>
      <c r="AE603" s="347">
        <v>1126162.4192639999</v>
      </c>
      <c r="AF603" s="347">
        <v>1148685.6676492798</v>
      </c>
      <c r="AG603" s="347">
        <v>1171659.3810022655</v>
      </c>
      <c r="AH603" s="347">
        <v>1195092.5686223109</v>
      </c>
      <c r="AI603" s="347">
        <v>1218994.419994757</v>
      </c>
      <c r="AJ603" s="351">
        <v>552040.40159999998</v>
      </c>
      <c r="AK603" s="347">
        <v>563081.20963199995</v>
      </c>
      <c r="AL603" s="347">
        <v>574342.83382463991</v>
      </c>
      <c r="AM603" s="347">
        <v>585829.69050113275</v>
      </c>
      <c r="AN603" s="347">
        <v>597546.28431115544</v>
      </c>
      <c r="AO603" s="347">
        <v>609497.20999737852</v>
      </c>
      <c r="AP603" s="350">
        <v>11040.808031999999</v>
      </c>
      <c r="AQ603" s="347">
        <v>11261.62419264</v>
      </c>
      <c r="AR603" s="347">
        <v>11486.8566764928</v>
      </c>
      <c r="AS603" s="347">
        <v>11716.593810022656</v>
      </c>
      <c r="AT603" s="347">
        <v>11950.925686223109</v>
      </c>
      <c r="AU603" s="347">
        <v>12189.944199947571</v>
      </c>
      <c r="AV603" s="350">
        <v>2208.1616064</v>
      </c>
      <c r="AW603" s="347">
        <v>2252.3248385279999</v>
      </c>
      <c r="AX603" s="347">
        <v>2297.3713352985601</v>
      </c>
      <c r="AY603" s="347">
        <v>2343.3187620045314</v>
      </c>
      <c r="AZ603" s="347">
        <v>2390.1851372446222</v>
      </c>
      <c r="BA603" s="347">
        <v>2437.9888399895149</v>
      </c>
      <c r="BB603" s="350">
        <v>5520.4040159999995</v>
      </c>
      <c r="BC603" s="347">
        <v>5630.8120963199999</v>
      </c>
      <c r="BD603" s="347">
        <v>5743.4283382464</v>
      </c>
      <c r="BE603" s="347">
        <v>5858.2969050113279</v>
      </c>
      <c r="BF603" s="347">
        <v>5975.4628431115543</v>
      </c>
      <c r="BG603" s="347">
        <v>6094.9720999737856</v>
      </c>
      <c r="BH603" s="350">
        <v>220.81616064000002</v>
      </c>
      <c r="BI603" s="347">
        <v>225.23248385280002</v>
      </c>
      <c r="BJ603" s="347">
        <v>229.73713352985601</v>
      </c>
      <c r="BK603" s="347">
        <v>234.33187620045314</v>
      </c>
      <c r="BL603" s="347">
        <v>239.0185137244622</v>
      </c>
      <c r="BM603" s="348">
        <v>243.79888399895145</v>
      </c>
      <c r="BN603" s="349"/>
    </row>
    <row r="604" spans="1:66" x14ac:dyDescent="0.35">
      <c r="A604" s="288"/>
      <c r="B604" s="288"/>
      <c r="C604" s="288"/>
      <c r="D604" s="288"/>
      <c r="E604" s="196" t="s">
        <v>463</v>
      </c>
      <c r="F604" s="350">
        <v>11040.808031999999</v>
      </c>
      <c r="G604" s="347">
        <v>11261.62419264</v>
      </c>
      <c r="H604" s="347">
        <v>11486.8566764928</v>
      </c>
      <c r="I604" s="347">
        <v>11716.593810022656</v>
      </c>
      <c r="J604" s="347">
        <v>11950.925686223109</v>
      </c>
      <c r="K604" s="348">
        <v>12189.944199947571</v>
      </c>
      <c r="L604" s="350">
        <v>0</v>
      </c>
      <c r="M604" s="347">
        <v>0</v>
      </c>
      <c r="N604" s="347">
        <v>0</v>
      </c>
      <c r="O604" s="347">
        <v>0</v>
      </c>
      <c r="P604" s="347">
        <v>0</v>
      </c>
      <c r="Q604" s="347">
        <v>0</v>
      </c>
      <c r="R604" s="350">
        <v>5520404.0159999998</v>
      </c>
      <c r="S604" s="347">
        <v>5630812.0963199995</v>
      </c>
      <c r="T604" s="347">
        <v>5743428.3382463995</v>
      </c>
      <c r="U604" s="347">
        <v>5858296.9050113279</v>
      </c>
      <c r="V604" s="347">
        <v>5975462.8431115542</v>
      </c>
      <c r="W604" s="347">
        <v>6094972.0999737857</v>
      </c>
      <c r="X604" s="350">
        <v>2760202.0079999999</v>
      </c>
      <c r="Y604" s="347">
        <v>2815406.0481599998</v>
      </c>
      <c r="Z604" s="347">
        <v>2871714.1691231998</v>
      </c>
      <c r="AA604" s="347">
        <v>2929148.452505664</v>
      </c>
      <c r="AB604" s="347">
        <v>2987731.4215557771</v>
      </c>
      <c r="AC604" s="347">
        <v>3047486.0499868928</v>
      </c>
      <c r="AD604" s="350">
        <v>1104080.8032</v>
      </c>
      <c r="AE604" s="347">
        <v>1126162.4192639999</v>
      </c>
      <c r="AF604" s="347">
        <v>1148685.6676492798</v>
      </c>
      <c r="AG604" s="347">
        <v>1171659.3810022655</v>
      </c>
      <c r="AH604" s="347">
        <v>1195092.5686223109</v>
      </c>
      <c r="AI604" s="347">
        <v>1218994.419994757</v>
      </c>
      <c r="AJ604" s="351">
        <v>552040.40159999998</v>
      </c>
      <c r="AK604" s="347">
        <v>563081.20963199995</v>
      </c>
      <c r="AL604" s="347">
        <v>574342.83382463991</v>
      </c>
      <c r="AM604" s="347">
        <v>585829.69050113275</v>
      </c>
      <c r="AN604" s="347">
        <v>597546.28431115544</v>
      </c>
      <c r="AO604" s="347">
        <v>609497.20999737852</v>
      </c>
      <c r="AP604" s="350">
        <v>11040.808031999999</v>
      </c>
      <c r="AQ604" s="347">
        <v>11261.62419264</v>
      </c>
      <c r="AR604" s="347">
        <v>11486.8566764928</v>
      </c>
      <c r="AS604" s="347">
        <v>11716.593810022656</v>
      </c>
      <c r="AT604" s="347">
        <v>11950.925686223109</v>
      </c>
      <c r="AU604" s="347">
        <v>12189.944199947571</v>
      </c>
      <c r="AV604" s="350">
        <v>2208.1616064</v>
      </c>
      <c r="AW604" s="347">
        <v>2252.3248385279999</v>
      </c>
      <c r="AX604" s="347">
        <v>2297.3713352985601</v>
      </c>
      <c r="AY604" s="347">
        <v>2343.3187620045314</v>
      </c>
      <c r="AZ604" s="347">
        <v>2390.1851372446222</v>
      </c>
      <c r="BA604" s="347">
        <v>2437.9888399895149</v>
      </c>
      <c r="BB604" s="350">
        <v>5520.4040159999995</v>
      </c>
      <c r="BC604" s="347">
        <v>5630.8120963199999</v>
      </c>
      <c r="BD604" s="347">
        <v>5743.4283382464</v>
      </c>
      <c r="BE604" s="347">
        <v>5858.2969050113279</v>
      </c>
      <c r="BF604" s="347">
        <v>5975.4628431115543</v>
      </c>
      <c r="BG604" s="347">
        <v>6094.9720999737856</v>
      </c>
      <c r="BH604" s="350">
        <v>220.81616064000002</v>
      </c>
      <c r="BI604" s="347">
        <v>225.23248385280002</v>
      </c>
      <c r="BJ604" s="347">
        <v>229.73713352985601</v>
      </c>
      <c r="BK604" s="347">
        <v>234.33187620045314</v>
      </c>
      <c r="BL604" s="347">
        <v>239.0185137244622</v>
      </c>
      <c r="BM604" s="348">
        <v>243.79888399895145</v>
      </c>
      <c r="BN604" s="349"/>
    </row>
    <row r="605" spans="1:66" x14ac:dyDescent="0.35">
      <c r="A605" s="288"/>
      <c r="B605" s="288"/>
      <c r="C605" s="288"/>
      <c r="D605" s="288"/>
      <c r="E605" s="196" t="s">
        <v>464</v>
      </c>
      <c r="F605" s="350">
        <v>11040.808031999999</v>
      </c>
      <c r="G605" s="347">
        <v>11261.62419264</v>
      </c>
      <c r="H605" s="347">
        <v>11486.8566764928</v>
      </c>
      <c r="I605" s="347">
        <v>11716.593810022656</v>
      </c>
      <c r="J605" s="347">
        <v>11950.925686223109</v>
      </c>
      <c r="K605" s="348">
        <v>12189.944199947571</v>
      </c>
      <c r="L605" s="350">
        <v>0</v>
      </c>
      <c r="M605" s="347">
        <v>0</v>
      </c>
      <c r="N605" s="347">
        <v>0</v>
      </c>
      <c r="O605" s="347">
        <v>0</v>
      </c>
      <c r="P605" s="347">
        <v>0</v>
      </c>
      <c r="Q605" s="347">
        <v>0</v>
      </c>
      <c r="R605" s="350">
        <v>5520404.0159999998</v>
      </c>
      <c r="S605" s="347">
        <v>5630812.0963199995</v>
      </c>
      <c r="T605" s="347">
        <v>5743428.3382463995</v>
      </c>
      <c r="U605" s="347">
        <v>5858296.9050113279</v>
      </c>
      <c r="V605" s="347">
        <v>5975462.8431115542</v>
      </c>
      <c r="W605" s="347">
        <v>6094972.0999737857</v>
      </c>
      <c r="X605" s="350">
        <v>2760202.0079999999</v>
      </c>
      <c r="Y605" s="347">
        <v>2815406.0481599998</v>
      </c>
      <c r="Z605" s="347">
        <v>2871714.1691231998</v>
      </c>
      <c r="AA605" s="347">
        <v>2929148.452505664</v>
      </c>
      <c r="AB605" s="347">
        <v>2987731.4215557771</v>
      </c>
      <c r="AC605" s="347">
        <v>3047486.0499868928</v>
      </c>
      <c r="AD605" s="350">
        <v>1104080.8032</v>
      </c>
      <c r="AE605" s="347">
        <v>1126162.4192639999</v>
      </c>
      <c r="AF605" s="347">
        <v>1148685.6676492798</v>
      </c>
      <c r="AG605" s="347">
        <v>1171659.3810022655</v>
      </c>
      <c r="AH605" s="347">
        <v>1195092.5686223109</v>
      </c>
      <c r="AI605" s="347">
        <v>1218994.419994757</v>
      </c>
      <c r="AJ605" s="351">
        <v>552040.40159999998</v>
      </c>
      <c r="AK605" s="347">
        <v>563081.20963199995</v>
      </c>
      <c r="AL605" s="347">
        <v>574342.83382463991</v>
      </c>
      <c r="AM605" s="347">
        <v>585829.69050113275</v>
      </c>
      <c r="AN605" s="347">
        <v>597546.28431115544</v>
      </c>
      <c r="AO605" s="347">
        <v>609497.20999737852</v>
      </c>
      <c r="AP605" s="350">
        <v>11040.808031999999</v>
      </c>
      <c r="AQ605" s="347">
        <v>11261.62419264</v>
      </c>
      <c r="AR605" s="347">
        <v>11486.8566764928</v>
      </c>
      <c r="AS605" s="347">
        <v>11716.593810022656</v>
      </c>
      <c r="AT605" s="347">
        <v>11950.925686223109</v>
      </c>
      <c r="AU605" s="347">
        <v>12189.944199947571</v>
      </c>
      <c r="AV605" s="350">
        <v>2208.1616064</v>
      </c>
      <c r="AW605" s="347">
        <v>2252.3248385279999</v>
      </c>
      <c r="AX605" s="347">
        <v>2297.3713352985601</v>
      </c>
      <c r="AY605" s="347">
        <v>2343.3187620045314</v>
      </c>
      <c r="AZ605" s="347">
        <v>2390.1851372446222</v>
      </c>
      <c r="BA605" s="347">
        <v>2437.9888399895149</v>
      </c>
      <c r="BB605" s="350">
        <v>5520.4040159999995</v>
      </c>
      <c r="BC605" s="347">
        <v>5630.8120963199999</v>
      </c>
      <c r="BD605" s="347">
        <v>5743.4283382464</v>
      </c>
      <c r="BE605" s="347">
        <v>5858.2969050113279</v>
      </c>
      <c r="BF605" s="347">
        <v>5975.4628431115543</v>
      </c>
      <c r="BG605" s="347">
        <v>6094.9720999737856</v>
      </c>
      <c r="BH605" s="350">
        <v>220.81616064000002</v>
      </c>
      <c r="BI605" s="347">
        <v>225.23248385280002</v>
      </c>
      <c r="BJ605" s="347">
        <v>229.73713352985601</v>
      </c>
      <c r="BK605" s="347">
        <v>234.33187620045314</v>
      </c>
      <c r="BL605" s="347">
        <v>239.0185137244622</v>
      </c>
      <c r="BM605" s="348">
        <v>243.79888399895145</v>
      </c>
      <c r="BN605" s="349"/>
    </row>
    <row r="606" spans="1:66" x14ac:dyDescent="0.35">
      <c r="A606" s="288"/>
      <c r="B606" s="288"/>
      <c r="C606" s="288"/>
      <c r="D606" s="288"/>
      <c r="E606" s="196">
        <v>0</v>
      </c>
      <c r="F606" s="350">
        <v>0</v>
      </c>
      <c r="G606" s="347"/>
      <c r="H606" s="347"/>
      <c r="I606" s="347"/>
      <c r="J606" s="347"/>
      <c r="K606" s="348"/>
      <c r="L606" s="350">
        <v>0</v>
      </c>
      <c r="M606" s="347"/>
      <c r="N606" s="347"/>
      <c r="O606" s="347"/>
      <c r="P606" s="347"/>
      <c r="Q606" s="347"/>
      <c r="R606" s="350">
        <v>0</v>
      </c>
      <c r="S606" s="347"/>
      <c r="T606" s="347"/>
      <c r="U606" s="347"/>
      <c r="V606" s="347"/>
      <c r="W606" s="347"/>
      <c r="X606" s="350">
        <v>0</v>
      </c>
      <c r="Y606" s="347"/>
      <c r="Z606" s="347"/>
      <c r="AA606" s="347"/>
      <c r="AB606" s="347"/>
      <c r="AC606" s="347"/>
      <c r="AD606" s="350">
        <v>0</v>
      </c>
      <c r="AE606" s="347"/>
      <c r="AF606" s="347"/>
      <c r="AG606" s="347"/>
      <c r="AH606" s="347"/>
      <c r="AI606" s="347"/>
      <c r="AJ606" s="351">
        <v>0</v>
      </c>
      <c r="AK606" s="347"/>
      <c r="AL606" s="347"/>
      <c r="AM606" s="347"/>
      <c r="AN606" s="347"/>
      <c r="AO606" s="347"/>
      <c r="AP606" s="350">
        <v>0</v>
      </c>
      <c r="AQ606" s="347"/>
      <c r="AR606" s="347"/>
      <c r="AS606" s="347"/>
      <c r="AT606" s="347"/>
      <c r="AU606" s="347"/>
      <c r="AV606" s="350">
        <v>0</v>
      </c>
      <c r="AW606" s="347"/>
      <c r="AX606" s="347"/>
      <c r="AY606" s="347"/>
      <c r="AZ606" s="347"/>
      <c r="BA606" s="347"/>
      <c r="BB606" s="350">
        <v>0</v>
      </c>
      <c r="BC606" s="347"/>
      <c r="BD606" s="347"/>
      <c r="BE606" s="347"/>
      <c r="BF606" s="347"/>
      <c r="BG606" s="347"/>
      <c r="BH606" s="350">
        <v>0</v>
      </c>
      <c r="BI606" s="347"/>
      <c r="BJ606" s="347"/>
      <c r="BK606" s="347"/>
      <c r="BL606" s="347"/>
      <c r="BM606" s="348"/>
      <c r="BN606" s="349"/>
    </row>
    <row r="607" spans="1:66" x14ac:dyDescent="0.35">
      <c r="A607" s="288"/>
      <c r="B607" s="288"/>
      <c r="C607" s="288"/>
      <c r="D607" s="288"/>
      <c r="E607" s="196">
        <v>0</v>
      </c>
      <c r="F607" s="350">
        <v>0</v>
      </c>
      <c r="G607" s="347"/>
      <c r="H607" s="347"/>
      <c r="I607" s="347"/>
      <c r="J607" s="347"/>
      <c r="K607" s="348"/>
      <c r="L607" s="350">
        <v>0</v>
      </c>
      <c r="M607" s="347"/>
      <c r="N607" s="347"/>
      <c r="O607" s="347"/>
      <c r="P607" s="347"/>
      <c r="Q607" s="347"/>
      <c r="R607" s="350">
        <v>0</v>
      </c>
      <c r="S607" s="347"/>
      <c r="T607" s="347"/>
      <c r="U607" s="347"/>
      <c r="V607" s="347"/>
      <c r="W607" s="347"/>
      <c r="X607" s="350">
        <v>0</v>
      </c>
      <c r="Y607" s="347"/>
      <c r="Z607" s="347"/>
      <c r="AA607" s="347"/>
      <c r="AB607" s="347"/>
      <c r="AC607" s="347"/>
      <c r="AD607" s="350">
        <v>0</v>
      </c>
      <c r="AE607" s="347"/>
      <c r="AF607" s="347"/>
      <c r="AG607" s="347"/>
      <c r="AH607" s="347"/>
      <c r="AI607" s="347"/>
      <c r="AJ607" s="351">
        <v>0</v>
      </c>
      <c r="AK607" s="347"/>
      <c r="AL607" s="347"/>
      <c r="AM607" s="347"/>
      <c r="AN607" s="347"/>
      <c r="AO607" s="347"/>
      <c r="AP607" s="350">
        <v>0</v>
      </c>
      <c r="AQ607" s="347"/>
      <c r="AR607" s="347"/>
      <c r="AS607" s="347"/>
      <c r="AT607" s="347"/>
      <c r="AU607" s="347"/>
      <c r="AV607" s="350">
        <v>0</v>
      </c>
      <c r="AW607" s="347"/>
      <c r="AX607" s="347"/>
      <c r="AY607" s="347"/>
      <c r="AZ607" s="347"/>
      <c r="BA607" s="347"/>
      <c r="BB607" s="350">
        <v>0</v>
      </c>
      <c r="BC607" s="347"/>
      <c r="BD607" s="347"/>
      <c r="BE607" s="347"/>
      <c r="BF607" s="347"/>
      <c r="BG607" s="347"/>
      <c r="BH607" s="350">
        <v>0</v>
      </c>
      <c r="BI607" s="347"/>
      <c r="BJ607" s="347"/>
      <c r="BK607" s="347"/>
      <c r="BL607" s="347"/>
      <c r="BM607" s="348"/>
      <c r="BN607" s="349"/>
    </row>
    <row r="608" spans="1:66" x14ac:dyDescent="0.35">
      <c r="A608" s="288"/>
      <c r="B608" s="288"/>
      <c r="C608" s="288"/>
      <c r="D608" s="288"/>
      <c r="E608" s="196">
        <v>0</v>
      </c>
      <c r="F608" s="350">
        <v>0</v>
      </c>
      <c r="G608" s="347"/>
      <c r="H608" s="347"/>
      <c r="I608" s="347"/>
      <c r="J608" s="347"/>
      <c r="K608" s="348"/>
      <c r="L608" s="350">
        <v>0</v>
      </c>
      <c r="M608" s="347"/>
      <c r="N608" s="347"/>
      <c r="O608" s="347"/>
      <c r="P608" s="347"/>
      <c r="Q608" s="347"/>
      <c r="R608" s="350">
        <v>0</v>
      </c>
      <c r="S608" s="347"/>
      <c r="T608" s="347"/>
      <c r="U608" s="347"/>
      <c r="V608" s="347"/>
      <c r="W608" s="347"/>
      <c r="X608" s="350">
        <v>0</v>
      </c>
      <c r="Y608" s="347"/>
      <c r="Z608" s="347"/>
      <c r="AA608" s="347"/>
      <c r="AB608" s="347"/>
      <c r="AC608" s="347"/>
      <c r="AD608" s="350">
        <v>0</v>
      </c>
      <c r="AE608" s="347"/>
      <c r="AF608" s="347"/>
      <c r="AG608" s="347"/>
      <c r="AH608" s="347"/>
      <c r="AI608" s="347"/>
      <c r="AJ608" s="351">
        <v>0</v>
      </c>
      <c r="AK608" s="347"/>
      <c r="AL608" s="347"/>
      <c r="AM608" s="347"/>
      <c r="AN608" s="347"/>
      <c r="AO608" s="347"/>
      <c r="AP608" s="350">
        <v>0</v>
      </c>
      <c r="AQ608" s="347"/>
      <c r="AR608" s="347"/>
      <c r="AS608" s="347"/>
      <c r="AT608" s="347"/>
      <c r="AU608" s="347"/>
      <c r="AV608" s="350">
        <v>0</v>
      </c>
      <c r="AW608" s="347"/>
      <c r="AX608" s="347"/>
      <c r="AY608" s="347"/>
      <c r="AZ608" s="347"/>
      <c r="BA608" s="347"/>
      <c r="BB608" s="350">
        <v>0</v>
      </c>
      <c r="BC608" s="347"/>
      <c r="BD608" s="347"/>
      <c r="BE608" s="347"/>
      <c r="BF608" s="347"/>
      <c r="BG608" s="347"/>
      <c r="BH608" s="350">
        <v>0</v>
      </c>
      <c r="BI608" s="347"/>
      <c r="BJ608" s="347"/>
      <c r="BK608" s="347"/>
      <c r="BL608" s="347"/>
      <c r="BM608" s="348"/>
      <c r="BN608" s="349"/>
    </row>
    <row r="609" spans="1:66" x14ac:dyDescent="0.35">
      <c r="A609" s="288"/>
      <c r="B609" s="288"/>
      <c r="C609" s="288"/>
      <c r="D609" s="288"/>
      <c r="E609" s="196">
        <v>0</v>
      </c>
      <c r="F609" s="350">
        <v>0</v>
      </c>
      <c r="G609" s="347"/>
      <c r="H609" s="347"/>
      <c r="I609" s="347"/>
      <c r="J609" s="347"/>
      <c r="K609" s="348"/>
      <c r="L609" s="350">
        <v>0</v>
      </c>
      <c r="M609" s="347"/>
      <c r="N609" s="347"/>
      <c r="O609" s="347"/>
      <c r="P609" s="347"/>
      <c r="Q609" s="347"/>
      <c r="R609" s="350">
        <v>0</v>
      </c>
      <c r="S609" s="347"/>
      <c r="T609" s="347"/>
      <c r="U609" s="347"/>
      <c r="V609" s="347"/>
      <c r="W609" s="347"/>
      <c r="X609" s="350">
        <v>0</v>
      </c>
      <c r="Y609" s="347"/>
      <c r="Z609" s="347"/>
      <c r="AA609" s="347"/>
      <c r="AB609" s="347"/>
      <c r="AC609" s="347"/>
      <c r="AD609" s="350">
        <v>0</v>
      </c>
      <c r="AE609" s="347"/>
      <c r="AF609" s="347"/>
      <c r="AG609" s="347"/>
      <c r="AH609" s="347"/>
      <c r="AI609" s="347"/>
      <c r="AJ609" s="351">
        <v>0</v>
      </c>
      <c r="AK609" s="347"/>
      <c r="AL609" s="347"/>
      <c r="AM609" s="347"/>
      <c r="AN609" s="347"/>
      <c r="AO609" s="347"/>
      <c r="AP609" s="350">
        <v>0</v>
      </c>
      <c r="AQ609" s="347"/>
      <c r="AR609" s="347"/>
      <c r="AS609" s="347"/>
      <c r="AT609" s="347"/>
      <c r="AU609" s="347"/>
      <c r="AV609" s="350">
        <v>0</v>
      </c>
      <c r="AW609" s="347"/>
      <c r="AX609" s="347"/>
      <c r="AY609" s="347"/>
      <c r="AZ609" s="347"/>
      <c r="BA609" s="347"/>
      <c r="BB609" s="350">
        <v>0</v>
      </c>
      <c r="BC609" s="347"/>
      <c r="BD609" s="347"/>
      <c r="BE609" s="347"/>
      <c r="BF609" s="347"/>
      <c r="BG609" s="347"/>
      <c r="BH609" s="350">
        <v>0</v>
      </c>
      <c r="BI609" s="347"/>
      <c r="BJ609" s="347"/>
      <c r="BK609" s="347"/>
      <c r="BL609" s="347"/>
      <c r="BM609" s="348"/>
      <c r="BN609" s="349"/>
    </row>
    <row r="610" spans="1:66" x14ac:dyDescent="0.35">
      <c r="A610" s="288"/>
      <c r="B610" s="288"/>
      <c r="C610" s="288"/>
      <c r="D610" s="288"/>
      <c r="E610" s="196">
        <v>0</v>
      </c>
      <c r="F610" s="350">
        <v>0</v>
      </c>
      <c r="G610" s="347"/>
      <c r="H610" s="347"/>
      <c r="I610" s="347"/>
      <c r="J610" s="347"/>
      <c r="K610" s="348"/>
      <c r="L610" s="350">
        <v>0</v>
      </c>
      <c r="M610" s="347"/>
      <c r="N610" s="347"/>
      <c r="O610" s="347"/>
      <c r="P610" s="347"/>
      <c r="Q610" s="347"/>
      <c r="R610" s="350">
        <v>0</v>
      </c>
      <c r="S610" s="347"/>
      <c r="T610" s="347"/>
      <c r="U610" s="347"/>
      <c r="V610" s="347"/>
      <c r="W610" s="347"/>
      <c r="X610" s="350">
        <v>0</v>
      </c>
      <c r="Y610" s="347"/>
      <c r="Z610" s="347"/>
      <c r="AA610" s="347"/>
      <c r="AB610" s="347"/>
      <c r="AC610" s="347"/>
      <c r="AD610" s="350">
        <v>0</v>
      </c>
      <c r="AE610" s="347"/>
      <c r="AF610" s="347"/>
      <c r="AG610" s="347"/>
      <c r="AH610" s="347"/>
      <c r="AI610" s="347"/>
      <c r="AJ610" s="351">
        <v>0</v>
      </c>
      <c r="AK610" s="347"/>
      <c r="AL610" s="347"/>
      <c r="AM610" s="347"/>
      <c r="AN610" s="347"/>
      <c r="AO610" s="347"/>
      <c r="AP610" s="350">
        <v>0</v>
      </c>
      <c r="AQ610" s="347"/>
      <c r="AR610" s="347"/>
      <c r="AS610" s="347"/>
      <c r="AT610" s="347"/>
      <c r="AU610" s="347"/>
      <c r="AV610" s="350">
        <v>0</v>
      </c>
      <c r="AW610" s="347"/>
      <c r="AX610" s="347"/>
      <c r="AY610" s="347"/>
      <c r="AZ610" s="347"/>
      <c r="BA610" s="347"/>
      <c r="BB610" s="350">
        <v>0</v>
      </c>
      <c r="BC610" s="347"/>
      <c r="BD610" s="347"/>
      <c r="BE610" s="347"/>
      <c r="BF610" s="347"/>
      <c r="BG610" s="347"/>
      <c r="BH610" s="350">
        <v>0</v>
      </c>
      <c r="BI610" s="347"/>
      <c r="BJ610" s="347"/>
      <c r="BK610" s="347"/>
      <c r="BL610" s="347"/>
      <c r="BM610" s="348"/>
      <c r="BN610" s="349"/>
    </row>
    <row r="611" spans="1:66" x14ac:dyDescent="0.35">
      <c r="A611" s="288"/>
      <c r="B611" s="288"/>
      <c r="C611" s="288"/>
      <c r="D611" s="288"/>
      <c r="E611" s="196">
        <v>0</v>
      </c>
      <c r="F611" s="350">
        <v>0</v>
      </c>
      <c r="G611" s="347"/>
      <c r="H611" s="347"/>
      <c r="I611" s="347"/>
      <c r="J611" s="347"/>
      <c r="K611" s="348"/>
      <c r="L611" s="350">
        <v>0</v>
      </c>
      <c r="M611" s="347"/>
      <c r="N611" s="347"/>
      <c r="O611" s="347"/>
      <c r="P611" s="347"/>
      <c r="Q611" s="347"/>
      <c r="R611" s="350">
        <v>0</v>
      </c>
      <c r="S611" s="347"/>
      <c r="T611" s="347"/>
      <c r="U611" s="347"/>
      <c r="V611" s="347"/>
      <c r="W611" s="347"/>
      <c r="X611" s="350">
        <v>0</v>
      </c>
      <c r="Y611" s="347"/>
      <c r="Z611" s="347"/>
      <c r="AA611" s="347"/>
      <c r="AB611" s="347"/>
      <c r="AC611" s="347"/>
      <c r="AD611" s="350">
        <v>0</v>
      </c>
      <c r="AE611" s="347"/>
      <c r="AF611" s="347"/>
      <c r="AG611" s="347"/>
      <c r="AH611" s="347"/>
      <c r="AI611" s="347"/>
      <c r="AJ611" s="351">
        <v>0</v>
      </c>
      <c r="AK611" s="347"/>
      <c r="AL611" s="347"/>
      <c r="AM611" s="347"/>
      <c r="AN611" s="347"/>
      <c r="AO611" s="347"/>
      <c r="AP611" s="350">
        <v>0</v>
      </c>
      <c r="AQ611" s="347"/>
      <c r="AR611" s="347"/>
      <c r="AS611" s="347"/>
      <c r="AT611" s="347"/>
      <c r="AU611" s="347"/>
      <c r="AV611" s="350">
        <v>0</v>
      </c>
      <c r="AW611" s="347"/>
      <c r="AX611" s="347"/>
      <c r="AY611" s="347"/>
      <c r="AZ611" s="347"/>
      <c r="BA611" s="347"/>
      <c r="BB611" s="350">
        <v>0</v>
      </c>
      <c r="BC611" s="347"/>
      <c r="BD611" s="347"/>
      <c r="BE611" s="347"/>
      <c r="BF611" s="347"/>
      <c r="BG611" s="347"/>
      <c r="BH611" s="350">
        <v>0</v>
      </c>
      <c r="BI611" s="347"/>
      <c r="BJ611" s="347"/>
      <c r="BK611" s="347"/>
      <c r="BL611" s="347"/>
      <c r="BM611" s="348"/>
      <c r="BN611" s="349"/>
    </row>
    <row r="612" spans="1:66" x14ac:dyDescent="0.35">
      <c r="A612" s="288"/>
      <c r="B612" s="288"/>
      <c r="C612" s="288"/>
      <c r="D612" s="288"/>
      <c r="E612" s="196">
        <v>0</v>
      </c>
      <c r="F612" s="350">
        <v>0</v>
      </c>
      <c r="G612" s="347"/>
      <c r="H612" s="347"/>
      <c r="I612" s="347"/>
      <c r="J612" s="347"/>
      <c r="K612" s="348"/>
      <c r="L612" s="350">
        <v>0</v>
      </c>
      <c r="M612" s="347"/>
      <c r="N612" s="347"/>
      <c r="O612" s="347"/>
      <c r="P612" s="347"/>
      <c r="Q612" s="347"/>
      <c r="R612" s="350">
        <v>0</v>
      </c>
      <c r="S612" s="347"/>
      <c r="T612" s="347"/>
      <c r="U612" s="347"/>
      <c r="V612" s="347"/>
      <c r="W612" s="347"/>
      <c r="X612" s="350">
        <v>0</v>
      </c>
      <c r="Y612" s="347"/>
      <c r="Z612" s="347"/>
      <c r="AA612" s="347"/>
      <c r="AB612" s="347"/>
      <c r="AC612" s="347"/>
      <c r="AD612" s="350">
        <v>0</v>
      </c>
      <c r="AE612" s="347"/>
      <c r="AF612" s="347"/>
      <c r="AG612" s="347"/>
      <c r="AH612" s="347"/>
      <c r="AI612" s="347"/>
      <c r="AJ612" s="351">
        <v>0</v>
      </c>
      <c r="AK612" s="347"/>
      <c r="AL612" s="347"/>
      <c r="AM612" s="347"/>
      <c r="AN612" s="347"/>
      <c r="AO612" s="347"/>
      <c r="AP612" s="350">
        <v>0</v>
      </c>
      <c r="AQ612" s="347"/>
      <c r="AR612" s="347"/>
      <c r="AS612" s="347"/>
      <c r="AT612" s="347"/>
      <c r="AU612" s="347"/>
      <c r="AV612" s="350">
        <v>0</v>
      </c>
      <c r="AW612" s="347"/>
      <c r="AX612" s="347"/>
      <c r="AY612" s="347"/>
      <c r="AZ612" s="347"/>
      <c r="BA612" s="347"/>
      <c r="BB612" s="350">
        <v>0</v>
      </c>
      <c r="BC612" s="347"/>
      <c r="BD612" s="347"/>
      <c r="BE612" s="347"/>
      <c r="BF612" s="347"/>
      <c r="BG612" s="347"/>
      <c r="BH612" s="350">
        <v>0</v>
      </c>
      <c r="BI612" s="347"/>
      <c r="BJ612" s="347"/>
      <c r="BK612" s="347"/>
      <c r="BL612" s="347"/>
      <c r="BM612" s="348"/>
      <c r="BN612" s="349"/>
    </row>
    <row r="613" spans="1:66" x14ac:dyDescent="0.35">
      <c r="A613" s="288"/>
      <c r="B613" s="288"/>
      <c r="C613" s="288"/>
      <c r="D613" s="288"/>
      <c r="E613" s="196">
        <v>0</v>
      </c>
      <c r="F613" s="350">
        <v>0</v>
      </c>
      <c r="G613" s="347"/>
      <c r="H613" s="347"/>
      <c r="I613" s="347"/>
      <c r="J613" s="347"/>
      <c r="K613" s="348"/>
      <c r="L613" s="350">
        <v>0</v>
      </c>
      <c r="M613" s="347"/>
      <c r="N613" s="347"/>
      <c r="O613" s="347"/>
      <c r="P613" s="347"/>
      <c r="Q613" s="347"/>
      <c r="R613" s="350">
        <v>0</v>
      </c>
      <c r="S613" s="347"/>
      <c r="T613" s="347"/>
      <c r="U613" s="347"/>
      <c r="V613" s="347"/>
      <c r="W613" s="347"/>
      <c r="X613" s="350">
        <v>0</v>
      </c>
      <c r="Y613" s="347"/>
      <c r="Z613" s="347"/>
      <c r="AA613" s="347"/>
      <c r="AB613" s="347"/>
      <c r="AC613" s="347"/>
      <c r="AD613" s="350">
        <v>0</v>
      </c>
      <c r="AE613" s="347"/>
      <c r="AF613" s="347"/>
      <c r="AG613" s="347"/>
      <c r="AH613" s="347"/>
      <c r="AI613" s="347"/>
      <c r="AJ613" s="351">
        <v>0</v>
      </c>
      <c r="AK613" s="347"/>
      <c r="AL613" s="347"/>
      <c r="AM613" s="347"/>
      <c r="AN613" s="347"/>
      <c r="AO613" s="347"/>
      <c r="AP613" s="350">
        <v>0</v>
      </c>
      <c r="AQ613" s="347"/>
      <c r="AR613" s="347"/>
      <c r="AS613" s="347"/>
      <c r="AT613" s="347"/>
      <c r="AU613" s="347"/>
      <c r="AV613" s="350">
        <v>0</v>
      </c>
      <c r="AW613" s="347"/>
      <c r="AX613" s="347"/>
      <c r="AY613" s="347"/>
      <c r="AZ613" s="347"/>
      <c r="BA613" s="347"/>
      <c r="BB613" s="350">
        <v>0</v>
      </c>
      <c r="BC613" s="347"/>
      <c r="BD613" s="347"/>
      <c r="BE613" s="347"/>
      <c r="BF613" s="347"/>
      <c r="BG613" s="347"/>
      <c r="BH613" s="350">
        <v>0</v>
      </c>
      <c r="BI613" s="347"/>
      <c r="BJ613" s="347"/>
      <c r="BK613" s="347"/>
      <c r="BL613" s="347"/>
      <c r="BM613" s="348"/>
      <c r="BN613" s="349"/>
    </row>
    <row r="614" spans="1:66" x14ac:dyDescent="0.35">
      <c r="A614" s="288"/>
      <c r="B614" s="288"/>
      <c r="C614" s="288"/>
      <c r="D614" s="288"/>
      <c r="E614" s="196">
        <v>0</v>
      </c>
      <c r="F614" s="350">
        <v>0</v>
      </c>
      <c r="G614" s="347"/>
      <c r="H614" s="347"/>
      <c r="I614" s="347"/>
      <c r="J614" s="347"/>
      <c r="K614" s="348"/>
      <c r="L614" s="350">
        <v>0</v>
      </c>
      <c r="M614" s="347"/>
      <c r="N614" s="347"/>
      <c r="O614" s="347"/>
      <c r="P614" s="347"/>
      <c r="Q614" s="347"/>
      <c r="R614" s="350">
        <v>0</v>
      </c>
      <c r="S614" s="347"/>
      <c r="T614" s="347"/>
      <c r="U614" s="347"/>
      <c r="V614" s="347"/>
      <c r="W614" s="347"/>
      <c r="X614" s="350">
        <v>0</v>
      </c>
      <c r="Y614" s="347"/>
      <c r="Z614" s="347"/>
      <c r="AA614" s="347"/>
      <c r="AB614" s="347"/>
      <c r="AC614" s="347"/>
      <c r="AD614" s="350">
        <v>0</v>
      </c>
      <c r="AE614" s="347"/>
      <c r="AF614" s="347"/>
      <c r="AG614" s="347"/>
      <c r="AH614" s="347"/>
      <c r="AI614" s="347"/>
      <c r="AJ614" s="351">
        <v>0</v>
      </c>
      <c r="AK614" s="347"/>
      <c r="AL614" s="347"/>
      <c r="AM614" s="347"/>
      <c r="AN614" s="347"/>
      <c r="AO614" s="347"/>
      <c r="AP614" s="350">
        <v>0</v>
      </c>
      <c r="AQ614" s="347"/>
      <c r="AR614" s="347"/>
      <c r="AS614" s="347"/>
      <c r="AT614" s="347"/>
      <c r="AU614" s="347"/>
      <c r="AV614" s="350">
        <v>0</v>
      </c>
      <c r="AW614" s="347"/>
      <c r="AX614" s="347"/>
      <c r="AY614" s="347"/>
      <c r="AZ614" s="347"/>
      <c r="BA614" s="347"/>
      <c r="BB614" s="350">
        <v>0</v>
      </c>
      <c r="BC614" s="347"/>
      <c r="BD614" s="347"/>
      <c r="BE614" s="347"/>
      <c r="BF614" s="347"/>
      <c r="BG614" s="347"/>
      <c r="BH614" s="350">
        <v>0</v>
      </c>
      <c r="BI614" s="347"/>
      <c r="BJ614" s="347"/>
      <c r="BK614" s="347"/>
      <c r="BL614" s="347"/>
      <c r="BM614" s="348"/>
      <c r="BN614" s="349"/>
    </row>
    <row r="615" spans="1:66" x14ac:dyDescent="0.35">
      <c r="A615" s="288"/>
      <c r="B615" s="288"/>
      <c r="C615" s="288"/>
      <c r="D615" s="288"/>
      <c r="E615" s="196">
        <v>0</v>
      </c>
      <c r="F615" s="350">
        <v>0</v>
      </c>
      <c r="G615" s="347"/>
      <c r="H615" s="347"/>
      <c r="I615" s="347"/>
      <c r="J615" s="347"/>
      <c r="K615" s="348"/>
      <c r="L615" s="350">
        <v>0</v>
      </c>
      <c r="M615" s="347"/>
      <c r="N615" s="347"/>
      <c r="O615" s="347"/>
      <c r="P615" s="347"/>
      <c r="Q615" s="347"/>
      <c r="R615" s="350">
        <v>0</v>
      </c>
      <c r="S615" s="347"/>
      <c r="T615" s="347"/>
      <c r="U615" s="347"/>
      <c r="V615" s="347"/>
      <c r="W615" s="347"/>
      <c r="X615" s="350">
        <v>0</v>
      </c>
      <c r="Y615" s="347"/>
      <c r="Z615" s="347"/>
      <c r="AA615" s="347"/>
      <c r="AB615" s="347"/>
      <c r="AC615" s="347"/>
      <c r="AD615" s="350">
        <v>0</v>
      </c>
      <c r="AE615" s="347"/>
      <c r="AF615" s="347"/>
      <c r="AG615" s="347"/>
      <c r="AH615" s="347"/>
      <c r="AI615" s="347"/>
      <c r="AJ615" s="351">
        <v>0</v>
      </c>
      <c r="AK615" s="347"/>
      <c r="AL615" s="347"/>
      <c r="AM615" s="347"/>
      <c r="AN615" s="347"/>
      <c r="AO615" s="347"/>
      <c r="AP615" s="350">
        <v>0</v>
      </c>
      <c r="AQ615" s="347"/>
      <c r="AR615" s="347"/>
      <c r="AS615" s="347"/>
      <c r="AT615" s="347"/>
      <c r="AU615" s="347"/>
      <c r="AV615" s="350">
        <v>0</v>
      </c>
      <c r="AW615" s="347"/>
      <c r="AX615" s="347"/>
      <c r="AY615" s="347"/>
      <c r="AZ615" s="347"/>
      <c r="BA615" s="347"/>
      <c r="BB615" s="350">
        <v>0</v>
      </c>
      <c r="BC615" s="347"/>
      <c r="BD615" s="347"/>
      <c r="BE615" s="347"/>
      <c r="BF615" s="347"/>
      <c r="BG615" s="347"/>
      <c r="BH615" s="350">
        <v>0</v>
      </c>
      <c r="BI615" s="347"/>
      <c r="BJ615" s="347"/>
      <c r="BK615" s="347"/>
      <c r="BL615" s="347"/>
      <c r="BM615" s="348"/>
      <c r="BN615" s="349"/>
    </row>
    <row r="616" spans="1:66" x14ac:dyDescent="0.35">
      <c r="A616" s="288"/>
      <c r="B616" s="288"/>
      <c r="C616" s="288"/>
      <c r="D616" s="288"/>
      <c r="E616" s="196">
        <v>0</v>
      </c>
      <c r="F616" s="350">
        <v>0</v>
      </c>
      <c r="G616" s="347"/>
      <c r="H616" s="347"/>
      <c r="I616" s="347"/>
      <c r="J616" s="347"/>
      <c r="K616" s="348"/>
      <c r="L616" s="350">
        <v>0</v>
      </c>
      <c r="M616" s="347"/>
      <c r="N616" s="347"/>
      <c r="O616" s="347"/>
      <c r="P616" s="347"/>
      <c r="Q616" s="347"/>
      <c r="R616" s="350">
        <v>0</v>
      </c>
      <c r="S616" s="347"/>
      <c r="T616" s="347"/>
      <c r="U616" s="347"/>
      <c r="V616" s="347"/>
      <c r="W616" s="347"/>
      <c r="X616" s="350">
        <v>0</v>
      </c>
      <c r="Y616" s="347"/>
      <c r="Z616" s="347"/>
      <c r="AA616" s="347"/>
      <c r="AB616" s="347"/>
      <c r="AC616" s="347"/>
      <c r="AD616" s="350">
        <v>0</v>
      </c>
      <c r="AE616" s="347"/>
      <c r="AF616" s="347"/>
      <c r="AG616" s="347"/>
      <c r="AH616" s="347"/>
      <c r="AI616" s="347"/>
      <c r="AJ616" s="351">
        <v>0</v>
      </c>
      <c r="AK616" s="347"/>
      <c r="AL616" s="347"/>
      <c r="AM616" s="347"/>
      <c r="AN616" s="347"/>
      <c r="AO616" s="347"/>
      <c r="AP616" s="350">
        <v>0</v>
      </c>
      <c r="AQ616" s="347"/>
      <c r="AR616" s="347"/>
      <c r="AS616" s="347"/>
      <c r="AT616" s="347"/>
      <c r="AU616" s="347"/>
      <c r="AV616" s="350">
        <v>0</v>
      </c>
      <c r="AW616" s="347"/>
      <c r="AX616" s="347"/>
      <c r="AY616" s="347"/>
      <c r="AZ616" s="347"/>
      <c r="BA616" s="347"/>
      <c r="BB616" s="350">
        <v>0</v>
      </c>
      <c r="BC616" s="347"/>
      <c r="BD616" s="347"/>
      <c r="BE616" s="347"/>
      <c r="BF616" s="347"/>
      <c r="BG616" s="347"/>
      <c r="BH616" s="350">
        <v>0</v>
      </c>
      <c r="BI616" s="347"/>
      <c r="BJ616" s="347"/>
      <c r="BK616" s="347"/>
      <c r="BL616" s="347"/>
      <c r="BM616" s="348"/>
      <c r="BN616" s="349"/>
    </row>
    <row r="617" spans="1:66" x14ac:dyDescent="0.35">
      <c r="A617" s="288"/>
      <c r="B617" s="288"/>
      <c r="C617" s="288"/>
      <c r="D617" s="288"/>
      <c r="E617" s="196">
        <v>0</v>
      </c>
      <c r="F617" s="350">
        <v>0</v>
      </c>
      <c r="G617" s="347"/>
      <c r="H617" s="347"/>
      <c r="I617" s="347"/>
      <c r="J617" s="347"/>
      <c r="K617" s="348"/>
      <c r="L617" s="350">
        <v>0</v>
      </c>
      <c r="M617" s="347"/>
      <c r="N617" s="347"/>
      <c r="O617" s="347"/>
      <c r="P617" s="347"/>
      <c r="Q617" s="347"/>
      <c r="R617" s="350">
        <v>0</v>
      </c>
      <c r="S617" s="347"/>
      <c r="T617" s="347"/>
      <c r="U617" s="347"/>
      <c r="V617" s="347"/>
      <c r="W617" s="347"/>
      <c r="X617" s="350">
        <v>0</v>
      </c>
      <c r="Y617" s="347"/>
      <c r="Z617" s="347"/>
      <c r="AA617" s="347"/>
      <c r="AB617" s="347"/>
      <c r="AC617" s="347"/>
      <c r="AD617" s="350">
        <v>0</v>
      </c>
      <c r="AE617" s="347"/>
      <c r="AF617" s="347"/>
      <c r="AG617" s="347"/>
      <c r="AH617" s="347"/>
      <c r="AI617" s="347"/>
      <c r="AJ617" s="351">
        <v>0</v>
      </c>
      <c r="AK617" s="347"/>
      <c r="AL617" s="347"/>
      <c r="AM617" s="347"/>
      <c r="AN617" s="347"/>
      <c r="AO617" s="347"/>
      <c r="AP617" s="350">
        <v>0</v>
      </c>
      <c r="AQ617" s="347"/>
      <c r="AR617" s="347"/>
      <c r="AS617" s="347"/>
      <c r="AT617" s="347"/>
      <c r="AU617" s="347"/>
      <c r="AV617" s="350">
        <v>0</v>
      </c>
      <c r="AW617" s="347"/>
      <c r="AX617" s="347"/>
      <c r="AY617" s="347"/>
      <c r="AZ617" s="347"/>
      <c r="BA617" s="347"/>
      <c r="BB617" s="350">
        <v>0</v>
      </c>
      <c r="BC617" s="347"/>
      <c r="BD617" s="347"/>
      <c r="BE617" s="347"/>
      <c r="BF617" s="347"/>
      <c r="BG617" s="347"/>
      <c r="BH617" s="350">
        <v>0</v>
      </c>
      <c r="BI617" s="347"/>
      <c r="BJ617" s="347"/>
      <c r="BK617" s="347"/>
      <c r="BL617" s="347"/>
      <c r="BM617" s="348"/>
      <c r="BN617" s="349"/>
    </row>
    <row r="618" spans="1:66" x14ac:dyDescent="0.35">
      <c r="A618" s="288"/>
      <c r="B618" s="288"/>
      <c r="C618" s="288"/>
      <c r="D618" s="288"/>
      <c r="E618" s="196">
        <v>0</v>
      </c>
      <c r="F618" s="350">
        <v>0</v>
      </c>
      <c r="G618" s="347"/>
      <c r="H618" s="347"/>
      <c r="I618" s="347"/>
      <c r="J618" s="347"/>
      <c r="K618" s="348"/>
      <c r="L618" s="350">
        <v>0</v>
      </c>
      <c r="M618" s="347"/>
      <c r="N618" s="347"/>
      <c r="O618" s="347"/>
      <c r="P618" s="347"/>
      <c r="Q618" s="347"/>
      <c r="R618" s="350">
        <v>0</v>
      </c>
      <c r="S618" s="347"/>
      <c r="T618" s="347"/>
      <c r="U618" s="347"/>
      <c r="V618" s="347"/>
      <c r="W618" s="347"/>
      <c r="X618" s="350">
        <v>0</v>
      </c>
      <c r="Y618" s="347"/>
      <c r="Z618" s="347"/>
      <c r="AA618" s="347"/>
      <c r="AB618" s="347"/>
      <c r="AC618" s="347"/>
      <c r="AD618" s="350">
        <v>0</v>
      </c>
      <c r="AE618" s="347"/>
      <c r="AF618" s="347"/>
      <c r="AG618" s="347"/>
      <c r="AH618" s="347"/>
      <c r="AI618" s="347"/>
      <c r="AJ618" s="351">
        <v>0</v>
      </c>
      <c r="AK618" s="347"/>
      <c r="AL618" s="347"/>
      <c r="AM618" s="347"/>
      <c r="AN618" s="347"/>
      <c r="AO618" s="347"/>
      <c r="AP618" s="350">
        <v>0</v>
      </c>
      <c r="AQ618" s="347"/>
      <c r="AR618" s="347"/>
      <c r="AS618" s="347"/>
      <c r="AT618" s="347"/>
      <c r="AU618" s="347"/>
      <c r="AV618" s="350">
        <v>0</v>
      </c>
      <c r="AW618" s="347"/>
      <c r="AX618" s="347"/>
      <c r="AY618" s="347"/>
      <c r="AZ618" s="347"/>
      <c r="BA618" s="347"/>
      <c r="BB618" s="350">
        <v>0</v>
      </c>
      <c r="BC618" s="347"/>
      <c r="BD618" s="347"/>
      <c r="BE618" s="347"/>
      <c r="BF618" s="347"/>
      <c r="BG618" s="347"/>
      <c r="BH618" s="350">
        <v>0</v>
      </c>
      <c r="BI618" s="347"/>
      <c r="BJ618" s="347"/>
      <c r="BK618" s="347"/>
      <c r="BL618" s="347"/>
      <c r="BM618" s="348"/>
      <c r="BN618" s="349"/>
    </row>
    <row r="619" spans="1:66" x14ac:dyDescent="0.35">
      <c r="A619" s="288"/>
      <c r="B619" s="288"/>
      <c r="C619" s="288"/>
      <c r="D619" s="288"/>
      <c r="E619" s="196">
        <v>0</v>
      </c>
      <c r="F619" s="350">
        <v>0</v>
      </c>
      <c r="G619" s="347"/>
      <c r="H619" s="347"/>
      <c r="I619" s="347"/>
      <c r="J619" s="347"/>
      <c r="K619" s="348"/>
      <c r="L619" s="350">
        <v>0</v>
      </c>
      <c r="M619" s="347"/>
      <c r="N619" s="347"/>
      <c r="O619" s="347"/>
      <c r="P619" s="347"/>
      <c r="Q619" s="347"/>
      <c r="R619" s="350">
        <v>0</v>
      </c>
      <c r="S619" s="347"/>
      <c r="T619" s="347"/>
      <c r="U619" s="347"/>
      <c r="V619" s="347"/>
      <c r="W619" s="347"/>
      <c r="X619" s="350">
        <v>0</v>
      </c>
      <c r="Y619" s="347"/>
      <c r="Z619" s="347"/>
      <c r="AA619" s="347"/>
      <c r="AB619" s="347"/>
      <c r="AC619" s="347"/>
      <c r="AD619" s="350">
        <v>0</v>
      </c>
      <c r="AE619" s="347"/>
      <c r="AF619" s="347"/>
      <c r="AG619" s="347"/>
      <c r="AH619" s="347"/>
      <c r="AI619" s="347"/>
      <c r="AJ619" s="351">
        <v>0</v>
      </c>
      <c r="AK619" s="347"/>
      <c r="AL619" s="347"/>
      <c r="AM619" s="347"/>
      <c r="AN619" s="347"/>
      <c r="AO619" s="347"/>
      <c r="AP619" s="350">
        <v>0</v>
      </c>
      <c r="AQ619" s="347"/>
      <c r="AR619" s="347"/>
      <c r="AS619" s="347"/>
      <c r="AT619" s="347"/>
      <c r="AU619" s="347"/>
      <c r="AV619" s="350">
        <v>0</v>
      </c>
      <c r="AW619" s="347"/>
      <c r="AX619" s="347"/>
      <c r="AY619" s="347"/>
      <c r="AZ619" s="347"/>
      <c r="BA619" s="347"/>
      <c r="BB619" s="350">
        <v>0</v>
      </c>
      <c r="BC619" s="347"/>
      <c r="BD619" s="347"/>
      <c r="BE619" s="347"/>
      <c r="BF619" s="347"/>
      <c r="BG619" s="347"/>
      <c r="BH619" s="350">
        <v>0</v>
      </c>
      <c r="BI619" s="347"/>
      <c r="BJ619" s="347"/>
      <c r="BK619" s="347"/>
      <c r="BL619" s="347"/>
      <c r="BM619" s="348"/>
      <c r="BN619" s="349"/>
    </row>
    <row r="620" spans="1:66" x14ac:dyDescent="0.35">
      <c r="A620" s="288"/>
      <c r="B620" s="288"/>
      <c r="C620" s="288"/>
      <c r="D620" s="288"/>
      <c r="E620" s="196">
        <v>0</v>
      </c>
      <c r="F620" s="350">
        <v>0</v>
      </c>
      <c r="G620" s="347"/>
      <c r="H620" s="347"/>
      <c r="I620" s="347"/>
      <c r="J620" s="347"/>
      <c r="K620" s="348"/>
      <c r="L620" s="350">
        <v>0</v>
      </c>
      <c r="M620" s="347"/>
      <c r="N620" s="347"/>
      <c r="O620" s="347"/>
      <c r="P620" s="347"/>
      <c r="Q620" s="347"/>
      <c r="R620" s="350">
        <v>0</v>
      </c>
      <c r="S620" s="347"/>
      <c r="T620" s="347"/>
      <c r="U620" s="347"/>
      <c r="V620" s="347"/>
      <c r="W620" s="347"/>
      <c r="X620" s="350">
        <v>0</v>
      </c>
      <c r="Y620" s="347"/>
      <c r="Z620" s="347"/>
      <c r="AA620" s="347"/>
      <c r="AB620" s="347"/>
      <c r="AC620" s="347"/>
      <c r="AD620" s="350">
        <v>0</v>
      </c>
      <c r="AE620" s="347"/>
      <c r="AF620" s="347"/>
      <c r="AG620" s="347"/>
      <c r="AH620" s="347"/>
      <c r="AI620" s="347"/>
      <c r="AJ620" s="351">
        <v>0</v>
      </c>
      <c r="AK620" s="347"/>
      <c r="AL620" s="347"/>
      <c r="AM620" s="347"/>
      <c r="AN620" s="347"/>
      <c r="AO620" s="347"/>
      <c r="AP620" s="350">
        <v>0</v>
      </c>
      <c r="AQ620" s="347"/>
      <c r="AR620" s="347"/>
      <c r="AS620" s="347"/>
      <c r="AT620" s="347"/>
      <c r="AU620" s="347"/>
      <c r="AV620" s="350">
        <v>0</v>
      </c>
      <c r="AW620" s="347"/>
      <c r="AX620" s="347"/>
      <c r="AY620" s="347"/>
      <c r="AZ620" s="347"/>
      <c r="BA620" s="347"/>
      <c r="BB620" s="350">
        <v>0</v>
      </c>
      <c r="BC620" s="347"/>
      <c r="BD620" s="347"/>
      <c r="BE620" s="347"/>
      <c r="BF620" s="347"/>
      <c r="BG620" s="347"/>
      <c r="BH620" s="350">
        <v>0</v>
      </c>
      <c r="BI620" s="347"/>
      <c r="BJ620" s="347"/>
      <c r="BK620" s="347"/>
      <c r="BL620" s="347"/>
      <c r="BM620" s="348"/>
      <c r="BN620" s="349"/>
    </row>
    <row r="621" spans="1:66" x14ac:dyDescent="0.35">
      <c r="A621" s="288"/>
      <c r="B621" s="288"/>
      <c r="C621" s="288"/>
      <c r="D621" s="288"/>
      <c r="E621" s="196">
        <v>0</v>
      </c>
      <c r="F621" s="350">
        <v>0</v>
      </c>
      <c r="G621" s="347"/>
      <c r="H621" s="347"/>
      <c r="I621" s="347"/>
      <c r="J621" s="347"/>
      <c r="K621" s="348"/>
      <c r="L621" s="350">
        <v>0</v>
      </c>
      <c r="M621" s="347"/>
      <c r="N621" s="347"/>
      <c r="O621" s="347"/>
      <c r="P621" s="347"/>
      <c r="Q621" s="347"/>
      <c r="R621" s="350">
        <v>0</v>
      </c>
      <c r="S621" s="347"/>
      <c r="T621" s="347"/>
      <c r="U621" s="347"/>
      <c r="V621" s="347"/>
      <c r="W621" s="347"/>
      <c r="X621" s="350">
        <v>0</v>
      </c>
      <c r="Y621" s="347"/>
      <c r="Z621" s="347"/>
      <c r="AA621" s="347"/>
      <c r="AB621" s="347"/>
      <c r="AC621" s="347"/>
      <c r="AD621" s="350">
        <v>0</v>
      </c>
      <c r="AE621" s="347"/>
      <c r="AF621" s="347"/>
      <c r="AG621" s="347"/>
      <c r="AH621" s="347"/>
      <c r="AI621" s="347"/>
      <c r="AJ621" s="351">
        <v>0</v>
      </c>
      <c r="AK621" s="347"/>
      <c r="AL621" s="347"/>
      <c r="AM621" s="347"/>
      <c r="AN621" s="347"/>
      <c r="AO621" s="347"/>
      <c r="AP621" s="350">
        <v>0</v>
      </c>
      <c r="AQ621" s="347"/>
      <c r="AR621" s="347"/>
      <c r="AS621" s="347"/>
      <c r="AT621" s="347"/>
      <c r="AU621" s="347"/>
      <c r="AV621" s="350">
        <v>0</v>
      </c>
      <c r="AW621" s="347"/>
      <c r="AX621" s="347"/>
      <c r="AY621" s="347"/>
      <c r="AZ621" s="347"/>
      <c r="BA621" s="347"/>
      <c r="BB621" s="350">
        <v>0</v>
      </c>
      <c r="BC621" s="347"/>
      <c r="BD621" s="347"/>
      <c r="BE621" s="347"/>
      <c r="BF621" s="347"/>
      <c r="BG621" s="347"/>
      <c r="BH621" s="350">
        <v>0</v>
      </c>
      <c r="BI621" s="347"/>
      <c r="BJ621" s="347"/>
      <c r="BK621" s="347"/>
      <c r="BL621" s="347"/>
      <c r="BM621" s="348"/>
      <c r="BN621" s="349"/>
    </row>
    <row r="622" spans="1:66" x14ac:dyDescent="0.35">
      <c r="A622" s="288"/>
      <c r="B622" s="288"/>
      <c r="C622" s="288"/>
      <c r="D622" s="288"/>
      <c r="E622" s="196">
        <v>0</v>
      </c>
      <c r="F622" s="350">
        <v>0</v>
      </c>
      <c r="G622" s="347"/>
      <c r="H622" s="347"/>
      <c r="I622" s="347"/>
      <c r="J622" s="347"/>
      <c r="K622" s="348"/>
      <c r="L622" s="350">
        <v>0</v>
      </c>
      <c r="M622" s="347"/>
      <c r="N622" s="347"/>
      <c r="O622" s="347"/>
      <c r="P622" s="347"/>
      <c r="Q622" s="347"/>
      <c r="R622" s="350">
        <v>0</v>
      </c>
      <c r="S622" s="347"/>
      <c r="T622" s="347"/>
      <c r="U622" s="347"/>
      <c r="V622" s="347"/>
      <c r="W622" s="347"/>
      <c r="X622" s="350">
        <v>0</v>
      </c>
      <c r="Y622" s="347"/>
      <c r="Z622" s="347"/>
      <c r="AA622" s="347"/>
      <c r="AB622" s="347"/>
      <c r="AC622" s="347"/>
      <c r="AD622" s="350">
        <v>0</v>
      </c>
      <c r="AE622" s="347"/>
      <c r="AF622" s="347"/>
      <c r="AG622" s="347"/>
      <c r="AH622" s="347"/>
      <c r="AI622" s="347"/>
      <c r="AJ622" s="351">
        <v>0</v>
      </c>
      <c r="AK622" s="347"/>
      <c r="AL622" s="347"/>
      <c r="AM622" s="347"/>
      <c r="AN622" s="347"/>
      <c r="AO622" s="347"/>
      <c r="AP622" s="350">
        <v>0</v>
      </c>
      <c r="AQ622" s="347"/>
      <c r="AR622" s="347"/>
      <c r="AS622" s="347"/>
      <c r="AT622" s="347"/>
      <c r="AU622" s="347"/>
      <c r="AV622" s="350">
        <v>0</v>
      </c>
      <c r="AW622" s="347"/>
      <c r="AX622" s="347"/>
      <c r="AY622" s="347"/>
      <c r="AZ622" s="347"/>
      <c r="BA622" s="347"/>
      <c r="BB622" s="350">
        <v>0</v>
      </c>
      <c r="BC622" s="347"/>
      <c r="BD622" s="347"/>
      <c r="BE622" s="347"/>
      <c r="BF622" s="347"/>
      <c r="BG622" s="347"/>
      <c r="BH622" s="350">
        <v>0</v>
      </c>
      <c r="BI622" s="347"/>
      <c r="BJ622" s="347"/>
      <c r="BK622" s="347"/>
      <c r="BL622" s="347"/>
      <c r="BM622" s="348"/>
      <c r="BN622" s="349"/>
    </row>
    <row r="623" spans="1:66" x14ac:dyDescent="0.35">
      <c r="A623" s="288"/>
      <c r="B623" s="288"/>
      <c r="C623" s="288"/>
      <c r="D623" s="288"/>
      <c r="E623" s="201" t="s">
        <v>11</v>
      </c>
      <c r="F623" s="350">
        <v>761815.75420799968</v>
      </c>
      <c r="G623" s="351">
        <v>777052.06929215998</v>
      </c>
      <c r="H623" s="351">
        <v>792593.11067800329</v>
      </c>
      <c r="I623" s="351">
        <v>808444.97289156332</v>
      </c>
      <c r="J623" s="351">
        <v>824613.87234939437</v>
      </c>
      <c r="K623" s="352">
        <v>841106.14979638241</v>
      </c>
      <c r="L623" s="350">
        <v>980159361.27897608</v>
      </c>
      <c r="M623" s="351">
        <v>976238723.83386016</v>
      </c>
      <c r="N623" s="351">
        <v>972333768.93852472</v>
      </c>
      <c r="O623" s="351">
        <v>968444433.86277068</v>
      </c>
      <c r="P623" s="351">
        <v>964570656.12731957</v>
      </c>
      <c r="Q623" s="351">
        <v>960712373.50281024</v>
      </c>
      <c r="R623" s="350">
        <v>43072623.696399838</v>
      </c>
      <c r="S623" s="351">
        <v>43725171.779119045</v>
      </c>
      <c r="T623" s="351">
        <v>44390988.63227503</v>
      </c>
      <c r="U623" s="351">
        <v>45070339.195659012</v>
      </c>
      <c r="V623" s="351">
        <v>45763493.708729185</v>
      </c>
      <c r="W623" s="351">
        <v>46470727.816602454</v>
      </c>
      <c r="X623" s="350">
        <v>21536311.848199919</v>
      </c>
      <c r="Y623" s="351">
        <v>21862585.889559522</v>
      </c>
      <c r="Z623" s="351">
        <v>22195494.316137515</v>
      </c>
      <c r="AA623" s="351">
        <v>22535169.597829506</v>
      </c>
      <c r="AB623" s="351">
        <v>22881746.854364593</v>
      </c>
      <c r="AC623" s="351">
        <v>23235363.908301227</v>
      </c>
      <c r="AD623" s="350">
        <v>8614524.7392799668</v>
      </c>
      <c r="AE623" s="351">
        <v>8745034.3558238074</v>
      </c>
      <c r="AF623" s="351">
        <v>8878197.7264550086</v>
      </c>
      <c r="AG623" s="351">
        <v>9014067.8391318042</v>
      </c>
      <c r="AH623" s="351">
        <v>9152698.7417458389</v>
      </c>
      <c r="AI623" s="351">
        <v>9294145.5633204896</v>
      </c>
      <c r="AJ623" s="351">
        <v>4307262.3696399834</v>
      </c>
      <c r="AK623" s="351">
        <v>4372517.1779119037</v>
      </c>
      <c r="AL623" s="351">
        <v>4439098.8632275043</v>
      </c>
      <c r="AM623" s="351">
        <v>4507033.9195659021</v>
      </c>
      <c r="AN623" s="351">
        <v>4576349.3708729194</v>
      </c>
      <c r="AO623" s="351">
        <v>4647072.7816602448</v>
      </c>
      <c r="AP623" s="350">
        <v>88326.464255999992</v>
      </c>
      <c r="AQ623" s="351">
        <v>90092.993541119984</v>
      </c>
      <c r="AR623" s="351">
        <v>91894.853411942386</v>
      </c>
      <c r="AS623" s="351">
        <v>93732.750480181247</v>
      </c>
      <c r="AT623" s="351">
        <v>95607.405489784884</v>
      </c>
      <c r="AU623" s="351">
        <v>97519.553599580555</v>
      </c>
      <c r="AV623" s="350">
        <v>17665.292851200003</v>
      </c>
      <c r="AW623" s="351">
        <v>18018.598708223999</v>
      </c>
      <c r="AX623" s="351">
        <v>18378.970682388481</v>
      </c>
      <c r="AY623" s="351">
        <v>18746.550096036251</v>
      </c>
      <c r="AZ623" s="351">
        <v>19121.481097956977</v>
      </c>
      <c r="BA623" s="351">
        <v>19503.910719916119</v>
      </c>
      <c r="BB623" s="350">
        <v>44163.232127999996</v>
      </c>
      <c r="BC623" s="351">
        <v>45046.496770559992</v>
      </c>
      <c r="BD623" s="351">
        <v>45947.426705971193</v>
      </c>
      <c r="BE623" s="351">
        <v>46866.375240090623</v>
      </c>
      <c r="BF623" s="351">
        <v>47803.702744892442</v>
      </c>
      <c r="BG623" s="351">
        <v>48759.776799790277</v>
      </c>
      <c r="BH623" s="350">
        <v>1766.5292851199997</v>
      </c>
      <c r="BI623" s="351">
        <v>1801.8598708224001</v>
      </c>
      <c r="BJ623" s="351">
        <v>1837.8970682388481</v>
      </c>
      <c r="BK623" s="351">
        <v>1874.6550096036249</v>
      </c>
      <c r="BL623" s="351">
        <v>1912.1481097956971</v>
      </c>
      <c r="BM623" s="352">
        <v>1950.3910719916114</v>
      </c>
      <c r="BN623" s="349"/>
    </row>
    <row r="624" spans="1:66" x14ac:dyDescent="0.35">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row>
    <row r="625" spans="1:66" x14ac:dyDescent="0.35">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row>
    <row r="626" spans="1:66" x14ac:dyDescent="0.35">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row>
    <row r="627" spans="1:66" x14ac:dyDescent="0.35">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288"/>
      <c r="BK627" s="288"/>
      <c r="BL627" s="288"/>
      <c r="BM627" s="288"/>
      <c r="BN627" s="288"/>
    </row>
    <row r="628" spans="1:66" x14ac:dyDescent="0.35">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288"/>
      <c r="BK628" s="288"/>
      <c r="BL628" s="288"/>
      <c r="BM628" s="288"/>
      <c r="BN628" s="288"/>
    </row>
    <row r="629" spans="1:66" x14ac:dyDescent="0.35">
      <c r="A629" s="288"/>
      <c r="B629" s="288"/>
      <c r="C629" s="288"/>
      <c r="D629" s="288"/>
      <c r="E629" s="288"/>
      <c r="F629" s="288"/>
      <c r="G629" s="356"/>
      <c r="H629" s="357"/>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row>
    <row r="630" spans="1:66" x14ac:dyDescent="0.35">
      <c r="A630" s="288"/>
      <c r="B630" s="288"/>
      <c r="C630" s="288"/>
      <c r="D630" s="288"/>
      <c r="E630" s="288"/>
      <c r="F630" s="288"/>
      <c r="G630" s="356"/>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row>
    <row r="631" spans="1:66" x14ac:dyDescent="0.35">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row>
    <row r="632" spans="1:66" x14ac:dyDescent="0.35">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row>
    <row r="633" spans="1:66" x14ac:dyDescent="0.35">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row>
    <row r="634" spans="1:66" x14ac:dyDescent="0.35">
      <c r="G634" s="358"/>
      <c r="H634" s="359"/>
    </row>
    <row r="635" spans="1:66" x14ac:dyDescent="0.35">
      <c r="G635" s="358"/>
      <c r="H635" s="359"/>
    </row>
    <row r="636" spans="1:66" x14ac:dyDescent="0.35">
      <c r="G636" s="358"/>
      <c r="H636" s="359"/>
    </row>
    <row r="637" spans="1:66" x14ac:dyDescent="0.35">
      <c r="G637" s="358"/>
      <c r="H637" s="359"/>
    </row>
    <row r="638" spans="1:66" x14ac:dyDescent="0.35">
      <c r="G638" s="358"/>
      <c r="H638" s="359"/>
    </row>
    <row r="639" spans="1:66" x14ac:dyDescent="0.35">
      <c r="G639" s="358"/>
      <c r="H639" s="359"/>
    </row>
    <row r="640" spans="1:66" x14ac:dyDescent="0.35">
      <c r="G640" s="358"/>
      <c r="H640" s="359"/>
    </row>
  </sheetData>
  <printOptions headings="1" gridLines="1"/>
  <pageMargins left="0.70866141732283472" right="0.70866141732283472" top="0.74803149606299213" bottom="0.74803149606299213" header="0.31496062992125984" footer="0.31496062992125984"/>
  <pageSetup paperSize="8" scale="10" orientation="landscape" r:id="rId1"/>
  <headerFooter>
    <oddFooter>&amp;L_x000D_&amp;1#&amp;"Calibri"&amp;8&amp;K000000 For Official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7ED6-39E6-4144-82C8-B0C8B61DBE7D}">
  <sheetPr>
    <tabColor theme="5" tint="0.59999389629810485"/>
    <pageSetUpPr fitToPage="1"/>
  </sheetPr>
  <dimension ref="A1:BM1449"/>
  <sheetViews>
    <sheetView showGridLines="0" zoomScale="70" zoomScaleNormal="70" zoomScaleSheetLayoutView="70" workbookViewId="0"/>
  </sheetViews>
  <sheetFormatPr defaultColWidth="20.90625" defaultRowHeight="14.5" x14ac:dyDescent="0.35"/>
  <cols>
    <col min="1" max="1" width="1.54296875" customWidth="1"/>
    <col min="2" max="2" width="13.453125" customWidth="1"/>
    <col min="3" max="3" width="27.453125" bestFit="1" customWidth="1"/>
    <col min="4" max="4" width="19.453125" bestFit="1" customWidth="1"/>
    <col min="5" max="5" width="3.54296875" bestFit="1" customWidth="1"/>
    <col min="6" max="7" width="11" bestFit="1" customWidth="1"/>
    <col min="8" max="12" width="9.54296875" bestFit="1" customWidth="1"/>
    <col min="13" max="14" width="9.08984375" bestFit="1" customWidth="1"/>
    <col min="15" max="22" width="9.54296875" bestFit="1" customWidth="1"/>
    <col min="23" max="24" width="9.08984375" bestFit="1" customWidth="1"/>
    <col min="25" max="32" width="9.54296875" bestFit="1" customWidth="1"/>
    <col min="33" max="34" width="9.08984375" bestFit="1" customWidth="1"/>
    <col min="35" max="42" width="9.54296875" bestFit="1" customWidth="1"/>
    <col min="43" max="44" width="9.08984375" bestFit="1" customWidth="1"/>
    <col min="45" max="52" width="9.54296875" bestFit="1" customWidth="1"/>
    <col min="53" max="54" width="9.08984375" bestFit="1" customWidth="1"/>
    <col min="55" max="65" width="9.54296875" bestFit="1" customWidth="1"/>
  </cols>
  <sheetData>
    <row r="1" spans="1:65" x14ac:dyDescent="0.35">
      <c r="A1" s="28"/>
      <c r="B1" s="28"/>
      <c r="C1" s="28"/>
      <c r="D1" s="28"/>
      <c r="E1" s="28"/>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28"/>
      <c r="BK1" s="28"/>
      <c r="BL1" s="28"/>
      <c r="BM1" s="28"/>
    </row>
    <row r="2" spans="1:65" ht="15.5" x14ac:dyDescent="0.35">
      <c r="A2" s="28"/>
      <c r="B2" s="381" t="s">
        <v>491</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row>
    <row r="3" spans="1:65" x14ac:dyDescent="0.35">
      <c r="A3" s="382"/>
      <c r="B3" s="383"/>
      <c r="C3" s="382"/>
      <c r="D3" s="382"/>
      <c r="E3" s="382"/>
      <c r="F3" s="380">
        <v>0</v>
      </c>
      <c r="G3" s="380">
        <v>1</v>
      </c>
      <c r="H3" s="380">
        <v>2</v>
      </c>
      <c r="I3" s="380">
        <v>3</v>
      </c>
      <c r="J3" s="380">
        <v>4</v>
      </c>
      <c r="K3" s="380">
        <v>5</v>
      </c>
      <c r="L3" s="380">
        <v>6</v>
      </c>
      <c r="M3" s="380">
        <v>7</v>
      </c>
      <c r="N3" s="380">
        <v>8</v>
      </c>
      <c r="O3" s="380">
        <v>9</v>
      </c>
      <c r="P3" s="380">
        <v>10</v>
      </c>
      <c r="Q3" s="380">
        <v>11</v>
      </c>
      <c r="R3" s="380">
        <v>12</v>
      </c>
      <c r="S3" s="380">
        <v>13</v>
      </c>
      <c r="T3" s="380">
        <v>14</v>
      </c>
      <c r="U3" s="380">
        <v>15</v>
      </c>
      <c r="V3" s="380">
        <v>16</v>
      </c>
      <c r="W3" s="380">
        <v>17</v>
      </c>
      <c r="X3" s="380">
        <v>18</v>
      </c>
      <c r="Y3" s="380">
        <v>19</v>
      </c>
      <c r="Z3" s="380">
        <v>20</v>
      </c>
      <c r="AA3" s="380">
        <v>21</v>
      </c>
      <c r="AB3" s="380">
        <v>22</v>
      </c>
      <c r="AC3" s="380">
        <v>23</v>
      </c>
      <c r="AD3" s="380">
        <v>24</v>
      </c>
      <c r="AE3" s="380">
        <v>25</v>
      </c>
      <c r="AF3" s="380">
        <v>26</v>
      </c>
      <c r="AG3" s="380">
        <v>27</v>
      </c>
      <c r="AH3" s="380">
        <v>28</v>
      </c>
      <c r="AI3" s="380">
        <v>29</v>
      </c>
      <c r="AJ3" s="380">
        <v>30</v>
      </c>
      <c r="AK3" s="380">
        <v>31</v>
      </c>
      <c r="AL3" s="380">
        <v>32</v>
      </c>
      <c r="AM3" s="380">
        <v>33</v>
      </c>
      <c r="AN3" s="380">
        <v>34</v>
      </c>
      <c r="AO3" s="380">
        <v>35</v>
      </c>
      <c r="AP3" s="380">
        <v>36</v>
      </c>
      <c r="AQ3" s="380">
        <v>37</v>
      </c>
      <c r="AR3" s="380">
        <v>38</v>
      </c>
      <c r="AS3" s="380">
        <v>39</v>
      </c>
      <c r="AT3" s="380">
        <v>40</v>
      </c>
      <c r="AU3" s="380">
        <v>41</v>
      </c>
      <c r="AV3" s="380">
        <v>42</v>
      </c>
      <c r="AW3" s="380">
        <v>43</v>
      </c>
      <c r="AX3" s="380">
        <v>44</v>
      </c>
      <c r="AY3" s="380">
        <v>45</v>
      </c>
      <c r="AZ3" s="380">
        <v>46</v>
      </c>
      <c r="BA3" s="380">
        <v>47</v>
      </c>
      <c r="BB3" s="380">
        <v>48</v>
      </c>
      <c r="BC3" s="380">
        <v>49</v>
      </c>
      <c r="BD3" s="380">
        <v>50</v>
      </c>
      <c r="BE3" s="380">
        <v>51</v>
      </c>
      <c r="BF3" s="380">
        <v>52</v>
      </c>
      <c r="BG3" s="380">
        <v>53</v>
      </c>
      <c r="BH3" s="380">
        <v>54</v>
      </c>
      <c r="BI3" s="380">
        <v>55</v>
      </c>
      <c r="BJ3" s="204"/>
      <c r="BK3" s="204"/>
      <c r="BL3" s="204"/>
      <c r="BM3" s="204"/>
    </row>
    <row r="4" spans="1:65" ht="15.5" x14ac:dyDescent="0.35">
      <c r="A4" s="384"/>
      <c r="B4" s="384" t="s">
        <v>325</v>
      </c>
      <c r="C4" s="384"/>
      <c r="D4" s="384"/>
      <c r="E4" s="384"/>
      <c r="F4" s="385" t="s">
        <v>356</v>
      </c>
      <c r="G4" s="385" t="s">
        <v>16</v>
      </c>
      <c r="H4" s="385" t="s">
        <v>73</v>
      </c>
      <c r="I4" s="385" t="s">
        <v>74</v>
      </c>
      <c r="J4" s="385" t="s">
        <v>75</v>
      </c>
      <c r="K4" s="385" t="s">
        <v>76</v>
      </c>
      <c r="L4" s="385" t="s">
        <v>326</v>
      </c>
      <c r="M4" s="385" t="s">
        <v>327</v>
      </c>
      <c r="N4" s="385" t="s">
        <v>328</v>
      </c>
      <c r="O4" s="385" t="s">
        <v>329</v>
      </c>
      <c r="P4" s="385" t="s">
        <v>330</v>
      </c>
      <c r="Q4" s="385" t="s">
        <v>396</v>
      </c>
      <c r="R4" s="385" t="s">
        <v>397</v>
      </c>
      <c r="S4" s="385" t="s">
        <v>398</v>
      </c>
      <c r="T4" s="385" t="s">
        <v>399</v>
      </c>
      <c r="U4" s="385" t="s">
        <v>400</v>
      </c>
      <c r="V4" s="385" t="s">
        <v>401</v>
      </c>
      <c r="W4" s="385" t="s">
        <v>402</v>
      </c>
      <c r="X4" s="385" t="s">
        <v>403</v>
      </c>
      <c r="Y4" s="385" t="s">
        <v>404</v>
      </c>
      <c r="Z4" s="385" t="s">
        <v>405</v>
      </c>
      <c r="AA4" s="385" t="s">
        <v>406</v>
      </c>
      <c r="AB4" s="385" t="s">
        <v>407</v>
      </c>
      <c r="AC4" s="385" t="s">
        <v>408</v>
      </c>
      <c r="AD4" s="385" t="s">
        <v>409</v>
      </c>
      <c r="AE4" s="385" t="s">
        <v>410</v>
      </c>
      <c r="AF4" s="385" t="s">
        <v>411</v>
      </c>
      <c r="AG4" s="385" t="s">
        <v>412</v>
      </c>
      <c r="AH4" s="385" t="s">
        <v>413</v>
      </c>
      <c r="AI4" s="385" t="s">
        <v>414</v>
      </c>
      <c r="AJ4" s="385" t="s">
        <v>415</v>
      </c>
      <c r="AK4" s="385" t="s">
        <v>416</v>
      </c>
      <c r="AL4" s="385" t="s">
        <v>417</v>
      </c>
      <c r="AM4" s="385" t="s">
        <v>418</v>
      </c>
      <c r="AN4" s="385" t="s">
        <v>419</v>
      </c>
      <c r="AO4" s="385" t="s">
        <v>420</v>
      </c>
      <c r="AP4" s="385" t="s">
        <v>421</v>
      </c>
      <c r="AQ4" s="385" t="s">
        <v>422</v>
      </c>
      <c r="AR4" s="385" t="s">
        <v>423</v>
      </c>
      <c r="AS4" s="385" t="s">
        <v>424</v>
      </c>
      <c r="AT4" s="385" t="s">
        <v>425</v>
      </c>
      <c r="AU4" s="385" t="s">
        <v>426</v>
      </c>
      <c r="AV4" s="385" t="s">
        <v>427</v>
      </c>
      <c r="AW4" s="385" t="s">
        <v>428</v>
      </c>
      <c r="AX4" s="385" t="s">
        <v>429</v>
      </c>
      <c r="AY4" s="385" t="s">
        <v>430</v>
      </c>
      <c r="AZ4" s="385" t="s">
        <v>431</v>
      </c>
      <c r="BA4" s="385" t="s">
        <v>432</v>
      </c>
      <c r="BB4" s="385" t="s">
        <v>433</v>
      </c>
      <c r="BC4" s="385" t="s">
        <v>434</v>
      </c>
      <c r="BD4" s="385" t="s">
        <v>435</v>
      </c>
      <c r="BE4" s="385" t="s">
        <v>436</v>
      </c>
      <c r="BF4" s="385" t="s">
        <v>437</v>
      </c>
      <c r="BG4" s="385" t="s">
        <v>438</v>
      </c>
      <c r="BH4" s="385" t="s">
        <v>439</v>
      </c>
      <c r="BI4" s="385" t="s">
        <v>440</v>
      </c>
      <c r="BJ4" s="385"/>
      <c r="BK4" s="28"/>
      <c r="BL4" s="28"/>
      <c r="BM4" s="28"/>
    </row>
    <row r="5" spans="1:65" x14ac:dyDescent="0.35">
      <c r="A5" s="382"/>
      <c r="B5" s="382"/>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28"/>
      <c r="BK5" s="28"/>
      <c r="BL5" s="28"/>
      <c r="BM5" s="28"/>
    </row>
    <row r="6" spans="1:65" x14ac:dyDescent="0.35">
      <c r="A6" s="28"/>
      <c r="B6" s="28" t="s">
        <v>492</v>
      </c>
      <c r="C6" s="28"/>
      <c r="D6" s="386">
        <v>2.4141504690552429E-2</v>
      </c>
      <c r="E6" s="28"/>
      <c r="F6" s="28"/>
      <c r="G6" s="386">
        <v>2.4141504690552429E-2</v>
      </c>
      <c r="H6" s="386">
        <v>2.4141504690552429E-2</v>
      </c>
      <c r="I6" s="386">
        <v>2.4141504690552429E-2</v>
      </c>
      <c r="J6" s="386">
        <v>2.4141504690552429E-2</v>
      </c>
      <c r="K6" s="386">
        <v>2.4141504690552429E-2</v>
      </c>
      <c r="L6" s="386">
        <v>2.4141504690552429E-2</v>
      </c>
      <c r="M6" s="386">
        <v>2.4141504690552429E-2</v>
      </c>
      <c r="N6" s="386">
        <v>2.4141504690552429E-2</v>
      </c>
      <c r="O6" s="386">
        <v>2.4141504690552429E-2</v>
      </c>
      <c r="P6" s="386">
        <v>2.4141504690552429E-2</v>
      </c>
      <c r="Q6" s="386">
        <v>2.4141504690552429E-2</v>
      </c>
      <c r="R6" s="386">
        <v>2.4141504690552429E-2</v>
      </c>
      <c r="S6" s="386">
        <v>2.4141504690552429E-2</v>
      </c>
      <c r="T6" s="386">
        <v>2.4141504690552429E-2</v>
      </c>
      <c r="U6" s="386">
        <v>2.4141504690552429E-2</v>
      </c>
      <c r="V6" s="386">
        <v>2.4141504690552429E-2</v>
      </c>
      <c r="W6" s="386">
        <v>2.4141504690552429E-2</v>
      </c>
      <c r="X6" s="386">
        <v>2.4141504690552429E-2</v>
      </c>
      <c r="Y6" s="386">
        <v>2.4141504690552429E-2</v>
      </c>
      <c r="Z6" s="386">
        <v>2.4141504690552429E-2</v>
      </c>
      <c r="AA6" s="386">
        <v>2.4141504690552429E-2</v>
      </c>
      <c r="AB6" s="386">
        <v>2.4141504690552429E-2</v>
      </c>
      <c r="AC6" s="386">
        <v>2.4141504690552429E-2</v>
      </c>
      <c r="AD6" s="386">
        <v>2.4141504690552429E-2</v>
      </c>
      <c r="AE6" s="386">
        <v>2.4141504690552429E-2</v>
      </c>
      <c r="AF6" s="386">
        <v>2.4141504690552429E-2</v>
      </c>
      <c r="AG6" s="386">
        <v>2.4141504690552429E-2</v>
      </c>
      <c r="AH6" s="386">
        <v>2.4141504690552429E-2</v>
      </c>
      <c r="AI6" s="386">
        <v>2.4141504690552429E-2</v>
      </c>
      <c r="AJ6" s="386">
        <v>2.4141504690552429E-2</v>
      </c>
      <c r="AK6" s="386">
        <v>2.4141504690552429E-2</v>
      </c>
      <c r="AL6" s="386">
        <v>2.4141504690552429E-2</v>
      </c>
      <c r="AM6" s="386">
        <v>2.4141504690552429E-2</v>
      </c>
      <c r="AN6" s="386">
        <v>2.4141504690552429E-2</v>
      </c>
      <c r="AO6" s="386">
        <v>2.4141504690552429E-2</v>
      </c>
      <c r="AP6" s="386">
        <v>2.4141504690552429E-2</v>
      </c>
      <c r="AQ6" s="386">
        <v>2.4141504690552429E-2</v>
      </c>
      <c r="AR6" s="386">
        <v>2.4141504690552429E-2</v>
      </c>
      <c r="AS6" s="386">
        <v>2.4141504690552429E-2</v>
      </c>
      <c r="AT6" s="386">
        <v>2.4141504690552429E-2</v>
      </c>
      <c r="AU6" s="386">
        <v>2.4141504690552429E-2</v>
      </c>
      <c r="AV6" s="386">
        <v>2.4141504690552429E-2</v>
      </c>
      <c r="AW6" s="386">
        <v>2.4141504690552429E-2</v>
      </c>
      <c r="AX6" s="386">
        <v>2.4141504690552429E-2</v>
      </c>
      <c r="AY6" s="386">
        <v>2.4141504690552429E-2</v>
      </c>
      <c r="AZ6" s="386">
        <v>2.4141504690552429E-2</v>
      </c>
      <c r="BA6" s="386">
        <v>2.4141504690552429E-2</v>
      </c>
      <c r="BB6" s="386">
        <v>2.4141504690552429E-2</v>
      </c>
      <c r="BC6" s="386">
        <v>2.4141504690552429E-2</v>
      </c>
      <c r="BD6" s="386">
        <v>2.4141504690552429E-2</v>
      </c>
      <c r="BE6" s="386">
        <v>2.4141504690552429E-2</v>
      </c>
      <c r="BF6" s="386">
        <v>2.4141504690552429E-2</v>
      </c>
      <c r="BG6" s="386">
        <v>2.4141504690552429E-2</v>
      </c>
      <c r="BH6" s="386">
        <v>2.4141504690552429E-2</v>
      </c>
      <c r="BI6" s="386">
        <v>2.4141504690552429E-2</v>
      </c>
      <c r="BJ6" s="28"/>
      <c r="BK6" s="28"/>
      <c r="BL6" s="28"/>
      <c r="BM6" s="28"/>
    </row>
    <row r="7" spans="1:65" x14ac:dyDescent="0.35">
      <c r="A7" s="28"/>
      <c r="B7" s="28" t="s">
        <v>493</v>
      </c>
      <c r="C7" s="28"/>
      <c r="D7" s="28"/>
      <c r="E7" s="28"/>
      <c r="F7" s="387">
        <v>1</v>
      </c>
      <c r="G7" s="388">
        <v>1.0241415046905524</v>
      </c>
      <c r="H7" s="388">
        <v>1.0488658216298288</v>
      </c>
      <c r="I7" s="388">
        <v>1.0741870207824653</v>
      </c>
      <c r="J7" s="388">
        <v>1.1001195117832157</v>
      </c>
      <c r="K7" s="388">
        <v>1.1266780521370985</v>
      </c>
      <c r="L7" s="388">
        <v>1.1538777556175088</v>
      </c>
      <c r="M7" s="388">
        <v>1.181734100867073</v>
      </c>
      <c r="N7" s="388">
        <v>1.2102629402061411</v>
      </c>
      <c r="O7" s="388">
        <v>1.2394805086539293</v>
      </c>
      <c r="P7" s="388">
        <v>1.2694034331674464</v>
      </c>
      <c r="Q7" s="388">
        <v>1.3000487421034617</v>
      </c>
      <c r="R7" s="388">
        <v>1.3314338749088992</v>
      </c>
      <c r="S7" s="388">
        <v>1.3635766920451728</v>
      </c>
      <c r="T7" s="388">
        <v>1.3964954851521094</v>
      </c>
      <c r="U7" s="388">
        <v>1.4302089874572443</v>
      </c>
      <c r="V7" s="388">
        <v>1.4647363844364136</v>
      </c>
      <c r="W7" s="388">
        <v>1.5000973247317082</v>
      </c>
      <c r="X7" s="388">
        <v>1.5363119313330038</v>
      </c>
      <c r="Y7" s="388">
        <v>1.5734008130294312</v>
      </c>
      <c r="Z7" s="388">
        <v>1.6113850761373003</v>
      </c>
      <c r="AA7" s="388">
        <v>1.6502863365111551</v>
      </c>
      <c r="AB7" s="388">
        <v>1.6901267318447937</v>
      </c>
      <c r="AC7" s="388">
        <v>1.7309289342692529</v>
      </c>
      <c r="AD7" s="388">
        <v>1.7727161632549269</v>
      </c>
      <c r="AE7" s="388">
        <v>1.8155121988251637</v>
      </c>
      <c r="AF7" s="388">
        <v>1.8593413950888564</v>
      </c>
      <c r="AG7" s="388">
        <v>1.9042286940997324</v>
      </c>
      <c r="AH7" s="388">
        <v>1.9501996400502255</v>
      </c>
      <c r="AI7" s="388">
        <v>1.9972803938080117</v>
      </c>
      <c r="AJ7" s="388">
        <v>2.0454977478034762</v>
      </c>
      <c r="AK7" s="388">
        <v>2.0948791412765884</v>
      </c>
      <c r="AL7" s="388">
        <v>2.1454526758918577</v>
      </c>
      <c r="AM7" s="388">
        <v>2.1972471317302591</v>
      </c>
      <c r="AN7" s="388">
        <v>2.2502919836672279</v>
      </c>
      <c r="AO7" s="388">
        <v>2.304617418146043</v>
      </c>
      <c r="AP7" s="388">
        <v>2.3602543503561444</v>
      </c>
      <c r="AQ7" s="388">
        <v>2.4172344418261642</v>
      </c>
      <c r="AR7" s="388">
        <v>2.4755901184416755</v>
      </c>
      <c r="AS7" s="388">
        <v>2.5353545888979205</v>
      </c>
      <c r="AT7" s="388">
        <v>2.5965618635980134</v>
      </c>
      <c r="AU7" s="388">
        <v>2.6592467740073746</v>
      </c>
      <c r="AV7" s="388">
        <v>2.7234449924754101</v>
      </c>
      <c r="AW7" s="388">
        <v>2.7891930525357167</v>
      </c>
      <c r="AX7" s="388">
        <v>2.8565283696963641</v>
      </c>
      <c r="AY7" s="388">
        <v>2.9254892627320852</v>
      </c>
      <c r="AZ7" s="388">
        <v>2.9961149754904928</v>
      </c>
      <c r="BA7" s="388">
        <v>3.0684456992247311</v>
      </c>
      <c r="BB7" s="388">
        <v>3.1425225954652705</v>
      </c>
      <c r="BC7" s="388">
        <v>3.2183878194438624</v>
      </c>
      <c r="BD7" s="388">
        <v>3.2960845440829831</v>
      </c>
      <c r="BE7" s="388">
        <v>3.37565698456442</v>
      </c>
      <c r="BF7" s="388">
        <v>3.4571504234909778</v>
      </c>
      <c r="BG7" s="388">
        <v>3.5406112366556304</v>
      </c>
      <c r="BH7" s="388">
        <v>3.6260869194327747</v>
      </c>
      <c r="BI7" s="388">
        <v>3.7136261138066118</v>
      </c>
      <c r="BJ7" s="28"/>
      <c r="BK7" s="28"/>
      <c r="BL7" s="28"/>
      <c r="BM7" s="28"/>
    </row>
    <row r="8" spans="1:65" x14ac:dyDescent="0.35">
      <c r="A8" s="28"/>
      <c r="B8" s="28"/>
      <c r="C8" s="28"/>
      <c r="D8" s="28"/>
      <c r="E8" s="2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28"/>
      <c r="BK8" s="28"/>
      <c r="BL8" s="28"/>
      <c r="BM8" s="28"/>
    </row>
    <row r="9" spans="1:65" x14ac:dyDescent="0.35">
      <c r="A9" s="28"/>
      <c r="B9" s="204" t="s">
        <v>494</v>
      </c>
      <c r="C9" s="28"/>
      <c r="D9" s="28"/>
      <c r="E9" s="28"/>
      <c r="F9" s="389">
        <v>15348.371431056066</v>
      </c>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28"/>
      <c r="BK9" s="28"/>
      <c r="BL9" s="28"/>
      <c r="BM9" s="28"/>
    </row>
    <row r="10" spans="1:65" x14ac:dyDescent="0.35">
      <c r="A10" s="28"/>
      <c r="B10" s="204" t="s">
        <v>495</v>
      </c>
      <c r="C10" s="28"/>
      <c r="D10" s="28"/>
      <c r="E10" s="28"/>
      <c r="F10" s="390"/>
      <c r="G10" s="391">
        <v>605.16760008165477</v>
      </c>
      <c r="H10" s="391">
        <v>598.06222567557495</v>
      </c>
      <c r="I10" s="391">
        <v>600.8679582800703</v>
      </c>
      <c r="J10" s="391">
        <v>623.0633719287913</v>
      </c>
      <c r="K10" s="391">
        <v>575.04844982516852</v>
      </c>
      <c r="L10" s="391">
        <v>0</v>
      </c>
      <c r="M10" s="391">
        <v>0</v>
      </c>
      <c r="N10" s="391">
        <v>0</v>
      </c>
      <c r="O10" s="391">
        <v>0</v>
      </c>
      <c r="P10" s="391">
        <v>0</v>
      </c>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28"/>
      <c r="BK10" s="28"/>
      <c r="BL10" s="28"/>
      <c r="BM10" s="28"/>
    </row>
    <row r="11" spans="1:65" x14ac:dyDescent="0.35">
      <c r="A11" s="28"/>
      <c r="B11" s="204"/>
      <c r="C11" s="393" t="s">
        <v>47</v>
      </c>
      <c r="D11" s="28"/>
      <c r="E11" s="28"/>
      <c r="F11" s="390"/>
      <c r="G11" s="391">
        <v>39.984343190908398</v>
      </c>
      <c r="H11" s="391">
        <v>34.911785455729635</v>
      </c>
      <c r="I11" s="391">
        <v>32.287626596640813</v>
      </c>
      <c r="J11" s="391">
        <v>56.44236462816211</v>
      </c>
      <c r="K11" s="391">
        <v>42.683194635123868</v>
      </c>
      <c r="L11" s="391">
        <v>0</v>
      </c>
      <c r="M11" s="391">
        <v>0</v>
      </c>
      <c r="N11" s="391">
        <v>0</v>
      </c>
      <c r="O11" s="391">
        <v>0</v>
      </c>
      <c r="P11" s="391">
        <v>0</v>
      </c>
      <c r="Q11" s="392"/>
      <c r="R11" s="392"/>
      <c r="S11" s="392"/>
      <c r="T11" s="392"/>
      <c r="U11" s="392"/>
      <c r="V11" s="392"/>
      <c r="W11" s="392"/>
      <c r="X11" s="392"/>
      <c r="Y11" s="392"/>
      <c r="Z11" s="392"/>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28"/>
      <c r="BK11" s="28"/>
      <c r="BL11" s="28"/>
      <c r="BM11" s="28"/>
    </row>
    <row r="12" spans="1:65" x14ac:dyDescent="0.35">
      <c r="A12" s="28"/>
      <c r="B12" s="204"/>
      <c r="C12" s="393" t="s">
        <v>48</v>
      </c>
      <c r="D12" s="28"/>
      <c r="E12" s="28"/>
      <c r="F12" s="390"/>
      <c r="G12" s="391">
        <v>0</v>
      </c>
      <c r="H12" s="391">
        <v>2.2334014614422616E-2</v>
      </c>
      <c r="I12" s="391">
        <v>0.63430941631013804</v>
      </c>
      <c r="J12" s="391">
        <v>3.7546022161909582</v>
      </c>
      <c r="K12" s="391">
        <v>0.49811629382496059</v>
      </c>
      <c r="L12" s="391">
        <v>0</v>
      </c>
      <c r="M12" s="391">
        <v>0</v>
      </c>
      <c r="N12" s="391">
        <v>0</v>
      </c>
      <c r="O12" s="391">
        <v>0</v>
      </c>
      <c r="P12" s="391">
        <v>0</v>
      </c>
      <c r="Q12" s="392"/>
      <c r="R12" s="392"/>
      <c r="S12" s="392"/>
      <c r="T12" s="392"/>
      <c r="U12" s="392"/>
      <c r="V12" s="392"/>
      <c r="W12" s="392"/>
      <c r="X12" s="392"/>
      <c r="Y12" s="392"/>
      <c r="Z12" s="392"/>
      <c r="AA12" s="392"/>
      <c r="AB12" s="392"/>
      <c r="AC12" s="392"/>
      <c r="AD12" s="392"/>
      <c r="AE12" s="392"/>
      <c r="AF12" s="392"/>
      <c r="AG12" s="392"/>
      <c r="AH12" s="392"/>
      <c r="AI12" s="392"/>
      <c r="AJ12" s="392"/>
      <c r="AK12" s="392"/>
      <c r="AL12" s="392"/>
      <c r="AM12" s="392"/>
      <c r="AN12" s="3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28"/>
      <c r="BK12" s="28"/>
      <c r="BL12" s="28"/>
      <c r="BM12" s="28"/>
    </row>
    <row r="13" spans="1:65" x14ac:dyDescent="0.35">
      <c r="A13" s="28"/>
      <c r="B13" s="204"/>
      <c r="C13" s="393" t="s">
        <v>49</v>
      </c>
      <c r="D13" s="28"/>
      <c r="E13" s="28"/>
      <c r="F13" s="390"/>
      <c r="G13" s="391">
        <v>110.87820919512312</v>
      </c>
      <c r="H13" s="391">
        <v>121.28276014240129</v>
      </c>
      <c r="I13" s="391">
        <v>120.72599413733157</v>
      </c>
      <c r="J13" s="391">
        <v>124.75501179097074</v>
      </c>
      <c r="K13" s="391">
        <v>120.01472724124216</v>
      </c>
      <c r="L13" s="391">
        <v>0</v>
      </c>
      <c r="M13" s="391">
        <v>0</v>
      </c>
      <c r="N13" s="391">
        <v>0</v>
      </c>
      <c r="O13" s="391">
        <v>0</v>
      </c>
      <c r="P13" s="391">
        <v>0</v>
      </c>
      <c r="Q13" s="392"/>
      <c r="R13" s="392"/>
      <c r="S13" s="392"/>
      <c r="T13" s="392"/>
      <c r="U13" s="392"/>
      <c r="V13" s="392"/>
      <c r="W13" s="392"/>
      <c r="X13" s="392"/>
      <c r="Y13" s="392"/>
      <c r="Z13" s="392"/>
      <c r="AA13" s="392"/>
      <c r="AB13" s="392"/>
      <c r="AC13" s="392"/>
      <c r="AD13" s="392"/>
      <c r="AE13" s="392"/>
      <c r="AF13" s="392"/>
      <c r="AG13" s="392"/>
      <c r="AH13" s="392"/>
      <c r="AI13" s="392"/>
      <c r="AJ13" s="392"/>
      <c r="AK13" s="392"/>
      <c r="AL13" s="392"/>
      <c r="AM13" s="392"/>
      <c r="AN13" s="392"/>
      <c r="AO13" s="392"/>
      <c r="AP13" s="392"/>
      <c r="AQ13" s="392"/>
      <c r="AR13" s="392"/>
      <c r="AS13" s="392"/>
      <c r="AT13" s="392"/>
      <c r="AU13" s="392"/>
      <c r="AV13" s="392"/>
      <c r="AW13" s="392"/>
      <c r="AX13" s="392"/>
      <c r="AY13" s="392"/>
      <c r="AZ13" s="392"/>
      <c r="BA13" s="392"/>
      <c r="BB13" s="392"/>
      <c r="BC13" s="392"/>
      <c r="BD13" s="392"/>
      <c r="BE13" s="392"/>
      <c r="BF13" s="392"/>
      <c r="BG13" s="392"/>
      <c r="BH13" s="392"/>
      <c r="BI13" s="392"/>
      <c r="BJ13" s="28"/>
      <c r="BK13" s="28"/>
      <c r="BL13" s="28"/>
      <c r="BM13" s="28"/>
    </row>
    <row r="14" spans="1:65" x14ac:dyDescent="0.35">
      <c r="A14" s="28"/>
      <c r="B14" s="204"/>
      <c r="C14" s="393" t="s">
        <v>50</v>
      </c>
      <c r="D14" s="28"/>
      <c r="E14" s="28"/>
      <c r="F14" s="390"/>
      <c r="G14" s="391">
        <v>98.452327748587805</v>
      </c>
      <c r="H14" s="391">
        <v>103.57630149060148</v>
      </c>
      <c r="I14" s="391">
        <v>106.98178208971134</v>
      </c>
      <c r="J14" s="391">
        <v>103.03977500758776</v>
      </c>
      <c r="K14" s="391">
        <v>96.091963172567532</v>
      </c>
      <c r="L14" s="391">
        <v>0</v>
      </c>
      <c r="M14" s="391">
        <v>0</v>
      </c>
      <c r="N14" s="391">
        <v>0</v>
      </c>
      <c r="O14" s="391">
        <v>0</v>
      </c>
      <c r="P14" s="391">
        <v>0</v>
      </c>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28"/>
      <c r="BK14" s="28"/>
      <c r="BL14" s="28"/>
      <c r="BM14" s="28"/>
    </row>
    <row r="15" spans="1:65" x14ac:dyDescent="0.35">
      <c r="A15" s="28"/>
      <c r="B15" s="204"/>
      <c r="C15" s="393" t="s">
        <v>51</v>
      </c>
      <c r="D15" s="28"/>
      <c r="E15" s="28"/>
      <c r="F15" s="390"/>
      <c r="G15" s="391">
        <v>24.102380357539641</v>
      </c>
      <c r="H15" s="391">
        <v>24.509261199691267</v>
      </c>
      <c r="I15" s="391">
        <v>23.476344744238094</v>
      </c>
      <c r="J15" s="391">
        <v>22.767501430361609</v>
      </c>
      <c r="K15" s="391">
        <v>22.922773190374482</v>
      </c>
      <c r="L15" s="391">
        <v>0</v>
      </c>
      <c r="M15" s="391">
        <v>0</v>
      </c>
      <c r="N15" s="391">
        <v>0</v>
      </c>
      <c r="O15" s="391">
        <v>0</v>
      </c>
      <c r="P15" s="391">
        <v>0</v>
      </c>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28"/>
      <c r="BK15" s="28"/>
      <c r="BL15" s="28"/>
      <c r="BM15" s="28"/>
    </row>
    <row r="16" spans="1:65" x14ac:dyDescent="0.35">
      <c r="A16" s="28"/>
      <c r="B16" s="204"/>
      <c r="C16" s="393" t="s">
        <v>52</v>
      </c>
      <c r="D16" s="28"/>
      <c r="E16" s="28"/>
      <c r="F16" s="390"/>
      <c r="G16" s="391">
        <v>165.82817175484166</v>
      </c>
      <c r="H16" s="391">
        <v>170.66494386349973</v>
      </c>
      <c r="I16" s="391">
        <v>177.30048469683024</v>
      </c>
      <c r="J16" s="391">
        <v>175.15994900953135</v>
      </c>
      <c r="K16" s="391">
        <v>171.21313037014679</v>
      </c>
      <c r="L16" s="391">
        <v>0</v>
      </c>
      <c r="M16" s="391">
        <v>0</v>
      </c>
      <c r="N16" s="391">
        <v>0</v>
      </c>
      <c r="O16" s="391">
        <v>0</v>
      </c>
      <c r="P16" s="391">
        <v>0</v>
      </c>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28"/>
      <c r="BK16" s="28"/>
      <c r="BL16" s="28"/>
      <c r="BM16" s="28"/>
    </row>
    <row r="17" spans="1:65" x14ac:dyDescent="0.35">
      <c r="A17" s="28"/>
      <c r="B17" s="204"/>
      <c r="C17" s="393" t="s">
        <v>53</v>
      </c>
      <c r="D17" s="28"/>
      <c r="E17" s="28"/>
      <c r="F17" s="390"/>
      <c r="G17" s="391">
        <v>0</v>
      </c>
      <c r="H17" s="391">
        <v>0</v>
      </c>
      <c r="I17" s="391">
        <v>0</v>
      </c>
      <c r="J17" s="391">
        <v>0</v>
      </c>
      <c r="K17" s="391">
        <v>0</v>
      </c>
      <c r="L17" s="391">
        <v>0</v>
      </c>
      <c r="M17" s="391">
        <v>0</v>
      </c>
      <c r="N17" s="391">
        <v>0</v>
      </c>
      <c r="O17" s="391">
        <v>0</v>
      </c>
      <c r="P17" s="391">
        <v>0</v>
      </c>
      <c r="Q17" s="392"/>
      <c r="R17" s="392"/>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2"/>
      <c r="BD17" s="392"/>
      <c r="BE17" s="392"/>
      <c r="BF17" s="392"/>
      <c r="BG17" s="392"/>
      <c r="BH17" s="392"/>
      <c r="BI17" s="392"/>
      <c r="BJ17" s="28"/>
      <c r="BK17" s="28"/>
      <c r="BL17" s="28"/>
      <c r="BM17" s="28"/>
    </row>
    <row r="18" spans="1:65" x14ac:dyDescent="0.35">
      <c r="A18" s="28"/>
      <c r="B18" s="204"/>
      <c r="C18" s="393" t="s">
        <v>54</v>
      </c>
      <c r="D18" s="28"/>
      <c r="E18" s="28"/>
      <c r="F18" s="390"/>
      <c r="G18" s="391">
        <v>0</v>
      </c>
      <c r="H18" s="391">
        <v>0</v>
      </c>
      <c r="I18" s="391">
        <v>0</v>
      </c>
      <c r="J18" s="391">
        <v>0</v>
      </c>
      <c r="K18" s="391">
        <v>0</v>
      </c>
      <c r="L18" s="391">
        <v>0</v>
      </c>
      <c r="M18" s="391">
        <v>0</v>
      </c>
      <c r="N18" s="391">
        <v>0</v>
      </c>
      <c r="O18" s="391">
        <v>0</v>
      </c>
      <c r="P18" s="391">
        <v>0</v>
      </c>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2"/>
      <c r="BG18" s="392"/>
      <c r="BH18" s="392"/>
      <c r="BI18" s="392"/>
      <c r="BJ18" s="28"/>
      <c r="BK18" s="28"/>
      <c r="BL18" s="28"/>
      <c r="BM18" s="28"/>
    </row>
    <row r="19" spans="1:65" x14ac:dyDescent="0.35">
      <c r="A19" s="28"/>
      <c r="B19" s="204"/>
      <c r="C19" s="393" t="s">
        <v>55</v>
      </c>
      <c r="D19" s="28"/>
      <c r="E19" s="28"/>
      <c r="F19" s="390"/>
      <c r="G19" s="391">
        <v>0</v>
      </c>
      <c r="H19" s="391">
        <v>0</v>
      </c>
      <c r="I19" s="391">
        <v>0</v>
      </c>
      <c r="J19" s="391">
        <v>0</v>
      </c>
      <c r="K19" s="391">
        <v>0</v>
      </c>
      <c r="L19" s="391">
        <v>0</v>
      </c>
      <c r="M19" s="391">
        <v>0</v>
      </c>
      <c r="N19" s="391">
        <v>0</v>
      </c>
      <c r="O19" s="391">
        <v>0</v>
      </c>
      <c r="P19" s="391">
        <v>0</v>
      </c>
      <c r="Q19" s="392"/>
      <c r="R19" s="392"/>
      <c r="S19" s="392"/>
      <c r="T19" s="392"/>
      <c r="U19" s="392"/>
      <c r="V19" s="392"/>
      <c r="W19" s="392"/>
      <c r="X19" s="392"/>
      <c r="Y19" s="392"/>
      <c r="Z19" s="392"/>
      <c r="AA19" s="392"/>
      <c r="AB19" s="392"/>
      <c r="AC19" s="392"/>
      <c r="AD19" s="392"/>
      <c r="AE19" s="392"/>
      <c r="AF19" s="392"/>
      <c r="AG19" s="392"/>
      <c r="AH19" s="392"/>
      <c r="AI19" s="392"/>
      <c r="AJ19" s="392"/>
      <c r="AK19" s="392"/>
      <c r="AL19" s="392"/>
      <c r="AM19" s="392"/>
      <c r="AN19" s="392"/>
      <c r="AO19" s="392"/>
      <c r="AP19" s="392"/>
      <c r="AQ19" s="392"/>
      <c r="AR19" s="392"/>
      <c r="AS19" s="392"/>
      <c r="AT19" s="392"/>
      <c r="AU19" s="392"/>
      <c r="AV19" s="392"/>
      <c r="AW19" s="392"/>
      <c r="AX19" s="392"/>
      <c r="AY19" s="392"/>
      <c r="AZ19" s="392"/>
      <c r="BA19" s="392"/>
      <c r="BB19" s="392"/>
      <c r="BC19" s="392"/>
      <c r="BD19" s="392"/>
      <c r="BE19" s="392"/>
      <c r="BF19" s="392"/>
      <c r="BG19" s="392"/>
      <c r="BH19" s="392"/>
      <c r="BI19" s="392"/>
      <c r="BJ19" s="28"/>
      <c r="BK19" s="28"/>
      <c r="BL19" s="28"/>
      <c r="BM19" s="28"/>
    </row>
    <row r="20" spans="1:65" x14ac:dyDescent="0.35">
      <c r="A20" s="28"/>
      <c r="B20" s="204"/>
      <c r="C20" s="393" t="s">
        <v>56</v>
      </c>
      <c r="D20" s="28"/>
      <c r="E20" s="28"/>
      <c r="F20" s="390"/>
      <c r="G20" s="391">
        <v>0</v>
      </c>
      <c r="H20" s="391">
        <v>0</v>
      </c>
      <c r="I20" s="391">
        <v>0</v>
      </c>
      <c r="J20" s="391">
        <v>0</v>
      </c>
      <c r="K20" s="391">
        <v>0</v>
      </c>
      <c r="L20" s="391">
        <v>0</v>
      </c>
      <c r="M20" s="391">
        <v>0</v>
      </c>
      <c r="N20" s="391">
        <v>0</v>
      </c>
      <c r="O20" s="391">
        <v>0</v>
      </c>
      <c r="P20" s="391">
        <v>0</v>
      </c>
      <c r="Q20" s="392"/>
      <c r="R20" s="392"/>
      <c r="S20" s="392"/>
      <c r="T20" s="392"/>
      <c r="U20" s="392"/>
      <c r="V20" s="392"/>
      <c r="W20" s="392"/>
      <c r="X20" s="392"/>
      <c r="Y20" s="392"/>
      <c r="Z20" s="392"/>
      <c r="AA20" s="392"/>
      <c r="AB20" s="392"/>
      <c r="AC20" s="392"/>
      <c r="AD20" s="392"/>
      <c r="AE20" s="392"/>
      <c r="AF20" s="392"/>
      <c r="AG20" s="392"/>
      <c r="AH20" s="392"/>
      <c r="AI20" s="392"/>
      <c r="AJ20" s="392"/>
      <c r="AK20" s="392"/>
      <c r="AL20" s="392"/>
      <c r="AM20" s="392"/>
      <c r="AN20" s="392"/>
      <c r="AO20" s="392"/>
      <c r="AP20" s="392"/>
      <c r="AQ20" s="392"/>
      <c r="AR20" s="392"/>
      <c r="AS20" s="392"/>
      <c r="AT20" s="392"/>
      <c r="AU20" s="392"/>
      <c r="AV20" s="392"/>
      <c r="AW20" s="392"/>
      <c r="AX20" s="392"/>
      <c r="AY20" s="392"/>
      <c r="AZ20" s="392"/>
      <c r="BA20" s="392"/>
      <c r="BB20" s="392"/>
      <c r="BC20" s="392"/>
      <c r="BD20" s="392"/>
      <c r="BE20" s="392"/>
      <c r="BF20" s="392"/>
      <c r="BG20" s="392"/>
      <c r="BH20" s="392"/>
      <c r="BI20" s="392"/>
      <c r="BJ20" s="28"/>
      <c r="BK20" s="28"/>
      <c r="BL20" s="28"/>
      <c r="BM20" s="28"/>
    </row>
    <row r="21" spans="1:65" x14ac:dyDescent="0.35">
      <c r="A21" s="28"/>
      <c r="B21" s="204"/>
      <c r="C21" s="393" t="s">
        <v>57</v>
      </c>
      <c r="D21" s="28"/>
      <c r="E21" s="28"/>
      <c r="F21" s="390"/>
      <c r="G21" s="391">
        <v>28.523130888520196</v>
      </c>
      <c r="H21" s="391">
        <v>17.53794089032176</v>
      </c>
      <c r="I21" s="391">
        <v>14.296046198266614</v>
      </c>
      <c r="J21" s="391">
        <v>14.37369517174875</v>
      </c>
      <c r="K21" s="391">
        <v>12.142750261583094</v>
      </c>
      <c r="L21" s="391">
        <v>0</v>
      </c>
      <c r="M21" s="391">
        <v>0</v>
      </c>
      <c r="N21" s="391">
        <v>0</v>
      </c>
      <c r="O21" s="391">
        <v>0</v>
      </c>
      <c r="P21" s="391">
        <v>0</v>
      </c>
      <c r="Q21" s="392"/>
      <c r="R21" s="392"/>
      <c r="S21" s="392"/>
      <c r="T21" s="392"/>
      <c r="U21" s="392"/>
      <c r="V21" s="392"/>
      <c r="W21" s="392"/>
      <c r="X21" s="392"/>
      <c r="Y21" s="392"/>
      <c r="Z21" s="392"/>
      <c r="AA21" s="392"/>
      <c r="AB21" s="392"/>
      <c r="AC21" s="392"/>
      <c r="AD21" s="392"/>
      <c r="AE21" s="392"/>
      <c r="AF21" s="392"/>
      <c r="AG21" s="392"/>
      <c r="AH21" s="392"/>
      <c r="AI21" s="392"/>
      <c r="AJ21" s="392"/>
      <c r="AK21" s="392"/>
      <c r="AL21" s="392"/>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28"/>
      <c r="BK21" s="28"/>
      <c r="BL21" s="28"/>
      <c r="BM21" s="28"/>
    </row>
    <row r="22" spans="1:65" x14ac:dyDescent="0.35">
      <c r="A22" s="28"/>
      <c r="B22" s="204"/>
      <c r="C22" s="393" t="s">
        <v>58</v>
      </c>
      <c r="D22" s="28"/>
      <c r="E22" s="28"/>
      <c r="F22" s="390"/>
      <c r="G22" s="391">
        <v>16.147875853547905</v>
      </c>
      <c r="H22" s="391">
        <v>8.2161813315747221</v>
      </c>
      <c r="I22" s="391">
        <v>9.5916680267533074</v>
      </c>
      <c r="J22" s="391">
        <v>12.265975635000149</v>
      </c>
      <c r="K22" s="391">
        <v>15.688024737089714</v>
      </c>
      <c r="L22" s="391">
        <v>0</v>
      </c>
      <c r="M22" s="391">
        <v>0</v>
      </c>
      <c r="N22" s="391">
        <v>0</v>
      </c>
      <c r="O22" s="391">
        <v>0</v>
      </c>
      <c r="P22" s="391">
        <v>0</v>
      </c>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c r="AN22" s="392"/>
      <c r="AO22" s="392"/>
      <c r="AP22" s="392"/>
      <c r="AQ22" s="392"/>
      <c r="AR22" s="392"/>
      <c r="AS22" s="392"/>
      <c r="AT22" s="392"/>
      <c r="AU22" s="392"/>
      <c r="AV22" s="392"/>
      <c r="AW22" s="392"/>
      <c r="AX22" s="392"/>
      <c r="AY22" s="392"/>
      <c r="AZ22" s="392"/>
      <c r="BA22" s="392"/>
      <c r="BB22" s="392"/>
      <c r="BC22" s="392"/>
      <c r="BD22" s="392"/>
      <c r="BE22" s="392"/>
      <c r="BF22" s="392"/>
      <c r="BG22" s="392"/>
      <c r="BH22" s="392"/>
      <c r="BI22" s="392"/>
      <c r="BJ22" s="28"/>
      <c r="BK22" s="28"/>
      <c r="BL22" s="28"/>
      <c r="BM22" s="28"/>
    </row>
    <row r="23" spans="1:65" x14ac:dyDescent="0.35">
      <c r="A23" s="28"/>
      <c r="B23" s="204"/>
      <c r="C23" s="393" t="s">
        <v>59</v>
      </c>
      <c r="D23" s="28"/>
      <c r="E23" s="28"/>
      <c r="F23" s="390"/>
      <c r="G23" s="391">
        <v>4.6051931527334045</v>
      </c>
      <c r="H23" s="391">
        <v>1.322576504774212</v>
      </c>
      <c r="I23" s="391">
        <v>1.3252870582612386</v>
      </c>
      <c r="J23" s="391">
        <v>1.3280367296083373</v>
      </c>
      <c r="K23" s="391">
        <v>1.3320564396134331</v>
      </c>
      <c r="L23" s="391">
        <v>0</v>
      </c>
      <c r="M23" s="391">
        <v>0</v>
      </c>
      <c r="N23" s="391">
        <v>0</v>
      </c>
      <c r="O23" s="391">
        <v>0</v>
      </c>
      <c r="P23" s="391">
        <v>0</v>
      </c>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c r="BI23" s="392"/>
      <c r="BJ23" s="28"/>
      <c r="BK23" s="28"/>
      <c r="BL23" s="28"/>
      <c r="BM23" s="28"/>
    </row>
    <row r="24" spans="1:65" x14ac:dyDescent="0.35">
      <c r="A24" s="28"/>
      <c r="B24" s="204"/>
      <c r="C24" s="393" t="s">
        <v>61</v>
      </c>
      <c r="D24" s="28"/>
      <c r="E24" s="28"/>
      <c r="F24" s="390"/>
      <c r="G24" s="391">
        <v>1.4977938656698537</v>
      </c>
      <c r="H24" s="391">
        <v>1.4626566468299735</v>
      </c>
      <c r="I24" s="391">
        <v>1.4285147797446365</v>
      </c>
      <c r="J24" s="391">
        <v>1.395267753415949</v>
      </c>
      <c r="K24" s="391">
        <v>1.3630082832767281</v>
      </c>
      <c r="L24" s="391">
        <v>0</v>
      </c>
      <c r="M24" s="391">
        <v>0</v>
      </c>
      <c r="N24" s="391">
        <v>0</v>
      </c>
      <c r="O24" s="391">
        <v>0</v>
      </c>
      <c r="P24" s="391">
        <v>0</v>
      </c>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c r="BI24" s="392"/>
      <c r="BJ24" s="28"/>
      <c r="BK24" s="28"/>
      <c r="BL24" s="28"/>
      <c r="BM24" s="28"/>
    </row>
    <row r="25" spans="1:65" x14ac:dyDescent="0.35">
      <c r="A25" s="28"/>
      <c r="B25" s="204"/>
      <c r="C25" s="393" t="s">
        <v>62</v>
      </c>
      <c r="D25" s="28"/>
      <c r="E25" s="28"/>
      <c r="F25" s="390"/>
      <c r="G25" s="391">
        <v>-18.503819621058991</v>
      </c>
      <c r="H25" s="391">
        <v>-24.691783445760752</v>
      </c>
      <c r="I25" s="391">
        <v>-38.888611159585039</v>
      </c>
      <c r="J25" s="391">
        <v>0</v>
      </c>
      <c r="K25" s="391">
        <v>0</v>
      </c>
      <c r="L25" s="391">
        <v>0</v>
      </c>
      <c r="M25" s="391">
        <v>0</v>
      </c>
      <c r="N25" s="391">
        <v>0</v>
      </c>
      <c r="O25" s="391">
        <v>0</v>
      </c>
      <c r="P25" s="391">
        <v>0</v>
      </c>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c r="BH25" s="392"/>
      <c r="BI25" s="392"/>
      <c r="BJ25" s="28"/>
      <c r="BK25" s="28"/>
      <c r="BL25" s="28"/>
      <c r="BM25" s="28"/>
    </row>
    <row r="26" spans="1:65" x14ac:dyDescent="0.35">
      <c r="A26" s="28"/>
      <c r="B26" s="204"/>
      <c r="C26" s="393" t="s">
        <v>63</v>
      </c>
      <c r="D26" s="28"/>
      <c r="E26" s="28"/>
      <c r="F26" s="390"/>
      <c r="G26" s="391">
        <v>0</v>
      </c>
      <c r="H26" s="391">
        <v>0</v>
      </c>
      <c r="I26" s="391">
        <v>0</v>
      </c>
      <c r="J26" s="391">
        <v>0</v>
      </c>
      <c r="K26" s="391">
        <v>0</v>
      </c>
      <c r="L26" s="391">
        <v>0</v>
      </c>
      <c r="M26" s="391">
        <v>0</v>
      </c>
      <c r="N26" s="391">
        <v>0</v>
      </c>
      <c r="O26" s="391">
        <v>0</v>
      </c>
      <c r="P26" s="391">
        <v>0</v>
      </c>
      <c r="Q26" s="392"/>
      <c r="R26" s="392"/>
      <c r="S26" s="392"/>
      <c r="T26" s="392"/>
      <c r="U26" s="392"/>
      <c r="V26" s="392"/>
      <c r="W26" s="392"/>
      <c r="X26" s="392"/>
      <c r="Y26" s="392"/>
      <c r="Z26" s="392"/>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392"/>
      <c r="AY26" s="392"/>
      <c r="AZ26" s="392"/>
      <c r="BA26" s="392"/>
      <c r="BB26" s="392"/>
      <c r="BC26" s="392"/>
      <c r="BD26" s="392"/>
      <c r="BE26" s="392"/>
      <c r="BF26" s="392"/>
      <c r="BG26" s="392"/>
      <c r="BH26" s="392"/>
      <c r="BI26" s="392"/>
      <c r="BJ26" s="28"/>
      <c r="BK26" s="28"/>
      <c r="BL26" s="28"/>
      <c r="BM26" s="28"/>
    </row>
    <row r="27" spans="1:65" x14ac:dyDescent="0.35">
      <c r="A27" s="28"/>
      <c r="B27" s="204"/>
      <c r="C27" s="393" t="s">
        <v>64</v>
      </c>
      <c r="D27" s="28"/>
      <c r="E27" s="28"/>
      <c r="F27" s="390"/>
      <c r="G27" s="391">
        <v>15.559698205631825</v>
      </c>
      <c r="H27" s="391">
        <v>19.379321583593264</v>
      </c>
      <c r="I27" s="391">
        <v>11.488288824145725</v>
      </c>
      <c r="J27" s="391">
        <v>8.1703618954916752</v>
      </c>
      <c r="K27" s="391">
        <v>7.8980182512092538</v>
      </c>
      <c r="L27" s="391">
        <v>0</v>
      </c>
      <c r="M27" s="391">
        <v>0</v>
      </c>
      <c r="N27" s="391">
        <v>0</v>
      </c>
      <c r="O27" s="391">
        <v>0</v>
      </c>
      <c r="P27" s="391">
        <v>0</v>
      </c>
      <c r="Q27" s="392"/>
      <c r="R27" s="392"/>
      <c r="S27" s="392"/>
      <c r="T27" s="392"/>
      <c r="U27" s="392"/>
      <c r="V27" s="392"/>
      <c r="W27" s="392"/>
      <c r="X27" s="392"/>
      <c r="Y27" s="392"/>
      <c r="Z27" s="392"/>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28"/>
      <c r="BK27" s="28"/>
      <c r="BL27" s="28"/>
      <c r="BM27" s="28"/>
    </row>
    <row r="28" spans="1:65" x14ac:dyDescent="0.35">
      <c r="A28" s="28"/>
      <c r="B28" s="204"/>
      <c r="C28" s="393" t="s">
        <v>65</v>
      </c>
      <c r="D28" s="28"/>
      <c r="E28" s="28"/>
      <c r="F28" s="390"/>
      <c r="G28" s="391">
        <v>21.806874705167242</v>
      </c>
      <c r="H28" s="391">
        <v>25.108730906275216</v>
      </c>
      <c r="I28" s="391">
        <v>19.495105728689651</v>
      </c>
      <c r="J28" s="391">
        <v>15.846581839152229</v>
      </c>
      <c r="K28" s="391">
        <v>15.48028045701534</v>
      </c>
      <c r="L28" s="391">
        <v>0</v>
      </c>
      <c r="M28" s="391">
        <v>0</v>
      </c>
      <c r="N28" s="391">
        <v>0</v>
      </c>
      <c r="O28" s="391">
        <v>0</v>
      </c>
      <c r="P28" s="391">
        <v>0</v>
      </c>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28"/>
      <c r="BK28" s="28"/>
      <c r="BL28" s="28"/>
      <c r="BM28" s="28"/>
    </row>
    <row r="29" spans="1:65" x14ac:dyDescent="0.35">
      <c r="A29" s="28"/>
      <c r="B29" s="204"/>
      <c r="C29" s="393">
        <v>0</v>
      </c>
      <c r="D29" s="28"/>
      <c r="E29" s="28"/>
      <c r="F29" s="390"/>
      <c r="G29" s="391">
        <v>0</v>
      </c>
      <c r="H29" s="391">
        <v>0</v>
      </c>
      <c r="I29" s="391">
        <v>0</v>
      </c>
      <c r="J29" s="391">
        <v>0</v>
      </c>
      <c r="K29" s="391">
        <v>0</v>
      </c>
      <c r="L29" s="391">
        <v>0</v>
      </c>
      <c r="M29" s="391">
        <v>0</v>
      </c>
      <c r="N29" s="391">
        <v>0</v>
      </c>
      <c r="O29" s="391">
        <v>0</v>
      </c>
      <c r="P29" s="391">
        <v>0</v>
      </c>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28"/>
      <c r="BK29" s="28"/>
      <c r="BL29" s="28"/>
      <c r="BM29" s="28"/>
    </row>
    <row r="30" spans="1:65" x14ac:dyDescent="0.35">
      <c r="A30" s="28"/>
      <c r="B30" s="204"/>
      <c r="C30" s="393">
        <v>0</v>
      </c>
      <c r="D30" s="28"/>
      <c r="E30" s="28"/>
      <c r="F30" s="390"/>
      <c r="G30" s="391">
        <v>0</v>
      </c>
      <c r="H30" s="391">
        <v>0</v>
      </c>
      <c r="I30" s="391">
        <v>0</v>
      </c>
      <c r="J30" s="391">
        <v>0</v>
      </c>
      <c r="K30" s="391">
        <v>0</v>
      </c>
      <c r="L30" s="391">
        <v>0</v>
      </c>
      <c r="M30" s="391">
        <v>0</v>
      </c>
      <c r="N30" s="391">
        <v>0</v>
      </c>
      <c r="O30" s="391">
        <v>0</v>
      </c>
      <c r="P30" s="391">
        <v>0</v>
      </c>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28"/>
      <c r="BK30" s="28"/>
      <c r="BL30" s="28"/>
      <c r="BM30" s="28"/>
    </row>
    <row r="31" spans="1:65" x14ac:dyDescent="0.35">
      <c r="A31" s="28"/>
      <c r="B31" s="204"/>
      <c r="C31" s="393">
        <v>0</v>
      </c>
      <c r="D31" s="28"/>
      <c r="E31" s="28"/>
      <c r="F31" s="390"/>
      <c r="G31" s="391">
        <v>0</v>
      </c>
      <c r="H31" s="391">
        <v>0</v>
      </c>
      <c r="I31" s="391">
        <v>0</v>
      </c>
      <c r="J31" s="391">
        <v>0</v>
      </c>
      <c r="K31" s="391">
        <v>0</v>
      </c>
      <c r="L31" s="391">
        <v>0</v>
      </c>
      <c r="M31" s="391">
        <v>0</v>
      </c>
      <c r="N31" s="391">
        <v>0</v>
      </c>
      <c r="O31" s="391">
        <v>0</v>
      </c>
      <c r="P31" s="391">
        <v>0</v>
      </c>
      <c r="Q31" s="392"/>
      <c r="R31" s="392"/>
      <c r="S31" s="392"/>
      <c r="T31" s="392"/>
      <c r="U31" s="392"/>
      <c r="V31" s="392"/>
      <c r="W31" s="392"/>
      <c r="X31" s="392"/>
      <c r="Y31" s="392"/>
      <c r="Z31" s="392"/>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28"/>
      <c r="BK31" s="28"/>
      <c r="BL31" s="28"/>
      <c r="BM31" s="28"/>
    </row>
    <row r="32" spans="1:65" x14ac:dyDescent="0.35">
      <c r="A32" s="28"/>
      <c r="B32" s="204"/>
      <c r="C32" s="393">
        <v>0</v>
      </c>
      <c r="D32" s="28"/>
      <c r="E32" s="28"/>
      <c r="F32" s="390"/>
      <c r="G32" s="391">
        <v>0</v>
      </c>
      <c r="H32" s="391">
        <v>0</v>
      </c>
      <c r="I32" s="391">
        <v>0</v>
      </c>
      <c r="J32" s="391">
        <v>0</v>
      </c>
      <c r="K32" s="391">
        <v>0</v>
      </c>
      <c r="L32" s="391">
        <v>0</v>
      </c>
      <c r="M32" s="391">
        <v>0</v>
      </c>
      <c r="N32" s="391">
        <v>0</v>
      </c>
      <c r="O32" s="391">
        <v>0</v>
      </c>
      <c r="P32" s="391">
        <v>0</v>
      </c>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28"/>
      <c r="BK32" s="28"/>
      <c r="BL32" s="28"/>
      <c r="BM32" s="28"/>
    </row>
    <row r="33" spans="1:65" x14ac:dyDescent="0.35">
      <c r="A33" s="28"/>
      <c r="B33" s="204"/>
      <c r="C33" s="393">
        <v>0</v>
      </c>
      <c r="D33" s="28"/>
      <c r="E33" s="28"/>
      <c r="F33" s="390"/>
      <c r="G33" s="391">
        <v>0</v>
      </c>
      <c r="H33" s="391">
        <v>0</v>
      </c>
      <c r="I33" s="391">
        <v>0</v>
      </c>
      <c r="J33" s="391">
        <v>0</v>
      </c>
      <c r="K33" s="391">
        <v>0</v>
      </c>
      <c r="L33" s="391">
        <v>0</v>
      </c>
      <c r="M33" s="391">
        <v>0</v>
      </c>
      <c r="N33" s="391">
        <v>0</v>
      </c>
      <c r="O33" s="391">
        <v>0</v>
      </c>
      <c r="P33" s="391">
        <v>0</v>
      </c>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c r="AW33" s="392"/>
      <c r="AX33" s="392"/>
      <c r="AY33" s="392"/>
      <c r="AZ33" s="392"/>
      <c r="BA33" s="392"/>
      <c r="BB33" s="392"/>
      <c r="BC33" s="392"/>
      <c r="BD33" s="392"/>
      <c r="BE33" s="392"/>
      <c r="BF33" s="392"/>
      <c r="BG33" s="392"/>
      <c r="BH33" s="392"/>
      <c r="BI33" s="392"/>
      <c r="BJ33" s="28"/>
      <c r="BK33" s="28"/>
      <c r="BL33" s="28"/>
      <c r="BM33" s="28"/>
    </row>
    <row r="34" spans="1:65" x14ac:dyDescent="0.35">
      <c r="A34" s="28"/>
      <c r="B34" s="204"/>
      <c r="C34" s="393">
        <v>0</v>
      </c>
      <c r="D34" s="28"/>
      <c r="E34" s="28"/>
      <c r="F34" s="390"/>
      <c r="G34" s="391">
        <v>0</v>
      </c>
      <c r="H34" s="391">
        <v>0</v>
      </c>
      <c r="I34" s="391">
        <v>0</v>
      </c>
      <c r="J34" s="391">
        <v>0</v>
      </c>
      <c r="K34" s="391">
        <v>0</v>
      </c>
      <c r="L34" s="391">
        <v>0</v>
      </c>
      <c r="M34" s="391">
        <v>0</v>
      </c>
      <c r="N34" s="391">
        <v>0</v>
      </c>
      <c r="O34" s="391">
        <v>0</v>
      </c>
      <c r="P34" s="391">
        <v>0</v>
      </c>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28"/>
      <c r="BK34" s="28"/>
      <c r="BL34" s="28"/>
      <c r="BM34" s="28"/>
    </row>
    <row r="35" spans="1:65" x14ac:dyDescent="0.35">
      <c r="A35" s="28"/>
      <c r="B35" s="204"/>
      <c r="C35" s="393">
        <v>0</v>
      </c>
      <c r="D35" s="28"/>
      <c r="E35" s="28"/>
      <c r="F35" s="390"/>
      <c r="G35" s="391">
        <v>0</v>
      </c>
      <c r="H35" s="391">
        <v>0</v>
      </c>
      <c r="I35" s="391">
        <v>0</v>
      </c>
      <c r="J35" s="391">
        <v>0</v>
      </c>
      <c r="K35" s="391">
        <v>0</v>
      </c>
      <c r="L35" s="391">
        <v>0</v>
      </c>
      <c r="M35" s="391">
        <v>0</v>
      </c>
      <c r="N35" s="391">
        <v>0</v>
      </c>
      <c r="O35" s="391">
        <v>0</v>
      </c>
      <c r="P35" s="391">
        <v>0</v>
      </c>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28"/>
      <c r="BK35" s="28"/>
      <c r="BL35" s="28"/>
      <c r="BM35" s="28"/>
    </row>
    <row r="36" spans="1:65" x14ac:dyDescent="0.35">
      <c r="A36" s="28"/>
      <c r="B36" s="204"/>
      <c r="C36" s="393">
        <v>0</v>
      </c>
      <c r="D36" s="28"/>
      <c r="E36" s="28"/>
      <c r="F36" s="390"/>
      <c r="G36" s="391">
        <v>0</v>
      </c>
      <c r="H36" s="391">
        <v>0</v>
      </c>
      <c r="I36" s="391">
        <v>0</v>
      </c>
      <c r="J36" s="391">
        <v>0</v>
      </c>
      <c r="K36" s="391">
        <v>0</v>
      </c>
      <c r="L36" s="391">
        <v>0</v>
      </c>
      <c r="M36" s="391">
        <v>0</v>
      </c>
      <c r="N36" s="391">
        <v>0</v>
      </c>
      <c r="O36" s="391">
        <v>0</v>
      </c>
      <c r="P36" s="391">
        <v>0</v>
      </c>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28"/>
      <c r="BK36" s="28"/>
      <c r="BL36" s="28"/>
      <c r="BM36" s="28"/>
    </row>
    <row r="37" spans="1:65" x14ac:dyDescent="0.35">
      <c r="A37" s="28"/>
      <c r="B37" s="204"/>
      <c r="C37" s="393">
        <v>0</v>
      </c>
      <c r="D37" s="28"/>
      <c r="E37" s="28"/>
      <c r="F37" s="390"/>
      <c r="G37" s="391">
        <v>0</v>
      </c>
      <c r="H37" s="391">
        <v>0</v>
      </c>
      <c r="I37" s="391">
        <v>0</v>
      </c>
      <c r="J37" s="391">
        <v>0</v>
      </c>
      <c r="K37" s="391">
        <v>0</v>
      </c>
      <c r="L37" s="391">
        <v>0</v>
      </c>
      <c r="M37" s="391">
        <v>0</v>
      </c>
      <c r="N37" s="391">
        <v>0</v>
      </c>
      <c r="O37" s="391">
        <v>0</v>
      </c>
      <c r="P37" s="391">
        <v>0</v>
      </c>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28"/>
      <c r="BK37" s="28"/>
      <c r="BL37" s="28"/>
      <c r="BM37" s="28"/>
    </row>
    <row r="38" spans="1:65" x14ac:dyDescent="0.35">
      <c r="A38" s="28"/>
      <c r="B38" s="204"/>
      <c r="C38" s="393">
        <v>0</v>
      </c>
      <c r="D38" s="28"/>
      <c r="E38" s="28"/>
      <c r="F38" s="390"/>
      <c r="G38" s="391">
        <v>0</v>
      </c>
      <c r="H38" s="391">
        <v>0</v>
      </c>
      <c r="I38" s="391">
        <v>0</v>
      </c>
      <c r="J38" s="391">
        <v>0</v>
      </c>
      <c r="K38" s="391">
        <v>0</v>
      </c>
      <c r="L38" s="391">
        <v>0</v>
      </c>
      <c r="M38" s="391">
        <v>0</v>
      </c>
      <c r="N38" s="391">
        <v>0</v>
      </c>
      <c r="O38" s="391">
        <v>0</v>
      </c>
      <c r="P38" s="391">
        <v>0</v>
      </c>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28"/>
      <c r="BK38" s="28"/>
      <c r="BL38" s="28"/>
      <c r="BM38" s="28"/>
    </row>
    <row r="39" spans="1:65" x14ac:dyDescent="0.35">
      <c r="A39" s="28"/>
      <c r="B39" s="204"/>
      <c r="C39" s="393">
        <v>0</v>
      </c>
      <c r="D39" s="28"/>
      <c r="E39" s="28"/>
      <c r="F39" s="390"/>
      <c r="G39" s="391">
        <v>0</v>
      </c>
      <c r="H39" s="391">
        <v>0</v>
      </c>
      <c r="I39" s="391">
        <v>0</v>
      </c>
      <c r="J39" s="391">
        <v>0</v>
      </c>
      <c r="K39" s="391">
        <v>0</v>
      </c>
      <c r="L39" s="391">
        <v>0</v>
      </c>
      <c r="M39" s="391">
        <v>0</v>
      </c>
      <c r="N39" s="391">
        <v>0</v>
      </c>
      <c r="O39" s="391">
        <v>0</v>
      </c>
      <c r="P39" s="391">
        <v>0</v>
      </c>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28"/>
      <c r="BK39" s="28"/>
      <c r="BL39" s="28"/>
      <c r="BM39" s="28"/>
    </row>
    <row r="40" spans="1:65" x14ac:dyDescent="0.35">
      <c r="A40" s="28"/>
      <c r="B40" s="204"/>
      <c r="C40" s="393">
        <v>0</v>
      </c>
      <c r="D40" s="28"/>
      <c r="E40" s="28"/>
      <c r="F40" s="390"/>
      <c r="G40" s="391">
        <v>0</v>
      </c>
      <c r="H40" s="391">
        <v>0</v>
      </c>
      <c r="I40" s="391">
        <v>0</v>
      </c>
      <c r="J40" s="391">
        <v>0</v>
      </c>
      <c r="K40" s="391">
        <v>0</v>
      </c>
      <c r="L40" s="391">
        <v>0</v>
      </c>
      <c r="M40" s="391">
        <v>0</v>
      </c>
      <c r="N40" s="391">
        <v>0</v>
      </c>
      <c r="O40" s="391">
        <v>0</v>
      </c>
      <c r="P40" s="391">
        <v>0</v>
      </c>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28"/>
      <c r="BK40" s="28"/>
      <c r="BL40" s="28"/>
      <c r="BM40" s="28"/>
    </row>
    <row r="41" spans="1:65" x14ac:dyDescent="0.35">
      <c r="A41" s="28"/>
      <c r="B41" s="204"/>
      <c r="C41" s="393">
        <v>0</v>
      </c>
      <c r="D41" s="28"/>
      <c r="E41" s="28"/>
      <c r="F41" s="390"/>
      <c r="G41" s="391">
        <v>0</v>
      </c>
      <c r="H41" s="391">
        <v>0</v>
      </c>
      <c r="I41" s="391">
        <v>0</v>
      </c>
      <c r="J41" s="391">
        <v>0</v>
      </c>
      <c r="K41" s="391">
        <v>0</v>
      </c>
      <c r="L41" s="391">
        <v>0</v>
      </c>
      <c r="M41" s="391">
        <v>0</v>
      </c>
      <c r="N41" s="391">
        <v>0</v>
      </c>
      <c r="O41" s="391">
        <v>0</v>
      </c>
      <c r="P41" s="391">
        <v>0</v>
      </c>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28"/>
      <c r="BK41" s="28"/>
      <c r="BL41" s="28"/>
      <c r="BM41" s="28"/>
    </row>
    <row r="42" spans="1:65" x14ac:dyDescent="0.35">
      <c r="A42" s="28"/>
      <c r="B42" s="204"/>
      <c r="C42" s="393">
        <v>0</v>
      </c>
      <c r="D42" s="28"/>
      <c r="E42" s="28"/>
      <c r="F42" s="390"/>
      <c r="G42" s="391">
        <v>0</v>
      </c>
      <c r="H42" s="391">
        <v>0</v>
      </c>
      <c r="I42" s="391">
        <v>0</v>
      </c>
      <c r="J42" s="391">
        <v>0</v>
      </c>
      <c r="K42" s="391">
        <v>0</v>
      </c>
      <c r="L42" s="391">
        <v>0</v>
      </c>
      <c r="M42" s="391">
        <v>0</v>
      </c>
      <c r="N42" s="391">
        <v>0</v>
      </c>
      <c r="O42" s="391">
        <v>0</v>
      </c>
      <c r="P42" s="391">
        <v>0</v>
      </c>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2"/>
      <c r="BI42" s="392"/>
      <c r="BJ42" s="28"/>
      <c r="BK42" s="28"/>
      <c r="BL42" s="28"/>
      <c r="BM42" s="28"/>
    </row>
    <row r="43" spans="1:65" x14ac:dyDescent="0.35">
      <c r="A43" s="28"/>
      <c r="B43" s="204"/>
      <c r="C43" s="393">
        <v>0</v>
      </c>
      <c r="D43" s="28"/>
      <c r="E43" s="28"/>
      <c r="F43" s="390"/>
      <c r="G43" s="391">
        <v>0</v>
      </c>
      <c r="H43" s="391">
        <v>0</v>
      </c>
      <c r="I43" s="391">
        <v>0</v>
      </c>
      <c r="J43" s="391">
        <v>0</v>
      </c>
      <c r="K43" s="391">
        <v>0</v>
      </c>
      <c r="L43" s="391">
        <v>0</v>
      </c>
      <c r="M43" s="391">
        <v>0</v>
      </c>
      <c r="N43" s="391">
        <v>0</v>
      </c>
      <c r="O43" s="391">
        <v>0</v>
      </c>
      <c r="P43" s="391">
        <v>0</v>
      </c>
      <c r="Q43" s="392"/>
      <c r="R43" s="392"/>
      <c r="S43" s="392"/>
      <c r="T43" s="392"/>
      <c r="U43" s="392"/>
      <c r="V43" s="392"/>
      <c r="W43" s="392"/>
      <c r="X43" s="392"/>
      <c r="Y43" s="392"/>
      <c r="Z43" s="392"/>
      <c r="AA43" s="392"/>
      <c r="AB43" s="392"/>
      <c r="AC43" s="392"/>
      <c r="AD43" s="392"/>
      <c r="AE43" s="392"/>
      <c r="AF43" s="392"/>
      <c r="AG43" s="392"/>
      <c r="AH43" s="392"/>
      <c r="AI43" s="392"/>
      <c r="AJ43" s="392"/>
      <c r="AK43" s="392"/>
      <c r="AL43" s="392"/>
      <c r="AM43" s="392"/>
      <c r="AN43" s="392"/>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28"/>
      <c r="BK43" s="28"/>
      <c r="BL43" s="28"/>
      <c r="BM43" s="28"/>
    </row>
    <row r="44" spans="1:65" x14ac:dyDescent="0.35">
      <c r="A44" s="28"/>
      <c r="B44" s="204"/>
      <c r="C44" s="393">
        <v>0</v>
      </c>
      <c r="D44" s="28"/>
      <c r="E44" s="28"/>
      <c r="F44" s="390"/>
      <c r="G44" s="391">
        <v>0</v>
      </c>
      <c r="H44" s="391">
        <v>0</v>
      </c>
      <c r="I44" s="391">
        <v>0</v>
      </c>
      <c r="J44" s="391">
        <v>0</v>
      </c>
      <c r="K44" s="391">
        <v>0</v>
      </c>
      <c r="L44" s="391">
        <v>0</v>
      </c>
      <c r="M44" s="391">
        <v>0</v>
      </c>
      <c r="N44" s="391">
        <v>0</v>
      </c>
      <c r="O44" s="391">
        <v>0</v>
      </c>
      <c r="P44" s="391">
        <v>0</v>
      </c>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28"/>
      <c r="BK44" s="28"/>
      <c r="BL44" s="28"/>
      <c r="BM44" s="28"/>
    </row>
    <row r="45" spans="1:65" x14ac:dyDescent="0.35">
      <c r="A45" s="28"/>
      <c r="B45" s="204"/>
      <c r="C45" s="393">
        <v>0</v>
      </c>
      <c r="D45" s="28"/>
      <c r="E45" s="28"/>
      <c r="F45" s="390"/>
      <c r="G45" s="391">
        <v>0</v>
      </c>
      <c r="H45" s="391">
        <v>0</v>
      </c>
      <c r="I45" s="391">
        <v>0</v>
      </c>
      <c r="J45" s="391">
        <v>0</v>
      </c>
      <c r="K45" s="391">
        <v>0</v>
      </c>
      <c r="L45" s="391">
        <v>0</v>
      </c>
      <c r="M45" s="391">
        <v>0</v>
      </c>
      <c r="N45" s="391">
        <v>0</v>
      </c>
      <c r="O45" s="391">
        <v>0</v>
      </c>
      <c r="P45" s="391">
        <v>0</v>
      </c>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c r="BI45" s="392"/>
      <c r="BJ45" s="28"/>
      <c r="BK45" s="28"/>
      <c r="BL45" s="28"/>
      <c r="BM45" s="28"/>
    </row>
    <row r="46" spans="1:65" x14ac:dyDescent="0.35">
      <c r="A46" s="28"/>
      <c r="B46" s="204"/>
      <c r="C46" s="393">
        <v>0</v>
      </c>
      <c r="D46" s="28"/>
      <c r="E46" s="28"/>
      <c r="F46" s="390"/>
      <c r="G46" s="391">
        <v>0</v>
      </c>
      <c r="H46" s="391">
        <v>0</v>
      </c>
      <c r="I46" s="391">
        <v>0</v>
      </c>
      <c r="J46" s="391">
        <v>0</v>
      </c>
      <c r="K46" s="391">
        <v>0</v>
      </c>
      <c r="L46" s="391">
        <v>0</v>
      </c>
      <c r="M46" s="391">
        <v>0</v>
      </c>
      <c r="N46" s="391">
        <v>0</v>
      </c>
      <c r="O46" s="391">
        <v>0</v>
      </c>
      <c r="P46" s="391">
        <v>0</v>
      </c>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28"/>
      <c r="BK46" s="28"/>
      <c r="BL46" s="28"/>
      <c r="BM46" s="28"/>
    </row>
    <row r="47" spans="1:65" x14ac:dyDescent="0.35">
      <c r="A47" s="28"/>
      <c r="B47" s="204"/>
      <c r="C47" s="393">
        <v>0</v>
      </c>
      <c r="D47" s="28"/>
      <c r="E47" s="28"/>
      <c r="F47" s="390"/>
      <c r="G47" s="391">
        <v>0</v>
      </c>
      <c r="H47" s="391">
        <v>0</v>
      </c>
      <c r="I47" s="391">
        <v>0</v>
      </c>
      <c r="J47" s="391">
        <v>0</v>
      </c>
      <c r="K47" s="391">
        <v>0</v>
      </c>
      <c r="L47" s="391">
        <v>0</v>
      </c>
      <c r="M47" s="391">
        <v>0</v>
      </c>
      <c r="N47" s="391">
        <v>0</v>
      </c>
      <c r="O47" s="391">
        <v>0</v>
      </c>
      <c r="P47" s="391">
        <v>0</v>
      </c>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28"/>
      <c r="BK47" s="28"/>
      <c r="BL47" s="28"/>
      <c r="BM47" s="28"/>
    </row>
    <row r="48" spans="1:65" x14ac:dyDescent="0.35">
      <c r="A48" s="28"/>
      <c r="B48" s="204"/>
      <c r="C48" s="393">
        <v>0</v>
      </c>
      <c r="D48" s="28"/>
      <c r="E48" s="28"/>
      <c r="F48" s="390"/>
      <c r="G48" s="391">
        <v>0</v>
      </c>
      <c r="H48" s="391">
        <v>0</v>
      </c>
      <c r="I48" s="391">
        <v>0</v>
      </c>
      <c r="J48" s="391">
        <v>0</v>
      </c>
      <c r="K48" s="391">
        <v>0</v>
      </c>
      <c r="L48" s="391">
        <v>0</v>
      </c>
      <c r="M48" s="391">
        <v>0</v>
      </c>
      <c r="N48" s="391">
        <v>0</v>
      </c>
      <c r="O48" s="391">
        <v>0</v>
      </c>
      <c r="P48" s="391">
        <v>0</v>
      </c>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28"/>
      <c r="BK48" s="28"/>
      <c r="BL48" s="28"/>
      <c r="BM48" s="28"/>
    </row>
    <row r="49" spans="1:65" x14ac:dyDescent="0.35">
      <c r="A49" s="28"/>
      <c r="B49" s="204"/>
      <c r="C49" s="393">
        <v>0</v>
      </c>
      <c r="D49" s="28"/>
      <c r="E49" s="28"/>
      <c r="F49" s="390"/>
      <c r="G49" s="391">
        <v>0</v>
      </c>
      <c r="H49" s="391">
        <v>0</v>
      </c>
      <c r="I49" s="391">
        <v>0</v>
      </c>
      <c r="J49" s="391">
        <v>0</v>
      </c>
      <c r="K49" s="391">
        <v>0</v>
      </c>
      <c r="L49" s="391">
        <v>0</v>
      </c>
      <c r="M49" s="391">
        <v>0</v>
      </c>
      <c r="N49" s="391">
        <v>0</v>
      </c>
      <c r="O49" s="391">
        <v>0</v>
      </c>
      <c r="P49" s="391">
        <v>0</v>
      </c>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28"/>
      <c r="BK49" s="28"/>
      <c r="BL49" s="28"/>
      <c r="BM49" s="28"/>
    </row>
    <row r="50" spans="1:65" x14ac:dyDescent="0.35">
      <c r="A50" s="28"/>
      <c r="B50" s="204"/>
      <c r="C50" s="393">
        <v>0</v>
      </c>
      <c r="D50" s="28"/>
      <c r="E50" s="28"/>
      <c r="F50" s="390"/>
      <c r="G50" s="391">
        <v>0</v>
      </c>
      <c r="H50" s="391">
        <v>0</v>
      </c>
      <c r="I50" s="391">
        <v>0</v>
      </c>
      <c r="J50" s="391">
        <v>0</v>
      </c>
      <c r="K50" s="391">
        <v>0</v>
      </c>
      <c r="L50" s="391">
        <v>0</v>
      </c>
      <c r="M50" s="391">
        <v>0</v>
      </c>
      <c r="N50" s="391">
        <v>0</v>
      </c>
      <c r="O50" s="391">
        <v>0</v>
      </c>
      <c r="P50" s="391">
        <v>0</v>
      </c>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28"/>
      <c r="BK50" s="28"/>
      <c r="BL50" s="28"/>
      <c r="BM50" s="28"/>
    </row>
    <row r="51" spans="1:65" x14ac:dyDescent="0.35">
      <c r="A51" s="28"/>
      <c r="B51" s="204"/>
      <c r="C51" s="393">
        <v>0</v>
      </c>
      <c r="D51" s="28"/>
      <c r="E51" s="28"/>
      <c r="F51" s="390"/>
      <c r="G51" s="391">
        <v>0</v>
      </c>
      <c r="H51" s="391">
        <v>0</v>
      </c>
      <c r="I51" s="391">
        <v>0</v>
      </c>
      <c r="J51" s="391">
        <v>0</v>
      </c>
      <c r="K51" s="391">
        <v>0</v>
      </c>
      <c r="L51" s="391">
        <v>0</v>
      </c>
      <c r="M51" s="391">
        <v>0</v>
      </c>
      <c r="N51" s="391">
        <v>0</v>
      </c>
      <c r="O51" s="391">
        <v>0</v>
      </c>
      <c r="P51" s="391">
        <v>0</v>
      </c>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28"/>
      <c r="BK51" s="28"/>
      <c r="BL51" s="28"/>
      <c r="BM51" s="28"/>
    </row>
    <row r="52" spans="1:65" x14ac:dyDescent="0.35">
      <c r="A52" s="28"/>
      <c r="B52" s="204"/>
      <c r="C52" s="393">
        <v>0</v>
      </c>
      <c r="D52" s="28"/>
      <c r="E52" s="28"/>
      <c r="F52" s="390"/>
      <c r="G52" s="391">
        <v>0</v>
      </c>
      <c r="H52" s="391">
        <v>0</v>
      </c>
      <c r="I52" s="391">
        <v>0</v>
      </c>
      <c r="J52" s="391">
        <v>0</v>
      </c>
      <c r="K52" s="391">
        <v>0</v>
      </c>
      <c r="L52" s="391">
        <v>0</v>
      </c>
      <c r="M52" s="391">
        <v>0</v>
      </c>
      <c r="N52" s="391">
        <v>0</v>
      </c>
      <c r="O52" s="391">
        <v>0</v>
      </c>
      <c r="P52" s="391">
        <v>0</v>
      </c>
      <c r="Q52" s="392"/>
      <c r="R52" s="392"/>
      <c r="S52" s="392"/>
      <c r="T52" s="39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28"/>
      <c r="BK52" s="28"/>
      <c r="BL52" s="28"/>
      <c r="BM52" s="28"/>
    </row>
    <row r="53" spans="1:65" x14ac:dyDescent="0.35">
      <c r="A53" s="28"/>
      <c r="B53" s="204"/>
      <c r="C53" s="393">
        <v>0</v>
      </c>
      <c r="D53" s="28"/>
      <c r="E53" s="28"/>
      <c r="F53" s="390"/>
      <c r="G53" s="391">
        <v>0</v>
      </c>
      <c r="H53" s="391">
        <v>0</v>
      </c>
      <c r="I53" s="391">
        <v>0</v>
      </c>
      <c r="J53" s="391">
        <v>0</v>
      </c>
      <c r="K53" s="391">
        <v>0</v>
      </c>
      <c r="L53" s="391">
        <v>0</v>
      </c>
      <c r="M53" s="391">
        <v>0</v>
      </c>
      <c r="N53" s="391">
        <v>0</v>
      </c>
      <c r="O53" s="391">
        <v>0</v>
      </c>
      <c r="P53" s="391">
        <v>0</v>
      </c>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28"/>
      <c r="BK53" s="28"/>
      <c r="BL53" s="28"/>
      <c r="BM53" s="28"/>
    </row>
    <row r="54" spans="1:65" x14ac:dyDescent="0.35">
      <c r="A54" s="28"/>
      <c r="B54" s="204"/>
      <c r="C54" s="393">
        <v>0</v>
      </c>
      <c r="D54" s="28"/>
      <c r="E54" s="28"/>
      <c r="F54" s="390"/>
      <c r="G54" s="391">
        <v>0</v>
      </c>
      <c r="H54" s="391">
        <v>0</v>
      </c>
      <c r="I54" s="391">
        <v>0</v>
      </c>
      <c r="J54" s="391">
        <v>0</v>
      </c>
      <c r="K54" s="391">
        <v>0</v>
      </c>
      <c r="L54" s="391">
        <v>0</v>
      </c>
      <c r="M54" s="391">
        <v>0</v>
      </c>
      <c r="N54" s="391">
        <v>0</v>
      </c>
      <c r="O54" s="391">
        <v>0</v>
      </c>
      <c r="P54" s="391">
        <v>0</v>
      </c>
      <c r="Q54" s="392"/>
      <c r="R54" s="392"/>
      <c r="S54" s="392"/>
      <c r="T54" s="392"/>
      <c r="U54" s="392"/>
      <c r="V54" s="392"/>
      <c r="W54" s="392"/>
      <c r="X54" s="392"/>
      <c r="Y54" s="392"/>
      <c r="Z54" s="392"/>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28"/>
      <c r="BK54" s="28"/>
      <c r="BL54" s="28"/>
      <c r="BM54" s="28"/>
    </row>
    <row r="55" spans="1:65" x14ac:dyDescent="0.35">
      <c r="A55" s="28"/>
      <c r="B55" s="204"/>
      <c r="C55" s="393">
        <v>0</v>
      </c>
      <c r="D55" s="28"/>
      <c r="E55" s="28"/>
      <c r="F55" s="390"/>
      <c r="G55" s="391">
        <v>0</v>
      </c>
      <c r="H55" s="391">
        <v>0</v>
      </c>
      <c r="I55" s="391">
        <v>0</v>
      </c>
      <c r="J55" s="391">
        <v>0</v>
      </c>
      <c r="K55" s="391">
        <v>0</v>
      </c>
      <c r="L55" s="391">
        <v>0</v>
      </c>
      <c r="M55" s="391">
        <v>0</v>
      </c>
      <c r="N55" s="391">
        <v>0</v>
      </c>
      <c r="O55" s="391">
        <v>0</v>
      </c>
      <c r="P55" s="391">
        <v>0</v>
      </c>
      <c r="Q55" s="392"/>
      <c r="R55" s="392"/>
      <c r="S55" s="392"/>
      <c r="T55" s="392"/>
      <c r="U55" s="392"/>
      <c r="V55" s="392"/>
      <c r="W55" s="392"/>
      <c r="X55" s="392"/>
      <c r="Y55" s="392"/>
      <c r="Z55" s="392"/>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28"/>
      <c r="BK55" s="28"/>
      <c r="BL55" s="28"/>
      <c r="BM55" s="28"/>
    </row>
    <row r="56" spans="1:65" x14ac:dyDescent="0.35">
      <c r="A56" s="28"/>
      <c r="B56" s="204"/>
      <c r="C56" s="393">
        <v>0</v>
      </c>
      <c r="D56" s="28"/>
      <c r="E56" s="28"/>
      <c r="F56" s="390"/>
      <c r="G56" s="391">
        <v>0</v>
      </c>
      <c r="H56" s="391">
        <v>0</v>
      </c>
      <c r="I56" s="391">
        <v>0</v>
      </c>
      <c r="J56" s="391">
        <v>0</v>
      </c>
      <c r="K56" s="391">
        <v>0</v>
      </c>
      <c r="L56" s="391">
        <v>0</v>
      </c>
      <c r="M56" s="391">
        <v>0</v>
      </c>
      <c r="N56" s="391">
        <v>0</v>
      </c>
      <c r="O56" s="391">
        <v>0</v>
      </c>
      <c r="P56" s="391">
        <v>0</v>
      </c>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28"/>
      <c r="BK56" s="28"/>
      <c r="BL56" s="28"/>
      <c r="BM56" s="28"/>
    </row>
    <row r="57" spans="1:65" x14ac:dyDescent="0.35">
      <c r="A57" s="28"/>
      <c r="B57" s="204"/>
      <c r="C57" s="393" t="s">
        <v>66</v>
      </c>
      <c r="D57" s="28"/>
      <c r="E57" s="28"/>
      <c r="F57" s="390"/>
      <c r="G57" s="391">
        <v>30.383489854551218</v>
      </c>
      <c r="H57" s="391">
        <v>25.800745937236332</v>
      </c>
      <c r="I57" s="391">
        <v>26.178531256241953</v>
      </c>
      <c r="J57" s="391">
        <v>27.981217381433414</v>
      </c>
      <c r="K57" s="391">
        <v>26.326351446805464</v>
      </c>
      <c r="L57" s="391">
        <v>0</v>
      </c>
      <c r="M57" s="391">
        <v>0</v>
      </c>
      <c r="N57" s="391">
        <v>0</v>
      </c>
      <c r="O57" s="391">
        <v>0</v>
      </c>
      <c r="P57" s="391">
        <v>0</v>
      </c>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28"/>
      <c r="BK57" s="28"/>
      <c r="BL57" s="28"/>
      <c r="BM57" s="28"/>
    </row>
    <row r="58" spans="1:65" x14ac:dyDescent="0.35">
      <c r="A58" s="28"/>
      <c r="B58" s="204"/>
      <c r="C58" s="393" t="s">
        <v>67</v>
      </c>
      <c r="D58" s="28"/>
      <c r="E58" s="28"/>
      <c r="F58" s="390"/>
      <c r="G58" s="391">
        <v>21.616636036938722</v>
      </c>
      <c r="H58" s="391">
        <v>13.801938493195964</v>
      </c>
      <c r="I58" s="391">
        <v>61.849148463922063</v>
      </c>
      <c r="J58" s="391">
        <v>32.528924506814036</v>
      </c>
      <c r="K58" s="391">
        <v>18.915080022623894</v>
      </c>
      <c r="L58" s="391">
        <v>0</v>
      </c>
      <c r="M58" s="391">
        <v>0</v>
      </c>
      <c r="N58" s="391">
        <v>0</v>
      </c>
      <c r="O58" s="391">
        <v>0</v>
      </c>
      <c r="P58" s="391">
        <v>0</v>
      </c>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28"/>
      <c r="BK58" s="28"/>
      <c r="BL58" s="28"/>
      <c r="BM58" s="28"/>
    </row>
    <row r="59" spans="1:65" x14ac:dyDescent="0.35">
      <c r="A59" s="28"/>
      <c r="B59" s="204"/>
      <c r="C59" s="393" t="s">
        <v>322</v>
      </c>
      <c r="D59" s="28"/>
      <c r="E59" s="28"/>
      <c r="F59" s="390"/>
      <c r="G59" s="391">
        <v>44.285294892952678</v>
      </c>
      <c r="H59" s="391">
        <v>55.156530660996509</v>
      </c>
      <c r="I59" s="391">
        <v>32.697437422567823</v>
      </c>
      <c r="J59" s="391">
        <v>23.254106933322209</v>
      </c>
      <c r="K59" s="391">
        <v>22.478975022671765</v>
      </c>
      <c r="L59" s="391">
        <v>0</v>
      </c>
      <c r="M59" s="391">
        <v>0</v>
      </c>
      <c r="N59" s="391">
        <v>0</v>
      </c>
      <c r="O59" s="391">
        <v>0</v>
      </c>
      <c r="P59" s="391">
        <v>0</v>
      </c>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28"/>
      <c r="BK59" s="28"/>
      <c r="BL59" s="28"/>
      <c r="BM59" s="28"/>
    </row>
    <row r="60" spans="1:65" x14ac:dyDescent="0.35">
      <c r="A60" s="28"/>
      <c r="B60" s="204"/>
      <c r="C60" s="393" t="s">
        <v>69</v>
      </c>
      <c r="D60" s="28"/>
      <c r="E60" s="28"/>
      <c r="F60" s="390"/>
      <c r="G60" s="391">
        <v>0</v>
      </c>
      <c r="H60" s="391">
        <v>0</v>
      </c>
      <c r="I60" s="391">
        <v>0</v>
      </c>
      <c r="J60" s="391">
        <v>0</v>
      </c>
      <c r="K60" s="391">
        <v>0</v>
      </c>
      <c r="L60" s="391">
        <v>0</v>
      </c>
      <c r="M60" s="391">
        <v>0</v>
      </c>
      <c r="N60" s="391">
        <v>0</v>
      </c>
      <c r="O60" s="391">
        <v>0</v>
      </c>
      <c r="P60" s="391">
        <v>0</v>
      </c>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28"/>
      <c r="BK60" s="28"/>
      <c r="BL60" s="28"/>
      <c r="BM60" s="28"/>
    </row>
    <row r="61" spans="1:65" x14ac:dyDescent="0.35">
      <c r="A61" s="28"/>
      <c r="B61" s="204" t="s">
        <v>496</v>
      </c>
      <c r="C61" s="28"/>
      <c r="D61" s="28"/>
      <c r="E61" s="28"/>
      <c r="F61" s="390"/>
      <c r="G61" s="391">
        <v>619.77725653759637</v>
      </c>
      <c r="H61" s="391">
        <v>627.28702771897611</v>
      </c>
      <c r="I61" s="391">
        <v>645.44456198851151</v>
      </c>
      <c r="J61" s="391">
        <v>685.44417253630593</v>
      </c>
      <c r="K61" s="391">
        <v>647.89446733347893</v>
      </c>
      <c r="L61" s="391">
        <v>0</v>
      </c>
      <c r="M61" s="391">
        <v>0</v>
      </c>
      <c r="N61" s="391">
        <v>0</v>
      </c>
      <c r="O61" s="391">
        <v>0</v>
      </c>
      <c r="P61" s="391">
        <v>0</v>
      </c>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28"/>
      <c r="BK61" s="28"/>
      <c r="BL61" s="28"/>
      <c r="BM61" s="28"/>
    </row>
    <row r="62" spans="1:65" x14ac:dyDescent="0.35">
      <c r="A62" s="28"/>
      <c r="B62" s="204"/>
      <c r="C62" s="393" t="s">
        <v>47</v>
      </c>
      <c r="D62" s="28"/>
      <c r="E62" s="28"/>
      <c r="F62" s="390"/>
      <c r="G62" s="391">
        <v>40.949625399600372</v>
      </c>
      <c r="H62" s="391">
        <v>36.617778536588169</v>
      </c>
      <c r="I62" s="391">
        <v>34.682949421982286</v>
      </c>
      <c r="J62" s="391">
        <v>62.09334661862394</v>
      </c>
      <c r="K62" s="391">
        <v>48.090218590490011</v>
      </c>
      <c r="L62" s="391">
        <v>0</v>
      </c>
      <c r="M62" s="391">
        <v>0</v>
      </c>
      <c r="N62" s="391">
        <v>0</v>
      </c>
      <c r="O62" s="391">
        <v>0</v>
      </c>
      <c r="P62" s="391">
        <v>0</v>
      </c>
      <c r="Q62" s="392"/>
      <c r="R62" s="392"/>
      <c r="S62" s="392"/>
      <c r="T62" s="392"/>
      <c r="U62" s="392"/>
      <c r="V62" s="392"/>
      <c r="W62" s="392"/>
      <c r="X62" s="392"/>
      <c r="Y62" s="392"/>
      <c r="Z62" s="392"/>
      <c r="AA62" s="392"/>
      <c r="AB62" s="392"/>
      <c r="AC62" s="392"/>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28"/>
      <c r="BK62" s="28"/>
      <c r="BL62" s="28"/>
      <c r="BM62" s="28"/>
    </row>
    <row r="63" spans="1:65" x14ac:dyDescent="0.35">
      <c r="A63" s="28"/>
      <c r="B63" s="204"/>
      <c r="C63" s="393" t="s">
        <v>48</v>
      </c>
      <c r="D63" s="28"/>
      <c r="E63" s="28"/>
      <c r="F63" s="390"/>
      <c r="G63" s="391">
        <v>0</v>
      </c>
      <c r="H63" s="391">
        <v>2.342538458884898E-2</v>
      </c>
      <c r="I63" s="391">
        <v>0.68136694216045168</v>
      </c>
      <c r="J63" s="391">
        <v>4.1305111570161763</v>
      </c>
      <c r="K63" s="391">
        <v>0.5612166956644572</v>
      </c>
      <c r="L63" s="391">
        <v>0</v>
      </c>
      <c r="M63" s="391">
        <v>0</v>
      </c>
      <c r="N63" s="391">
        <v>0</v>
      </c>
      <c r="O63" s="391">
        <v>0</v>
      </c>
      <c r="P63" s="391">
        <v>0</v>
      </c>
      <c r="Q63" s="392"/>
      <c r="R63" s="392"/>
      <c r="S63" s="392"/>
      <c r="T63" s="392"/>
      <c r="U63" s="392"/>
      <c r="V63" s="392"/>
      <c r="W63" s="392"/>
      <c r="X63" s="392"/>
      <c r="Y63" s="392"/>
      <c r="Z63" s="392"/>
      <c r="AA63" s="392"/>
      <c r="AB63" s="392"/>
      <c r="AC63" s="392"/>
      <c r="AD63" s="392"/>
      <c r="AE63" s="392"/>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2"/>
      <c r="BD63" s="392"/>
      <c r="BE63" s="392"/>
      <c r="BF63" s="392"/>
      <c r="BG63" s="392"/>
      <c r="BH63" s="392"/>
      <c r="BI63" s="392"/>
      <c r="BJ63" s="28"/>
      <c r="BK63" s="28"/>
      <c r="BL63" s="28"/>
      <c r="BM63" s="28"/>
    </row>
    <row r="64" spans="1:65" x14ac:dyDescent="0.35">
      <c r="A64" s="28"/>
      <c r="B64" s="204"/>
      <c r="C64" s="393" t="s">
        <v>49</v>
      </c>
      <c r="D64" s="28"/>
      <c r="E64" s="28"/>
      <c r="F64" s="390"/>
      <c r="G64" s="391">
        <v>113.55497600248724</v>
      </c>
      <c r="H64" s="391">
        <v>127.20934186629317</v>
      </c>
      <c r="I64" s="391">
        <v>129.68229597338157</v>
      </c>
      <c r="J64" s="391">
        <v>137.24542266399203</v>
      </c>
      <c r="K64" s="391">
        <v>135.2179591159279</v>
      </c>
      <c r="L64" s="391">
        <v>0</v>
      </c>
      <c r="M64" s="391">
        <v>0</v>
      </c>
      <c r="N64" s="391">
        <v>0</v>
      </c>
      <c r="O64" s="391">
        <v>0</v>
      </c>
      <c r="P64" s="391">
        <v>0</v>
      </c>
      <c r="Q64" s="392"/>
      <c r="R64" s="392"/>
      <c r="S64" s="392"/>
      <c r="T64" s="392"/>
      <c r="U64" s="392"/>
      <c r="V64" s="392"/>
      <c r="W64" s="392"/>
      <c r="X64" s="392"/>
      <c r="Y64" s="392"/>
      <c r="Z64" s="392"/>
      <c r="AA64" s="392"/>
      <c r="AB64" s="392"/>
      <c r="AC64" s="392"/>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2"/>
      <c r="AZ64" s="392"/>
      <c r="BA64" s="392"/>
      <c r="BB64" s="392"/>
      <c r="BC64" s="392"/>
      <c r="BD64" s="392"/>
      <c r="BE64" s="392"/>
      <c r="BF64" s="392"/>
      <c r="BG64" s="392"/>
      <c r="BH64" s="392"/>
      <c r="BI64" s="392"/>
      <c r="BJ64" s="28"/>
      <c r="BK64" s="28"/>
      <c r="BL64" s="28"/>
      <c r="BM64" s="28"/>
    </row>
    <row r="65" spans="1:65" x14ac:dyDescent="0.35">
      <c r="A65" s="28"/>
      <c r="B65" s="204"/>
      <c r="C65" s="393" t="s">
        <v>50</v>
      </c>
      <c r="D65" s="28"/>
      <c r="E65" s="28"/>
      <c r="F65" s="390"/>
      <c r="G65" s="391">
        <v>100.82911508072614</v>
      </c>
      <c r="H65" s="391">
        <v>108.63764256431858</v>
      </c>
      <c r="I65" s="391">
        <v>114.91844178094594</v>
      </c>
      <c r="J65" s="391">
        <v>113.35606697559983</v>
      </c>
      <c r="K65" s="391">
        <v>108.26470589329818</v>
      </c>
      <c r="L65" s="391">
        <v>0</v>
      </c>
      <c r="M65" s="391">
        <v>0</v>
      </c>
      <c r="N65" s="391">
        <v>0</v>
      </c>
      <c r="O65" s="391">
        <v>0</v>
      </c>
      <c r="P65" s="391">
        <v>0</v>
      </c>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28"/>
      <c r="BK65" s="28"/>
      <c r="BL65" s="28"/>
      <c r="BM65" s="28"/>
    </row>
    <row r="66" spans="1:65" x14ac:dyDescent="0.35">
      <c r="A66" s="28"/>
      <c r="B66" s="204"/>
      <c r="C66" s="393" t="s">
        <v>51</v>
      </c>
      <c r="D66" s="28"/>
      <c r="E66" s="28"/>
      <c r="F66" s="390"/>
      <c r="G66" s="391">
        <v>24.684248085994664</v>
      </c>
      <c r="H66" s="391">
        <v>25.706926385754262</v>
      </c>
      <c r="I66" s="391">
        <v>25.217984819675205</v>
      </c>
      <c r="J66" s="391">
        <v>25.046972558093078</v>
      </c>
      <c r="K66" s="391">
        <v>25.826585447711622</v>
      </c>
      <c r="L66" s="391">
        <v>0</v>
      </c>
      <c r="M66" s="391">
        <v>0</v>
      </c>
      <c r="N66" s="391">
        <v>0</v>
      </c>
      <c r="O66" s="391">
        <v>0</v>
      </c>
      <c r="P66" s="391">
        <v>0</v>
      </c>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28"/>
      <c r="BK66" s="28"/>
      <c r="BL66" s="28"/>
      <c r="BM66" s="28"/>
    </row>
    <row r="67" spans="1:65" x14ac:dyDescent="0.35">
      <c r="A67" s="28"/>
      <c r="B67" s="204"/>
      <c r="C67" s="393" t="s">
        <v>52</v>
      </c>
      <c r="D67" s="28"/>
      <c r="E67" s="28"/>
      <c r="F67" s="390"/>
      <c r="G67" s="391">
        <v>169.83151334108692</v>
      </c>
      <c r="H67" s="391">
        <v>179.00462656879824</v>
      </c>
      <c r="I67" s="391">
        <v>190.45387943977516</v>
      </c>
      <c r="J67" s="391">
        <v>192.69687758833857</v>
      </c>
      <c r="K67" s="391">
        <v>192.90207622573209</v>
      </c>
      <c r="L67" s="391">
        <v>0</v>
      </c>
      <c r="M67" s="391">
        <v>0</v>
      </c>
      <c r="N67" s="391">
        <v>0</v>
      </c>
      <c r="O67" s="391">
        <v>0</v>
      </c>
      <c r="P67" s="391">
        <v>0</v>
      </c>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28"/>
      <c r="BK67" s="28"/>
      <c r="BL67" s="28"/>
      <c r="BM67" s="28"/>
    </row>
    <row r="68" spans="1:65" x14ac:dyDescent="0.35">
      <c r="A68" s="28"/>
      <c r="B68" s="204"/>
      <c r="C68" s="393" t="s">
        <v>53</v>
      </c>
      <c r="D68" s="28"/>
      <c r="E68" s="28"/>
      <c r="F68" s="390"/>
      <c r="G68" s="391">
        <v>0</v>
      </c>
      <c r="H68" s="391">
        <v>0</v>
      </c>
      <c r="I68" s="391">
        <v>0</v>
      </c>
      <c r="J68" s="391">
        <v>0</v>
      </c>
      <c r="K68" s="391">
        <v>0</v>
      </c>
      <c r="L68" s="391">
        <v>0</v>
      </c>
      <c r="M68" s="391">
        <v>0</v>
      </c>
      <c r="N68" s="391">
        <v>0</v>
      </c>
      <c r="O68" s="391">
        <v>0</v>
      </c>
      <c r="P68" s="391">
        <v>0</v>
      </c>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28"/>
      <c r="BK68" s="28"/>
      <c r="BL68" s="28"/>
      <c r="BM68" s="28"/>
    </row>
    <row r="69" spans="1:65" x14ac:dyDescent="0.35">
      <c r="A69" s="28"/>
      <c r="B69" s="204"/>
      <c r="C69" s="393" t="s">
        <v>54</v>
      </c>
      <c r="D69" s="28"/>
      <c r="E69" s="28"/>
      <c r="F69" s="390"/>
      <c r="G69" s="391">
        <v>0</v>
      </c>
      <c r="H69" s="391">
        <v>0</v>
      </c>
      <c r="I69" s="391">
        <v>0</v>
      </c>
      <c r="J69" s="391">
        <v>0</v>
      </c>
      <c r="K69" s="391">
        <v>0</v>
      </c>
      <c r="L69" s="391">
        <v>0</v>
      </c>
      <c r="M69" s="391">
        <v>0</v>
      </c>
      <c r="N69" s="391">
        <v>0</v>
      </c>
      <c r="O69" s="391">
        <v>0</v>
      </c>
      <c r="P69" s="391">
        <v>0</v>
      </c>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28"/>
      <c r="BK69" s="28"/>
      <c r="BL69" s="28"/>
      <c r="BM69" s="28"/>
    </row>
    <row r="70" spans="1:65" x14ac:dyDescent="0.35">
      <c r="A70" s="28"/>
      <c r="B70" s="204"/>
      <c r="C70" s="393" t="s">
        <v>55</v>
      </c>
      <c r="D70" s="28"/>
      <c r="E70" s="28"/>
      <c r="F70" s="390"/>
      <c r="G70" s="391">
        <v>0</v>
      </c>
      <c r="H70" s="391">
        <v>0</v>
      </c>
      <c r="I70" s="391">
        <v>0</v>
      </c>
      <c r="J70" s="391">
        <v>0</v>
      </c>
      <c r="K70" s="391">
        <v>0</v>
      </c>
      <c r="L70" s="391">
        <v>0</v>
      </c>
      <c r="M70" s="391">
        <v>0</v>
      </c>
      <c r="N70" s="391">
        <v>0</v>
      </c>
      <c r="O70" s="391">
        <v>0</v>
      </c>
      <c r="P70" s="391">
        <v>0</v>
      </c>
      <c r="Q70" s="392"/>
      <c r="R70" s="392"/>
      <c r="S70" s="392"/>
      <c r="T70" s="392"/>
      <c r="U70" s="392"/>
      <c r="V70" s="392"/>
      <c r="W70" s="392"/>
      <c r="X70" s="392"/>
      <c r="Y70" s="392"/>
      <c r="Z70" s="392"/>
      <c r="AA70" s="392"/>
      <c r="AB70" s="392"/>
      <c r="AC70" s="392"/>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2"/>
      <c r="AZ70" s="392"/>
      <c r="BA70" s="392"/>
      <c r="BB70" s="392"/>
      <c r="BC70" s="392"/>
      <c r="BD70" s="392"/>
      <c r="BE70" s="392"/>
      <c r="BF70" s="392"/>
      <c r="BG70" s="392"/>
      <c r="BH70" s="392"/>
      <c r="BI70" s="392"/>
      <c r="BJ70" s="28"/>
      <c r="BK70" s="28"/>
      <c r="BL70" s="28"/>
      <c r="BM70" s="28"/>
    </row>
    <row r="71" spans="1:65" x14ac:dyDescent="0.35">
      <c r="A71" s="28"/>
      <c r="B71" s="204"/>
      <c r="C71" s="393" t="s">
        <v>56</v>
      </c>
      <c r="D71" s="28"/>
      <c r="E71" s="28"/>
      <c r="F71" s="390"/>
      <c r="G71" s="391">
        <v>0</v>
      </c>
      <c r="H71" s="391">
        <v>0</v>
      </c>
      <c r="I71" s="391">
        <v>0</v>
      </c>
      <c r="J71" s="391">
        <v>0</v>
      </c>
      <c r="K71" s="391">
        <v>0</v>
      </c>
      <c r="L71" s="391">
        <v>0</v>
      </c>
      <c r="M71" s="391">
        <v>0</v>
      </c>
      <c r="N71" s="391">
        <v>0</v>
      </c>
      <c r="O71" s="391">
        <v>0</v>
      </c>
      <c r="P71" s="391">
        <v>0</v>
      </c>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28"/>
      <c r="BK71" s="28"/>
      <c r="BL71" s="28"/>
      <c r="BM71" s="28"/>
    </row>
    <row r="72" spans="1:65" x14ac:dyDescent="0.35">
      <c r="A72" s="28"/>
      <c r="B72" s="204"/>
      <c r="C72" s="393" t="s">
        <v>57</v>
      </c>
      <c r="D72" s="28"/>
      <c r="E72" s="28"/>
      <c r="F72" s="390"/>
      <c r="G72" s="391">
        <v>29.211722186654647</v>
      </c>
      <c r="H72" s="391">
        <v>18.394946781622703</v>
      </c>
      <c r="I72" s="391">
        <v>15.356627274684504</v>
      </c>
      <c r="J72" s="391">
        <v>15.812782514864999</v>
      </c>
      <c r="K72" s="391">
        <v>13.680970212307683</v>
      </c>
      <c r="L72" s="391">
        <v>0</v>
      </c>
      <c r="M72" s="391">
        <v>0</v>
      </c>
      <c r="N72" s="391">
        <v>0</v>
      </c>
      <c r="O72" s="391">
        <v>0</v>
      </c>
      <c r="P72" s="391">
        <v>0</v>
      </c>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2"/>
      <c r="AZ72" s="392"/>
      <c r="BA72" s="392"/>
      <c r="BB72" s="392"/>
      <c r="BC72" s="392"/>
      <c r="BD72" s="392"/>
      <c r="BE72" s="392"/>
      <c r="BF72" s="392"/>
      <c r="BG72" s="392"/>
      <c r="BH72" s="392"/>
      <c r="BI72" s="392"/>
      <c r="BJ72" s="28"/>
      <c r="BK72" s="28"/>
      <c r="BL72" s="28"/>
      <c r="BM72" s="28"/>
    </row>
    <row r="73" spans="1:65" x14ac:dyDescent="0.35">
      <c r="A73" s="28"/>
      <c r="B73" s="204"/>
      <c r="C73" s="393" t="s">
        <v>58</v>
      </c>
      <c r="D73" s="28"/>
      <c r="E73" s="28"/>
      <c r="F73" s="390"/>
      <c r="G73" s="391">
        <v>16.53770987420879</v>
      </c>
      <c r="H73" s="391">
        <v>8.6176717830017822</v>
      </c>
      <c r="I73" s="391">
        <v>10.303245301992563</v>
      </c>
      <c r="J73" s="391">
        <v>13.494039127121184</v>
      </c>
      <c r="K73" s="391">
        <v>17.675353152662854</v>
      </c>
      <c r="L73" s="391">
        <v>0</v>
      </c>
      <c r="M73" s="391">
        <v>0</v>
      </c>
      <c r="N73" s="391">
        <v>0</v>
      </c>
      <c r="O73" s="391">
        <v>0</v>
      </c>
      <c r="P73" s="391">
        <v>0</v>
      </c>
      <c r="Q73" s="392"/>
      <c r="R73" s="392"/>
      <c r="S73" s="392"/>
      <c r="T73" s="392"/>
      <c r="U73" s="392"/>
      <c r="V73" s="392"/>
      <c r="W73" s="392"/>
      <c r="X73" s="392"/>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28"/>
      <c r="BK73" s="28"/>
      <c r="BL73" s="28"/>
      <c r="BM73" s="28"/>
    </row>
    <row r="74" spans="1:65" x14ac:dyDescent="0.35">
      <c r="A74" s="28"/>
      <c r="B74" s="204"/>
      <c r="C74" s="393" t="s">
        <v>59</v>
      </c>
      <c r="D74" s="28"/>
      <c r="E74" s="28"/>
      <c r="F74" s="390"/>
      <c r="G74" s="391">
        <v>4.7163694448310176</v>
      </c>
      <c r="H74" s="391">
        <v>1.3872052923483109</v>
      </c>
      <c r="I74" s="391">
        <v>1.4236061567951974</v>
      </c>
      <c r="J74" s="391">
        <v>1.4609991186069025</v>
      </c>
      <c r="K74" s="391">
        <v>1.5007987547203414</v>
      </c>
      <c r="L74" s="391">
        <v>0</v>
      </c>
      <c r="M74" s="391">
        <v>0</v>
      </c>
      <c r="N74" s="391">
        <v>0</v>
      </c>
      <c r="O74" s="391">
        <v>0</v>
      </c>
      <c r="P74" s="391">
        <v>0</v>
      </c>
      <c r="Q74" s="392"/>
      <c r="R74" s="392"/>
      <c r="S74" s="392"/>
      <c r="T74" s="392"/>
      <c r="U74" s="392"/>
      <c r="V74" s="392"/>
      <c r="W74" s="392"/>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2"/>
      <c r="BD74" s="392"/>
      <c r="BE74" s="392"/>
      <c r="BF74" s="392"/>
      <c r="BG74" s="392"/>
      <c r="BH74" s="392"/>
      <c r="BI74" s="392"/>
      <c r="BJ74" s="28"/>
      <c r="BK74" s="28"/>
      <c r="BL74" s="28"/>
      <c r="BM74" s="28"/>
    </row>
    <row r="75" spans="1:65" x14ac:dyDescent="0.35">
      <c r="A75" s="28"/>
      <c r="B75" s="204"/>
      <c r="C75" s="393" t="s">
        <v>61</v>
      </c>
      <c r="D75" s="28"/>
      <c r="E75" s="28"/>
      <c r="F75" s="390"/>
      <c r="G75" s="391">
        <v>1.5339528633034032</v>
      </c>
      <c r="H75" s="391">
        <v>1.5341305656396504</v>
      </c>
      <c r="I75" s="391">
        <v>1.5344920353976106</v>
      </c>
      <c r="J75" s="391">
        <v>1.534961279694818</v>
      </c>
      <c r="K75" s="391">
        <v>1.5356715176489546</v>
      </c>
      <c r="L75" s="391">
        <v>0</v>
      </c>
      <c r="M75" s="391">
        <v>0</v>
      </c>
      <c r="N75" s="391">
        <v>0</v>
      </c>
      <c r="O75" s="391">
        <v>0</v>
      </c>
      <c r="P75" s="391">
        <v>0</v>
      </c>
      <c r="Q75" s="392"/>
      <c r="R75" s="392"/>
      <c r="S75" s="392"/>
      <c r="T75" s="392"/>
      <c r="U75" s="392"/>
      <c r="V75" s="39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c r="BH75" s="392"/>
      <c r="BI75" s="392"/>
      <c r="BJ75" s="28"/>
      <c r="BK75" s="28"/>
      <c r="BL75" s="28"/>
      <c r="BM75" s="28"/>
    </row>
    <row r="76" spans="1:65" x14ac:dyDescent="0.35">
      <c r="A76" s="28"/>
      <c r="B76" s="204"/>
      <c r="C76" s="393" t="s">
        <v>62</v>
      </c>
      <c r="D76" s="28"/>
      <c r="E76" s="28"/>
      <c r="F76" s="390"/>
      <c r="G76" s="391">
        <v>-18.950529669233923</v>
      </c>
      <c r="H76" s="391">
        <v>-25.898367731343654</v>
      </c>
      <c r="I76" s="391">
        <v>-41.77364136388239</v>
      </c>
      <c r="J76" s="391">
        <v>0</v>
      </c>
      <c r="K76" s="391">
        <v>0</v>
      </c>
      <c r="L76" s="391">
        <v>0</v>
      </c>
      <c r="M76" s="391">
        <v>0</v>
      </c>
      <c r="N76" s="391">
        <v>0</v>
      </c>
      <c r="O76" s="391">
        <v>0</v>
      </c>
      <c r="P76" s="391">
        <v>0</v>
      </c>
      <c r="Q76" s="392"/>
      <c r="R76" s="392"/>
      <c r="S76" s="392"/>
      <c r="T76" s="392"/>
      <c r="U76" s="392"/>
      <c r="V76" s="392"/>
      <c r="W76" s="392"/>
      <c r="X76" s="392"/>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28"/>
      <c r="BK76" s="28"/>
      <c r="BL76" s="28"/>
      <c r="BM76" s="28"/>
    </row>
    <row r="77" spans="1:65" x14ac:dyDescent="0.35">
      <c r="A77" s="28"/>
      <c r="B77" s="204"/>
      <c r="C77" s="393" t="s">
        <v>63</v>
      </c>
      <c r="D77" s="28"/>
      <c r="E77" s="28"/>
      <c r="F77" s="390"/>
      <c r="G77" s="391">
        <v>0</v>
      </c>
      <c r="H77" s="391">
        <v>0</v>
      </c>
      <c r="I77" s="391">
        <v>0</v>
      </c>
      <c r="J77" s="391">
        <v>0</v>
      </c>
      <c r="K77" s="391">
        <v>0</v>
      </c>
      <c r="L77" s="391">
        <v>0</v>
      </c>
      <c r="M77" s="391">
        <v>0</v>
      </c>
      <c r="N77" s="391">
        <v>0</v>
      </c>
      <c r="O77" s="391">
        <v>0</v>
      </c>
      <c r="P77" s="391">
        <v>0</v>
      </c>
      <c r="Q77" s="392"/>
      <c r="R77" s="392"/>
      <c r="S77" s="392"/>
      <c r="T77" s="392"/>
      <c r="U77" s="392"/>
      <c r="V77" s="392"/>
      <c r="W77" s="392"/>
      <c r="X77" s="392"/>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2"/>
      <c r="BD77" s="392"/>
      <c r="BE77" s="392"/>
      <c r="BF77" s="392"/>
      <c r="BG77" s="392"/>
      <c r="BH77" s="392"/>
      <c r="BI77" s="392"/>
      <c r="BJ77" s="28"/>
      <c r="BK77" s="28"/>
      <c r="BL77" s="28"/>
      <c r="BM77" s="28"/>
    </row>
    <row r="78" spans="1:65" x14ac:dyDescent="0.35">
      <c r="A78" s="28"/>
      <c r="B78" s="204"/>
      <c r="C78" s="393" t="s">
        <v>64</v>
      </c>
      <c r="D78" s="28"/>
      <c r="E78" s="28"/>
      <c r="F78" s="390"/>
      <c r="G78" s="391">
        <v>15.935332732846666</v>
      </c>
      <c r="H78" s="391">
        <v>20.326308055404223</v>
      </c>
      <c r="I78" s="391">
        <v>12.340570745897587</v>
      </c>
      <c r="J78" s="391">
        <v>8.9883745395604908</v>
      </c>
      <c r="K78" s="391">
        <v>8.8985238190156952</v>
      </c>
      <c r="L78" s="391">
        <v>0</v>
      </c>
      <c r="M78" s="391">
        <v>0</v>
      </c>
      <c r="N78" s="391">
        <v>0</v>
      </c>
      <c r="O78" s="391">
        <v>0</v>
      </c>
      <c r="P78" s="391">
        <v>0</v>
      </c>
      <c r="Q78" s="392"/>
      <c r="R78" s="392"/>
      <c r="S78" s="392"/>
      <c r="T78" s="392"/>
      <c r="U78" s="392"/>
      <c r="V78" s="392"/>
      <c r="W78" s="392"/>
      <c r="X78" s="392"/>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392"/>
      <c r="AU78" s="392"/>
      <c r="AV78" s="392"/>
      <c r="AW78" s="392"/>
      <c r="AX78" s="392"/>
      <c r="AY78" s="392"/>
      <c r="AZ78" s="392"/>
      <c r="BA78" s="392"/>
      <c r="BB78" s="392"/>
      <c r="BC78" s="392"/>
      <c r="BD78" s="392"/>
      <c r="BE78" s="392"/>
      <c r="BF78" s="392"/>
      <c r="BG78" s="392"/>
      <c r="BH78" s="392"/>
      <c r="BI78" s="392"/>
      <c r="BJ78" s="28"/>
      <c r="BK78" s="28"/>
      <c r="BL78" s="28"/>
      <c r="BM78" s="28"/>
    </row>
    <row r="79" spans="1:65" x14ac:dyDescent="0.35">
      <c r="A79" s="28"/>
      <c r="B79" s="204"/>
      <c r="C79" s="393" t="s">
        <v>65</v>
      </c>
      <c r="D79" s="28"/>
      <c r="E79" s="28"/>
      <c r="F79" s="390"/>
      <c r="G79" s="391">
        <v>22.333325473148328</v>
      </c>
      <c r="H79" s="391">
        <v>26.335689672092631</v>
      </c>
      <c r="I79" s="391">
        <v>20.94138954254031</v>
      </c>
      <c r="J79" s="391">
        <v>17.433133876320923</v>
      </c>
      <c r="K79" s="391">
        <v>17.441292231846035</v>
      </c>
      <c r="L79" s="391">
        <v>0</v>
      </c>
      <c r="M79" s="391">
        <v>0</v>
      </c>
      <c r="N79" s="391">
        <v>0</v>
      </c>
      <c r="O79" s="391">
        <v>0</v>
      </c>
      <c r="P79" s="391">
        <v>0</v>
      </c>
      <c r="Q79" s="392"/>
      <c r="R79" s="392"/>
      <c r="S79" s="392"/>
      <c r="T79" s="392"/>
      <c r="U79" s="392"/>
      <c r="V79" s="392"/>
      <c r="W79" s="392"/>
      <c r="X79" s="392"/>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U79" s="392"/>
      <c r="AV79" s="392"/>
      <c r="AW79" s="392"/>
      <c r="AX79" s="392"/>
      <c r="AY79" s="392"/>
      <c r="AZ79" s="392"/>
      <c r="BA79" s="392"/>
      <c r="BB79" s="392"/>
      <c r="BC79" s="392"/>
      <c r="BD79" s="392"/>
      <c r="BE79" s="392"/>
      <c r="BF79" s="392"/>
      <c r="BG79" s="392"/>
      <c r="BH79" s="392"/>
      <c r="BI79" s="392"/>
      <c r="BJ79" s="28"/>
      <c r="BK79" s="28"/>
      <c r="BL79" s="28"/>
      <c r="BM79" s="28"/>
    </row>
    <row r="80" spans="1:65" x14ac:dyDescent="0.35">
      <c r="A80" s="28"/>
      <c r="B80" s="204"/>
      <c r="C80" s="393">
        <v>0</v>
      </c>
      <c r="D80" s="28"/>
      <c r="E80" s="28"/>
      <c r="F80" s="390"/>
      <c r="G80" s="391">
        <v>0</v>
      </c>
      <c r="H80" s="391">
        <v>0</v>
      </c>
      <c r="I80" s="391">
        <v>0</v>
      </c>
      <c r="J80" s="391">
        <v>0</v>
      </c>
      <c r="K80" s="391">
        <v>0</v>
      </c>
      <c r="L80" s="391">
        <v>0</v>
      </c>
      <c r="M80" s="391">
        <v>0</v>
      </c>
      <c r="N80" s="391">
        <v>0</v>
      </c>
      <c r="O80" s="391">
        <v>0</v>
      </c>
      <c r="P80" s="391">
        <v>0</v>
      </c>
      <c r="Q80" s="392"/>
      <c r="R80" s="392"/>
      <c r="S80" s="392"/>
      <c r="T80" s="392"/>
      <c r="U80" s="392"/>
      <c r="V80" s="392"/>
      <c r="W80" s="392"/>
      <c r="X80" s="392"/>
      <c r="Y80" s="392"/>
      <c r="Z80" s="392"/>
      <c r="AA80" s="392"/>
      <c r="AB80" s="392"/>
      <c r="AC80" s="392"/>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c r="BH80" s="392"/>
      <c r="BI80" s="392"/>
      <c r="BJ80" s="28"/>
      <c r="BK80" s="28"/>
      <c r="BL80" s="28"/>
      <c r="BM80" s="28"/>
    </row>
    <row r="81" spans="1:65" x14ac:dyDescent="0.35">
      <c r="A81" s="28"/>
      <c r="B81" s="204"/>
      <c r="C81" s="393">
        <v>0</v>
      </c>
      <c r="D81" s="28"/>
      <c r="E81" s="28"/>
      <c r="F81" s="390"/>
      <c r="G81" s="391">
        <v>0</v>
      </c>
      <c r="H81" s="391">
        <v>0</v>
      </c>
      <c r="I81" s="391">
        <v>0</v>
      </c>
      <c r="J81" s="391">
        <v>0</v>
      </c>
      <c r="K81" s="391">
        <v>0</v>
      </c>
      <c r="L81" s="391">
        <v>0</v>
      </c>
      <c r="M81" s="391">
        <v>0</v>
      </c>
      <c r="N81" s="391">
        <v>0</v>
      </c>
      <c r="O81" s="391">
        <v>0</v>
      </c>
      <c r="P81" s="391">
        <v>0</v>
      </c>
      <c r="Q81" s="392"/>
      <c r="R81" s="392"/>
      <c r="S81" s="392"/>
      <c r="T81" s="392"/>
      <c r="U81" s="392"/>
      <c r="V81" s="392"/>
      <c r="W81" s="392"/>
      <c r="X81" s="392"/>
      <c r="Y81" s="392"/>
      <c r="Z81" s="392"/>
      <c r="AA81" s="392"/>
      <c r="AB81" s="392"/>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2"/>
      <c r="AY81" s="392"/>
      <c r="AZ81" s="392"/>
      <c r="BA81" s="392"/>
      <c r="BB81" s="392"/>
      <c r="BC81" s="392"/>
      <c r="BD81" s="392"/>
      <c r="BE81" s="392"/>
      <c r="BF81" s="392"/>
      <c r="BG81" s="392"/>
      <c r="BH81" s="392"/>
      <c r="BI81" s="392"/>
      <c r="BJ81" s="28"/>
      <c r="BK81" s="28"/>
      <c r="BL81" s="28"/>
      <c r="BM81" s="28"/>
    </row>
    <row r="82" spans="1:65" x14ac:dyDescent="0.35">
      <c r="A82" s="28"/>
      <c r="B82" s="204"/>
      <c r="C82" s="393">
        <v>0</v>
      </c>
      <c r="D82" s="28"/>
      <c r="E82" s="28"/>
      <c r="F82" s="390"/>
      <c r="G82" s="391">
        <v>0</v>
      </c>
      <c r="H82" s="391">
        <v>0</v>
      </c>
      <c r="I82" s="391">
        <v>0</v>
      </c>
      <c r="J82" s="391">
        <v>0</v>
      </c>
      <c r="K82" s="391">
        <v>0</v>
      </c>
      <c r="L82" s="391">
        <v>0</v>
      </c>
      <c r="M82" s="391">
        <v>0</v>
      </c>
      <c r="N82" s="391">
        <v>0</v>
      </c>
      <c r="O82" s="391">
        <v>0</v>
      </c>
      <c r="P82" s="391">
        <v>0</v>
      </c>
      <c r="Q82" s="392"/>
      <c r="R82" s="392"/>
      <c r="S82" s="392"/>
      <c r="T82" s="392"/>
      <c r="U82" s="392"/>
      <c r="V82" s="392"/>
      <c r="W82" s="392"/>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28"/>
      <c r="BK82" s="28"/>
      <c r="BL82" s="28"/>
      <c r="BM82" s="28"/>
    </row>
    <row r="83" spans="1:65" x14ac:dyDescent="0.35">
      <c r="A83" s="28"/>
      <c r="B83" s="204"/>
      <c r="C83" s="393">
        <v>0</v>
      </c>
      <c r="D83" s="28"/>
      <c r="E83" s="28"/>
      <c r="F83" s="390"/>
      <c r="G83" s="391">
        <v>0</v>
      </c>
      <c r="H83" s="391">
        <v>0</v>
      </c>
      <c r="I83" s="391">
        <v>0</v>
      </c>
      <c r="J83" s="391">
        <v>0</v>
      </c>
      <c r="K83" s="391">
        <v>0</v>
      </c>
      <c r="L83" s="391">
        <v>0</v>
      </c>
      <c r="M83" s="391">
        <v>0</v>
      </c>
      <c r="N83" s="391">
        <v>0</v>
      </c>
      <c r="O83" s="391">
        <v>0</v>
      </c>
      <c r="P83" s="391">
        <v>0</v>
      </c>
      <c r="Q83" s="392"/>
      <c r="R83" s="392"/>
      <c r="S83" s="392"/>
      <c r="T83" s="392"/>
      <c r="U83" s="392"/>
      <c r="V83" s="392"/>
      <c r="W83" s="392"/>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28"/>
      <c r="BK83" s="28"/>
      <c r="BL83" s="28"/>
      <c r="BM83" s="28"/>
    </row>
    <row r="84" spans="1:65" x14ac:dyDescent="0.35">
      <c r="A84" s="28"/>
      <c r="B84" s="204"/>
      <c r="C84" s="393">
        <v>0</v>
      </c>
      <c r="D84" s="28"/>
      <c r="E84" s="28"/>
      <c r="F84" s="390"/>
      <c r="G84" s="391">
        <v>0</v>
      </c>
      <c r="H84" s="391">
        <v>0</v>
      </c>
      <c r="I84" s="391">
        <v>0</v>
      </c>
      <c r="J84" s="391">
        <v>0</v>
      </c>
      <c r="K84" s="391">
        <v>0</v>
      </c>
      <c r="L84" s="391">
        <v>0</v>
      </c>
      <c r="M84" s="391">
        <v>0</v>
      </c>
      <c r="N84" s="391">
        <v>0</v>
      </c>
      <c r="O84" s="391">
        <v>0</v>
      </c>
      <c r="P84" s="391">
        <v>0</v>
      </c>
      <c r="Q84" s="392"/>
      <c r="R84" s="392"/>
      <c r="S84" s="392"/>
      <c r="T84" s="392"/>
      <c r="U84" s="392"/>
      <c r="V84" s="392"/>
      <c r="W84" s="392"/>
      <c r="X84" s="392"/>
      <c r="Y84" s="392"/>
      <c r="Z84" s="392"/>
      <c r="AA84" s="392"/>
      <c r="AB84" s="392"/>
      <c r="AC84" s="392"/>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28"/>
      <c r="BK84" s="28"/>
      <c r="BL84" s="28"/>
      <c r="BM84" s="28"/>
    </row>
    <row r="85" spans="1:65" x14ac:dyDescent="0.35">
      <c r="A85" s="28"/>
      <c r="B85" s="204"/>
      <c r="C85" s="393">
        <v>0</v>
      </c>
      <c r="D85" s="28"/>
      <c r="E85" s="28"/>
      <c r="F85" s="390"/>
      <c r="G85" s="391">
        <v>0</v>
      </c>
      <c r="H85" s="391">
        <v>0</v>
      </c>
      <c r="I85" s="391">
        <v>0</v>
      </c>
      <c r="J85" s="391">
        <v>0</v>
      </c>
      <c r="K85" s="391">
        <v>0</v>
      </c>
      <c r="L85" s="391">
        <v>0</v>
      </c>
      <c r="M85" s="391">
        <v>0</v>
      </c>
      <c r="N85" s="391">
        <v>0</v>
      </c>
      <c r="O85" s="391">
        <v>0</v>
      </c>
      <c r="P85" s="391">
        <v>0</v>
      </c>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28"/>
      <c r="BK85" s="28"/>
      <c r="BL85" s="28"/>
      <c r="BM85" s="28"/>
    </row>
    <row r="86" spans="1:65" x14ac:dyDescent="0.35">
      <c r="A86" s="28"/>
      <c r="B86" s="204"/>
      <c r="C86" s="393">
        <v>0</v>
      </c>
      <c r="D86" s="28"/>
      <c r="E86" s="28"/>
      <c r="F86" s="390"/>
      <c r="G86" s="391">
        <v>0</v>
      </c>
      <c r="H86" s="391">
        <v>0</v>
      </c>
      <c r="I86" s="391">
        <v>0</v>
      </c>
      <c r="J86" s="391">
        <v>0</v>
      </c>
      <c r="K86" s="391">
        <v>0</v>
      </c>
      <c r="L86" s="391">
        <v>0</v>
      </c>
      <c r="M86" s="391">
        <v>0</v>
      </c>
      <c r="N86" s="391">
        <v>0</v>
      </c>
      <c r="O86" s="391">
        <v>0</v>
      </c>
      <c r="P86" s="391">
        <v>0</v>
      </c>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28"/>
      <c r="BK86" s="28"/>
      <c r="BL86" s="28"/>
      <c r="BM86" s="28"/>
    </row>
    <row r="87" spans="1:65" x14ac:dyDescent="0.35">
      <c r="A87" s="28"/>
      <c r="B87" s="204"/>
      <c r="C87" s="393">
        <v>0</v>
      </c>
      <c r="D87" s="28"/>
      <c r="E87" s="28"/>
      <c r="F87" s="390"/>
      <c r="G87" s="391">
        <v>0</v>
      </c>
      <c r="H87" s="391">
        <v>0</v>
      </c>
      <c r="I87" s="391">
        <v>0</v>
      </c>
      <c r="J87" s="391">
        <v>0</v>
      </c>
      <c r="K87" s="391">
        <v>0</v>
      </c>
      <c r="L87" s="391">
        <v>0</v>
      </c>
      <c r="M87" s="391">
        <v>0</v>
      </c>
      <c r="N87" s="391">
        <v>0</v>
      </c>
      <c r="O87" s="391">
        <v>0</v>
      </c>
      <c r="P87" s="391">
        <v>0</v>
      </c>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28"/>
      <c r="BK87" s="28"/>
      <c r="BL87" s="28"/>
      <c r="BM87" s="28"/>
    </row>
    <row r="88" spans="1:65" x14ac:dyDescent="0.35">
      <c r="A88" s="28"/>
      <c r="B88" s="204"/>
      <c r="C88" s="393">
        <v>0</v>
      </c>
      <c r="D88" s="28"/>
      <c r="E88" s="28"/>
      <c r="F88" s="390"/>
      <c r="G88" s="391">
        <v>0</v>
      </c>
      <c r="H88" s="391">
        <v>0</v>
      </c>
      <c r="I88" s="391">
        <v>0</v>
      </c>
      <c r="J88" s="391">
        <v>0</v>
      </c>
      <c r="K88" s="391">
        <v>0</v>
      </c>
      <c r="L88" s="391">
        <v>0</v>
      </c>
      <c r="M88" s="391">
        <v>0</v>
      </c>
      <c r="N88" s="391">
        <v>0</v>
      </c>
      <c r="O88" s="391">
        <v>0</v>
      </c>
      <c r="P88" s="391">
        <v>0</v>
      </c>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28"/>
      <c r="BK88" s="28"/>
      <c r="BL88" s="28"/>
      <c r="BM88" s="28"/>
    </row>
    <row r="89" spans="1:65" x14ac:dyDescent="0.35">
      <c r="A89" s="28"/>
      <c r="B89" s="204"/>
      <c r="C89" s="393">
        <v>0</v>
      </c>
      <c r="D89" s="28"/>
      <c r="E89" s="28"/>
      <c r="F89" s="390"/>
      <c r="G89" s="391">
        <v>0</v>
      </c>
      <c r="H89" s="391">
        <v>0</v>
      </c>
      <c r="I89" s="391">
        <v>0</v>
      </c>
      <c r="J89" s="391">
        <v>0</v>
      </c>
      <c r="K89" s="391">
        <v>0</v>
      </c>
      <c r="L89" s="391">
        <v>0</v>
      </c>
      <c r="M89" s="391">
        <v>0</v>
      </c>
      <c r="N89" s="391">
        <v>0</v>
      </c>
      <c r="O89" s="391">
        <v>0</v>
      </c>
      <c r="P89" s="391">
        <v>0</v>
      </c>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28"/>
      <c r="BK89" s="28"/>
      <c r="BL89" s="28"/>
      <c r="BM89" s="28"/>
    </row>
    <row r="90" spans="1:65" x14ac:dyDescent="0.35">
      <c r="A90" s="28"/>
      <c r="B90" s="204"/>
      <c r="C90" s="393">
        <v>0</v>
      </c>
      <c r="D90" s="28"/>
      <c r="E90" s="28"/>
      <c r="F90" s="390"/>
      <c r="G90" s="391">
        <v>0</v>
      </c>
      <c r="H90" s="391">
        <v>0</v>
      </c>
      <c r="I90" s="391">
        <v>0</v>
      </c>
      <c r="J90" s="391">
        <v>0</v>
      </c>
      <c r="K90" s="391">
        <v>0</v>
      </c>
      <c r="L90" s="391">
        <v>0</v>
      </c>
      <c r="M90" s="391">
        <v>0</v>
      </c>
      <c r="N90" s="391">
        <v>0</v>
      </c>
      <c r="O90" s="391">
        <v>0</v>
      </c>
      <c r="P90" s="391">
        <v>0</v>
      </c>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28"/>
      <c r="BK90" s="28"/>
      <c r="BL90" s="28"/>
      <c r="BM90" s="28"/>
    </row>
    <row r="91" spans="1:65" x14ac:dyDescent="0.35">
      <c r="A91" s="28"/>
      <c r="B91" s="204"/>
      <c r="C91" s="393">
        <v>0</v>
      </c>
      <c r="D91" s="28"/>
      <c r="E91" s="28"/>
      <c r="F91" s="390"/>
      <c r="G91" s="391">
        <v>0</v>
      </c>
      <c r="H91" s="391">
        <v>0</v>
      </c>
      <c r="I91" s="391">
        <v>0</v>
      </c>
      <c r="J91" s="391">
        <v>0</v>
      </c>
      <c r="K91" s="391">
        <v>0</v>
      </c>
      <c r="L91" s="391">
        <v>0</v>
      </c>
      <c r="M91" s="391">
        <v>0</v>
      </c>
      <c r="N91" s="391">
        <v>0</v>
      </c>
      <c r="O91" s="391">
        <v>0</v>
      </c>
      <c r="P91" s="391">
        <v>0</v>
      </c>
      <c r="Q91" s="392"/>
      <c r="R91" s="392"/>
      <c r="S91" s="392"/>
      <c r="T91" s="392"/>
      <c r="U91" s="392"/>
      <c r="V91" s="392"/>
      <c r="W91" s="392"/>
      <c r="X91" s="392"/>
      <c r="Y91" s="392"/>
      <c r="Z91" s="392"/>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c r="BH91" s="392"/>
      <c r="BI91" s="392"/>
      <c r="BJ91" s="28"/>
      <c r="BK91" s="28"/>
      <c r="BL91" s="28"/>
      <c r="BM91" s="28"/>
    </row>
    <row r="92" spans="1:65" x14ac:dyDescent="0.35">
      <c r="A92" s="28"/>
      <c r="B92" s="204"/>
      <c r="C92" s="393">
        <v>0</v>
      </c>
      <c r="D92" s="28"/>
      <c r="E92" s="28"/>
      <c r="F92" s="390"/>
      <c r="G92" s="391">
        <v>0</v>
      </c>
      <c r="H92" s="391">
        <v>0</v>
      </c>
      <c r="I92" s="391">
        <v>0</v>
      </c>
      <c r="J92" s="391">
        <v>0</v>
      </c>
      <c r="K92" s="391">
        <v>0</v>
      </c>
      <c r="L92" s="391">
        <v>0</v>
      </c>
      <c r="M92" s="391">
        <v>0</v>
      </c>
      <c r="N92" s="391">
        <v>0</v>
      </c>
      <c r="O92" s="391">
        <v>0</v>
      </c>
      <c r="P92" s="391">
        <v>0</v>
      </c>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28"/>
      <c r="BK92" s="28"/>
      <c r="BL92" s="28"/>
      <c r="BM92" s="28"/>
    </row>
    <row r="93" spans="1:65" x14ac:dyDescent="0.35">
      <c r="A93" s="28"/>
      <c r="B93" s="204"/>
      <c r="C93" s="393">
        <v>0</v>
      </c>
      <c r="D93" s="28"/>
      <c r="E93" s="28"/>
      <c r="F93" s="390"/>
      <c r="G93" s="391">
        <v>0</v>
      </c>
      <c r="H93" s="391">
        <v>0</v>
      </c>
      <c r="I93" s="391">
        <v>0</v>
      </c>
      <c r="J93" s="391">
        <v>0</v>
      </c>
      <c r="K93" s="391">
        <v>0</v>
      </c>
      <c r="L93" s="391">
        <v>0</v>
      </c>
      <c r="M93" s="391">
        <v>0</v>
      </c>
      <c r="N93" s="391">
        <v>0</v>
      </c>
      <c r="O93" s="391">
        <v>0</v>
      </c>
      <c r="P93" s="391">
        <v>0</v>
      </c>
      <c r="Q93" s="392"/>
      <c r="R93" s="392"/>
      <c r="S93" s="392"/>
      <c r="T93" s="392"/>
      <c r="U93" s="392"/>
      <c r="V93" s="392"/>
      <c r="W93" s="392"/>
      <c r="X93" s="392"/>
      <c r="Y93" s="392"/>
      <c r="Z93" s="392"/>
      <c r="AA93" s="392"/>
      <c r="AB93" s="392"/>
      <c r="AC93" s="392"/>
      <c r="AD93" s="392"/>
      <c r="AE93" s="392"/>
      <c r="AF93" s="392"/>
      <c r="AG93" s="392"/>
      <c r="AH93" s="392"/>
      <c r="AI93" s="392"/>
      <c r="AJ93" s="392"/>
      <c r="AK93" s="392"/>
      <c r="AL93" s="392"/>
      <c r="AM93" s="392"/>
      <c r="AN93" s="392"/>
      <c r="AO93" s="392"/>
      <c r="AP93" s="392"/>
      <c r="AQ93" s="392"/>
      <c r="AR93" s="392"/>
      <c r="AS93" s="392"/>
      <c r="AT93" s="392"/>
      <c r="AU93" s="392"/>
      <c r="AV93" s="392"/>
      <c r="AW93" s="392"/>
      <c r="AX93" s="392"/>
      <c r="AY93" s="392"/>
      <c r="AZ93" s="392"/>
      <c r="BA93" s="392"/>
      <c r="BB93" s="392"/>
      <c r="BC93" s="392"/>
      <c r="BD93" s="392"/>
      <c r="BE93" s="392"/>
      <c r="BF93" s="392"/>
      <c r="BG93" s="392"/>
      <c r="BH93" s="392"/>
      <c r="BI93" s="392"/>
      <c r="BJ93" s="28"/>
      <c r="BK93" s="28"/>
      <c r="BL93" s="28"/>
      <c r="BM93" s="28"/>
    </row>
    <row r="94" spans="1:65" x14ac:dyDescent="0.35">
      <c r="A94" s="28"/>
      <c r="B94" s="204"/>
      <c r="C94" s="393">
        <v>0</v>
      </c>
      <c r="D94" s="28"/>
      <c r="E94" s="28"/>
      <c r="F94" s="390"/>
      <c r="G94" s="391">
        <v>0</v>
      </c>
      <c r="H94" s="391">
        <v>0</v>
      </c>
      <c r="I94" s="391">
        <v>0</v>
      </c>
      <c r="J94" s="391">
        <v>0</v>
      </c>
      <c r="K94" s="391">
        <v>0</v>
      </c>
      <c r="L94" s="391">
        <v>0</v>
      </c>
      <c r="M94" s="391">
        <v>0</v>
      </c>
      <c r="N94" s="391">
        <v>0</v>
      </c>
      <c r="O94" s="391">
        <v>0</v>
      </c>
      <c r="P94" s="391">
        <v>0</v>
      </c>
      <c r="Q94" s="392"/>
      <c r="R94" s="392"/>
      <c r="S94" s="392"/>
      <c r="T94" s="392"/>
      <c r="U94" s="392"/>
      <c r="V94" s="392"/>
      <c r="W94" s="392"/>
      <c r="X94" s="392"/>
      <c r="Y94" s="392"/>
      <c r="Z94" s="392"/>
      <c r="AA94" s="392"/>
      <c r="AB94" s="392"/>
      <c r="AC94" s="392"/>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c r="BF94" s="392"/>
      <c r="BG94" s="392"/>
      <c r="BH94" s="392"/>
      <c r="BI94" s="392"/>
      <c r="BJ94" s="28"/>
      <c r="BK94" s="28"/>
      <c r="BL94" s="28"/>
      <c r="BM94" s="28"/>
    </row>
    <row r="95" spans="1:65" x14ac:dyDescent="0.35">
      <c r="A95" s="28"/>
      <c r="B95" s="204"/>
      <c r="C95" s="393">
        <v>0</v>
      </c>
      <c r="D95" s="28"/>
      <c r="E95" s="28"/>
      <c r="F95" s="390"/>
      <c r="G95" s="391">
        <v>0</v>
      </c>
      <c r="H95" s="391">
        <v>0</v>
      </c>
      <c r="I95" s="391">
        <v>0</v>
      </c>
      <c r="J95" s="391">
        <v>0</v>
      </c>
      <c r="K95" s="391">
        <v>0</v>
      </c>
      <c r="L95" s="391">
        <v>0</v>
      </c>
      <c r="M95" s="391">
        <v>0</v>
      </c>
      <c r="N95" s="391">
        <v>0</v>
      </c>
      <c r="O95" s="391">
        <v>0</v>
      </c>
      <c r="P95" s="391">
        <v>0</v>
      </c>
      <c r="Q95" s="392"/>
      <c r="R95" s="392"/>
      <c r="S95" s="392"/>
      <c r="T95" s="392"/>
      <c r="U95" s="392"/>
      <c r="V95" s="392"/>
      <c r="W95" s="392"/>
      <c r="X95" s="392"/>
      <c r="Y95" s="392"/>
      <c r="Z95" s="392"/>
      <c r="AA95" s="392"/>
      <c r="AB95" s="392"/>
      <c r="AC95" s="392"/>
      <c r="AD95" s="392"/>
      <c r="AE95" s="392"/>
      <c r="AF95" s="392"/>
      <c r="AG95" s="392"/>
      <c r="AH95" s="392"/>
      <c r="AI95" s="392"/>
      <c r="AJ95" s="392"/>
      <c r="AK95" s="392"/>
      <c r="AL95" s="392"/>
      <c r="AM95" s="392"/>
      <c r="AN95" s="392"/>
      <c r="AO95" s="392"/>
      <c r="AP95" s="392"/>
      <c r="AQ95" s="392"/>
      <c r="AR95" s="392"/>
      <c r="AS95" s="392"/>
      <c r="AT95" s="392"/>
      <c r="AU95" s="392"/>
      <c r="AV95" s="392"/>
      <c r="AW95" s="392"/>
      <c r="AX95" s="392"/>
      <c r="AY95" s="392"/>
      <c r="AZ95" s="392"/>
      <c r="BA95" s="392"/>
      <c r="BB95" s="392"/>
      <c r="BC95" s="392"/>
      <c r="BD95" s="392"/>
      <c r="BE95" s="392"/>
      <c r="BF95" s="392"/>
      <c r="BG95" s="392"/>
      <c r="BH95" s="392"/>
      <c r="BI95" s="392"/>
      <c r="BJ95" s="28"/>
      <c r="BK95" s="28"/>
      <c r="BL95" s="28"/>
      <c r="BM95" s="28"/>
    </row>
    <row r="96" spans="1:65" x14ac:dyDescent="0.35">
      <c r="A96" s="28"/>
      <c r="B96" s="204"/>
      <c r="C96" s="393">
        <v>0</v>
      </c>
      <c r="D96" s="28"/>
      <c r="E96" s="28"/>
      <c r="F96" s="390"/>
      <c r="G96" s="391">
        <v>0</v>
      </c>
      <c r="H96" s="391">
        <v>0</v>
      </c>
      <c r="I96" s="391">
        <v>0</v>
      </c>
      <c r="J96" s="391">
        <v>0</v>
      </c>
      <c r="K96" s="391">
        <v>0</v>
      </c>
      <c r="L96" s="391">
        <v>0</v>
      </c>
      <c r="M96" s="391">
        <v>0</v>
      </c>
      <c r="N96" s="391">
        <v>0</v>
      </c>
      <c r="O96" s="391">
        <v>0</v>
      </c>
      <c r="P96" s="391">
        <v>0</v>
      </c>
      <c r="Q96" s="392"/>
      <c r="R96" s="392"/>
      <c r="S96" s="392"/>
      <c r="T96" s="392"/>
      <c r="U96" s="392"/>
      <c r="V96" s="392"/>
      <c r="W96" s="392"/>
      <c r="X96" s="392"/>
      <c r="Y96" s="392"/>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2"/>
      <c r="BF96" s="392"/>
      <c r="BG96" s="392"/>
      <c r="BH96" s="392"/>
      <c r="BI96" s="392"/>
      <c r="BJ96" s="28"/>
      <c r="BK96" s="28"/>
      <c r="BL96" s="28"/>
      <c r="BM96" s="28"/>
    </row>
    <row r="97" spans="1:65" x14ac:dyDescent="0.35">
      <c r="A97" s="28"/>
      <c r="B97" s="204"/>
      <c r="C97" s="393">
        <v>0</v>
      </c>
      <c r="D97" s="28"/>
      <c r="E97" s="28"/>
      <c r="F97" s="390"/>
      <c r="G97" s="391">
        <v>0</v>
      </c>
      <c r="H97" s="391">
        <v>0</v>
      </c>
      <c r="I97" s="391">
        <v>0</v>
      </c>
      <c r="J97" s="391">
        <v>0</v>
      </c>
      <c r="K97" s="391">
        <v>0</v>
      </c>
      <c r="L97" s="391">
        <v>0</v>
      </c>
      <c r="M97" s="391">
        <v>0</v>
      </c>
      <c r="N97" s="391">
        <v>0</v>
      </c>
      <c r="O97" s="391">
        <v>0</v>
      </c>
      <c r="P97" s="391">
        <v>0</v>
      </c>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c r="BI97" s="392"/>
      <c r="BJ97" s="28"/>
      <c r="BK97" s="28"/>
      <c r="BL97" s="28"/>
      <c r="BM97" s="28"/>
    </row>
    <row r="98" spans="1:65" x14ac:dyDescent="0.35">
      <c r="A98" s="28"/>
      <c r="B98" s="204"/>
      <c r="C98" s="393">
        <v>0</v>
      </c>
      <c r="D98" s="28"/>
      <c r="E98" s="28"/>
      <c r="F98" s="390"/>
      <c r="G98" s="391">
        <v>0</v>
      </c>
      <c r="H98" s="391">
        <v>0</v>
      </c>
      <c r="I98" s="391">
        <v>0</v>
      </c>
      <c r="J98" s="391">
        <v>0</v>
      </c>
      <c r="K98" s="391">
        <v>0</v>
      </c>
      <c r="L98" s="391">
        <v>0</v>
      </c>
      <c r="M98" s="391">
        <v>0</v>
      </c>
      <c r="N98" s="391">
        <v>0</v>
      </c>
      <c r="O98" s="391">
        <v>0</v>
      </c>
      <c r="P98" s="391">
        <v>0</v>
      </c>
      <c r="Q98" s="392"/>
      <c r="R98" s="392"/>
      <c r="S98" s="392"/>
      <c r="T98" s="392"/>
      <c r="U98" s="392"/>
      <c r="V98" s="392"/>
      <c r="W98" s="392"/>
      <c r="X98" s="392"/>
      <c r="Y98" s="392"/>
      <c r="Z98" s="392"/>
      <c r="AA98" s="392"/>
      <c r="AB98" s="392"/>
      <c r="AC98" s="392"/>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28"/>
      <c r="BK98" s="28"/>
      <c r="BL98" s="28"/>
      <c r="BM98" s="28"/>
    </row>
    <row r="99" spans="1:65" x14ac:dyDescent="0.35">
      <c r="A99" s="28"/>
      <c r="B99" s="204"/>
      <c r="C99" s="393">
        <v>0</v>
      </c>
      <c r="D99" s="28"/>
      <c r="E99" s="28"/>
      <c r="F99" s="390"/>
      <c r="G99" s="391">
        <v>0</v>
      </c>
      <c r="H99" s="391">
        <v>0</v>
      </c>
      <c r="I99" s="391">
        <v>0</v>
      </c>
      <c r="J99" s="391">
        <v>0</v>
      </c>
      <c r="K99" s="391">
        <v>0</v>
      </c>
      <c r="L99" s="391">
        <v>0</v>
      </c>
      <c r="M99" s="391">
        <v>0</v>
      </c>
      <c r="N99" s="391">
        <v>0</v>
      </c>
      <c r="O99" s="391">
        <v>0</v>
      </c>
      <c r="P99" s="391">
        <v>0</v>
      </c>
      <c r="Q99" s="392"/>
      <c r="R99" s="392"/>
      <c r="S99" s="392"/>
      <c r="T99" s="392"/>
      <c r="U99" s="392"/>
      <c r="V99" s="392"/>
      <c r="W99" s="392"/>
      <c r="X99" s="392"/>
      <c r="Y99" s="392"/>
      <c r="Z99" s="392"/>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28"/>
      <c r="BK99" s="28"/>
      <c r="BL99" s="28"/>
      <c r="BM99" s="28"/>
    </row>
    <row r="100" spans="1:65" x14ac:dyDescent="0.35">
      <c r="A100" s="28"/>
      <c r="B100" s="204"/>
      <c r="C100" s="393">
        <v>0</v>
      </c>
      <c r="D100" s="28"/>
      <c r="E100" s="28"/>
      <c r="F100" s="390"/>
      <c r="G100" s="391">
        <v>0</v>
      </c>
      <c r="H100" s="391">
        <v>0</v>
      </c>
      <c r="I100" s="391">
        <v>0</v>
      </c>
      <c r="J100" s="391">
        <v>0</v>
      </c>
      <c r="K100" s="391">
        <v>0</v>
      </c>
      <c r="L100" s="391">
        <v>0</v>
      </c>
      <c r="M100" s="391">
        <v>0</v>
      </c>
      <c r="N100" s="391">
        <v>0</v>
      </c>
      <c r="O100" s="391">
        <v>0</v>
      </c>
      <c r="P100" s="391">
        <v>0</v>
      </c>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28"/>
      <c r="BK100" s="28"/>
      <c r="BL100" s="28"/>
      <c r="BM100" s="28"/>
    </row>
    <row r="101" spans="1:65" x14ac:dyDescent="0.35">
      <c r="A101" s="28"/>
      <c r="B101" s="204"/>
      <c r="C101" s="393">
        <v>0</v>
      </c>
      <c r="D101" s="28"/>
      <c r="E101" s="28"/>
      <c r="F101" s="390"/>
      <c r="G101" s="391">
        <v>0</v>
      </c>
      <c r="H101" s="391">
        <v>0</v>
      </c>
      <c r="I101" s="391">
        <v>0</v>
      </c>
      <c r="J101" s="391">
        <v>0</v>
      </c>
      <c r="K101" s="391">
        <v>0</v>
      </c>
      <c r="L101" s="391">
        <v>0</v>
      </c>
      <c r="M101" s="391">
        <v>0</v>
      </c>
      <c r="N101" s="391">
        <v>0</v>
      </c>
      <c r="O101" s="391">
        <v>0</v>
      </c>
      <c r="P101" s="391">
        <v>0</v>
      </c>
      <c r="Q101" s="392"/>
      <c r="R101" s="392"/>
      <c r="S101" s="392"/>
      <c r="T101" s="392"/>
      <c r="U101" s="392"/>
      <c r="V101" s="392"/>
      <c r="W101" s="392"/>
      <c r="X101" s="392"/>
      <c r="Y101" s="392"/>
      <c r="Z101" s="392"/>
      <c r="AA101" s="392"/>
      <c r="AB101" s="392"/>
      <c r="AC101" s="392"/>
      <c r="AD101" s="392"/>
      <c r="AE101" s="392"/>
      <c r="AF101" s="392"/>
      <c r="AG101" s="392"/>
      <c r="AH101" s="392"/>
      <c r="AI101" s="392"/>
      <c r="AJ101" s="392"/>
      <c r="AK101" s="392"/>
      <c r="AL101" s="392"/>
      <c r="AM101" s="392"/>
      <c r="AN101" s="392"/>
      <c r="AO101" s="392"/>
      <c r="AP101" s="392"/>
      <c r="AQ101" s="392"/>
      <c r="AR101" s="392"/>
      <c r="AS101" s="392"/>
      <c r="AT101" s="392"/>
      <c r="AU101" s="392"/>
      <c r="AV101" s="392"/>
      <c r="AW101" s="392"/>
      <c r="AX101" s="392"/>
      <c r="AY101" s="392"/>
      <c r="AZ101" s="392"/>
      <c r="BA101" s="392"/>
      <c r="BB101" s="392"/>
      <c r="BC101" s="392"/>
      <c r="BD101" s="392"/>
      <c r="BE101" s="392"/>
      <c r="BF101" s="392"/>
      <c r="BG101" s="392"/>
      <c r="BH101" s="392"/>
      <c r="BI101" s="392"/>
      <c r="BJ101" s="28"/>
      <c r="BK101" s="28"/>
      <c r="BL101" s="28"/>
      <c r="BM101" s="28"/>
    </row>
    <row r="102" spans="1:65" x14ac:dyDescent="0.35">
      <c r="A102" s="28"/>
      <c r="B102" s="204"/>
      <c r="C102" s="393">
        <v>0</v>
      </c>
      <c r="D102" s="28"/>
      <c r="E102" s="28"/>
      <c r="F102" s="390"/>
      <c r="G102" s="391">
        <v>0</v>
      </c>
      <c r="H102" s="391">
        <v>0</v>
      </c>
      <c r="I102" s="391">
        <v>0</v>
      </c>
      <c r="J102" s="391">
        <v>0</v>
      </c>
      <c r="K102" s="391">
        <v>0</v>
      </c>
      <c r="L102" s="391">
        <v>0</v>
      </c>
      <c r="M102" s="391">
        <v>0</v>
      </c>
      <c r="N102" s="391">
        <v>0</v>
      </c>
      <c r="O102" s="391">
        <v>0</v>
      </c>
      <c r="P102" s="391">
        <v>0</v>
      </c>
      <c r="Q102" s="392"/>
      <c r="R102" s="392"/>
      <c r="S102" s="392"/>
      <c r="T102" s="392"/>
      <c r="U102" s="392"/>
      <c r="V102" s="392"/>
      <c r="W102" s="392"/>
      <c r="X102" s="392"/>
      <c r="Y102" s="392"/>
      <c r="Z102" s="392"/>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c r="BH102" s="392"/>
      <c r="BI102" s="392"/>
      <c r="BJ102" s="28"/>
      <c r="BK102" s="28"/>
      <c r="BL102" s="28"/>
      <c r="BM102" s="28"/>
    </row>
    <row r="103" spans="1:65" x14ac:dyDescent="0.35">
      <c r="A103" s="28"/>
      <c r="B103" s="204"/>
      <c r="C103" s="393">
        <v>0</v>
      </c>
      <c r="D103" s="28"/>
      <c r="E103" s="28"/>
      <c r="F103" s="390"/>
      <c r="G103" s="391">
        <v>0</v>
      </c>
      <c r="H103" s="391">
        <v>0</v>
      </c>
      <c r="I103" s="391">
        <v>0</v>
      </c>
      <c r="J103" s="391">
        <v>0</v>
      </c>
      <c r="K103" s="391">
        <v>0</v>
      </c>
      <c r="L103" s="391">
        <v>0</v>
      </c>
      <c r="M103" s="391">
        <v>0</v>
      </c>
      <c r="N103" s="391">
        <v>0</v>
      </c>
      <c r="O103" s="391">
        <v>0</v>
      </c>
      <c r="P103" s="391">
        <v>0</v>
      </c>
      <c r="Q103" s="392"/>
      <c r="R103" s="392"/>
      <c r="S103" s="392"/>
      <c r="T103" s="392"/>
      <c r="U103" s="392"/>
      <c r="V103" s="392"/>
      <c r="W103" s="392"/>
      <c r="X103" s="392"/>
      <c r="Y103" s="392"/>
      <c r="Z103" s="392"/>
      <c r="AA103" s="392"/>
      <c r="AB103" s="392"/>
      <c r="AC103" s="392"/>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28"/>
      <c r="BK103" s="28"/>
      <c r="BL103" s="28"/>
      <c r="BM103" s="28"/>
    </row>
    <row r="104" spans="1:65" x14ac:dyDescent="0.35">
      <c r="A104" s="28"/>
      <c r="B104" s="204"/>
      <c r="C104" s="393">
        <v>0</v>
      </c>
      <c r="D104" s="28"/>
      <c r="E104" s="28"/>
      <c r="F104" s="390"/>
      <c r="G104" s="391">
        <v>0</v>
      </c>
      <c r="H104" s="391">
        <v>0</v>
      </c>
      <c r="I104" s="391">
        <v>0</v>
      </c>
      <c r="J104" s="391">
        <v>0</v>
      </c>
      <c r="K104" s="391">
        <v>0</v>
      </c>
      <c r="L104" s="391">
        <v>0</v>
      </c>
      <c r="M104" s="391">
        <v>0</v>
      </c>
      <c r="N104" s="391">
        <v>0</v>
      </c>
      <c r="O104" s="391">
        <v>0</v>
      </c>
      <c r="P104" s="391">
        <v>0</v>
      </c>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28"/>
      <c r="BK104" s="28"/>
      <c r="BL104" s="28"/>
      <c r="BM104" s="28"/>
    </row>
    <row r="105" spans="1:65" x14ac:dyDescent="0.35">
      <c r="A105" s="28"/>
      <c r="B105" s="204"/>
      <c r="C105" s="393">
        <v>0</v>
      </c>
      <c r="D105" s="28"/>
      <c r="E105" s="28"/>
      <c r="F105" s="390"/>
      <c r="G105" s="391">
        <v>0</v>
      </c>
      <c r="H105" s="391">
        <v>0</v>
      </c>
      <c r="I105" s="391">
        <v>0</v>
      </c>
      <c r="J105" s="391">
        <v>0</v>
      </c>
      <c r="K105" s="391">
        <v>0</v>
      </c>
      <c r="L105" s="391">
        <v>0</v>
      </c>
      <c r="M105" s="391">
        <v>0</v>
      </c>
      <c r="N105" s="391">
        <v>0</v>
      </c>
      <c r="O105" s="391">
        <v>0</v>
      </c>
      <c r="P105" s="391">
        <v>0</v>
      </c>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28"/>
      <c r="BK105" s="28"/>
      <c r="BL105" s="28"/>
      <c r="BM105" s="28"/>
    </row>
    <row r="106" spans="1:65" x14ac:dyDescent="0.35">
      <c r="A106" s="28"/>
      <c r="B106" s="204"/>
      <c r="C106" s="393">
        <v>0</v>
      </c>
      <c r="D106" s="28"/>
      <c r="E106" s="28"/>
      <c r="F106" s="390"/>
      <c r="G106" s="391">
        <v>0</v>
      </c>
      <c r="H106" s="391">
        <v>0</v>
      </c>
      <c r="I106" s="391">
        <v>0</v>
      </c>
      <c r="J106" s="391">
        <v>0</v>
      </c>
      <c r="K106" s="391">
        <v>0</v>
      </c>
      <c r="L106" s="391">
        <v>0</v>
      </c>
      <c r="M106" s="391">
        <v>0</v>
      </c>
      <c r="N106" s="391">
        <v>0</v>
      </c>
      <c r="O106" s="391">
        <v>0</v>
      </c>
      <c r="P106" s="391">
        <v>0</v>
      </c>
      <c r="Q106" s="392"/>
      <c r="R106" s="392"/>
      <c r="S106" s="392"/>
      <c r="T106" s="392"/>
      <c r="U106" s="392"/>
      <c r="V106" s="392"/>
      <c r="W106" s="392"/>
      <c r="X106" s="392"/>
      <c r="Y106" s="392"/>
      <c r="Z106" s="392"/>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28"/>
      <c r="BK106" s="28"/>
      <c r="BL106" s="28"/>
      <c r="BM106" s="28"/>
    </row>
    <row r="107" spans="1:65" x14ac:dyDescent="0.35">
      <c r="A107" s="28"/>
      <c r="B107" s="204"/>
      <c r="C107" s="393">
        <v>0</v>
      </c>
      <c r="D107" s="28"/>
      <c r="E107" s="28"/>
      <c r="F107" s="390"/>
      <c r="G107" s="391">
        <v>0</v>
      </c>
      <c r="H107" s="391">
        <v>0</v>
      </c>
      <c r="I107" s="391">
        <v>0</v>
      </c>
      <c r="J107" s="391">
        <v>0</v>
      </c>
      <c r="K107" s="391">
        <v>0</v>
      </c>
      <c r="L107" s="391">
        <v>0</v>
      </c>
      <c r="M107" s="391">
        <v>0</v>
      </c>
      <c r="N107" s="391">
        <v>0</v>
      </c>
      <c r="O107" s="391">
        <v>0</v>
      </c>
      <c r="P107" s="391">
        <v>0</v>
      </c>
      <c r="Q107" s="392"/>
      <c r="R107" s="392"/>
      <c r="S107" s="392"/>
      <c r="T107" s="392"/>
      <c r="U107" s="392"/>
      <c r="V107" s="392"/>
      <c r="W107" s="392"/>
      <c r="X107" s="392"/>
      <c r="Y107" s="392"/>
      <c r="Z107" s="392"/>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28"/>
      <c r="BK107" s="28"/>
      <c r="BL107" s="28"/>
      <c r="BM107" s="28"/>
    </row>
    <row r="108" spans="1:65" x14ac:dyDescent="0.35">
      <c r="A108" s="28"/>
      <c r="B108" s="204"/>
      <c r="C108" s="393" t="s">
        <v>66</v>
      </c>
      <c r="D108" s="28"/>
      <c r="E108" s="28"/>
      <c r="F108" s="390"/>
      <c r="G108" s="391">
        <v>31.116993017390218</v>
      </c>
      <c r="H108" s="391">
        <v>27.061520586121851</v>
      </c>
      <c r="I108" s="391">
        <v>28.120638498603192</v>
      </c>
      <c r="J108" s="391">
        <v>30.782683204762556</v>
      </c>
      <c r="K108" s="391">
        <v>29.661322367963464</v>
      </c>
      <c r="L108" s="391">
        <v>0</v>
      </c>
      <c r="M108" s="391">
        <v>0</v>
      </c>
      <c r="N108" s="391">
        <v>0</v>
      </c>
      <c r="O108" s="391">
        <v>0</v>
      </c>
      <c r="P108" s="391">
        <v>0</v>
      </c>
      <c r="Q108" s="392"/>
      <c r="R108" s="392"/>
      <c r="S108" s="392"/>
      <c r="T108" s="392"/>
      <c r="U108" s="392"/>
      <c r="V108" s="392"/>
      <c r="W108" s="392"/>
      <c r="X108" s="392"/>
      <c r="Y108" s="392"/>
      <c r="Z108" s="392"/>
      <c r="AA108" s="392"/>
      <c r="AB108" s="392"/>
      <c r="AC108" s="392"/>
      <c r="AD108" s="392"/>
      <c r="AE108" s="392"/>
      <c r="AF108" s="392"/>
      <c r="AG108" s="392"/>
      <c r="AH108" s="392"/>
      <c r="AI108" s="392"/>
      <c r="AJ108" s="392"/>
      <c r="AK108" s="392"/>
      <c r="AL108" s="392"/>
      <c r="AM108" s="392"/>
      <c r="AN108" s="392"/>
      <c r="AO108" s="392"/>
      <c r="AP108" s="392"/>
      <c r="AQ108" s="392"/>
      <c r="AR108" s="392"/>
      <c r="AS108" s="392"/>
      <c r="AT108" s="392"/>
      <c r="AU108" s="392"/>
      <c r="AV108" s="392"/>
      <c r="AW108" s="392"/>
      <c r="AX108" s="392"/>
      <c r="AY108" s="392"/>
      <c r="AZ108" s="392"/>
      <c r="BA108" s="392"/>
      <c r="BB108" s="392"/>
      <c r="BC108" s="392"/>
      <c r="BD108" s="392"/>
      <c r="BE108" s="392"/>
      <c r="BF108" s="392"/>
      <c r="BG108" s="392"/>
      <c r="BH108" s="392"/>
      <c r="BI108" s="392"/>
      <c r="BJ108" s="28"/>
      <c r="BK108" s="28"/>
      <c r="BL108" s="28"/>
      <c r="BM108" s="28"/>
    </row>
    <row r="109" spans="1:65" x14ac:dyDescent="0.35">
      <c r="A109" s="28"/>
      <c r="B109" s="204"/>
      <c r="C109" s="393" t="s">
        <v>67</v>
      </c>
      <c r="D109" s="28"/>
      <c r="E109" s="28"/>
      <c r="F109" s="390"/>
      <c r="G109" s="391">
        <v>22.138494157218442</v>
      </c>
      <c r="H109" s="391">
        <v>14.476381557750345</v>
      </c>
      <c r="I109" s="391">
        <v>66.437552526392835</v>
      </c>
      <c r="J109" s="391">
        <v>35.785704547269333</v>
      </c>
      <c r="K109" s="391">
        <v>21.311205515907233</v>
      </c>
      <c r="L109" s="391">
        <v>0</v>
      </c>
      <c r="M109" s="391">
        <v>0</v>
      </c>
      <c r="N109" s="391">
        <v>0</v>
      </c>
      <c r="O109" s="391">
        <v>0</v>
      </c>
      <c r="P109" s="391">
        <v>0</v>
      </c>
      <c r="Q109" s="392"/>
      <c r="R109" s="392"/>
      <c r="S109" s="392"/>
      <c r="T109" s="392"/>
      <c r="U109" s="392"/>
      <c r="V109" s="392"/>
      <c r="W109" s="392"/>
      <c r="X109" s="392"/>
      <c r="Y109" s="392"/>
      <c r="Z109" s="392"/>
      <c r="AA109" s="392"/>
      <c r="AB109" s="392"/>
      <c r="AC109" s="392"/>
      <c r="AD109" s="392"/>
      <c r="AE109" s="392"/>
      <c r="AF109" s="392"/>
      <c r="AG109" s="392"/>
      <c r="AH109" s="392"/>
      <c r="AI109" s="392"/>
      <c r="AJ109" s="392"/>
      <c r="AK109" s="392"/>
      <c r="AL109" s="392"/>
      <c r="AM109" s="392"/>
      <c r="AN109" s="392"/>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28"/>
      <c r="BK109" s="28"/>
      <c r="BL109" s="28"/>
      <c r="BM109" s="28"/>
    </row>
    <row r="110" spans="1:65" x14ac:dyDescent="0.35">
      <c r="A110" s="28"/>
      <c r="B110" s="204"/>
      <c r="C110" s="393" t="s">
        <v>322</v>
      </c>
      <c r="D110" s="28"/>
      <c r="E110" s="28"/>
      <c r="F110" s="390"/>
      <c r="G110" s="391">
        <v>45.354408547333392</v>
      </c>
      <c r="H110" s="391">
        <v>57.851799849996944</v>
      </c>
      <c r="I110" s="391">
        <v>35.123162892169219</v>
      </c>
      <c r="J110" s="391">
        <v>25.582296766441118</v>
      </c>
      <c r="K110" s="391">
        <v>25.326567792582313</v>
      </c>
      <c r="L110" s="391">
        <v>0</v>
      </c>
      <c r="M110" s="391">
        <v>0</v>
      </c>
      <c r="N110" s="391">
        <v>0</v>
      </c>
      <c r="O110" s="391">
        <v>0</v>
      </c>
      <c r="P110" s="391">
        <v>0</v>
      </c>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28"/>
      <c r="BK110" s="28"/>
      <c r="BL110" s="28"/>
      <c r="BM110" s="28"/>
    </row>
    <row r="111" spans="1:65" x14ac:dyDescent="0.35">
      <c r="A111" s="28"/>
      <c r="B111" s="204"/>
      <c r="C111" s="393" t="s">
        <v>69</v>
      </c>
      <c r="D111" s="28"/>
      <c r="E111" s="28"/>
      <c r="F111" s="390"/>
      <c r="G111" s="391">
        <v>0</v>
      </c>
      <c r="H111" s="391">
        <v>0</v>
      </c>
      <c r="I111" s="391">
        <v>0</v>
      </c>
      <c r="J111" s="391">
        <v>0</v>
      </c>
      <c r="K111" s="391">
        <v>0</v>
      </c>
      <c r="L111" s="391">
        <v>0</v>
      </c>
      <c r="M111" s="391">
        <v>0</v>
      </c>
      <c r="N111" s="391">
        <v>0</v>
      </c>
      <c r="O111" s="391">
        <v>0</v>
      </c>
      <c r="P111" s="391">
        <v>0</v>
      </c>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28"/>
      <c r="BK111" s="28"/>
      <c r="BL111" s="28"/>
      <c r="BM111" s="28"/>
    </row>
    <row r="112" spans="1:65" x14ac:dyDescent="0.35">
      <c r="A112" s="28"/>
      <c r="B112" s="204"/>
      <c r="C112" s="28"/>
      <c r="D112" s="28"/>
      <c r="E112" s="28"/>
      <c r="F112" s="390"/>
      <c r="G112" s="392"/>
      <c r="H112" s="392"/>
      <c r="I112" s="392"/>
      <c r="J112" s="392"/>
      <c r="K112" s="392"/>
      <c r="L112" s="271"/>
      <c r="M112" s="271"/>
      <c r="N112" s="271"/>
      <c r="O112" s="271"/>
      <c r="P112" s="271"/>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28"/>
      <c r="BK112" s="28"/>
      <c r="BL112" s="28"/>
      <c r="BM112" s="28"/>
    </row>
    <row r="113" spans="1:65" x14ac:dyDescent="0.35">
      <c r="A113" s="211"/>
      <c r="B113" s="309" t="s">
        <v>497</v>
      </c>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8"/>
      <c r="BL113" s="28"/>
      <c r="BM113" s="28"/>
    </row>
    <row r="114" spans="1:65" x14ac:dyDescent="0.35">
      <c r="A114" s="28"/>
      <c r="B114" s="394"/>
      <c r="C114" s="28"/>
      <c r="D114" s="28"/>
      <c r="E114" s="28"/>
      <c r="F114" s="390"/>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2"/>
      <c r="AV114" s="392"/>
      <c r="AW114" s="392"/>
      <c r="AX114" s="392"/>
      <c r="AY114" s="392"/>
      <c r="AZ114" s="392"/>
      <c r="BA114" s="392"/>
      <c r="BB114" s="392"/>
      <c r="BC114" s="392"/>
      <c r="BD114" s="392"/>
      <c r="BE114" s="392"/>
      <c r="BF114" s="392"/>
      <c r="BG114" s="392"/>
      <c r="BH114" s="392"/>
      <c r="BI114" s="392"/>
      <c r="BJ114" s="28"/>
      <c r="BK114" s="28"/>
      <c r="BL114" s="28"/>
      <c r="BM114" s="28"/>
    </row>
    <row r="115" spans="1:65" x14ac:dyDescent="0.35">
      <c r="A115" s="28"/>
      <c r="B115" s="28" t="s">
        <v>498</v>
      </c>
      <c r="C115" s="28"/>
      <c r="D115" s="28"/>
      <c r="E115" s="28"/>
      <c r="F115" s="395"/>
      <c r="G115" s="396">
        <v>467.812731973312</v>
      </c>
      <c r="H115" s="396">
        <v>482.97518431449458</v>
      </c>
      <c r="I115" s="396">
        <v>515.10594143464368</v>
      </c>
      <c r="J115" s="396">
        <v>530.01140875940519</v>
      </c>
      <c r="K115" s="396">
        <v>536.68683466594814</v>
      </c>
      <c r="L115" s="396">
        <v>126.3776853566479</v>
      </c>
      <c r="M115" s="396">
        <v>114.40868673693103</v>
      </c>
      <c r="N115" s="396">
        <v>99.501516288013065</v>
      </c>
      <c r="O115" s="396">
        <v>86.589638054596037</v>
      </c>
      <c r="P115" s="396">
        <v>77.799324161644449</v>
      </c>
      <c r="Q115" s="396">
        <v>69.681633192830148</v>
      </c>
      <c r="R115" s="396">
        <v>66.019343043453929</v>
      </c>
      <c r="S115" s="396">
        <v>61.912347149110929</v>
      </c>
      <c r="T115" s="396">
        <v>59.875496477728959</v>
      </c>
      <c r="U115" s="396">
        <v>58.241642716302437</v>
      </c>
      <c r="V115" s="396">
        <v>56.721783037135708</v>
      </c>
      <c r="W115" s="396">
        <v>55.276260455323211</v>
      </c>
      <c r="X115" s="396">
        <v>54.72851503321823</v>
      </c>
      <c r="Y115" s="396">
        <v>54.040907230123821</v>
      </c>
      <c r="Z115" s="396">
        <v>53.138418890997684</v>
      </c>
      <c r="AA115" s="396">
        <v>52.009776777070385</v>
      </c>
      <c r="AB115" s="396">
        <v>51.92893196753154</v>
      </c>
      <c r="AC115" s="396">
        <v>51.849961853239208</v>
      </c>
      <c r="AD115" s="396">
        <v>51.815633305755313</v>
      </c>
      <c r="AE115" s="396">
        <v>51.815633305755313</v>
      </c>
      <c r="AF115" s="396">
        <v>51.815633305755313</v>
      </c>
      <c r="AG115" s="396">
        <v>51.815633305755313</v>
      </c>
      <c r="AH115" s="396">
        <v>51.815633305755313</v>
      </c>
      <c r="AI115" s="396">
        <v>51.815633305755313</v>
      </c>
      <c r="AJ115" s="396">
        <v>51.815633305755313</v>
      </c>
      <c r="AK115" s="396">
        <v>51.815633305755313</v>
      </c>
      <c r="AL115" s="396">
        <v>51.815633305755313</v>
      </c>
      <c r="AM115" s="396">
        <v>51.815633305755313</v>
      </c>
      <c r="AN115" s="396">
        <v>51.815633305755313</v>
      </c>
      <c r="AO115" s="396">
        <v>51.815633305755313</v>
      </c>
      <c r="AP115" s="396">
        <v>51.815633305755313</v>
      </c>
      <c r="AQ115" s="396">
        <v>51.765617061589317</v>
      </c>
      <c r="AR115" s="396">
        <v>51.181847137829713</v>
      </c>
      <c r="AS115" s="396">
        <v>50.686401977300306</v>
      </c>
      <c r="AT115" s="396">
        <v>49.032235608302237</v>
      </c>
      <c r="AU115" s="396">
        <v>48.158063186071431</v>
      </c>
      <c r="AV115" s="396">
        <v>47.67519401519634</v>
      </c>
      <c r="AW115" s="396">
        <v>47.67519401519634</v>
      </c>
      <c r="AX115" s="396">
        <v>47.67519401519634</v>
      </c>
      <c r="AY115" s="396">
        <v>47.67519401519634</v>
      </c>
      <c r="AZ115" s="396">
        <v>47.67519401519634</v>
      </c>
      <c r="BA115" s="396">
        <v>47.615953075412875</v>
      </c>
      <c r="BB115" s="396">
        <v>46.05199343181134</v>
      </c>
      <c r="BC115" s="396">
        <v>41.981407046448098</v>
      </c>
      <c r="BD115" s="396">
        <v>37.982589948048073</v>
      </c>
      <c r="BE115" s="396">
        <v>33.587401299343838</v>
      </c>
      <c r="BF115" s="396">
        <v>29.365280037519373</v>
      </c>
      <c r="BG115" s="396">
        <v>26.887031968594229</v>
      </c>
      <c r="BH115" s="396">
        <v>23.93576337734029</v>
      </c>
      <c r="BI115" s="396">
        <v>20.665164883685428</v>
      </c>
      <c r="BJ115" s="28"/>
      <c r="BK115" s="28"/>
      <c r="BL115" s="28"/>
      <c r="BM115" s="28"/>
    </row>
    <row r="116" spans="1:65" x14ac:dyDescent="0.35">
      <c r="A116" s="28"/>
      <c r="B116" s="397" t="s">
        <v>47</v>
      </c>
      <c r="C116" s="398"/>
      <c r="D116" s="399" t="s">
        <v>499</v>
      </c>
      <c r="E116" s="398"/>
      <c r="F116" s="400"/>
      <c r="G116" s="401">
        <v>70.891907162791284</v>
      </c>
      <c r="H116" s="401">
        <v>70.891907162791284</v>
      </c>
      <c r="I116" s="401">
        <v>70.891907162791284</v>
      </c>
      <c r="J116" s="401">
        <v>70.891907162791284</v>
      </c>
      <c r="K116" s="401">
        <v>70.891907162791284</v>
      </c>
      <c r="L116" s="401">
        <v>0</v>
      </c>
      <c r="M116" s="401">
        <v>0</v>
      </c>
      <c r="N116" s="401">
        <v>0</v>
      </c>
      <c r="O116" s="401">
        <v>0</v>
      </c>
      <c r="P116" s="401">
        <v>0</v>
      </c>
      <c r="Q116" s="401">
        <v>0</v>
      </c>
      <c r="R116" s="401">
        <v>0</v>
      </c>
      <c r="S116" s="401">
        <v>0</v>
      </c>
      <c r="T116" s="401">
        <v>0</v>
      </c>
      <c r="U116" s="401">
        <v>0</v>
      </c>
      <c r="V116" s="401">
        <v>0</v>
      </c>
      <c r="W116" s="401">
        <v>0</v>
      </c>
      <c r="X116" s="401">
        <v>0</v>
      </c>
      <c r="Y116" s="401">
        <v>0</v>
      </c>
      <c r="Z116" s="401">
        <v>0</v>
      </c>
      <c r="AA116" s="401">
        <v>0</v>
      </c>
      <c r="AB116" s="401">
        <v>0</v>
      </c>
      <c r="AC116" s="401">
        <v>0</v>
      </c>
      <c r="AD116" s="401">
        <v>0</v>
      </c>
      <c r="AE116" s="401">
        <v>0</v>
      </c>
      <c r="AF116" s="401">
        <v>0</v>
      </c>
      <c r="AG116" s="401">
        <v>0</v>
      </c>
      <c r="AH116" s="401">
        <v>0</v>
      </c>
      <c r="AI116" s="401">
        <v>0</v>
      </c>
      <c r="AJ116" s="401">
        <v>0</v>
      </c>
      <c r="AK116" s="401">
        <v>0</v>
      </c>
      <c r="AL116" s="401">
        <v>0</v>
      </c>
      <c r="AM116" s="401">
        <v>0</v>
      </c>
      <c r="AN116" s="401">
        <v>0</v>
      </c>
      <c r="AO116" s="401">
        <v>0</v>
      </c>
      <c r="AP116" s="401">
        <v>0</v>
      </c>
      <c r="AQ116" s="401">
        <v>0</v>
      </c>
      <c r="AR116" s="401">
        <v>0</v>
      </c>
      <c r="AS116" s="401">
        <v>0</v>
      </c>
      <c r="AT116" s="401">
        <v>0</v>
      </c>
      <c r="AU116" s="401">
        <v>0</v>
      </c>
      <c r="AV116" s="401">
        <v>0</v>
      </c>
      <c r="AW116" s="401">
        <v>0</v>
      </c>
      <c r="AX116" s="401">
        <v>0</v>
      </c>
      <c r="AY116" s="401">
        <v>0</v>
      </c>
      <c r="AZ116" s="401">
        <v>0</v>
      </c>
      <c r="BA116" s="401">
        <v>0</v>
      </c>
      <c r="BB116" s="401">
        <v>0</v>
      </c>
      <c r="BC116" s="401">
        <v>0</v>
      </c>
      <c r="BD116" s="401">
        <v>0</v>
      </c>
      <c r="BE116" s="401">
        <v>0</v>
      </c>
      <c r="BF116" s="401">
        <v>0</v>
      </c>
      <c r="BG116" s="401">
        <v>0</v>
      </c>
      <c r="BH116" s="401">
        <v>0</v>
      </c>
      <c r="BI116" s="401">
        <v>0</v>
      </c>
      <c r="BJ116" s="28"/>
      <c r="BK116" s="28"/>
      <c r="BL116" s="28"/>
      <c r="BM116" s="28"/>
    </row>
    <row r="117" spans="1:65" ht="118" x14ac:dyDescent="0.35">
      <c r="A117" s="28"/>
      <c r="B117" s="402"/>
      <c r="C117" s="403"/>
      <c r="D117" s="404" t="s">
        <v>500</v>
      </c>
      <c r="E117" s="405">
        <v>0</v>
      </c>
      <c r="F117" s="406"/>
      <c r="G117" s="407"/>
      <c r="H117" s="407"/>
      <c r="I117" s="407"/>
      <c r="J117" s="407"/>
      <c r="K117" s="407"/>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407"/>
      <c r="AN117" s="407"/>
      <c r="AO117" s="407"/>
      <c r="AP117" s="407"/>
      <c r="AQ117" s="407"/>
      <c r="AR117" s="407"/>
      <c r="AS117" s="407"/>
      <c r="AT117" s="407"/>
      <c r="AU117" s="407"/>
      <c r="AV117" s="407"/>
      <c r="AW117" s="407"/>
      <c r="AX117" s="407"/>
      <c r="AY117" s="407"/>
      <c r="AZ117" s="407"/>
      <c r="BA117" s="407"/>
      <c r="BB117" s="407"/>
      <c r="BC117" s="407"/>
      <c r="BD117" s="407"/>
      <c r="BE117" s="407"/>
      <c r="BF117" s="407"/>
      <c r="BG117" s="407"/>
      <c r="BH117" s="407"/>
      <c r="BI117" s="407"/>
      <c r="BJ117" s="28"/>
      <c r="BK117" s="28"/>
      <c r="BL117" s="28"/>
      <c r="BM117" s="28"/>
    </row>
    <row r="118" spans="1:65" x14ac:dyDescent="0.35">
      <c r="A118" s="28"/>
      <c r="B118" s="402"/>
      <c r="C118" s="403"/>
      <c r="D118" s="404"/>
      <c r="E118" s="405">
        <v>1</v>
      </c>
      <c r="F118" s="406"/>
      <c r="G118" s="523"/>
      <c r="H118" s="407">
        <v>0.86361228570521131</v>
      </c>
      <c r="I118" s="407">
        <v>0.86361228570521131</v>
      </c>
      <c r="J118" s="407">
        <v>0.86361228570521131</v>
      </c>
      <c r="K118" s="407">
        <v>0.86361228570521131</v>
      </c>
      <c r="L118" s="407">
        <v>0.86361228570521131</v>
      </c>
      <c r="M118" s="407">
        <v>0.86361228570521131</v>
      </c>
      <c r="N118" s="407">
        <v>0.86361228570521131</v>
      </c>
      <c r="O118" s="407">
        <v>0.86361228570521131</v>
      </c>
      <c r="P118" s="407">
        <v>0.86361228570521131</v>
      </c>
      <c r="Q118" s="407">
        <v>0.86361228570521131</v>
      </c>
      <c r="R118" s="407">
        <v>0.86361228570521131</v>
      </c>
      <c r="S118" s="407">
        <v>0.86361228570521131</v>
      </c>
      <c r="T118" s="407">
        <v>0.86361228570521131</v>
      </c>
      <c r="U118" s="407">
        <v>0.86361228570521131</v>
      </c>
      <c r="V118" s="407">
        <v>0.86361228570521131</v>
      </c>
      <c r="W118" s="407">
        <v>0.86361228570521131</v>
      </c>
      <c r="X118" s="407">
        <v>0.86361228570521131</v>
      </c>
      <c r="Y118" s="407">
        <v>0.86361228570521131</v>
      </c>
      <c r="Z118" s="407">
        <v>0.86361228570521131</v>
      </c>
      <c r="AA118" s="407">
        <v>0.86361228570521131</v>
      </c>
      <c r="AB118" s="407">
        <v>0.86361228570521131</v>
      </c>
      <c r="AC118" s="407">
        <v>0.86361228570521131</v>
      </c>
      <c r="AD118" s="407">
        <v>0.86361228570521131</v>
      </c>
      <c r="AE118" s="407">
        <v>0.86361228570521131</v>
      </c>
      <c r="AF118" s="407">
        <v>0.86361228570521131</v>
      </c>
      <c r="AG118" s="407">
        <v>0.86361228570521131</v>
      </c>
      <c r="AH118" s="407">
        <v>0.86361228570521131</v>
      </c>
      <c r="AI118" s="407">
        <v>0.86361228570521131</v>
      </c>
      <c r="AJ118" s="407">
        <v>0.86361228570521131</v>
      </c>
      <c r="AK118" s="407">
        <v>0.86361228570521131</v>
      </c>
      <c r="AL118" s="407">
        <v>0.86361228570521131</v>
      </c>
      <c r="AM118" s="407">
        <v>0.86361228570521131</v>
      </c>
      <c r="AN118" s="407">
        <v>0.86361228570521131</v>
      </c>
      <c r="AO118" s="407">
        <v>0.86361228570521131</v>
      </c>
      <c r="AP118" s="407">
        <v>0.86361228570521131</v>
      </c>
      <c r="AQ118" s="407">
        <v>0.86361228570521131</v>
      </c>
      <c r="AR118" s="407">
        <v>0.86361228570521131</v>
      </c>
      <c r="AS118" s="407">
        <v>0.86361228570521131</v>
      </c>
      <c r="AT118" s="407">
        <v>0.86361228570521131</v>
      </c>
      <c r="AU118" s="407">
        <v>0.86361228570521131</v>
      </c>
      <c r="AV118" s="407">
        <v>0.86361228570521131</v>
      </c>
      <c r="AW118" s="407">
        <v>0.86361228570521131</v>
      </c>
      <c r="AX118" s="407">
        <v>0.86361228570521131</v>
      </c>
      <c r="AY118" s="407">
        <v>0.86361228570521131</v>
      </c>
      <c r="AZ118" s="407">
        <v>0.86361228570521131</v>
      </c>
      <c r="BA118" s="407">
        <v>0.86361228570521131</v>
      </c>
      <c r="BB118" s="407">
        <v>0.25817804846867887</v>
      </c>
      <c r="BC118" s="407">
        <v>0</v>
      </c>
      <c r="BD118" s="407">
        <v>0</v>
      </c>
      <c r="BE118" s="407">
        <v>0</v>
      </c>
      <c r="BF118" s="407">
        <v>0</v>
      </c>
      <c r="BG118" s="407">
        <v>0</v>
      </c>
      <c r="BH118" s="407">
        <v>0</v>
      </c>
      <c r="BI118" s="407">
        <v>0</v>
      </c>
      <c r="BJ118" s="28"/>
      <c r="BK118" s="28"/>
      <c r="BL118" s="28"/>
      <c r="BM118" s="28"/>
    </row>
    <row r="119" spans="1:65" x14ac:dyDescent="0.35">
      <c r="A119" s="28"/>
      <c r="B119" s="402"/>
      <c r="C119" s="403"/>
      <c r="D119" s="404"/>
      <c r="E119" s="405">
        <v>2</v>
      </c>
      <c r="F119" s="406"/>
      <c r="G119" s="408"/>
      <c r="H119" s="524"/>
      <c r="I119" s="407">
        <v>0.75405132182659329</v>
      </c>
      <c r="J119" s="407">
        <v>0.75405132182659329</v>
      </c>
      <c r="K119" s="407">
        <v>0.75405132182659329</v>
      </c>
      <c r="L119" s="407">
        <v>0.75405132182659329</v>
      </c>
      <c r="M119" s="407">
        <v>0.75405132182659329</v>
      </c>
      <c r="N119" s="407">
        <v>0.75405132182659329</v>
      </c>
      <c r="O119" s="407">
        <v>0.75405132182659329</v>
      </c>
      <c r="P119" s="407">
        <v>0.75405132182659329</v>
      </c>
      <c r="Q119" s="407">
        <v>0.75405132182659329</v>
      </c>
      <c r="R119" s="407">
        <v>0.75405132182659329</v>
      </c>
      <c r="S119" s="407">
        <v>0.75405132182659329</v>
      </c>
      <c r="T119" s="407">
        <v>0.75405132182659329</v>
      </c>
      <c r="U119" s="407">
        <v>0.75405132182659329</v>
      </c>
      <c r="V119" s="407">
        <v>0.75405132182659329</v>
      </c>
      <c r="W119" s="407">
        <v>0.75405132182659329</v>
      </c>
      <c r="X119" s="407">
        <v>0.75405132182659329</v>
      </c>
      <c r="Y119" s="407">
        <v>0.75405132182659329</v>
      </c>
      <c r="Z119" s="407">
        <v>0.75405132182659329</v>
      </c>
      <c r="AA119" s="407">
        <v>0.75405132182659329</v>
      </c>
      <c r="AB119" s="407">
        <v>0.75405132182659329</v>
      </c>
      <c r="AC119" s="407">
        <v>0.75405132182659329</v>
      </c>
      <c r="AD119" s="407">
        <v>0.75405132182659329</v>
      </c>
      <c r="AE119" s="407">
        <v>0.75405132182659329</v>
      </c>
      <c r="AF119" s="407">
        <v>0.75405132182659329</v>
      </c>
      <c r="AG119" s="407">
        <v>0.75405132182659329</v>
      </c>
      <c r="AH119" s="407">
        <v>0.75405132182659329</v>
      </c>
      <c r="AI119" s="407">
        <v>0.75405132182659329</v>
      </c>
      <c r="AJ119" s="407">
        <v>0.75405132182659329</v>
      </c>
      <c r="AK119" s="407">
        <v>0.75405132182659329</v>
      </c>
      <c r="AL119" s="407">
        <v>0.75405132182659329</v>
      </c>
      <c r="AM119" s="407">
        <v>0.75405132182659329</v>
      </c>
      <c r="AN119" s="407">
        <v>0.75405132182659329</v>
      </c>
      <c r="AO119" s="407">
        <v>0.75405132182659329</v>
      </c>
      <c r="AP119" s="407">
        <v>0.75405132182659329</v>
      </c>
      <c r="AQ119" s="407">
        <v>0.75405132182659329</v>
      </c>
      <c r="AR119" s="407">
        <v>0.75405132182659329</v>
      </c>
      <c r="AS119" s="407">
        <v>0.75405132182659329</v>
      </c>
      <c r="AT119" s="407">
        <v>0.75405132182659329</v>
      </c>
      <c r="AU119" s="407">
        <v>0.75405132182659329</v>
      </c>
      <c r="AV119" s="407">
        <v>0.75405132182659329</v>
      </c>
      <c r="AW119" s="407">
        <v>0.75405132182659329</v>
      </c>
      <c r="AX119" s="407">
        <v>0.75405132182659329</v>
      </c>
      <c r="AY119" s="407">
        <v>0.75405132182659329</v>
      </c>
      <c r="AZ119" s="407">
        <v>0.75405132182659329</v>
      </c>
      <c r="BA119" s="407">
        <v>0.75405132182659329</v>
      </c>
      <c r="BB119" s="407">
        <v>0.75405132182659329</v>
      </c>
      <c r="BC119" s="407">
        <v>0.22542465170632653</v>
      </c>
      <c r="BD119" s="407">
        <v>0</v>
      </c>
      <c r="BE119" s="407">
        <v>0</v>
      </c>
      <c r="BF119" s="407">
        <v>0</v>
      </c>
      <c r="BG119" s="407">
        <v>0</v>
      </c>
      <c r="BH119" s="407">
        <v>0</v>
      </c>
      <c r="BI119" s="407">
        <v>0</v>
      </c>
      <c r="BJ119" s="28"/>
      <c r="BK119" s="28"/>
      <c r="BL119" s="28"/>
      <c r="BM119" s="28"/>
    </row>
    <row r="120" spans="1:65" x14ac:dyDescent="0.35">
      <c r="A120" s="28"/>
      <c r="B120" s="402"/>
      <c r="C120" s="403"/>
      <c r="D120" s="404"/>
      <c r="E120" s="405">
        <v>3</v>
      </c>
      <c r="F120" s="406"/>
      <c r="G120" s="408"/>
      <c r="H120" s="409"/>
      <c r="I120" s="524"/>
      <c r="J120" s="407">
        <v>0.69737274092479229</v>
      </c>
      <c r="K120" s="407">
        <v>0.69737274092479229</v>
      </c>
      <c r="L120" s="407">
        <v>0.69737274092479229</v>
      </c>
      <c r="M120" s="407">
        <v>0.69737274092479229</v>
      </c>
      <c r="N120" s="407">
        <v>0.69737274092479229</v>
      </c>
      <c r="O120" s="407">
        <v>0.69737274092479229</v>
      </c>
      <c r="P120" s="407">
        <v>0.69737274092479229</v>
      </c>
      <c r="Q120" s="407">
        <v>0.69737274092479229</v>
      </c>
      <c r="R120" s="407">
        <v>0.69737274092479229</v>
      </c>
      <c r="S120" s="407">
        <v>0.69737274092479229</v>
      </c>
      <c r="T120" s="407">
        <v>0.69737274092479229</v>
      </c>
      <c r="U120" s="407">
        <v>0.69737274092479229</v>
      </c>
      <c r="V120" s="407">
        <v>0.69737274092479229</v>
      </c>
      <c r="W120" s="407">
        <v>0.69737274092479229</v>
      </c>
      <c r="X120" s="407">
        <v>0.69737274092479229</v>
      </c>
      <c r="Y120" s="407">
        <v>0.69737274092479229</v>
      </c>
      <c r="Z120" s="407">
        <v>0.69737274092479229</v>
      </c>
      <c r="AA120" s="407">
        <v>0.69737274092479229</v>
      </c>
      <c r="AB120" s="407">
        <v>0.69737274092479229</v>
      </c>
      <c r="AC120" s="407">
        <v>0.69737274092479229</v>
      </c>
      <c r="AD120" s="407">
        <v>0.69737274092479229</v>
      </c>
      <c r="AE120" s="407">
        <v>0.69737274092479229</v>
      </c>
      <c r="AF120" s="407">
        <v>0.69737274092479229</v>
      </c>
      <c r="AG120" s="407">
        <v>0.69737274092479229</v>
      </c>
      <c r="AH120" s="407">
        <v>0.69737274092479229</v>
      </c>
      <c r="AI120" s="407">
        <v>0.69737274092479229</v>
      </c>
      <c r="AJ120" s="407">
        <v>0.69737274092479229</v>
      </c>
      <c r="AK120" s="407">
        <v>0.69737274092479229</v>
      </c>
      <c r="AL120" s="407">
        <v>0.69737274092479229</v>
      </c>
      <c r="AM120" s="407">
        <v>0.69737274092479229</v>
      </c>
      <c r="AN120" s="407">
        <v>0.69737274092479229</v>
      </c>
      <c r="AO120" s="407">
        <v>0.69737274092479229</v>
      </c>
      <c r="AP120" s="407">
        <v>0.69737274092479229</v>
      </c>
      <c r="AQ120" s="407">
        <v>0.69737274092479229</v>
      </c>
      <c r="AR120" s="407">
        <v>0.69737274092479229</v>
      </c>
      <c r="AS120" s="407">
        <v>0.69737274092479229</v>
      </c>
      <c r="AT120" s="407">
        <v>0.69737274092479229</v>
      </c>
      <c r="AU120" s="407">
        <v>0.69737274092479229</v>
      </c>
      <c r="AV120" s="407">
        <v>0.69737274092479229</v>
      </c>
      <c r="AW120" s="407">
        <v>0.69737274092479229</v>
      </c>
      <c r="AX120" s="407">
        <v>0.69737274092479229</v>
      </c>
      <c r="AY120" s="407">
        <v>0.69737274092479229</v>
      </c>
      <c r="AZ120" s="407">
        <v>0.69737274092479229</v>
      </c>
      <c r="BA120" s="407">
        <v>0.69737274092479229</v>
      </c>
      <c r="BB120" s="407">
        <v>0.69737274092479229</v>
      </c>
      <c r="BC120" s="407">
        <v>0.69737274092479229</v>
      </c>
      <c r="BD120" s="407">
        <v>0.20848051410039403</v>
      </c>
      <c r="BE120" s="407">
        <v>0</v>
      </c>
      <c r="BF120" s="407">
        <v>0</v>
      </c>
      <c r="BG120" s="407">
        <v>0</v>
      </c>
      <c r="BH120" s="407">
        <v>0</v>
      </c>
      <c r="BI120" s="407">
        <v>0</v>
      </c>
      <c r="BJ120" s="28"/>
      <c r="BK120" s="28"/>
      <c r="BL120" s="28"/>
      <c r="BM120" s="28"/>
    </row>
    <row r="121" spans="1:65" x14ac:dyDescent="0.35">
      <c r="A121" s="28"/>
      <c r="B121" s="402"/>
      <c r="C121" s="403"/>
      <c r="D121" s="404"/>
      <c r="E121" s="405">
        <v>4</v>
      </c>
      <c r="F121" s="406"/>
      <c r="G121" s="408"/>
      <c r="H121" s="409"/>
      <c r="I121" s="409"/>
      <c r="J121" s="524"/>
      <c r="K121" s="407">
        <v>1.2190851627698485</v>
      </c>
      <c r="L121" s="407">
        <v>1.2190851627698485</v>
      </c>
      <c r="M121" s="407">
        <v>1.2190851627698485</v>
      </c>
      <c r="N121" s="407">
        <v>1.2190851627698485</v>
      </c>
      <c r="O121" s="407">
        <v>1.2190851627698485</v>
      </c>
      <c r="P121" s="407">
        <v>1.2190851627698485</v>
      </c>
      <c r="Q121" s="407">
        <v>1.2190851627698485</v>
      </c>
      <c r="R121" s="407">
        <v>1.2190851627698485</v>
      </c>
      <c r="S121" s="407">
        <v>1.2190851627698485</v>
      </c>
      <c r="T121" s="407">
        <v>1.2190851627698485</v>
      </c>
      <c r="U121" s="407">
        <v>1.2190851627698485</v>
      </c>
      <c r="V121" s="407">
        <v>1.2190851627698485</v>
      </c>
      <c r="W121" s="407">
        <v>1.2190851627698485</v>
      </c>
      <c r="X121" s="407">
        <v>1.2190851627698485</v>
      </c>
      <c r="Y121" s="407">
        <v>1.2190851627698485</v>
      </c>
      <c r="Z121" s="407">
        <v>1.2190851627698485</v>
      </c>
      <c r="AA121" s="407">
        <v>1.2190851627698485</v>
      </c>
      <c r="AB121" s="407">
        <v>1.2190851627698485</v>
      </c>
      <c r="AC121" s="407">
        <v>1.2190851627698485</v>
      </c>
      <c r="AD121" s="407">
        <v>1.2190851627698485</v>
      </c>
      <c r="AE121" s="407">
        <v>1.2190851627698485</v>
      </c>
      <c r="AF121" s="407">
        <v>1.2190851627698485</v>
      </c>
      <c r="AG121" s="407">
        <v>1.2190851627698485</v>
      </c>
      <c r="AH121" s="407">
        <v>1.2190851627698485</v>
      </c>
      <c r="AI121" s="407">
        <v>1.2190851627698485</v>
      </c>
      <c r="AJ121" s="407">
        <v>1.2190851627698485</v>
      </c>
      <c r="AK121" s="407">
        <v>1.2190851627698485</v>
      </c>
      <c r="AL121" s="407">
        <v>1.2190851627698485</v>
      </c>
      <c r="AM121" s="407">
        <v>1.2190851627698485</v>
      </c>
      <c r="AN121" s="407">
        <v>1.2190851627698485</v>
      </c>
      <c r="AO121" s="407">
        <v>1.2190851627698485</v>
      </c>
      <c r="AP121" s="407">
        <v>1.2190851627698485</v>
      </c>
      <c r="AQ121" s="407">
        <v>1.2190851627698485</v>
      </c>
      <c r="AR121" s="407">
        <v>1.2190851627698485</v>
      </c>
      <c r="AS121" s="407">
        <v>1.2190851627698485</v>
      </c>
      <c r="AT121" s="407">
        <v>1.2190851627698485</v>
      </c>
      <c r="AU121" s="407">
        <v>1.2190851627698485</v>
      </c>
      <c r="AV121" s="407">
        <v>1.2190851627698485</v>
      </c>
      <c r="AW121" s="407">
        <v>1.2190851627698485</v>
      </c>
      <c r="AX121" s="407">
        <v>1.2190851627698485</v>
      </c>
      <c r="AY121" s="407">
        <v>1.2190851627698485</v>
      </c>
      <c r="AZ121" s="407">
        <v>1.2190851627698485</v>
      </c>
      <c r="BA121" s="407">
        <v>1.2190851627698485</v>
      </c>
      <c r="BB121" s="407">
        <v>1.2190851627698485</v>
      </c>
      <c r="BC121" s="407">
        <v>1.2190851627698485</v>
      </c>
      <c r="BD121" s="407">
        <v>1.2190851627698485</v>
      </c>
      <c r="BE121" s="407">
        <v>0.36444714074904994</v>
      </c>
      <c r="BF121" s="407">
        <v>0</v>
      </c>
      <c r="BG121" s="407">
        <v>0</v>
      </c>
      <c r="BH121" s="407">
        <v>0</v>
      </c>
      <c r="BI121" s="407">
        <v>0</v>
      </c>
      <c r="BJ121" s="28"/>
      <c r="BK121" s="28"/>
      <c r="BL121" s="28"/>
      <c r="BM121" s="28"/>
    </row>
    <row r="122" spans="1:65" x14ac:dyDescent="0.35">
      <c r="A122" s="28"/>
      <c r="B122" s="402"/>
      <c r="C122" s="403"/>
      <c r="D122" s="404"/>
      <c r="E122" s="405">
        <v>5</v>
      </c>
      <c r="F122" s="406"/>
      <c r="G122" s="408"/>
      <c r="H122" s="409"/>
      <c r="I122" s="409"/>
      <c r="J122" s="409"/>
      <c r="K122" s="524"/>
      <c r="L122" s="407">
        <v>0.92190413392663462</v>
      </c>
      <c r="M122" s="407">
        <v>0.92190413392663462</v>
      </c>
      <c r="N122" s="407">
        <v>0.92190413392663462</v>
      </c>
      <c r="O122" s="407">
        <v>0.92190413392663462</v>
      </c>
      <c r="P122" s="407">
        <v>0.92190413392663462</v>
      </c>
      <c r="Q122" s="407">
        <v>0.92190413392663462</v>
      </c>
      <c r="R122" s="407">
        <v>0.92190413392663462</v>
      </c>
      <c r="S122" s="407">
        <v>0.92190413392663462</v>
      </c>
      <c r="T122" s="407">
        <v>0.92190413392663462</v>
      </c>
      <c r="U122" s="407">
        <v>0.92190413392663462</v>
      </c>
      <c r="V122" s="407">
        <v>0.92190413392663462</v>
      </c>
      <c r="W122" s="407">
        <v>0.92190413392663462</v>
      </c>
      <c r="X122" s="407">
        <v>0.92190413392663462</v>
      </c>
      <c r="Y122" s="407">
        <v>0.92190413392663462</v>
      </c>
      <c r="Z122" s="407">
        <v>0.92190413392663462</v>
      </c>
      <c r="AA122" s="407">
        <v>0.92190413392663462</v>
      </c>
      <c r="AB122" s="407">
        <v>0.92190413392663462</v>
      </c>
      <c r="AC122" s="407">
        <v>0.92190413392663462</v>
      </c>
      <c r="AD122" s="407">
        <v>0.92190413392663462</v>
      </c>
      <c r="AE122" s="407">
        <v>0.92190413392663462</v>
      </c>
      <c r="AF122" s="407">
        <v>0.92190413392663462</v>
      </c>
      <c r="AG122" s="407">
        <v>0.92190413392663462</v>
      </c>
      <c r="AH122" s="407">
        <v>0.92190413392663462</v>
      </c>
      <c r="AI122" s="407">
        <v>0.92190413392663462</v>
      </c>
      <c r="AJ122" s="407">
        <v>0.92190413392663462</v>
      </c>
      <c r="AK122" s="407">
        <v>0.92190413392663462</v>
      </c>
      <c r="AL122" s="407">
        <v>0.92190413392663462</v>
      </c>
      <c r="AM122" s="407">
        <v>0.92190413392663462</v>
      </c>
      <c r="AN122" s="407">
        <v>0.92190413392663462</v>
      </c>
      <c r="AO122" s="407">
        <v>0.92190413392663462</v>
      </c>
      <c r="AP122" s="407">
        <v>0.92190413392663462</v>
      </c>
      <c r="AQ122" s="407">
        <v>0.92190413392663462</v>
      </c>
      <c r="AR122" s="407">
        <v>0.92190413392663462</v>
      </c>
      <c r="AS122" s="407">
        <v>0.92190413392663462</v>
      </c>
      <c r="AT122" s="407">
        <v>0.92190413392663462</v>
      </c>
      <c r="AU122" s="407">
        <v>0.92190413392663462</v>
      </c>
      <c r="AV122" s="407">
        <v>0.92190413392663462</v>
      </c>
      <c r="AW122" s="407">
        <v>0.92190413392663462</v>
      </c>
      <c r="AX122" s="407">
        <v>0.92190413392663462</v>
      </c>
      <c r="AY122" s="407">
        <v>0.92190413392663462</v>
      </c>
      <c r="AZ122" s="407">
        <v>0.92190413392663462</v>
      </c>
      <c r="BA122" s="407">
        <v>0.92190413392663462</v>
      </c>
      <c r="BB122" s="407">
        <v>0.92190413392663462</v>
      </c>
      <c r="BC122" s="407">
        <v>0.92190413392663462</v>
      </c>
      <c r="BD122" s="407">
        <v>0.92190413392663462</v>
      </c>
      <c r="BE122" s="407">
        <v>0.92190413392663462</v>
      </c>
      <c r="BF122" s="407">
        <v>0.27560447449871361</v>
      </c>
      <c r="BG122" s="407">
        <v>0</v>
      </c>
      <c r="BH122" s="407">
        <v>0</v>
      </c>
      <c r="BI122" s="407">
        <v>0</v>
      </c>
      <c r="BJ122" s="28"/>
      <c r="BK122" s="28"/>
      <c r="BL122" s="28"/>
      <c r="BM122" s="28"/>
    </row>
    <row r="123" spans="1:65" x14ac:dyDescent="0.35">
      <c r="A123" s="28"/>
      <c r="B123" s="402"/>
      <c r="C123" s="403"/>
      <c r="D123" s="404"/>
      <c r="E123" s="405">
        <v>6</v>
      </c>
      <c r="F123" s="406"/>
      <c r="G123" s="408"/>
      <c r="H123" s="409"/>
      <c r="I123" s="409"/>
      <c r="J123" s="409"/>
      <c r="K123" s="409"/>
      <c r="L123" s="524"/>
      <c r="M123" s="407">
        <v>0</v>
      </c>
      <c r="N123" s="407">
        <v>0</v>
      </c>
      <c r="O123" s="407">
        <v>0</v>
      </c>
      <c r="P123" s="407">
        <v>0</v>
      </c>
      <c r="Q123" s="407">
        <v>0</v>
      </c>
      <c r="R123" s="407">
        <v>0</v>
      </c>
      <c r="S123" s="407">
        <v>0</v>
      </c>
      <c r="T123" s="407">
        <v>0</v>
      </c>
      <c r="U123" s="407">
        <v>0</v>
      </c>
      <c r="V123" s="407">
        <v>0</v>
      </c>
      <c r="W123" s="407">
        <v>0</v>
      </c>
      <c r="X123" s="407">
        <v>0</v>
      </c>
      <c r="Y123" s="407">
        <v>0</v>
      </c>
      <c r="Z123" s="407">
        <v>0</v>
      </c>
      <c r="AA123" s="407">
        <v>0</v>
      </c>
      <c r="AB123" s="407">
        <v>0</v>
      </c>
      <c r="AC123" s="407">
        <v>0</v>
      </c>
      <c r="AD123" s="407">
        <v>0</v>
      </c>
      <c r="AE123" s="407">
        <v>0</v>
      </c>
      <c r="AF123" s="407">
        <v>0</v>
      </c>
      <c r="AG123" s="407">
        <v>0</v>
      </c>
      <c r="AH123" s="407">
        <v>0</v>
      </c>
      <c r="AI123" s="407">
        <v>0</v>
      </c>
      <c r="AJ123" s="407">
        <v>0</v>
      </c>
      <c r="AK123" s="407">
        <v>0</v>
      </c>
      <c r="AL123" s="407">
        <v>0</v>
      </c>
      <c r="AM123" s="407">
        <v>0</v>
      </c>
      <c r="AN123" s="407">
        <v>0</v>
      </c>
      <c r="AO123" s="407">
        <v>0</v>
      </c>
      <c r="AP123" s="407">
        <v>0</v>
      </c>
      <c r="AQ123" s="407">
        <v>0</v>
      </c>
      <c r="AR123" s="407">
        <v>0</v>
      </c>
      <c r="AS123" s="407">
        <v>0</v>
      </c>
      <c r="AT123" s="407">
        <v>0</v>
      </c>
      <c r="AU123" s="407">
        <v>0</v>
      </c>
      <c r="AV123" s="407">
        <v>0</v>
      </c>
      <c r="AW123" s="407">
        <v>0</v>
      </c>
      <c r="AX123" s="407">
        <v>0</v>
      </c>
      <c r="AY123" s="407">
        <v>0</v>
      </c>
      <c r="AZ123" s="407">
        <v>0</v>
      </c>
      <c r="BA123" s="407">
        <v>0</v>
      </c>
      <c r="BB123" s="407">
        <v>0</v>
      </c>
      <c r="BC123" s="407">
        <v>0</v>
      </c>
      <c r="BD123" s="407">
        <v>0</v>
      </c>
      <c r="BE123" s="407">
        <v>0</v>
      </c>
      <c r="BF123" s="407">
        <v>0</v>
      </c>
      <c r="BG123" s="407">
        <v>0</v>
      </c>
      <c r="BH123" s="407">
        <v>0</v>
      </c>
      <c r="BI123" s="407">
        <v>0</v>
      </c>
      <c r="BJ123" s="28"/>
      <c r="BK123" s="28"/>
      <c r="BL123" s="28"/>
      <c r="BM123" s="28"/>
    </row>
    <row r="124" spans="1:65" x14ac:dyDescent="0.35">
      <c r="A124" s="28"/>
      <c r="B124" s="402"/>
      <c r="C124" s="403"/>
      <c r="D124" s="404"/>
      <c r="E124" s="405">
        <v>7</v>
      </c>
      <c r="F124" s="406"/>
      <c r="G124" s="408"/>
      <c r="H124" s="409"/>
      <c r="I124" s="409"/>
      <c r="J124" s="409"/>
      <c r="K124" s="409"/>
      <c r="L124" s="409"/>
      <c r="M124" s="524"/>
      <c r="N124" s="407">
        <v>0</v>
      </c>
      <c r="O124" s="407">
        <v>0</v>
      </c>
      <c r="P124" s="407">
        <v>0</v>
      </c>
      <c r="Q124" s="407">
        <v>0</v>
      </c>
      <c r="R124" s="407">
        <v>0</v>
      </c>
      <c r="S124" s="407">
        <v>0</v>
      </c>
      <c r="T124" s="407">
        <v>0</v>
      </c>
      <c r="U124" s="407">
        <v>0</v>
      </c>
      <c r="V124" s="407">
        <v>0</v>
      </c>
      <c r="W124" s="407">
        <v>0</v>
      </c>
      <c r="X124" s="407">
        <v>0</v>
      </c>
      <c r="Y124" s="407">
        <v>0</v>
      </c>
      <c r="Z124" s="407">
        <v>0</v>
      </c>
      <c r="AA124" s="407">
        <v>0</v>
      </c>
      <c r="AB124" s="407">
        <v>0</v>
      </c>
      <c r="AC124" s="407">
        <v>0</v>
      </c>
      <c r="AD124" s="407">
        <v>0</v>
      </c>
      <c r="AE124" s="407">
        <v>0</v>
      </c>
      <c r="AF124" s="407">
        <v>0</v>
      </c>
      <c r="AG124" s="407">
        <v>0</v>
      </c>
      <c r="AH124" s="407">
        <v>0</v>
      </c>
      <c r="AI124" s="407">
        <v>0</v>
      </c>
      <c r="AJ124" s="407">
        <v>0</v>
      </c>
      <c r="AK124" s="407">
        <v>0</v>
      </c>
      <c r="AL124" s="407">
        <v>0</v>
      </c>
      <c r="AM124" s="407">
        <v>0</v>
      </c>
      <c r="AN124" s="407">
        <v>0</v>
      </c>
      <c r="AO124" s="407">
        <v>0</v>
      </c>
      <c r="AP124" s="407">
        <v>0</v>
      </c>
      <c r="AQ124" s="407">
        <v>0</v>
      </c>
      <c r="AR124" s="407">
        <v>0</v>
      </c>
      <c r="AS124" s="407">
        <v>0</v>
      </c>
      <c r="AT124" s="407">
        <v>0</v>
      </c>
      <c r="AU124" s="407">
        <v>0</v>
      </c>
      <c r="AV124" s="407">
        <v>0</v>
      </c>
      <c r="AW124" s="407">
        <v>0</v>
      </c>
      <c r="AX124" s="407">
        <v>0</v>
      </c>
      <c r="AY124" s="407">
        <v>0</v>
      </c>
      <c r="AZ124" s="407">
        <v>0</v>
      </c>
      <c r="BA124" s="407">
        <v>0</v>
      </c>
      <c r="BB124" s="407">
        <v>0</v>
      </c>
      <c r="BC124" s="407">
        <v>0</v>
      </c>
      <c r="BD124" s="407">
        <v>0</v>
      </c>
      <c r="BE124" s="407">
        <v>0</v>
      </c>
      <c r="BF124" s="407">
        <v>0</v>
      </c>
      <c r="BG124" s="407">
        <v>0</v>
      </c>
      <c r="BH124" s="407">
        <v>0</v>
      </c>
      <c r="BI124" s="407">
        <v>0</v>
      </c>
      <c r="BJ124" s="410"/>
      <c r="BK124" s="28"/>
      <c r="BL124" s="28"/>
      <c r="BM124" s="28"/>
    </row>
    <row r="125" spans="1:65" x14ac:dyDescent="0.35">
      <c r="A125" s="28"/>
      <c r="B125" s="402"/>
      <c r="C125" s="403"/>
      <c r="D125" s="404"/>
      <c r="E125" s="405">
        <v>8</v>
      </c>
      <c r="F125" s="406"/>
      <c r="G125" s="408"/>
      <c r="H125" s="409"/>
      <c r="I125" s="409"/>
      <c r="J125" s="409"/>
      <c r="K125" s="409"/>
      <c r="L125" s="409"/>
      <c r="M125" s="409"/>
      <c r="N125" s="524"/>
      <c r="O125" s="407">
        <v>0</v>
      </c>
      <c r="P125" s="407">
        <v>0</v>
      </c>
      <c r="Q125" s="407">
        <v>0</v>
      </c>
      <c r="R125" s="407">
        <v>0</v>
      </c>
      <c r="S125" s="407">
        <v>0</v>
      </c>
      <c r="T125" s="407">
        <v>0</v>
      </c>
      <c r="U125" s="407">
        <v>0</v>
      </c>
      <c r="V125" s="407">
        <v>0</v>
      </c>
      <c r="W125" s="407">
        <v>0</v>
      </c>
      <c r="X125" s="407">
        <v>0</v>
      </c>
      <c r="Y125" s="407">
        <v>0</v>
      </c>
      <c r="Z125" s="407">
        <v>0</v>
      </c>
      <c r="AA125" s="407">
        <v>0</v>
      </c>
      <c r="AB125" s="407">
        <v>0</v>
      </c>
      <c r="AC125" s="407">
        <v>0</v>
      </c>
      <c r="AD125" s="407">
        <v>0</v>
      </c>
      <c r="AE125" s="407">
        <v>0</v>
      </c>
      <c r="AF125" s="407">
        <v>0</v>
      </c>
      <c r="AG125" s="407">
        <v>0</v>
      </c>
      <c r="AH125" s="407">
        <v>0</v>
      </c>
      <c r="AI125" s="407">
        <v>0</v>
      </c>
      <c r="AJ125" s="407">
        <v>0</v>
      </c>
      <c r="AK125" s="407">
        <v>0</v>
      </c>
      <c r="AL125" s="407">
        <v>0</v>
      </c>
      <c r="AM125" s="407">
        <v>0</v>
      </c>
      <c r="AN125" s="407">
        <v>0</v>
      </c>
      <c r="AO125" s="407">
        <v>0</v>
      </c>
      <c r="AP125" s="407">
        <v>0</v>
      </c>
      <c r="AQ125" s="407">
        <v>0</v>
      </c>
      <c r="AR125" s="407">
        <v>0</v>
      </c>
      <c r="AS125" s="407">
        <v>0</v>
      </c>
      <c r="AT125" s="407">
        <v>0</v>
      </c>
      <c r="AU125" s="407">
        <v>0</v>
      </c>
      <c r="AV125" s="407">
        <v>0</v>
      </c>
      <c r="AW125" s="407">
        <v>0</v>
      </c>
      <c r="AX125" s="407">
        <v>0</v>
      </c>
      <c r="AY125" s="407">
        <v>0</v>
      </c>
      <c r="AZ125" s="407">
        <v>0</v>
      </c>
      <c r="BA125" s="407">
        <v>0</v>
      </c>
      <c r="BB125" s="407">
        <v>0</v>
      </c>
      <c r="BC125" s="407">
        <v>0</v>
      </c>
      <c r="BD125" s="407">
        <v>0</v>
      </c>
      <c r="BE125" s="407">
        <v>0</v>
      </c>
      <c r="BF125" s="407">
        <v>0</v>
      </c>
      <c r="BG125" s="407">
        <v>0</v>
      </c>
      <c r="BH125" s="407">
        <v>0</v>
      </c>
      <c r="BI125" s="407">
        <v>0</v>
      </c>
      <c r="BJ125" s="28"/>
      <c r="BK125" s="28"/>
      <c r="BL125" s="28"/>
      <c r="BM125" s="28"/>
    </row>
    <row r="126" spans="1:65" x14ac:dyDescent="0.35">
      <c r="A126" s="28"/>
      <c r="B126" s="402"/>
      <c r="C126" s="403"/>
      <c r="D126" s="404"/>
      <c r="E126" s="405">
        <v>9</v>
      </c>
      <c r="F126" s="406"/>
      <c r="G126" s="408"/>
      <c r="H126" s="409"/>
      <c r="I126" s="409"/>
      <c r="J126" s="409"/>
      <c r="K126" s="409"/>
      <c r="L126" s="409"/>
      <c r="M126" s="409"/>
      <c r="N126" s="409"/>
      <c r="O126" s="524"/>
      <c r="P126" s="407">
        <v>0</v>
      </c>
      <c r="Q126" s="407">
        <v>0</v>
      </c>
      <c r="R126" s="407">
        <v>0</v>
      </c>
      <c r="S126" s="407">
        <v>0</v>
      </c>
      <c r="T126" s="407">
        <v>0</v>
      </c>
      <c r="U126" s="407">
        <v>0</v>
      </c>
      <c r="V126" s="407">
        <v>0</v>
      </c>
      <c r="W126" s="407">
        <v>0</v>
      </c>
      <c r="X126" s="407">
        <v>0</v>
      </c>
      <c r="Y126" s="407">
        <v>0</v>
      </c>
      <c r="Z126" s="407">
        <v>0</v>
      </c>
      <c r="AA126" s="407">
        <v>0</v>
      </c>
      <c r="AB126" s="407">
        <v>0</v>
      </c>
      <c r="AC126" s="407">
        <v>0</v>
      </c>
      <c r="AD126" s="407">
        <v>0</v>
      </c>
      <c r="AE126" s="407">
        <v>0</v>
      </c>
      <c r="AF126" s="407">
        <v>0</v>
      </c>
      <c r="AG126" s="407">
        <v>0</v>
      </c>
      <c r="AH126" s="407">
        <v>0</v>
      </c>
      <c r="AI126" s="407">
        <v>0</v>
      </c>
      <c r="AJ126" s="407">
        <v>0</v>
      </c>
      <c r="AK126" s="407">
        <v>0</v>
      </c>
      <c r="AL126" s="407">
        <v>0</v>
      </c>
      <c r="AM126" s="407">
        <v>0</v>
      </c>
      <c r="AN126" s="407">
        <v>0</v>
      </c>
      <c r="AO126" s="407">
        <v>0</v>
      </c>
      <c r="AP126" s="407">
        <v>0</v>
      </c>
      <c r="AQ126" s="407">
        <v>0</v>
      </c>
      <c r="AR126" s="407">
        <v>0</v>
      </c>
      <c r="AS126" s="407">
        <v>0</v>
      </c>
      <c r="AT126" s="407">
        <v>0</v>
      </c>
      <c r="AU126" s="407">
        <v>0</v>
      </c>
      <c r="AV126" s="407">
        <v>0</v>
      </c>
      <c r="AW126" s="407">
        <v>0</v>
      </c>
      <c r="AX126" s="407">
        <v>0</v>
      </c>
      <c r="AY126" s="407">
        <v>0</v>
      </c>
      <c r="AZ126" s="407">
        <v>0</v>
      </c>
      <c r="BA126" s="407">
        <v>0</v>
      </c>
      <c r="BB126" s="407">
        <v>0</v>
      </c>
      <c r="BC126" s="407">
        <v>0</v>
      </c>
      <c r="BD126" s="407">
        <v>0</v>
      </c>
      <c r="BE126" s="407">
        <v>0</v>
      </c>
      <c r="BF126" s="407">
        <v>0</v>
      </c>
      <c r="BG126" s="407">
        <v>0</v>
      </c>
      <c r="BH126" s="407">
        <v>0</v>
      </c>
      <c r="BI126" s="407">
        <v>0</v>
      </c>
      <c r="BJ126" s="28"/>
      <c r="BK126" s="28"/>
      <c r="BL126" s="28"/>
      <c r="BM126" s="28"/>
    </row>
    <row r="127" spans="1:65" x14ac:dyDescent="0.35">
      <c r="A127" s="28"/>
      <c r="B127" s="196"/>
      <c r="C127" s="403"/>
      <c r="D127" s="404"/>
      <c r="E127" s="411">
        <v>10</v>
      </c>
      <c r="F127" s="406"/>
      <c r="G127" s="408"/>
      <c r="H127" s="409"/>
      <c r="I127" s="409"/>
      <c r="J127" s="409"/>
      <c r="K127" s="409"/>
      <c r="L127" s="409"/>
      <c r="M127" s="409"/>
      <c r="N127" s="409"/>
      <c r="O127" s="409"/>
      <c r="P127" s="524"/>
      <c r="Q127" s="407">
        <v>0</v>
      </c>
      <c r="R127" s="407">
        <v>0</v>
      </c>
      <c r="S127" s="407">
        <v>0</v>
      </c>
      <c r="T127" s="407">
        <v>0</v>
      </c>
      <c r="U127" s="407">
        <v>0</v>
      </c>
      <c r="V127" s="407">
        <v>0</v>
      </c>
      <c r="W127" s="407">
        <v>0</v>
      </c>
      <c r="X127" s="407">
        <v>0</v>
      </c>
      <c r="Y127" s="407">
        <v>0</v>
      </c>
      <c r="Z127" s="407">
        <v>0</v>
      </c>
      <c r="AA127" s="407">
        <v>0</v>
      </c>
      <c r="AB127" s="407">
        <v>0</v>
      </c>
      <c r="AC127" s="407">
        <v>0</v>
      </c>
      <c r="AD127" s="407">
        <v>0</v>
      </c>
      <c r="AE127" s="407">
        <v>0</v>
      </c>
      <c r="AF127" s="407">
        <v>0</v>
      </c>
      <c r="AG127" s="407">
        <v>0</v>
      </c>
      <c r="AH127" s="407">
        <v>0</v>
      </c>
      <c r="AI127" s="407">
        <v>0</v>
      </c>
      <c r="AJ127" s="407">
        <v>0</v>
      </c>
      <c r="AK127" s="407">
        <v>0</v>
      </c>
      <c r="AL127" s="407">
        <v>0</v>
      </c>
      <c r="AM127" s="407">
        <v>0</v>
      </c>
      <c r="AN127" s="407">
        <v>0</v>
      </c>
      <c r="AO127" s="407">
        <v>0</v>
      </c>
      <c r="AP127" s="407">
        <v>0</v>
      </c>
      <c r="AQ127" s="407">
        <v>0</v>
      </c>
      <c r="AR127" s="407">
        <v>0</v>
      </c>
      <c r="AS127" s="407">
        <v>0</v>
      </c>
      <c r="AT127" s="407">
        <v>0</v>
      </c>
      <c r="AU127" s="407">
        <v>0</v>
      </c>
      <c r="AV127" s="407">
        <v>0</v>
      </c>
      <c r="AW127" s="407">
        <v>0</v>
      </c>
      <c r="AX127" s="407">
        <v>0</v>
      </c>
      <c r="AY127" s="407">
        <v>0</v>
      </c>
      <c r="AZ127" s="407">
        <v>0</v>
      </c>
      <c r="BA127" s="407">
        <v>0</v>
      </c>
      <c r="BB127" s="407">
        <v>0</v>
      </c>
      <c r="BC127" s="407">
        <v>0</v>
      </c>
      <c r="BD127" s="407">
        <v>0</v>
      </c>
      <c r="BE127" s="407">
        <v>0</v>
      </c>
      <c r="BF127" s="407">
        <v>0</v>
      </c>
      <c r="BG127" s="407">
        <v>0</v>
      </c>
      <c r="BH127" s="407">
        <v>0</v>
      </c>
      <c r="BI127" s="407">
        <v>0</v>
      </c>
      <c r="BJ127" s="28"/>
      <c r="BK127" s="28"/>
      <c r="BL127" s="28"/>
      <c r="BM127" s="28"/>
    </row>
    <row r="128" spans="1:65" x14ac:dyDescent="0.35">
      <c r="A128" s="28"/>
      <c r="B128" s="397"/>
      <c r="C128" s="402" t="s">
        <v>47</v>
      </c>
      <c r="D128" s="196"/>
      <c r="E128" s="196"/>
      <c r="F128" s="412"/>
      <c r="G128" s="413">
        <v>70.891907162791284</v>
      </c>
      <c r="H128" s="413">
        <v>71.7555194484965</v>
      </c>
      <c r="I128" s="413">
        <v>72.509570770323094</v>
      </c>
      <c r="J128" s="413">
        <v>73.206943511247886</v>
      </c>
      <c r="K128" s="413">
        <v>74.426028674017729</v>
      </c>
      <c r="L128" s="413">
        <v>4.4560256451530798</v>
      </c>
      <c r="M128" s="413">
        <v>4.4560256451530798</v>
      </c>
      <c r="N128" s="413">
        <v>4.4560256451530798</v>
      </c>
      <c r="O128" s="413">
        <v>4.4560256451530798</v>
      </c>
      <c r="P128" s="413">
        <v>4.4560256451530798</v>
      </c>
      <c r="Q128" s="413">
        <v>4.4560256451530798</v>
      </c>
      <c r="R128" s="413">
        <v>4.4560256451530798</v>
      </c>
      <c r="S128" s="413">
        <v>4.4560256451530798</v>
      </c>
      <c r="T128" s="413">
        <v>4.4560256451530798</v>
      </c>
      <c r="U128" s="413">
        <v>4.4560256451530798</v>
      </c>
      <c r="V128" s="413">
        <v>4.4560256451530798</v>
      </c>
      <c r="W128" s="413">
        <v>4.4560256451530798</v>
      </c>
      <c r="X128" s="413">
        <v>4.4560256451530798</v>
      </c>
      <c r="Y128" s="413">
        <v>4.4560256451530798</v>
      </c>
      <c r="Z128" s="413">
        <v>4.4560256451530798</v>
      </c>
      <c r="AA128" s="413">
        <v>4.4560256451530798</v>
      </c>
      <c r="AB128" s="413">
        <v>4.4560256451530798</v>
      </c>
      <c r="AC128" s="413">
        <v>4.4560256451530798</v>
      </c>
      <c r="AD128" s="413">
        <v>4.4560256451530798</v>
      </c>
      <c r="AE128" s="413">
        <v>4.4560256451530798</v>
      </c>
      <c r="AF128" s="413">
        <v>4.4560256451530798</v>
      </c>
      <c r="AG128" s="413">
        <v>4.4560256451530798</v>
      </c>
      <c r="AH128" s="413">
        <v>4.4560256451530798</v>
      </c>
      <c r="AI128" s="413">
        <v>4.4560256451530798</v>
      </c>
      <c r="AJ128" s="413">
        <v>4.4560256451530798</v>
      </c>
      <c r="AK128" s="413">
        <v>4.4560256451530798</v>
      </c>
      <c r="AL128" s="413">
        <v>4.4560256451530798</v>
      </c>
      <c r="AM128" s="413">
        <v>4.4560256451530798</v>
      </c>
      <c r="AN128" s="413">
        <v>4.4560256451530798</v>
      </c>
      <c r="AO128" s="413">
        <v>4.4560256451530798</v>
      </c>
      <c r="AP128" s="413">
        <v>4.4560256451530798</v>
      </c>
      <c r="AQ128" s="413">
        <v>4.4560256451530798</v>
      </c>
      <c r="AR128" s="413">
        <v>4.4560256451530798</v>
      </c>
      <c r="AS128" s="413">
        <v>4.4560256451530798</v>
      </c>
      <c r="AT128" s="413">
        <v>4.4560256451530798</v>
      </c>
      <c r="AU128" s="413">
        <v>4.4560256451530798</v>
      </c>
      <c r="AV128" s="413">
        <v>4.4560256451530798</v>
      </c>
      <c r="AW128" s="413">
        <v>4.4560256451530798</v>
      </c>
      <c r="AX128" s="413">
        <v>4.4560256451530798</v>
      </c>
      <c r="AY128" s="413">
        <v>4.4560256451530798</v>
      </c>
      <c r="AZ128" s="413">
        <v>4.4560256451530798</v>
      </c>
      <c r="BA128" s="413">
        <v>4.4560256451530798</v>
      </c>
      <c r="BB128" s="413">
        <v>3.8505914079165477</v>
      </c>
      <c r="BC128" s="413">
        <v>3.063786689327602</v>
      </c>
      <c r="BD128" s="413">
        <v>2.3494698107968772</v>
      </c>
      <c r="BE128" s="413">
        <v>1.2863512746756847</v>
      </c>
      <c r="BF128" s="413">
        <v>0.27560447449871361</v>
      </c>
      <c r="BG128" s="413">
        <v>0</v>
      </c>
      <c r="BH128" s="413">
        <v>0</v>
      </c>
      <c r="BI128" s="413">
        <v>0</v>
      </c>
      <c r="BJ128" s="28"/>
      <c r="BK128" s="28"/>
      <c r="BL128" s="28"/>
      <c r="BM128" s="28"/>
    </row>
    <row r="129" spans="1:65" x14ac:dyDescent="0.35">
      <c r="A129" s="28"/>
      <c r="B129" s="397" t="s">
        <v>48</v>
      </c>
      <c r="C129" s="398"/>
      <c r="D129" s="399" t="s">
        <v>499</v>
      </c>
      <c r="E129" s="398"/>
      <c r="F129" s="400"/>
      <c r="G129" s="401">
        <v>2.7858819944750515</v>
      </c>
      <c r="H129" s="401">
        <v>2.7858819944750515</v>
      </c>
      <c r="I129" s="401">
        <v>2.7858819944750515</v>
      </c>
      <c r="J129" s="401">
        <v>2.7858819944750515</v>
      </c>
      <c r="K129" s="401">
        <v>2.7858819944750515</v>
      </c>
      <c r="L129" s="401">
        <v>0</v>
      </c>
      <c r="M129" s="401">
        <v>0</v>
      </c>
      <c r="N129" s="401">
        <v>0</v>
      </c>
      <c r="O129" s="401">
        <v>0</v>
      </c>
      <c r="P129" s="401">
        <v>0</v>
      </c>
      <c r="Q129" s="401">
        <v>0</v>
      </c>
      <c r="R129" s="401">
        <v>0</v>
      </c>
      <c r="S129" s="401">
        <v>0</v>
      </c>
      <c r="T129" s="401">
        <v>0</v>
      </c>
      <c r="U129" s="401">
        <v>0</v>
      </c>
      <c r="V129" s="401">
        <v>0</v>
      </c>
      <c r="W129" s="401">
        <v>0</v>
      </c>
      <c r="X129" s="401">
        <v>0</v>
      </c>
      <c r="Y129" s="401">
        <v>0</v>
      </c>
      <c r="Z129" s="401">
        <v>0</v>
      </c>
      <c r="AA129" s="401">
        <v>0</v>
      </c>
      <c r="AB129" s="401">
        <v>0</v>
      </c>
      <c r="AC129" s="401">
        <v>0</v>
      </c>
      <c r="AD129" s="401">
        <v>0</v>
      </c>
      <c r="AE129" s="401">
        <v>0</v>
      </c>
      <c r="AF129" s="401">
        <v>0</v>
      </c>
      <c r="AG129" s="401">
        <v>0</v>
      </c>
      <c r="AH129" s="401">
        <v>0</v>
      </c>
      <c r="AI129" s="401">
        <v>0</v>
      </c>
      <c r="AJ129" s="401">
        <v>0</v>
      </c>
      <c r="AK129" s="401">
        <v>0</v>
      </c>
      <c r="AL129" s="401">
        <v>0</v>
      </c>
      <c r="AM129" s="401">
        <v>0</v>
      </c>
      <c r="AN129" s="401">
        <v>0</v>
      </c>
      <c r="AO129" s="401">
        <v>0</v>
      </c>
      <c r="AP129" s="401">
        <v>0</v>
      </c>
      <c r="AQ129" s="401">
        <v>0</v>
      </c>
      <c r="AR129" s="401">
        <v>0</v>
      </c>
      <c r="AS129" s="401">
        <v>0</v>
      </c>
      <c r="AT129" s="401">
        <v>0</v>
      </c>
      <c r="AU129" s="401">
        <v>0</v>
      </c>
      <c r="AV129" s="401">
        <v>0</v>
      </c>
      <c r="AW129" s="401">
        <v>0</v>
      </c>
      <c r="AX129" s="401">
        <v>0</v>
      </c>
      <c r="AY129" s="401">
        <v>0</v>
      </c>
      <c r="AZ129" s="401">
        <v>0</v>
      </c>
      <c r="BA129" s="401">
        <v>0</v>
      </c>
      <c r="BB129" s="401">
        <v>0</v>
      </c>
      <c r="BC129" s="401">
        <v>0</v>
      </c>
      <c r="BD129" s="401">
        <v>0</v>
      </c>
      <c r="BE129" s="401">
        <v>0</v>
      </c>
      <c r="BF129" s="401">
        <v>0</v>
      </c>
      <c r="BG129" s="401">
        <v>0</v>
      </c>
      <c r="BH129" s="401">
        <v>0</v>
      </c>
      <c r="BI129" s="401">
        <v>0</v>
      </c>
      <c r="BJ129" s="28"/>
      <c r="BK129" s="28"/>
      <c r="BL129" s="28"/>
      <c r="BM129" s="28"/>
    </row>
    <row r="130" spans="1:65" ht="118" x14ac:dyDescent="0.35">
      <c r="A130" s="28"/>
      <c r="B130" s="402"/>
      <c r="C130" s="403"/>
      <c r="D130" s="404" t="s">
        <v>500</v>
      </c>
      <c r="E130" s="405">
        <v>0</v>
      </c>
      <c r="F130" s="406"/>
      <c r="G130" s="407"/>
      <c r="H130" s="407"/>
      <c r="I130" s="407"/>
      <c r="J130" s="407"/>
      <c r="K130" s="407"/>
      <c r="L130" s="407"/>
      <c r="M130" s="407"/>
      <c r="N130" s="407"/>
      <c r="O130" s="407"/>
      <c r="P130" s="407"/>
      <c r="Q130" s="407"/>
      <c r="R130" s="407"/>
      <c r="S130" s="407"/>
      <c r="T130" s="407"/>
      <c r="U130" s="407"/>
      <c r="V130" s="407"/>
      <c r="W130" s="407"/>
      <c r="X130" s="407"/>
      <c r="Y130" s="407"/>
      <c r="Z130" s="407"/>
      <c r="AA130" s="407"/>
      <c r="AB130" s="407"/>
      <c r="AC130" s="407"/>
      <c r="AD130" s="407"/>
      <c r="AE130" s="407"/>
      <c r="AF130" s="407"/>
      <c r="AG130" s="407"/>
      <c r="AH130" s="407"/>
      <c r="AI130" s="407"/>
      <c r="AJ130" s="407"/>
      <c r="AK130" s="407"/>
      <c r="AL130" s="407"/>
      <c r="AM130" s="407"/>
      <c r="AN130" s="407"/>
      <c r="AO130" s="407"/>
      <c r="AP130" s="407"/>
      <c r="AQ130" s="407"/>
      <c r="AR130" s="407"/>
      <c r="AS130" s="407"/>
      <c r="AT130" s="407"/>
      <c r="AU130" s="407"/>
      <c r="AV130" s="407"/>
      <c r="AW130" s="407"/>
      <c r="AX130" s="407"/>
      <c r="AY130" s="407"/>
      <c r="AZ130" s="407"/>
      <c r="BA130" s="407"/>
      <c r="BB130" s="407"/>
      <c r="BC130" s="407"/>
      <c r="BD130" s="407"/>
      <c r="BE130" s="407"/>
      <c r="BF130" s="407"/>
      <c r="BG130" s="407"/>
      <c r="BH130" s="407"/>
      <c r="BI130" s="407"/>
      <c r="BJ130" s="28"/>
      <c r="BK130" s="28"/>
      <c r="BL130" s="28"/>
      <c r="BM130" s="28"/>
    </row>
    <row r="131" spans="1:65" x14ac:dyDescent="0.35">
      <c r="A131" s="28"/>
      <c r="B131" s="402"/>
      <c r="C131" s="403"/>
      <c r="D131" s="404"/>
      <c r="E131" s="405">
        <v>1</v>
      </c>
      <c r="F131" s="406"/>
      <c r="G131" s="523"/>
      <c r="H131" s="407">
        <v>0</v>
      </c>
      <c r="I131" s="407">
        <v>0</v>
      </c>
      <c r="J131" s="407">
        <v>0</v>
      </c>
      <c r="K131" s="407">
        <v>0</v>
      </c>
      <c r="L131" s="407">
        <v>0</v>
      </c>
      <c r="M131" s="407">
        <v>0</v>
      </c>
      <c r="N131" s="407">
        <v>0</v>
      </c>
      <c r="O131" s="407">
        <v>0</v>
      </c>
      <c r="P131" s="407">
        <v>0</v>
      </c>
      <c r="Q131" s="407">
        <v>0</v>
      </c>
      <c r="R131" s="407">
        <v>0</v>
      </c>
      <c r="S131" s="407">
        <v>0</v>
      </c>
      <c r="T131" s="407">
        <v>0</v>
      </c>
      <c r="U131" s="407">
        <v>0</v>
      </c>
      <c r="V131" s="407">
        <v>0</v>
      </c>
      <c r="W131" s="407">
        <v>0</v>
      </c>
      <c r="X131" s="407">
        <v>0</v>
      </c>
      <c r="Y131" s="407">
        <v>0</v>
      </c>
      <c r="Z131" s="407">
        <v>0</v>
      </c>
      <c r="AA131" s="407">
        <v>0</v>
      </c>
      <c r="AB131" s="407">
        <v>0</v>
      </c>
      <c r="AC131" s="407">
        <v>0</v>
      </c>
      <c r="AD131" s="407">
        <v>0</v>
      </c>
      <c r="AE131" s="407">
        <v>0</v>
      </c>
      <c r="AF131" s="407">
        <v>0</v>
      </c>
      <c r="AG131" s="407">
        <v>0</v>
      </c>
      <c r="AH131" s="407">
        <v>0</v>
      </c>
      <c r="AI131" s="407">
        <v>0</v>
      </c>
      <c r="AJ131" s="407">
        <v>0</v>
      </c>
      <c r="AK131" s="407">
        <v>0</v>
      </c>
      <c r="AL131" s="407">
        <v>0</v>
      </c>
      <c r="AM131" s="407">
        <v>0</v>
      </c>
      <c r="AN131" s="407">
        <v>0</v>
      </c>
      <c r="AO131" s="407">
        <v>0</v>
      </c>
      <c r="AP131" s="407">
        <v>0</v>
      </c>
      <c r="AQ131" s="407">
        <v>0</v>
      </c>
      <c r="AR131" s="407">
        <v>0</v>
      </c>
      <c r="AS131" s="407">
        <v>0</v>
      </c>
      <c r="AT131" s="407">
        <v>0</v>
      </c>
      <c r="AU131" s="407">
        <v>0</v>
      </c>
      <c r="AV131" s="407">
        <v>0</v>
      </c>
      <c r="AW131" s="407">
        <v>0</v>
      </c>
      <c r="AX131" s="407">
        <v>0</v>
      </c>
      <c r="AY131" s="407">
        <v>0</v>
      </c>
      <c r="AZ131" s="407">
        <v>0</v>
      </c>
      <c r="BA131" s="407">
        <v>0</v>
      </c>
      <c r="BB131" s="407">
        <v>0</v>
      </c>
      <c r="BC131" s="407">
        <v>0</v>
      </c>
      <c r="BD131" s="407">
        <v>0</v>
      </c>
      <c r="BE131" s="407">
        <v>0</v>
      </c>
      <c r="BF131" s="407">
        <v>0</v>
      </c>
      <c r="BG131" s="407">
        <v>0</v>
      </c>
      <c r="BH131" s="407">
        <v>0</v>
      </c>
      <c r="BI131" s="407">
        <v>0</v>
      </c>
      <c r="BJ131" s="28"/>
      <c r="BK131" s="28"/>
      <c r="BL131" s="28"/>
      <c r="BM131" s="28"/>
    </row>
    <row r="132" spans="1:65" x14ac:dyDescent="0.35">
      <c r="A132" s="28"/>
      <c r="B132" s="402"/>
      <c r="C132" s="403"/>
      <c r="D132" s="404"/>
      <c r="E132" s="405">
        <v>2</v>
      </c>
      <c r="F132" s="406"/>
      <c r="G132" s="408"/>
      <c r="H132" s="524"/>
      <c r="I132" s="407">
        <v>3.1905735163460878E-4</v>
      </c>
      <c r="J132" s="407">
        <v>3.1905735163460878E-4</v>
      </c>
      <c r="K132" s="407">
        <v>3.1905735163460878E-4</v>
      </c>
      <c r="L132" s="407">
        <v>3.1905735163460878E-4</v>
      </c>
      <c r="M132" s="407">
        <v>3.1905735163460878E-4</v>
      </c>
      <c r="N132" s="407">
        <v>3.1905735163460878E-4</v>
      </c>
      <c r="O132" s="407">
        <v>3.1905735163460878E-4</v>
      </c>
      <c r="P132" s="407">
        <v>3.1905735163460878E-4</v>
      </c>
      <c r="Q132" s="407">
        <v>3.1905735163460878E-4</v>
      </c>
      <c r="R132" s="407">
        <v>3.1905735163460878E-4</v>
      </c>
      <c r="S132" s="407">
        <v>3.1905735163460878E-4</v>
      </c>
      <c r="T132" s="407">
        <v>3.1905735163460878E-4</v>
      </c>
      <c r="U132" s="407">
        <v>3.1905735163460878E-4</v>
      </c>
      <c r="V132" s="407">
        <v>3.1905735163460878E-4</v>
      </c>
      <c r="W132" s="407">
        <v>3.1905735163460878E-4</v>
      </c>
      <c r="X132" s="407">
        <v>3.1905735163460878E-4</v>
      </c>
      <c r="Y132" s="407">
        <v>3.1905735163460878E-4</v>
      </c>
      <c r="Z132" s="407">
        <v>3.1905735163460878E-4</v>
      </c>
      <c r="AA132" s="407">
        <v>3.1905735163460878E-4</v>
      </c>
      <c r="AB132" s="407">
        <v>3.1905735163460878E-4</v>
      </c>
      <c r="AC132" s="407">
        <v>3.1905735163460878E-4</v>
      </c>
      <c r="AD132" s="407">
        <v>3.1905735163460878E-4</v>
      </c>
      <c r="AE132" s="407">
        <v>3.1905735163460878E-4</v>
      </c>
      <c r="AF132" s="407">
        <v>3.1905735163460878E-4</v>
      </c>
      <c r="AG132" s="407">
        <v>3.1905735163460878E-4</v>
      </c>
      <c r="AH132" s="407">
        <v>3.1905735163460878E-4</v>
      </c>
      <c r="AI132" s="407">
        <v>3.1905735163460878E-4</v>
      </c>
      <c r="AJ132" s="407">
        <v>3.1905735163460878E-4</v>
      </c>
      <c r="AK132" s="407">
        <v>3.1905735163460878E-4</v>
      </c>
      <c r="AL132" s="407">
        <v>3.1905735163460878E-4</v>
      </c>
      <c r="AM132" s="407">
        <v>3.1905735163460878E-4</v>
      </c>
      <c r="AN132" s="407">
        <v>3.1905735163460878E-4</v>
      </c>
      <c r="AO132" s="407">
        <v>3.1905735163460878E-4</v>
      </c>
      <c r="AP132" s="407">
        <v>3.1905735163460878E-4</v>
      </c>
      <c r="AQ132" s="407">
        <v>3.1905735163460878E-4</v>
      </c>
      <c r="AR132" s="407">
        <v>3.1905735163460878E-4</v>
      </c>
      <c r="AS132" s="407">
        <v>3.1905735163460878E-4</v>
      </c>
      <c r="AT132" s="407">
        <v>3.1905735163460878E-4</v>
      </c>
      <c r="AU132" s="407">
        <v>3.1905735163460878E-4</v>
      </c>
      <c r="AV132" s="407">
        <v>3.1905735163460878E-4</v>
      </c>
      <c r="AW132" s="407">
        <v>3.1905735163460878E-4</v>
      </c>
      <c r="AX132" s="407">
        <v>3.1905735163460878E-4</v>
      </c>
      <c r="AY132" s="407">
        <v>3.1905735163460878E-4</v>
      </c>
      <c r="AZ132" s="407">
        <v>3.1905735163460878E-4</v>
      </c>
      <c r="BA132" s="407">
        <v>3.1905735163460878E-4</v>
      </c>
      <c r="BB132" s="407">
        <v>3.1905735163460878E-4</v>
      </c>
      <c r="BC132" s="407">
        <v>3.1905735163460878E-4</v>
      </c>
      <c r="BD132" s="407">
        <v>3.1905735163460878E-4</v>
      </c>
      <c r="BE132" s="407">
        <v>3.1905735163460878E-4</v>
      </c>
      <c r="BF132" s="407">
        <v>3.1905735163460878E-4</v>
      </c>
      <c r="BG132" s="407">
        <v>3.1905735163460878E-4</v>
      </c>
      <c r="BH132" s="407">
        <v>3.1905735163460878E-4</v>
      </c>
      <c r="BI132" s="407">
        <v>3.1905735163460878E-4</v>
      </c>
      <c r="BJ132" s="28"/>
      <c r="BK132" s="28"/>
      <c r="BL132" s="28"/>
      <c r="BM132" s="28"/>
    </row>
    <row r="133" spans="1:65" x14ac:dyDescent="0.35">
      <c r="A133" s="28"/>
      <c r="B133" s="402"/>
      <c r="C133" s="403"/>
      <c r="D133" s="404"/>
      <c r="E133" s="405">
        <v>3</v>
      </c>
      <c r="F133" s="406"/>
      <c r="G133" s="408"/>
      <c r="H133" s="409"/>
      <c r="I133" s="524"/>
      <c r="J133" s="407">
        <v>9.061563090144829E-3</v>
      </c>
      <c r="K133" s="407">
        <v>9.061563090144829E-3</v>
      </c>
      <c r="L133" s="407">
        <v>9.061563090144829E-3</v>
      </c>
      <c r="M133" s="407">
        <v>9.061563090144829E-3</v>
      </c>
      <c r="N133" s="407">
        <v>9.061563090144829E-3</v>
      </c>
      <c r="O133" s="407">
        <v>9.061563090144829E-3</v>
      </c>
      <c r="P133" s="407">
        <v>9.061563090144829E-3</v>
      </c>
      <c r="Q133" s="407">
        <v>9.061563090144829E-3</v>
      </c>
      <c r="R133" s="407">
        <v>9.061563090144829E-3</v>
      </c>
      <c r="S133" s="407">
        <v>9.061563090144829E-3</v>
      </c>
      <c r="T133" s="407">
        <v>9.061563090144829E-3</v>
      </c>
      <c r="U133" s="407">
        <v>9.061563090144829E-3</v>
      </c>
      <c r="V133" s="407">
        <v>9.061563090144829E-3</v>
      </c>
      <c r="W133" s="407">
        <v>9.061563090144829E-3</v>
      </c>
      <c r="X133" s="407">
        <v>9.061563090144829E-3</v>
      </c>
      <c r="Y133" s="407">
        <v>9.061563090144829E-3</v>
      </c>
      <c r="Z133" s="407">
        <v>9.061563090144829E-3</v>
      </c>
      <c r="AA133" s="407">
        <v>9.061563090144829E-3</v>
      </c>
      <c r="AB133" s="407">
        <v>9.061563090144829E-3</v>
      </c>
      <c r="AC133" s="407">
        <v>9.061563090144829E-3</v>
      </c>
      <c r="AD133" s="407">
        <v>9.061563090144829E-3</v>
      </c>
      <c r="AE133" s="407">
        <v>9.061563090144829E-3</v>
      </c>
      <c r="AF133" s="407">
        <v>9.061563090144829E-3</v>
      </c>
      <c r="AG133" s="407">
        <v>9.061563090144829E-3</v>
      </c>
      <c r="AH133" s="407">
        <v>9.061563090144829E-3</v>
      </c>
      <c r="AI133" s="407">
        <v>9.061563090144829E-3</v>
      </c>
      <c r="AJ133" s="407">
        <v>9.061563090144829E-3</v>
      </c>
      <c r="AK133" s="407">
        <v>9.061563090144829E-3</v>
      </c>
      <c r="AL133" s="407">
        <v>9.061563090144829E-3</v>
      </c>
      <c r="AM133" s="407">
        <v>9.061563090144829E-3</v>
      </c>
      <c r="AN133" s="407">
        <v>9.061563090144829E-3</v>
      </c>
      <c r="AO133" s="407">
        <v>9.061563090144829E-3</v>
      </c>
      <c r="AP133" s="407">
        <v>9.061563090144829E-3</v>
      </c>
      <c r="AQ133" s="407">
        <v>9.061563090144829E-3</v>
      </c>
      <c r="AR133" s="407">
        <v>9.061563090144829E-3</v>
      </c>
      <c r="AS133" s="407">
        <v>9.061563090144829E-3</v>
      </c>
      <c r="AT133" s="407">
        <v>9.061563090144829E-3</v>
      </c>
      <c r="AU133" s="407">
        <v>9.061563090144829E-3</v>
      </c>
      <c r="AV133" s="407">
        <v>9.061563090144829E-3</v>
      </c>
      <c r="AW133" s="407">
        <v>9.061563090144829E-3</v>
      </c>
      <c r="AX133" s="407">
        <v>9.061563090144829E-3</v>
      </c>
      <c r="AY133" s="407">
        <v>9.061563090144829E-3</v>
      </c>
      <c r="AZ133" s="407">
        <v>9.061563090144829E-3</v>
      </c>
      <c r="BA133" s="407">
        <v>9.061563090144829E-3</v>
      </c>
      <c r="BB133" s="407">
        <v>9.061563090144829E-3</v>
      </c>
      <c r="BC133" s="407">
        <v>9.061563090144829E-3</v>
      </c>
      <c r="BD133" s="407">
        <v>9.061563090144829E-3</v>
      </c>
      <c r="BE133" s="407">
        <v>9.061563090144829E-3</v>
      </c>
      <c r="BF133" s="407">
        <v>9.061563090144829E-3</v>
      </c>
      <c r="BG133" s="407">
        <v>9.061563090144829E-3</v>
      </c>
      <c r="BH133" s="407">
        <v>9.061563090144829E-3</v>
      </c>
      <c r="BI133" s="407">
        <v>9.061563090144829E-3</v>
      </c>
      <c r="BJ133" s="28"/>
      <c r="BK133" s="28"/>
      <c r="BL133" s="28"/>
      <c r="BM133" s="28"/>
    </row>
    <row r="134" spans="1:65" x14ac:dyDescent="0.35">
      <c r="A134" s="28"/>
      <c r="B134" s="402"/>
      <c r="C134" s="403"/>
      <c r="D134" s="404"/>
      <c r="E134" s="405">
        <v>4</v>
      </c>
      <c r="F134" s="406"/>
      <c r="G134" s="408"/>
      <c r="H134" s="409"/>
      <c r="I134" s="409"/>
      <c r="J134" s="524"/>
      <c r="K134" s="407">
        <v>5.3637174517013692E-2</v>
      </c>
      <c r="L134" s="407">
        <v>5.3637174517013692E-2</v>
      </c>
      <c r="M134" s="407">
        <v>5.3637174517013692E-2</v>
      </c>
      <c r="N134" s="407">
        <v>5.3637174517013692E-2</v>
      </c>
      <c r="O134" s="407">
        <v>5.3637174517013692E-2</v>
      </c>
      <c r="P134" s="407">
        <v>5.3637174517013692E-2</v>
      </c>
      <c r="Q134" s="407">
        <v>5.3637174517013692E-2</v>
      </c>
      <c r="R134" s="407">
        <v>5.3637174517013692E-2</v>
      </c>
      <c r="S134" s="407">
        <v>5.3637174517013692E-2</v>
      </c>
      <c r="T134" s="407">
        <v>5.3637174517013692E-2</v>
      </c>
      <c r="U134" s="407">
        <v>5.3637174517013692E-2</v>
      </c>
      <c r="V134" s="407">
        <v>5.3637174517013692E-2</v>
      </c>
      <c r="W134" s="407">
        <v>5.3637174517013692E-2</v>
      </c>
      <c r="X134" s="407">
        <v>5.3637174517013692E-2</v>
      </c>
      <c r="Y134" s="407">
        <v>5.3637174517013692E-2</v>
      </c>
      <c r="Z134" s="407">
        <v>5.3637174517013692E-2</v>
      </c>
      <c r="AA134" s="407">
        <v>5.3637174517013692E-2</v>
      </c>
      <c r="AB134" s="407">
        <v>5.3637174517013692E-2</v>
      </c>
      <c r="AC134" s="407">
        <v>5.3637174517013692E-2</v>
      </c>
      <c r="AD134" s="407">
        <v>5.3637174517013692E-2</v>
      </c>
      <c r="AE134" s="407">
        <v>5.3637174517013692E-2</v>
      </c>
      <c r="AF134" s="407">
        <v>5.3637174517013692E-2</v>
      </c>
      <c r="AG134" s="407">
        <v>5.3637174517013692E-2</v>
      </c>
      <c r="AH134" s="407">
        <v>5.3637174517013692E-2</v>
      </c>
      <c r="AI134" s="407">
        <v>5.3637174517013692E-2</v>
      </c>
      <c r="AJ134" s="407">
        <v>5.3637174517013692E-2</v>
      </c>
      <c r="AK134" s="407">
        <v>5.3637174517013692E-2</v>
      </c>
      <c r="AL134" s="407">
        <v>5.3637174517013692E-2</v>
      </c>
      <c r="AM134" s="407">
        <v>5.3637174517013692E-2</v>
      </c>
      <c r="AN134" s="407">
        <v>5.3637174517013692E-2</v>
      </c>
      <c r="AO134" s="407">
        <v>5.3637174517013692E-2</v>
      </c>
      <c r="AP134" s="407">
        <v>5.3637174517013692E-2</v>
      </c>
      <c r="AQ134" s="407">
        <v>5.3637174517013692E-2</v>
      </c>
      <c r="AR134" s="407">
        <v>5.3637174517013692E-2</v>
      </c>
      <c r="AS134" s="407">
        <v>5.3637174517013692E-2</v>
      </c>
      <c r="AT134" s="407">
        <v>5.3637174517013692E-2</v>
      </c>
      <c r="AU134" s="407">
        <v>5.3637174517013692E-2</v>
      </c>
      <c r="AV134" s="407">
        <v>5.3637174517013692E-2</v>
      </c>
      <c r="AW134" s="407">
        <v>5.3637174517013692E-2</v>
      </c>
      <c r="AX134" s="407">
        <v>5.3637174517013692E-2</v>
      </c>
      <c r="AY134" s="407">
        <v>5.3637174517013692E-2</v>
      </c>
      <c r="AZ134" s="407">
        <v>5.3637174517013692E-2</v>
      </c>
      <c r="BA134" s="407">
        <v>5.3637174517013692E-2</v>
      </c>
      <c r="BB134" s="407">
        <v>5.3637174517013692E-2</v>
      </c>
      <c r="BC134" s="407">
        <v>5.3637174517013692E-2</v>
      </c>
      <c r="BD134" s="407">
        <v>5.3637174517013692E-2</v>
      </c>
      <c r="BE134" s="407">
        <v>5.3637174517013692E-2</v>
      </c>
      <c r="BF134" s="407">
        <v>5.3637174517013692E-2</v>
      </c>
      <c r="BG134" s="407">
        <v>5.3637174517013692E-2</v>
      </c>
      <c r="BH134" s="407">
        <v>5.3637174517013692E-2</v>
      </c>
      <c r="BI134" s="407">
        <v>5.3637174517013692E-2</v>
      </c>
      <c r="BJ134" s="28"/>
      <c r="BK134" s="28"/>
      <c r="BL134" s="28"/>
      <c r="BM134" s="28"/>
    </row>
    <row r="135" spans="1:65" x14ac:dyDescent="0.35">
      <c r="A135" s="28"/>
      <c r="B135" s="402"/>
      <c r="C135" s="403"/>
      <c r="D135" s="404"/>
      <c r="E135" s="405">
        <v>5</v>
      </c>
      <c r="F135" s="406"/>
      <c r="G135" s="408"/>
      <c r="H135" s="409"/>
      <c r="I135" s="409"/>
      <c r="J135" s="409"/>
      <c r="K135" s="524"/>
      <c r="L135" s="407">
        <v>7.1159470546422942E-3</v>
      </c>
      <c r="M135" s="407">
        <v>7.1159470546422942E-3</v>
      </c>
      <c r="N135" s="407">
        <v>7.1159470546422942E-3</v>
      </c>
      <c r="O135" s="407">
        <v>7.1159470546422942E-3</v>
      </c>
      <c r="P135" s="407">
        <v>7.1159470546422942E-3</v>
      </c>
      <c r="Q135" s="407">
        <v>7.1159470546422942E-3</v>
      </c>
      <c r="R135" s="407">
        <v>7.1159470546422942E-3</v>
      </c>
      <c r="S135" s="407">
        <v>7.1159470546422942E-3</v>
      </c>
      <c r="T135" s="407">
        <v>7.1159470546422942E-3</v>
      </c>
      <c r="U135" s="407">
        <v>7.1159470546422942E-3</v>
      </c>
      <c r="V135" s="407">
        <v>7.1159470546422942E-3</v>
      </c>
      <c r="W135" s="407">
        <v>7.1159470546422942E-3</v>
      </c>
      <c r="X135" s="407">
        <v>7.1159470546422942E-3</v>
      </c>
      <c r="Y135" s="407">
        <v>7.1159470546422942E-3</v>
      </c>
      <c r="Z135" s="407">
        <v>7.1159470546422942E-3</v>
      </c>
      <c r="AA135" s="407">
        <v>7.1159470546422942E-3</v>
      </c>
      <c r="AB135" s="407">
        <v>7.1159470546422942E-3</v>
      </c>
      <c r="AC135" s="407">
        <v>7.1159470546422942E-3</v>
      </c>
      <c r="AD135" s="407">
        <v>7.1159470546422942E-3</v>
      </c>
      <c r="AE135" s="407">
        <v>7.1159470546422942E-3</v>
      </c>
      <c r="AF135" s="407">
        <v>7.1159470546422942E-3</v>
      </c>
      <c r="AG135" s="407">
        <v>7.1159470546422942E-3</v>
      </c>
      <c r="AH135" s="407">
        <v>7.1159470546422942E-3</v>
      </c>
      <c r="AI135" s="407">
        <v>7.1159470546422942E-3</v>
      </c>
      <c r="AJ135" s="407">
        <v>7.1159470546422942E-3</v>
      </c>
      <c r="AK135" s="407">
        <v>7.1159470546422942E-3</v>
      </c>
      <c r="AL135" s="407">
        <v>7.1159470546422942E-3</v>
      </c>
      <c r="AM135" s="407">
        <v>7.1159470546422942E-3</v>
      </c>
      <c r="AN135" s="407">
        <v>7.1159470546422942E-3</v>
      </c>
      <c r="AO135" s="407">
        <v>7.1159470546422942E-3</v>
      </c>
      <c r="AP135" s="407">
        <v>7.1159470546422942E-3</v>
      </c>
      <c r="AQ135" s="407">
        <v>7.1159470546422942E-3</v>
      </c>
      <c r="AR135" s="407">
        <v>7.1159470546422942E-3</v>
      </c>
      <c r="AS135" s="407">
        <v>7.1159470546422942E-3</v>
      </c>
      <c r="AT135" s="407">
        <v>7.1159470546422942E-3</v>
      </c>
      <c r="AU135" s="407">
        <v>7.1159470546422942E-3</v>
      </c>
      <c r="AV135" s="407">
        <v>7.1159470546422942E-3</v>
      </c>
      <c r="AW135" s="407">
        <v>7.1159470546422942E-3</v>
      </c>
      <c r="AX135" s="407">
        <v>7.1159470546422942E-3</v>
      </c>
      <c r="AY135" s="407">
        <v>7.1159470546422942E-3</v>
      </c>
      <c r="AZ135" s="407">
        <v>7.1159470546422942E-3</v>
      </c>
      <c r="BA135" s="407">
        <v>7.1159470546422942E-3</v>
      </c>
      <c r="BB135" s="407">
        <v>7.1159470546422942E-3</v>
      </c>
      <c r="BC135" s="407">
        <v>7.1159470546422942E-3</v>
      </c>
      <c r="BD135" s="407">
        <v>7.1159470546422942E-3</v>
      </c>
      <c r="BE135" s="407">
        <v>7.1159470546422942E-3</v>
      </c>
      <c r="BF135" s="407">
        <v>7.1159470546422942E-3</v>
      </c>
      <c r="BG135" s="407">
        <v>7.1159470546422942E-3</v>
      </c>
      <c r="BH135" s="407">
        <v>7.1159470546422942E-3</v>
      </c>
      <c r="BI135" s="407">
        <v>7.1159470546422942E-3</v>
      </c>
      <c r="BJ135" s="28"/>
      <c r="BK135" s="28"/>
      <c r="BL135" s="28"/>
      <c r="BM135" s="28"/>
    </row>
    <row r="136" spans="1:65" x14ac:dyDescent="0.35">
      <c r="A136" s="28"/>
      <c r="B136" s="402"/>
      <c r="C136" s="403"/>
      <c r="D136" s="404"/>
      <c r="E136" s="405">
        <v>6</v>
      </c>
      <c r="F136" s="406"/>
      <c r="G136" s="408"/>
      <c r="H136" s="409"/>
      <c r="I136" s="409"/>
      <c r="J136" s="409"/>
      <c r="K136" s="409"/>
      <c r="L136" s="524"/>
      <c r="M136" s="407">
        <v>0</v>
      </c>
      <c r="N136" s="407">
        <v>0</v>
      </c>
      <c r="O136" s="407">
        <v>0</v>
      </c>
      <c r="P136" s="407">
        <v>0</v>
      </c>
      <c r="Q136" s="407">
        <v>0</v>
      </c>
      <c r="R136" s="407">
        <v>0</v>
      </c>
      <c r="S136" s="407">
        <v>0</v>
      </c>
      <c r="T136" s="407">
        <v>0</v>
      </c>
      <c r="U136" s="407">
        <v>0</v>
      </c>
      <c r="V136" s="407">
        <v>0</v>
      </c>
      <c r="W136" s="407">
        <v>0</v>
      </c>
      <c r="X136" s="407">
        <v>0</v>
      </c>
      <c r="Y136" s="407">
        <v>0</v>
      </c>
      <c r="Z136" s="407">
        <v>0</v>
      </c>
      <c r="AA136" s="407">
        <v>0</v>
      </c>
      <c r="AB136" s="407">
        <v>0</v>
      </c>
      <c r="AC136" s="407">
        <v>0</v>
      </c>
      <c r="AD136" s="407">
        <v>0</v>
      </c>
      <c r="AE136" s="407">
        <v>0</v>
      </c>
      <c r="AF136" s="407">
        <v>0</v>
      </c>
      <c r="AG136" s="407">
        <v>0</v>
      </c>
      <c r="AH136" s="407">
        <v>0</v>
      </c>
      <c r="AI136" s="407">
        <v>0</v>
      </c>
      <c r="AJ136" s="407">
        <v>0</v>
      </c>
      <c r="AK136" s="407">
        <v>0</v>
      </c>
      <c r="AL136" s="407">
        <v>0</v>
      </c>
      <c r="AM136" s="407">
        <v>0</v>
      </c>
      <c r="AN136" s="407">
        <v>0</v>
      </c>
      <c r="AO136" s="407">
        <v>0</v>
      </c>
      <c r="AP136" s="407">
        <v>0</v>
      </c>
      <c r="AQ136" s="407">
        <v>0</v>
      </c>
      <c r="AR136" s="407">
        <v>0</v>
      </c>
      <c r="AS136" s="407">
        <v>0</v>
      </c>
      <c r="AT136" s="407">
        <v>0</v>
      </c>
      <c r="AU136" s="407">
        <v>0</v>
      </c>
      <c r="AV136" s="407">
        <v>0</v>
      </c>
      <c r="AW136" s="407">
        <v>0</v>
      </c>
      <c r="AX136" s="407">
        <v>0</v>
      </c>
      <c r="AY136" s="407">
        <v>0</v>
      </c>
      <c r="AZ136" s="407">
        <v>0</v>
      </c>
      <c r="BA136" s="407">
        <v>0</v>
      </c>
      <c r="BB136" s="407">
        <v>0</v>
      </c>
      <c r="BC136" s="407">
        <v>0</v>
      </c>
      <c r="BD136" s="407">
        <v>0</v>
      </c>
      <c r="BE136" s="407">
        <v>0</v>
      </c>
      <c r="BF136" s="407">
        <v>0</v>
      </c>
      <c r="BG136" s="407">
        <v>0</v>
      </c>
      <c r="BH136" s="407">
        <v>0</v>
      </c>
      <c r="BI136" s="407">
        <v>0</v>
      </c>
      <c r="BJ136" s="28"/>
      <c r="BK136" s="28"/>
      <c r="BL136" s="28"/>
      <c r="BM136" s="28"/>
    </row>
    <row r="137" spans="1:65" x14ac:dyDescent="0.35">
      <c r="A137" s="28"/>
      <c r="B137" s="402"/>
      <c r="C137" s="403"/>
      <c r="D137" s="404"/>
      <c r="E137" s="405">
        <v>7</v>
      </c>
      <c r="F137" s="406"/>
      <c r="G137" s="408"/>
      <c r="H137" s="409"/>
      <c r="I137" s="409"/>
      <c r="J137" s="409"/>
      <c r="K137" s="409"/>
      <c r="L137" s="409"/>
      <c r="M137" s="524"/>
      <c r="N137" s="407">
        <v>0</v>
      </c>
      <c r="O137" s="407">
        <v>0</v>
      </c>
      <c r="P137" s="407">
        <v>0</v>
      </c>
      <c r="Q137" s="407">
        <v>0</v>
      </c>
      <c r="R137" s="407">
        <v>0</v>
      </c>
      <c r="S137" s="407">
        <v>0</v>
      </c>
      <c r="T137" s="407">
        <v>0</v>
      </c>
      <c r="U137" s="407">
        <v>0</v>
      </c>
      <c r="V137" s="407">
        <v>0</v>
      </c>
      <c r="W137" s="407">
        <v>0</v>
      </c>
      <c r="X137" s="407">
        <v>0</v>
      </c>
      <c r="Y137" s="407">
        <v>0</v>
      </c>
      <c r="Z137" s="407">
        <v>0</v>
      </c>
      <c r="AA137" s="407">
        <v>0</v>
      </c>
      <c r="AB137" s="407">
        <v>0</v>
      </c>
      <c r="AC137" s="407">
        <v>0</v>
      </c>
      <c r="AD137" s="407">
        <v>0</v>
      </c>
      <c r="AE137" s="407">
        <v>0</v>
      </c>
      <c r="AF137" s="407">
        <v>0</v>
      </c>
      <c r="AG137" s="407">
        <v>0</v>
      </c>
      <c r="AH137" s="407">
        <v>0</v>
      </c>
      <c r="AI137" s="407">
        <v>0</v>
      </c>
      <c r="AJ137" s="407">
        <v>0</v>
      </c>
      <c r="AK137" s="407">
        <v>0</v>
      </c>
      <c r="AL137" s="407">
        <v>0</v>
      </c>
      <c r="AM137" s="407">
        <v>0</v>
      </c>
      <c r="AN137" s="407">
        <v>0</v>
      </c>
      <c r="AO137" s="407">
        <v>0</v>
      </c>
      <c r="AP137" s="407">
        <v>0</v>
      </c>
      <c r="AQ137" s="407">
        <v>0</v>
      </c>
      <c r="AR137" s="407">
        <v>0</v>
      </c>
      <c r="AS137" s="407">
        <v>0</v>
      </c>
      <c r="AT137" s="407">
        <v>0</v>
      </c>
      <c r="AU137" s="407">
        <v>0</v>
      </c>
      <c r="AV137" s="407">
        <v>0</v>
      </c>
      <c r="AW137" s="407">
        <v>0</v>
      </c>
      <c r="AX137" s="407">
        <v>0</v>
      </c>
      <c r="AY137" s="407">
        <v>0</v>
      </c>
      <c r="AZ137" s="407">
        <v>0</v>
      </c>
      <c r="BA137" s="407">
        <v>0</v>
      </c>
      <c r="BB137" s="407">
        <v>0</v>
      </c>
      <c r="BC137" s="407">
        <v>0</v>
      </c>
      <c r="BD137" s="407">
        <v>0</v>
      </c>
      <c r="BE137" s="407">
        <v>0</v>
      </c>
      <c r="BF137" s="407">
        <v>0</v>
      </c>
      <c r="BG137" s="407">
        <v>0</v>
      </c>
      <c r="BH137" s="407">
        <v>0</v>
      </c>
      <c r="BI137" s="407">
        <v>0</v>
      </c>
      <c r="BJ137" s="28"/>
      <c r="BK137" s="28"/>
      <c r="BL137" s="28"/>
      <c r="BM137" s="28"/>
    </row>
    <row r="138" spans="1:65" x14ac:dyDescent="0.35">
      <c r="A138" s="28"/>
      <c r="B138" s="402"/>
      <c r="C138" s="403"/>
      <c r="D138" s="404"/>
      <c r="E138" s="405">
        <v>8</v>
      </c>
      <c r="F138" s="406"/>
      <c r="G138" s="408"/>
      <c r="H138" s="409"/>
      <c r="I138" s="409"/>
      <c r="J138" s="409"/>
      <c r="K138" s="409"/>
      <c r="L138" s="409"/>
      <c r="M138" s="409"/>
      <c r="N138" s="524"/>
      <c r="O138" s="407">
        <v>0</v>
      </c>
      <c r="P138" s="407">
        <v>0</v>
      </c>
      <c r="Q138" s="407">
        <v>0</v>
      </c>
      <c r="R138" s="407">
        <v>0</v>
      </c>
      <c r="S138" s="407">
        <v>0</v>
      </c>
      <c r="T138" s="407">
        <v>0</v>
      </c>
      <c r="U138" s="407">
        <v>0</v>
      </c>
      <c r="V138" s="407">
        <v>0</v>
      </c>
      <c r="W138" s="407">
        <v>0</v>
      </c>
      <c r="X138" s="407">
        <v>0</v>
      </c>
      <c r="Y138" s="407">
        <v>0</v>
      </c>
      <c r="Z138" s="407">
        <v>0</v>
      </c>
      <c r="AA138" s="407">
        <v>0</v>
      </c>
      <c r="AB138" s="407">
        <v>0</v>
      </c>
      <c r="AC138" s="407">
        <v>0</v>
      </c>
      <c r="AD138" s="407">
        <v>0</v>
      </c>
      <c r="AE138" s="407">
        <v>0</v>
      </c>
      <c r="AF138" s="407">
        <v>0</v>
      </c>
      <c r="AG138" s="407">
        <v>0</v>
      </c>
      <c r="AH138" s="407">
        <v>0</v>
      </c>
      <c r="AI138" s="407">
        <v>0</v>
      </c>
      <c r="AJ138" s="407">
        <v>0</v>
      </c>
      <c r="AK138" s="407">
        <v>0</v>
      </c>
      <c r="AL138" s="407">
        <v>0</v>
      </c>
      <c r="AM138" s="407">
        <v>0</v>
      </c>
      <c r="AN138" s="407">
        <v>0</v>
      </c>
      <c r="AO138" s="407">
        <v>0</v>
      </c>
      <c r="AP138" s="407">
        <v>0</v>
      </c>
      <c r="AQ138" s="407">
        <v>0</v>
      </c>
      <c r="AR138" s="407">
        <v>0</v>
      </c>
      <c r="AS138" s="407">
        <v>0</v>
      </c>
      <c r="AT138" s="407">
        <v>0</v>
      </c>
      <c r="AU138" s="407">
        <v>0</v>
      </c>
      <c r="AV138" s="407">
        <v>0</v>
      </c>
      <c r="AW138" s="407">
        <v>0</v>
      </c>
      <c r="AX138" s="407">
        <v>0</v>
      </c>
      <c r="AY138" s="407">
        <v>0</v>
      </c>
      <c r="AZ138" s="407">
        <v>0</v>
      </c>
      <c r="BA138" s="407">
        <v>0</v>
      </c>
      <c r="BB138" s="407">
        <v>0</v>
      </c>
      <c r="BC138" s="407">
        <v>0</v>
      </c>
      <c r="BD138" s="407">
        <v>0</v>
      </c>
      <c r="BE138" s="407">
        <v>0</v>
      </c>
      <c r="BF138" s="407">
        <v>0</v>
      </c>
      <c r="BG138" s="407">
        <v>0</v>
      </c>
      <c r="BH138" s="407">
        <v>0</v>
      </c>
      <c r="BI138" s="407">
        <v>0</v>
      </c>
      <c r="BJ138" s="28"/>
      <c r="BK138" s="28"/>
      <c r="BL138" s="28"/>
      <c r="BM138" s="28"/>
    </row>
    <row r="139" spans="1:65" x14ac:dyDescent="0.35">
      <c r="A139" s="28"/>
      <c r="B139" s="402"/>
      <c r="C139" s="403"/>
      <c r="D139" s="404"/>
      <c r="E139" s="405">
        <v>9</v>
      </c>
      <c r="F139" s="406"/>
      <c r="G139" s="408"/>
      <c r="H139" s="409"/>
      <c r="I139" s="409"/>
      <c r="J139" s="409"/>
      <c r="K139" s="409"/>
      <c r="L139" s="409"/>
      <c r="M139" s="409"/>
      <c r="N139" s="409"/>
      <c r="O139" s="524"/>
      <c r="P139" s="407">
        <v>0</v>
      </c>
      <c r="Q139" s="407">
        <v>0</v>
      </c>
      <c r="R139" s="407">
        <v>0</v>
      </c>
      <c r="S139" s="407">
        <v>0</v>
      </c>
      <c r="T139" s="407">
        <v>0</v>
      </c>
      <c r="U139" s="407">
        <v>0</v>
      </c>
      <c r="V139" s="407">
        <v>0</v>
      </c>
      <c r="W139" s="407">
        <v>0</v>
      </c>
      <c r="X139" s="407">
        <v>0</v>
      </c>
      <c r="Y139" s="407">
        <v>0</v>
      </c>
      <c r="Z139" s="407">
        <v>0</v>
      </c>
      <c r="AA139" s="407">
        <v>0</v>
      </c>
      <c r="AB139" s="407">
        <v>0</v>
      </c>
      <c r="AC139" s="407">
        <v>0</v>
      </c>
      <c r="AD139" s="407">
        <v>0</v>
      </c>
      <c r="AE139" s="407">
        <v>0</v>
      </c>
      <c r="AF139" s="407">
        <v>0</v>
      </c>
      <c r="AG139" s="407">
        <v>0</v>
      </c>
      <c r="AH139" s="407">
        <v>0</v>
      </c>
      <c r="AI139" s="407">
        <v>0</v>
      </c>
      <c r="AJ139" s="407">
        <v>0</v>
      </c>
      <c r="AK139" s="407">
        <v>0</v>
      </c>
      <c r="AL139" s="407">
        <v>0</v>
      </c>
      <c r="AM139" s="407">
        <v>0</v>
      </c>
      <c r="AN139" s="407">
        <v>0</v>
      </c>
      <c r="AO139" s="407">
        <v>0</v>
      </c>
      <c r="AP139" s="407">
        <v>0</v>
      </c>
      <c r="AQ139" s="407">
        <v>0</v>
      </c>
      <c r="AR139" s="407">
        <v>0</v>
      </c>
      <c r="AS139" s="407">
        <v>0</v>
      </c>
      <c r="AT139" s="407">
        <v>0</v>
      </c>
      <c r="AU139" s="407">
        <v>0</v>
      </c>
      <c r="AV139" s="407">
        <v>0</v>
      </c>
      <c r="AW139" s="407">
        <v>0</v>
      </c>
      <c r="AX139" s="407">
        <v>0</v>
      </c>
      <c r="AY139" s="407">
        <v>0</v>
      </c>
      <c r="AZ139" s="407">
        <v>0</v>
      </c>
      <c r="BA139" s="407">
        <v>0</v>
      </c>
      <c r="BB139" s="407">
        <v>0</v>
      </c>
      <c r="BC139" s="407">
        <v>0</v>
      </c>
      <c r="BD139" s="407">
        <v>0</v>
      </c>
      <c r="BE139" s="407">
        <v>0</v>
      </c>
      <c r="BF139" s="407">
        <v>0</v>
      </c>
      <c r="BG139" s="407">
        <v>0</v>
      </c>
      <c r="BH139" s="407">
        <v>0</v>
      </c>
      <c r="BI139" s="407">
        <v>0</v>
      </c>
      <c r="BJ139" s="28"/>
      <c r="BK139" s="28"/>
      <c r="BL139" s="28"/>
      <c r="BM139" s="28"/>
    </row>
    <row r="140" spans="1:65" x14ac:dyDescent="0.35">
      <c r="A140" s="28"/>
      <c r="B140" s="402"/>
      <c r="C140" s="403"/>
      <c r="D140" s="404"/>
      <c r="E140" s="411">
        <v>10</v>
      </c>
      <c r="F140" s="406"/>
      <c r="G140" s="408"/>
      <c r="H140" s="409"/>
      <c r="I140" s="409"/>
      <c r="J140" s="409"/>
      <c r="K140" s="409"/>
      <c r="L140" s="409"/>
      <c r="M140" s="409"/>
      <c r="N140" s="409"/>
      <c r="O140" s="409"/>
      <c r="P140" s="524"/>
      <c r="Q140" s="407">
        <v>0</v>
      </c>
      <c r="R140" s="407">
        <v>0</v>
      </c>
      <c r="S140" s="407">
        <v>0</v>
      </c>
      <c r="T140" s="407">
        <v>0</v>
      </c>
      <c r="U140" s="407">
        <v>0</v>
      </c>
      <c r="V140" s="407">
        <v>0</v>
      </c>
      <c r="W140" s="407">
        <v>0</v>
      </c>
      <c r="X140" s="407">
        <v>0</v>
      </c>
      <c r="Y140" s="407">
        <v>0</v>
      </c>
      <c r="Z140" s="407">
        <v>0</v>
      </c>
      <c r="AA140" s="407">
        <v>0</v>
      </c>
      <c r="AB140" s="407">
        <v>0</v>
      </c>
      <c r="AC140" s="407">
        <v>0</v>
      </c>
      <c r="AD140" s="407">
        <v>0</v>
      </c>
      <c r="AE140" s="407">
        <v>0</v>
      </c>
      <c r="AF140" s="407">
        <v>0</v>
      </c>
      <c r="AG140" s="407">
        <v>0</v>
      </c>
      <c r="AH140" s="407">
        <v>0</v>
      </c>
      <c r="AI140" s="407">
        <v>0</v>
      </c>
      <c r="AJ140" s="407">
        <v>0</v>
      </c>
      <c r="AK140" s="407">
        <v>0</v>
      </c>
      <c r="AL140" s="407">
        <v>0</v>
      </c>
      <c r="AM140" s="407">
        <v>0</v>
      </c>
      <c r="AN140" s="407">
        <v>0</v>
      </c>
      <c r="AO140" s="407">
        <v>0</v>
      </c>
      <c r="AP140" s="407">
        <v>0</v>
      </c>
      <c r="AQ140" s="407">
        <v>0</v>
      </c>
      <c r="AR140" s="407">
        <v>0</v>
      </c>
      <c r="AS140" s="407">
        <v>0</v>
      </c>
      <c r="AT140" s="407">
        <v>0</v>
      </c>
      <c r="AU140" s="407">
        <v>0</v>
      </c>
      <c r="AV140" s="407">
        <v>0</v>
      </c>
      <c r="AW140" s="407">
        <v>0</v>
      </c>
      <c r="AX140" s="407">
        <v>0</v>
      </c>
      <c r="AY140" s="407">
        <v>0</v>
      </c>
      <c r="AZ140" s="407">
        <v>0</v>
      </c>
      <c r="BA140" s="407">
        <v>0</v>
      </c>
      <c r="BB140" s="407">
        <v>0</v>
      </c>
      <c r="BC140" s="407">
        <v>0</v>
      </c>
      <c r="BD140" s="407">
        <v>0</v>
      </c>
      <c r="BE140" s="407">
        <v>0</v>
      </c>
      <c r="BF140" s="407">
        <v>0</v>
      </c>
      <c r="BG140" s="407">
        <v>0</v>
      </c>
      <c r="BH140" s="407">
        <v>0</v>
      </c>
      <c r="BI140" s="407">
        <v>0</v>
      </c>
      <c r="BJ140" s="28"/>
      <c r="BK140" s="28"/>
      <c r="BL140" s="28"/>
      <c r="BM140" s="28"/>
    </row>
    <row r="141" spans="1:65" x14ac:dyDescent="0.35">
      <c r="A141" s="28"/>
      <c r="B141" s="196"/>
      <c r="C141" s="402" t="s">
        <v>48</v>
      </c>
      <c r="D141" s="196"/>
      <c r="E141" s="196"/>
      <c r="F141" s="412"/>
      <c r="G141" s="413">
        <v>2.7858819944750515</v>
      </c>
      <c r="H141" s="413">
        <v>2.7858819944750515</v>
      </c>
      <c r="I141" s="413">
        <v>2.7862010518266862</v>
      </c>
      <c r="J141" s="413">
        <v>2.7952626149168309</v>
      </c>
      <c r="K141" s="413">
        <v>2.8488997894338448</v>
      </c>
      <c r="L141" s="413">
        <v>7.0133742013435418E-2</v>
      </c>
      <c r="M141" s="413">
        <v>7.0133742013435418E-2</v>
      </c>
      <c r="N141" s="413">
        <v>7.0133742013435418E-2</v>
      </c>
      <c r="O141" s="413">
        <v>7.0133742013435418E-2</v>
      </c>
      <c r="P141" s="413">
        <v>7.0133742013435418E-2</v>
      </c>
      <c r="Q141" s="413">
        <v>7.0133742013435418E-2</v>
      </c>
      <c r="R141" s="413">
        <v>7.0133742013435418E-2</v>
      </c>
      <c r="S141" s="413">
        <v>7.0133742013435418E-2</v>
      </c>
      <c r="T141" s="413">
        <v>7.0133742013435418E-2</v>
      </c>
      <c r="U141" s="413">
        <v>7.0133742013435418E-2</v>
      </c>
      <c r="V141" s="413">
        <v>7.0133742013435418E-2</v>
      </c>
      <c r="W141" s="413">
        <v>7.0133742013435418E-2</v>
      </c>
      <c r="X141" s="413">
        <v>7.0133742013435418E-2</v>
      </c>
      <c r="Y141" s="413">
        <v>7.0133742013435418E-2</v>
      </c>
      <c r="Z141" s="413">
        <v>7.0133742013435418E-2</v>
      </c>
      <c r="AA141" s="413">
        <v>7.0133742013435418E-2</v>
      </c>
      <c r="AB141" s="413">
        <v>7.0133742013435418E-2</v>
      </c>
      <c r="AC141" s="413">
        <v>7.0133742013435418E-2</v>
      </c>
      <c r="AD141" s="413">
        <v>7.0133742013435418E-2</v>
      </c>
      <c r="AE141" s="413">
        <v>7.0133742013435418E-2</v>
      </c>
      <c r="AF141" s="413">
        <v>7.0133742013435418E-2</v>
      </c>
      <c r="AG141" s="413">
        <v>7.0133742013435418E-2</v>
      </c>
      <c r="AH141" s="413">
        <v>7.0133742013435418E-2</v>
      </c>
      <c r="AI141" s="413">
        <v>7.0133742013435418E-2</v>
      </c>
      <c r="AJ141" s="413">
        <v>7.0133742013435418E-2</v>
      </c>
      <c r="AK141" s="413">
        <v>7.0133742013435418E-2</v>
      </c>
      <c r="AL141" s="413">
        <v>7.0133742013435418E-2</v>
      </c>
      <c r="AM141" s="413">
        <v>7.0133742013435418E-2</v>
      </c>
      <c r="AN141" s="413">
        <v>7.0133742013435418E-2</v>
      </c>
      <c r="AO141" s="413">
        <v>7.0133742013435418E-2</v>
      </c>
      <c r="AP141" s="413">
        <v>7.0133742013435418E-2</v>
      </c>
      <c r="AQ141" s="413">
        <v>7.0133742013435418E-2</v>
      </c>
      <c r="AR141" s="413">
        <v>7.0133742013435418E-2</v>
      </c>
      <c r="AS141" s="413">
        <v>7.0133742013435418E-2</v>
      </c>
      <c r="AT141" s="413">
        <v>7.0133742013435418E-2</v>
      </c>
      <c r="AU141" s="413">
        <v>7.0133742013435418E-2</v>
      </c>
      <c r="AV141" s="413">
        <v>7.0133742013435418E-2</v>
      </c>
      <c r="AW141" s="413">
        <v>7.0133742013435418E-2</v>
      </c>
      <c r="AX141" s="413">
        <v>7.0133742013435418E-2</v>
      </c>
      <c r="AY141" s="413">
        <v>7.0133742013435418E-2</v>
      </c>
      <c r="AZ141" s="413">
        <v>7.0133742013435418E-2</v>
      </c>
      <c r="BA141" s="413">
        <v>7.0133742013435418E-2</v>
      </c>
      <c r="BB141" s="413">
        <v>7.0133742013435418E-2</v>
      </c>
      <c r="BC141" s="413">
        <v>7.0133742013435418E-2</v>
      </c>
      <c r="BD141" s="413">
        <v>7.0133742013435418E-2</v>
      </c>
      <c r="BE141" s="413">
        <v>7.0133742013435418E-2</v>
      </c>
      <c r="BF141" s="413">
        <v>7.0133742013435418E-2</v>
      </c>
      <c r="BG141" s="413">
        <v>7.0133742013435418E-2</v>
      </c>
      <c r="BH141" s="413">
        <v>7.0133742013435418E-2</v>
      </c>
      <c r="BI141" s="413">
        <v>7.0133742013435418E-2</v>
      </c>
      <c r="BJ141" s="28"/>
      <c r="BK141" s="28"/>
      <c r="BL141" s="28"/>
      <c r="BM141" s="28"/>
    </row>
    <row r="142" spans="1:65" x14ac:dyDescent="0.35">
      <c r="A142" s="28"/>
      <c r="B142" s="397" t="s">
        <v>49</v>
      </c>
      <c r="C142" s="398"/>
      <c r="D142" s="399" t="s">
        <v>499</v>
      </c>
      <c r="E142" s="398"/>
      <c r="F142" s="400"/>
      <c r="G142" s="401">
        <v>105.16478377255922</v>
      </c>
      <c r="H142" s="401">
        <v>105.16478377255922</v>
      </c>
      <c r="I142" s="401">
        <v>105.16478377255922</v>
      </c>
      <c r="J142" s="401">
        <v>105.16478377255922</v>
      </c>
      <c r="K142" s="401">
        <v>105.16478377255922</v>
      </c>
      <c r="L142" s="401">
        <v>0</v>
      </c>
      <c r="M142" s="401">
        <v>0</v>
      </c>
      <c r="N142" s="401">
        <v>0</v>
      </c>
      <c r="O142" s="401">
        <v>0</v>
      </c>
      <c r="P142" s="401">
        <v>0</v>
      </c>
      <c r="Q142" s="401">
        <v>0</v>
      </c>
      <c r="R142" s="401">
        <v>0</v>
      </c>
      <c r="S142" s="401">
        <v>0</v>
      </c>
      <c r="T142" s="401">
        <v>0</v>
      </c>
      <c r="U142" s="401">
        <v>0</v>
      </c>
      <c r="V142" s="401">
        <v>0</v>
      </c>
      <c r="W142" s="401">
        <v>0</v>
      </c>
      <c r="X142" s="401">
        <v>0</v>
      </c>
      <c r="Y142" s="401">
        <v>0</v>
      </c>
      <c r="Z142" s="401">
        <v>0</v>
      </c>
      <c r="AA142" s="401">
        <v>0</v>
      </c>
      <c r="AB142" s="401">
        <v>0</v>
      </c>
      <c r="AC142" s="401">
        <v>0</v>
      </c>
      <c r="AD142" s="401">
        <v>0</v>
      </c>
      <c r="AE142" s="401">
        <v>0</v>
      </c>
      <c r="AF142" s="401">
        <v>0</v>
      </c>
      <c r="AG142" s="401">
        <v>0</v>
      </c>
      <c r="AH142" s="401">
        <v>0</v>
      </c>
      <c r="AI142" s="401">
        <v>0</v>
      </c>
      <c r="AJ142" s="401">
        <v>0</v>
      </c>
      <c r="AK142" s="401">
        <v>0</v>
      </c>
      <c r="AL142" s="401">
        <v>0</v>
      </c>
      <c r="AM142" s="401">
        <v>0</v>
      </c>
      <c r="AN142" s="401">
        <v>0</v>
      </c>
      <c r="AO142" s="401">
        <v>0</v>
      </c>
      <c r="AP142" s="401">
        <v>0</v>
      </c>
      <c r="AQ142" s="401">
        <v>0</v>
      </c>
      <c r="AR142" s="401">
        <v>0</v>
      </c>
      <c r="AS142" s="401">
        <v>0</v>
      </c>
      <c r="AT142" s="401">
        <v>0</v>
      </c>
      <c r="AU142" s="401">
        <v>0</v>
      </c>
      <c r="AV142" s="401">
        <v>0</v>
      </c>
      <c r="AW142" s="401">
        <v>0</v>
      </c>
      <c r="AX142" s="401">
        <v>0</v>
      </c>
      <c r="AY142" s="401">
        <v>0</v>
      </c>
      <c r="AZ142" s="401">
        <v>0</v>
      </c>
      <c r="BA142" s="401">
        <v>0</v>
      </c>
      <c r="BB142" s="401">
        <v>0</v>
      </c>
      <c r="BC142" s="401">
        <v>0</v>
      </c>
      <c r="BD142" s="401">
        <v>0</v>
      </c>
      <c r="BE142" s="401">
        <v>0</v>
      </c>
      <c r="BF142" s="401">
        <v>0</v>
      </c>
      <c r="BG142" s="401">
        <v>0</v>
      </c>
      <c r="BH142" s="401">
        <v>0</v>
      </c>
      <c r="BI142" s="401">
        <v>0</v>
      </c>
      <c r="BJ142" s="28"/>
      <c r="BK142" s="28"/>
      <c r="BL142" s="28"/>
      <c r="BM142" s="28"/>
    </row>
    <row r="143" spans="1:65" ht="118" x14ac:dyDescent="0.35">
      <c r="A143" s="28"/>
      <c r="B143" s="402"/>
      <c r="C143" s="403"/>
      <c r="D143" s="404" t="s">
        <v>500</v>
      </c>
      <c r="E143" s="405">
        <v>0</v>
      </c>
      <c r="F143" s="406"/>
      <c r="G143" s="407"/>
      <c r="H143" s="407"/>
      <c r="I143" s="407"/>
      <c r="J143" s="407"/>
      <c r="K143" s="407"/>
      <c r="L143" s="407"/>
      <c r="M143" s="407"/>
      <c r="N143" s="407"/>
      <c r="O143" s="407"/>
      <c r="P143" s="407"/>
      <c r="Q143" s="407"/>
      <c r="R143" s="407"/>
      <c r="S143" s="407"/>
      <c r="T143" s="407"/>
      <c r="U143" s="407"/>
      <c r="V143" s="407"/>
      <c r="W143" s="407"/>
      <c r="X143" s="407"/>
      <c r="Y143" s="407"/>
      <c r="Z143" s="407"/>
      <c r="AA143" s="407"/>
      <c r="AB143" s="407"/>
      <c r="AC143" s="407"/>
      <c r="AD143" s="407"/>
      <c r="AE143" s="407"/>
      <c r="AF143" s="407"/>
      <c r="AG143" s="407"/>
      <c r="AH143" s="407"/>
      <c r="AI143" s="407"/>
      <c r="AJ143" s="407"/>
      <c r="AK143" s="407"/>
      <c r="AL143" s="407"/>
      <c r="AM143" s="407"/>
      <c r="AN143" s="407"/>
      <c r="AO143" s="407"/>
      <c r="AP143" s="407"/>
      <c r="AQ143" s="407"/>
      <c r="AR143" s="407"/>
      <c r="AS143" s="407"/>
      <c r="AT143" s="407"/>
      <c r="AU143" s="407"/>
      <c r="AV143" s="407"/>
      <c r="AW143" s="407"/>
      <c r="AX143" s="407"/>
      <c r="AY143" s="407"/>
      <c r="AZ143" s="407"/>
      <c r="BA143" s="407"/>
      <c r="BB143" s="407"/>
      <c r="BC143" s="407"/>
      <c r="BD143" s="407"/>
      <c r="BE143" s="407"/>
      <c r="BF143" s="407"/>
      <c r="BG143" s="407"/>
      <c r="BH143" s="407"/>
      <c r="BI143" s="407"/>
      <c r="BJ143" s="28"/>
      <c r="BK143" s="28"/>
      <c r="BL143" s="28"/>
      <c r="BM143" s="28"/>
    </row>
    <row r="144" spans="1:65" x14ac:dyDescent="0.35">
      <c r="A144" s="28"/>
      <c r="B144" s="402"/>
      <c r="C144" s="403"/>
      <c r="D144" s="404"/>
      <c r="E144" s="405">
        <v>1</v>
      </c>
      <c r="F144" s="406"/>
      <c r="G144" s="523"/>
      <c r="H144" s="407">
        <v>1.910593571459454</v>
      </c>
      <c r="I144" s="407">
        <v>1.910593571459454</v>
      </c>
      <c r="J144" s="407">
        <v>1.910593571459454</v>
      </c>
      <c r="K144" s="407">
        <v>1.910593571459454</v>
      </c>
      <c r="L144" s="407">
        <v>1.910593571459454</v>
      </c>
      <c r="M144" s="407">
        <v>1.910593571459454</v>
      </c>
      <c r="N144" s="407">
        <v>1.910593571459454</v>
      </c>
      <c r="O144" s="407">
        <v>1.910593571459454</v>
      </c>
      <c r="P144" s="407">
        <v>1.910593571459454</v>
      </c>
      <c r="Q144" s="407">
        <v>1.910593571459454</v>
      </c>
      <c r="R144" s="407">
        <v>1.910593571459454</v>
      </c>
      <c r="S144" s="407">
        <v>1.910593571459454</v>
      </c>
      <c r="T144" s="407">
        <v>1.910593571459454</v>
      </c>
      <c r="U144" s="407">
        <v>1.910593571459454</v>
      </c>
      <c r="V144" s="407">
        <v>1.910593571459454</v>
      </c>
      <c r="W144" s="407">
        <v>1.910593571459454</v>
      </c>
      <c r="X144" s="407">
        <v>1.910593571459454</v>
      </c>
      <c r="Y144" s="407">
        <v>1.910593571459454</v>
      </c>
      <c r="Z144" s="407">
        <v>1.910593571459454</v>
      </c>
      <c r="AA144" s="407">
        <v>1.910593571459454</v>
      </c>
      <c r="AB144" s="407">
        <v>1.910593571459454</v>
      </c>
      <c r="AC144" s="407">
        <v>1.910593571459454</v>
      </c>
      <c r="AD144" s="407">
        <v>1.910593571459454</v>
      </c>
      <c r="AE144" s="407">
        <v>1.910593571459454</v>
      </c>
      <c r="AF144" s="407">
        <v>1.910593571459454</v>
      </c>
      <c r="AG144" s="407">
        <v>1.910593571459454</v>
      </c>
      <c r="AH144" s="407">
        <v>1.910593571459454</v>
      </c>
      <c r="AI144" s="407">
        <v>1.910593571459454</v>
      </c>
      <c r="AJ144" s="407">
        <v>1.910593571459454</v>
      </c>
      <c r="AK144" s="407">
        <v>1.910593571459454</v>
      </c>
      <c r="AL144" s="407">
        <v>1.910593571459454</v>
      </c>
      <c r="AM144" s="407">
        <v>1.910593571459454</v>
      </c>
      <c r="AN144" s="407">
        <v>1.910593571459454</v>
      </c>
      <c r="AO144" s="407">
        <v>1.910593571459454</v>
      </c>
      <c r="AP144" s="407">
        <v>1.910593571459454</v>
      </c>
      <c r="AQ144" s="407">
        <v>1.910593571459454</v>
      </c>
      <c r="AR144" s="407">
        <v>1.910593571459454</v>
      </c>
      <c r="AS144" s="407">
        <v>1.910593571459454</v>
      </c>
      <c r="AT144" s="407">
        <v>1.910593571459454</v>
      </c>
      <c r="AU144" s="407">
        <v>1.910593571459454</v>
      </c>
      <c r="AV144" s="407">
        <v>1.910593571459454</v>
      </c>
      <c r="AW144" s="407">
        <v>1.910593571459454</v>
      </c>
      <c r="AX144" s="407">
        <v>1.910593571459454</v>
      </c>
      <c r="AY144" s="407">
        <v>1.910593571459454</v>
      </c>
      <c r="AZ144" s="407">
        <v>1.910593571459454</v>
      </c>
      <c r="BA144" s="407">
        <v>1.910593571459454</v>
      </c>
      <c r="BB144" s="407">
        <v>1.910593571459454</v>
      </c>
      <c r="BC144" s="407">
        <v>1.910593571459454</v>
      </c>
      <c r="BD144" s="407">
        <v>1.910593571459454</v>
      </c>
      <c r="BE144" s="407">
        <v>1.910593571459454</v>
      </c>
      <c r="BF144" s="407">
        <v>1.910593571459454</v>
      </c>
      <c r="BG144" s="407">
        <v>1.910593571459454</v>
      </c>
      <c r="BH144" s="407">
        <v>1.910593571459454</v>
      </c>
      <c r="BI144" s="407">
        <v>1.910593571459454</v>
      </c>
      <c r="BJ144" s="28"/>
      <c r="BK144" s="28"/>
      <c r="BL144" s="28"/>
      <c r="BM144" s="28"/>
    </row>
    <row r="145" spans="1:65" x14ac:dyDescent="0.35">
      <c r="A145" s="28"/>
      <c r="B145" s="402"/>
      <c r="C145" s="403"/>
      <c r="D145" s="404"/>
      <c r="E145" s="405">
        <v>2</v>
      </c>
      <c r="F145" s="406"/>
      <c r="G145" s="408"/>
      <c r="H145" s="524"/>
      <c r="I145" s="407">
        <v>2.0898791885170787</v>
      </c>
      <c r="J145" s="407">
        <v>2.0898791885170787</v>
      </c>
      <c r="K145" s="407">
        <v>2.0898791885170787</v>
      </c>
      <c r="L145" s="407">
        <v>2.0898791885170787</v>
      </c>
      <c r="M145" s="407">
        <v>2.0898791885170787</v>
      </c>
      <c r="N145" s="407">
        <v>2.0898791885170787</v>
      </c>
      <c r="O145" s="407">
        <v>2.0898791885170787</v>
      </c>
      <c r="P145" s="407">
        <v>2.0898791885170787</v>
      </c>
      <c r="Q145" s="407">
        <v>2.0898791885170787</v>
      </c>
      <c r="R145" s="407">
        <v>2.0898791885170787</v>
      </c>
      <c r="S145" s="407">
        <v>2.0898791885170787</v>
      </c>
      <c r="T145" s="407">
        <v>2.0898791885170787</v>
      </c>
      <c r="U145" s="407">
        <v>2.0898791885170787</v>
      </c>
      <c r="V145" s="407">
        <v>2.0898791885170787</v>
      </c>
      <c r="W145" s="407">
        <v>2.0898791885170787</v>
      </c>
      <c r="X145" s="407">
        <v>2.0898791885170787</v>
      </c>
      <c r="Y145" s="407">
        <v>2.0898791885170787</v>
      </c>
      <c r="Z145" s="407">
        <v>2.0898791885170787</v>
      </c>
      <c r="AA145" s="407">
        <v>2.0898791885170787</v>
      </c>
      <c r="AB145" s="407">
        <v>2.0898791885170787</v>
      </c>
      <c r="AC145" s="407">
        <v>2.0898791885170787</v>
      </c>
      <c r="AD145" s="407">
        <v>2.0898791885170787</v>
      </c>
      <c r="AE145" s="407">
        <v>2.0898791885170787</v>
      </c>
      <c r="AF145" s="407">
        <v>2.0898791885170787</v>
      </c>
      <c r="AG145" s="407">
        <v>2.0898791885170787</v>
      </c>
      <c r="AH145" s="407">
        <v>2.0898791885170787</v>
      </c>
      <c r="AI145" s="407">
        <v>2.0898791885170787</v>
      </c>
      <c r="AJ145" s="407">
        <v>2.0898791885170787</v>
      </c>
      <c r="AK145" s="407">
        <v>2.0898791885170787</v>
      </c>
      <c r="AL145" s="407">
        <v>2.0898791885170787</v>
      </c>
      <c r="AM145" s="407">
        <v>2.0898791885170787</v>
      </c>
      <c r="AN145" s="407">
        <v>2.0898791885170787</v>
      </c>
      <c r="AO145" s="407">
        <v>2.0898791885170787</v>
      </c>
      <c r="AP145" s="407">
        <v>2.0898791885170787</v>
      </c>
      <c r="AQ145" s="407">
        <v>2.0898791885170787</v>
      </c>
      <c r="AR145" s="407">
        <v>2.0898791885170787</v>
      </c>
      <c r="AS145" s="407">
        <v>2.0898791885170787</v>
      </c>
      <c r="AT145" s="407">
        <v>2.0898791885170787</v>
      </c>
      <c r="AU145" s="407">
        <v>2.0898791885170787</v>
      </c>
      <c r="AV145" s="407">
        <v>2.0898791885170787</v>
      </c>
      <c r="AW145" s="407">
        <v>2.0898791885170787</v>
      </c>
      <c r="AX145" s="407">
        <v>2.0898791885170787</v>
      </c>
      <c r="AY145" s="407">
        <v>2.0898791885170787</v>
      </c>
      <c r="AZ145" s="407">
        <v>2.0898791885170787</v>
      </c>
      <c r="BA145" s="407">
        <v>2.0898791885170787</v>
      </c>
      <c r="BB145" s="407">
        <v>2.0898791885170787</v>
      </c>
      <c r="BC145" s="407">
        <v>2.0898791885170787</v>
      </c>
      <c r="BD145" s="407">
        <v>2.0898791885170787</v>
      </c>
      <c r="BE145" s="407">
        <v>2.0898791885170787</v>
      </c>
      <c r="BF145" s="407">
        <v>2.0898791885170787</v>
      </c>
      <c r="BG145" s="407">
        <v>2.0898791885170787</v>
      </c>
      <c r="BH145" s="407">
        <v>2.0898791885170787</v>
      </c>
      <c r="BI145" s="407">
        <v>2.0898791885170787</v>
      </c>
      <c r="BJ145" s="28"/>
      <c r="BK145" s="28"/>
      <c r="BL145" s="28"/>
      <c r="BM145" s="28"/>
    </row>
    <row r="146" spans="1:65" x14ac:dyDescent="0.35">
      <c r="A146" s="28"/>
      <c r="B146" s="402"/>
      <c r="C146" s="403"/>
      <c r="D146" s="404"/>
      <c r="E146" s="405">
        <v>3</v>
      </c>
      <c r="F146" s="406"/>
      <c r="G146" s="408"/>
      <c r="H146" s="409"/>
      <c r="I146" s="524"/>
      <c r="J146" s="407">
        <v>2.080285296644047</v>
      </c>
      <c r="K146" s="407">
        <v>2.080285296644047</v>
      </c>
      <c r="L146" s="407">
        <v>2.080285296644047</v>
      </c>
      <c r="M146" s="407">
        <v>2.080285296644047</v>
      </c>
      <c r="N146" s="407">
        <v>2.080285296644047</v>
      </c>
      <c r="O146" s="407">
        <v>2.080285296644047</v>
      </c>
      <c r="P146" s="407">
        <v>2.080285296644047</v>
      </c>
      <c r="Q146" s="407">
        <v>2.080285296644047</v>
      </c>
      <c r="R146" s="407">
        <v>2.080285296644047</v>
      </c>
      <c r="S146" s="407">
        <v>2.080285296644047</v>
      </c>
      <c r="T146" s="407">
        <v>2.080285296644047</v>
      </c>
      <c r="U146" s="407">
        <v>2.080285296644047</v>
      </c>
      <c r="V146" s="407">
        <v>2.080285296644047</v>
      </c>
      <c r="W146" s="407">
        <v>2.080285296644047</v>
      </c>
      <c r="X146" s="407">
        <v>2.080285296644047</v>
      </c>
      <c r="Y146" s="407">
        <v>2.080285296644047</v>
      </c>
      <c r="Z146" s="407">
        <v>2.080285296644047</v>
      </c>
      <c r="AA146" s="407">
        <v>2.080285296644047</v>
      </c>
      <c r="AB146" s="407">
        <v>2.080285296644047</v>
      </c>
      <c r="AC146" s="407">
        <v>2.080285296644047</v>
      </c>
      <c r="AD146" s="407">
        <v>2.080285296644047</v>
      </c>
      <c r="AE146" s="407">
        <v>2.080285296644047</v>
      </c>
      <c r="AF146" s="407">
        <v>2.080285296644047</v>
      </c>
      <c r="AG146" s="407">
        <v>2.080285296644047</v>
      </c>
      <c r="AH146" s="407">
        <v>2.080285296644047</v>
      </c>
      <c r="AI146" s="407">
        <v>2.080285296644047</v>
      </c>
      <c r="AJ146" s="407">
        <v>2.080285296644047</v>
      </c>
      <c r="AK146" s="407">
        <v>2.080285296644047</v>
      </c>
      <c r="AL146" s="407">
        <v>2.080285296644047</v>
      </c>
      <c r="AM146" s="407">
        <v>2.080285296644047</v>
      </c>
      <c r="AN146" s="407">
        <v>2.080285296644047</v>
      </c>
      <c r="AO146" s="407">
        <v>2.080285296644047</v>
      </c>
      <c r="AP146" s="407">
        <v>2.080285296644047</v>
      </c>
      <c r="AQ146" s="407">
        <v>2.080285296644047</v>
      </c>
      <c r="AR146" s="407">
        <v>2.080285296644047</v>
      </c>
      <c r="AS146" s="407">
        <v>2.080285296644047</v>
      </c>
      <c r="AT146" s="407">
        <v>2.080285296644047</v>
      </c>
      <c r="AU146" s="407">
        <v>2.080285296644047</v>
      </c>
      <c r="AV146" s="407">
        <v>2.080285296644047</v>
      </c>
      <c r="AW146" s="407">
        <v>2.080285296644047</v>
      </c>
      <c r="AX146" s="407">
        <v>2.080285296644047</v>
      </c>
      <c r="AY146" s="407">
        <v>2.080285296644047</v>
      </c>
      <c r="AZ146" s="407">
        <v>2.080285296644047</v>
      </c>
      <c r="BA146" s="407">
        <v>2.080285296644047</v>
      </c>
      <c r="BB146" s="407">
        <v>2.080285296644047</v>
      </c>
      <c r="BC146" s="407">
        <v>2.080285296644047</v>
      </c>
      <c r="BD146" s="407">
        <v>2.080285296644047</v>
      </c>
      <c r="BE146" s="407">
        <v>2.080285296644047</v>
      </c>
      <c r="BF146" s="407">
        <v>2.080285296644047</v>
      </c>
      <c r="BG146" s="407">
        <v>2.080285296644047</v>
      </c>
      <c r="BH146" s="407">
        <v>2.080285296644047</v>
      </c>
      <c r="BI146" s="407">
        <v>2.080285296644047</v>
      </c>
      <c r="BJ146" s="28"/>
      <c r="BK146" s="28"/>
      <c r="BL146" s="28"/>
      <c r="BM146" s="28"/>
    </row>
    <row r="147" spans="1:65" x14ac:dyDescent="0.35">
      <c r="A147" s="28"/>
      <c r="B147" s="402"/>
      <c r="C147" s="403"/>
      <c r="D147" s="404"/>
      <c r="E147" s="405">
        <v>4</v>
      </c>
      <c r="F147" s="406"/>
      <c r="G147" s="408"/>
      <c r="H147" s="409"/>
      <c r="I147" s="409"/>
      <c r="J147" s="524"/>
      <c r="K147" s="407">
        <v>2.1497111584451973</v>
      </c>
      <c r="L147" s="407">
        <v>2.1497111584451973</v>
      </c>
      <c r="M147" s="407">
        <v>2.1497111584451973</v>
      </c>
      <c r="N147" s="407">
        <v>2.1497111584451973</v>
      </c>
      <c r="O147" s="407">
        <v>2.1497111584451973</v>
      </c>
      <c r="P147" s="407">
        <v>2.1497111584451973</v>
      </c>
      <c r="Q147" s="407">
        <v>2.1497111584451973</v>
      </c>
      <c r="R147" s="407">
        <v>2.1497111584451973</v>
      </c>
      <c r="S147" s="407">
        <v>2.1497111584451973</v>
      </c>
      <c r="T147" s="407">
        <v>2.1497111584451973</v>
      </c>
      <c r="U147" s="407">
        <v>2.1497111584451973</v>
      </c>
      <c r="V147" s="407">
        <v>2.1497111584451973</v>
      </c>
      <c r="W147" s="407">
        <v>2.1497111584451973</v>
      </c>
      <c r="X147" s="407">
        <v>2.1497111584451973</v>
      </c>
      <c r="Y147" s="407">
        <v>2.1497111584451973</v>
      </c>
      <c r="Z147" s="407">
        <v>2.1497111584451973</v>
      </c>
      <c r="AA147" s="407">
        <v>2.1497111584451973</v>
      </c>
      <c r="AB147" s="407">
        <v>2.1497111584451973</v>
      </c>
      <c r="AC147" s="407">
        <v>2.1497111584451973</v>
      </c>
      <c r="AD147" s="407">
        <v>2.1497111584451973</v>
      </c>
      <c r="AE147" s="407">
        <v>2.1497111584451973</v>
      </c>
      <c r="AF147" s="407">
        <v>2.1497111584451973</v>
      </c>
      <c r="AG147" s="407">
        <v>2.1497111584451973</v>
      </c>
      <c r="AH147" s="407">
        <v>2.1497111584451973</v>
      </c>
      <c r="AI147" s="407">
        <v>2.1497111584451973</v>
      </c>
      <c r="AJ147" s="407">
        <v>2.1497111584451973</v>
      </c>
      <c r="AK147" s="407">
        <v>2.1497111584451973</v>
      </c>
      <c r="AL147" s="407">
        <v>2.1497111584451973</v>
      </c>
      <c r="AM147" s="407">
        <v>2.1497111584451973</v>
      </c>
      <c r="AN147" s="407">
        <v>2.1497111584451973</v>
      </c>
      <c r="AO147" s="407">
        <v>2.1497111584451973</v>
      </c>
      <c r="AP147" s="407">
        <v>2.1497111584451973</v>
      </c>
      <c r="AQ147" s="407">
        <v>2.1497111584451973</v>
      </c>
      <c r="AR147" s="407">
        <v>2.1497111584451973</v>
      </c>
      <c r="AS147" s="407">
        <v>2.1497111584451973</v>
      </c>
      <c r="AT147" s="407">
        <v>2.1497111584451973</v>
      </c>
      <c r="AU147" s="407">
        <v>2.1497111584451973</v>
      </c>
      <c r="AV147" s="407">
        <v>2.1497111584451973</v>
      </c>
      <c r="AW147" s="407">
        <v>2.1497111584451973</v>
      </c>
      <c r="AX147" s="407">
        <v>2.1497111584451973</v>
      </c>
      <c r="AY147" s="407">
        <v>2.1497111584451973</v>
      </c>
      <c r="AZ147" s="407">
        <v>2.1497111584451973</v>
      </c>
      <c r="BA147" s="407">
        <v>2.1497111584451973</v>
      </c>
      <c r="BB147" s="407">
        <v>2.1497111584451973</v>
      </c>
      <c r="BC147" s="407">
        <v>2.1497111584451973</v>
      </c>
      <c r="BD147" s="407">
        <v>2.1497111584451973</v>
      </c>
      <c r="BE147" s="407">
        <v>2.1497111584451973</v>
      </c>
      <c r="BF147" s="407">
        <v>2.1497111584451973</v>
      </c>
      <c r="BG147" s="407">
        <v>2.1497111584451973</v>
      </c>
      <c r="BH147" s="407">
        <v>2.1497111584451973</v>
      </c>
      <c r="BI147" s="407">
        <v>2.1497111584451973</v>
      </c>
      <c r="BJ147" s="28"/>
      <c r="BK147" s="28"/>
      <c r="BL147" s="28"/>
      <c r="BM147" s="28"/>
    </row>
    <row r="148" spans="1:65" x14ac:dyDescent="0.35">
      <c r="A148" s="28"/>
      <c r="B148" s="402"/>
      <c r="C148" s="403"/>
      <c r="D148" s="404"/>
      <c r="E148" s="405">
        <v>5</v>
      </c>
      <c r="F148" s="406"/>
      <c r="G148" s="408"/>
      <c r="H148" s="409"/>
      <c r="I148" s="409"/>
      <c r="J148" s="409"/>
      <c r="K148" s="524"/>
      <c r="L148" s="407">
        <v>2.0680291286456183</v>
      </c>
      <c r="M148" s="407">
        <v>2.0680291286456183</v>
      </c>
      <c r="N148" s="407">
        <v>2.0680291286456183</v>
      </c>
      <c r="O148" s="407">
        <v>2.0680291286456183</v>
      </c>
      <c r="P148" s="407">
        <v>2.0680291286456183</v>
      </c>
      <c r="Q148" s="407">
        <v>2.0680291286456183</v>
      </c>
      <c r="R148" s="407">
        <v>2.0680291286456183</v>
      </c>
      <c r="S148" s="407">
        <v>2.0680291286456183</v>
      </c>
      <c r="T148" s="407">
        <v>2.0680291286456183</v>
      </c>
      <c r="U148" s="407">
        <v>2.0680291286456183</v>
      </c>
      <c r="V148" s="407">
        <v>2.0680291286456183</v>
      </c>
      <c r="W148" s="407">
        <v>2.0680291286456183</v>
      </c>
      <c r="X148" s="407">
        <v>2.0680291286456183</v>
      </c>
      <c r="Y148" s="407">
        <v>2.0680291286456183</v>
      </c>
      <c r="Z148" s="407">
        <v>2.0680291286456183</v>
      </c>
      <c r="AA148" s="407">
        <v>2.0680291286456183</v>
      </c>
      <c r="AB148" s="407">
        <v>2.0680291286456183</v>
      </c>
      <c r="AC148" s="407">
        <v>2.0680291286456183</v>
      </c>
      <c r="AD148" s="407">
        <v>2.0680291286456183</v>
      </c>
      <c r="AE148" s="407">
        <v>2.0680291286456183</v>
      </c>
      <c r="AF148" s="407">
        <v>2.0680291286456183</v>
      </c>
      <c r="AG148" s="407">
        <v>2.0680291286456183</v>
      </c>
      <c r="AH148" s="407">
        <v>2.0680291286456183</v>
      </c>
      <c r="AI148" s="407">
        <v>2.0680291286456183</v>
      </c>
      <c r="AJ148" s="407">
        <v>2.0680291286456183</v>
      </c>
      <c r="AK148" s="407">
        <v>2.0680291286456183</v>
      </c>
      <c r="AL148" s="407">
        <v>2.0680291286456183</v>
      </c>
      <c r="AM148" s="407">
        <v>2.0680291286456183</v>
      </c>
      <c r="AN148" s="407">
        <v>2.0680291286456183</v>
      </c>
      <c r="AO148" s="407">
        <v>2.0680291286456183</v>
      </c>
      <c r="AP148" s="407">
        <v>2.0680291286456183</v>
      </c>
      <c r="AQ148" s="407">
        <v>2.0680291286456183</v>
      </c>
      <c r="AR148" s="407">
        <v>2.0680291286456183</v>
      </c>
      <c r="AS148" s="407">
        <v>2.0680291286456183</v>
      </c>
      <c r="AT148" s="407">
        <v>2.0680291286456183</v>
      </c>
      <c r="AU148" s="407">
        <v>2.0680291286456183</v>
      </c>
      <c r="AV148" s="407">
        <v>2.0680291286456183</v>
      </c>
      <c r="AW148" s="407">
        <v>2.0680291286456183</v>
      </c>
      <c r="AX148" s="407">
        <v>2.0680291286456183</v>
      </c>
      <c r="AY148" s="407">
        <v>2.0680291286456183</v>
      </c>
      <c r="AZ148" s="407">
        <v>2.0680291286456183</v>
      </c>
      <c r="BA148" s="407">
        <v>2.0680291286456183</v>
      </c>
      <c r="BB148" s="407">
        <v>2.0680291286456183</v>
      </c>
      <c r="BC148" s="407">
        <v>2.0680291286456183</v>
      </c>
      <c r="BD148" s="407">
        <v>2.0680291286456183</v>
      </c>
      <c r="BE148" s="407">
        <v>2.0680291286456183</v>
      </c>
      <c r="BF148" s="407">
        <v>2.0680291286456183</v>
      </c>
      <c r="BG148" s="407">
        <v>2.0680291286456183</v>
      </c>
      <c r="BH148" s="407">
        <v>2.0680291286456183</v>
      </c>
      <c r="BI148" s="407">
        <v>2.0680291286456183</v>
      </c>
      <c r="BJ148" s="28"/>
      <c r="BK148" s="28"/>
      <c r="BL148" s="28"/>
      <c r="BM148" s="28"/>
    </row>
    <row r="149" spans="1:65" x14ac:dyDescent="0.35">
      <c r="A149" s="28"/>
      <c r="B149" s="402"/>
      <c r="C149" s="403"/>
      <c r="D149" s="404"/>
      <c r="E149" s="405">
        <v>6</v>
      </c>
      <c r="F149" s="406"/>
      <c r="G149" s="408"/>
      <c r="H149" s="409"/>
      <c r="I149" s="409"/>
      <c r="J149" s="409"/>
      <c r="K149" s="409"/>
      <c r="L149" s="524"/>
      <c r="M149" s="407">
        <v>0</v>
      </c>
      <c r="N149" s="407">
        <v>0</v>
      </c>
      <c r="O149" s="407">
        <v>0</v>
      </c>
      <c r="P149" s="407">
        <v>0</v>
      </c>
      <c r="Q149" s="407">
        <v>0</v>
      </c>
      <c r="R149" s="407">
        <v>0</v>
      </c>
      <c r="S149" s="407">
        <v>0</v>
      </c>
      <c r="T149" s="407">
        <v>0</v>
      </c>
      <c r="U149" s="407">
        <v>0</v>
      </c>
      <c r="V149" s="407">
        <v>0</v>
      </c>
      <c r="W149" s="407">
        <v>0</v>
      </c>
      <c r="X149" s="407">
        <v>0</v>
      </c>
      <c r="Y149" s="407">
        <v>0</v>
      </c>
      <c r="Z149" s="407">
        <v>0</v>
      </c>
      <c r="AA149" s="407">
        <v>0</v>
      </c>
      <c r="AB149" s="407">
        <v>0</v>
      </c>
      <c r="AC149" s="407">
        <v>0</v>
      </c>
      <c r="AD149" s="407">
        <v>0</v>
      </c>
      <c r="AE149" s="407">
        <v>0</v>
      </c>
      <c r="AF149" s="407">
        <v>0</v>
      </c>
      <c r="AG149" s="407">
        <v>0</v>
      </c>
      <c r="AH149" s="407">
        <v>0</v>
      </c>
      <c r="AI149" s="407">
        <v>0</v>
      </c>
      <c r="AJ149" s="407">
        <v>0</v>
      </c>
      <c r="AK149" s="407">
        <v>0</v>
      </c>
      <c r="AL149" s="407">
        <v>0</v>
      </c>
      <c r="AM149" s="407">
        <v>0</v>
      </c>
      <c r="AN149" s="407">
        <v>0</v>
      </c>
      <c r="AO149" s="407">
        <v>0</v>
      </c>
      <c r="AP149" s="407">
        <v>0</v>
      </c>
      <c r="AQ149" s="407">
        <v>0</v>
      </c>
      <c r="AR149" s="407">
        <v>0</v>
      </c>
      <c r="AS149" s="407">
        <v>0</v>
      </c>
      <c r="AT149" s="407">
        <v>0</v>
      </c>
      <c r="AU149" s="407">
        <v>0</v>
      </c>
      <c r="AV149" s="407">
        <v>0</v>
      </c>
      <c r="AW149" s="407">
        <v>0</v>
      </c>
      <c r="AX149" s="407">
        <v>0</v>
      </c>
      <c r="AY149" s="407">
        <v>0</v>
      </c>
      <c r="AZ149" s="407">
        <v>0</v>
      </c>
      <c r="BA149" s="407">
        <v>0</v>
      </c>
      <c r="BB149" s="407">
        <v>0</v>
      </c>
      <c r="BC149" s="407">
        <v>0</v>
      </c>
      <c r="BD149" s="407">
        <v>0</v>
      </c>
      <c r="BE149" s="407">
        <v>0</v>
      </c>
      <c r="BF149" s="407">
        <v>0</v>
      </c>
      <c r="BG149" s="407">
        <v>0</v>
      </c>
      <c r="BH149" s="407">
        <v>0</v>
      </c>
      <c r="BI149" s="407">
        <v>0</v>
      </c>
      <c r="BJ149" s="28"/>
      <c r="BK149" s="28"/>
      <c r="BL149" s="28"/>
      <c r="BM149" s="28"/>
    </row>
    <row r="150" spans="1:65" x14ac:dyDescent="0.35">
      <c r="A150" s="28"/>
      <c r="B150" s="402"/>
      <c r="C150" s="403"/>
      <c r="D150" s="404"/>
      <c r="E150" s="405">
        <v>7</v>
      </c>
      <c r="F150" s="406"/>
      <c r="G150" s="408"/>
      <c r="H150" s="409"/>
      <c r="I150" s="409"/>
      <c r="J150" s="409"/>
      <c r="K150" s="409"/>
      <c r="L150" s="409"/>
      <c r="M150" s="524"/>
      <c r="N150" s="407">
        <v>0</v>
      </c>
      <c r="O150" s="407">
        <v>0</v>
      </c>
      <c r="P150" s="407">
        <v>0</v>
      </c>
      <c r="Q150" s="407">
        <v>0</v>
      </c>
      <c r="R150" s="407">
        <v>0</v>
      </c>
      <c r="S150" s="407">
        <v>0</v>
      </c>
      <c r="T150" s="407">
        <v>0</v>
      </c>
      <c r="U150" s="407">
        <v>0</v>
      </c>
      <c r="V150" s="407">
        <v>0</v>
      </c>
      <c r="W150" s="407">
        <v>0</v>
      </c>
      <c r="X150" s="407">
        <v>0</v>
      </c>
      <c r="Y150" s="407">
        <v>0</v>
      </c>
      <c r="Z150" s="407">
        <v>0</v>
      </c>
      <c r="AA150" s="407">
        <v>0</v>
      </c>
      <c r="AB150" s="407">
        <v>0</v>
      </c>
      <c r="AC150" s="407">
        <v>0</v>
      </c>
      <c r="AD150" s="407">
        <v>0</v>
      </c>
      <c r="AE150" s="407">
        <v>0</v>
      </c>
      <c r="AF150" s="407">
        <v>0</v>
      </c>
      <c r="AG150" s="407">
        <v>0</v>
      </c>
      <c r="AH150" s="407">
        <v>0</v>
      </c>
      <c r="AI150" s="407">
        <v>0</v>
      </c>
      <c r="AJ150" s="407">
        <v>0</v>
      </c>
      <c r="AK150" s="407">
        <v>0</v>
      </c>
      <c r="AL150" s="407">
        <v>0</v>
      </c>
      <c r="AM150" s="407">
        <v>0</v>
      </c>
      <c r="AN150" s="407">
        <v>0</v>
      </c>
      <c r="AO150" s="407">
        <v>0</v>
      </c>
      <c r="AP150" s="407">
        <v>0</v>
      </c>
      <c r="AQ150" s="407">
        <v>0</v>
      </c>
      <c r="AR150" s="407">
        <v>0</v>
      </c>
      <c r="AS150" s="407">
        <v>0</v>
      </c>
      <c r="AT150" s="407">
        <v>0</v>
      </c>
      <c r="AU150" s="407">
        <v>0</v>
      </c>
      <c r="AV150" s="407">
        <v>0</v>
      </c>
      <c r="AW150" s="407">
        <v>0</v>
      </c>
      <c r="AX150" s="407">
        <v>0</v>
      </c>
      <c r="AY150" s="407">
        <v>0</v>
      </c>
      <c r="AZ150" s="407">
        <v>0</v>
      </c>
      <c r="BA150" s="407">
        <v>0</v>
      </c>
      <c r="BB150" s="407">
        <v>0</v>
      </c>
      <c r="BC150" s="407">
        <v>0</v>
      </c>
      <c r="BD150" s="407">
        <v>0</v>
      </c>
      <c r="BE150" s="407">
        <v>0</v>
      </c>
      <c r="BF150" s="407">
        <v>0</v>
      </c>
      <c r="BG150" s="407">
        <v>0</v>
      </c>
      <c r="BH150" s="407">
        <v>0</v>
      </c>
      <c r="BI150" s="407">
        <v>0</v>
      </c>
      <c r="BJ150" s="28"/>
      <c r="BK150" s="28"/>
      <c r="BL150" s="28"/>
      <c r="BM150" s="28"/>
    </row>
    <row r="151" spans="1:65" x14ac:dyDescent="0.35">
      <c r="A151" s="28"/>
      <c r="B151" s="402"/>
      <c r="C151" s="403"/>
      <c r="D151" s="404"/>
      <c r="E151" s="405">
        <v>8</v>
      </c>
      <c r="F151" s="406"/>
      <c r="G151" s="408"/>
      <c r="H151" s="409"/>
      <c r="I151" s="409"/>
      <c r="J151" s="409"/>
      <c r="K151" s="409"/>
      <c r="L151" s="409"/>
      <c r="M151" s="409"/>
      <c r="N151" s="524"/>
      <c r="O151" s="407">
        <v>0</v>
      </c>
      <c r="P151" s="407">
        <v>0</v>
      </c>
      <c r="Q151" s="407">
        <v>0</v>
      </c>
      <c r="R151" s="407">
        <v>0</v>
      </c>
      <c r="S151" s="407">
        <v>0</v>
      </c>
      <c r="T151" s="407">
        <v>0</v>
      </c>
      <c r="U151" s="407">
        <v>0</v>
      </c>
      <c r="V151" s="407">
        <v>0</v>
      </c>
      <c r="W151" s="407">
        <v>0</v>
      </c>
      <c r="X151" s="407">
        <v>0</v>
      </c>
      <c r="Y151" s="407">
        <v>0</v>
      </c>
      <c r="Z151" s="407">
        <v>0</v>
      </c>
      <c r="AA151" s="407">
        <v>0</v>
      </c>
      <c r="AB151" s="407">
        <v>0</v>
      </c>
      <c r="AC151" s="407">
        <v>0</v>
      </c>
      <c r="AD151" s="407">
        <v>0</v>
      </c>
      <c r="AE151" s="407">
        <v>0</v>
      </c>
      <c r="AF151" s="407">
        <v>0</v>
      </c>
      <c r="AG151" s="407">
        <v>0</v>
      </c>
      <c r="AH151" s="407">
        <v>0</v>
      </c>
      <c r="AI151" s="407">
        <v>0</v>
      </c>
      <c r="AJ151" s="407">
        <v>0</v>
      </c>
      <c r="AK151" s="407">
        <v>0</v>
      </c>
      <c r="AL151" s="407">
        <v>0</v>
      </c>
      <c r="AM151" s="407">
        <v>0</v>
      </c>
      <c r="AN151" s="407">
        <v>0</v>
      </c>
      <c r="AO151" s="407">
        <v>0</v>
      </c>
      <c r="AP151" s="407">
        <v>0</v>
      </c>
      <c r="AQ151" s="407">
        <v>0</v>
      </c>
      <c r="AR151" s="407">
        <v>0</v>
      </c>
      <c r="AS151" s="407">
        <v>0</v>
      </c>
      <c r="AT151" s="407">
        <v>0</v>
      </c>
      <c r="AU151" s="407">
        <v>0</v>
      </c>
      <c r="AV151" s="407">
        <v>0</v>
      </c>
      <c r="AW151" s="407">
        <v>0</v>
      </c>
      <c r="AX151" s="407">
        <v>0</v>
      </c>
      <c r="AY151" s="407">
        <v>0</v>
      </c>
      <c r="AZ151" s="407">
        <v>0</v>
      </c>
      <c r="BA151" s="407">
        <v>0</v>
      </c>
      <c r="BB151" s="407">
        <v>0</v>
      </c>
      <c r="BC151" s="407">
        <v>0</v>
      </c>
      <c r="BD151" s="407">
        <v>0</v>
      </c>
      <c r="BE151" s="407">
        <v>0</v>
      </c>
      <c r="BF151" s="407">
        <v>0</v>
      </c>
      <c r="BG151" s="407">
        <v>0</v>
      </c>
      <c r="BH151" s="407">
        <v>0</v>
      </c>
      <c r="BI151" s="407">
        <v>0</v>
      </c>
      <c r="BJ151" s="28"/>
      <c r="BK151" s="28"/>
      <c r="BL151" s="28"/>
      <c r="BM151" s="28"/>
    </row>
    <row r="152" spans="1:65" x14ac:dyDescent="0.35">
      <c r="A152" s="28"/>
      <c r="B152" s="402"/>
      <c r="C152" s="403"/>
      <c r="D152" s="404"/>
      <c r="E152" s="405">
        <v>9</v>
      </c>
      <c r="F152" s="406"/>
      <c r="G152" s="408"/>
      <c r="H152" s="409"/>
      <c r="I152" s="409"/>
      <c r="J152" s="409"/>
      <c r="K152" s="409"/>
      <c r="L152" s="409"/>
      <c r="M152" s="409"/>
      <c r="N152" s="409"/>
      <c r="O152" s="524"/>
      <c r="P152" s="407">
        <v>0</v>
      </c>
      <c r="Q152" s="407">
        <v>0</v>
      </c>
      <c r="R152" s="407">
        <v>0</v>
      </c>
      <c r="S152" s="407">
        <v>0</v>
      </c>
      <c r="T152" s="407">
        <v>0</v>
      </c>
      <c r="U152" s="407">
        <v>0</v>
      </c>
      <c r="V152" s="407">
        <v>0</v>
      </c>
      <c r="W152" s="407">
        <v>0</v>
      </c>
      <c r="X152" s="407">
        <v>0</v>
      </c>
      <c r="Y152" s="407">
        <v>0</v>
      </c>
      <c r="Z152" s="407">
        <v>0</v>
      </c>
      <c r="AA152" s="407">
        <v>0</v>
      </c>
      <c r="AB152" s="407">
        <v>0</v>
      </c>
      <c r="AC152" s="407">
        <v>0</v>
      </c>
      <c r="AD152" s="407">
        <v>0</v>
      </c>
      <c r="AE152" s="407">
        <v>0</v>
      </c>
      <c r="AF152" s="407">
        <v>0</v>
      </c>
      <c r="AG152" s="407">
        <v>0</v>
      </c>
      <c r="AH152" s="407">
        <v>0</v>
      </c>
      <c r="AI152" s="407">
        <v>0</v>
      </c>
      <c r="AJ152" s="407">
        <v>0</v>
      </c>
      <c r="AK152" s="407">
        <v>0</v>
      </c>
      <c r="AL152" s="407">
        <v>0</v>
      </c>
      <c r="AM152" s="407">
        <v>0</v>
      </c>
      <c r="AN152" s="407">
        <v>0</v>
      </c>
      <c r="AO152" s="407">
        <v>0</v>
      </c>
      <c r="AP152" s="407">
        <v>0</v>
      </c>
      <c r="AQ152" s="407">
        <v>0</v>
      </c>
      <c r="AR152" s="407">
        <v>0</v>
      </c>
      <c r="AS152" s="407">
        <v>0</v>
      </c>
      <c r="AT152" s="407">
        <v>0</v>
      </c>
      <c r="AU152" s="407">
        <v>0</v>
      </c>
      <c r="AV152" s="407">
        <v>0</v>
      </c>
      <c r="AW152" s="407">
        <v>0</v>
      </c>
      <c r="AX152" s="407">
        <v>0</v>
      </c>
      <c r="AY152" s="407">
        <v>0</v>
      </c>
      <c r="AZ152" s="407">
        <v>0</v>
      </c>
      <c r="BA152" s="407">
        <v>0</v>
      </c>
      <c r="BB152" s="407">
        <v>0</v>
      </c>
      <c r="BC152" s="407">
        <v>0</v>
      </c>
      <c r="BD152" s="407">
        <v>0</v>
      </c>
      <c r="BE152" s="407">
        <v>0</v>
      </c>
      <c r="BF152" s="407">
        <v>0</v>
      </c>
      <c r="BG152" s="407">
        <v>0</v>
      </c>
      <c r="BH152" s="407">
        <v>0</v>
      </c>
      <c r="BI152" s="407">
        <v>0</v>
      </c>
      <c r="BJ152" s="28"/>
      <c r="BK152" s="28"/>
      <c r="BL152" s="28"/>
      <c r="BM152" s="28"/>
    </row>
    <row r="153" spans="1:65" x14ac:dyDescent="0.35">
      <c r="A153" s="28"/>
      <c r="B153" s="402"/>
      <c r="C153" s="403"/>
      <c r="D153" s="404"/>
      <c r="E153" s="411">
        <v>10</v>
      </c>
      <c r="F153" s="406"/>
      <c r="G153" s="408"/>
      <c r="H153" s="409"/>
      <c r="I153" s="409"/>
      <c r="J153" s="409"/>
      <c r="K153" s="409"/>
      <c r="L153" s="409"/>
      <c r="M153" s="409"/>
      <c r="N153" s="409"/>
      <c r="O153" s="409"/>
      <c r="P153" s="524"/>
      <c r="Q153" s="407">
        <v>0</v>
      </c>
      <c r="R153" s="407">
        <v>0</v>
      </c>
      <c r="S153" s="407">
        <v>0</v>
      </c>
      <c r="T153" s="407">
        <v>0</v>
      </c>
      <c r="U153" s="407">
        <v>0</v>
      </c>
      <c r="V153" s="407">
        <v>0</v>
      </c>
      <c r="W153" s="407">
        <v>0</v>
      </c>
      <c r="X153" s="407">
        <v>0</v>
      </c>
      <c r="Y153" s="407">
        <v>0</v>
      </c>
      <c r="Z153" s="407">
        <v>0</v>
      </c>
      <c r="AA153" s="407">
        <v>0</v>
      </c>
      <c r="AB153" s="407">
        <v>0</v>
      </c>
      <c r="AC153" s="407">
        <v>0</v>
      </c>
      <c r="AD153" s="407">
        <v>0</v>
      </c>
      <c r="AE153" s="407">
        <v>0</v>
      </c>
      <c r="AF153" s="407">
        <v>0</v>
      </c>
      <c r="AG153" s="407">
        <v>0</v>
      </c>
      <c r="AH153" s="407">
        <v>0</v>
      </c>
      <c r="AI153" s="407">
        <v>0</v>
      </c>
      <c r="AJ153" s="407">
        <v>0</v>
      </c>
      <c r="AK153" s="407">
        <v>0</v>
      </c>
      <c r="AL153" s="407">
        <v>0</v>
      </c>
      <c r="AM153" s="407">
        <v>0</v>
      </c>
      <c r="AN153" s="407">
        <v>0</v>
      </c>
      <c r="AO153" s="407">
        <v>0</v>
      </c>
      <c r="AP153" s="407">
        <v>0</v>
      </c>
      <c r="AQ153" s="407">
        <v>0</v>
      </c>
      <c r="AR153" s="407">
        <v>0</v>
      </c>
      <c r="AS153" s="407">
        <v>0</v>
      </c>
      <c r="AT153" s="407">
        <v>0</v>
      </c>
      <c r="AU153" s="407">
        <v>0</v>
      </c>
      <c r="AV153" s="407">
        <v>0</v>
      </c>
      <c r="AW153" s="407">
        <v>0</v>
      </c>
      <c r="AX153" s="407">
        <v>0</v>
      </c>
      <c r="AY153" s="407">
        <v>0</v>
      </c>
      <c r="AZ153" s="407">
        <v>0</v>
      </c>
      <c r="BA153" s="407">
        <v>0</v>
      </c>
      <c r="BB153" s="407">
        <v>0</v>
      </c>
      <c r="BC153" s="407">
        <v>0</v>
      </c>
      <c r="BD153" s="407">
        <v>0</v>
      </c>
      <c r="BE153" s="407">
        <v>0</v>
      </c>
      <c r="BF153" s="407">
        <v>0</v>
      </c>
      <c r="BG153" s="407">
        <v>0</v>
      </c>
      <c r="BH153" s="407">
        <v>0</v>
      </c>
      <c r="BI153" s="407">
        <v>0</v>
      </c>
      <c r="BJ153" s="28"/>
      <c r="BK153" s="28"/>
      <c r="BL153" s="28"/>
      <c r="BM153" s="28"/>
    </row>
    <row r="154" spans="1:65" x14ac:dyDescent="0.35">
      <c r="A154" s="28"/>
      <c r="B154" s="196"/>
      <c r="C154" s="402" t="s">
        <v>49</v>
      </c>
      <c r="D154" s="196"/>
      <c r="E154" s="196"/>
      <c r="F154" s="412"/>
      <c r="G154" s="413">
        <v>105.16478377255922</v>
      </c>
      <c r="H154" s="413">
        <v>107.07537734401868</v>
      </c>
      <c r="I154" s="413">
        <v>109.16525653253575</v>
      </c>
      <c r="J154" s="413">
        <v>111.2455418291798</v>
      </c>
      <c r="K154" s="413">
        <v>113.395252987625</v>
      </c>
      <c r="L154" s="413">
        <v>10.298498343711396</v>
      </c>
      <c r="M154" s="413">
        <v>10.298498343711396</v>
      </c>
      <c r="N154" s="413">
        <v>10.298498343711396</v>
      </c>
      <c r="O154" s="413">
        <v>10.298498343711396</v>
      </c>
      <c r="P154" s="413">
        <v>10.298498343711396</v>
      </c>
      <c r="Q154" s="413">
        <v>10.298498343711396</v>
      </c>
      <c r="R154" s="413">
        <v>10.298498343711396</v>
      </c>
      <c r="S154" s="413">
        <v>10.298498343711396</v>
      </c>
      <c r="T154" s="413">
        <v>10.298498343711396</v>
      </c>
      <c r="U154" s="413">
        <v>10.298498343711396</v>
      </c>
      <c r="V154" s="413">
        <v>10.298498343711396</v>
      </c>
      <c r="W154" s="413">
        <v>10.298498343711396</v>
      </c>
      <c r="X154" s="413">
        <v>10.298498343711396</v>
      </c>
      <c r="Y154" s="413">
        <v>10.298498343711396</v>
      </c>
      <c r="Z154" s="413">
        <v>10.298498343711396</v>
      </c>
      <c r="AA154" s="413">
        <v>10.298498343711396</v>
      </c>
      <c r="AB154" s="413">
        <v>10.298498343711396</v>
      </c>
      <c r="AC154" s="413">
        <v>10.298498343711396</v>
      </c>
      <c r="AD154" s="413">
        <v>10.298498343711396</v>
      </c>
      <c r="AE154" s="413">
        <v>10.298498343711396</v>
      </c>
      <c r="AF154" s="413">
        <v>10.298498343711396</v>
      </c>
      <c r="AG154" s="413">
        <v>10.298498343711396</v>
      </c>
      <c r="AH154" s="413">
        <v>10.298498343711396</v>
      </c>
      <c r="AI154" s="413">
        <v>10.298498343711396</v>
      </c>
      <c r="AJ154" s="413">
        <v>10.298498343711396</v>
      </c>
      <c r="AK154" s="413">
        <v>10.298498343711396</v>
      </c>
      <c r="AL154" s="413">
        <v>10.298498343711396</v>
      </c>
      <c r="AM154" s="413">
        <v>10.298498343711396</v>
      </c>
      <c r="AN154" s="413">
        <v>10.298498343711396</v>
      </c>
      <c r="AO154" s="413">
        <v>10.298498343711396</v>
      </c>
      <c r="AP154" s="413">
        <v>10.298498343711396</v>
      </c>
      <c r="AQ154" s="413">
        <v>10.298498343711396</v>
      </c>
      <c r="AR154" s="413">
        <v>10.298498343711396</v>
      </c>
      <c r="AS154" s="413">
        <v>10.298498343711396</v>
      </c>
      <c r="AT154" s="413">
        <v>10.298498343711396</v>
      </c>
      <c r="AU154" s="413">
        <v>10.298498343711396</v>
      </c>
      <c r="AV154" s="413">
        <v>10.298498343711396</v>
      </c>
      <c r="AW154" s="413">
        <v>10.298498343711396</v>
      </c>
      <c r="AX154" s="413">
        <v>10.298498343711396</v>
      </c>
      <c r="AY154" s="413">
        <v>10.298498343711396</v>
      </c>
      <c r="AZ154" s="413">
        <v>10.298498343711396</v>
      </c>
      <c r="BA154" s="413">
        <v>10.298498343711396</v>
      </c>
      <c r="BB154" s="413">
        <v>10.298498343711396</v>
      </c>
      <c r="BC154" s="413">
        <v>10.298498343711396</v>
      </c>
      <c r="BD154" s="413">
        <v>10.298498343711396</v>
      </c>
      <c r="BE154" s="413">
        <v>10.298498343711396</v>
      </c>
      <c r="BF154" s="413">
        <v>10.298498343711396</v>
      </c>
      <c r="BG154" s="413">
        <v>10.298498343711396</v>
      </c>
      <c r="BH154" s="413">
        <v>10.298498343711396</v>
      </c>
      <c r="BI154" s="413">
        <v>10.298498343711396</v>
      </c>
      <c r="BJ154" s="28"/>
      <c r="BK154" s="28"/>
      <c r="BL154" s="28"/>
      <c r="BM154" s="28"/>
    </row>
    <row r="155" spans="1:65" x14ac:dyDescent="0.35">
      <c r="A155" s="28"/>
      <c r="B155" s="397" t="s">
        <v>50</v>
      </c>
      <c r="C155" s="398"/>
      <c r="D155" s="399" t="s">
        <v>499</v>
      </c>
      <c r="E155" s="398"/>
      <c r="F155" s="400"/>
      <c r="G155" s="401">
        <v>146.58439701625301</v>
      </c>
      <c r="H155" s="401">
        <v>146.58439701625301</v>
      </c>
      <c r="I155" s="401">
        <v>146.58439701625301</v>
      </c>
      <c r="J155" s="401">
        <v>146.58439701625301</v>
      </c>
      <c r="K155" s="401">
        <v>146.58439701625301</v>
      </c>
      <c r="L155" s="401">
        <v>0</v>
      </c>
      <c r="M155" s="401">
        <v>0</v>
      </c>
      <c r="N155" s="401">
        <v>0</v>
      </c>
      <c r="O155" s="401">
        <v>0</v>
      </c>
      <c r="P155" s="401">
        <v>0</v>
      </c>
      <c r="Q155" s="401">
        <v>0</v>
      </c>
      <c r="R155" s="401">
        <v>0</v>
      </c>
      <c r="S155" s="401">
        <v>0</v>
      </c>
      <c r="T155" s="401">
        <v>0</v>
      </c>
      <c r="U155" s="401">
        <v>0</v>
      </c>
      <c r="V155" s="401">
        <v>0</v>
      </c>
      <c r="W155" s="401">
        <v>0</v>
      </c>
      <c r="X155" s="401">
        <v>0</v>
      </c>
      <c r="Y155" s="401">
        <v>0</v>
      </c>
      <c r="Z155" s="401">
        <v>0</v>
      </c>
      <c r="AA155" s="401">
        <v>0</v>
      </c>
      <c r="AB155" s="401">
        <v>0</v>
      </c>
      <c r="AC155" s="401">
        <v>0</v>
      </c>
      <c r="AD155" s="401">
        <v>0</v>
      </c>
      <c r="AE155" s="401">
        <v>0</v>
      </c>
      <c r="AF155" s="401">
        <v>0</v>
      </c>
      <c r="AG155" s="401">
        <v>0</v>
      </c>
      <c r="AH155" s="401">
        <v>0</v>
      </c>
      <c r="AI155" s="401">
        <v>0</v>
      </c>
      <c r="AJ155" s="401">
        <v>0</v>
      </c>
      <c r="AK155" s="401">
        <v>0</v>
      </c>
      <c r="AL155" s="401">
        <v>0</v>
      </c>
      <c r="AM155" s="401">
        <v>0</v>
      </c>
      <c r="AN155" s="401">
        <v>0</v>
      </c>
      <c r="AO155" s="401">
        <v>0</v>
      </c>
      <c r="AP155" s="401">
        <v>0</v>
      </c>
      <c r="AQ155" s="401">
        <v>0</v>
      </c>
      <c r="AR155" s="401">
        <v>0</v>
      </c>
      <c r="AS155" s="401">
        <v>0</v>
      </c>
      <c r="AT155" s="401">
        <v>0</v>
      </c>
      <c r="AU155" s="401">
        <v>0</v>
      </c>
      <c r="AV155" s="401">
        <v>0</v>
      </c>
      <c r="AW155" s="401">
        <v>0</v>
      </c>
      <c r="AX155" s="401">
        <v>0</v>
      </c>
      <c r="AY155" s="401">
        <v>0</v>
      </c>
      <c r="AZ155" s="401">
        <v>0</v>
      </c>
      <c r="BA155" s="401">
        <v>0</v>
      </c>
      <c r="BB155" s="401">
        <v>0</v>
      </c>
      <c r="BC155" s="401">
        <v>0</v>
      </c>
      <c r="BD155" s="401">
        <v>0</v>
      </c>
      <c r="BE155" s="401">
        <v>0</v>
      </c>
      <c r="BF155" s="401">
        <v>0</v>
      </c>
      <c r="BG155" s="401">
        <v>0</v>
      </c>
      <c r="BH155" s="401">
        <v>0</v>
      </c>
      <c r="BI155" s="401">
        <v>0</v>
      </c>
      <c r="BJ155" s="28"/>
      <c r="BK155" s="28"/>
      <c r="BL155" s="28"/>
      <c r="BM155" s="28"/>
    </row>
    <row r="156" spans="1:65" ht="118" x14ac:dyDescent="0.35">
      <c r="A156" s="28"/>
      <c r="B156" s="402"/>
      <c r="C156" s="403"/>
      <c r="D156" s="404" t="s">
        <v>500</v>
      </c>
      <c r="E156" s="405">
        <v>0</v>
      </c>
      <c r="F156" s="406"/>
      <c r="G156" s="407"/>
      <c r="H156" s="407"/>
      <c r="I156" s="407"/>
      <c r="J156" s="407"/>
      <c r="K156" s="407"/>
      <c r="L156" s="407"/>
      <c r="M156" s="407"/>
      <c r="N156" s="407"/>
      <c r="O156" s="407"/>
      <c r="P156" s="407"/>
      <c r="Q156" s="407"/>
      <c r="R156" s="407"/>
      <c r="S156" s="407"/>
      <c r="T156" s="407"/>
      <c r="U156" s="407"/>
      <c r="V156" s="407"/>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407"/>
      <c r="AT156" s="407"/>
      <c r="AU156" s="407"/>
      <c r="AV156" s="407"/>
      <c r="AW156" s="407"/>
      <c r="AX156" s="407"/>
      <c r="AY156" s="407"/>
      <c r="AZ156" s="407"/>
      <c r="BA156" s="407"/>
      <c r="BB156" s="407"/>
      <c r="BC156" s="407"/>
      <c r="BD156" s="407"/>
      <c r="BE156" s="407"/>
      <c r="BF156" s="407"/>
      <c r="BG156" s="407"/>
      <c r="BH156" s="407"/>
      <c r="BI156" s="407"/>
      <c r="BJ156" s="28"/>
      <c r="BK156" s="28"/>
      <c r="BL156" s="28"/>
      <c r="BM156" s="28"/>
    </row>
    <row r="157" spans="1:65" x14ac:dyDescent="0.35">
      <c r="A157" s="28"/>
      <c r="B157" s="402"/>
      <c r="C157" s="403"/>
      <c r="D157" s="404"/>
      <c r="E157" s="405">
        <v>1</v>
      </c>
      <c r="F157" s="406"/>
      <c r="G157" s="523"/>
      <c r="H157" s="407">
        <v>2.101758661979376</v>
      </c>
      <c r="I157" s="407">
        <v>2.101758661979376</v>
      </c>
      <c r="J157" s="407">
        <v>2.101758661979376</v>
      </c>
      <c r="K157" s="407">
        <v>2.101758661979376</v>
      </c>
      <c r="L157" s="407">
        <v>2.101758661979376</v>
      </c>
      <c r="M157" s="407">
        <v>2.101758661979376</v>
      </c>
      <c r="N157" s="407">
        <v>2.101758661979376</v>
      </c>
      <c r="O157" s="407">
        <v>2.101758661979376</v>
      </c>
      <c r="P157" s="407">
        <v>2.101758661979376</v>
      </c>
      <c r="Q157" s="407">
        <v>2.101758661979376</v>
      </c>
      <c r="R157" s="407">
        <v>2.101758661979376</v>
      </c>
      <c r="S157" s="407">
        <v>2.101758661979376</v>
      </c>
      <c r="T157" s="407">
        <v>2.101758661979376</v>
      </c>
      <c r="U157" s="407">
        <v>2.101758661979376</v>
      </c>
      <c r="V157" s="407">
        <v>2.101758661979376</v>
      </c>
      <c r="W157" s="407">
        <v>2.101758661979376</v>
      </c>
      <c r="X157" s="407">
        <v>2.101758661979376</v>
      </c>
      <c r="Y157" s="407">
        <v>2.101758661979376</v>
      </c>
      <c r="Z157" s="407">
        <v>2.101758661979376</v>
      </c>
      <c r="AA157" s="407">
        <v>2.101758661979376</v>
      </c>
      <c r="AB157" s="407">
        <v>2.101758661979376</v>
      </c>
      <c r="AC157" s="407">
        <v>2.101758661979376</v>
      </c>
      <c r="AD157" s="407">
        <v>2.101758661979376</v>
      </c>
      <c r="AE157" s="407">
        <v>2.101758661979376</v>
      </c>
      <c r="AF157" s="407">
        <v>2.101758661979376</v>
      </c>
      <c r="AG157" s="407">
        <v>2.101758661979376</v>
      </c>
      <c r="AH157" s="407">
        <v>2.101758661979376</v>
      </c>
      <c r="AI157" s="407">
        <v>2.101758661979376</v>
      </c>
      <c r="AJ157" s="407">
        <v>2.101758661979376</v>
      </c>
      <c r="AK157" s="407">
        <v>2.101758661979376</v>
      </c>
      <c r="AL157" s="407">
        <v>2.101758661979376</v>
      </c>
      <c r="AM157" s="407">
        <v>2.101758661979376</v>
      </c>
      <c r="AN157" s="407">
        <v>2.101758661979376</v>
      </c>
      <c r="AO157" s="407">
        <v>2.101758661979376</v>
      </c>
      <c r="AP157" s="407">
        <v>2.101758661979376</v>
      </c>
      <c r="AQ157" s="407">
        <v>2.101758661979376</v>
      </c>
      <c r="AR157" s="407">
        <v>2.101758661979376</v>
      </c>
      <c r="AS157" s="407">
        <v>2.101758661979376</v>
      </c>
      <c r="AT157" s="407">
        <v>2.101758661979376</v>
      </c>
      <c r="AU157" s="407">
        <v>2.101758661979376</v>
      </c>
      <c r="AV157" s="407">
        <v>2.101758661979376</v>
      </c>
      <c r="AW157" s="407">
        <v>2.101758661979376</v>
      </c>
      <c r="AX157" s="407">
        <v>2.101758661979376</v>
      </c>
      <c r="AY157" s="407">
        <v>2.101758661979376</v>
      </c>
      <c r="AZ157" s="407">
        <v>2.101758661979376</v>
      </c>
      <c r="BA157" s="407">
        <v>2.101758661979376</v>
      </c>
      <c r="BB157" s="407">
        <v>1.7714292975365566</v>
      </c>
      <c r="BC157" s="407">
        <v>0</v>
      </c>
      <c r="BD157" s="407">
        <v>0</v>
      </c>
      <c r="BE157" s="407">
        <v>0</v>
      </c>
      <c r="BF157" s="407">
        <v>0</v>
      </c>
      <c r="BG157" s="407">
        <v>0</v>
      </c>
      <c r="BH157" s="407">
        <v>0</v>
      </c>
      <c r="BI157" s="407">
        <v>0</v>
      </c>
      <c r="BJ157" s="28"/>
      <c r="BK157" s="28"/>
      <c r="BL157" s="28"/>
      <c r="BM157" s="28"/>
    </row>
    <row r="158" spans="1:65" x14ac:dyDescent="0.35">
      <c r="A158" s="28"/>
      <c r="B158" s="402"/>
      <c r="C158" s="403"/>
      <c r="D158" s="404"/>
      <c r="E158" s="405">
        <v>2</v>
      </c>
      <c r="F158" s="406"/>
      <c r="G158" s="408"/>
      <c r="H158" s="524"/>
      <c r="I158" s="407">
        <v>2.2111451685486592</v>
      </c>
      <c r="J158" s="407">
        <v>2.2111451685486592</v>
      </c>
      <c r="K158" s="407">
        <v>2.2111451685486592</v>
      </c>
      <c r="L158" s="407">
        <v>2.2111451685486592</v>
      </c>
      <c r="M158" s="407">
        <v>2.2111451685486592</v>
      </c>
      <c r="N158" s="407">
        <v>2.2111451685486592</v>
      </c>
      <c r="O158" s="407">
        <v>2.2111451685486592</v>
      </c>
      <c r="P158" s="407">
        <v>2.2111451685486592</v>
      </c>
      <c r="Q158" s="407">
        <v>2.2111451685486592</v>
      </c>
      <c r="R158" s="407">
        <v>2.2111451685486592</v>
      </c>
      <c r="S158" s="407">
        <v>2.2111451685486592</v>
      </c>
      <c r="T158" s="407">
        <v>2.2111451685486592</v>
      </c>
      <c r="U158" s="407">
        <v>2.2111451685486592</v>
      </c>
      <c r="V158" s="407">
        <v>2.2111451685486592</v>
      </c>
      <c r="W158" s="407">
        <v>2.2111451685486592</v>
      </c>
      <c r="X158" s="407">
        <v>2.2111451685486592</v>
      </c>
      <c r="Y158" s="407">
        <v>2.2111451685486592</v>
      </c>
      <c r="Z158" s="407">
        <v>2.2111451685486592</v>
      </c>
      <c r="AA158" s="407">
        <v>2.2111451685486592</v>
      </c>
      <c r="AB158" s="407">
        <v>2.2111451685486592</v>
      </c>
      <c r="AC158" s="407">
        <v>2.2111451685486592</v>
      </c>
      <c r="AD158" s="407">
        <v>2.2111451685486592</v>
      </c>
      <c r="AE158" s="407">
        <v>2.2111451685486592</v>
      </c>
      <c r="AF158" s="407">
        <v>2.2111451685486592</v>
      </c>
      <c r="AG158" s="407">
        <v>2.2111451685486592</v>
      </c>
      <c r="AH158" s="407">
        <v>2.2111451685486592</v>
      </c>
      <c r="AI158" s="407">
        <v>2.2111451685486592</v>
      </c>
      <c r="AJ158" s="407">
        <v>2.2111451685486592</v>
      </c>
      <c r="AK158" s="407">
        <v>2.2111451685486592</v>
      </c>
      <c r="AL158" s="407">
        <v>2.2111451685486592</v>
      </c>
      <c r="AM158" s="407">
        <v>2.2111451685486592</v>
      </c>
      <c r="AN158" s="407">
        <v>2.2111451685486592</v>
      </c>
      <c r="AO158" s="407">
        <v>2.2111451685486592</v>
      </c>
      <c r="AP158" s="407">
        <v>2.2111451685486592</v>
      </c>
      <c r="AQ158" s="407">
        <v>2.2111451685486592</v>
      </c>
      <c r="AR158" s="407">
        <v>2.2111451685486592</v>
      </c>
      <c r="AS158" s="407">
        <v>2.2111451685486592</v>
      </c>
      <c r="AT158" s="407">
        <v>2.2111451685486592</v>
      </c>
      <c r="AU158" s="407">
        <v>2.2111451685486592</v>
      </c>
      <c r="AV158" s="407">
        <v>2.2111451685486592</v>
      </c>
      <c r="AW158" s="407">
        <v>2.2111451685486592</v>
      </c>
      <c r="AX158" s="407">
        <v>2.2111451685486592</v>
      </c>
      <c r="AY158" s="407">
        <v>2.2111451685486592</v>
      </c>
      <c r="AZ158" s="407">
        <v>2.2111451685486592</v>
      </c>
      <c r="BA158" s="407">
        <v>2.2111451685486592</v>
      </c>
      <c r="BB158" s="407">
        <v>2.2111451685486592</v>
      </c>
      <c r="BC158" s="407">
        <v>1.863623737363227</v>
      </c>
      <c r="BD158" s="407">
        <v>0</v>
      </c>
      <c r="BE158" s="407">
        <v>0</v>
      </c>
      <c r="BF158" s="407">
        <v>0</v>
      </c>
      <c r="BG158" s="407">
        <v>0</v>
      </c>
      <c r="BH158" s="407">
        <v>0</v>
      </c>
      <c r="BI158" s="407">
        <v>0</v>
      </c>
      <c r="BJ158" s="28"/>
      <c r="BK158" s="28"/>
      <c r="BL158" s="28"/>
      <c r="BM158" s="28"/>
    </row>
    <row r="159" spans="1:65" x14ac:dyDescent="0.35">
      <c r="A159" s="28"/>
      <c r="B159" s="402"/>
      <c r="C159" s="403"/>
      <c r="D159" s="404"/>
      <c r="E159" s="405">
        <v>3</v>
      </c>
      <c r="F159" s="406"/>
      <c r="G159" s="408"/>
      <c r="H159" s="409"/>
      <c r="I159" s="524"/>
      <c r="J159" s="407">
        <v>2.2838453119689301</v>
      </c>
      <c r="K159" s="407">
        <v>2.2838453119689301</v>
      </c>
      <c r="L159" s="407">
        <v>2.2838453119689301</v>
      </c>
      <c r="M159" s="407">
        <v>2.2838453119689301</v>
      </c>
      <c r="N159" s="407">
        <v>2.2838453119689301</v>
      </c>
      <c r="O159" s="407">
        <v>2.2838453119689301</v>
      </c>
      <c r="P159" s="407">
        <v>2.2838453119689301</v>
      </c>
      <c r="Q159" s="407">
        <v>2.2838453119689301</v>
      </c>
      <c r="R159" s="407">
        <v>2.2838453119689301</v>
      </c>
      <c r="S159" s="407">
        <v>2.2838453119689301</v>
      </c>
      <c r="T159" s="407">
        <v>2.2838453119689301</v>
      </c>
      <c r="U159" s="407">
        <v>2.2838453119689301</v>
      </c>
      <c r="V159" s="407">
        <v>2.2838453119689301</v>
      </c>
      <c r="W159" s="407">
        <v>2.2838453119689301</v>
      </c>
      <c r="X159" s="407">
        <v>2.2838453119689301</v>
      </c>
      <c r="Y159" s="407">
        <v>2.2838453119689301</v>
      </c>
      <c r="Z159" s="407">
        <v>2.2838453119689301</v>
      </c>
      <c r="AA159" s="407">
        <v>2.2838453119689301</v>
      </c>
      <c r="AB159" s="407">
        <v>2.2838453119689301</v>
      </c>
      <c r="AC159" s="407">
        <v>2.2838453119689301</v>
      </c>
      <c r="AD159" s="407">
        <v>2.2838453119689301</v>
      </c>
      <c r="AE159" s="407">
        <v>2.2838453119689301</v>
      </c>
      <c r="AF159" s="407">
        <v>2.2838453119689301</v>
      </c>
      <c r="AG159" s="407">
        <v>2.2838453119689301</v>
      </c>
      <c r="AH159" s="407">
        <v>2.2838453119689301</v>
      </c>
      <c r="AI159" s="407">
        <v>2.2838453119689301</v>
      </c>
      <c r="AJ159" s="407">
        <v>2.2838453119689301</v>
      </c>
      <c r="AK159" s="407">
        <v>2.2838453119689301</v>
      </c>
      <c r="AL159" s="407">
        <v>2.2838453119689301</v>
      </c>
      <c r="AM159" s="407">
        <v>2.2838453119689301</v>
      </c>
      <c r="AN159" s="407">
        <v>2.2838453119689301</v>
      </c>
      <c r="AO159" s="407">
        <v>2.2838453119689301</v>
      </c>
      <c r="AP159" s="407">
        <v>2.2838453119689301</v>
      </c>
      <c r="AQ159" s="407">
        <v>2.2838453119689301</v>
      </c>
      <c r="AR159" s="407">
        <v>2.2838453119689301</v>
      </c>
      <c r="AS159" s="407">
        <v>2.2838453119689301</v>
      </c>
      <c r="AT159" s="407">
        <v>2.2838453119689301</v>
      </c>
      <c r="AU159" s="407">
        <v>2.2838453119689301</v>
      </c>
      <c r="AV159" s="407">
        <v>2.2838453119689301</v>
      </c>
      <c r="AW159" s="407">
        <v>2.2838453119689301</v>
      </c>
      <c r="AX159" s="407">
        <v>2.2838453119689301</v>
      </c>
      <c r="AY159" s="407">
        <v>2.2838453119689301</v>
      </c>
      <c r="AZ159" s="407">
        <v>2.2838453119689301</v>
      </c>
      <c r="BA159" s="407">
        <v>2.2838453119689301</v>
      </c>
      <c r="BB159" s="407">
        <v>2.2838453119689301</v>
      </c>
      <c r="BC159" s="407">
        <v>2.2838453119689301</v>
      </c>
      <c r="BD159" s="407">
        <v>1.9248977391404907</v>
      </c>
      <c r="BE159" s="407">
        <v>0</v>
      </c>
      <c r="BF159" s="407">
        <v>0</v>
      </c>
      <c r="BG159" s="407">
        <v>0</v>
      </c>
      <c r="BH159" s="407">
        <v>0</v>
      </c>
      <c r="BI159" s="407">
        <v>0</v>
      </c>
      <c r="BJ159" s="28"/>
      <c r="BK159" s="28"/>
      <c r="BL159" s="28"/>
      <c r="BM159" s="28"/>
    </row>
    <row r="160" spans="1:65" x14ac:dyDescent="0.35">
      <c r="A160" s="28"/>
      <c r="B160" s="402"/>
      <c r="C160" s="403"/>
      <c r="D160" s="404"/>
      <c r="E160" s="405">
        <v>4</v>
      </c>
      <c r="F160" s="406"/>
      <c r="G160" s="408"/>
      <c r="H160" s="409"/>
      <c r="I160" s="409"/>
      <c r="J160" s="524"/>
      <c r="K160" s="407">
        <v>2.1996914100764875</v>
      </c>
      <c r="L160" s="407">
        <v>2.1996914100764875</v>
      </c>
      <c r="M160" s="407">
        <v>2.1996914100764875</v>
      </c>
      <c r="N160" s="407">
        <v>2.1996914100764875</v>
      </c>
      <c r="O160" s="407">
        <v>2.1996914100764875</v>
      </c>
      <c r="P160" s="407">
        <v>2.1996914100764875</v>
      </c>
      <c r="Q160" s="407">
        <v>2.1996914100764875</v>
      </c>
      <c r="R160" s="407">
        <v>2.1996914100764875</v>
      </c>
      <c r="S160" s="407">
        <v>2.1996914100764875</v>
      </c>
      <c r="T160" s="407">
        <v>2.1996914100764875</v>
      </c>
      <c r="U160" s="407">
        <v>2.1996914100764875</v>
      </c>
      <c r="V160" s="407">
        <v>2.1996914100764875</v>
      </c>
      <c r="W160" s="407">
        <v>2.1996914100764875</v>
      </c>
      <c r="X160" s="407">
        <v>2.1996914100764875</v>
      </c>
      <c r="Y160" s="407">
        <v>2.1996914100764875</v>
      </c>
      <c r="Z160" s="407">
        <v>2.1996914100764875</v>
      </c>
      <c r="AA160" s="407">
        <v>2.1996914100764875</v>
      </c>
      <c r="AB160" s="407">
        <v>2.1996914100764875</v>
      </c>
      <c r="AC160" s="407">
        <v>2.1996914100764875</v>
      </c>
      <c r="AD160" s="407">
        <v>2.1996914100764875</v>
      </c>
      <c r="AE160" s="407">
        <v>2.1996914100764875</v>
      </c>
      <c r="AF160" s="407">
        <v>2.1996914100764875</v>
      </c>
      <c r="AG160" s="407">
        <v>2.1996914100764875</v>
      </c>
      <c r="AH160" s="407">
        <v>2.1996914100764875</v>
      </c>
      <c r="AI160" s="407">
        <v>2.1996914100764875</v>
      </c>
      <c r="AJ160" s="407">
        <v>2.1996914100764875</v>
      </c>
      <c r="AK160" s="407">
        <v>2.1996914100764875</v>
      </c>
      <c r="AL160" s="407">
        <v>2.1996914100764875</v>
      </c>
      <c r="AM160" s="407">
        <v>2.1996914100764875</v>
      </c>
      <c r="AN160" s="407">
        <v>2.1996914100764875</v>
      </c>
      <c r="AO160" s="407">
        <v>2.1996914100764875</v>
      </c>
      <c r="AP160" s="407">
        <v>2.1996914100764875</v>
      </c>
      <c r="AQ160" s="407">
        <v>2.1996914100764875</v>
      </c>
      <c r="AR160" s="407">
        <v>2.1996914100764875</v>
      </c>
      <c r="AS160" s="407">
        <v>2.1996914100764875</v>
      </c>
      <c r="AT160" s="407">
        <v>2.1996914100764875</v>
      </c>
      <c r="AU160" s="407">
        <v>2.1996914100764875</v>
      </c>
      <c r="AV160" s="407">
        <v>2.1996914100764875</v>
      </c>
      <c r="AW160" s="407">
        <v>2.1996914100764875</v>
      </c>
      <c r="AX160" s="407">
        <v>2.1996914100764875</v>
      </c>
      <c r="AY160" s="407">
        <v>2.1996914100764875</v>
      </c>
      <c r="AZ160" s="407">
        <v>2.1996914100764875</v>
      </c>
      <c r="BA160" s="407">
        <v>2.1996914100764875</v>
      </c>
      <c r="BB160" s="407">
        <v>2.1996914100764875</v>
      </c>
      <c r="BC160" s="407">
        <v>2.1996914100764875</v>
      </c>
      <c r="BD160" s="407">
        <v>2.1996914100764875</v>
      </c>
      <c r="BE160" s="407">
        <v>1.8539701440693932</v>
      </c>
      <c r="BF160" s="407">
        <v>0</v>
      </c>
      <c r="BG160" s="407">
        <v>0</v>
      </c>
      <c r="BH160" s="407">
        <v>0</v>
      </c>
      <c r="BI160" s="407">
        <v>0</v>
      </c>
      <c r="BJ160" s="28"/>
      <c r="BK160" s="28"/>
      <c r="BL160" s="28"/>
      <c r="BM160" s="28"/>
    </row>
    <row r="161" spans="1:65" x14ac:dyDescent="0.35">
      <c r="A161" s="28"/>
      <c r="B161" s="402"/>
      <c r="C161" s="403"/>
      <c r="D161" s="404"/>
      <c r="E161" s="405">
        <v>5</v>
      </c>
      <c r="F161" s="406"/>
      <c r="G161" s="408"/>
      <c r="H161" s="409"/>
      <c r="I161" s="409"/>
      <c r="J161" s="409"/>
      <c r="K161" s="524"/>
      <c r="L161" s="407">
        <v>2.0513696381083681</v>
      </c>
      <c r="M161" s="407">
        <v>2.0513696381083681</v>
      </c>
      <c r="N161" s="407">
        <v>2.0513696381083681</v>
      </c>
      <c r="O161" s="407">
        <v>2.0513696381083681</v>
      </c>
      <c r="P161" s="407">
        <v>2.0513696381083681</v>
      </c>
      <c r="Q161" s="407">
        <v>2.0513696381083681</v>
      </c>
      <c r="R161" s="407">
        <v>2.0513696381083681</v>
      </c>
      <c r="S161" s="407">
        <v>2.0513696381083681</v>
      </c>
      <c r="T161" s="407">
        <v>2.0513696381083681</v>
      </c>
      <c r="U161" s="407">
        <v>2.0513696381083681</v>
      </c>
      <c r="V161" s="407">
        <v>2.0513696381083681</v>
      </c>
      <c r="W161" s="407">
        <v>2.0513696381083681</v>
      </c>
      <c r="X161" s="407">
        <v>2.0513696381083681</v>
      </c>
      <c r="Y161" s="407">
        <v>2.0513696381083681</v>
      </c>
      <c r="Z161" s="407">
        <v>2.0513696381083681</v>
      </c>
      <c r="AA161" s="407">
        <v>2.0513696381083681</v>
      </c>
      <c r="AB161" s="407">
        <v>2.0513696381083681</v>
      </c>
      <c r="AC161" s="407">
        <v>2.0513696381083681</v>
      </c>
      <c r="AD161" s="407">
        <v>2.0513696381083681</v>
      </c>
      <c r="AE161" s="407">
        <v>2.0513696381083681</v>
      </c>
      <c r="AF161" s="407">
        <v>2.0513696381083681</v>
      </c>
      <c r="AG161" s="407">
        <v>2.0513696381083681</v>
      </c>
      <c r="AH161" s="407">
        <v>2.0513696381083681</v>
      </c>
      <c r="AI161" s="407">
        <v>2.0513696381083681</v>
      </c>
      <c r="AJ161" s="407">
        <v>2.0513696381083681</v>
      </c>
      <c r="AK161" s="407">
        <v>2.0513696381083681</v>
      </c>
      <c r="AL161" s="407">
        <v>2.0513696381083681</v>
      </c>
      <c r="AM161" s="407">
        <v>2.0513696381083681</v>
      </c>
      <c r="AN161" s="407">
        <v>2.0513696381083681</v>
      </c>
      <c r="AO161" s="407">
        <v>2.0513696381083681</v>
      </c>
      <c r="AP161" s="407">
        <v>2.0513696381083681</v>
      </c>
      <c r="AQ161" s="407">
        <v>2.0513696381083681</v>
      </c>
      <c r="AR161" s="407">
        <v>2.0513696381083681</v>
      </c>
      <c r="AS161" s="407">
        <v>2.0513696381083681</v>
      </c>
      <c r="AT161" s="407">
        <v>2.0513696381083681</v>
      </c>
      <c r="AU161" s="407">
        <v>2.0513696381083681</v>
      </c>
      <c r="AV161" s="407">
        <v>2.0513696381083681</v>
      </c>
      <c r="AW161" s="407">
        <v>2.0513696381083681</v>
      </c>
      <c r="AX161" s="407">
        <v>2.0513696381083681</v>
      </c>
      <c r="AY161" s="407">
        <v>2.0513696381083681</v>
      </c>
      <c r="AZ161" s="407">
        <v>2.0513696381083681</v>
      </c>
      <c r="BA161" s="407">
        <v>2.0513696381083681</v>
      </c>
      <c r="BB161" s="407">
        <v>2.0513696381083681</v>
      </c>
      <c r="BC161" s="407">
        <v>2.0513696381083681</v>
      </c>
      <c r="BD161" s="407">
        <v>2.0513696381083681</v>
      </c>
      <c r="BE161" s="407">
        <v>2.0513696381083681</v>
      </c>
      <c r="BF161" s="407">
        <v>1.7289598195825704</v>
      </c>
      <c r="BG161" s="407">
        <v>0</v>
      </c>
      <c r="BH161" s="407">
        <v>0</v>
      </c>
      <c r="BI161" s="407">
        <v>0</v>
      </c>
      <c r="BJ161" s="28"/>
      <c r="BK161" s="28"/>
      <c r="BL161" s="28"/>
      <c r="BM161" s="28"/>
    </row>
    <row r="162" spans="1:65" x14ac:dyDescent="0.35">
      <c r="A162" s="28"/>
      <c r="B162" s="402"/>
      <c r="C162" s="403"/>
      <c r="D162" s="404"/>
      <c r="E162" s="405">
        <v>6</v>
      </c>
      <c r="F162" s="406"/>
      <c r="G162" s="408"/>
      <c r="H162" s="409"/>
      <c r="I162" s="409"/>
      <c r="J162" s="409"/>
      <c r="K162" s="409"/>
      <c r="L162" s="524"/>
      <c r="M162" s="407">
        <v>0</v>
      </c>
      <c r="N162" s="407">
        <v>0</v>
      </c>
      <c r="O162" s="407">
        <v>0</v>
      </c>
      <c r="P162" s="407">
        <v>0</v>
      </c>
      <c r="Q162" s="407">
        <v>0</v>
      </c>
      <c r="R162" s="407">
        <v>0</v>
      </c>
      <c r="S162" s="407">
        <v>0</v>
      </c>
      <c r="T162" s="407">
        <v>0</v>
      </c>
      <c r="U162" s="407">
        <v>0</v>
      </c>
      <c r="V162" s="407">
        <v>0</v>
      </c>
      <c r="W162" s="407">
        <v>0</v>
      </c>
      <c r="X162" s="407">
        <v>0</v>
      </c>
      <c r="Y162" s="407">
        <v>0</v>
      </c>
      <c r="Z162" s="407">
        <v>0</v>
      </c>
      <c r="AA162" s="407">
        <v>0</v>
      </c>
      <c r="AB162" s="407">
        <v>0</v>
      </c>
      <c r="AC162" s="407">
        <v>0</v>
      </c>
      <c r="AD162" s="407">
        <v>0</v>
      </c>
      <c r="AE162" s="407">
        <v>0</v>
      </c>
      <c r="AF162" s="407">
        <v>0</v>
      </c>
      <c r="AG162" s="407">
        <v>0</v>
      </c>
      <c r="AH162" s="407">
        <v>0</v>
      </c>
      <c r="AI162" s="407">
        <v>0</v>
      </c>
      <c r="AJ162" s="407">
        <v>0</v>
      </c>
      <c r="AK162" s="407">
        <v>0</v>
      </c>
      <c r="AL162" s="407">
        <v>0</v>
      </c>
      <c r="AM162" s="407">
        <v>0</v>
      </c>
      <c r="AN162" s="407">
        <v>0</v>
      </c>
      <c r="AO162" s="407">
        <v>0</v>
      </c>
      <c r="AP162" s="407">
        <v>0</v>
      </c>
      <c r="AQ162" s="407">
        <v>0</v>
      </c>
      <c r="AR162" s="407">
        <v>0</v>
      </c>
      <c r="AS162" s="407">
        <v>0</v>
      </c>
      <c r="AT162" s="407">
        <v>0</v>
      </c>
      <c r="AU162" s="407">
        <v>0</v>
      </c>
      <c r="AV162" s="407">
        <v>0</v>
      </c>
      <c r="AW162" s="407">
        <v>0</v>
      </c>
      <c r="AX162" s="407">
        <v>0</v>
      </c>
      <c r="AY162" s="407">
        <v>0</v>
      </c>
      <c r="AZ162" s="407">
        <v>0</v>
      </c>
      <c r="BA162" s="407">
        <v>0</v>
      </c>
      <c r="BB162" s="407">
        <v>0</v>
      </c>
      <c r="BC162" s="407">
        <v>0</v>
      </c>
      <c r="BD162" s="407">
        <v>0</v>
      </c>
      <c r="BE162" s="407">
        <v>0</v>
      </c>
      <c r="BF162" s="407">
        <v>0</v>
      </c>
      <c r="BG162" s="407">
        <v>0</v>
      </c>
      <c r="BH162" s="407">
        <v>0</v>
      </c>
      <c r="BI162" s="407">
        <v>0</v>
      </c>
      <c r="BJ162" s="28"/>
      <c r="BK162" s="28"/>
      <c r="BL162" s="28"/>
      <c r="BM162" s="28"/>
    </row>
    <row r="163" spans="1:65" x14ac:dyDescent="0.35">
      <c r="A163" s="28"/>
      <c r="B163" s="402"/>
      <c r="C163" s="403"/>
      <c r="D163" s="404"/>
      <c r="E163" s="405">
        <v>7</v>
      </c>
      <c r="F163" s="406"/>
      <c r="G163" s="408"/>
      <c r="H163" s="409"/>
      <c r="I163" s="409"/>
      <c r="J163" s="409"/>
      <c r="K163" s="409"/>
      <c r="L163" s="409"/>
      <c r="M163" s="524"/>
      <c r="N163" s="407">
        <v>0</v>
      </c>
      <c r="O163" s="407">
        <v>0</v>
      </c>
      <c r="P163" s="407">
        <v>0</v>
      </c>
      <c r="Q163" s="407">
        <v>0</v>
      </c>
      <c r="R163" s="407">
        <v>0</v>
      </c>
      <c r="S163" s="407">
        <v>0</v>
      </c>
      <c r="T163" s="407">
        <v>0</v>
      </c>
      <c r="U163" s="407">
        <v>0</v>
      </c>
      <c r="V163" s="407">
        <v>0</v>
      </c>
      <c r="W163" s="407">
        <v>0</v>
      </c>
      <c r="X163" s="407">
        <v>0</v>
      </c>
      <c r="Y163" s="407">
        <v>0</v>
      </c>
      <c r="Z163" s="407">
        <v>0</v>
      </c>
      <c r="AA163" s="407">
        <v>0</v>
      </c>
      <c r="AB163" s="407">
        <v>0</v>
      </c>
      <c r="AC163" s="407">
        <v>0</v>
      </c>
      <c r="AD163" s="407">
        <v>0</v>
      </c>
      <c r="AE163" s="407">
        <v>0</v>
      </c>
      <c r="AF163" s="407">
        <v>0</v>
      </c>
      <c r="AG163" s="407">
        <v>0</v>
      </c>
      <c r="AH163" s="407">
        <v>0</v>
      </c>
      <c r="AI163" s="407">
        <v>0</v>
      </c>
      <c r="AJ163" s="407">
        <v>0</v>
      </c>
      <c r="AK163" s="407">
        <v>0</v>
      </c>
      <c r="AL163" s="407">
        <v>0</v>
      </c>
      <c r="AM163" s="407">
        <v>0</v>
      </c>
      <c r="AN163" s="407">
        <v>0</v>
      </c>
      <c r="AO163" s="407">
        <v>0</v>
      </c>
      <c r="AP163" s="407">
        <v>0</v>
      </c>
      <c r="AQ163" s="407">
        <v>0</v>
      </c>
      <c r="AR163" s="407">
        <v>0</v>
      </c>
      <c r="AS163" s="407">
        <v>0</v>
      </c>
      <c r="AT163" s="407">
        <v>0</v>
      </c>
      <c r="AU163" s="407">
        <v>0</v>
      </c>
      <c r="AV163" s="407">
        <v>0</v>
      </c>
      <c r="AW163" s="407">
        <v>0</v>
      </c>
      <c r="AX163" s="407">
        <v>0</v>
      </c>
      <c r="AY163" s="407">
        <v>0</v>
      </c>
      <c r="AZ163" s="407">
        <v>0</v>
      </c>
      <c r="BA163" s="407">
        <v>0</v>
      </c>
      <c r="BB163" s="407">
        <v>0</v>
      </c>
      <c r="BC163" s="407">
        <v>0</v>
      </c>
      <c r="BD163" s="407">
        <v>0</v>
      </c>
      <c r="BE163" s="407">
        <v>0</v>
      </c>
      <c r="BF163" s="407">
        <v>0</v>
      </c>
      <c r="BG163" s="407">
        <v>0</v>
      </c>
      <c r="BH163" s="407">
        <v>0</v>
      </c>
      <c r="BI163" s="407">
        <v>0</v>
      </c>
      <c r="BJ163" s="28"/>
      <c r="BK163" s="28"/>
      <c r="BL163" s="28"/>
      <c r="BM163" s="28"/>
    </row>
    <row r="164" spans="1:65" x14ac:dyDescent="0.35">
      <c r="A164" s="28"/>
      <c r="B164" s="402"/>
      <c r="C164" s="403"/>
      <c r="D164" s="404"/>
      <c r="E164" s="405">
        <v>8</v>
      </c>
      <c r="F164" s="406"/>
      <c r="G164" s="408"/>
      <c r="H164" s="409"/>
      <c r="I164" s="409"/>
      <c r="J164" s="409"/>
      <c r="K164" s="409"/>
      <c r="L164" s="409"/>
      <c r="M164" s="409"/>
      <c r="N164" s="524"/>
      <c r="O164" s="407">
        <v>0</v>
      </c>
      <c r="P164" s="407">
        <v>0</v>
      </c>
      <c r="Q164" s="407">
        <v>0</v>
      </c>
      <c r="R164" s="407">
        <v>0</v>
      </c>
      <c r="S164" s="407">
        <v>0</v>
      </c>
      <c r="T164" s="407">
        <v>0</v>
      </c>
      <c r="U164" s="407">
        <v>0</v>
      </c>
      <c r="V164" s="407">
        <v>0</v>
      </c>
      <c r="W164" s="407">
        <v>0</v>
      </c>
      <c r="X164" s="407">
        <v>0</v>
      </c>
      <c r="Y164" s="407">
        <v>0</v>
      </c>
      <c r="Z164" s="407">
        <v>0</v>
      </c>
      <c r="AA164" s="407">
        <v>0</v>
      </c>
      <c r="AB164" s="407">
        <v>0</v>
      </c>
      <c r="AC164" s="407">
        <v>0</v>
      </c>
      <c r="AD164" s="407">
        <v>0</v>
      </c>
      <c r="AE164" s="407">
        <v>0</v>
      </c>
      <c r="AF164" s="407">
        <v>0</v>
      </c>
      <c r="AG164" s="407">
        <v>0</v>
      </c>
      <c r="AH164" s="407">
        <v>0</v>
      </c>
      <c r="AI164" s="407">
        <v>0</v>
      </c>
      <c r="AJ164" s="407">
        <v>0</v>
      </c>
      <c r="AK164" s="407">
        <v>0</v>
      </c>
      <c r="AL164" s="407">
        <v>0</v>
      </c>
      <c r="AM164" s="407">
        <v>0</v>
      </c>
      <c r="AN164" s="407">
        <v>0</v>
      </c>
      <c r="AO164" s="407">
        <v>0</v>
      </c>
      <c r="AP164" s="407">
        <v>0</v>
      </c>
      <c r="AQ164" s="407">
        <v>0</v>
      </c>
      <c r="AR164" s="407">
        <v>0</v>
      </c>
      <c r="AS164" s="407">
        <v>0</v>
      </c>
      <c r="AT164" s="407">
        <v>0</v>
      </c>
      <c r="AU164" s="407">
        <v>0</v>
      </c>
      <c r="AV164" s="407">
        <v>0</v>
      </c>
      <c r="AW164" s="407">
        <v>0</v>
      </c>
      <c r="AX164" s="407">
        <v>0</v>
      </c>
      <c r="AY164" s="407">
        <v>0</v>
      </c>
      <c r="AZ164" s="407">
        <v>0</v>
      </c>
      <c r="BA164" s="407">
        <v>0</v>
      </c>
      <c r="BB164" s="407">
        <v>0</v>
      </c>
      <c r="BC164" s="407">
        <v>0</v>
      </c>
      <c r="BD164" s="407">
        <v>0</v>
      </c>
      <c r="BE164" s="407">
        <v>0</v>
      </c>
      <c r="BF164" s="407">
        <v>0</v>
      </c>
      <c r="BG164" s="407">
        <v>0</v>
      </c>
      <c r="BH164" s="407">
        <v>0</v>
      </c>
      <c r="BI164" s="407">
        <v>0</v>
      </c>
      <c r="BJ164" s="28"/>
      <c r="BK164" s="28"/>
      <c r="BL164" s="28"/>
      <c r="BM164" s="28"/>
    </row>
    <row r="165" spans="1:65" x14ac:dyDescent="0.35">
      <c r="A165" s="28"/>
      <c r="B165" s="402"/>
      <c r="C165" s="403"/>
      <c r="D165" s="404"/>
      <c r="E165" s="405">
        <v>9</v>
      </c>
      <c r="F165" s="406"/>
      <c r="G165" s="408"/>
      <c r="H165" s="409"/>
      <c r="I165" s="409"/>
      <c r="J165" s="409"/>
      <c r="K165" s="409"/>
      <c r="L165" s="409"/>
      <c r="M165" s="409"/>
      <c r="N165" s="409"/>
      <c r="O165" s="524"/>
      <c r="P165" s="407">
        <v>0</v>
      </c>
      <c r="Q165" s="407">
        <v>0</v>
      </c>
      <c r="R165" s="407">
        <v>0</v>
      </c>
      <c r="S165" s="407">
        <v>0</v>
      </c>
      <c r="T165" s="407">
        <v>0</v>
      </c>
      <c r="U165" s="407">
        <v>0</v>
      </c>
      <c r="V165" s="407">
        <v>0</v>
      </c>
      <c r="W165" s="407">
        <v>0</v>
      </c>
      <c r="X165" s="407">
        <v>0</v>
      </c>
      <c r="Y165" s="407">
        <v>0</v>
      </c>
      <c r="Z165" s="407">
        <v>0</v>
      </c>
      <c r="AA165" s="407">
        <v>0</v>
      </c>
      <c r="AB165" s="407">
        <v>0</v>
      </c>
      <c r="AC165" s="407">
        <v>0</v>
      </c>
      <c r="AD165" s="407">
        <v>0</v>
      </c>
      <c r="AE165" s="407">
        <v>0</v>
      </c>
      <c r="AF165" s="407">
        <v>0</v>
      </c>
      <c r="AG165" s="407">
        <v>0</v>
      </c>
      <c r="AH165" s="407">
        <v>0</v>
      </c>
      <c r="AI165" s="407">
        <v>0</v>
      </c>
      <c r="AJ165" s="407">
        <v>0</v>
      </c>
      <c r="AK165" s="407">
        <v>0</v>
      </c>
      <c r="AL165" s="407">
        <v>0</v>
      </c>
      <c r="AM165" s="407">
        <v>0</v>
      </c>
      <c r="AN165" s="407">
        <v>0</v>
      </c>
      <c r="AO165" s="407">
        <v>0</v>
      </c>
      <c r="AP165" s="407">
        <v>0</v>
      </c>
      <c r="AQ165" s="407">
        <v>0</v>
      </c>
      <c r="AR165" s="407">
        <v>0</v>
      </c>
      <c r="AS165" s="407">
        <v>0</v>
      </c>
      <c r="AT165" s="407">
        <v>0</v>
      </c>
      <c r="AU165" s="407">
        <v>0</v>
      </c>
      <c r="AV165" s="407">
        <v>0</v>
      </c>
      <c r="AW165" s="407">
        <v>0</v>
      </c>
      <c r="AX165" s="407">
        <v>0</v>
      </c>
      <c r="AY165" s="407">
        <v>0</v>
      </c>
      <c r="AZ165" s="407">
        <v>0</v>
      </c>
      <c r="BA165" s="407">
        <v>0</v>
      </c>
      <c r="BB165" s="407">
        <v>0</v>
      </c>
      <c r="BC165" s="407">
        <v>0</v>
      </c>
      <c r="BD165" s="407">
        <v>0</v>
      </c>
      <c r="BE165" s="407">
        <v>0</v>
      </c>
      <c r="BF165" s="407">
        <v>0</v>
      </c>
      <c r="BG165" s="407">
        <v>0</v>
      </c>
      <c r="BH165" s="407">
        <v>0</v>
      </c>
      <c r="BI165" s="407">
        <v>0</v>
      </c>
      <c r="BJ165" s="28"/>
      <c r="BK165" s="28"/>
      <c r="BL165" s="28"/>
      <c r="BM165" s="28"/>
    </row>
    <row r="166" spans="1:65" x14ac:dyDescent="0.35">
      <c r="A166" s="28"/>
      <c r="B166" s="402"/>
      <c r="C166" s="403"/>
      <c r="D166" s="404"/>
      <c r="E166" s="411">
        <v>10</v>
      </c>
      <c r="F166" s="406"/>
      <c r="G166" s="408"/>
      <c r="H166" s="409"/>
      <c r="I166" s="409"/>
      <c r="J166" s="409"/>
      <c r="K166" s="409"/>
      <c r="L166" s="409"/>
      <c r="M166" s="409"/>
      <c r="N166" s="409"/>
      <c r="O166" s="409"/>
      <c r="P166" s="524"/>
      <c r="Q166" s="407">
        <v>0</v>
      </c>
      <c r="R166" s="407">
        <v>0</v>
      </c>
      <c r="S166" s="407">
        <v>0</v>
      </c>
      <c r="T166" s="407">
        <v>0</v>
      </c>
      <c r="U166" s="407">
        <v>0</v>
      </c>
      <c r="V166" s="407">
        <v>0</v>
      </c>
      <c r="W166" s="407">
        <v>0</v>
      </c>
      <c r="X166" s="407">
        <v>0</v>
      </c>
      <c r="Y166" s="407">
        <v>0</v>
      </c>
      <c r="Z166" s="407">
        <v>0</v>
      </c>
      <c r="AA166" s="407">
        <v>0</v>
      </c>
      <c r="AB166" s="407">
        <v>0</v>
      </c>
      <c r="AC166" s="407">
        <v>0</v>
      </c>
      <c r="AD166" s="407">
        <v>0</v>
      </c>
      <c r="AE166" s="407">
        <v>0</v>
      </c>
      <c r="AF166" s="407">
        <v>0</v>
      </c>
      <c r="AG166" s="407">
        <v>0</v>
      </c>
      <c r="AH166" s="407">
        <v>0</v>
      </c>
      <c r="AI166" s="407">
        <v>0</v>
      </c>
      <c r="AJ166" s="407">
        <v>0</v>
      </c>
      <c r="AK166" s="407">
        <v>0</v>
      </c>
      <c r="AL166" s="407">
        <v>0</v>
      </c>
      <c r="AM166" s="407">
        <v>0</v>
      </c>
      <c r="AN166" s="407">
        <v>0</v>
      </c>
      <c r="AO166" s="407">
        <v>0</v>
      </c>
      <c r="AP166" s="407">
        <v>0</v>
      </c>
      <c r="AQ166" s="407">
        <v>0</v>
      </c>
      <c r="AR166" s="407">
        <v>0</v>
      </c>
      <c r="AS166" s="407">
        <v>0</v>
      </c>
      <c r="AT166" s="407">
        <v>0</v>
      </c>
      <c r="AU166" s="407">
        <v>0</v>
      </c>
      <c r="AV166" s="407">
        <v>0</v>
      </c>
      <c r="AW166" s="407">
        <v>0</v>
      </c>
      <c r="AX166" s="407">
        <v>0</v>
      </c>
      <c r="AY166" s="407">
        <v>0</v>
      </c>
      <c r="AZ166" s="407">
        <v>0</v>
      </c>
      <c r="BA166" s="407">
        <v>0</v>
      </c>
      <c r="BB166" s="407">
        <v>0</v>
      </c>
      <c r="BC166" s="407">
        <v>0</v>
      </c>
      <c r="BD166" s="407">
        <v>0</v>
      </c>
      <c r="BE166" s="407">
        <v>0</v>
      </c>
      <c r="BF166" s="407">
        <v>0</v>
      </c>
      <c r="BG166" s="407">
        <v>0</v>
      </c>
      <c r="BH166" s="407">
        <v>0</v>
      </c>
      <c r="BI166" s="407">
        <v>0</v>
      </c>
      <c r="BJ166" s="28"/>
      <c r="BK166" s="28"/>
      <c r="BL166" s="28"/>
      <c r="BM166" s="28"/>
    </row>
    <row r="167" spans="1:65" x14ac:dyDescent="0.35">
      <c r="A167" s="28"/>
      <c r="B167" s="196"/>
      <c r="C167" s="402" t="s">
        <v>50</v>
      </c>
      <c r="D167" s="196"/>
      <c r="E167" s="196"/>
      <c r="F167" s="412"/>
      <c r="G167" s="413">
        <v>146.58439701625301</v>
      </c>
      <c r="H167" s="413">
        <v>148.68615567823238</v>
      </c>
      <c r="I167" s="413">
        <v>150.89730084678104</v>
      </c>
      <c r="J167" s="413">
        <v>153.18114615874995</v>
      </c>
      <c r="K167" s="413">
        <v>155.38083756882645</v>
      </c>
      <c r="L167" s="413">
        <v>10.84781019068182</v>
      </c>
      <c r="M167" s="413">
        <v>10.84781019068182</v>
      </c>
      <c r="N167" s="413">
        <v>10.84781019068182</v>
      </c>
      <c r="O167" s="413">
        <v>10.84781019068182</v>
      </c>
      <c r="P167" s="413">
        <v>10.84781019068182</v>
      </c>
      <c r="Q167" s="413">
        <v>10.84781019068182</v>
      </c>
      <c r="R167" s="413">
        <v>10.84781019068182</v>
      </c>
      <c r="S167" s="413">
        <v>10.84781019068182</v>
      </c>
      <c r="T167" s="413">
        <v>10.84781019068182</v>
      </c>
      <c r="U167" s="413">
        <v>10.84781019068182</v>
      </c>
      <c r="V167" s="413">
        <v>10.84781019068182</v>
      </c>
      <c r="W167" s="413">
        <v>10.84781019068182</v>
      </c>
      <c r="X167" s="413">
        <v>10.84781019068182</v>
      </c>
      <c r="Y167" s="413">
        <v>10.84781019068182</v>
      </c>
      <c r="Z167" s="413">
        <v>10.84781019068182</v>
      </c>
      <c r="AA167" s="413">
        <v>10.84781019068182</v>
      </c>
      <c r="AB167" s="413">
        <v>10.84781019068182</v>
      </c>
      <c r="AC167" s="413">
        <v>10.84781019068182</v>
      </c>
      <c r="AD167" s="413">
        <v>10.84781019068182</v>
      </c>
      <c r="AE167" s="413">
        <v>10.84781019068182</v>
      </c>
      <c r="AF167" s="413">
        <v>10.84781019068182</v>
      </c>
      <c r="AG167" s="413">
        <v>10.84781019068182</v>
      </c>
      <c r="AH167" s="413">
        <v>10.84781019068182</v>
      </c>
      <c r="AI167" s="413">
        <v>10.84781019068182</v>
      </c>
      <c r="AJ167" s="413">
        <v>10.84781019068182</v>
      </c>
      <c r="AK167" s="413">
        <v>10.84781019068182</v>
      </c>
      <c r="AL167" s="413">
        <v>10.84781019068182</v>
      </c>
      <c r="AM167" s="413">
        <v>10.84781019068182</v>
      </c>
      <c r="AN167" s="413">
        <v>10.84781019068182</v>
      </c>
      <c r="AO167" s="413">
        <v>10.84781019068182</v>
      </c>
      <c r="AP167" s="413">
        <v>10.84781019068182</v>
      </c>
      <c r="AQ167" s="413">
        <v>10.84781019068182</v>
      </c>
      <c r="AR167" s="413">
        <v>10.84781019068182</v>
      </c>
      <c r="AS167" s="413">
        <v>10.84781019068182</v>
      </c>
      <c r="AT167" s="413">
        <v>10.84781019068182</v>
      </c>
      <c r="AU167" s="413">
        <v>10.84781019068182</v>
      </c>
      <c r="AV167" s="413">
        <v>10.84781019068182</v>
      </c>
      <c r="AW167" s="413">
        <v>10.84781019068182</v>
      </c>
      <c r="AX167" s="413">
        <v>10.84781019068182</v>
      </c>
      <c r="AY167" s="413">
        <v>10.84781019068182</v>
      </c>
      <c r="AZ167" s="413">
        <v>10.84781019068182</v>
      </c>
      <c r="BA167" s="413">
        <v>10.84781019068182</v>
      </c>
      <c r="BB167" s="413">
        <v>10.517480826239002</v>
      </c>
      <c r="BC167" s="413">
        <v>8.3985300975170141</v>
      </c>
      <c r="BD167" s="413">
        <v>6.1759587873253468</v>
      </c>
      <c r="BE167" s="413">
        <v>3.9053397821777613</v>
      </c>
      <c r="BF167" s="413">
        <v>1.7289598195825704</v>
      </c>
      <c r="BG167" s="413">
        <v>0</v>
      </c>
      <c r="BH167" s="413">
        <v>0</v>
      </c>
      <c r="BI167" s="413">
        <v>0</v>
      </c>
      <c r="BJ167" s="28"/>
      <c r="BK167" s="28"/>
      <c r="BL167" s="28"/>
      <c r="BM167" s="28"/>
    </row>
    <row r="168" spans="1:65" x14ac:dyDescent="0.35">
      <c r="A168" s="28"/>
      <c r="B168" s="397" t="s">
        <v>51</v>
      </c>
      <c r="C168" s="398"/>
      <c r="D168" s="399" t="s">
        <v>499</v>
      </c>
      <c r="E168" s="398"/>
      <c r="F168" s="400"/>
      <c r="G168" s="401">
        <v>30.470756313839352</v>
      </c>
      <c r="H168" s="401">
        <v>30.470756313839352</v>
      </c>
      <c r="I168" s="401">
        <v>30.470756313839352</v>
      </c>
      <c r="J168" s="401">
        <v>30.470756313839352</v>
      </c>
      <c r="K168" s="401">
        <v>30.470756313839352</v>
      </c>
      <c r="L168" s="401">
        <v>0</v>
      </c>
      <c r="M168" s="401">
        <v>0</v>
      </c>
      <c r="N168" s="401">
        <v>0</v>
      </c>
      <c r="O168" s="401">
        <v>0</v>
      </c>
      <c r="P168" s="401">
        <v>0</v>
      </c>
      <c r="Q168" s="401">
        <v>0</v>
      </c>
      <c r="R168" s="401">
        <v>0</v>
      </c>
      <c r="S168" s="401">
        <v>0</v>
      </c>
      <c r="T168" s="401">
        <v>0</v>
      </c>
      <c r="U168" s="401">
        <v>0</v>
      </c>
      <c r="V168" s="401">
        <v>0</v>
      </c>
      <c r="W168" s="401">
        <v>0</v>
      </c>
      <c r="X168" s="401">
        <v>0</v>
      </c>
      <c r="Y168" s="401">
        <v>0</v>
      </c>
      <c r="Z168" s="401">
        <v>0</v>
      </c>
      <c r="AA168" s="401">
        <v>0</v>
      </c>
      <c r="AB168" s="401">
        <v>0</v>
      </c>
      <c r="AC168" s="401">
        <v>0</v>
      </c>
      <c r="AD168" s="401">
        <v>0</v>
      </c>
      <c r="AE168" s="401">
        <v>0</v>
      </c>
      <c r="AF168" s="401">
        <v>0</v>
      </c>
      <c r="AG168" s="401">
        <v>0</v>
      </c>
      <c r="AH168" s="401">
        <v>0</v>
      </c>
      <c r="AI168" s="401">
        <v>0</v>
      </c>
      <c r="AJ168" s="401">
        <v>0</v>
      </c>
      <c r="AK168" s="401">
        <v>0</v>
      </c>
      <c r="AL168" s="401">
        <v>0</v>
      </c>
      <c r="AM168" s="401">
        <v>0</v>
      </c>
      <c r="AN168" s="401">
        <v>0</v>
      </c>
      <c r="AO168" s="401">
        <v>0</v>
      </c>
      <c r="AP168" s="401">
        <v>0</v>
      </c>
      <c r="AQ168" s="401">
        <v>0</v>
      </c>
      <c r="AR168" s="401">
        <v>0</v>
      </c>
      <c r="AS168" s="401">
        <v>0</v>
      </c>
      <c r="AT168" s="401">
        <v>0</v>
      </c>
      <c r="AU168" s="401">
        <v>0</v>
      </c>
      <c r="AV168" s="401">
        <v>0</v>
      </c>
      <c r="AW168" s="401">
        <v>0</v>
      </c>
      <c r="AX168" s="401">
        <v>0</v>
      </c>
      <c r="AY168" s="401">
        <v>0</v>
      </c>
      <c r="AZ168" s="401">
        <v>0</v>
      </c>
      <c r="BA168" s="401">
        <v>0</v>
      </c>
      <c r="BB168" s="401">
        <v>0</v>
      </c>
      <c r="BC168" s="401">
        <v>0</v>
      </c>
      <c r="BD168" s="401">
        <v>0</v>
      </c>
      <c r="BE168" s="401">
        <v>0</v>
      </c>
      <c r="BF168" s="401">
        <v>0</v>
      </c>
      <c r="BG168" s="401">
        <v>0</v>
      </c>
      <c r="BH168" s="401">
        <v>0</v>
      </c>
      <c r="BI168" s="401">
        <v>0</v>
      </c>
      <c r="BJ168" s="28"/>
      <c r="BK168" s="28"/>
      <c r="BL168" s="28"/>
      <c r="BM168" s="28"/>
    </row>
    <row r="169" spans="1:65" ht="118" x14ac:dyDescent="0.35">
      <c r="A169" s="28"/>
      <c r="B169" s="402"/>
      <c r="C169" s="403"/>
      <c r="D169" s="404" t="s">
        <v>500</v>
      </c>
      <c r="E169" s="405">
        <v>0</v>
      </c>
      <c r="F169" s="406"/>
      <c r="G169" s="407"/>
      <c r="H169" s="407"/>
      <c r="I169" s="407"/>
      <c r="J169" s="407"/>
      <c r="K169" s="407"/>
      <c r="L169" s="407"/>
      <c r="M169" s="407"/>
      <c r="N169" s="407"/>
      <c r="O169" s="407"/>
      <c r="P169" s="407"/>
      <c r="Q169" s="407"/>
      <c r="R169" s="407"/>
      <c r="S169" s="407"/>
      <c r="T169" s="407"/>
      <c r="U169" s="407"/>
      <c r="V169" s="407"/>
      <c r="W169" s="407"/>
      <c r="X169" s="407"/>
      <c r="Y169" s="407"/>
      <c r="Z169" s="407"/>
      <c r="AA169" s="407"/>
      <c r="AB169" s="407"/>
      <c r="AC169" s="407"/>
      <c r="AD169" s="407"/>
      <c r="AE169" s="407"/>
      <c r="AF169" s="407"/>
      <c r="AG169" s="407"/>
      <c r="AH169" s="407"/>
      <c r="AI169" s="407"/>
      <c r="AJ169" s="407"/>
      <c r="AK169" s="407"/>
      <c r="AL169" s="407"/>
      <c r="AM169" s="407"/>
      <c r="AN169" s="407"/>
      <c r="AO169" s="407"/>
      <c r="AP169" s="407"/>
      <c r="AQ169" s="407"/>
      <c r="AR169" s="407"/>
      <c r="AS169" s="407"/>
      <c r="AT169" s="407"/>
      <c r="AU169" s="407"/>
      <c r="AV169" s="407"/>
      <c r="AW169" s="407"/>
      <c r="AX169" s="407"/>
      <c r="AY169" s="407"/>
      <c r="AZ169" s="407"/>
      <c r="BA169" s="407"/>
      <c r="BB169" s="407"/>
      <c r="BC169" s="407"/>
      <c r="BD169" s="407"/>
      <c r="BE169" s="407"/>
      <c r="BF169" s="407"/>
      <c r="BG169" s="407"/>
      <c r="BH169" s="407"/>
      <c r="BI169" s="407"/>
      <c r="BJ169" s="28"/>
      <c r="BK169" s="28"/>
      <c r="BL169" s="28"/>
      <c r="BM169" s="28"/>
    </row>
    <row r="170" spans="1:65" x14ac:dyDescent="0.35">
      <c r="A170" s="28"/>
      <c r="B170" s="402"/>
      <c r="C170" s="403"/>
      <c r="D170" s="404"/>
      <c r="E170" s="405">
        <v>1</v>
      </c>
      <c r="F170" s="406"/>
      <c r="G170" s="523"/>
      <c r="H170" s="407">
        <v>0.52525263689832791</v>
      </c>
      <c r="I170" s="407">
        <v>0.52525263689832791</v>
      </c>
      <c r="J170" s="407">
        <v>0.52525263689832791</v>
      </c>
      <c r="K170" s="407">
        <v>0.52525263689832791</v>
      </c>
      <c r="L170" s="407">
        <v>0.52525263689832791</v>
      </c>
      <c r="M170" s="407">
        <v>0.52525263689832791</v>
      </c>
      <c r="N170" s="407">
        <v>0.52525263689832791</v>
      </c>
      <c r="O170" s="407">
        <v>0.52525263689832791</v>
      </c>
      <c r="P170" s="407">
        <v>0.52525263689832791</v>
      </c>
      <c r="Q170" s="407">
        <v>0.52525263689832791</v>
      </c>
      <c r="R170" s="407">
        <v>0.52525263689832791</v>
      </c>
      <c r="S170" s="407">
        <v>0.52525263689832791</v>
      </c>
      <c r="T170" s="407">
        <v>0.52525263689832791</v>
      </c>
      <c r="U170" s="407">
        <v>0.52525263689832791</v>
      </c>
      <c r="V170" s="407">
        <v>0.52525263689832791</v>
      </c>
      <c r="W170" s="407">
        <v>0.52525263689832791</v>
      </c>
      <c r="X170" s="407">
        <v>0.52525263689832791</v>
      </c>
      <c r="Y170" s="407">
        <v>0.52525263689832791</v>
      </c>
      <c r="Z170" s="407">
        <v>0.52525263689832791</v>
      </c>
      <c r="AA170" s="407">
        <v>0.52525263689832791</v>
      </c>
      <c r="AB170" s="407">
        <v>0.52525263689832791</v>
      </c>
      <c r="AC170" s="407">
        <v>0.52525263689832791</v>
      </c>
      <c r="AD170" s="407">
        <v>0.52525263689832791</v>
      </c>
      <c r="AE170" s="407">
        <v>0.52525263689832791</v>
      </c>
      <c r="AF170" s="407">
        <v>0.52525263689832791</v>
      </c>
      <c r="AG170" s="407">
        <v>0.52525263689832791</v>
      </c>
      <c r="AH170" s="407">
        <v>0.52525263689832791</v>
      </c>
      <c r="AI170" s="407">
        <v>0.52525263689832791</v>
      </c>
      <c r="AJ170" s="407">
        <v>0.52525263689832791</v>
      </c>
      <c r="AK170" s="407">
        <v>0.52525263689832791</v>
      </c>
      <c r="AL170" s="407">
        <v>0.52525263689832791</v>
      </c>
      <c r="AM170" s="407">
        <v>0.52525263689832791</v>
      </c>
      <c r="AN170" s="407">
        <v>0.52525263689832791</v>
      </c>
      <c r="AO170" s="407">
        <v>0.52525263689832791</v>
      </c>
      <c r="AP170" s="407">
        <v>0.52525263689832791</v>
      </c>
      <c r="AQ170" s="407">
        <v>0.52525263689832791</v>
      </c>
      <c r="AR170" s="407">
        <v>0.52525263689832791</v>
      </c>
      <c r="AS170" s="407">
        <v>0.52525263689832791</v>
      </c>
      <c r="AT170" s="407">
        <v>0.52525263689832791</v>
      </c>
      <c r="AU170" s="407">
        <v>0.52525263689832791</v>
      </c>
      <c r="AV170" s="407">
        <v>0.52525263689832791</v>
      </c>
      <c r="AW170" s="407">
        <v>0.52525263689832791</v>
      </c>
      <c r="AX170" s="407">
        <v>0.52525263689832791</v>
      </c>
      <c r="AY170" s="407">
        <v>0.52525263689832791</v>
      </c>
      <c r="AZ170" s="407">
        <v>0.52525263689832791</v>
      </c>
      <c r="BA170" s="407">
        <v>0.46601169711486179</v>
      </c>
      <c r="BB170" s="407">
        <v>0</v>
      </c>
      <c r="BC170" s="407">
        <v>0</v>
      </c>
      <c r="BD170" s="407">
        <v>0</v>
      </c>
      <c r="BE170" s="407">
        <v>0</v>
      </c>
      <c r="BF170" s="407">
        <v>0</v>
      </c>
      <c r="BG170" s="407">
        <v>0</v>
      </c>
      <c r="BH170" s="407">
        <v>0</v>
      </c>
      <c r="BI170" s="407">
        <v>0</v>
      </c>
      <c r="BJ170" s="28"/>
      <c r="BK170" s="28"/>
      <c r="BL170" s="28"/>
      <c r="BM170" s="28"/>
    </row>
    <row r="171" spans="1:65" x14ac:dyDescent="0.35">
      <c r="A171" s="28"/>
      <c r="B171" s="402"/>
      <c r="C171" s="403"/>
      <c r="D171" s="404"/>
      <c r="E171" s="405">
        <v>2</v>
      </c>
      <c r="F171" s="406"/>
      <c r="G171" s="408"/>
      <c r="H171" s="524"/>
      <c r="I171" s="407">
        <v>0.53411961319167556</v>
      </c>
      <c r="J171" s="407">
        <v>0.53411961319167556</v>
      </c>
      <c r="K171" s="407">
        <v>0.53411961319167556</v>
      </c>
      <c r="L171" s="407">
        <v>0.53411961319167556</v>
      </c>
      <c r="M171" s="407">
        <v>0.53411961319167556</v>
      </c>
      <c r="N171" s="407">
        <v>0.53411961319167556</v>
      </c>
      <c r="O171" s="407">
        <v>0.53411961319167556</v>
      </c>
      <c r="P171" s="407">
        <v>0.53411961319167556</v>
      </c>
      <c r="Q171" s="407">
        <v>0.53411961319167556</v>
      </c>
      <c r="R171" s="407">
        <v>0.53411961319167556</v>
      </c>
      <c r="S171" s="407">
        <v>0.53411961319167556</v>
      </c>
      <c r="T171" s="407">
        <v>0.53411961319167556</v>
      </c>
      <c r="U171" s="407">
        <v>0.53411961319167556</v>
      </c>
      <c r="V171" s="407">
        <v>0.53411961319167556</v>
      </c>
      <c r="W171" s="407">
        <v>0.53411961319167556</v>
      </c>
      <c r="X171" s="407">
        <v>0.53411961319167556</v>
      </c>
      <c r="Y171" s="407">
        <v>0.53411961319167556</v>
      </c>
      <c r="Z171" s="407">
        <v>0.53411961319167556</v>
      </c>
      <c r="AA171" s="407">
        <v>0.53411961319167556</v>
      </c>
      <c r="AB171" s="407">
        <v>0.53411961319167556</v>
      </c>
      <c r="AC171" s="407">
        <v>0.53411961319167556</v>
      </c>
      <c r="AD171" s="407">
        <v>0.53411961319167556</v>
      </c>
      <c r="AE171" s="407">
        <v>0.53411961319167556</v>
      </c>
      <c r="AF171" s="407">
        <v>0.53411961319167556</v>
      </c>
      <c r="AG171" s="407">
        <v>0.53411961319167556</v>
      </c>
      <c r="AH171" s="407">
        <v>0.53411961319167556</v>
      </c>
      <c r="AI171" s="407">
        <v>0.53411961319167556</v>
      </c>
      <c r="AJ171" s="407">
        <v>0.53411961319167556</v>
      </c>
      <c r="AK171" s="407">
        <v>0.53411961319167556</v>
      </c>
      <c r="AL171" s="407">
        <v>0.53411961319167556</v>
      </c>
      <c r="AM171" s="407">
        <v>0.53411961319167556</v>
      </c>
      <c r="AN171" s="407">
        <v>0.53411961319167556</v>
      </c>
      <c r="AO171" s="407">
        <v>0.53411961319167556</v>
      </c>
      <c r="AP171" s="407">
        <v>0.53411961319167556</v>
      </c>
      <c r="AQ171" s="407">
        <v>0.53411961319167556</v>
      </c>
      <c r="AR171" s="407">
        <v>0.53411961319167556</v>
      </c>
      <c r="AS171" s="407">
        <v>0.53411961319167556</v>
      </c>
      <c r="AT171" s="407">
        <v>0.53411961319167556</v>
      </c>
      <c r="AU171" s="407">
        <v>0.53411961319167556</v>
      </c>
      <c r="AV171" s="407">
        <v>0.53411961319167556</v>
      </c>
      <c r="AW171" s="407">
        <v>0.53411961319167556</v>
      </c>
      <c r="AX171" s="407">
        <v>0.53411961319167556</v>
      </c>
      <c r="AY171" s="407">
        <v>0.53411961319167556</v>
      </c>
      <c r="AZ171" s="407">
        <v>0.53411961319167556</v>
      </c>
      <c r="BA171" s="407">
        <v>0.53411961319167556</v>
      </c>
      <c r="BB171" s="407">
        <v>0.47387860606589172</v>
      </c>
      <c r="BC171" s="407">
        <v>0</v>
      </c>
      <c r="BD171" s="407">
        <v>0</v>
      </c>
      <c r="BE171" s="407">
        <v>0</v>
      </c>
      <c r="BF171" s="407">
        <v>0</v>
      </c>
      <c r="BG171" s="407">
        <v>0</v>
      </c>
      <c r="BH171" s="407">
        <v>0</v>
      </c>
      <c r="BI171" s="407">
        <v>0</v>
      </c>
      <c r="BJ171" s="28"/>
      <c r="BK171" s="28"/>
      <c r="BL171" s="28"/>
      <c r="BM171" s="28"/>
    </row>
    <row r="172" spans="1:65" x14ac:dyDescent="0.35">
      <c r="A172" s="28"/>
      <c r="B172" s="402"/>
      <c r="C172" s="403"/>
      <c r="D172" s="404"/>
      <c r="E172" s="405">
        <v>3</v>
      </c>
      <c r="F172" s="406"/>
      <c r="G172" s="408"/>
      <c r="H172" s="409"/>
      <c r="I172" s="524"/>
      <c r="J172" s="407">
        <v>0.51160971649789377</v>
      </c>
      <c r="K172" s="407">
        <v>0.51160971649789377</v>
      </c>
      <c r="L172" s="407">
        <v>0.51160971649789377</v>
      </c>
      <c r="M172" s="407">
        <v>0.51160971649789377</v>
      </c>
      <c r="N172" s="407">
        <v>0.51160971649789377</v>
      </c>
      <c r="O172" s="407">
        <v>0.51160971649789377</v>
      </c>
      <c r="P172" s="407">
        <v>0.51160971649789377</v>
      </c>
      <c r="Q172" s="407">
        <v>0.51160971649789377</v>
      </c>
      <c r="R172" s="407">
        <v>0.51160971649789377</v>
      </c>
      <c r="S172" s="407">
        <v>0.51160971649789377</v>
      </c>
      <c r="T172" s="407">
        <v>0.51160971649789377</v>
      </c>
      <c r="U172" s="407">
        <v>0.51160971649789377</v>
      </c>
      <c r="V172" s="407">
        <v>0.51160971649789377</v>
      </c>
      <c r="W172" s="407">
        <v>0.51160971649789377</v>
      </c>
      <c r="X172" s="407">
        <v>0.51160971649789377</v>
      </c>
      <c r="Y172" s="407">
        <v>0.51160971649789377</v>
      </c>
      <c r="Z172" s="407">
        <v>0.51160971649789377</v>
      </c>
      <c r="AA172" s="407">
        <v>0.51160971649789377</v>
      </c>
      <c r="AB172" s="407">
        <v>0.51160971649789377</v>
      </c>
      <c r="AC172" s="407">
        <v>0.51160971649789377</v>
      </c>
      <c r="AD172" s="407">
        <v>0.51160971649789377</v>
      </c>
      <c r="AE172" s="407">
        <v>0.51160971649789377</v>
      </c>
      <c r="AF172" s="407">
        <v>0.51160971649789377</v>
      </c>
      <c r="AG172" s="407">
        <v>0.51160971649789377</v>
      </c>
      <c r="AH172" s="407">
        <v>0.51160971649789377</v>
      </c>
      <c r="AI172" s="407">
        <v>0.51160971649789377</v>
      </c>
      <c r="AJ172" s="407">
        <v>0.51160971649789377</v>
      </c>
      <c r="AK172" s="407">
        <v>0.51160971649789377</v>
      </c>
      <c r="AL172" s="407">
        <v>0.51160971649789377</v>
      </c>
      <c r="AM172" s="407">
        <v>0.51160971649789377</v>
      </c>
      <c r="AN172" s="407">
        <v>0.51160971649789377</v>
      </c>
      <c r="AO172" s="407">
        <v>0.51160971649789377</v>
      </c>
      <c r="AP172" s="407">
        <v>0.51160971649789377</v>
      </c>
      <c r="AQ172" s="407">
        <v>0.51160971649789377</v>
      </c>
      <c r="AR172" s="407">
        <v>0.51160971649789377</v>
      </c>
      <c r="AS172" s="407">
        <v>0.51160971649789377</v>
      </c>
      <c r="AT172" s="407">
        <v>0.51160971649789377</v>
      </c>
      <c r="AU172" s="407">
        <v>0.51160971649789377</v>
      </c>
      <c r="AV172" s="407">
        <v>0.51160971649789377</v>
      </c>
      <c r="AW172" s="407">
        <v>0.51160971649789377</v>
      </c>
      <c r="AX172" s="407">
        <v>0.51160971649789377</v>
      </c>
      <c r="AY172" s="407">
        <v>0.51160971649789377</v>
      </c>
      <c r="AZ172" s="407">
        <v>0.51160971649789377</v>
      </c>
      <c r="BA172" s="407">
        <v>0.51160971649789377</v>
      </c>
      <c r="BB172" s="407">
        <v>0.51160971649789377</v>
      </c>
      <c r="BC172" s="407">
        <v>0.45390750183287309</v>
      </c>
      <c r="BD172" s="407">
        <v>0</v>
      </c>
      <c r="BE172" s="407">
        <v>0</v>
      </c>
      <c r="BF172" s="407">
        <v>0</v>
      </c>
      <c r="BG172" s="407">
        <v>0</v>
      </c>
      <c r="BH172" s="407">
        <v>0</v>
      </c>
      <c r="BI172" s="407">
        <v>0</v>
      </c>
      <c r="BJ172" s="28"/>
      <c r="BK172" s="28"/>
      <c r="BL172" s="28"/>
      <c r="BM172" s="28"/>
    </row>
    <row r="173" spans="1:65" x14ac:dyDescent="0.35">
      <c r="A173" s="28"/>
      <c r="B173" s="402"/>
      <c r="C173" s="403"/>
      <c r="D173" s="404"/>
      <c r="E173" s="405">
        <v>4</v>
      </c>
      <c r="F173" s="406"/>
      <c r="G173" s="408"/>
      <c r="H173" s="409"/>
      <c r="I173" s="409"/>
      <c r="J173" s="524"/>
      <c r="K173" s="407">
        <v>0.49616220408466843</v>
      </c>
      <c r="L173" s="407">
        <v>0.49616220408466843</v>
      </c>
      <c r="M173" s="407">
        <v>0.49616220408466843</v>
      </c>
      <c r="N173" s="407">
        <v>0.49616220408466843</v>
      </c>
      <c r="O173" s="407">
        <v>0.49616220408466843</v>
      </c>
      <c r="P173" s="407">
        <v>0.49616220408466843</v>
      </c>
      <c r="Q173" s="407">
        <v>0.49616220408466843</v>
      </c>
      <c r="R173" s="407">
        <v>0.49616220408466843</v>
      </c>
      <c r="S173" s="407">
        <v>0.49616220408466843</v>
      </c>
      <c r="T173" s="407">
        <v>0.49616220408466843</v>
      </c>
      <c r="U173" s="407">
        <v>0.49616220408466843</v>
      </c>
      <c r="V173" s="407">
        <v>0.49616220408466843</v>
      </c>
      <c r="W173" s="407">
        <v>0.49616220408466843</v>
      </c>
      <c r="X173" s="407">
        <v>0.49616220408466843</v>
      </c>
      <c r="Y173" s="407">
        <v>0.49616220408466843</v>
      </c>
      <c r="Z173" s="407">
        <v>0.49616220408466843</v>
      </c>
      <c r="AA173" s="407">
        <v>0.49616220408466843</v>
      </c>
      <c r="AB173" s="407">
        <v>0.49616220408466843</v>
      </c>
      <c r="AC173" s="407">
        <v>0.49616220408466843</v>
      </c>
      <c r="AD173" s="407">
        <v>0.49616220408466843</v>
      </c>
      <c r="AE173" s="407">
        <v>0.49616220408466843</v>
      </c>
      <c r="AF173" s="407">
        <v>0.49616220408466843</v>
      </c>
      <c r="AG173" s="407">
        <v>0.49616220408466843</v>
      </c>
      <c r="AH173" s="407">
        <v>0.49616220408466843</v>
      </c>
      <c r="AI173" s="407">
        <v>0.49616220408466843</v>
      </c>
      <c r="AJ173" s="407">
        <v>0.49616220408466843</v>
      </c>
      <c r="AK173" s="407">
        <v>0.49616220408466843</v>
      </c>
      <c r="AL173" s="407">
        <v>0.49616220408466843</v>
      </c>
      <c r="AM173" s="407">
        <v>0.49616220408466843</v>
      </c>
      <c r="AN173" s="407">
        <v>0.49616220408466843</v>
      </c>
      <c r="AO173" s="407">
        <v>0.49616220408466843</v>
      </c>
      <c r="AP173" s="407">
        <v>0.49616220408466843</v>
      </c>
      <c r="AQ173" s="407">
        <v>0.49616220408466843</v>
      </c>
      <c r="AR173" s="407">
        <v>0.49616220408466843</v>
      </c>
      <c r="AS173" s="407">
        <v>0.49616220408466843</v>
      </c>
      <c r="AT173" s="407">
        <v>0.49616220408466843</v>
      </c>
      <c r="AU173" s="407">
        <v>0.49616220408466843</v>
      </c>
      <c r="AV173" s="407">
        <v>0.49616220408466843</v>
      </c>
      <c r="AW173" s="407">
        <v>0.49616220408466843</v>
      </c>
      <c r="AX173" s="407">
        <v>0.49616220408466843</v>
      </c>
      <c r="AY173" s="407">
        <v>0.49616220408466843</v>
      </c>
      <c r="AZ173" s="407">
        <v>0.49616220408466843</v>
      </c>
      <c r="BA173" s="407">
        <v>0.49616220408466843</v>
      </c>
      <c r="BB173" s="407">
        <v>0.49616220408466843</v>
      </c>
      <c r="BC173" s="407">
        <v>0.49616220408466843</v>
      </c>
      <c r="BD173" s="407">
        <v>0.44020224655151097</v>
      </c>
      <c r="BE173" s="407">
        <v>0</v>
      </c>
      <c r="BF173" s="407">
        <v>0</v>
      </c>
      <c r="BG173" s="407">
        <v>0</v>
      </c>
      <c r="BH173" s="407">
        <v>0</v>
      </c>
      <c r="BI173" s="407">
        <v>0</v>
      </c>
      <c r="BJ173" s="28"/>
      <c r="BK173" s="28"/>
      <c r="BL173" s="28"/>
      <c r="BM173" s="28"/>
    </row>
    <row r="174" spans="1:65" x14ac:dyDescent="0.35">
      <c r="A174" s="28"/>
      <c r="B174" s="402"/>
      <c r="C174" s="403"/>
      <c r="D174" s="404"/>
      <c r="E174" s="405">
        <v>5</v>
      </c>
      <c r="F174" s="406"/>
      <c r="G174" s="408"/>
      <c r="H174" s="409"/>
      <c r="I174" s="409"/>
      <c r="J174" s="409"/>
      <c r="K174" s="524"/>
      <c r="L174" s="407">
        <v>0.4995459736614809</v>
      </c>
      <c r="M174" s="407">
        <v>0.4995459736614809</v>
      </c>
      <c r="N174" s="407">
        <v>0.4995459736614809</v>
      </c>
      <c r="O174" s="407">
        <v>0.4995459736614809</v>
      </c>
      <c r="P174" s="407">
        <v>0.4995459736614809</v>
      </c>
      <c r="Q174" s="407">
        <v>0.4995459736614809</v>
      </c>
      <c r="R174" s="407">
        <v>0.4995459736614809</v>
      </c>
      <c r="S174" s="407">
        <v>0.4995459736614809</v>
      </c>
      <c r="T174" s="407">
        <v>0.4995459736614809</v>
      </c>
      <c r="U174" s="407">
        <v>0.4995459736614809</v>
      </c>
      <c r="V174" s="407">
        <v>0.4995459736614809</v>
      </c>
      <c r="W174" s="407">
        <v>0.4995459736614809</v>
      </c>
      <c r="X174" s="407">
        <v>0.4995459736614809</v>
      </c>
      <c r="Y174" s="407">
        <v>0.4995459736614809</v>
      </c>
      <c r="Z174" s="407">
        <v>0.4995459736614809</v>
      </c>
      <c r="AA174" s="407">
        <v>0.4995459736614809</v>
      </c>
      <c r="AB174" s="407">
        <v>0.4995459736614809</v>
      </c>
      <c r="AC174" s="407">
        <v>0.4995459736614809</v>
      </c>
      <c r="AD174" s="407">
        <v>0.4995459736614809</v>
      </c>
      <c r="AE174" s="407">
        <v>0.4995459736614809</v>
      </c>
      <c r="AF174" s="407">
        <v>0.4995459736614809</v>
      </c>
      <c r="AG174" s="407">
        <v>0.4995459736614809</v>
      </c>
      <c r="AH174" s="407">
        <v>0.4995459736614809</v>
      </c>
      <c r="AI174" s="407">
        <v>0.4995459736614809</v>
      </c>
      <c r="AJ174" s="407">
        <v>0.4995459736614809</v>
      </c>
      <c r="AK174" s="407">
        <v>0.4995459736614809</v>
      </c>
      <c r="AL174" s="407">
        <v>0.4995459736614809</v>
      </c>
      <c r="AM174" s="407">
        <v>0.4995459736614809</v>
      </c>
      <c r="AN174" s="407">
        <v>0.4995459736614809</v>
      </c>
      <c r="AO174" s="407">
        <v>0.4995459736614809</v>
      </c>
      <c r="AP174" s="407">
        <v>0.4995459736614809</v>
      </c>
      <c r="AQ174" s="407">
        <v>0.4995459736614809</v>
      </c>
      <c r="AR174" s="407">
        <v>0.4995459736614809</v>
      </c>
      <c r="AS174" s="407">
        <v>0.4995459736614809</v>
      </c>
      <c r="AT174" s="407">
        <v>0.4995459736614809</v>
      </c>
      <c r="AU174" s="407">
        <v>0.4995459736614809</v>
      </c>
      <c r="AV174" s="407">
        <v>0.4995459736614809</v>
      </c>
      <c r="AW174" s="407">
        <v>0.4995459736614809</v>
      </c>
      <c r="AX174" s="407">
        <v>0.4995459736614809</v>
      </c>
      <c r="AY174" s="407">
        <v>0.4995459736614809</v>
      </c>
      <c r="AZ174" s="407">
        <v>0.4995459736614809</v>
      </c>
      <c r="BA174" s="407">
        <v>0.4995459736614809</v>
      </c>
      <c r="BB174" s="407">
        <v>0.4995459736614809</v>
      </c>
      <c r="BC174" s="407">
        <v>0.4995459736614809</v>
      </c>
      <c r="BD174" s="407">
        <v>0.4995459736614809</v>
      </c>
      <c r="BE174" s="407">
        <v>0.44320437560784853</v>
      </c>
      <c r="BF174" s="407">
        <v>0</v>
      </c>
      <c r="BG174" s="407">
        <v>0</v>
      </c>
      <c r="BH174" s="407">
        <v>0</v>
      </c>
      <c r="BI174" s="407">
        <v>0</v>
      </c>
      <c r="BJ174" s="28"/>
      <c r="BK174" s="28"/>
      <c r="BL174" s="28"/>
      <c r="BM174" s="28"/>
    </row>
    <row r="175" spans="1:65" x14ac:dyDescent="0.35">
      <c r="A175" s="28"/>
      <c r="B175" s="402"/>
      <c r="C175" s="403"/>
      <c r="D175" s="404"/>
      <c r="E175" s="405">
        <v>6</v>
      </c>
      <c r="F175" s="406"/>
      <c r="G175" s="408"/>
      <c r="H175" s="409"/>
      <c r="I175" s="409"/>
      <c r="J175" s="409"/>
      <c r="K175" s="409"/>
      <c r="L175" s="524"/>
      <c r="M175" s="407">
        <v>0</v>
      </c>
      <c r="N175" s="407">
        <v>0</v>
      </c>
      <c r="O175" s="407">
        <v>0</v>
      </c>
      <c r="P175" s="407">
        <v>0</v>
      </c>
      <c r="Q175" s="407">
        <v>0</v>
      </c>
      <c r="R175" s="407">
        <v>0</v>
      </c>
      <c r="S175" s="407">
        <v>0</v>
      </c>
      <c r="T175" s="407">
        <v>0</v>
      </c>
      <c r="U175" s="407">
        <v>0</v>
      </c>
      <c r="V175" s="407">
        <v>0</v>
      </c>
      <c r="W175" s="407">
        <v>0</v>
      </c>
      <c r="X175" s="407">
        <v>0</v>
      </c>
      <c r="Y175" s="407">
        <v>0</v>
      </c>
      <c r="Z175" s="407">
        <v>0</v>
      </c>
      <c r="AA175" s="407">
        <v>0</v>
      </c>
      <c r="AB175" s="407">
        <v>0</v>
      </c>
      <c r="AC175" s="407">
        <v>0</v>
      </c>
      <c r="AD175" s="407">
        <v>0</v>
      </c>
      <c r="AE175" s="407">
        <v>0</v>
      </c>
      <c r="AF175" s="407">
        <v>0</v>
      </c>
      <c r="AG175" s="407">
        <v>0</v>
      </c>
      <c r="AH175" s="407">
        <v>0</v>
      </c>
      <c r="AI175" s="407">
        <v>0</v>
      </c>
      <c r="AJ175" s="407">
        <v>0</v>
      </c>
      <c r="AK175" s="407">
        <v>0</v>
      </c>
      <c r="AL175" s="407">
        <v>0</v>
      </c>
      <c r="AM175" s="407">
        <v>0</v>
      </c>
      <c r="AN175" s="407">
        <v>0</v>
      </c>
      <c r="AO175" s="407">
        <v>0</v>
      </c>
      <c r="AP175" s="407">
        <v>0</v>
      </c>
      <c r="AQ175" s="407">
        <v>0</v>
      </c>
      <c r="AR175" s="407">
        <v>0</v>
      </c>
      <c r="AS175" s="407">
        <v>0</v>
      </c>
      <c r="AT175" s="407">
        <v>0</v>
      </c>
      <c r="AU175" s="407">
        <v>0</v>
      </c>
      <c r="AV175" s="407">
        <v>0</v>
      </c>
      <c r="AW175" s="407">
        <v>0</v>
      </c>
      <c r="AX175" s="407">
        <v>0</v>
      </c>
      <c r="AY175" s="407">
        <v>0</v>
      </c>
      <c r="AZ175" s="407">
        <v>0</v>
      </c>
      <c r="BA175" s="407">
        <v>0</v>
      </c>
      <c r="BB175" s="407">
        <v>0</v>
      </c>
      <c r="BC175" s="407">
        <v>0</v>
      </c>
      <c r="BD175" s="407">
        <v>0</v>
      </c>
      <c r="BE175" s="407">
        <v>0</v>
      </c>
      <c r="BF175" s="407">
        <v>0</v>
      </c>
      <c r="BG175" s="407">
        <v>0</v>
      </c>
      <c r="BH175" s="407">
        <v>0</v>
      </c>
      <c r="BI175" s="407">
        <v>0</v>
      </c>
      <c r="BJ175" s="28"/>
      <c r="BK175" s="28"/>
      <c r="BL175" s="28"/>
      <c r="BM175" s="28"/>
    </row>
    <row r="176" spans="1:65" x14ac:dyDescent="0.35">
      <c r="A176" s="28"/>
      <c r="B176" s="402"/>
      <c r="C176" s="403"/>
      <c r="D176" s="404"/>
      <c r="E176" s="405">
        <v>7</v>
      </c>
      <c r="F176" s="406"/>
      <c r="G176" s="408"/>
      <c r="H176" s="409"/>
      <c r="I176" s="409"/>
      <c r="J176" s="409"/>
      <c r="K176" s="409"/>
      <c r="L176" s="409"/>
      <c r="M176" s="524"/>
      <c r="N176" s="407">
        <v>0</v>
      </c>
      <c r="O176" s="407">
        <v>0</v>
      </c>
      <c r="P176" s="407">
        <v>0</v>
      </c>
      <c r="Q176" s="407">
        <v>0</v>
      </c>
      <c r="R176" s="407">
        <v>0</v>
      </c>
      <c r="S176" s="407">
        <v>0</v>
      </c>
      <c r="T176" s="407">
        <v>0</v>
      </c>
      <c r="U176" s="407">
        <v>0</v>
      </c>
      <c r="V176" s="407">
        <v>0</v>
      </c>
      <c r="W176" s="407">
        <v>0</v>
      </c>
      <c r="X176" s="407">
        <v>0</v>
      </c>
      <c r="Y176" s="407">
        <v>0</v>
      </c>
      <c r="Z176" s="407">
        <v>0</v>
      </c>
      <c r="AA176" s="407">
        <v>0</v>
      </c>
      <c r="AB176" s="407">
        <v>0</v>
      </c>
      <c r="AC176" s="407">
        <v>0</v>
      </c>
      <c r="AD176" s="407">
        <v>0</v>
      </c>
      <c r="AE176" s="407">
        <v>0</v>
      </c>
      <c r="AF176" s="407">
        <v>0</v>
      </c>
      <c r="AG176" s="407">
        <v>0</v>
      </c>
      <c r="AH176" s="407">
        <v>0</v>
      </c>
      <c r="AI176" s="407">
        <v>0</v>
      </c>
      <c r="AJ176" s="407">
        <v>0</v>
      </c>
      <c r="AK176" s="407">
        <v>0</v>
      </c>
      <c r="AL176" s="407">
        <v>0</v>
      </c>
      <c r="AM176" s="407">
        <v>0</v>
      </c>
      <c r="AN176" s="407">
        <v>0</v>
      </c>
      <c r="AO176" s="407">
        <v>0</v>
      </c>
      <c r="AP176" s="407">
        <v>0</v>
      </c>
      <c r="AQ176" s="407">
        <v>0</v>
      </c>
      <c r="AR176" s="407">
        <v>0</v>
      </c>
      <c r="AS176" s="407">
        <v>0</v>
      </c>
      <c r="AT176" s="407">
        <v>0</v>
      </c>
      <c r="AU176" s="407">
        <v>0</v>
      </c>
      <c r="AV176" s="407">
        <v>0</v>
      </c>
      <c r="AW176" s="407">
        <v>0</v>
      </c>
      <c r="AX176" s="407">
        <v>0</v>
      </c>
      <c r="AY176" s="407">
        <v>0</v>
      </c>
      <c r="AZ176" s="407">
        <v>0</v>
      </c>
      <c r="BA176" s="407">
        <v>0</v>
      </c>
      <c r="BB176" s="407">
        <v>0</v>
      </c>
      <c r="BC176" s="407">
        <v>0</v>
      </c>
      <c r="BD176" s="407">
        <v>0</v>
      </c>
      <c r="BE176" s="407">
        <v>0</v>
      </c>
      <c r="BF176" s="407">
        <v>0</v>
      </c>
      <c r="BG176" s="407">
        <v>0</v>
      </c>
      <c r="BH176" s="407">
        <v>0</v>
      </c>
      <c r="BI176" s="407">
        <v>0</v>
      </c>
      <c r="BJ176" s="28"/>
      <c r="BK176" s="28"/>
      <c r="BL176" s="28"/>
      <c r="BM176" s="28"/>
    </row>
    <row r="177" spans="1:65" x14ac:dyDescent="0.35">
      <c r="A177" s="28"/>
      <c r="B177" s="402"/>
      <c r="C177" s="403"/>
      <c r="D177" s="404"/>
      <c r="E177" s="405">
        <v>8</v>
      </c>
      <c r="F177" s="406"/>
      <c r="G177" s="408"/>
      <c r="H177" s="409"/>
      <c r="I177" s="409"/>
      <c r="J177" s="409"/>
      <c r="K177" s="409"/>
      <c r="L177" s="409"/>
      <c r="M177" s="409"/>
      <c r="N177" s="524"/>
      <c r="O177" s="407">
        <v>0</v>
      </c>
      <c r="P177" s="407">
        <v>0</v>
      </c>
      <c r="Q177" s="407">
        <v>0</v>
      </c>
      <c r="R177" s="407">
        <v>0</v>
      </c>
      <c r="S177" s="407">
        <v>0</v>
      </c>
      <c r="T177" s="407">
        <v>0</v>
      </c>
      <c r="U177" s="407">
        <v>0</v>
      </c>
      <c r="V177" s="407">
        <v>0</v>
      </c>
      <c r="W177" s="407">
        <v>0</v>
      </c>
      <c r="X177" s="407">
        <v>0</v>
      </c>
      <c r="Y177" s="407">
        <v>0</v>
      </c>
      <c r="Z177" s="407">
        <v>0</v>
      </c>
      <c r="AA177" s="407">
        <v>0</v>
      </c>
      <c r="AB177" s="407">
        <v>0</v>
      </c>
      <c r="AC177" s="407">
        <v>0</v>
      </c>
      <c r="AD177" s="407">
        <v>0</v>
      </c>
      <c r="AE177" s="407">
        <v>0</v>
      </c>
      <c r="AF177" s="407">
        <v>0</v>
      </c>
      <c r="AG177" s="407">
        <v>0</v>
      </c>
      <c r="AH177" s="407">
        <v>0</v>
      </c>
      <c r="AI177" s="407">
        <v>0</v>
      </c>
      <c r="AJ177" s="407">
        <v>0</v>
      </c>
      <c r="AK177" s="407">
        <v>0</v>
      </c>
      <c r="AL177" s="407">
        <v>0</v>
      </c>
      <c r="AM177" s="407">
        <v>0</v>
      </c>
      <c r="AN177" s="407">
        <v>0</v>
      </c>
      <c r="AO177" s="407">
        <v>0</v>
      </c>
      <c r="AP177" s="407">
        <v>0</v>
      </c>
      <c r="AQ177" s="407">
        <v>0</v>
      </c>
      <c r="AR177" s="407">
        <v>0</v>
      </c>
      <c r="AS177" s="407">
        <v>0</v>
      </c>
      <c r="AT177" s="407">
        <v>0</v>
      </c>
      <c r="AU177" s="407">
        <v>0</v>
      </c>
      <c r="AV177" s="407">
        <v>0</v>
      </c>
      <c r="AW177" s="407">
        <v>0</v>
      </c>
      <c r="AX177" s="407">
        <v>0</v>
      </c>
      <c r="AY177" s="407">
        <v>0</v>
      </c>
      <c r="AZ177" s="407">
        <v>0</v>
      </c>
      <c r="BA177" s="407">
        <v>0</v>
      </c>
      <c r="BB177" s="407">
        <v>0</v>
      </c>
      <c r="BC177" s="407">
        <v>0</v>
      </c>
      <c r="BD177" s="407">
        <v>0</v>
      </c>
      <c r="BE177" s="407">
        <v>0</v>
      </c>
      <c r="BF177" s="407">
        <v>0</v>
      </c>
      <c r="BG177" s="407">
        <v>0</v>
      </c>
      <c r="BH177" s="407">
        <v>0</v>
      </c>
      <c r="BI177" s="407">
        <v>0</v>
      </c>
      <c r="BJ177" s="28"/>
      <c r="BK177" s="28"/>
      <c r="BL177" s="28"/>
      <c r="BM177" s="28"/>
    </row>
    <row r="178" spans="1:65" x14ac:dyDescent="0.35">
      <c r="A178" s="28"/>
      <c r="B178" s="402"/>
      <c r="C178" s="403"/>
      <c r="D178" s="404"/>
      <c r="E178" s="405">
        <v>9</v>
      </c>
      <c r="F178" s="406"/>
      <c r="G178" s="408"/>
      <c r="H178" s="409"/>
      <c r="I178" s="409"/>
      <c r="J178" s="409"/>
      <c r="K178" s="409"/>
      <c r="L178" s="409"/>
      <c r="M178" s="409"/>
      <c r="N178" s="409"/>
      <c r="O178" s="524"/>
      <c r="P178" s="407">
        <v>0</v>
      </c>
      <c r="Q178" s="407">
        <v>0</v>
      </c>
      <c r="R178" s="407">
        <v>0</v>
      </c>
      <c r="S178" s="407">
        <v>0</v>
      </c>
      <c r="T178" s="407">
        <v>0</v>
      </c>
      <c r="U178" s="407">
        <v>0</v>
      </c>
      <c r="V178" s="407">
        <v>0</v>
      </c>
      <c r="W178" s="407">
        <v>0</v>
      </c>
      <c r="X178" s="407">
        <v>0</v>
      </c>
      <c r="Y178" s="407">
        <v>0</v>
      </c>
      <c r="Z178" s="407">
        <v>0</v>
      </c>
      <c r="AA178" s="407">
        <v>0</v>
      </c>
      <c r="AB178" s="407">
        <v>0</v>
      </c>
      <c r="AC178" s="407">
        <v>0</v>
      </c>
      <c r="AD178" s="407">
        <v>0</v>
      </c>
      <c r="AE178" s="407">
        <v>0</v>
      </c>
      <c r="AF178" s="407">
        <v>0</v>
      </c>
      <c r="AG178" s="407">
        <v>0</v>
      </c>
      <c r="AH178" s="407">
        <v>0</v>
      </c>
      <c r="AI178" s="407">
        <v>0</v>
      </c>
      <c r="AJ178" s="407">
        <v>0</v>
      </c>
      <c r="AK178" s="407">
        <v>0</v>
      </c>
      <c r="AL178" s="407">
        <v>0</v>
      </c>
      <c r="AM178" s="407">
        <v>0</v>
      </c>
      <c r="AN178" s="407">
        <v>0</v>
      </c>
      <c r="AO178" s="407">
        <v>0</v>
      </c>
      <c r="AP178" s="407">
        <v>0</v>
      </c>
      <c r="AQ178" s="407">
        <v>0</v>
      </c>
      <c r="AR178" s="407">
        <v>0</v>
      </c>
      <c r="AS178" s="407">
        <v>0</v>
      </c>
      <c r="AT178" s="407">
        <v>0</v>
      </c>
      <c r="AU178" s="407">
        <v>0</v>
      </c>
      <c r="AV178" s="407">
        <v>0</v>
      </c>
      <c r="AW178" s="407">
        <v>0</v>
      </c>
      <c r="AX178" s="407">
        <v>0</v>
      </c>
      <c r="AY178" s="407">
        <v>0</v>
      </c>
      <c r="AZ178" s="407">
        <v>0</v>
      </c>
      <c r="BA178" s="407">
        <v>0</v>
      </c>
      <c r="BB178" s="407">
        <v>0</v>
      </c>
      <c r="BC178" s="407">
        <v>0</v>
      </c>
      <c r="BD178" s="407">
        <v>0</v>
      </c>
      <c r="BE178" s="407">
        <v>0</v>
      </c>
      <c r="BF178" s="407">
        <v>0</v>
      </c>
      <c r="BG178" s="407">
        <v>0</v>
      </c>
      <c r="BH178" s="407">
        <v>0</v>
      </c>
      <c r="BI178" s="407">
        <v>0</v>
      </c>
      <c r="BJ178" s="28"/>
      <c r="BK178" s="28"/>
      <c r="BL178" s="28"/>
      <c r="BM178" s="28"/>
    </row>
    <row r="179" spans="1:65" x14ac:dyDescent="0.35">
      <c r="A179" s="28"/>
      <c r="B179" s="402"/>
      <c r="C179" s="403"/>
      <c r="D179" s="404"/>
      <c r="E179" s="411">
        <v>10</v>
      </c>
      <c r="F179" s="406"/>
      <c r="G179" s="408"/>
      <c r="H179" s="409"/>
      <c r="I179" s="409"/>
      <c r="J179" s="409"/>
      <c r="K179" s="409"/>
      <c r="L179" s="409"/>
      <c r="M179" s="409"/>
      <c r="N179" s="409"/>
      <c r="O179" s="409"/>
      <c r="P179" s="524"/>
      <c r="Q179" s="407">
        <v>0</v>
      </c>
      <c r="R179" s="407">
        <v>0</v>
      </c>
      <c r="S179" s="407">
        <v>0</v>
      </c>
      <c r="T179" s="407">
        <v>0</v>
      </c>
      <c r="U179" s="407">
        <v>0</v>
      </c>
      <c r="V179" s="407">
        <v>0</v>
      </c>
      <c r="W179" s="407">
        <v>0</v>
      </c>
      <c r="X179" s="407">
        <v>0</v>
      </c>
      <c r="Y179" s="407">
        <v>0</v>
      </c>
      <c r="Z179" s="407">
        <v>0</v>
      </c>
      <c r="AA179" s="407">
        <v>0</v>
      </c>
      <c r="AB179" s="407">
        <v>0</v>
      </c>
      <c r="AC179" s="407">
        <v>0</v>
      </c>
      <c r="AD179" s="407">
        <v>0</v>
      </c>
      <c r="AE179" s="407">
        <v>0</v>
      </c>
      <c r="AF179" s="407">
        <v>0</v>
      </c>
      <c r="AG179" s="407">
        <v>0</v>
      </c>
      <c r="AH179" s="407">
        <v>0</v>
      </c>
      <c r="AI179" s="407">
        <v>0</v>
      </c>
      <c r="AJ179" s="407">
        <v>0</v>
      </c>
      <c r="AK179" s="407">
        <v>0</v>
      </c>
      <c r="AL179" s="407">
        <v>0</v>
      </c>
      <c r="AM179" s="407">
        <v>0</v>
      </c>
      <c r="AN179" s="407">
        <v>0</v>
      </c>
      <c r="AO179" s="407">
        <v>0</v>
      </c>
      <c r="AP179" s="407">
        <v>0</v>
      </c>
      <c r="AQ179" s="407">
        <v>0</v>
      </c>
      <c r="AR179" s="407">
        <v>0</v>
      </c>
      <c r="AS179" s="407">
        <v>0</v>
      </c>
      <c r="AT179" s="407">
        <v>0</v>
      </c>
      <c r="AU179" s="407">
        <v>0</v>
      </c>
      <c r="AV179" s="407">
        <v>0</v>
      </c>
      <c r="AW179" s="407">
        <v>0</v>
      </c>
      <c r="AX179" s="407">
        <v>0</v>
      </c>
      <c r="AY179" s="407">
        <v>0</v>
      </c>
      <c r="AZ179" s="407">
        <v>0</v>
      </c>
      <c r="BA179" s="407">
        <v>0</v>
      </c>
      <c r="BB179" s="407">
        <v>0</v>
      </c>
      <c r="BC179" s="407">
        <v>0</v>
      </c>
      <c r="BD179" s="407">
        <v>0</v>
      </c>
      <c r="BE179" s="407">
        <v>0</v>
      </c>
      <c r="BF179" s="407">
        <v>0</v>
      </c>
      <c r="BG179" s="407">
        <v>0</v>
      </c>
      <c r="BH179" s="407">
        <v>0</v>
      </c>
      <c r="BI179" s="407">
        <v>0</v>
      </c>
      <c r="BJ179" s="28"/>
      <c r="BK179" s="28"/>
      <c r="BL179" s="28"/>
      <c r="BM179" s="28"/>
    </row>
    <row r="180" spans="1:65" x14ac:dyDescent="0.35">
      <c r="A180" s="28"/>
      <c r="B180" s="196"/>
      <c r="C180" s="402" t="s">
        <v>51</v>
      </c>
      <c r="D180" s="196"/>
      <c r="E180" s="196"/>
      <c r="F180" s="412"/>
      <c r="G180" s="413">
        <v>30.470756313839352</v>
      </c>
      <c r="H180" s="413">
        <v>30.996008950737682</v>
      </c>
      <c r="I180" s="413">
        <v>31.530128563929356</v>
      </c>
      <c r="J180" s="413">
        <v>32.041738280427246</v>
      </c>
      <c r="K180" s="413">
        <v>32.537900484511916</v>
      </c>
      <c r="L180" s="413">
        <v>2.5666901443340464</v>
      </c>
      <c r="M180" s="413">
        <v>2.5666901443340464</v>
      </c>
      <c r="N180" s="413">
        <v>2.5666901443340464</v>
      </c>
      <c r="O180" s="413">
        <v>2.5666901443340464</v>
      </c>
      <c r="P180" s="413">
        <v>2.5666901443340464</v>
      </c>
      <c r="Q180" s="413">
        <v>2.5666901443340464</v>
      </c>
      <c r="R180" s="413">
        <v>2.5666901443340464</v>
      </c>
      <c r="S180" s="413">
        <v>2.5666901443340464</v>
      </c>
      <c r="T180" s="413">
        <v>2.5666901443340464</v>
      </c>
      <c r="U180" s="413">
        <v>2.5666901443340464</v>
      </c>
      <c r="V180" s="413">
        <v>2.5666901443340464</v>
      </c>
      <c r="W180" s="413">
        <v>2.5666901443340464</v>
      </c>
      <c r="X180" s="413">
        <v>2.5666901443340464</v>
      </c>
      <c r="Y180" s="413">
        <v>2.5666901443340464</v>
      </c>
      <c r="Z180" s="413">
        <v>2.5666901443340464</v>
      </c>
      <c r="AA180" s="413">
        <v>2.5666901443340464</v>
      </c>
      <c r="AB180" s="413">
        <v>2.5666901443340464</v>
      </c>
      <c r="AC180" s="413">
        <v>2.5666901443340464</v>
      </c>
      <c r="AD180" s="413">
        <v>2.5666901443340464</v>
      </c>
      <c r="AE180" s="413">
        <v>2.5666901443340464</v>
      </c>
      <c r="AF180" s="413">
        <v>2.5666901443340464</v>
      </c>
      <c r="AG180" s="413">
        <v>2.5666901443340464</v>
      </c>
      <c r="AH180" s="413">
        <v>2.5666901443340464</v>
      </c>
      <c r="AI180" s="413">
        <v>2.5666901443340464</v>
      </c>
      <c r="AJ180" s="413">
        <v>2.5666901443340464</v>
      </c>
      <c r="AK180" s="413">
        <v>2.5666901443340464</v>
      </c>
      <c r="AL180" s="413">
        <v>2.5666901443340464</v>
      </c>
      <c r="AM180" s="413">
        <v>2.5666901443340464</v>
      </c>
      <c r="AN180" s="413">
        <v>2.5666901443340464</v>
      </c>
      <c r="AO180" s="413">
        <v>2.5666901443340464</v>
      </c>
      <c r="AP180" s="413">
        <v>2.5666901443340464</v>
      </c>
      <c r="AQ180" s="413">
        <v>2.5666901443340464</v>
      </c>
      <c r="AR180" s="413">
        <v>2.5666901443340464</v>
      </c>
      <c r="AS180" s="413">
        <v>2.5666901443340464</v>
      </c>
      <c r="AT180" s="413">
        <v>2.5666901443340464</v>
      </c>
      <c r="AU180" s="413">
        <v>2.5666901443340464</v>
      </c>
      <c r="AV180" s="413">
        <v>2.5666901443340464</v>
      </c>
      <c r="AW180" s="413">
        <v>2.5666901443340464</v>
      </c>
      <c r="AX180" s="413">
        <v>2.5666901443340464</v>
      </c>
      <c r="AY180" s="413">
        <v>2.5666901443340464</v>
      </c>
      <c r="AZ180" s="413">
        <v>2.5666901443340464</v>
      </c>
      <c r="BA180" s="413">
        <v>2.5074492045505803</v>
      </c>
      <c r="BB180" s="413">
        <v>1.9811965003099348</v>
      </c>
      <c r="BC180" s="413">
        <v>1.4496156795790225</v>
      </c>
      <c r="BD180" s="413">
        <v>0.93974822021299187</v>
      </c>
      <c r="BE180" s="413">
        <v>0.44320437560784853</v>
      </c>
      <c r="BF180" s="413">
        <v>0</v>
      </c>
      <c r="BG180" s="413">
        <v>0</v>
      </c>
      <c r="BH180" s="413">
        <v>0</v>
      </c>
      <c r="BI180" s="413">
        <v>0</v>
      </c>
      <c r="BJ180" s="28"/>
      <c r="BK180" s="28"/>
      <c r="BL180" s="28"/>
      <c r="BM180" s="28"/>
    </row>
    <row r="181" spans="1:65" x14ac:dyDescent="0.35">
      <c r="A181" s="28"/>
      <c r="B181" s="397" t="s">
        <v>52</v>
      </c>
      <c r="C181" s="398"/>
      <c r="D181" s="399" t="s">
        <v>499</v>
      </c>
      <c r="E181" s="398"/>
      <c r="F181" s="400"/>
      <c r="G181" s="401">
        <v>69.994578251159751</v>
      </c>
      <c r="H181" s="401">
        <v>69.994578251159751</v>
      </c>
      <c r="I181" s="401">
        <v>69.994578251159751</v>
      </c>
      <c r="J181" s="401">
        <v>69.994578251159751</v>
      </c>
      <c r="K181" s="401">
        <v>69.994578251159751</v>
      </c>
      <c r="L181" s="401">
        <v>0</v>
      </c>
      <c r="M181" s="401">
        <v>0</v>
      </c>
      <c r="N181" s="401">
        <v>0</v>
      </c>
      <c r="O181" s="401">
        <v>0</v>
      </c>
      <c r="P181" s="401">
        <v>0</v>
      </c>
      <c r="Q181" s="401">
        <v>0</v>
      </c>
      <c r="R181" s="401">
        <v>0</v>
      </c>
      <c r="S181" s="401">
        <v>0</v>
      </c>
      <c r="T181" s="401">
        <v>0</v>
      </c>
      <c r="U181" s="401">
        <v>0</v>
      </c>
      <c r="V181" s="401">
        <v>0</v>
      </c>
      <c r="W181" s="401">
        <v>0</v>
      </c>
      <c r="X181" s="401">
        <v>0</v>
      </c>
      <c r="Y181" s="401">
        <v>0</v>
      </c>
      <c r="Z181" s="401">
        <v>0</v>
      </c>
      <c r="AA181" s="401">
        <v>0</v>
      </c>
      <c r="AB181" s="401">
        <v>0</v>
      </c>
      <c r="AC181" s="401">
        <v>0</v>
      </c>
      <c r="AD181" s="401">
        <v>0</v>
      </c>
      <c r="AE181" s="401">
        <v>0</v>
      </c>
      <c r="AF181" s="401">
        <v>0</v>
      </c>
      <c r="AG181" s="401">
        <v>0</v>
      </c>
      <c r="AH181" s="401">
        <v>0</v>
      </c>
      <c r="AI181" s="401">
        <v>0</v>
      </c>
      <c r="AJ181" s="401">
        <v>0</v>
      </c>
      <c r="AK181" s="401">
        <v>0</v>
      </c>
      <c r="AL181" s="401">
        <v>0</v>
      </c>
      <c r="AM181" s="401">
        <v>0</v>
      </c>
      <c r="AN181" s="401">
        <v>0</v>
      </c>
      <c r="AO181" s="401">
        <v>0</v>
      </c>
      <c r="AP181" s="401">
        <v>0</v>
      </c>
      <c r="AQ181" s="401">
        <v>0</v>
      </c>
      <c r="AR181" s="401">
        <v>0</v>
      </c>
      <c r="AS181" s="401">
        <v>0</v>
      </c>
      <c r="AT181" s="401">
        <v>0</v>
      </c>
      <c r="AU181" s="401">
        <v>0</v>
      </c>
      <c r="AV181" s="401">
        <v>0</v>
      </c>
      <c r="AW181" s="401">
        <v>0</v>
      </c>
      <c r="AX181" s="401">
        <v>0</v>
      </c>
      <c r="AY181" s="401">
        <v>0</v>
      </c>
      <c r="AZ181" s="401">
        <v>0</v>
      </c>
      <c r="BA181" s="401">
        <v>0</v>
      </c>
      <c r="BB181" s="401">
        <v>0</v>
      </c>
      <c r="BC181" s="401">
        <v>0</v>
      </c>
      <c r="BD181" s="401">
        <v>0</v>
      </c>
      <c r="BE181" s="401">
        <v>0</v>
      </c>
      <c r="BF181" s="401">
        <v>0</v>
      </c>
      <c r="BG181" s="401">
        <v>0</v>
      </c>
      <c r="BH181" s="401">
        <v>0</v>
      </c>
      <c r="BI181" s="401">
        <v>0</v>
      </c>
      <c r="BJ181" s="28"/>
      <c r="BK181" s="28"/>
      <c r="BL181" s="28"/>
      <c r="BM181" s="28"/>
    </row>
    <row r="182" spans="1:65" ht="118" x14ac:dyDescent="0.35">
      <c r="A182" s="28"/>
      <c r="B182" s="402"/>
      <c r="C182" s="403"/>
      <c r="D182" s="404" t="s">
        <v>500</v>
      </c>
      <c r="E182" s="405">
        <v>0</v>
      </c>
      <c r="F182" s="406"/>
      <c r="G182" s="407"/>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7"/>
      <c r="AY182" s="407"/>
      <c r="AZ182" s="407"/>
      <c r="BA182" s="407"/>
      <c r="BB182" s="407"/>
      <c r="BC182" s="407"/>
      <c r="BD182" s="407"/>
      <c r="BE182" s="407"/>
      <c r="BF182" s="407"/>
      <c r="BG182" s="407"/>
      <c r="BH182" s="407"/>
      <c r="BI182" s="407"/>
      <c r="BJ182" s="28"/>
      <c r="BK182" s="28"/>
      <c r="BL182" s="28"/>
      <c r="BM182" s="28"/>
    </row>
    <row r="183" spans="1:65" x14ac:dyDescent="0.35">
      <c r="A183" s="28"/>
      <c r="B183" s="402"/>
      <c r="C183" s="403"/>
      <c r="D183" s="404"/>
      <c r="E183" s="405">
        <v>1</v>
      </c>
      <c r="F183" s="406"/>
      <c r="G183" s="523"/>
      <c r="H183" s="407">
        <v>3.1845177423791622</v>
      </c>
      <c r="I183" s="407">
        <v>3.1845177423791622</v>
      </c>
      <c r="J183" s="407">
        <v>3.1845177423791622</v>
      </c>
      <c r="K183" s="407">
        <v>3.1845177423791622</v>
      </c>
      <c r="L183" s="407">
        <v>3.1845177423791622</v>
      </c>
      <c r="M183" s="407">
        <v>3.1845177423791622</v>
      </c>
      <c r="N183" s="407">
        <v>3.1845177423791622</v>
      </c>
      <c r="O183" s="407">
        <v>3.1845177423791622</v>
      </c>
      <c r="P183" s="407">
        <v>3.1845177423791622</v>
      </c>
      <c r="Q183" s="407">
        <v>3.1845177423791622</v>
      </c>
      <c r="R183" s="407">
        <v>3.1845177423791622</v>
      </c>
      <c r="S183" s="407">
        <v>3.1845177423791622</v>
      </c>
      <c r="T183" s="407">
        <v>3.1845177423791622</v>
      </c>
      <c r="U183" s="407">
        <v>3.1845177423791622</v>
      </c>
      <c r="V183" s="407">
        <v>3.1845177423791622</v>
      </c>
      <c r="W183" s="407">
        <v>3.1845177423791622</v>
      </c>
      <c r="X183" s="407">
        <v>3.1845177423791622</v>
      </c>
      <c r="Y183" s="407">
        <v>3.1845177423791622</v>
      </c>
      <c r="Z183" s="407">
        <v>3.1845177423791622</v>
      </c>
      <c r="AA183" s="407">
        <v>3.1845177423791622</v>
      </c>
      <c r="AB183" s="407">
        <v>3.1845177423791622</v>
      </c>
      <c r="AC183" s="407">
        <v>3.1845177423791622</v>
      </c>
      <c r="AD183" s="407">
        <v>3.1845177423791622</v>
      </c>
      <c r="AE183" s="407">
        <v>3.1845177423791622</v>
      </c>
      <c r="AF183" s="407">
        <v>3.1845177423791622</v>
      </c>
      <c r="AG183" s="407">
        <v>3.1845177423791622</v>
      </c>
      <c r="AH183" s="407">
        <v>3.1845177423791622</v>
      </c>
      <c r="AI183" s="407">
        <v>3.1845177423791622</v>
      </c>
      <c r="AJ183" s="407">
        <v>3.1845177423791622</v>
      </c>
      <c r="AK183" s="407">
        <v>3.1845177423791622</v>
      </c>
      <c r="AL183" s="407">
        <v>3.1845177423791622</v>
      </c>
      <c r="AM183" s="407">
        <v>3.1845177423791622</v>
      </c>
      <c r="AN183" s="407">
        <v>3.1845177423791622</v>
      </c>
      <c r="AO183" s="407">
        <v>3.1845177423791622</v>
      </c>
      <c r="AP183" s="407">
        <v>3.1845177423791622</v>
      </c>
      <c r="AQ183" s="407">
        <v>3.1845177423791622</v>
      </c>
      <c r="AR183" s="407">
        <v>3.1845177423791622</v>
      </c>
      <c r="AS183" s="407">
        <v>3.1845177423791622</v>
      </c>
      <c r="AT183" s="407">
        <v>3.1845177423791622</v>
      </c>
      <c r="AU183" s="407">
        <v>3.1845177423791622</v>
      </c>
      <c r="AV183" s="407">
        <v>3.1845177423791622</v>
      </c>
      <c r="AW183" s="407">
        <v>3.1845177423791622</v>
      </c>
      <c r="AX183" s="407">
        <v>3.1845177423791622</v>
      </c>
      <c r="AY183" s="407">
        <v>3.1845177423791622</v>
      </c>
      <c r="AZ183" s="407">
        <v>3.1845177423791622</v>
      </c>
      <c r="BA183" s="407">
        <v>3.1845177423791622</v>
      </c>
      <c r="BB183" s="407">
        <v>3.1845177423791622</v>
      </c>
      <c r="BC183" s="407">
        <v>3.1845177423791622</v>
      </c>
      <c r="BD183" s="407">
        <v>3.1845177423791622</v>
      </c>
      <c r="BE183" s="407">
        <v>3.1845177423791622</v>
      </c>
      <c r="BF183" s="407">
        <v>3.1845177423791622</v>
      </c>
      <c r="BG183" s="407">
        <v>3.1845177423791622</v>
      </c>
      <c r="BH183" s="407">
        <v>0.23324915112522149</v>
      </c>
      <c r="BI183" s="407">
        <v>0</v>
      </c>
      <c r="BJ183" s="28"/>
      <c r="BK183" s="28"/>
      <c r="BL183" s="28"/>
      <c r="BM183" s="28"/>
    </row>
    <row r="184" spans="1:65" x14ac:dyDescent="0.35">
      <c r="A184" s="28"/>
      <c r="B184" s="402"/>
      <c r="C184" s="403"/>
      <c r="D184" s="404"/>
      <c r="E184" s="405">
        <v>2</v>
      </c>
      <c r="F184" s="406"/>
      <c r="G184" s="408"/>
      <c r="H184" s="524"/>
      <c r="I184" s="407">
        <v>3.277401758604328</v>
      </c>
      <c r="J184" s="407">
        <v>3.277401758604328</v>
      </c>
      <c r="K184" s="407">
        <v>3.277401758604328</v>
      </c>
      <c r="L184" s="407">
        <v>3.277401758604328</v>
      </c>
      <c r="M184" s="407">
        <v>3.277401758604328</v>
      </c>
      <c r="N184" s="407">
        <v>3.277401758604328</v>
      </c>
      <c r="O184" s="407">
        <v>3.277401758604328</v>
      </c>
      <c r="P184" s="407">
        <v>3.277401758604328</v>
      </c>
      <c r="Q184" s="407">
        <v>3.277401758604328</v>
      </c>
      <c r="R184" s="407">
        <v>3.277401758604328</v>
      </c>
      <c r="S184" s="407">
        <v>3.277401758604328</v>
      </c>
      <c r="T184" s="407">
        <v>3.277401758604328</v>
      </c>
      <c r="U184" s="407">
        <v>3.277401758604328</v>
      </c>
      <c r="V184" s="407">
        <v>3.277401758604328</v>
      </c>
      <c r="W184" s="407">
        <v>3.277401758604328</v>
      </c>
      <c r="X184" s="407">
        <v>3.277401758604328</v>
      </c>
      <c r="Y184" s="407">
        <v>3.277401758604328</v>
      </c>
      <c r="Z184" s="407">
        <v>3.277401758604328</v>
      </c>
      <c r="AA184" s="407">
        <v>3.277401758604328</v>
      </c>
      <c r="AB184" s="407">
        <v>3.277401758604328</v>
      </c>
      <c r="AC184" s="407">
        <v>3.277401758604328</v>
      </c>
      <c r="AD184" s="407">
        <v>3.277401758604328</v>
      </c>
      <c r="AE184" s="407">
        <v>3.277401758604328</v>
      </c>
      <c r="AF184" s="407">
        <v>3.277401758604328</v>
      </c>
      <c r="AG184" s="407">
        <v>3.277401758604328</v>
      </c>
      <c r="AH184" s="407">
        <v>3.277401758604328</v>
      </c>
      <c r="AI184" s="407">
        <v>3.277401758604328</v>
      </c>
      <c r="AJ184" s="407">
        <v>3.277401758604328</v>
      </c>
      <c r="AK184" s="407">
        <v>3.277401758604328</v>
      </c>
      <c r="AL184" s="407">
        <v>3.277401758604328</v>
      </c>
      <c r="AM184" s="407">
        <v>3.277401758604328</v>
      </c>
      <c r="AN184" s="407">
        <v>3.277401758604328</v>
      </c>
      <c r="AO184" s="407">
        <v>3.277401758604328</v>
      </c>
      <c r="AP184" s="407">
        <v>3.277401758604328</v>
      </c>
      <c r="AQ184" s="407">
        <v>3.277401758604328</v>
      </c>
      <c r="AR184" s="407">
        <v>3.277401758604328</v>
      </c>
      <c r="AS184" s="407">
        <v>3.277401758604328</v>
      </c>
      <c r="AT184" s="407">
        <v>3.277401758604328</v>
      </c>
      <c r="AU184" s="407">
        <v>3.277401758604328</v>
      </c>
      <c r="AV184" s="407">
        <v>3.277401758604328</v>
      </c>
      <c r="AW184" s="407">
        <v>3.277401758604328</v>
      </c>
      <c r="AX184" s="407">
        <v>3.277401758604328</v>
      </c>
      <c r="AY184" s="407">
        <v>3.277401758604328</v>
      </c>
      <c r="AZ184" s="407">
        <v>3.277401758604328</v>
      </c>
      <c r="BA184" s="407">
        <v>3.277401758604328</v>
      </c>
      <c r="BB184" s="407">
        <v>3.277401758604328</v>
      </c>
      <c r="BC184" s="407">
        <v>3.277401758604328</v>
      </c>
      <c r="BD184" s="407">
        <v>3.277401758604328</v>
      </c>
      <c r="BE184" s="407">
        <v>3.277401758604328</v>
      </c>
      <c r="BF184" s="407">
        <v>3.277401758604328</v>
      </c>
      <c r="BG184" s="407">
        <v>3.277401758604328</v>
      </c>
      <c r="BH184" s="407">
        <v>3.277401758604328</v>
      </c>
      <c r="BI184" s="407">
        <v>0.24005241607468975</v>
      </c>
      <c r="BJ184" s="28"/>
      <c r="BK184" s="28"/>
      <c r="BL184" s="28"/>
      <c r="BM184" s="28"/>
    </row>
    <row r="185" spans="1:65" x14ac:dyDescent="0.35">
      <c r="A185" s="28"/>
      <c r="B185" s="402"/>
      <c r="C185" s="403"/>
      <c r="D185" s="404"/>
      <c r="E185" s="405">
        <v>3</v>
      </c>
      <c r="F185" s="406"/>
      <c r="G185" s="408"/>
      <c r="H185" s="409"/>
      <c r="I185" s="524"/>
      <c r="J185" s="407">
        <v>3.4048288253711392</v>
      </c>
      <c r="K185" s="407">
        <v>3.4048288253711392</v>
      </c>
      <c r="L185" s="407">
        <v>3.4048288253711392</v>
      </c>
      <c r="M185" s="407">
        <v>3.4048288253711392</v>
      </c>
      <c r="N185" s="407">
        <v>3.4048288253711392</v>
      </c>
      <c r="O185" s="407">
        <v>3.4048288253711392</v>
      </c>
      <c r="P185" s="407">
        <v>3.4048288253711392</v>
      </c>
      <c r="Q185" s="407">
        <v>3.4048288253711392</v>
      </c>
      <c r="R185" s="407">
        <v>3.4048288253711392</v>
      </c>
      <c r="S185" s="407">
        <v>3.4048288253711392</v>
      </c>
      <c r="T185" s="407">
        <v>3.4048288253711392</v>
      </c>
      <c r="U185" s="407">
        <v>3.4048288253711392</v>
      </c>
      <c r="V185" s="407">
        <v>3.4048288253711392</v>
      </c>
      <c r="W185" s="407">
        <v>3.4048288253711392</v>
      </c>
      <c r="X185" s="407">
        <v>3.4048288253711392</v>
      </c>
      <c r="Y185" s="407">
        <v>3.4048288253711392</v>
      </c>
      <c r="Z185" s="407">
        <v>3.4048288253711392</v>
      </c>
      <c r="AA185" s="407">
        <v>3.4048288253711392</v>
      </c>
      <c r="AB185" s="407">
        <v>3.4048288253711392</v>
      </c>
      <c r="AC185" s="407">
        <v>3.4048288253711392</v>
      </c>
      <c r="AD185" s="407">
        <v>3.4048288253711392</v>
      </c>
      <c r="AE185" s="407">
        <v>3.4048288253711392</v>
      </c>
      <c r="AF185" s="407">
        <v>3.4048288253711392</v>
      </c>
      <c r="AG185" s="407">
        <v>3.4048288253711392</v>
      </c>
      <c r="AH185" s="407">
        <v>3.4048288253711392</v>
      </c>
      <c r="AI185" s="407">
        <v>3.4048288253711392</v>
      </c>
      <c r="AJ185" s="407">
        <v>3.4048288253711392</v>
      </c>
      <c r="AK185" s="407">
        <v>3.4048288253711392</v>
      </c>
      <c r="AL185" s="407">
        <v>3.4048288253711392</v>
      </c>
      <c r="AM185" s="407">
        <v>3.4048288253711392</v>
      </c>
      <c r="AN185" s="407">
        <v>3.4048288253711392</v>
      </c>
      <c r="AO185" s="407">
        <v>3.4048288253711392</v>
      </c>
      <c r="AP185" s="407">
        <v>3.4048288253711392</v>
      </c>
      <c r="AQ185" s="407">
        <v>3.4048288253711392</v>
      </c>
      <c r="AR185" s="407">
        <v>3.4048288253711392</v>
      </c>
      <c r="AS185" s="407">
        <v>3.4048288253711392</v>
      </c>
      <c r="AT185" s="407">
        <v>3.4048288253711392</v>
      </c>
      <c r="AU185" s="407">
        <v>3.4048288253711392</v>
      </c>
      <c r="AV185" s="407">
        <v>3.4048288253711392</v>
      </c>
      <c r="AW185" s="407">
        <v>3.4048288253711392</v>
      </c>
      <c r="AX185" s="407">
        <v>3.4048288253711392</v>
      </c>
      <c r="AY185" s="407">
        <v>3.4048288253711392</v>
      </c>
      <c r="AZ185" s="407">
        <v>3.4048288253711392</v>
      </c>
      <c r="BA185" s="407">
        <v>3.4048288253711392</v>
      </c>
      <c r="BB185" s="407">
        <v>3.4048288253711392</v>
      </c>
      <c r="BC185" s="407">
        <v>3.4048288253711392</v>
      </c>
      <c r="BD185" s="407">
        <v>3.4048288253711392</v>
      </c>
      <c r="BE185" s="407">
        <v>3.4048288253711392</v>
      </c>
      <c r="BF185" s="407">
        <v>3.4048288253711392</v>
      </c>
      <c r="BG185" s="407">
        <v>3.4048288253711392</v>
      </c>
      <c r="BH185" s="407">
        <v>3.4048288253711392</v>
      </c>
      <c r="BI185" s="407">
        <v>3.4048288253711392</v>
      </c>
      <c r="BJ185" s="28"/>
      <c r="BK185" s="28"/>
      <c r="BL185" s="28"/>
      <c r="BM185" s="28"/>
    </row>
    <row r="186" spans="1:65" x14ac:dyDescent="0.35">
      <c r="A186" s="28"/>
      <c r="B186" s="402"/>
      <c r="C186" s="403"/>
      <c r="D186" s="404"/>
      <c r="E186" s="405">
        <v>4</v>
      </c>
      <c r="F186" s="406"/>
      <c r="G186" s="408"/>
      <c r="H186" s="409"/>
      <c r="I186" s="409"/>
      <c r="J186" s="524"/>
      <c r="K186" s="407">
        <v>3.3637225778483923</v>
      </c>
      <c r="L186" s="407">
        <v>3.3637225778483923</v>
      </c>
      <c r="M186" s="407">
        <v>3.3637225778483923</v>
      </c>
      <c r="N186" s="407">
        <v>3.3637225778483923</v>
      </c>
      <c r="O186" s="407">
        <v>3.3637225778483923</v>
      </c>
      <c r="P186" s="407">
        <v>3.3637225778483923</v>
      </c>
      <c r="Q186" s="407">
        <v>3.3637225778483923</v>
      </c>
      <c r="R186" s="407">
        <v>3.3637225778483923</v>
      </c>
      <c r="S186" s="407">
        <v>3.3637225778483923</v>
      </c>
      <c r="T186" s="407">
        <v>3.3637225778483923</v>
      </c>
      <c r="U186" s="407">
        <v>3.3637225778483923</v>
      </c>
      <c r="V186" s="407">
        <v>3.3637225778483923</v>
      </c>
      <c r="W186" s="407">
        <v>3.3637225778483923</v>
      </c>
      <c r="X186" s="407">
        <v>3.3637225778483923</v>
      </c>
      <c r="Y186" s="407">
        <v>3.3637225778483923</v>
      </c>
      <c r="Z186" s="407">
        <v>3.3637225778483923</v>
      </c>
      <c r="AA186" s="407">
        <v>3.3637225778483923</v>
      </c>
      <c r="AB186" s="407">
        <v>3.3637225778483923</v>
      </c>
      <c r="AC186" s="407">
        <v>3.3637225778483923</v>
      </c>
      <c r="AD186" s="407">
        <v>3.3637225778483923</v>
      </c>
      <c r="AE186" s="407">
        <v>3.3637225778483923</v>
      </c>
      <c r="AF186" s="407">
        <v>3.3637225778483923</v>
      </c>
      <c r="AG186" s="407">
        <v>3.3637225778483923</v>
      </c>
      <c r="AH186" s="407">
        <v>3.3637225778483923</v>
      </c>
      <c r="AI186" s="407">
        <v>3.3637225778483923</v>
      </c>
      <c r="AJ186" s="407">
        <v>3.3637225778483923</v>
      </c>
      <c r="AK186" s="407">
        <v>3.3637225778483923</v>
      </c>
      <c r="AL186" s="407">
        <v>3.3637225778483923</v>
      </c>
      <c r="AM186" s="407">
        <v>3.3637225778483923</v>
      </c>
      <c r="AN186" s="407">
        <v>3.3637225778483923</v>
      </c>
      <c r="AO186" s="407">
        <v>3.3637225778483923</v>
      </c>
      <c r="AP186" s="407">
        <v>3.3637225778483923</v>
      </c>
      <c r="AQ186" s="407">
        <v>3.3637225778483923</v>
      </c>
      <c r="AR186" s="407">
        <v>3.3637225778483923</v>
      </c>
      <c r="AS186" s="407">
        <v>3.3637225778483923</v>
      </c>
      <c r="AT186" s="407">
        <v>3.3637225778483923</v>
      </c>
      <c r="AU186" s="407">
        <v>3.3637225778483923</v>
      </c>
      <c r="AV186" s="407">
        <v>3.3637225778483923</v>
      </c>
      <c r="AW186" s="407">
        <v>3.3637225778483923</v>
      </c>
      <c r="AX186" s="407">
        <v>3.3637225778483923</v>
      </c>
      <c r="AY186" s="407">
        <v>3.3637225778483923</v>
      </c>
      <c r="AZ186" s="407">
        <v>3.3637225778483923</v>
      </c>
      <c r="BA186" s="407">
        <v>3.3637225778483923</v>
      </c>
      <c r="BB186" s="407">
        <v>3.3637225778483923</v>
      </c>
      <c r="BC186" s="407">
        <v>3.3637225778483923</v>
      </c>
      <c r="BD186" s="407">
        <v>3.3637225778483923</v>
      </c>
      <c r="BE186" s="407">
        <v>3.3637225778483923</v>
      </c>
      <c r="BF186" s="407">
        <v>3.3637225778483923</v>
      </c>
      <c r="BG186" s="407">
        <v>3.3637225778483923</v>
      </c>
      <c r="BH186" s="407">
        <v>3.3637225778483923</v>
      </c>
      <c r="BI186" s="407">
        <v>3.3637225778483923</v>
      </c>
      <c r="BJ186" s="28"/>
      <c r="BK186" s="28"/>
      <c r="BL186" s="28"/>
      <c r="BM186" s="28"/>
    </row>
    <row r="187" spans="1:65" x14ac:dyDescent="0.35">
      <c r="A187" s="28"/>
      <c r="B187" s="402"/>
      <c r="C187" s="403"/>
      <c r="D187" s="404"/>
      <c r="E187" s="405">
        <v>5</v>
      </c>
      <c r="F187" s="406"/>
      <c r="G187" s="408"/>
      <c r="H187" s="409"/>
      <c r="I187" s="409"/>
      <c r="J187" s="409"/>
      <c r="K187" s="524"/>
      <c r="L187" s="407">
        <v>3.2879289786663768</v>
      </c>
      <c r="M187" s="407">
        <v>3.2879289786663768</v>
      </c>
      <c r="N187" s="407">
        <v>3.2879289786663768</v>
      </c>
      <c r="O187" s="407">
        <v>3.2879289786663768</v>
      </c>
      <c r="P187" s="407">
        <v>3.2879289786663768</v>
      </c>
      <c r="Q187" s="407">
        <v>3.2879289786663768</v>
      </c>
      <c r="R187" s="407">
        <v>3.2879289786663768</v>
      </c>
      <c r="S187" s="407">
        <v>3.2879289786663768</v>
      </c>
      <c r="T187" s="407">
        <v>3.2879289786663768</v>
      </c>
      <c r="U187" s="407">
        <v>3.2879289786663768</v>
      </c>
      <c r="V187" s="407">
        <v>3.2879289786663768</v>
      </c>
      <c r="W187" s="407">
        <v>3.2879289786663768</v>
      </c>
      <c r="X187" s="407">
        <v>3.2879289786663768</v>
      </c>
      <c r="Y187" s="407">
        <v>3.2879289786663768</v>
      </c>
      <c r="Z187" s="407">
        <v>3.2879289786663768</v>
      </c>
      <c r="AA187" s="407">
        <v>3.2879289786663768</v>
      </c>
      <c r="AB187" s="407">
        <v>3.2879289786663768</v>
      </c>
      <c r="AC187" s="407">
        <v>3.2879289786663768</v>
      </c>
      <c r="AD187" s="407">
        <v>3.2879289786663768</v>
      </c>
      <c r="AE187" s="407">
        <v>3.2879289786663768</v>
      </c>
      <c r="AF187" s="407">
        <v>3.2879289786663768</v>
      </c>
      <c r="AG187" s="407">
        <v>3.2879289786663768</v>
      </c>
      <c r="AH187" s="407">
        <v>3.2879289786663768</v>
      </c>
      <c r="AI187" s="407">
        <v>3.2879289786663768</v>
      </c>
      <c r="AJ187" s="407">
        <v>3.2879289786663768</v>
      </c>
      <c r="AK187" s="407">
        <v>3.2879289786663768</v>
      </c>
      <c r="AL187" s="407">
        <v>3.2879289786663768</v>
      </c>
      <c r="AM187" s="407">
        <v>3.2879289786663768</v>
      </c>
      <c r="AN187" s="407">
        <v>3.2879289786663768</v>
      </c>
      <c r="AO187" s="407">
        <v>3.2879289786663768</v>
      </c>
      <c r="AP187" s="407">
        <v>3.2879289786663768</v>
      </c>
      <c r="AQ187" s="407">
        <v>3.2879289786663768</v>
      </c>
      <c r="AR187" s="407">
        <v>3.2879289786663768</v>
      </c>
      <c r="AS187" s="407">
        <v>3.2879289786663768</v>
      </c>
      <c r="AT187" s="407">
        <v>3.2879289786663768</v>
      </c>
      <c r="AU187" s="407">
        <v>3.2879289786663768</v>
      </c>
      <c r="AV187" s="407">
        <v>3.2879289786663768</v>
      </c>
      <c r="AW187" s="407">
        <v>3.2879289786663768</v>
      </c>
      <c r="AX187" s="407">
        <v>3.2879289786663768</v>
      </c>
      <c r="AY187" s="407">
        <v>3.2879289786663768</v>
      </c>
      <c r="AZ187" s="407">
        <v>3.2879289786663768</v>
      </c>
      <c r="BA187" s="407">
        <v>3.2879289786663768</v>
      </c>
      <c r="BB187" s="407">
        <v>3.2879289786663768</v>
      </c>
      <c r="BC187" s="407">
        <v>3.2879289786663768</v>
      </c>
      <c r="BD187" s="407">
        <v>3.2879289786663768</v>
      </c>
      <c r="BE187" s="407">
        <v>3.2879289786663768</v>
      </c>
      <c r="BF187" s="407">
        <v>3.2879289786663768</v>
      </c>
      <c r="BG187" s="407">
        <v>3.2879289786663768</v>
      </c>
      <c r="BH187" s="407">
        <v>3.2879289786663768</v>
      </c>
      <c r="BI187" s="407">
        <v>3.2879289786663768</v>
      </c>
      <c r="BJ187" s="28"/>
      <c r="BK187" s="28"/>
      <c r="BL187" s="28"/>
      <c r="BM187" s="28"/>
    </row>
    <row r="188" spans="1:65" x14ac:dyDescent="0.35">
      <c r="A188" s="28"/>
      <c r="B188" s="402"/>
      <c r="C188" s="403"/>
      <c r="D188" s="404"/>
      <c r="E188" s="405">
        <v>6</v>
      </c>
      <c r="F188" s="406"/>
      <c r="G188" s="408"/>
      <c r="H188" s="409"/>
      <c r="I188" s="409"/>
      <c r="J188" s="409"/>
      <c r="K188" s="409"/>
      <c r="L188" s="524"/>
      <c r="M188" s="407">
        <v>0</v>
      </c>
      <c r="N188" s="407">
        <v>0</v>
      </c>
      <c r="O188" s="407">
        <v>0</v>
      </c>
      <c r="P188" s="407">
        <v>0</v>
      </c>
      <c r="Q188" s="407">
        <v>0</v>
      </c>
      <c r="R188" s="407">
        <v>0</v>
      </c>
      <c r="S188" s="407">
        <v>0</v>
      </c>
      <c r="T188" s="407">
        <v>0</v>
      </c>
      <c r="U188" s="407">
        <v>0</v>
      </c>
      <c r="V188" s="407">
        <v>0</v>
      </c>
      <c r="W188" s="407">
        <v>0</v>
      </c>
      <c r="X188" s="407">
        <v>0</v>
      </c>
      <c r="Y188" s="407">
        <v>0</v>
      </c>
      <c r="Z188" s="407">
        <v>0</v>
      </c>
      <c r="AA188" s="407">
        <v>0</v>
      </c>
      <c r="AB188" s="407">
        <v>0</v>
      </c>
      <c r="AC188" s="407">
        <v>0</v>
      </c>
      <c r="AD188" s="407">
        <v>0</v>
      </c>
      <c r="AE188" s="407">
        <v>0</v>
      </c>
      <c r="AF188" s="407">
        <v>0</v>
      </c>
      <c r="AG188" s="407">
        <v>0</v>
      </c>
      <c r="AH188" s="407">
        <v>0</v>
      </c>
      <c r="AI188" s="407">
        <v>0</v>
      </c>
      <c r="AJ188" s="407">
        <v>0</v>
      </c>
      <c r="AK188" s="407">
        <v>0</v>
      </c>
      <c r="AL188" s="407">
        <v>0</v>
      </c>
      <c r="AM188" s="407">
        <v>0</v>
      </c>
      <c r="AN188" s="407">
        <v>0</v>
      </c>
      <c r="AO188" s="407">
        <v>0</v>
      </c>
      <c r="AP188" s="407">
        <v>0</v>
      </c>
      <c r="AQ188" s="407">
        <v>0</v>
      </c>
      <c r="AR188" s="407">
        <v>0</v>
      </c>
      <c r="AS188" s="407">
        <v>0</v>
      </c>
      <c r="AT188" s="407">
        <v>0</v>
      </c>
      <c r="AU188" s="407">
        <v>0</v>
      </c>
      <c r="AV188" s="407">
        <v>0</v>
      </c>
      <c r="AW188" s="407">
        <v>0</v>
      </c>
      <c r="AX188" s="407">
        <v>0</v>
      </c>
      <c r="AY188" s="407">
        <v>0</v>
      </c>
      <c r="AZ188" s="407">
        <v>0</v>
      </c>
      <c r="BA188" s="407">
        <v>0</v>
      </c>
      <c r="BB188" s="407">
        <v>0</v>
      </c>
      <c r="BC188" s="407">
        <v>0</v>
      </c>
      <c r="BD188" s="407">
        <v>0</v>
      </c>
      <c r="BE188" s="407">
        <v>0</v>
      </c>
      <c r="BF188" s="407">
        <v>0</v>
      </c>
      <c r="BG188" s="407">
        <v>0</v>
      </c>
      <c r="BH188" s="407">
        <v>0</v>
      </c>
      <c r="BI188" s="407">
        <v>0</v>
      </c>
      <c r="BJ188" s="28"/>
      <c r="BK188" s="28"/>
      <c r="BL188" s="28"/>
      <c r="BM188" s="28"/>
    </row>
    <row r="189" spans="1:65" x14ac:dyDescent="0.35">
      <c r="A189" s="28"/>
      <c r="B189" s="402"/>
      <c r="C189" s="403"/>
      <c r="D189" s="404"/>
      <c r="E189" s="405">
        <v>7</v>
      </c>
      <c r="F189" s="406"/>
      <c r="G189" s="408"/>
      <c r="H189" s="409"/>
      <c r="I189" s="409"/>
      <c r="J189" s="409"/>
      <c r="K189" s="409"/>
      <c r="L189" s="409"/>
      <c r="M189" s="524"/>
      <c r="N189" s="407">
        <v>0</v>
      </c>
      <c r="O189" s="407">
        <v>0</v>
      </c>
      <c r="P189" s="407">
        <v>0</v>
      </c>
      <c r="Q189" s="407">
        <v>0</v>
      </c>
      <c r="R189" s="407">
        <v>0</v>
      </c>
      <c r="S189" s="407">
        <v>0</v>
      </c>
      <c r="T189" s="407">
        <v>0</v>
      </c>
      <c r="U189" s="407">
        <v>0</v>
      </c>
      <c r="V189" s="407">
        <v>0</v>
      </c>
      <c r="W189" s="407">
        <v>0</v>
      </c>
      <c r="X189" s="407">
        <v>0</v>
      </c>
      <c r="Y189" s="407">
        <v>0</v>
      </c>
      <c r="Z189" s="407">
        <v>0</v>
      </c>
      <c r="AA189" s="407">
        <v>0</v>
      </c>
      <c r="AB189" s="407">
        <v>0</v>
      </c>
      <c r="AC189" s="407">
        <v>0</v>
      </c>
      <c r="AD189" s="407">
        <v>0</v>
      </c>
      <c r="AE189" s="407">
        <v>0</v>
      </c>
      <c r="AF189" s="407">
        <v>0</v>
      </c>
      <c r="AG189" s="407">
        <v>0</v>
      </c>
      <c r="AH189" s="407">
        <v>0</v>
      </c>
      <c r="AI189" s="407">
        <v>0</v>
      </c>
      <c r="AJ189" s="407">
        <v>0</v>
      </c>
      <c r="AK189" s="407">
        <v>0</v>
      </c>
      <c r="AL189" s="407">
        <v>0</v>
      </c>
      <c r="AM189" s="407">
        <v>0</v>
      </c>
      <c r="AN189" s="407">
        <v>0</v>
      </c>
      <c r="AO189" s="407">
        <v>0</v>
      </c>
      <c r="AP189" s="407">
        <v>0</v>
      </c>
      <c r="AQ189" s="407">
        <v>0</v>
      </c>
      <c r="AR189" s="407">
        <v>0</v>
      </c>
      <c r="AS189" s="407">
        <v>0</v>
      </c>
      <c r="AT189" s="407">
        <v>0</v>
      </c>
      <c r="AU189" s="407">
        <v>0</v>
      </c>
      <c r="AV189" s="407">
        <v>0</v>
      </c>
      <c r="AW189" s="407">
        <v>0</v>
      </c>
      <c r="AX189" s="407">
        <v>0</v>
      </c>
      <c r="AY189" s="407">
        <v>0</v>
      </c>
      <c r="AZ189" s="407">
        <v>0</v>
      </c>
      <c r="BA189" s="407">
        <v>0</v>
      </c>
      <c r="BB189" s="407">
        <v>0</v>
      </c>
      <c r="BC189" s="407">
        <v>0</v>
      </c>
      <c r="BD189" s="407">
        <v>0</v>
      </c>
      <c r="BE189" s="407">
        <v>0</v>
      </c>
      <c r="BF189" s="407">
        <v>0</v>
      </c>
      <c r="BG189" s="407">
        <v>0</v>
      </c>
      <c r="BH189" s="407">
        <v>0</v>
      </c>
      <c r="BI189" s="407">
        <v>0</v>
      </c>
      <c r="BJ189" s="28"/>
      <c r="BK189" s="28"/>
      <c r="BL189" s="28"/>
      <c r="BM189" s="28"/>
    </row>
    <row r="190" spans="1:65" x14ac:dyDescent="0.35">
      <c r="A190" s="28"/>
      <c r="B190" s="402"/>
      <c r="C190" s="403"/>
      <c r="D190" s="404"/>
      <c r="E190" s="405">
        <v>8</v>
      </c>
      <c r="F190" s="406"/>
      <c r="G190" s="408"/>
      <c r="H190" s="409"/>
      <c r="I190" s="409"/>
      <c r="J190" s="409"/>
      <c r="K190" s="409"/>
      <c r="L190" s="409"/>
      <c r="M190" s="409"/>
      <c r="N190" s="524"/>
      <c r="O190" s="407">
        <v>0</v>
      </c>
      <c r="P190" s="407">
        <v>0</v>
      </c>
      <c r="Q190" s="407">
        <v>0</v>
      </c>
      <c r="R190" s="407">
        <v>0</v>
      </c>
      <c r="S190" s="407">
        <v>0</v>
      </c>
      <c r="T190" s="407">
        <v>0</v>
      </c>
      <c r="U190" s="407">
        <v>0</v>
      </c>
      <c r="V190" s="407">
        <v>0</v>
      </c>
      <c r="W190" s="407">
        <v>0</v>
      </c>
      <c r="X190" s="407">
        <v>0</v>
      </c>
      <c r="Y190" s="407">
        <v>0</v>
      </c>
      <c r="Z190" s="407">
        <v>0</v>
      </c>
      <c r="AA190" s="407">
        <v>0</v>
      </c>
      <c r="AB190" s="407">
        <v>0</v>
      </c>
      <c r="AC190" s="407">
        <v>0</v>
      </c>
      <c r="AD190" s="407">
        <v>0</v>
      </c>
      <c r="AE190" s="407">
        <v>0</v>
      </c>
      <c r="AF190" s="407">
        <v>0</v>
      </c>
      <c r="AG190" s="407">
        <v>0</v>
      </c>
      <c r="AH190" s="407">
        <v>0</v>
      </c>
      <c r="AI190" s="407">
        <v>0</v>
      </c>
      <c r="AJ190" s="407">
        <v>0</v>
      </c>
      <c r="AK190" s="407">
        <v>0</v>
      </c>
      <c r="AL190" s="407">
        <v>0</v>
      </c>
      <c r="AM190" s="407">
        <v>0</v>
      </c>
      <c r="AN190" s="407">
        <v>0</v>
      </c>
      <c r="AO190" s="407">
        <v>0</v>
      </c>
      <c r="AP190" s="407">
        <v>0</v>
      </c>
      <c r="AQ190" s="407">
        <v>0</v>
      </c>
      <c r="AR190" s="407">
        <v>0</v>
      </c>
      <c r="AS190" s="407">
        <v>0</v>
      </c>
      <c r="AT190" s="407">
        <v>0</v>
      </c>
      <c r="AU190" s="407">
        <v>0</v>
      </c>
      <c r="AV190" s="407">
        <v>0</v>
      </c>
      <c r="AW190" s="407">
        <v>0</v>
      </c>
      <c r="AX190" s="407">
        <v>0</v>
      </c>
      <c r="AY190" s="407">
        <v>0</v>
      </c>
      <c r="AZ190" s="407">
        <v>0</v>
      </c>
      <c r="BA190" s="407">
        <v>0</v>
      </c>
      <c r="BB190" s="407">
        <v>0</v>
      </c>
      <c r="BC190" s="407">
        <v>0</v>
      </c>
      <c r="BD190" s="407">
        <v>0</v>
      </c>
      <c r="BE190" s="407">
        <v>0</v>
      </c>
      <c r="BF190" s="407">
        <v>0</v>
      </c>
      <c r="BG190" s="407">
        <v>0</v>
      </c>
      <c r="BH190" s="407">
        <v>0</v>
      </c>
      <c r="BI190" s="407">
        <v>0</v>
      </c>
      <c r="BJ190" s="28"/>
      <c r="BK190" s="28"/>
      <c r="BL190" s="28"/>
      <c r="BM190" s="28"/>
    </row>
    <row r="191" spans="1:65" x14ac:dyDescent="0.35">
      <c r="A191" s="28"/>
      <c r="B191" s="402"/>
      <c r="C191" s="403"/>
      <c r="D191" s="404"/>
      <c r="E191" s="405">
        <v>9</v>
      </c>
      <c r="F191" s="406"/>
      <c r="G191" s="408"/>
      <c r="H191" s="409"/>
      <c r="I191" s="409"/>
      <c r="J191" s="409"/>
      <c r="K191" s="409"/>
      <c r="L191" s="409"/>
      <c r="M191" s="409"/>
      <c r="N191" s="409"/>
      <c r="O191" s="524"/>
      <c r="P191" s="407">
        <v>0</v>
      </c>
      <c r="Q191" s="407">
        <v>0</v>
      </c>
      <c r="R191" s="407">
        <v>0</v>
      </c>
      <c r="S191" s="407">
        <v>0</v>
      </c>
      <c r="T191" s="407">
        <v>0</v>
      </c>
      <c r="U191" s="407">
        <v>0</v>
      </c>
      <c r="V191" s="407">
        <v>0</v>
      </c>
      <c r="W191" s="407">
        <v>0</v>
      </c>
      <c r="X191" s="407">
        <v>0</v>
      </c>
      <c r="Y191" s="407">
        <v>0</v>
      </c>
      <c r="Z191" s="407">
        <v>0</v>
      </c>
      <c r="AA191" s="407">
        <v>0</v>
      </c>
      <c r="AB191" s="407">
        <v>0</v>
      </c>
      <c r="AC191" s="407">
        <v>0</v>
      </c>
      <c r="AD191" s="407">
        <v>0</v>
      </c>
      <c r="AE191" s="407">
        <v>0</v>
      </c>
      <c r="AF191" s="407">
        <v>0</v>
      </c>
      <c r="AG191" s="407">
        <v>0</v>
      </c>
      <c r="AH191" s="407">
        <v>0</v>
      </c>
      <c r="AI191" s="407">
        <v>0</v>
      </c>
      <c r="AJ191" s="407">
        <v>0</v>
      </c>
      <c r="AK191" s="407">
        <v>0</v>
      </c>
      <c r="AL191" s="407">
        <v>0</v>
      </c>
      <c r="AM191" s="407">
        <v>0</v>
      </c>
      <c r="AN191" s="407">
        <v>0</v>
      </c>
      <c r="AO191" s="407">
        <v>0</v>
      </c>
      <c r="AP191" s="407">
        <v>0</v>
      </c>
      <c r="AQ191" s="407">
        <v>0</v>
      </c>
      <c r="AR191" s="407">
        <v>0</v>
      </c>
      <c r="AS191" s="407">
        <v>0</v>
      </c>
      <c r="AT191" s="407">
        <v>0</v>
      </c>
      <c r="AU191" s="407">
        <v>0</v>
      </c>
      <c r="AV191" s="407">
        <v>0</v>
      </c>
      <c r="AW191" s="407">
        <v>0</v>
      </c>
      <c r="AX191" s="407">
        <v>0</v>
      </c>
      <c r="AY191" s="407">
        <v>0</v>
      </c>
      <c r="AZ191" s="407">
        <v>0</v>
      </c>
      <c r="BA191" s="407">
        <v>0</v>
      </c>
      <c r="BB191" s="407">
        <v>0</v>
      </c>
      <c r="BC191" s="407">
        <v>0</v>
      </c>
      <c r="BD191" s="407">
        <v>0</v>
      </c>
      <c r="BE191" s="407">
        <v>0</v>
      </c>
      <c r="BF191" s="407">
        <v>0</v>
      </c>
      <c r="BG191" s="407">
        <v>0</v>
      </c>
      <c r="BH191" s="407">
        <v>0</v>
      </c>
      <c r="BI191" s="407">
        <v>0</v>
      </c>
      <c r="BJ191" s="28"/>
      <c r="BK191" s="28"/>
      <c r="BL191" s="28"/>
      <c r="BM191" s="28"/>
    </row>
    <row r="192" spans="1:65" x14ac:dyDescent="0.35">
      <c r="A192" s="28"/>
      <c r="B192" s="402"/>
      <c r="C192" s="403"/>
      <c r="D192" s="404"/>
      <c r="E192" s="411">
        <v>10</v>
      </c>
      <c r="F192" s="406"/>
      <c r="G192" s="408"/>
      <c r="H192" s="409"/>
      <c r="I192" s="409"/>
      <c r="J192" s="409"/>
      <c r="K192" s="409"/>
      <c r="L192" s="409"/>
      <c r="M192" s="409"/>
      <c r="N192" s="409"/>
      <c r="O192" s="409"/>
      <c r="P192" s="524"/>
      <c r="Q192" s="407">
        <v>0</v>
      </c>
      <c r="R192" s="407">
        <v>0</v>
      </c>
      <c r="S192" s="407">
        <v>0</v>
      </c>
      <c r="T192" s="407">
        <v>0</v>
      </c>
      <c r="U192" s="407">
        <v>0</v>
      </c>
      <c r="V192" s="407">
        <v>0</v>
      </c>
      <c r="W192" s="407">
        <v>0</v>
      </c>
      <c r="X192" s="407">
        <v>0</v>
      </c>
      <c r="Y192" s="407">
        <v>0</v>
      </c>
      <c r="Z192" s="407">
        <v>0</v>
      </c>
      <c r="AA192" s="407">
        <v>0</v>
      </c>
      <c r="AB192" s="407">
        <v>0</v>
      </c>
      <c r="AC192" s="407">
        <v>0</v>
      </c>
      <c r="AD192" s="407">
        <v>0</v>
      </c>
      <c r="AE192" s="407">
        <v>0</v>
      </c>
      <c r="AF192" s="407">
        <v>0</v>
      </c>
      <c r="AG192" s="407">
        <v>0</v>
      </c>
      <c r="AH192" s="407">
        <v>0</v>
      </c>
      <c r="AI192" s="407">
        <v>0</v>
      </c>
      <c r="AJ192" s="407">
        <v>0</v>
      </c>
      <c r="AK192" s="407">
        <v>0</v>
      </c>
      <c r="AL192" s="407">
        <v>0</v>
      </c>
      <c r="AM192" s="407">
        <v>0</v>
      </c>
      <c r="AN192" s="407">
        <v>0</v>
      </c>
      <c r="AO192" s="407">
        <v>0</v>
      </c>
      <c r="AP192" s="407">
        <v>0</v>
      </c>
      <c r="AQ192" s="407">
        <v>0</v>
      </c>
      <c r="AR192" s="407">
        <v>0</v>
      </c>
      <c r="AS192" s="407">
        <v>0</v>
      </c>
      <c r="AT192" s="407">
        <v>0</v>
      </c>
      <c r="AU192" s="407">
        <v>0</v>
      </c>
      <c r="AV192" s="407">
        <v>0</v>
      </c>
      <c r="AW192" s="407">
        <v>0</v>
      </c>
      <c r="AX192" s="407">
        <v>0</v>
      </c>
      <c r="AY192" s="407">
        <v>0</v>
      </c>
      <c r="AZ192" s="407">
        <v>0</v>
      </c>
      <c r="BA192" s="407">
        <v>0</v>
      </c>
      <c r="BB192" s="407">
        <v>0</v>
      </c>
      <c r="BC192" s="407">
        <v>0</v>
      </c>
      <c r="BD192" s="407">
        <v>0</v>
      </c>
      <c r="BE192" s="407">
        <v>0</v>
      </c>
      <c r="BF192" s="407">
        <v>0</v>
      </c>
      <c r="BG192" s="407">
        <v>0</v>
      </c>
      <c r="BH192" s="407">
        <v>0</v>
      </c>
      <c r="BI192" s="407">
        <v>0</v>
      </c>
      <c r="BJ192" s="28"/>
      <c r="BK192" s="28"/>
      <c r="BL192" s="28"/>
      <c r="BM192" s="28"/>
    </row>
    <row r="193" spans="1:65" x14ac:dyDescent="0.35">
      <c r="A193" s="28"/>
      <c r="B193" s="196"/>
      <c r="C193" s="402" t="s">
        <v>52</v>
      </c>
      <c r="D193" s="196"/>
      <c r="E193" s="196"/>
      <c r="F193" s="412"/>
      <c r="G193" s="413">
        <v>69.994578251159751</v>
      </c>
      <c r="H193" s="413">
        <v>73.179095993538908</v>
      </c>
      <c r="I193" s="413">
        <v>76.456497752143235</v>
      </c>
      <c r="J193" s="413">
        <v>79.861326577514376</v>
      </c>
      <c r="K193" s="413">
        <v>83.225049155362768</v>
      </c>
      <c r="L193" s="413">
        <v>16.518399882869399</v>
      </c>
      <c r="M193" s="413">
        <v>16.518399882869399</v>
      </c>
      <c r="N193" s="413">
        <v>16.518399882869399</v>
      </c>
      <c r="O193" s="413">
        <v>16.518399882869399</v>
      </c>
      <c r="P193" s="413">
        <v>16.518399882869399</v>
      </c>
      <c r="Q193" s="413">
        <v>16.518399882869399</v>
      </c>
      <c r="R193" s="413">
        <v>16.518399882869399</v>
      </c>
      <c r="S193" s="413">
        <v>16.518399882869399</v>
      </c>
      <c r="T193" s="413">
        <v>16.518399882869399</v>
      </c>
      <c r="U193" s="413">
        <v>16.518399882869399</v>
      </c>
      <c r="V193" s="413">
        <v>16.518399882869399</v>
      </c>
      <c r="W193" s="413">
        <v>16.518399882869399</v>
      </c>
      <c r="X193" s="413">
        <v>16.518399882869399</v>
      </c>
      <c r="Y193" s="413">
        <v>16.518399882869399</v>
      </c>
      <c r="Z193" s="413">
        <v>16.518399882869399</v>
      </c>
      <c r="AA193" s="413">
        <v>16.518399882869399</v>
      </c>
      <c r="AB193" s="413">
        <v>16.518399882869399</v>
      </c>
      <c r="AC193" s="413">
        <v>16.518399882869399</v>
      </c>
      <c r="AD193" s="413">
        <v>16.518399882869399</v>
      </c>
      <c r="AE193" s="413">
        <v>16.518399882869399</v>
      </c>
      <c r="AF193" s="413">
        <v>16.518399882869399</v>
      </c>
      <c r="AG193" s="413">
        <v>16.518399882869399</v>
      </c>
      <c r="AH193" s="413">
        <v>16.518399882869399</v>
      </c>
      <c r="AI193" s="413">
        <v>16.518399882869399</v>
      </c>
      <c r="AJ193" s="413">
        <v>16.518399882869399</v>
      </c>
      <c r="AK193" s="413">
        <v>16.518399882869399</v>
      </c>
      <c r="AL193" s="413">
        <v>16.518399882869399</v>
      </c>
      <c r="AM193" s="413">
        <v>16.518399882869399</v>
      </c>
      <c r="AN193" s="413">
        <v>16.518399882869399</v>
      </c>
      <c r="AO193" s="413">
        <v>16.518399882869399</v>
      </c>
      <c r="AP193" s="413">
        <v>16.518399882869399</v>
      </c>
      <c r="AQ193" s="413">
        <v>16.518399882869399</v>
      </c>
      <c r="AR193" s="413">
        <v>16.518399882869399</v>
      </c>
      <c r="AS193" s="413">
        <v>16.518399882869399</v>
      </c>
      <c r="AT193" s="413">
        <v>16.518399882869399</v>
      </c>
      <c r="AU193" s="413">
        <v>16.518399882869399</v>
      </c>
      <c r="AV193" s="413">
        <v>16.518399882869399</v>
      </c>
      <c r="AW193" s="413">
        <v>16.518399882869399</v>
      </c>
      <c r="AX193" s="413">
        <v>16.518399882869399</v>
      </c>
      <c r="AY193" s="413">
        <v>16.518399882869399</v>
      </c>
      <c r="AZ193" s="413">
        <v>16.518399882869399</v>
      </c>
      <c r="BA193" s="413">
        <v>16.518399882869399</v>
      </c>
      <c r="BB193" s="413">
        <v>16.518399882869399</v>
      </c>
      <c r="BC193" s="413">
        <v>16.518399882869399</v>
      </c>
      <c r="BD193" s="413">
        <v>16.518399882869399</v>
      </c>
      <c r="BE193" s="413">
        <v>16.518399882869399</v>
      </c>
      <c r="BF193" s="413">
        <v>16.518399882869399</v>
      </c>
      <c r="BG193" s="413">
        <v>16.518399882869399</v>
      </c>
      <c r="BH193" s="413">
        <v>13.567131291615459</v>
      </c>
      <c r="BI193" s="413">
        <v>10.296532797960598</v>
      </c>
      <c r="BJ193" s="28"/>
      <c r="BK193" s="28"/>
      <c r="BL193" s="28"/>
      <c r="BM193" s="28"/>
    </row>
    <row r="194" spans="1:65" x14ac:dyDescent="0.35">
      <c r="A194" s="28"/>
      <c r="B194" s="397" t="s">
        <v>53</v>
      </c>
      <c r="C194" s="398"/>
      <c r="D194" s="399" t="s">
        <v>499</v>
      </c>
      <c r="E194" s="398"/>
      <c r="F194" s="400"/>
      <c r="G194" s="401">
        <v>3.2448385787062941</v>
      </c>
      <c r="H194" s="401">
        <v>3.2448385787062941</v>
      </c>
      <c r="I194" s="401">
        <v>3.2448385787062941</v>
      </c>
      <c r="J194" s="401">
        <v>3.2448385787062941</v>
      </c>
      <c r="K194" s="401">
        <v>1.6522152860120929</v>
      </c>
      <c r="L194" s="401">
        <v>0</v>
      </c>
      <c r="M194" s="401">
        <v>0</v>
      </c>
      <c r="N194" s="401">
        <v>0</v>
      </c>
      <c r="O194" s="401">
        <v>0</v>
      </c>
      <c r="P194" s="401">
        <v>0</v>
      </c>
      <c r="Q194" s="401">
        <v>0</v>
      </c>
      <c r="R194" s="401">
        <v>0</v>
      </c>
      <c r="S194" s="401">
        <v>0</v>
      </c>
      <c r="T194" s="401">
        <v>0</v>
      </c>
      <c r="U194" s="401">
        <v>0</v>
      </c>
      <c r="V194" s="401">
        <v>0</v>
      </c>
      <c r="W194" s="401">
        <v>0</v>
      </c>
      <c r="X194" s="401">
        <v>0</v>
      </c>
      <c r="Y194" s="401">
        <v>0</v>
      </c>
      <c r="Z194" s="401">
        <v>0</v>
      </c>
      <c r="AA194" s="401">
        <v>0</v>
      </c>
      <c r="AB194" s="401">
        <v>0</v>
      </c>
      <c r="AC194" s="401">
        <v>0</v>
      </c>
      <c r="AD194" s="401">
        <v>0</v>
      </c>
      <c r="AE194" s="401">
        <v>0</v>
      </c>
      <c r="AF194" s="401">
        <v>0</v>
      </c>
      <c r="AG194" s="401">
        <v>0</v>
      </c>
      <c r="AH194" s="401">
        <v>0</v>
      </c>
      <c r="AI194" s="401">
        <v>0</v>
      </c>
      <c r="AJ194" s="401">
        <v>0</v>
      </c>
      <c r="AK194" s="401">
        <v>0</v>
      </c>
      <c r="AL194" s="401">
        <v>0</v>
      </c>
      <c r="AM194" s="401">
        <v>0</v>
      </c>
      <c r="AN194" s="401">
        <v>0</v>
      </c>
      <c r="AO194" s="401">
        <v>0</v>
      </c>
      <c r="AP194" s="401">
        <v>0</v>
      </c>
      <c r="AQ194" s="401">
        <v>0</v>
      </c>
      <c r="AR194" s="401">
        <v>0</v>
      </c>
      <c r="AS194" s="401">
        <v>0</v>
      </c>
      <c r="AT194" s="401">
        <v>0</v>
      </c>
      <c r="AU194" s="401">
        <v>0</v>
      </c>
      <c r="AV194" s="401">
        <v>0</v>
      </c>
      <c r="AW194" s="401">
        <v>0</v>
      </c>
      <c r="AX194" s="401">
        <v>0</v>
      </c>
      <c r="AY194" s="401">
        <v>0</v>
      </c>
      <c r="AZ194" s="401">
        <v>0</v>
      </c>
      <c r="BA194" s="401">
        <v>0</v>
      </c>
      <c r="BB194" s="401">
        <v>0</v>
      </c>
      <c r="BC194" s="401">
        <v>0</v>
      </c>
      <c r="BD194" s="401">
        <v>0</v>
      </c>
      <c r="BE194" s="401">
        <v>0</v>
      </c>
      <c r="BF194" s="401">
        <v>0</v>
      </c>
      <c r="BG194" s="401">
        <v>0</v>
      </c>
      <c r="BH194" s="401">
        <v>0</v>
      </c>
      <c r="BI194" s="401">
        <v>0</v>
      </c>
      <c r="BJ194" s="28"/>
      <c r="BK194" s="28"/>
      <c r="BL194" s="28"/>
      <c r="BM194" s="28"/>
    </row>
    <row r="195" spans="1:65" ht="118" x14ac:dyDescent="0.35">
      <c r="A195" s="28"/>
      <c r="B195" s="402"/>
      <c r="C195" s="403"/>
      <c r="D195" s="404" t="s">
        <v>500</v>
      </c>
      <c r="E195" s="405">
        <v>0</v>
      </c>
      <c r="F195" s="406"/>
      <c r="G195" s="407"/>
      <c r="H195" s="407"/>
      <c r="I195" s="407"/>
      <c r="J195" s="407"/>
      <c r="K195" s="407"/>
      <c r="L195" s="407"/>
      <c r="M195" s="407"/>
      <c r="N195" s="407"/>
      <c r="O195" s="407"/>
      <c r="P195" s="407"/>
      <c r="Q195" s="407"/>
      <c r="R195" s="407"/>
      <c r="S195" s="407"/>
      <c r="T195" s="407"/>
      <c r="U195" s="407"/>
      <c r="V195" s="407"/>
      <c r="W195" s="407"/>
      <c r="X195" s="407"/>
      <c r="Y195" s="407"/>
      <c r="Z195" s="407"/>
      <c r="AA195" s="407"/>
      <c r="AB195" s="407"/>
      <c r="AC195" s="407"/>
      <c r="AD195" s="407"/>
      <c r="AE195" s="407"/>
      <c r="AF195" s="407"/>
      <c r="AG195" s="407"/>
      <c r="AH195" s="407"/>
      <c r="AI195" s="407"/>
      <c r="AJ195" s="407"/>
      <c r="AK195" s="407"/>
      <c r="AL195" s="407"/>
      <c r="AM195" s="407"/>
      <c r="AN195" s="407"/>
      <c r="AO195" s="407"/>
      <c r="AP195" s="407"/>
      <c r="AQ195" s="407"/>
      <c r="AR195" s="407"/>
      <c r="AS195" s="407"/>
      <c r="AT195" s="407"/>
      <c r="AU195" s="407"/>
      <c r="AV195" s="407"/>
      <c r="AW195" s="407"/>
      <c r="AX195" s="407"/>
      <c r="AY195" s="407"/>
      <c r="AZ195" s="407"/>
      <c r="BA195" s="407"/>
      <c r="BB195" s="407"/>
      <c r="BC195" s="407"/>
      <c r="BD195" s="407"/>
      <c r="BE195" s="407"/>
      <c r="BF195" s="407"/>
      <c r="BG195" s="407"/>
      <c r="BH195" s="407"/>
      <c r="BI195" s="407"/>
      <c r="BJ195" s="28"/>
      <c r="BK195" s="28"/>
      <c r="BL195" s="28"/>
      <c r="BM195" s="28"/>
    </row>
    <row r="196" spans="1:65" x14ac:dyDescent="0.35">
      <c r="A196" s="28"/>
      <c r="B196" s="402"/>
      <c r="C196" s="403"/>
      <c r="D196" s="404"/>
      <c r="E196" s="405">
        <v>1</v>
      </c>
      <c r="F196" s="406"/>
      <c r="G196" s="523"/>
      <c r="H196" s="407">
        <v>0</v>
      </c>
      <c r="I196" s="407">
        <v>0</v>
      </c>
      <c r="J196" s="407">
        <v>0</v>
      </c>
      <c r="K196" s="407">
        <v>0</v>
      </c>
      <c r="L196" s="407">
        <v>0</v>
      </c>
      <c r="M196" s="407">
        <v>0</v>
      </c>
      <c r="N196" s="407">
        <v>0</v>
      </c>
      <c r="O196" s="407">
        <v>0</v>
      </c>
      <c r="P196" s="407">
        <v>0</v>
      </c>
      <c r="Q196" s="407">
        <v>0</v>
      </c>
      <c r="R196" s="407">
        <v>0</v>
      </c>
      <c r="S196" s="407">
        <v>0</v>
      </c>
      <c r="T196" s="407">
        <v>0</v>
      </c>
      <c r="U196" s="407">
        <v>0</v>
      </c>
      <c r="V196" s="407">
        <v>0</v>
      </c>
      <c r="W196" s="407">
        <v>0</v>
      </c>
      <c r="X196" s="407">
        <v>0</v>
      </c>
      <c r="Y196" s="407">
        <v>0</v>
      </c>
      <c r="Z196" s="407">
        <v>0</v>
      </c>
      <c r="AA196" s="407">
        <v>0</v>
      </c>
      <c r="AB196" s="407">
        <v>0</v>
      </c>
      <c r="AC196" s="407">
        <v>0</v>
      </c>
      <c r="AD196" s="407">
        <v>0</v>
      </c>
      <c r="AE196" s="407">
        <v>0</v>
      </c>
      <c r="AF196" s="407">
        <v>0</v>
      </c>
      <c r="AG196" s="407">
        <v>0</v>
      </c>
      <c r="AH196" s="407">
        <v>0</v>
      </c>
      <c r="AI196" s="407">
        <v>0</v>
      </c>
      <c r="AJ196" s="407">
        <v>0</v>
      </c>
      <c r="AK196" s="407">
        <v>0</v>
      </c>
      <c r="AL196" s="407">
        <v>0</v>
      </c>
      <c r="AM196" s="407">
        <v>0</v>
      </c>
      <c r="AN196" s="407">
        <v>0</v>
      </c>
      <c r="AO196" s="407">
        <v>0</v>
      </c>
      <c r="AP196" s="407">
        <v>0</v>
      </c>
      <c r="AQ196" s="407">
        <v>0</v>
      </c>
      <c r="AR196" s="407">
        <v>0</v>
      </c>
      <c r="AS196" s="407">
        <v>0</v>
      </c>
      <c r="AT196" s="407">
        <v>0</v>
      </c>
      <c r="AU196" s="407">
        <v>0</v>
      </c>
      <c r="AV196" s="407">
        <v>0</v>
      </c>
      <c r="AW196" s="407">
        <v>0</v>
      </c>
      <c r="AX196" s="407">
        <v>0</v>
      </c>
      <c r="AY196" s="407">
        <v>0</v>
      </c>
      <c r="AZ196" s="407">
        <v>0</v>
      </c>
      <c r="BA196" s="407">
        <v>0</v>
      </c>
      <c r="BB196" s="407">
        <v>0</v>
      </c>
      <c r="BC196" s="407">
        <v>0</v>
      </c>
      <c r="BD196" s="407">
        <v>0</v>
      </c>
      <c r="BE196" s="407">
        <v>0</v>
      </c>
      <c r="BF196" s="407">
        <v>0</v>
      </c>
      <c r="BG196" s="407">
        <v>0</v>
      </c>
      <c r="BH196" s="407">
        <v>0</v>
      </c>
      <c r="BI196" s="407">
        <v>0</v>
      </c>
      <c r="BJ196" s="28"/>
      <c r="BK196" s="28"/>
      <c r="BL196" s="28"/>
      <c r="BM196" s="28"/>
    </row>
    <row r="197" spans="1:65" x14ac:dyDescent="0.35">
      <c r="A197" s="28"/>
      <c r="B197" s="402"/>
      <c r="C197" s="403"/>
      <c r="D197" s="404"/>
      <c r="E197" s="405">
        <v>2</v>
      </c>
      <c r="F197" s="406"/>
      <c r="G197" s="408"/>
      <c r="H197" s="524"/>
      <c r="I197" s="407">
        <v>0</v>
      </c>
      <c r="J197" s="407">
        <v>0</v>
      </c>
      <c r="K197" s="407">
        <v>0</v>
      </c>
      <c r="L197" s="407">
        <v>0</v>
      </c>
      <c r="M197" s="407">
        <v>0</v>
      </c>
      <c r="N197" s="407">
        <v>0</v>
      </c>
      <c r="O197" s="407">
        <v>0</v>
      </c>
      <c r="P197" s="407">
        <v>0</v>
      </c>
      <c r="Q197" s="407">
        <v>0</v>
      </c>
      <c r="R197" s="407">
        <v>0</v>
      </c>
      <c r="S197" s="407">
        <v>0</v>
      </c>
      <c r="T197" s="407">
        <v>0</v>
      </c>
      <c r="U197" s="407">
        <v>0</v>
      </c>
      <c r="V197" s="407">
        <v>0</v>
      </c>
      <c r="W197" s="407">
        <v>0</v>
      </c>
      <c r="X197" s="407">
        <v>0</v>
      </c>
      <c r="Y197" s="407">
        <v>0</v>
      </c>
      <c r="Z197" s="407">
        <v>0</v>
      </c>
      <c r="AA197" s="407">
        <v>0</v>
      </c>
      <c r="AB197" s="407">
        <v>0</v>
      </c>
      <c r="AC197" s="407">
        <v>0</v>
      </c>
      <c r="AD197" s="407">
        <v>0</v>
      </c>
      <c r="AE197" s="407">
        <v>0</v>
      </c>
      <c r="AF197" s="407">
        <v>0</v>
      </c>
      <c r="AG197" s="407">
        <v>0</v>
      </c>
      <c r="AH197" s="407">
        <v>0</v>
      </c>
      <c r="AI197" s="407">
        <v>0</v>
      </c>
      <c r="AJ197" s="407">
        <v>0</v>
      </c>
      <c r="AK197" s="407">
        <v>0</v>
      </c>
      <c r="AL197" s="407">
        <v>0</v>
      </c>
      <c r="AM197" s="407">
        <v>0</v>
      </c>
      <c r="AN197" s="407">
        <v>0</v>
      </c>
      <c r="AO197" s="407">
        <v>0</v>
      </c>
      <c r="AP197" s="407">
        <v>0</v>
      </c>
      <c r="AQ197" s="407">
        <v>0</v>
      </c>
      <c r="AR197" s="407">
        <v>0</v>
      </c>
      <c r="AS197" s="407">
        <v>0</v>
      </c>
      <c r="AT197" s="407">
        <v>0</v>
      </c>
      <c r="AU197" s="407">
        <v>0</v>
      </c>
      <c r="AV197" s="407">
        <v>0</v>
      </c>
      <c r="AW197" s="407">
        <v>0</v>
      </c>
      <c r="AX197" s="407">
        <v>0</v>
      </c>
      <c r="AY197" s="407">
        <v>0</v>
      </c>
      <c r="AZ197" s="407">
        <v>0</v>
      </c>
      <c r="BA197" s="407">
        <v>0</v>
      </c>
      <c r="BB197" s="407">
        <v>0</v>
      </c>
      <c r="BC197" s="407">
        <v>0</v>
      </c>
      <c r="BD197" s="407">
        <v>0</v>
      </c>
      <c r="BE197" s="407">
        <v>0</v>
      </c>
      <c r="BF197" s="407">
        <v>0</v>
      </c>
      <c r="BG197" s="407">
        <v>0</v>
      </c>
      <c r="BH197" s="407">
        <v>0</v>
      </c>
      <c r="BI197" s="407">
        <v>0</v>
      </c>
      <c r="BJ197" s="28"/>
      <c r="BK197" s="28"/>
      <c r="BL197" s="28"/>
      <c r="BM197" s="28"/>
    </row>
    <row r="198" spans="1:65" x14ac:dyDescent="0.35">
      <c r="A198" s="28"/>
      <c r="B198" s="402"/>
      <c r="C198" s="403"/>
      <c r="D198" s="404"/>
      <c r="E198" s="405">
        <v>3</v>
      </c>
      <c r="F198" s="406"/>
      <c r="G198" s="408"/>
      <c r="H198" s="409"/>
      <c r="I198" s="524"/>
      <c r="J198" s="407">
        <v>0</v>
      </c>
      <c r="K198" s="407">
        <v>0</v>
      </c>
      <c r="L198" s="407">
        <v>0</v>
      </c>
      <c r="M198" s="407">
        <v>0</v>
      </c>
      <c r="N198" s="407">
        <v>0</v>
      </c>
      <c r="O198" s="407">
        <v>0</v>
      </c>
      <c r="P198" s="407">
        <v>0</v>
      </c>
      <c r="Q198" s="407">
        <v>0</v>
      </c>
      <c r="R198" s="407">
        <v>0</v>
      </c>
      <c r="S198" s="407">
        <v>0</v>
      </c>
      <c r="T198" s="407">
        <v>0</v>
      </c>
      <c r="U198" s="407">
        <v>0</v>
      </c>
      <c r="V198" s="407">
        <v>0</v>
      </c>
      <c r="W198" s="407">
        <v>0</v>
      </c>
      <c r="X198" s="407">
        <v>0</v>
      </c>
      <c r="Y198" s="407">
        <v>0</v>
      </c>
      <c r="Z198" s="407">
        <v>0</v>
      </c>
      <c r="AA198" s="407">
        <v>0</v>
      </c>
      <c r="AB198" s="407">
        <v>0</v>
      </c>
      <c r="AC198" s="407">
        <v>0</v>
      </c>
      <c r="AD198" s="407">
        <v>0</v>
      </c>
      <c r="AE198" s="407">
        <v>0</v>
      </c>
      <c r="AF198" s="407">
        <v>0</v>
      </c>
      <c r="AG198" s="407">
        <v>0</v>
      </c>
      <c r="AH198" s="407">
        <v>0</v>
      </c>
      <c r="AI198" s="407">
        <v>0</v>
      </c>
      <c r="AJ198" s="407">
        <v>0</v>
      </c>
      <c r="AK198" s="407">
        <v>0</v>
      </c>
      <c r="AL198" s="407">
        <v>0</v>
      </c>
      <c r="AM198" s="407">
        <v>0</v>
      </c>
      <c r="AN198" s="407">
        <v>0</v>
      </c>
      <c r="AO198" s="407">
        <v>0</v>
      </c>
      <c r="AP198" s="407">
        <v>0</v>
      </c>
      <c r="AQ198" s="407">
        <v>0</v>
      </c>
      <c r="AR198" s="407">
        <v>0</v>
      </c>
      <c r="AS198" s="407">
        <v>0</v>
      </c>
      <c r="AT198" s="407">
        <v>0</v>
      </c>
      <c r="AU198" s="407">
        <v>0</v>
      </c>
      <c r="AV198" s="407">
        <v>0</v>
      </c>
      <c r="AW198" s="407">
        <v>0</v>
      </c>
      <c r="AX198" s="407">
        <v>0</v>
      </c>
      <c r="AY198" s="407">
        <v>0</v>
      </c>
      <c r="AZ198" s="407">
        <v>0</v>
      </c>
      <c r="BA198" s="407">
        <v>0</v>
      </c>
      <c r="BB198" s="407">
        <v>0</v>
      </c>
      <c r="BC198" s="407">
        <v>0</v>
      </c>
      <c r="BD198" s="407">
        <v>0</v>
      </c>
      <c r="BE198" s="407">
        <v>0</v>
      </c>
      <c r="BF198" s="407">
        <v>0</v>
      </c>
      <c r="BG198" s="407">
        <v>0</v>
      </c>
      <c r="BH198" s="407">
        <v>0</v>
      </c>
      <c r="BI198" s="407">
        <v>0</v>
      </c>
      <c r="BJ198" s="28"/>
      <c r="BK198" s="28"/>
      <c r="BL198" s="28"/>
      <c r="BM198" s="28"/>
    </row>
    <row r="199" spans="1:65" x14ac:dyDescent="0.35">
      <c r="A199" s="28"/>
      <c r="B199" s="402"/>
      <c r="C199" s="403"/>
      <c r="D199" s="404"/>
      <c r="E199" s="405">
        <v>4</v>
      </c>
      <c r="F199" s="406"/>
      <c r="G199" s="408"/>
      <c r="H199" s="409"/>
      <c r="I199" s="409"/>
      <c r="J199" s="524"/>
      <c r="K199" s="407">
        <v>0</v>
      </c>
      <c r="L199" s="407">
        <v>0</v>
      </c>
      <c r="M199" s="407">
        <v>0</v>
      </c>
      <c r="N199" s="407">
        <v>0</v>
      </c>
      <c r="O199" s="407">
        <v>0</v>
      </c>
      <c r="P199" s="407">
        <v>0</v>
      </c>
      <c r="Q199" s="407">
        <v>0</v>
      </c>
      <c r="R199" s="407">
        <v>0</v>
      </c>
      <c r="S199" s="407">
        <v>0</v>
      </c>
      <c r="T199" s="407">
        <v>0</v>
      </c>
      <c r="U199" s="407">
        <v>0</v>
      </c>
      <c r="V199" s="407">
        <v>0</v>
      </c>
      <c r="W199" s="407">
        <v>0</v>
      </c>
      <c r="X199" s="407">
        <v>0</v>
      </c>
      <c r="Y199" s="407">
        <v>0</v>
      </c>
      <c r="Z199" s="407">
        <v>0</v>
      </c>
      <c r="AA199" s="407">
        <v>0</v>
      </c>
      <c r="AB199" s="407">
        <v>0</v>
      </c>
      <c r="AC199" s="407">
        <v>0</v>
      </c>
      <c r="AD199" s="407">
        <v>0</v>
      </c>
      <c r="AE199" s="407">
        <v>0</v>
      </c>
      <c r="AF199" s="407">
        <v>0</v>
      </c>
      <c r="AG199" s="407">
        <v>0</v>
      </c>
      <c r="AH199" s="407">
        <v>0</v>
      </c>
      <c r="AI199" s="407">
        <v>0</v>
      </c>
      <c r="AJ199" s="407">
        <v>0</v>
      </c>
      <c r="AK199" s="407">
        <v>0</v>
      </c>
      <c r="AL199" s="407">
        <v>0</v>
      </c>
      <c r="AM199" s="407">
        <v>0</v>
      </c>
      <c r="AN199" s="407">
        <v>0</v>
      </c>
      <c r="AO199" s="407">
        <v>0</v>
      </c>
      <c r="AP199" s="407">
        <v>0</v>
      </c>
      <c r="AQ199" s="407">
        <v>0</v>
      </c>
      <c r="AR199" s="407">
        <v>0</v>
      </c>
      <c r="AS199" s="407">
        <v>0</v>
      </c>
      <c r="AT199" s="407">
        <v>0</v>
      </c>
      <c r="AU199" s="407">
        <v>0</v>
      </c>
      <c r="AV199" s="407">
        <v>0</v>
      </c>
      <c r="AW199" s="407">
        <v>0</v>
      </c>
      <c r="AX199" s="407">
        <v>0</v>
      </c>
      <c r="AY199" s="407">
        <v>0</v>
      </c>
      <c r="AZ199" s="407">
        <v>0</v>
      </c>
      <c r="BA199" s="407">
        <v>0</v>
      </c>
      <c r="BB199" s="407">
        <v>0</v>
      </c>
      <c r="BC199" s="407">
        <v>0</v>
      </c>
      <c r="BD199" s="407">
        <v>0</v>
      </c>
      <c r="BE199" s="407">
        <v>0</v>
      </c>
      <c r="BF199" s="407">
        <v>0</v>
      </c>
      <c r="BG199" s="407">
        <v>0</v>
      </c>
      <c r="BH199" s="407">
        <v>0</v>
      </c>
      <c r="BI199" s="407">
        <v>0</v>
      </c>
      <c r="BJ199" s="28"/>
      <c r="BK199" s="28"/>
      <c r="BL199" s="28"/>
      <c r="BM199" s="28"/>
    </row>
    <row r="200" spans="1:65" x14ac:dyDescent="0.35">
      <c r="A200" s="28"/>
      <c r="B200" s="402"/>
      <c r="C200" s="403"/>
      <c r="D200" s="404"/>
      <c r="E200" s="405">
        <v>5</v>
      </c>
      <c r="F200" s="406"/>
      <c r="G200" s="408"/>
      <c r="H200" s="409"/>
      <c r="I200" s="409"/>
      <c r="J200" s="409"/>
      <c r="K200" s="524"/>
      <c r="L200" s="407">
        <v>0</v>
      </c>
      <c r="M200" s="407">
        <v>0</v>
      </c>
      <c r="N200" s="407">
        <v>0</v>
      </c>
      <c r="O200" s="407">
        <v>0</v>
      </c>
      <c r="P200" s="407">
        <v>0</v>
      </c>
      <c r="Q200" s="407">
        <v>0</v>
      </c>
      <c r="R200" s="407">
        <v>0</v>
      </c>
      <c r="S200" s="407">
        <v>0</v>
      </c>
      <c r="T200" s="407">
        <v>0</v>
      </c>
      <c r="U200" s="407">
        <v>0</v>
      </c>
      <c r="V200" s="407">
        <v>0</v>
      </c>
      <c r="W200" s="407">
        <v>0</v>
      </c>
      <c r="X200" s="407">
        <v>0</v>
      </c>
      <c r="Y200" s="407">
        <v>0</v>
      </c>
      <c r="Z200" s="407">
        <v>0</v>
      </c>
      <c r="AA200" s="407">
        <v>0</v>
      </c>
      <c r="AB200" s="407">
        <v>0</v>
      </c>
      <c r="AC200" s="407">
        <v>0</v>
      </c>
      <c r="AD200" s="407">
        <v>0</v>
      </c>
      <c r="AE200" s="407">
        <v>0</v>
      </c>
      <c r="AF200" s="407">
        <v>0</v>
      </c>
      <c r="AG200" s="407">
        <v>0</v>
      </c>
      <c r="AH200" s="407">
        <v>0</v>
      </c>
      <c r="AI200" s="407">
        <v>0</v>
      </c>
      <c r="AJ200" s="407">
        <v>0</v>
      </c>
      <c r="AK200" s="407">
        <v>0</v>
      </c>
      <c r="AL200" s="407">
        <v>0</v>
      </c>
      <c r="AM200" s="407">
        <v>0</v>
      </c>
      <c r="AN200" s="407">
        <v>0</v>
      </c>
      <c r="AO200" s="407">
        <v>0</v>
      </c>
      <c r="AP200" s="407">
        <v>0</v>
      </c>
      <c r="AQ200" s="407">
        <v>0</v>
      </c>
      <c r="AR200" s="407">
        <v>0</v>
      </c>
      <c r="AS200" s="407">
        <v>0</v>
      </c>
      <c r="AT200" s="407">
        <v>0</v>
      </c>
      <c r="AU200" s="407">
        <v>0</v>
      </c>
      <c r="AV200" s="407">
        <v>0</v>
      </c>
      <c r="AW200" s="407">
        <v>0</v>
      </c>
      <c r="AX200" s="407">
        <v>0</v>
      </c>
      <c r="AY200" s="407">
        <v>0</v>
      </c>
      <c r="AZ200" s="407">
        <v>0</v>
      </c>
      <c r="BA200" s="407">
        <v>0</v>
      </c>
      <c r="BB200" s="407">
        <v>0</v>
      </c>
      <c r="BC200" s="407">
        <v>0</v>
      </c>
      <c r="BD200" s="407">
        <v>0</v>
      </c>
      <c r="BE200" s="407">
        <v>0</v>
      </c>
      <c r="BF200" s="407">
        <v>0</v>
      </c>
      <c r="BG200" s="407">
        <v>0</v>
      </c>
      <c r="BH200" s="407">
        <v>0</v>
      </c>
      <c r="BI200" s="407">
        <v>0</v>
      </c>
      <c r="BJ200" s="28"/>
      <c r="BK200" s="28"/>
      <c r="BL200" s="28"/>
      <c r="BM200" s="28"/>
    </row>
    <row r="201" spans="1:65" x14ac:dyDescent="0.35">
      <c r="A201" s="28"/>
      <c r="B201" s="402"/>
      <c r="C201" s="403"/>
      <c r="D201" s="404"/>
      <c r="E201" s="405">
        <v>6</v>
      </c>
      <c r="F201" s="406"/>
      <c r="G201" s="408"/>
      <c r="H201" s="409"/>
      <c r="I201" s="409"/>
      <c r="J201" s="409"/>
      <c r="K201" s="409"/>
      <c r="L201" s="524"/>
      <c r="M201" s="407">
        <v>0</v>
      </c>
      <c r="N201" s="407">
        <v>0</v>
      </c>
      <c r="O201" s="407">
        <v>0</v>
      </c>
      <c r="P201" s="407">
        <v>0</v>
      </c>
      <c r="Q201" s="407">
        <v>0</v>
      </c>
      <c r="R201" s="407">
        <v>0</v>
      </c>
      <c r="S201" s="407">
        <v>0</v>
      </c>
      <c r="T201" s="407">
        <v>0</v>
      </c>
      <c r="U201" s="407">
        <v>0</v>
      </c>
      <c r="V201" s="407">
        <v>0</v>
      </c>
      <c r="W201" s="407">
        <v>0</v>
      </c>
      <c r="X201" s="407">
        <v>0</v>
      </c>
      <c r="Y201" s="407">
        <v>0</v>
      </c>
      <c r="Z201" s="407">
        <v>0</v>
      </c>
      <c r="AA201" s="407">
        <v>0</v>
      </c>
      <c r="AB201" s="407">
        <v>0</v>
      </c>
      <c r="AC201" s="407">
        <v>0</v>
      </c>
      <c r="AD201" s="407">
        <v>0</v>
      </c>
      <c r="AE201" s="407">
        <v>0</v>
      </c>
      <c r="AF201" s="407">
        <v>0</v>
      </c>
      <c r="AG201" s="407">
        <v>0</v>
      </c>
      <c r="AH201" s="407">
        <v>0</v>
      </c>
      <c r="AI201" s="407">
        <v>0</v>
      </c>
      <c r="AJ201" s="407">
        <v>0</v>
      </c>
      <c r="AK201" s="407">
        <v>0</v>
      </c>
      <c r="AL201" s="407">
        <v>0</v>
      </c>
      <c r="AM201" s="407">
        <v>0</v>
      </c>
      <c r="AN201" s="407">
        <v>0</v>
      </c>
      <c r="AO201" s="407">
        <v>0</v>
      </c>
      <c r="AP201" s="407">
        <v>0</v>
      </c>
      <c r="AQ201" s="407">
        <v>0</v>
      </c>
      <c r="AR201" s="407">
        <v>0</v>
      </c>
      <c r="AS201" s="407">
        <v>0</v>
      </c>
      <c r="AT201" s="407">
        <v>0</v>
      </c>
      <c r="AU201" s="407">
        <v>0</v>
      </c>
      <c r="AV201" s="407">
        <v>0</v>
      </c>
      <c r="AW201" s="407">
        <v>0</v>
      </c>
      <c r="AX201" s="407">
        <v>0</v>
      </c>
      <c r="AY201" s="407">
        <v>0</v>
      </c>
      <c r="AZ201" s="407">
        <v>0</v>
      </c>
      <c r="BA201" s="407">
        <v>0</v>
      </c>
      <c r="BB201" s="407">
        <v>0</v>
      </c>
      <c r="BC201" s="407">
        <v>0</v>
      </c>
      <c r="BD201" s="407">
        <v>0</v>
      </c>
      <c r="BE201" s="407">
        <v>0</v>
      </c>
      <c r="BF201" s="407">
        <v>0</v>
      </c>
      <c r="BG201" s="407">
        <v>0</v>
      </c>
      <c r="BH201" s="407">
        <v>0</v>
      </c>
      <c r="BI201" s="407">
        <v>0</v>
      </c>
      <c r="BJ201" s="28"/>
      <c r="BK201" s="28"/>
      <c r="BL201" s="28"/>
      <c r="BM201" s="28"/>
    </row>
    <row r="202" spans="1:65" x14ac:dyDescent="0.35">
      <c r="A202" s="28"/>
      <c r="B202" s="402"/>
      <c r="C202" s="403"/>
      <c r="D202" s="404"/>
      <c r="E202" s="405">
        <v>7</v>
      </c>
      <c r="F202" s="406"/>
      <c r="G202" s="408"/>
      <c r="H202" s="409"/>
      <c r="I202" s="409"/>
      <c r="J202" s="409"/>
      <c r="K202" s="409"/>
      <c r="L202" s="409"/>
      <c r="M202" s="524"/>
      <c r="N202" s="407">
        <v>0</v>
      </c>
      <c r="O202" s="407">
        <v>0</v>
      </c>
      <c r="P202" s="407">
        <v>0</v>
      </c>
      <c r="Q202" s="407">
        <v>0</v>
      </c>
      <c r="R202" s="407">
        <v>0</v>
      </c>
      <c r="S202" s="407">
        <v>0</v>
      </c>
      <c r="T202" s="407">
        <v>0</v>
      </c>
      <c r="U202" s="407">
        <v>0</v>
      </c>
      <c r="V202" s="407">
        <v>0</v>
      </c>
      <c r="W202" s="407">
        <v>0</v>
      </c>
      <c r="X202" s="407">
        <v>0</v>
      </c>
      <c r="Y202" s="407">
        <v>0</v>
      </c>
      <c r="Z202" s="407">
        <v>0</v>
      </c>
      <c r="AA202" s="407">
        <v>0</v>
      </c>
      <c r="AB202" s="407">
        <v>0</v>
      </c>
      <c r="AC202" s="407">
        <v>0</v>
      </c>
      <c r="AD202" s="407">
        <v>0</v>
      </c>
      <c r="AE202" s="407">
        <v>0</v>
      </c>
      <c r="AF202" s="407">
        <v>0</v>
      </c>
      <c r="AG202" s="407">
        <v>0</v>
      </c>
      <c r="AH202" s="407">
        <v>0</v>
      </c>
      <c r="AI202" s="407">
        <v>0</v>
      </c>
      <c r="AJ202" s="407">
        <v>0</v>
      </c>
      <c r="AK202" s="407">
        <v>0</v>
      </c>
      <c r="AL202" s="407">
        <v>0</v>
      </c>
      <c r="AM202" s="407">
        <v>0</v>
      </c>
      <c r="AN202" s="407">
        <v>0</v>
      </c>
      <c r="AO202" s="407">
        <v>0</v>
      </c>
      <c r="AP202" s="407">
        <v>0</v>
      </c>
      <c r="AQ202" s="407">
        <v>0</v>
      </c>
      <c r="AR202" s="407">
        <v>0</v>
      </c>
      <c r="AS202" s="407">
        <v>0</v>
      </c>
      <c r="AT202" s="407">
        <v>0</v>
      </c>
      <c r="AU202" s="407">
        <v>0</v>
      </c>
      <c r="AV202" s="407">
        <v>0</v>
      </c>
      <c r="AW202" s="407">
        <v>0</v>
      </c>
      <c r="AX202" s="407">
        <v>0</v>
      </c>
      <c r="AY202" s="407">
        <v>0</v>
      </c>
      <c r="AZ202" s="407">
        <v>0</v>
      </c>
      <c r="BA202" s="407">
        <v>0</v>
      </c>
      <c r="BB202" s="407">
        <v>0</v>
      </c>
      <c r="BC202" s="407">
        <v>0</v>
      </c>
      <c r="BD202" s="407">
        <v>0</v>
      </c>
      <c r="BE202" s="407">
        <v>0</v>
      </c>
      <c r="BF202" s="407">
        <v>0</v>
      </c>
      <c r="BG202" s="407">
        <v>0</v>
      </c>
      <c r="BH202" s="407">
        <v>0</v>
      </c>
      <c r="BI202" s="407">
        <v>0</v>
      </c>
      <c r="BJ202" s="28"/>
      <c r="BK202" s="28"/>
      <c r="BL202" s="28"/>
      <c r="BM202" s="28"/>
    </row>
    <row r="203" spans="1:65" x14ac:dyDescent="0.35">
      <c r="A203" s="28"/>
      <c r="B203" s="402"/>
      <c r="C203" s="403"/>
      <c r="D203" s="404"/>
      <c r="E203" s="405">
        <v>8</v>
      </c>
      <c r="F203" s="406"/>
      <c r="G203" s="408"/>
      <c r="H203" s="409"/>
      <c r="I203" s="409"/>
      <c r="J203" s="409"/>
      <c r="K203" s="409"/>
      <c r="L203" s="409"/>
      <c r="M203" s="409"/>
      <c r="N203" s="524"/>
      <c r="O203" s="407">
        <v>0</v>
      </c>
      <c r="P203" s="407">
        <v>0</v>
      </c>
      <c r="Q203" s="407">
        <v>0</v>
      </c>
      <c r="R203" s="407">
        <v>0</v>
      </c>
      <c r="S203" s="407">
        <v>0</v>
      </c>
      <c r="T203" s="407">
        <v>0</v>
      </c>
      <c r="U203" s="407">
        <v>0</v>
      </c>
      <c r="V203" s="407">
        <v>0</v>
      </c>
      <c r="W203" s="407">
        <v>0</v>
      </c>
      <c r="X203" s="407">
        <v>0</v>
      </c>
      <c r="Y203" s="407">
        <v>0</v>
      </c>
      <c r="Z203" s="407">
        <v>0</v>
      </c>
      <c r="AA203" s="407">
        <v>0</v>
      </c>
      <c r="AB203" s="407">
        <v>0</v>
      </c>
      <c r="AC203" s="407">
        <v>0</v>
      </c>
      <c r="AD203" s="407">
        <v>0</v>
      </c>
      <c r="AE203" s="407">
        <v>0</v>
      </c>
      <c r="AF203" s="407">
        <v>0</v>
      </c>
      <c r="AG203" s="407">
        <v>0</v>
      </c>
      <c r="AH203" s="407">
        <v>0</v>
      </c>
      <c r="AI203" s="407">
        <v>0</v>
      </c>
      <c r="AJ203" s="407">
        <v>0</v>
      </c>
      <c r="AK203" s="407">
        <v>0</v>
      </c>
      <c r="AL203" s="407">
        <v>0</v>
      </c>
      <c r="AM203" s="407">
        <v>0</v>
      </c>
      <c r="AN203" s="407">
        <v>0</v>
      </c>
      <c r="AO203" s="407">
        <v>0</v>
      </c>
      <c r="AP203" s="407">
        <v>0</v>
      </c>
      <c r="AQ203" s="407">
        <v>0</v>
      </c>
      <c r="AR203" s="407">
        <v>0</v>
      </c>
      <c r="AS203" s="407">
        <v>0</v>
      </c>
      <c r="AT203" s="407">
        <v>0</v>
      </c>
      <c r="AU203" s="407">
        <v>0</v>
      </c>
      <c r="AV203" s="407">
        <v>0</v>
      </c>
      <c r="AW203" s="407">
        <v>0</v>
      </c>
      <c r="AX203" s="407">
        <v>0</v>
      </c>
      <c r="AY203" s="407">
        <v>0</v>
      </c>
      <c r="AZ203" s="407">
        <v>0</v>
      </c>
      <c r="BA203" s="407">
        <v>0</v>
      </c>
      <c r="BB203" s="407">
        <v>0</v>
      </c>
      <c r="BC203" s="407">
        <v>0</v>
      </c>
      <c r="BD203" s="407">
        <v>0</v>
      </c>
      <c r="BE203" s="407">
        <v>0</v>
      </c>
      <c r="BF203" s="407">
        <v>0</v>
      </c>
      <c r="BG203" s="407">
        <v>0</v>
      </c>
      <c r="BH203" s="407">
        <v>0</v>
      </c>
      <c r="BI203" s="407">
        <v>0</v>
      </c>
      <c r="BJ203" s="28"/>
      <c r="BK203" s="28"/>
      <c r="BL203" s="28"/>
      <c r="BM203" s="28"/>
    </row>
    <row r="204" spans="1:65" x14ac:dyDescent="0.35">
      <c r="A204" s="28"/>
      <c r="B204" s="402"/>
      <c r="C204" s="403"/>
      <c r="D204" s="404"/>
      <c r="E204" s="405">
        <v>9</v>
      </c>
      <c r="F204" s="406"/>
      <c r="G204" s="408"/>
      <c r="H204" s="409"/>
      <c r="I204" s="409"/>
      <c r="J204" s="409"/>
      <c r="K204" s="409"/>
      <c r="L204" s="409"/>
      <c r="M204" s="409"/>
      <c r="N204" s="409"/>
      <c r="O204" s="524"/>
      <c r="P204" s="407">
        <v>0</v>
      </c>
      <c r="Q204" s="407">
        <v>0</v>
      </c>
      <c r="R204" s="407">
        <v>0</v>
      </c>
      <c r="S204" s="407">
        <v>0</v>
      </c>
      <c r="T204" s="407">
        <v>0</v>
      </c>
      <c r="U204" s="407">
        <v>0</v>
      </c>
      <c r="V204" s="407">
        <v>0</v>
      </c>
      <c r="W204" s="407">
        <v>0</v>
      </c>
      <c r="X204" s="407">
        <v>0</v>
      </c>
      <c r="Y204" s="407">
        <v>0</v>
      </c>
      <c r="Z204" s="407">
        <v>0</v>
      </c>
      <c r="AA204" s="407">
        <v>0</v>
      </c>
      <c r="AB204" s="407">
        <v>0</v>
      </c>
      <c r="AC204" s="407">
        <v>0</v>
      </c>
      <c r="AD204" s="407">
        <v>0</v>
      </c>
      <c r="AE204" s="407">
        <v>0</v>
      </c>
      <c r="AF204" s="407">
        <v>0</v>
      </c>
      <c r="AG204" s="407">
        <v>0</v>
      </c>
      <c r="AH204" s="407">
        <v>0</v>
      </c>
      <c r="AI204" s="407">
        <v>0</v>
      </c>
      <c r="AJ204" s="407">
        <v>0</v>
      </c>
      <c r="AK204" s="407">
        <v>0</v>
      </c>
      <c r="AL204" s="407">
        <v>0</v>
      </c>
      <c r="AM204" s="407">
        <v>0</v>
      </c>
      <c r="AN204" s="407">
        <v>0</v>
      </c>
      <c r="AO204" s="407">
        <v>0</v>
      </c>
      <c r="AP204" s="407">
        <v>0</v>
      </c>
      <c r="AQ204" s="407">
        <v>0</v>
      </c>
      <c r="AR204" s="407">
        <v>0</v>
      </c>
      <c r="AS204" s="407">
        <v>0</v>
      </c>
      <c r="AT204" s="407">
        <v>0</v>
      </c>
      <c r="AU204" s="407">
        <v>0</v>
      </c>
      <c r="AV204" s="407">
        <v>0</v>
      </c>
      <c r="AW204" s="407">
        <v>0</v>
      </c>
      <c r="AX204" s="407">
        <v>0</v>
      </c>
      <c r="AY204" s="407">
        <v>0</v>
      </c>
      <c r="AZ204" s="407">
        <v>0</v>
      </c>
      <c r="BA204" s="407">
        <v>0</v>
      </c>
      <c r="BB204" s="407">
        <v>0</v>
      </c>
      <c r="BC204" s="407">
        <v>0</v>
      </c>
      <c r="BD204" s="407">
        <v>0</v>
      </c>
      <c r="BE204" s="407">
        <v>0</v>
      </c>
      <c r="BF204" s="407">
        <v>0</v>
      </c>
      <c r="BG204" s="407">
        <v>0</v>
      </c>
      <c r="BH204" s="407">
        <v>0</v>
      </c>
      <c r="BI204" s="407">
        <v>0</v>
      </c>
      <c r="BJ204" s="28"/>
      <c r="BK204" s="28"/>
      <c r="BL204" s="28"/>
      <c r="BM204" s="28"/>
    </row>
    <row r="205" spans="1:65" x14ac:dyDescent="0.35">
      <c r="A205" s="28"/>
      <c r="B205" s="402"/>
      <c r="C205" s="403"/>
      <c r="D205" s="404"/>
      <c r="E205" s="411">
        <v>10</v>
      </c>
      <c r="F205" s="406"/>
      <c r="G205" s="408"/>
      <c r="H205" s="409"/>
      <c r="I205" s="409"/>
      <c r="J205" s="409"/>
      <c r="K205" s="409"/>
      <c r="L205" s="409"/>
      <c r="M205" s="409"/>
      <c r="N205" s="409"/>
      <c r="O205" s="409"/>
      <c r="P205" s="524"/>
      <c r="Q205" s="407">
        <v>0</v>
      </c>
      <c r="R205" s="407">
        <v>0</v>
      </c>
      <c r="S205" s="407">
        <v>0</v>
      </c>
      <c r="T205" s="407">
        <v>0</v>
      </c>
      <c r="U205" s="407">
        <v>0</v>
      </c>
      <c r="V205" s="407">
        <v>0</v>
      </c>
      <c r="W205" s="407">
        <v>0</v>
      </c>
      <c r="X205" s="407">
        <v>0</v>
      </c>
      <c r="Y205" s="407">
        <v>0</v>
      </c>
      <c r="Z205" s="407">
        <v>0</v>
      </c>
      <c r="AA205" s="407">
        <v>0</v>
      </c>
      <c r="AB205" s="407">
        <v>0</v>
      </c>
      <c r="AC205" s="407">
        <v>0</v>
      </c>
      <c r="AD205" s="407">
        <v>0</v>
      </c>
      <c r="AE205" s="407">
        <v>0</v>
      </c>
      <c r="AF205" s="407">
        <v>0</v>
      </c>
      <c r="AG205" s="407">
        <v>0</v>
      </c>
      <c r="AH205" s="407">
        <v>0</v>
      </c>
      <c r="AI205" s="407">
        <v>0</v>
      </c>
      <c r="AJ205" s="407">
        <v>0</v>
      </c>
      <c r="AK205" s="407">
        <v>0</v>
      </c>
      <c r="AL205" s="407">
        <v>0</v>
      </c>
      <c r="AM205" s="407">
        <v>0</v>
      </c>
      <c r="AN205" s="407">
        <v>0</v>
      </c>
      <c r="AO205" s="407">
        <v>0</v>
      </c>
      <c r="AP205" s="407">
        <v>0</v>
      </c>
      <c r="AQ205" s="407">
        <v>0</v>
      </c>
      <c r="AR205" s="407">
        <v>0</v>
      </c>
      <c r="AS205" s="407">
        <v>0</v>
      </c>
      <c r="AT205" s="407">
        <v>0</v>
      </c>
      <c r="AU205" s="407">
        <v>0</v>
      </c>
      <c r="AV205" s="407">
        <v>0</v>
      </c>
      <c r="AW205" s="407">
        <v>0</v>
      </c>
      <c r="AX205" s="407">
        <v>0</v>
      </c>
      <c r="AY205" s="407">
        <v>0</v>
      </c>
      <c r="AZ205" s="407">
        <v>0</v>
      </c>
      <c r="BA205" s="407">
        <v>0</v>
      </c>
      <c r="BB205" s="407">
        <v>0</v>
      </c>
      <c r="BC205" s="407">
        <v>0</v>
      </c>
      <c r="BD205" s="407">
        <v>0</v>
      </c>
      <c r="BE205" s="407">
        <v>0</v>
      </c>
      <c r="BF205" s="407">
        <v>0</v>
      </c>
      <c r="BG205" s="407">
        <v>0</v>
      </c>
      <c r="BH205" s="407">
        <v>0</v>
      </c>
      <c r="BI205" s="407">
        <v>0</v>
      </c>
      <c r="BJ205" s="28"/>
      <c r="BK205" s="28"/>
      <c r="BL205" s="28"/>
      <c r="BM205" s="28"/>
    </row>
    <row r="206" spans="1:65" x14ac:dyDescent="0.35">
      <c r="A206" s="28"/>
      <c r="B206" s="196"/>
      <c r="C206" s="402" t="s">
        <v>53</v>
      </c>
      <c r="D206" s="196"/>
      <c r="E206" s="196"/>
      <c r="F206" s="412"/>
      <c r="G206" s="413">
        <v>3.2448385787062941</v>
      </c>
      <c r="H206" s="413">
        <v>3.2448385787062941</v>
      </c>
      <c r="I206" s="413">
        <v>3.2448385787062941</v>
      </c>
      <c r="J206" s="413">
        <v>3.2448385787062941</v>
      </c>
      <c r="K206" s="413">
        <v>1.6522152860120929</v>
      </c>
      <c r="L206" s="413">
        <v>0</v>
      </c>
      <c r="M206" s="413">
        <v>0</v>
      </c>
      <c r="N206" s="413">
        <v>0</v>
      </c>
      <c r="O206" s="413">
        <v>0</v>
      </c>
      <c r="P206" s="413">
        <v>0</v>
      </c>
      <c r="Q206" s="413">
        <v>0</v>
      </c>
      <c r="R206" s="413">
        <v>0</v>
      </c>
      <c r="S206" s="413">
        <v>0</v>
      </c>
      <c r="T206" s="413">
        <v>0</v>
      </c>
      <c r="U206" s="413">
        <v>0</v>
      </c>
      <c r="V206" s="413">
        <v>0</v>
      </c>
      <c r="W206" s="413">
        <v>0</v>
      </c>
      <c r="X206" s="413">
        <v>0</v>
      </c>
      <c r="Y206" s="413">
        <v>0</v>
      </c>
      <c r="Z206" s="413">
        <v>0</v>
      </c>
      <c r="AA206" s="413">
        <v>0</v>
      </c>
      <c r="AB206" s="413">
        <v>0</v>
      </c>
      <c r="AC206" s="413">
        <v>0</v>
      </c>
      <c r="AD206" s="413">
        <v>0</v>
      </c>
      <c r="AE206" s="413">
        <v>0</v>
      </c>
      <c r="AF206" s="413">
        <v>0</v>
      </c>
      <c r="AG206" s="413">
        <v>0</v>
      </c>
      <c r="AH206" s="413">
        <v>0</v>
      </c>
      <c r="AI206" s="413">
        <v>0</v>
      </c>
      <c r="AJ206" s="413">
        <v>0</v>
      </c>
      <c r="AK206" s="413">
        <v>0</v>
      </c>
      <c r="AL206" s="413">
        <v>0</v>
      </c>
      <c r="AM206" s="413">
        <v>0</v>
      </c>
      <c r="AN206" s="413">
        <v>0</v>
      </c>
      <c r="AO206" s="413">
        <v>0</v>
      </c>
      <c r="AP206" s="413">
        <v>0</v>
      </c>
      <c r="AQ206" s="413">
        <v>0</v>
      </c>
      <c r="AR206" s="413">
        <v>0</v>
      </c>
      <c r="AS206" s="413">
        <v>0</v>
      </c>
      <c r="AT206" s="413">
        <v>0</v>
      </c>
      <c r="AU206" s="413">
        <v>0</v>
      </c>
      <c r="AV206" s="413">
        <v>0</v>
      </c>
      <c r="AW206" s="413">
        <v>0</v>
      </c>
      <c r="AX206" s="413">
        <v>0</v>
      </c>
      <c r="AY206" s="413">
        <v>0</v>
      </c>
      <c r="AZ206" s="413">
        <v>0</v>
      </c>
      <c r="BA206" s="413">
        <v>0</v>
      </c>
      <c r="BB206" s="413">
        <v>0</v>
      </c>
      <c r="BC206" s="413">
        <v>0</v>
      </c>
      <c r="BD206" s="413">
        <v>0</v>
      </c>
      <c r="BE206" s="413">
        <v>0</v>
      </c>
      <c r="BF206" s="413">
        <v>0</v>
      </c>
      <c r="BG206" s="413">
        <v>0</v>
      </c>
      <c r="BH206" s="413">
        <v>0</v>
      </c>
      <c r="BI206" s="413">
        <v>0</v>
      </c>
      <c r="BJ206" s="28"/>
      <c r="BK206" s="28"/>
      <c r="BL206" s="28"/>
      <c r="BM206" s="28"/>
    </row>
    <row r="207" spans="1:65" x14ac:dyDescent="0.35">
      <c r="A207" s="28"/>
      <c r="B207" s="397" t="s">
        <v>54</v>
      </c>
      <c r="C207" s="398"/>
      <c r="D207" s="399" t="s">
        <v>499</v>
      </c>
      <c r="E207" s="398"/>
      <c r="F207" s="400"/>
      <c r="G207" s="401">
        <v>-3.1452315651130116E-8</v>
      </c>
      <c r="H207" s="401">
        <v>0</v>
      </c>
      <c r="I207" s="401">
        <v>0</v>
      </c>
      <c r="J207" s="401">
        <v>0</v>
      </c>
      <c r="K207" s="401">
        <v>0</v>
      </c>
      <c r="L207" s="401">
        <v>0</v>
      </c>
      <c r="M207" s="401">
        <v>0</v>
      </c>
      <c r="N207" s="401">
        <v>0</v>
      </c>
      <c r="O207" s="401">
        <v>0</v>
      </c>
      <c r="P207" s="401">
        <v>0</v>
      </c>
      <c r="Q207" s="401">
        <v>0</v>
      </c>
      <c r="R207" s="401">
        <v>0</v>
      </c>
      <c r="S207" s="401">
        <v>0</v>
      </c>
      <c r="T207" s="401">
        <v>0</v>
      </c>
      <c r="U207" s="401">
        <v>0</v>
      </c>
      <c r="V207" s="401">
        <v>0</v>
      </c>
      <c r="W207" s="401">
        <v>0</v>
      </c>
      <c r="X207" s="401">
        <v>0</v>
      </c>
      <c r="Y207" s="401">
        <v>0</v>
      </c>
      <c r="Z207" s="401">
        <v>0</v>
      </c>
      <c r="AA207" s="401">
        <v>0</v>
      </c>
      <c r="AB207" s="401">
        <v>0</v>
      </c>
      <c r="AC207" s="401">
        <v>0</v>
      </c>
      <c r="AD207" s="401">
        <v>0</v>
      </c>
      <c r="AE207" s="401">
        <v>0</v>
      </c>
      <c r="AF207" s="401">
        <v>0</v>
      </c>
      <c r="AG207" s="401">
        <v>0</v>
      </c>
      <c r="AH207" s="401">
        <v>0</v>
      </c>
      <c r="AI207" s="401">
        <v>0</v>
      </c>
      <c r="AJ207" s="401">
        <v>0</v>
      </c>
      <c r="AK207" s="401">
        <v>0</v>
      </c>
      <c r="AL207" s="401">
        <v>0</v>
      </c>
      <c r="AM207" s="401">
        <v>0</v>
      </c>
      <c r="AN207" s="401">
        <v>0</v>
      </c>
      <c r="AO207" s="401">
        <v>0</v>
      </c>
      <c r="AP207" s="401">
        <v>0</v>
      </c>
      <c r="AQ207" s="401">
        <v>0</v>
      </c>
      <c r="AR207" s="401">
        <v>0</v>
      </c>
      <c r="AS207" s="401">
        <v>0</v>
      </c>
      <c r="AT207" s="401">
        <v>0</v>
      </c>
      <c r="AU207" s="401">
        <v>0</v>
      </c>
      <c r="AV207" s="401">
        <v>0</v>
      </c>
      <c r="AW207" s="401">
        <v>0</v>
      </c>
      <c r="AX207" s="401">
        <v>0</v>
      </c>
      <c r="AY207" s="401">
        <v>0</v>
      </c>
      <c r="AZ207" s="401">
        <v>0</v>
      </c>
      <c r="BA207" s="401">
        <v>0</v>
      </c>
      <c r="BB207" s="401">
        <v>0</v>
      </c>
      <c r="BC207" s="401">
        <v>0</v>
      </c>
      <c r="BD207" s="401">
        <v>0</v>
      </c>
      <c r="BE207" s="401">
        <v>0</v>
      </c>
      <c r="BF207" s="401">
        <v>0</v>
      </c>
      <c r="BG207" s="401">
        <v>0</v>
      </c>
      <c r="BH207" s="401">
        <v>0</v>
      </c>
      <c r="BI207" s="401">
        <v>0</v>
      </c>
      <c r="BJ207" s="28"/>
      <c r="BK207" s="28"/>
      <c r="BL207" s="28"/>
      <c r="BM207" s="28"/>
    </row>
    <row r="208" spans="1:65" ht="118" x14ac:dyDescent="0.35">
      <c r="A208" s="28"/>
      <c r="B208" s="402"/>
      <c r="C208" s="403"/>
      <c r="D208" s="404" t="s">
        <v>500</v>
      </c>
      <c r="E208" s="405">
        <v>0</v>
      </c>
      <c r="F208" s="406"/>
      <c r="G208" s="407"/>
      <c r="H208" s="407"/>
      <c r="I208" s="407"/>
      <c r="J208" s="407"/>
      <c r="K208" s="407"/>
      <c r="L208" s="407"/>
      <c r="M208" s="407"/>
      <c r="N208" s="407"/>
      <c r="O208" s="407"/>
      <c r="P208" s="407"/>
      <c r="Q208" s="407"/>
      <c r="R208" s="407"/>
      <c r="S208" s="407"/>
      <c r="T208" s="407"/>
      <c r="U208" s="407"/>
      <c r="V208" s="407"/>
      <c r="W208" s="407"/>
      <c r="X208" s="407"/>
      <c r="Y208" s="407"/>
      <c r="Z208" s="407"/>
      <c r="AA208" s="407"/>
      <c r="AB208" s="407"/>
      <c r="AC208" s="407"/>
      <c r="AD208" s="407"/>
      <c r="AE208" s="407"/>
      <c r="AF208" s="407"/>
      <c r="AG208" s="407"/>
      <c r="AH208" s="407"/>
      <c r="AI208" s="407"/>
      <c r="AJ208" s="407"/>
      <c r="AK208" s="407"/>
      <c r="AL208" s="407"/>
      <c r="AM208" s="407"/>
      <c r="AN208" s="407"/>
      <c r="AO208" s="407"/>
      <c r="AP208" s="407"/>
      <c r="AQ208" s="407"/>
      <c r="AR208" s="407"/>
      <c r="AS208" s="407"/>
      <c r="AT208" s="407"/>
      <c r="AU208" s="407"/>
      <c r="AV208" s="407"/>
      <c r="AW208" s="407"/>
      <c r="AX208" s="407"/>
      <c r="AY208" s="407"/>
      <c r="AZ208" s="407"/>
      <c r="BA208" s="407"/>
      <c r="BB208" s="407"/>
      <c r="BC208" s="407"/>
      <c r="BD208" s="407"/>
      <c r="BE208" s="407"/>
      <c r="BF208" s="407"/>
      <c r="BG208" s="407"/>
      <c r="BH208" s="407"/>
      <c r="BI208" s="407"/>
      <c r="BJ208" s="28"/>
      <c r="BK208" s="28"/>
      <c r="BL208" s="28"/>
      <c r="BM208" s="28"/>
    </row>
    <row r="209" spans="1:65" x14ac:dyDescent="0.35">
      <c r="A209" s="28"/>
      <c r="B209" s="402"/>
      <c r="C209" s="403"/>
      <c r="D209" s="404"/>
      <c r="E209" s="405">
        <v>1</v>
      </c>
      <c r="F209" s="406"/>
      <c r="G209" s="523"/>
      <c r="H209" s="407" t="s">
        <v>280</v>
      </c>
      <c r="I209" s="407" t="s">
        <v>280</v>
      </c>
      <c r="J209" s="407" t="s">
        <v>280</v>
      </c>
      <c r="K209" s="407" t="s">
        <v>280</v>
      </c>
      <c r="L209" s="407" t="s">
        <v>280</v>
      </c>
      <c r="M209" s="407" t="s">
        <v>280</v>
      </c>
      <c r="N209" s="407" t="s">
        <v>280</v>
      </c>
      <c r="O209" s="407" t="s">
        <v>280</v>
      </c>
      <c r="P209" s="407" t="s">
        <v>280</v>
      </c>
      <c r="Q209" s="407" t="s">
        <v>280</v>
      </c>
      <c r="R209" s="407" t="s">
        <v>280</v>
      </c>
      <c r="S209" s="407" t="s">
        <v>280</v>
      </c>
      <c r="T209" s="407" t="s">
        <v>280</v>
      </c>
      <c r="U209" s="407" t="s">
        <v>280</v>
      </c>
      <c r="V209" s="407" t="s">
        <v>280</v>
      </c>
      <c r="W209" s="407" t="s">
        <v>280</v>
      </c>
      <c r="X209" s="407" t="s">
        <v>280</v>
      </c>
      <c r="Y209" s="407" t="s">
        <v>280</v>
      </c>
      <c r="Z209" s="407" t="s">
        <v>280</v>
      </c>
      <c r="AA209" s="407" t="s">
        <v>280</v>
      </c>
      <c r="AB209" s="407" t="s">
        <v>280</v>
      </c>
      <c r="AC209" s="407" t="s">
        <v>280</v>
      </c>
      <c r="AD209" s="407" t="s">
        <v>280</v>
      </c>
      <c r="AE209" s="407" t="s">
        <v>280</v>
      </c>
      <c r="AF209" s="407" t="s">
        <v>280</v>
      </c>
      <c r="AG209" s="407" t="s">
        <v>280</v>
      </c>
      <c r="AH209" s="407" t="s">
        <v>280</v>
      </c>
      <c r="AI209" s="407" t="s">
        <v>280</v>
      </c>
      <c r="AJ209" s="407" t="s">
        <v>280</v>
      </c>
      <c r="AK209" s="407" t="s">
        <v>280</v>
      </c>
      <c r="AL209" s="407" t="s">
        <v>280</v>
      </c>
      <c r="AM209" s="407" t="s">
        <v>280</v>
      </c>
      <c r="AN209" s="407" t="s">
        <v>280</v>
      </c>
      <c r="AO209" s="407" t="s">
        <v>280</v>
      </c>
      <c r="AP209" s="407" t="s">
        <v>280</v>
      </c>
      <c r="AQ209" s="407" t="s">
        <v>280</v>
      </c>
      <c r="AR209" s="407" t="s">
        <v>280</v>
      </c>
      <c r="AS209" s="407" t="s">
        <v>280</v>
      </c>
      <c r="AT209" s="407" t="s">
        <v>280</v>
      </c>
      <c r="AU209" s="407" t="s">
        <v>280</v>
      </c>
      <c r="AV209" s="407" t="s">
        <v>280</v>
      </c>
      <c r="AW209" s="407" t="s">
        <v>280</v>
      </c>
      <c r="AX209" s="407" t="s">
        <v>280</v>
      </c>
      <c r="AY209" s="407" t="s">
        <v>280</v>
      </c>
      <c r="AZ209" s="407" t="s">
        <v>280</v>
      </c>
      <c r="BA209" s="407" t="s">
        <v>280</v>
      </c>
      <c r="BB209" s="407" t="s">
        <v>280</v>
      </c>
      <c r="BC209" s="407" t="s">
        <v>280</v>
      </c>
      <c r="BD209" s="407" t="s">
        <v>280</v>
      </c>
      <c r="BE209" s="407" t="s">
        <v>280</v>
      </c>
      <c r="BF209" s="407" t="s">
        <v>280</v>
      </c>
      <c r="BG209" s="407" t="s">
        <v>280</v>
      </c>
      <c r="BH209" s="407" t="s">
        <v>280</v>
      </c>
      <c r="BI209" s="407" t="s">
        <v>280</v>
      </c>
      <c r="BJ209" s="28"/>
      <c r="BK209" s="28"/>
      <c r="BL209" s="28"/>
      <c r="BM209" s="28"/>
    </row>
    <row r="210" spans="1:65" x14ac:dyDescent="0.35">
      <c r="A210" s="28"/>
      <c r="B210" s="402"/>
      <c r="C210" s="403"/>
      <c r="D210" s="404"/>
      <c r="E210" s="405">
        <v>2</v>
      </c>
      <c r="F210" s="406"/>
      <c r="G210" s="408"/>
      <c r="H210" s="524"/>
      <c r="I210" s="407" t="s">
        <v>280</v>
      </c>
      <c r="J210" s="407" t="s">
        <v>280</v>
      </c>
      <c r="K210" s="407" t="s">
        <v>280</v>
      </c>
      <c r="L210" s="407" t="s">
        <v>280</v>
      </c>
      <c r="M210" s="407" t="s">
        <v>280</v>
      </c>
      <c r="N210" s="407" t="s">
        <v>280</v>
      </c>
      <c r="O210" s="407" t="s">
        <v>280</v>
      </c>
      <c r="P210" s="407" t="s">
        <v>280</v>
      </c>
      <c r="Q210" s="407" t="s">
        <v>280</v>
      </c>
      <c r="R210" s="407" t="s">
        <v>280</v>
      </c>
      <c r="S210" s="407" t="s">
        <v>280</v>
      </c>
      <c r="T210" s="407" t="s">
        <v>280</v>
      </c>
      <c r="U210" s="407" t="s">
        <v>280</v>
      </c>
      <c r="V210" s="407" t="s">
        <v>280</v>
      </c>
      <c r="W210" s="407" t="s">
        <v>280</v>
      </c>
      <c r="X210" s="407" t="s">
        <v>280</v>
      </c>
      <c r="Y210" s="407" t="s">
        <v>280</v>
      </c>
      <c r="Z210" s="407" t="s">
        <v>280</v>
      </c>
      <c r="AA210" s="407" t="s">
        <v>280</v>
      </c>
      <c r="AB210" s="407" t="s">
        <v>280</v>
      </c>
      <c r="AC210" s="407" t="s">
        <v>280</v>
      </c>
      <c r="AD210" s="407" t="s">
        <v>280</v>
      </c>
      <c r="AE210" s="407" t="s">
        <v>280</v>
      </c>
      <c r="AF210" s="407" t="s">
        <v>280</v>
      </c>
      <c r="AG210" s="407" t="s">
        <v>280</v>
      </c>
      <c r="AH210" s="407" t="s">
        <v>280</v>
      </c>
      <c r="AI210" s="407" t="s">
        <v>280</v>
      </c>
      <c r="AJ210" s="407" t="s">
        <v>280</v>
      </c>
      <c r="AK210" s="407" t="s">
        <v>280</v>
      </c>
      <c r="AL210" s="407" t="s">
        <v>280</v>
      </c>
      <c r="AM210" s="407" t="s">
        <v>280</v>
      </c>
      <c r="AN210" s="407" t="s">
        <v>280</v>
      </c>
      <c r="AO210" s="407" t="s">
        <v>280</v>
      </c>
      <c r="AP210" s="407" t="s">
        <v>280</v>
      </c>
      <c r="AQ210" s="407" t="s">
        <v>280</v>
      </c>
      <c r="AR210" s="407" t="s">
        <v>280</v>
      </c>
      <c r="AS210" s="407" t="s">
        <v>280</v>
      </c>
      <c r="AT210" s="407" t="s">
        <v>280</v>
      </c>
      <c r="AU210" s="407" t="s">
        <v>280</v>
      </c>
      <c r="AV210" s="407" t="s">
        <v>280</v>
      </c>
      <c r="AW210" s="407" t="s">
        <v>280</v>
      </c>
      <c r="AX210" s="407" t="s">
        <v>280</v>
      </c>
      <c r="AY210" s="407" t="s">
        <v>280</v>
      </c>
      <c r="AZ210" s="407" t="s">
        <v>280</v>
      </c>
      <c r="BA210" s="407" t="s">
        <v>280</v>
      </c>
      <c r="BB210" s="407" t="s">
        <v>280</v>
      </c>
      <c r="BC210" s="407" t="s">
        <v>280</v>
      </c>
      <c r="BD210" s="407" t="s">
        <v>280</v>
      </c>
      <c r="BE210" s="407" t="s">
        <v>280</v>
      </c>
      <c r="BF210" s="407" t="s">
        <v>280</v>
      </c>
      <c r="BG210" s="407" t="s">
        <v>280</v>
      </c>
      <c r="BH210" s="407" t="s">
        <v>280</v>
      </c>
      <c r="BI210" s="407" t="s">
        <v>280</v>
      </c>
      <c r="BJ210" s="28"/>
      <c r="BK210" s="28"/>
      <c r="BL210" s="28"/>
      <c r="BM210" s="28"/>
    </row>
    <row r="211" spans="1:65" x14ac:dyDescent="0.35">
      <c r="A211" s="28"/>
      <c r="B211" s="402"/>
      <c r="C211" s="403"/>
      <c r="D211" s="404"/>
      <c r="E211" s="405">
        <v>3</v>
      </c>
      <c r="F211" s="406"/>
      <c r="G211" s="408"/>
      <c r="H211" s="409"/>
      <c r="I211" s="524"/>
      <c r="J211" s="407" t="s">
        <v>280</v>
      </c>
      <c r="K211" s="407" t="s">
        <v>280</v>
      </c>
      <c r="L211" s="407" t="s">
        <v>280</v>
      </c>
      <c r="M211" s="407" t="s">
        <v>280</v>
      </c>
      <c r="N211" s="407" t="s">
        <v>280</v>
      </c>
      <c r="O211" s="407" t="s">
        <v>280</v>
      </c>
      <c r="P211" s="407" t="s">
        <v>280</v>
      </c>
      <c r="Q211" s="407" t="s">
        <v>280</v>
      </c>
      <c r="R211" s="407" t="s">
        <v>280</v>
      </c>
      <c r="S211" s="407" t="s">
        <v>280</v>
      </c>
      <c r="T211" s="407" t="s">
        <v>280</v>
      </c>
      <c r="U211" s="407" t="s">
        <v>280</v>
      </c>
      <c r="V211" s="407" t="s">
        <v>280</v>
      </c>
      <c r="W211" s="407" t="s">
        <v>280</v>
      </c>
      <c r="X211" s="407" t="s">
        <v>280</v>
      </c>
      <c r="Y211" s="407" t="s">
        <v>280</v>
      </c>
      <c r="Z211" s="407" t="s">
        <v>280</v>
      </c>
      <c r="AA211" s="407" t="s">
        <v>280</v>
      </c>
      <c r="AB211" s="407" t="s">
        <v>280</v>
      </c>
      <c r="AC211" s="407" t="s">
        <v>280</v>
      </c>
      <c r="AD211" s="407" t="s">
        <v>280</v>
      </c>
      <c r="AE211" s="407" t="s">
        <v>280</v>
      </c>
      <c r="AF211" s="407" t="s">
        <v>280</v>
      </c>
      <c r="AG211" s="407" t="s">
        <v>280</v>
      </c>
      <c r="AH211" s="407" t="s">
        <v>280</v>
      </c>
      <c r="AI211" s="407" t="s">
        <v>280</v>
      </c>
      <c r="AJ211" s="407" t="s">
        <v>280</v>
      </c>
      <c r="AK211" s="407" t="s">
        <v>280</v>
      </c>
      <c r="AL211" s="407" t="s">
        <v>280</v>
      </c>
      <c r="AM211" s="407" t="s">
        <v>280</v>
      </c>
      <c r="AN211" s="407" t="s">
        <v>280</v>
      </c>
      <c r="AO211" s="407" t="s">
        <v>280</v>
      </c>
      <c r="AP211" s="407" t="s">
        <v>280</v>
      </c>
      <c r="AQ211" s="407" t="s">
        <v>280</v>
      </c>
      <c r="AR211" s="407" t="s">
        <v>280</v>
      </c>
      <c r="AS211" s="407" t="s">
        <v>280</v>
      </c>
      <c r="AT211" s="407" t="s">
        <v>280</v>
      </c>
      <c r="AU211" s="407" t="s">
        <v>280</v>
      </c>
      <c r="AV211" s="407" t="s">
        <v>280</v>
      </c>
      <c r="AW211" s="407" t="s">
        <v>280</v>
      </c>
      <c r="AX211" s="407" t="s">
        <v>280</v>
      </c>
      <c r="AY211" s="407" t="s">
        <v>280</v>
      </c>
      <c r="AZ211" s="407" t="s">
        <v>280</v>
      </c>
      <c r="BA211" s="407" t="s">
        <v>280</v>
      </c>
      <c r="BB211" s="407" t="s">
        <v>280</v>
      </c>
      <c r="BC211" s="407" t="s">
        <v>280</v>
      </c>
      <c r="BD211" s="407" t="s">
        <v>280</v>
      </c>
      <c r="BE211" s="407" t="s">
        <v>280</v>
      </c>
      <c r="BF211" s="407" t="s">
        <v>280</v>
      </c>
      <c r="BG211" s="407" t="s">
        <v>280</v>
      </c>
      <c r="BH211" s="407" t="s">
        <v>280</v>
      </c>
      <c r="BI211" s="407" t="s">
        <v>280</v>
      </c>
      <c r="BJ211" s="28"/>
      <c r="BK211" s="28"/>
      <c r="BL211" s="28"/>
      <c r="BM211" s="28"/>
    </row>
    <row r="212" spans="1:65" x14ac:dyDescent="0.35">
      <c r="A212" s="28"/>
      <c r="B212" s="402"/>
      <c r="C212" s="403"/>
      <c r="D212" s="404"/>
      <c r="E212" s="405">
        <v>4</v>
      </c>
      <c r="F212" s="406"/>
      <c r="G212" s="408"/>
      <c r="H212" s="409"/>
      <c r="I212" s="409"/>
      <c r="J212" s="524"/>
      <c r="K212" s="407" t="s">
        <v>280</v>
      </c>
      <c r="L212" s="407" t="s">
        <v>280</v>
      </c>
      <c r="M212" s="407" t="s">
        <v>280</v>
      </c>
      <c r="N212" s="407" t="s">
        <v>280</v>
      </c>
      <c r="O212" s="407" t="s">
        <v>280</v>
      </c>
      <c r="P212" s="407" t="s">
        <v>280</v>
      </c>
      <c r="Q212" s="407" t="s">
        <v>280</v>
      </c>
      <c r="R212" s="407" t="s">
        <v>280</v>
      </c>
      <c r="S212" s="407" t="s">
        <v>280</v>
      </c>
      <c r="T212" s="407" t="s">
        <v>280</v>
      </c>
      <c r="U212" s="407" t="s">
        <v>280</v>
      </c>
      <c r="V212" s="407" t="s">
        <v>280</v>
      </c>
      <c r="W212" s="407" t="s">
        <v>280</v>
      </c>
      <c r="X212" s="407" t="s">
        <v>280</v>
      </c>
      <c r="Y212" s="407" t="s">
        <v>280</v>
      </c>
      <c r="Z212" s="407" t="s">
        <v>280</v>
      </c>
      <c r="AA212" s="407" t="s">
        <v>280</v>
      </c>
      <c r="AB212" s="407" t="s">
        <v>280</v>
      </c>
      <c r="AC212" s="407" t="s">
        <v>280</v>
      </c>
      <c r="AD212" s="407" t="s">
        <v>280</v>
      </c>
      <c r="AE212" s="407" t="s">
        <v>280</v>
      </c>
      <c r="AF212" s="407" t="s">
        <v>280</v>
      </c>
      <c r="AG212" s="407" t="s">
        <v>280</v>
      </c>
      <c r="AH212" s="407" t="s">
        <v>280</v>
      </c>
      <c r="AI212" s="407" t="s">
        <v>280</v>
      </c>
      <c r="AJ212" s="407" t="s">
        <v>280</v>
      </c>
      <c r="AK212" s="407" t="s">
        <v>280</v>
      </c>
      <c r="AL212" s="407" t="s">
        <v>280</v>
      </c>
      <c r="AM212" s="407" t="s">
        <v>280</v>
      </c>
      <c r="AN212" s="407" t="s">
        <v>280</v>
      </c>
      <c r="AO212" s="407" t="s">
        <v>280</v>
      </c>
      <c r="AP212" s="407" t="s">
        <v>280</v>
      </c>
      <c r="AQ212" s="407" t="s">
        <v>280</v>
      </c>
      <c r="AR212" s="407" t="s">
        <v>280</v>
      </c>
      <c r="AS212" s="407" t="s">
        <v>280</v>
      </c>
      <c r="AT212" s="407" t="s">
        <v>280</v>
      </c>
      <c r="AU212" s="407" t="s">
        <v>280</v>
      </c>
      <c r="AV212" s="407" t="s">
        <v>280</v>
      </c>
      <c r="AW212" s="407" t="s">
        <v>280</v>
      </c>
      <c r="AX212" s="407" t="s">
        <v>280</v>
      </c>
      <c r="AY212" s="407" t="s">
        <v>280</v>
      </c>
      <c r="AZ212" s="407" t="s">
        <v>280</v>
      </c>
      <c r="BA212" s="407" t="s">
        <v>280</v>
      </c>
      <c r="BB212" s="407" t="s">
        <v>280</v>
      </c>
      <c r="BC212" s="407" t="s">
        <v>280</v>
      </c>
      <c r="BD212" s="407" t="s">
        <v>280</v>
      </c>
      <c r="BE212" s="407" t="s">
        <v>280</v>
      </c>
      <c r="BF212" s="407" t="s">
        <v>280</v>
      </c>
      <c r="BG212" s="407" t="s">
        <v>280</v>
      </c>
      <c r="BH212" s="407" t="s">
        <v>280</v>
      </c>
      <c r="BI212" s="407" t="s">
        <v>280</v>
      </c>
      <c r="BJ212" s="28"/>
      <c r="BK212" s="28"/>
      <c r="BL212" s="28"/>
      <c r="BM212" s="28"/>
    </row>
    <row r="213" spans="1:65" x14ac:dyDescent="0.35">
      <c r="A213" s="28"/>
      <c r="B213" s="402"/>
      <c r="C213" s="403"/>
      <c r="D213" s="404"/>
      <c r="E213" s="405">
        <v>5</v>
      </c>
      <c r="F213" s="406"/>
      <c r="G213" s="408"/>
      <c r="H213" s="409"/>
      <c r="I213" s="409"/>
      <c r="J213" s="409"/>
      <c r="K213" s="524"/>
      <c r="L213" s="407" t="s">
        <v>280</v>
      </c>
      <c r="M213" s="407" t="s">
        <v>280</v>
      </c>
      <c r="N213" s="407" t="s">
        <v>280</v>
      </c>
      <c r="O213" s="407" t="s">
        <v>280</v>
      </c>
      <c r="P213" s="407" t="s">
        <v>280</v>
      </c>
      <c r="Q213" s="407" t="s">
        <v>280</v>
      </c>
      <c r="R213" s="407" t="s">
        <v>280</v>
      </c>
      <c r="S213" s="407" t="s">
        <v>280</v>
      </c>
      <c r="T213" s="407" t="s">
        <v>280</v>
      </c>
      <c r="U213" s="407" t="s">
        <v>280</v>
      </c>
      <c r="V213" s="407" t="s">
        <v>280</v>
      </c>
      <c r="W213" s="407" t="s">
        <v>280</v>
      </c>
      <c r="X213" s="407" t="s">
        <v>280</v>
      </c>
      <c r="Y213" s="407" t="s">
        <v>280</v>
      </c>
      <c r="Z213" s="407" t="s">
        <v>280</v>
      </c>
      <c r="AA213" s="407" t="s">
        <v>280</v>
      </c>
      <c r="AB213" s="407" t="s">
        <v>280</v>
      </c>
      <c r="AC213" s="407" t="s">
        <v>280</v>
      </c>
      <c r="AD213" s="407" t="s">
        <v>280</v>
      </c>
      <c r="AE213" s="407" t="s">
        <v>280</v>
      </c>
      <c r="AF213" s="407" t="s">
        <v>280</v>
      </c>
      <c r="AG213" s="407" t="s">
        <v>280</v>
      </c>
      <c r="AH213" s="407" t="s">
        <v>280</v>
      </c>
      <c r="AI213" s="407" t="s">
        <v>280</v>
      </c>
      <c r="AJ213" s="407" t="s">
        <v>280</v>
      </c>
      <c r="AK213" s="407" t="s">
        <v>280</v>
      </c>
      <c r="AL213" s="407" t="s">
        <v>280</v>
      </c>
      <c r="AM213" s="407" t="s">
        <v>280</v>
      </c>
      <c r="AN213" s="407" t="s">
        <v>280</v>
      </c>
      <c r="AO213" s="407" t="s">
        <v>280</v>
      </c>
      <c r="AP213" s="407" t="s">
        <v>280</v>
      </c>
      <c r="AQ213" s="407" t="s">
        <v>280</v>
      </c>
      <c r="AR213" s="407" t="s">
        <v>280</v>
      </c>
      <c r="AS213" s="407" t="s">
        <v>280</v>
      </c>
      <c r="AT213" s="407" t="s">
        <v>280</v>
      </c>
      <c r="AU213" s="407" t="s">
        <v>280</v>
      </c>
      <c r="AV213" s="407" t="s">
        <v>280</v>
      </c>
      <c r="AW213" s="407" t="s">
        <v>280</v>
      </c>
      <c r="AX213" s="407" t="s">
        <v>280</v>
      </c>
      <c r="AY213" s="407" t="s">
        <v>280</v>
      </c>
      <c r="AZ213" s="407" t="s">
        <v>280</v>
      </c>
      <c r="BA213" s="407" t="s">
        <v>280</v>
      </c>
      <c r="BB213" s="407" t="s">
        <v>280</v>
      </c>
      <c r="BC213" s="407" t="s">
        <v>280</v>
      </c>
      <c r="BD213" s="407" t="s">
        <v>280</v>
      </c>
      <c r="BE213" s="407" t="s">
        <v>280</v>
      </c>
      <c r="BF213" s="407" t="s">
        <v>280</v>
      </c>
      <c r="BG213" s="407" t="s">
        <v>280</v>
      </c>
      <c r="BH213" s="407" t="s">
        <v>280</v>
      </c>
      <c r="BI213" s="407" t="s">
        <v>280</v>
      </c>
      <c r="BJ213" s="28"/>
      <c r="BK213" s="28"/>
      <c r="BL213" s="28"/>
      <c r="BM213" s="28"/>
    </row>
    <row r="214" spans="1:65" x14ac:dyDescent="0.35">
      <c r="A214" s="28"/>
      <c r="B214" s="402"/>
      <c r="C214" s="403"/>
      <c r="D214" s="404"/>
      <c r="E214" s="405">
        <v>6</v>
      </c>
      <c r="F214" s="406"/>
      <c r="G214" s="408"/>
      <c r="H214" s="409"/>
      <c r="I214" s="409"/>
      <c r="J214" s="409"/>
      <c r="K214" s="409"/>
      <c r="L214" s="524"/>
      <c r="M214" s="407" t="s">
        <v>280</v>
      </c>
      <c r="N214" s="407" t="s">
        <v>280</v>
      </c>
      <c r="O214" s="407" t="s">
        <v>280</v>
      </c>
      <c r="P214" s="407" t="s">
        <v>280</v>
      </c>
      <c r="Q214" s="407" t="s">
        <v>280</v>
      </c>
      <c r="R214" s="407" t="s">
        <v>280</v>
      </c>
      <c r="S214" s="407" t="s">
        <v>280</v>
      </c>
      <c r="T214" s="407" t="s">
        <v>280</v>
      </c>
      <c r="U214" s="407" t="s">
        <v>280</v>
      </c>
      <c r="V214" s="407" t="s">
        <v>280</v>
      </c>
      <c r="W214" s="407" t="s">
        <v>280</v>
      </c>
      <c r="X214" s="407" t="s">
        <v>280</v>
      </c>
      <c r="Y214" s="407" t="s">
        <v>280</v>
      </c>
      <c r="Z214" s="407" t="s">
        <v>280</v>
      </c>
      <c r="AA214" s="407" t="s">
        <v>280</v>
      </c>
      <c r="AB214" s="407" t="s">
        <v>280</v>
      </c>
      <c r="AC214" s="407" t="s">
        <v>280</v>
      </c>
      <c r="AD214" s="407" t="s">
        <v>280</v>
      </c>
      <c r="AE214" s="407" t="s">
        <v>280</v>
      </c>
      <c r="AF214" s="407" t="s">
        <v>280</v>
      </c>
      <c r="AG214" s="407" t="s">
        <v>280</v>
      </c>
      <c r="AH214" s="407" t="s">
        <v>280</v>
      </c>
      <c r="AI214" s="407" t="s">
        <v>280</v>
      </c>
      <c r="AJ214" s="407" t="s">
        <v>280</v>
      </c>
      <c r="AK214" s="407" t="s">
        <v>280</v>
      </c>
      <c r="AL214" s="407" t="s">
        <v>280</v>
      </c>
      <c r="AM214" s="407" t="s">
        <v>280</v>
      </c>
      <c r="AN214" s="407" t="s">
        <v>280</v>
      </c>
      <c r="AO214" s="407" t="s">
        <v>280</v>
      </c>
      <c r="AP214" s="407" t="s">
        <v>280</v>
      </c>
      <c r="AQ214" s="407" t="s">
        <v>280</v>
      </c>
      <c r="AR214" s="407" t="s">
        <v>280</v>
      </c>
      <c r="AS214" s="407" t="s">
        <v>280</v>
      </c>
      <c r="AT214" s="407" t="s">
        <v>280</v>
      </c>
      <c r="AU214" s="407" t="s">
        <v>280</v>
      </c>
      <c r="AV214" s="407" t="s">
        <v>280</v>
      </c>
      <c r="AW214" s="407" t="s">
        <v>280</v>
      </c>
      <c r="AX214" s="407" t="s">
        <v>280</v>
      </c>
      <c r="AY214" s="407" t="s">
        <v>280</v>
      </c>
      <c r="AZ214" s="407" t="s">
        <v>280</v>
      </c>
      <c r="BA214" s="407" t="s">
        <v>280</v>
      </c>
      <c r="BB214" s="407" t="s">
        <v>280</v>
      </c>
      <c r="BC214" s="407" t="s">
        <v>280</v>
      </c>
      <c r="BD214" s="407" t="s">
        <v>280</v>
      </c>
      <c r="BE214" s="407" t="s">
        <v>280</v>
      </c>
      <c r="BF214" s="407" t="s">
        <v>280</v>
      </c>
      <c r="BG214" s="407" t="s">
        <v>280</v>
      </c>
      <c r="BH214" s="407" t="s">
        <v>280</v>
      </c>
      <c r="BI214" s="407" t="s">
        <v>280</v>
      </c>
      <c r="BJ214" s="28"/>
      <c r="BK214" s="28"/>
      <c r="BL214" s="28"/>
      <c r="BM214" s="28"/>
    </row>
    <row r="215" spans="1:65" x14ac:dyDescent="0.35">
      <c r="A215" s="28"/>
      <c r="B215" s="402"/>
      <c r="C215" s="403"/>
      <c r="D215" s="404"/>
      <c r="E215" s="405">
        <v>7</v>
      </c>
      <c r="F215" s="406"/>
      <c r="G215" s="408"/>
      <c r="H215" s="409"/>
      <c r="I215" s="409"/>
      <c r="J215" s="409"/>
      <c r="K215" s="409"/>
      <c r="L215" s="409"/>
      <c r="M215" s="524"/>
      <c r="N215" s="407" t="s">
        <v>280</v>
      </c>
      <c r="O215" s="407" t="s">
        <v>280</v>
      </c>
      <c r="P215" s="407" t="s">
        <v>280</v>
      </c>
      <c r="Q215" s="407" t="s">
        <v>280</v>
      </c>
      <c r="R215" s="407" t="s">
        <v>280</v>
      </c>
      <c r="S215" s="407" t="s">
        <v>280</v>
      </c>
      <c r="T215" s="407" t="s">
        <v>280</v>
      </c>
      <c r="U215" s="407" t="s">
        <v>280</v>
      </c>
      <c r="V215" s="407" t="s">
        <v>280</v>
      </c>
      <c r="W215" s="407" t="s">
        <v>280</v>
      </c>
      <c r="X215" s="407" t="s">
        <v>280</v>
      </c>
      <c r="Y215" s="407" t="s">
        <v>280</v>
      </c>
      <c r="Z215" s="407" t="s">
        <v>280</v>
      </c>
      <c r="AA215" s="407" t="s">
        <v>280</v>
      </c>
      <c r="AB215" s="407" t="s">
        <v>280</v>
      </c>
      <c r="AC215" s="407" t="s">
        <v>280</v>
      </c>
      <c r="AD215" s="407" t="s">
        <v>280</v>
      </c>
      <c r="AE215" s="407" t="s">
        <v>280</v>
      </c>
      <c r="AF215" s="407" t="s">
        <v>280</v>
      </c>
      <c r="AG215" s="407" t="s">
        <v>280</v>
      </c>
      <c r="AH215" s="407" t="s">
        <v>280</v>
      </c>
      <c r="AI215" s="407" t="s">
        <v>280</v>
      </c>
      <c r="AJ215" s="407" t="s">
        <v>280</v>
      </c>
      <c r="AK215" s="407" t="s">
        <v>280</v>
      </c>
      <c r="AL215" s="407" t="s">
        <v>280</v>
      </c>
      <c r="AM215" s="407" t="s">
        <v>280</v>
      </c>
      <c r="AN215" s="407" t="s">
        <v>280</v>
      </c>
      <c r="AO215" s="407" t="s">
        <v>280</v>
      </c>
      <c r="AP215" s="407" t="s">
        <v>280</v>
      </c>
      <c r="AQ215" s="407" t="s">
        <v>280</v>
      </c>
      <c r="AR215" s="407" t="s">
        <v>280</v>
      </c>
      <c r="AS215" s="407" t="s">
        <v>280</v>
      </c>
      <c r="AT215" s="407" t="s">
        <v>280</v>
      </c>
      <c r="AU215" s="407" t="s">
        <v>280</v>
      </c>
      <c r="AV215" s="407" t="s">
        <v>280</v>
      </c>
      <c r="AW215" s="407" t="s">
        <v>280</v>
      </c>
      <c r="AX215" s="407" t="s">
        <v>280</v>
      </c>
      <c r="AY215" s="407" t="s">
        <v>280</v>
      </c>
      <c r="AZ215" s="407" t="s">
        <v>280</v>
      </c>
      <c r="BA215" s="407" t="s">
        <v>280</v>
      </c>
      <c r="BB215" s="407" t="s">
        <v>280</v>
      </c>
      <c r="BC215" s="407" t="s">
        <v>280</v>
      </c>
      <c r="BD215" s="407" t="s">
        <v>280</v>
      </c>
      <c r="BE215" s="407" t="s">
        <v>280</v>
      </c>
      <c r="BF215" s="407" t="s">
        <v>280</v>
      </c>
      <c r="BG215" s="407" t="s">
        <v>280</v>
      </c>
      <c r="BH215" s="407" t="s">
        <v>280</v>
      </c>
      <c r="BI215" s="407" t="s">
        <v>280</v>
      </c>
      <c r="BJ215" s="28"/>
      <c r="BK215" s="28"/>
      <c r="BL215" s="28"/>
      <c r="BM215" s="28"/>
    </row>
    <row r="216" spans="1:65" x14ac:dyDescent="0.35">
      <c r="A216" s="28"/>
      <c r="B216" s="402"/>
      <c r="C216" s="403"/>
      <c r="D216" s="404"/>
      <c r="E216" s="405">
        <v>8</v>
      </c>
      <c r="F216" s="406"/>
      <c r="G216" s="408"/>
      <c r="H216" s="409"/>
      <c r="I216" s="409"/>
      <c r="J216" s="409"/>
      <c r="K216" s="409"/>
      <c r="L216" s="409"/>
      <c r="M216" s="409"/>
      <c r="N216" s="524"/>
      <c r="O216" s="407" t="s">
        <v>280</v>
      </c>
      <c r="P216" s="407" t="s">
        <v>280</v>
      </c>
      <c r="Q216" s="407" t="s">
        <v>280</v>
      </c>
      <c r="R216" s="407" t="s">
        <v>280</v>
      </c>
      <c r="S216" s="407" t="s">
        <v>280</v>
      </c>
      <c r="T216" s="407" t="s">
        <v>280</v>
      </c>
      <c r="U216" s="407" t="s">
        <v>280</v>
      </c>
      <c r="V216" s="407" t="s">
        <v>280</v>
      </c>
      <c r="W216" s="407" t="s">
        <v>280</v>
      </c>
      <c r="X216" s="407" t="s">
        <v>280</v>
      </c>
      <c r="Y216" s="407" t="s">
        <v>280</v>
      </c>
      <c r="Z216" s="407" t="s">
        <v>280</v>
      </c>
      <c r="AA216" s="407" t="s">
        <v>280</v>
      </c>
      <c r="AB216" s="407" t="s">
        <v>280</v>
      </c>
      <c r="AC216" s="407" t="s">
        <v>280</v>
      </c>
      <c r="AD216" s="407" t="s">
        <v>280</v>
      </c>
      <c r="AE216" s="407" t="s">
        <v>280</v>
      </c>
      <c r="AF216" s="407" t="s">
        <v>280</v>
      </c>
      <c r="AG216" s="407" t="s">
        <v>280</v>
      </c>
      <c r="AH216" s="407" t="s">
        <v>280</v>
      </c>
      <c r="AI216" s="407" t="s">
        <v>280</v>
      </c>
      <c r="AJ216" s="407" t="s">
        <v>280</v>
      </c>
      <c r="AK216" s="407" t="s">
        <v>280</v>
      </c>
      <c r="AL216" s="407" t="s">
        <v>280</v>
      </c>
      <c r="AM216" s="407" t="s">
        <v>280</v>
      </c>
      <c r="AN216" s="407" t="s">
        <v>280</v>
      </c>
      <c r="AO216" s="407" t="s">
        <v>280</v>
      </c>
      <c r="AP216" s="407" t="s">
        <v>280</v>
      </c>
      <c r="AQ216" s="407" t="s">
        <v>280</v>
      </c>
      <c r="AR216" s="407" t="s">
        <v>280</v>
      </c>
      <c r="AS216" s="407" t="s">
        <v>280</v>
      </c>
      <c r="AT216" s="407" t="s">
        <v>280</v>
      </c>
      <c r="AU216" s="407" t="s">
        <v>280</v>
      </c>
      <c r="AV216" s="407" t="s">
        <v>280</v>
      </c>
      <c r="AW216" s="407" t="s">
        <v>280</v>
      </c>
      <c r="AX216" s="407" t="s">
        <v>280</v>
      </c>
      <c r="AY216" s="407" t="s">
        <v>280</v>
      </c>
      <c r="AZ216" s="407" t="s">
        <v>280</v>
      </c>
      <c r="BA216" s="407" t="s">
        <v>280</v>
      </c>
      <c r="BB216" s="407" t="s">
        <v>280</v>
      </c>
      <c r="BC216" s="407" t="s">
        <v>280</v>
      </c>
      <c r="BD216" s="407" t="s">
        <v>280</v>
      </c>
      <c r="BE216" s="407" t="s">
        <v>280</v>
      </c>
      <c r="BF216" s="407" t="s">
        <v>280</v>
      </c>
      <c r="BG216" s="407" t="s">
        <v>280</v>
      </c>
      <c r="BH216" s="407" t="s">
        <v>280</v>
      </c>
      <c r="BI216" s="407" t="s">
        <v>280</v>
      </c>
      <c r="BJ216" s="28"/>
      <c r="BK216" s="28"/>
      <c r="BL216" s="28"/>
      <c r="BM216" s="28"/>
    </row>
    <row r="217" spans="1:65" x14ac:dyDescent="0.35">
      <c r="A217" s="28"/>
      <c r="B217" s="402"/>
      <c r="C217" s="403"/>
      <c r="D217" s="404"/>
      <c r="E217" s="405">
        <v>9</v>
      </c>
      <c r="F217" s="406"/>
      <c r="G217" s="408"/>
      <c r="H217" s="409"/>
      <c r="I217" s="409"/>
      <c r="J217" s="409"/>
      <c r="K217" s="409"/>
      <c r="L217" s="409"/>
      <c r="M217" s="409"/>
      <c r="N217" s="409"/>
      <c r="O217" s="524"/>
      <c r="P217" s="407" t="s">
        <v>280</v>
      </c>
      <c r="Q217" s="407" t="s">
        <v>280</v>
      </c>
      <c r="R217" s="407" t="s">
        <v>280</v>
      </c>
      <c r="S217" s="407" t="s">
        <v>280</v>
      </c>
      <c r="T217" s="407" t="s">
        <v>280</v>
      </c>
      <c r="U217" s="407" t="s">
        <v>280</v>
      </c>
      <c r="V217" s="407" t="s">
        <v>280</v>
      </c>
      <c r="W217" s="407" t="s">
        <v>280</v>
      </c>
      <c r="X217" s="407" t="s">
        <v>280</v>
      </c>
      <c r="Y217" s="407" t="s">
        <v>280</v>
      </c>
      <c r="Z217" s="407" t="s">
        <v>280</v>
      </c>
      <c r="AA217" s="407" t="s">
        <v>280</v>
      </c>
      <c r="AB217" s="407" t="s">
        <v>280</v>
      </c>
      <c r="AC217" s="407" t="s">
        <v>280</v>
      </c>
      <c r="AD217" s="407" t="s">
        <v>280</v>
      </c>
      <c r="AE217" s="407" t="s">
        <v>280</v>
      </c>
      <c r="AF217" s="407" t="s">
        <v>280</v>
      </c>
      <c r="AG217" s="407" t="s">
        <v>280</v>
      </c>
      <c r="AH217" s="407" t="s">
        <v>280</v>
      </c>
      <c r="AI217" s="407" t="s">
        <v>280</v>
      </c>
      <c r="AJ217" s="407" t="s">
        <v>280</v>
      </c>
      <c r="AK217" s="407" t="s">
        <v>280</v>
      </c>
      <c r="AL217" s="407" t="s">
        <v>280</v>
      </c>
      <c r="AM217" s="407" t="s">
        <v>280</v>
      </c>
      <c r="AN217" s="407" t="s">
        <v>280</v>
      </c>
      <c r="AO217" s="407" t="s">
        <v>280</v>
      </c>
      <c r="AP217" s="407" t="s">
        <v>280</v>
      </c>
      <c r="AQ217" s="407" t="s">
        <v>280</v>
      </c>
      <c r="AR217" s="407" t="s">
        <v>280</v>
      </c>
      <c r="AS217" s="407" t="s">
        <v>280</v>
      </c>
      <c r="AT217" s="407" t="s">
        <v>280</v>
      </c>
      <c r="AU217" s="407" t="s">
        <v>280</v>
      </c>
      <c r="AV217" s="407" t="s">
        <v>280</v>
      </c>
      <c r="AW217" s="407" t="s">
        <v>280</v>
      </c>
      <c r="AX217" s="407" t="s">
        <v>280</v>
      </c>
      <c r="AY217" s="407" t="s">
        <v>280</v>
      </c>
      <c r="AZ217" s="407" t="s">
        <v>280</v>
      </c>
      <c r="BA217" s="407" t="s">
        <v>280</v>
      </c>
      <c r="BB217" s="407" t="s">
        <v>280</v>
      </c>
      <c r="BC217" s="407" t="s">
        <v>280</v>
      </c>
      <c r="BD217" s="407" t="s">
        <v>280</v>
      </c>
      <c r="BE217" s="407" t="s">
        <v>280</v>
      </c>
      <c r="BF217" s="407" t="s">
        <v>280</v>
      </c>
      <c r="BG217" s="407" t="s">
        <v>280</v>
      </c>
      <c r="BH217" s="407" t="s">
        <v>280</v>
      </c>
      <c r="BI217" s="407" t="s">
        <v>280</v>
      </c>
      <c r="BJ217" s="28"/>
      <c r="BK217" s="28"/>
      <c r="BL217" s="28"/>
      <c r="BM217" s="28"/>
    </row>
    <row r="218" spans="1:65" x14ac:dyDescent="0.35">
      <c r="A218" s="28"/>
      <c r="B218" s="402"/>
      <c r="C218" s="403"/>
      <c r="D218" s="404"/>
      <c r="E218" s="411">
        <v>10</v>
      </c>
      <c r="F218" s="406"/>
      <c r="G218" s="408"/>
      <c r="H218" s="409"/>
      <c r="I218" s="409"/>
      <c r="J218" s="409"/>
      <c r="K218" s="409"/>
      <c r="L218" s="409"/>
      <c r="M218" s="409"/>
      <c r="N218" s="409"/>
      <c r="O218" s="409"/>
      <c r="P218" s="524"/>
      <c r="Q218" s="407" t="s">
        <v>280</v>
      </c>
      <c r="R218" s="407" t="s">
        <v>280</v>
      </c>
      <c r="S218" s="407" t="s">
        <v>280</v>
      </c>
      <c r="T218" s="407" t="s">
        <v>280</v>
      </c>
      <c r="U218" s="407" t="s">
        <v>280</v>
      </c>
      <c r="V218" s="407" t="s">
        <v>280</v>
      </c>
      <c r="W218" s="407" t="s">
        <v>280</v>
      </c>
      <c r="X218" s="407" t="s">
        <v>280</v>
      </c>
      <c r="Y218" s="407" t="s">
        <v>280</v>
      </c>
      <c r="Z218" s="407" t="s">
        <v>280</v>
      </c>
      <c r="AA218" s="407" t="s">
        <v>280</v>
      </c>
      <c r="AB218" s="407" t="s">
        <v>280</v>
      </c>
      <c r="AC218" s="407" t="s">
        <v>280</v>
      </c>
      <c r="AD218" s="407" t="s">
        <v>280</v>
      </c>
      <c r="AE218" s="407" t="s">
        <v>280</v>
      </c>
      <c r="AF218" s="407" t="s">
        <v>280</v>
      </c>
      <c r="AG218" s="407" t="s">
        <v>280</v>
      </c>
      <c r="AH218" s="407" t="s">
        <v>280</v>
      </c>
      <c r="AI218" s="407" t="s">
        <v>280</v>
      </c>
      <c r="AJ218" s="407" t="s">
        <v>280</v>
      </c>
      <c r="AK218" s="407" t="s">
        <v>280</v>
      </c>
      <c r="AL218" s="407" t="s">
        <v>280</v>
      </c>
      <c r="AM218" s="407" t="s">
        <v>280</v>
      </c>
      <c r="AN218" s="407" t="s">
        <v>280</v>
      </c>
      <c r="AO218" s="407" t="s">
        <v>280</v>
      </c>
      <c r="AP218" s="407" t="s">
        <v>280</v>
      </c>
      <c r="AQ218" s="407" t="s">
        <v>280</v>
      </c>
      <c r="AR218" s="407" t="s">
        <v>280</v>
      </c>
      <c r="AS218" s="407" t="s">
        <v>280</v>
      </c>
      <c r="AT218" s="407" t="s">
        <v>280</v>
      </c>
      <c r="AU218" s="407" t="s">
        <v>280</v>
      </c>
      <c r="AV218" s="407" t="s">
        <v>280</v>
      </c>
      <c r="AW218" s="407" t="s">
        <v>280</v>
      </c>
      <c r="AX218" s="407" t="s">
        <v>280</v>
      </c>
      <c r="AY218" s="407" t="s">
        <v>280</v>
      </c>
      <c r="AZ218" s="407" t="s">
        <v>280</v>
      </c>
      <c r="BA218" s="407" t="s">
        <v>280</v>
      </c>
      <c r="BB218" s="407" t="s">
        <v>280</v>
      </c>
      <c r="BC218" s="407" t="s">
        <v>280</v>
      </c>
      <c r="BD218" s="407" t="s">
        <v>280</v>
      </c>
      <c r="BE218" s="407" t="s">
        <v>280</v>
      </c>
      <c r="BF218" s="407" t="s">
        <v>280</v>
      </c>
      <c r="BG218" s="407" t="s">
        <v>280</v>
      </c>
      <c r="BH218" s="407" t="s">
        <v>280</v>
      </c>
      <c r="BI218" s="407" t="s">
        <v>280</v>
      </c>
      <c r="BJ218" s="28"/>
      <c r="BK218" s="28"/>
      <c r="BL218" s="28"/>
      <c r="BM218" s="28"/>
    </row>
    <row r="219" spans="1:65" x14ac:dyDescent="0.35">
      <c r="A219" s="28"/>
      <c r="B219" s="196"/>
      <c r="C219" s="402" t="s">
        <v>54</v>
      </c>
      <c r="D219" s="196"/>
      <c r="E219" s="196"/>
      <c r="F219" s="412"/>
      <c r="G219" s="413">
        <v>-3.1452315651130116E-8</v>
      </c>
      <c r="H219" s="413">
        <v>0</v>
      </c>
      <c r="I219" s="413">
        <v>0</v>
      </c>
      <c r="J219" s="413">
        <v>0</v>
      </c>
      <c r="K219" s="413">
        <v>0</v>
      </c>
      <c r="L219" s="413">
        <v>0</v>
      </c>
      <c r="M219" s="413">
        <v>0</v>
      </c>
      <c r="N219" s="413">
        <v>0</v>
      </c>
      <c r="O219" s="413">
        <v>0</v>
      </c>
      <c r="P219" s="413">
        <v>0</v>
      </c>
      <c r="Q219" s="413">
        <v>0</v>
      </c>
      <c r="R219" s="413">
        <v>0</v>
      </c>
      <c r="S219" s="413">
        <v>0</v>
      </c>
      <c r="T219" s="413">
        <v>0</v>
      </c>
      <c r="U219" s="413">
        <v>0</v>
      </c>
      <c r="V219" s="413">
        <v>0</v>
      </c>
      <c r="W219" s="413">
        <v>0</v>
      </c>
      <c r="X219" s="413">
        <v>0</v>
      </c>
      <c r="Y219" s="413">
        <v>0</v>
      </c>
      <c r="Z219" s="413">
        <v>0</v>
      </c>
      <c r="AA219" s="413">
        <v>0</v>
      </c>
      <c r="AB219" s="413">
        <v>0</v>
      </c>
      <c r="AC219" s="413">
        <v>0</v>
      </c>
      <c r="AD219" s="413">
        <v>0</v>
      </c>
      <c r="AE219" s="413">
        <v>0</v>
      </c>
      <c r="AF219" s="413">
        <v>0</v>
      </c>
      <c r="AG219" s="413">
        <v>0</v>
      </c>
      <c r="AH219" s="413">
        <v>0</v>
      </c>
      <c r="AI219" s="413">
        <v>0</v>
      </c>
      <c r="AJ219" s="413">
        <v>0</v>
      </c>
      <c r="AK219" s="413">
        <v>0</v>
      </c>
      <c r="AL219" s="413">
        <v>0</v>
      </c>
      <c r="AM219" s="413">
        <v>0</v>
      </c>
      <c r="AN219" s="413">
        <v>0</v>
      </c>
      <c r="AO219" s="413">
        <v>0</v>
      </c>
      <c r="AP219" s="413">
        <v>0</v>
      </c>
      <c r="AQ219" s="413">
        <v>0</v>
      </c>
      <c r="AR219" s="413">
        <v>0</v>
      </c>
      <c r="AS219" s="413">
        <v>0</v>
      </c>
      <c r="AT219" s="413">
        <v>0</v>
      </c>
      <c r="AU219" s="413">
        <v>0</v>
      </c>
      <c r="AV219" s="413">
        <v>0</v>
      </c>
      <c r="AW219" s="413">
        <v>0</v>
      </c>
      <c r="AX219" s="413">
        <v>0</v>
      </c>
      <c r="AY219" s="413">
        <v>0</v>
      </c>
      <c r="AZ219" s="413">
        <v>0</v>
      </c>
      <c r="BA219" s="413">
        <v>0</v>
      </c>
      <c r="BB219" s="413">
        <v>0</v>
      </c>
      <c r="BC219" s="413">
        <v>0</v>
      </c>
      <c r="BD219" s="413">
        <v>0</v>
      </c>
      <c r="BE219" s="413">
        <v>0</v>
      </c>
      <c r="BF219" s="413">
        <v>0</v>
      </c>
      <c r="BG219" s="413">
        <v>0</v>
      </c>
      <c r="BH219" s="413">
        <v>0</v>
      </c>
      <c r="BI219" s="413">
        <v>0</v>
      </c>
      <c r="BJ219" s="28"/>
      <c r="BK219" s="28"/>
      <c r="BL219" s="28"/>
      <c r="BM219" s="28"/>
    </row>
    <row r="220" spans="1:65" x14ac:dyDescent="0.35">
      <c r="A220" s="28"/>
      <c r="B220" s="397" t="s">
        <v>55</v>
      </c>
      <c r="C220" s="398"/>
      <c r="D220" s="399" t="s">
        <v>499</v>
      </c>
      <c r="E220" s="398"/>
      <c r="F220" s="400"/>
      <c r="G220" s="401">
        <v>15.525798537486461</v>
      </c>
      <c r="H220" s="401">
        <v>15.525798537486461</v>
      </c>
      <c r="I220" s="401">
        <v>14.914367853042386</v>
      </c>
      <c r="J220" s="401">
        <v>12.806873109463973</v>
      </c>
      <c r="K220" s="401">
        <v>12.80687310946397</v>
      </c>
      <c r="L220" s="401">
        <v>0</v>
      </c>
      <c r="M220" s="401">
        <v>0</v>
      </c>
      <c r="N220" s="401">
        <v>0</v>
      </c>
      <c r="O220" s="401">
        <v>0</v>
      </c>
      <c r="P220" s="401">
        <v>0</v>
      </c>
      <c r="Q220" s="401">
        <v>0</v>
      </c>
      <c r="R220" s="401">
        <v>0</v>
      </c>
      <c r="S220" s="401">
        <v>0</v>
      </c>
      <c r="T220" s="401">
        <v>0</v>
      </c>
      <c r="U220" s="401">
        <v>0</v>
      </c>
      <c r="V220" s="401">
        <v>0</v>
      </c>
      <c r="W220" s="401">
        <v>0</v>
      </c>
      <c r="X220" s="401">
        <v>0</v>
      </c>
      <c r="Y220" s="401">
        <v>0</v>
      </c>
      <c r="Z220" s="401">
        <v>0</v>
      </c>
      <c r="AA220" s="401">
        <v>0</v>
      </c>
      <c r="AB220" s="401">
        <v>0</v>
      </c>
      <c r="AC220" s="401">
        <v>0</v>
      </c>
      <c r="AD220" s="401">
        <v>0</v>
      </c>
      <c r="AE220" s="401">
        <v>0</v>
      </c>
      <c r="AF220" s="401">
        <v>0</v>
      </c>
      <c r="AG220" s="401">
        <v>0</v>
      </c>
      <c r="AH220" s="401">
        <v>0</v>
      </c>
      <c r="AI220" s="401">
        <v>0</v>
      </c>
      <c r="AJ220" s="401">
        <v>0</v>
      </c>
      <c r="AK220" s="401">
        <v>0</v>
      </c>
      <c r="AL220" s="401">
        <v>0</v>
      </c>
      <c r="AM220" s="401">
        <v>0</v>
      </c>
      <c r="AN220" s="401">
        <v>0</v>
      </c>
      <c r="AO220" s="401">
        <v>0</v>
      </c>
      <c r="AP220" s="401">
        <v>0</v>
      </c>
      <c r="AQ220" s="401">
        <v>0</v>
      </c>
      <c r="AR220" s="401">
        <v>0</v>
      </c>
      <c r="AS220" s="401">
        <v>0</v>
      </c>
      <c r="AT220" s="401">
        <v>0</v>
      </c>
      <c r="AU220" s="401">
        <v>0</v>
      </c>
      <c r="AV220" s="401">
        <v>0</v>
      </c>
      <c r="AW220" s="401">
        <v>0</v>
      </c>
      <c r="AX220" s="401">
        <v>0</v>
      </c>
      <c r="AY220" s="401">
        <v>0</v>
      </c>
      <c r="AZ220" s="401">
        <v>0</v>
      </c>
      <c r="BA220" s="401">
        <v>0</v>
      </c>
      <c r="BB220" s="401">
        <v>0</v>
      </c>
      <c r="BC220" s="401">
        <v>0</v>
      </c>
      <c r="BD220" s="401">
        <v>0</v>
      </c>
      <c r="BE220" s="401">
        <v>0</v>
      </c>
      <c r="BF220" s="401">
        <v>0</v>
      </c>
      <c r="BG220" s="401">
        <v>0</v>
      </c>
      <c r="BH220" s="401">
        <v>0</v>
      </c>
      <c r="BI220" s="401">
        <v>0</v>
      </c>
      <c r="BJ220" s="28"/>
      <c r="BK220" s="28"/>
      <c r="BL220" s="28"/>
      <c r="BM220" s="28"/>
    </row>
    <row r="221" spans="1:65" ht="118" x14ac:dyDescent="0.35">
      <c r="A221" s="28"/>
      <c r="B221" s="402"/>
      <c r="C221" s="403"/>
      <c r="D221" s="404" t="s">
        <v>500</v>
      </c>
      <c r="E221" s="405">
        <v>0</v>
      </c>
      <c r="F221" s="406"/>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407"/>
      <c r="AC221" s="407"/>
      <c r="AD221" s="407"/>
      <c r="AE221" s="407"/>
      <c r="AF221" s="407"/>
      <c r="AG221" s="407"/>
      <c r="AH221" s="407"/>
      <c r="AI221" s="407"/>
      <c r="AJ221" s="407"/>
      <c r="AK221" s="407"/>
      <c r="AL221" s="407"/>
      <c r="AM221" s="407"/>
      <c r="AN221" s="407"/>
      <c r="AO221" s="407"/>
      <c r="AP221" s="407"/>
      <c r="AQ221" s="407"/>
      <c r="AR221" s="407"/>
      <c r="AS221" s="407"/>
      <c r="AT221" s="407"/>
      <c r="AU221" s="407"/>
      <c r="AV221" s="407"/>
      <c r="AW221" s="407"/>
      <c r="AX221" s="407"/>
      <c r="AY221" s="407"/>
      <c r="AZ221" s="407"/>
      <c r="BA221" s="407"/>
      <c r="BB221" s="407"/>
      <c r="BC221" s="407"/>
      <c r="BD221" s="407"/>
      <c r="BE221" s="407"/>
      <c r="BF221" s="407"/>
      <c r="BG221" s="407"/>
      <c r="BH221" s="407"/>
      <c r="BI221" s="407"/>
      <c r="BJ221" s="28"/>
      <c r="BK221" s="28"/>
      <c r="BL221" s="28"/>
      <c r="BM221" s="28"/>
    </row>
    <row r="222" spans="1:65" x14ac:dyDescent="0.35">
      <c r="A222" s="28"/>
      <c r="B222" s="402"/>
      <c r="C222" s="403"/>
      <c r="D222" s="404"/>
      <c r="E222" s="405">
        <v>1</v>
      </c>
      <c r="F222" s="406"/>
      <c r="G222" s="523"/>
      <c r="H222" s="407">
        <v>0</v>
      </c>
      <c r="I222" s="407">
        <v>0</v>
      </c>
      <c r="J222" s="407">
        <v>0</v>
      </c>
      <c r="K222" s="407">
        <v>0</v>
      </c>
      <c r="L222" s="407">
        <v>0</v>
      </c>
      <c r="M222" s="407">
        <v>0</v>
      </c>
      <c r="N222" s="407">
        <v>0</v>
      </c>
      <c r="O222" s="407">
        <v>0</v>
      </c>
      <c r="P222" s="407">
        <v>0</v>
      </c>
      <c r="Q222" s="407">
        <v>0</v>
      </c>
      <c r="R222" s="407">
        <v>0</v>
      </c>
      <c r="S222" s="407">
        <v>0</v>
      </c>
      <c r="T222" s="407">
        <v>0</v>
      </c>
      <c r="U222" s="407">
        <v>0</v>
      </c>
      <c r="V222" s="407">
        <v>0</v>
      </c>
      <c r="W222" s="407">
        <v>0</v>
      </c>
      <c r="X222" s="407">
        <v>0</v>
      </c>
      <c r="Y222" s="407">
        <v>0</v>
      </c>
      <c r="Z222" s="407">
        <v>0</v>
      </c>
      <c r="AA222" s="407">
        <v>0</v>
      </c>
      <c r="AB222" s="407">
        <v>0</v>
      </c>
      <c r="AC222" s="407">
        <v>0</v>
      </c>
      <c r="AD222" s="407">
        <v>0</v>
      </c>
      <c r="AE222" s="407">
        <v>0</v>
      </c>
      <c r="AF222" s="407">
        <v>0</v>
      </c>
      <c r="AG222" s="407">
        <v>0</v>
      </c>
      <c r="AH222" s="407">
        <v>0</v>
      </c>
      <c r="AI222" s="407">
        <v>0</v>
      </c>
      <c r="AJ222" s="407">
        <v>0</v>
      </c>
      <c r="AK222" s="407">
        <v>0</v>
      </c>
      <c r="AL222" s="407">
        <v>0</v>
      </c>
      <c r="AM222" s="407">
        <v>0</v>
      </c>
      <c r="AN222" s="407">
        <v>0</v>
      </c>
      <c r="AO222" s="407">
        <v>0</v>
      </c>
      <c r="AP222" s="407">
        <v>0</v>
      </c>
      <c r="AQ222" s="407">
        <v>0</v>
      </c>
      <c r="AR222" s="407">
        <v>0</v>
      </c>
      <c r="AS222" s="407">
        <v>0</v>
      </c>
      <c r="AT222" s="407">
        <v>0</v>
      </c>
      <c r="AU222" s="407">
        <v>0</v>
      </c>
      <c r="AV222" s="407">
        <v>0</v>
      </c>
      <c r="AW222" s="407">
        <v>0</v>
      </c>
      <c r="AX222" s="407">
        <v>0</v>
      </c>
      <c r="AY222" s="407">
        <v>0</v>
      </c>
      <c r="AZ222" s="407">
        <v>0</v>
      </c>
      <c r="BA222" s="407">
        <v>0</v>
      </c>
      <c r="BB222" s="407">
        <v>0</v>
      </c>
      <c r="BC222" s="407">
        <v>0</v>
      </c>
      <c r="BD222" s="407">
        <v>0</v>
      </c>
      <c r="BE222" s="407">
        <v>0</v>
      </c>
      <c r="BF222" s="407">
        <v>0</v>
      </c>
      <c r="BG222" s="407">
        <v>0</v>
      </c>
      <c r="BH222" s="407">
        <v>0</v>
      </c>
      <c r="BI222" s="407">
        <v>0</v>
      </c>
      <c r="BJ222" s="28"/>
      <c r="BK222" s="28"/>
      <c r="BL222" s="28"/>
      <c r="BM222" s="28"/>
    </row>
    <row r="223" spans="1:65" x14ac:dyDescent="0.35">
      <c r="A223" s="28"/>
      <c r="B223" s="402"/>
      <c r="C223" s="403"/>
      <c r="D223" s="404"/>
      <c r="E223" s="405">
        <v>2</v>
      </c>
      <c r="F223" s="406"/>
      <c r="G223" s="408"/>
      <c r="H223" s="524"/>
      <c r="I223" s="407">
        <v>0</v>
      </c>
      <c r="J223" s="407">
        <v>0</v>
      </c>
      <c r="K223" s="407">
        <v>0</v>
      </c>
      <c r="L223" s="407">
        <v>0</v>
      </c>
      <c r="M223" s="407">
        <v>0</v>
      </c>
      <c r="N223" s="407">
        <v>0</v>
      </c>
      <c r="O223" s="407">
        <v>0</v>
      </c>
      <c r="P223" s="407">
        <v>0</v>
      </c>
      <c r="Q223" s="407">
        <v>0</v>
      </c>
      <c r="R223" s="407">
        <v>0</v>
      </c>
      <c r="S223" s="407">
        <v>0</v>
      </c>
      <c r="T223" s="407">
        <v>0</v>
      </c>
      <c r="U223" s="407">
        <v>0</v>
      </c>
      <c r="V223" s="407">
        <v>0</v>
      </c>
      <c r="W223" s="407">
        <v>0</v>
      </c>
      <c r="X223" s="407">
        <v>0</v>
      </c>
      <c r="Y223" s="407">
        <v>0</v>
      </c>
      <c r="Z223" s="407">
        <v>0</v>
      </c>
      <c r="AA223" s="407">
        <v>0</v>
      </c>
      <c r="AB223" s="407">
        <v>0</v>
      </c>
      <c r="AC223" s="407">
        <v>0</v>
      </c>
      <c r="AD223" s="407">
        <v>0</v>
      </c>
      <c r="AE223" s="407">
        <v>0</v>
      </c>
      <c r="AF223" s="407">
        <v>0</v>
      </c>
      <c r="AG223" s="407">
        <v>0</v>
      </c>
      <c r="AH223" s="407">
        <v>0</v>
      </c>
      <c r="AI223" s="407">
        <v>0</v>
      </c>
      <c r="AJ223" s="407">
        <v>0</v>
      </c>
      <c r="AK223" s="407">
        <v>0</v>
      </c>
      <c r="AL223" s="407">
        <v>0</v>
      </c>
      <c r="AM223" s="407">
        <v>0</v>
      </c>
      <c r="AN223" s="407">
        <v>0</v>
      </c>
      <c r="AO223" s="407">
        <v>0</v>
      </c>
      <c r="AP223" s="407">
        <v>0</v>
      </c>
      <c r="AQ223" s="407">
        <v>0</v>
      </c>
      <c r="AR223" s="407">
        <v>0</v>
      </c>
      <c r="AS223" s="407">
        <v>0</v>
      </c>
      <c r="AT223" s="407">
        <v>0</v>
      </c>
      <c r="AU223" s="407">
        <v>0</v>
      </c>
      <c r="AV223" s="407">
        <v>0</v>
      </c>
      <c r="AW223" s="407">
        <v>0</v>
      </c>
      <c r="AX223" s="407">
        <v>0</v>
      </c>
      <c r="AY223" s="407">
        <v>0</v>
      </c>
      <c r="AZ223" s="407">
        <v>0</v>
      </c>
      <c r="BA223" s="407">
        <v>0</v>
      </c>
      <c r="BB223" s="407">
        <v>0</v>
      </c>
      <c r="BC223" s="407">
        <v>0</v>
      </c>
      <c r="BD223" s="407">
        <v>0</v>
      </c>
      <c r="BE223" s="407">
        <v>0</v>
      </c>
      <c r="BF223" s="407">
        <v>0</v>
      </c>
      <c r="BG223" s="407">
        <v>0</v>
      </c>
      <c r="BH223" s="407">
        <v>0</v>
      </c>
      <c r="BI223" s="407">
        <v>0</v>
      </c>
      <c r="BJ223" s="28"/>
      <c r="BK223" s="28"/>
      <c r="BL223" s="28"/>
      <c r="BM223" s="28"/>
    </row>
    <row r="224" spans="1:65" x14ac:dyDescent="0.35">
      <c r="A224" s="28"/>
      <c r="B224" s="402"/>
      <c r="C224" s="403"/>
      <c r="D224" s="404"/>
      <c r="E224" s="405">
        <v>3</v>
      </c>
      <c r="F224" s="406"/>
      <c r="G224" s="408"/>
      <c r="H224" s="409"/>
      <c r="I224" s="524"/>
      <c r="J224" s="407">
        <v>0</v>
      </c>
      <c r="K224" s="407">
        <v>0</v>
      </c>
      <c r="L224" s="407">
        <v>0</v>
      </c>
      <c r="M224" s="407">
        <v>0</v>
      </c>
      <c r="N224" s="407">
        <v>0</v>
      </c>
      <c r="O224" s="407">
        <v>0</v>
      </c>
      <c r="P224" s="407">
        <v>0</v>
      </c>
      <c r="Q224" s="407">
        <v>0</v>
      </c>
      <c r="R224" s="407">
        <v>0</v>
      </c>
      <c r="S224" s="407">
        <v>0</v>
      </c>
      <c r="T224" s="407">
        <v>0</v>
      </c>
      <c r="U224" s="407">
        <v>0</v>
      </c>
      <c r="V224" s="407">
        <v>0</v>
      </c>
      <c r="W224" s="407">
        <v>0</v>
      </c>
      <c r="X224" s="407">
        <v>0</v>
      </c>
      <c r="Y224" s="407">
        <v>0</v>
      </c>
      <c r="Z224" s="407">
        <v>0</v>
      </c>
      <c r="AA224" s="407">
        <v>0</v>
      </c>
      <c r="AB224" s="407">
        <v>0</v>
      </c>
      <c r="AC224" s="407">
        <v>0</v>
      </c>
      <c r="AD224" s="407">
        <v>0</v>
      </c>
      <c r="AE224" s="407">
        <v>0</v>
      </c>
      <c r="AF224" s="407">
        <v>0</v>
      </c>
      <c r="AG224" s="407">
        <v>0</v>
      </c>
      <c r="AH224" s="407">
        <v>0</v>
      </c>
      <c r="AI224" s="407">
        <v>0</v>
      </c>
      <c r="AJ224" s="407">
        <v>0</v>
      </c>
      <c r="AK224" s="407">
        <v>0</v>
      </c>
      <c r="AL224" s="407">
        <v>0</v>
      </c>
      <c r="AM224" s="407">
        <v>0</v>
      </c>
      <c r="AN224" s="407">
        <v>0</v>
      </c>
      <c r="AO224" s="407">
        <v>0</v>
      </c>
      <c r="AP224" s="407">
        <v>0</v>
      </c>
      <c r="AQ224" s="407">
        <v>0</v>
      </c>
      <c r="AR224" s="407">
        <v>0</v>
      </c>
      <c r="AS224" s="407">
        <v>0</v>
      </c>
      <c r="AT224" s="407">
        <v>0</v>
      </c>
      <c r="AU224" s="407">
        <v>0</v>
      </c>
      <c r="AV224" s="407">
        <v>0</v>
      </c>
      <c r="AW224" s="407">
        <v>0</v>
      </c>
      <c r="AX224" s="407">
        <v>0</v>
      </c>
      <c r="AY224" s="407">
        <v>0</v>
      </c>
      <c r="AZ224" s="407">
        <v>0</v>
      </c>
      <c r="BA224" s="407">
        <v>0</v>
      </c>
      <c r="BB224" s="407">
        <v>0</v>
      </c>
      <c r="BC224" s="407">
        <v>0</v>
      </c>
      <c r="BD224" s="407">
        <v>0</v>
      </c>
      <c r="BE224" s="407">
        <v>0</v>
      </c>
      <c r="BF224" s="407">
        <v>0</v>
      </c>
      <c r="BG224" s="407">
        <v>0</v>
      </c>
      <c r="BH224" s="407">
        <v>0</v>
      </c>
      <c r="BI224" s="407">
        <v>0</v>
      </c>
      <c r="BJ224" s="28"/>
      <c r="BK224" s="28"/>
      <c r="BL224" s="28"/>
      <c r="BM224" s="28"/>
    </row>
    <row r="225" spans="1:65" x14ac:dyDescent="0.35">
      <c r="A225" s="28"/>
      <c r="B225" s="402"/>
      <c r="C225" s="403"/>
      <c r="D225" s="404"/>
      <c r="E225" s="405">
        <v>4</v>
      </c>
      <c r="F225" s="406"/>
      <c r="G225" s="408"/>
      <c r="H225" s="409"/>
      <c r="I225" s="409"/>
      <c r="J225" s="524"/>
      <c r="K225" s="407">
        <v>0</v>
      </c>
      <c r="L225" s="407">
        <v>0</v>
      </c>
      <c r="M225" s="407">
        <v>0</v>
      </c>
      <c r="N225" s="407">
        <v>0</v>
      </c>
      <c r="O225" s="407">
        <v>0</v>
      </c>
      <c r="P225" s="407">
        <v>0</v>
      </c>
      <c r="Q225" s="407">
        <v>0</v>
      </c>
      <c r="R225" s="407">
        <v>0</v>
      </c>
      <c r="S225" s="407">
        <v>0</v>
      </c>
      <c r="T225" s="407">
        <v>0</v>
      </c>
      <c r="U225" s="407">
        <v>0</v>
      </c>
      <c r="V225" s="407">
        <v>0</v>
      </c>
      <c r="W225" s="407">
        <v>0</v>
      </c>
      <c r="X225" s="407">
        <v>0</v>
      </c>
      <c r="Y225" s="407">
        <v>0</v>
      </c>
      <c r="Z225" s="407">
        <v>0</v>
      </c>
      <c r="AA225" s="407">
        <v>0</v>
      </c>
      <c r="AB225" s="407">
        <v>0</v>
      </c>
      <c r="AC225" s="407">
        <v>0</v>
      </c>
      <c r="AD225" s="407">
        <v>0</v>
      </c>
      <c r="AE225" s="407">
        <v>0</v>
      </c>
      <c r="AF225" s="407">
        <v>0</v>
      </c>
      <c r="AG225" s="407">
        <v>0</v>
      </c>
      <c r="AH225" s="407">
        <v>0</v>
      </c>
      <c r="AI225" s="407">
        <v>0</v>
      </c>
      <c r="AJ225" s="407">
        <v>0</v>
      </c>
      <c r="AK225" s="407">
        <v>0</v>
      </c>
      <c r="AL225" s="407">
        <v>0</v>
      </c>
      <c r="AM225" s="407">
        <v>0</v>
      </c>
      <c r="AN225" s="407">
        <v>0</v>
      </c>
      <c r="AO225" s="407">
        <v>0</v>
      </c>
      <c r="AP225" s="407">
        <v>0</v>
      </c>
      <c r="AQ225" s="407">
        <v>0</v>
      </c>
      <c r="AR225" s="407">
        <v>0</v>
      </c>
      <c r="AS225" s="407">
        <v>0</v>
      </c>
      <c r="AT225" s="407">
        <v>0</v>
      </c>
      <c r="AU225" s="407">
        <v>0</v>
      </c>
      <c r="AV225" s="407">
        <v>0</v>
      </c>
      <c r="AW225" s="407">
        <v>0</v>
      </c>
      <c r="AX225" s="407">
        <v>0</v>
      </c>
      <c r="AY225" s="407">
        <v>0</v>
      </c>
      <c r="AZ225" s="407">
        <v>0</v>
      </c>
      <c r="BA225" s="407">
        <v>0</v>
      </c>
      <c r="BB225" s="407">
        <v>0</v>
      </c>
      <c r="BC225" s="407">
        <v>0</v>
      </c>
      <c r="BD225" s="407">
        <v>0</v>
      </c>
      <c r="BE225" s="407">
        <v>0</v>
      </c>
      <c r="BF225" s="407">
        <v>0</v>
      </c>
      <c r="BG225" s="407">
        <v>0</v>
      </c>
      <c r="BH225" s="407">
        <v>0</v>
      </c>
      <c r="BI225" s="407">
        <v>0</v>
      </c>
      <c r="BJ225" s="28"/>
      <c r="BK225" s="28"/>
      <c r="BL225" s="28"/>
      <c r="BM225" s="28"/>
    </row>
    <row r="226" spans="1:65" x14ac:dyDescent="0.35">
      <c r="A226" s="28"/>
      <c r="B226" s="402"/>
      <c r="C226" s="403"/>
      <c r="D226" s="404"/>
      <c r="E226" s="405">
        <v>5</v>
      </c>
      <c r="F226" s="406"/>
      <c r="G226" s="408"/>
      <c r="H226" s="409"/>
      <c r="I226" s="409"/>
      <c r="J226" s="409"/>
      <c r="K226" s="524"/>
      <c r="L226" s="407">
        <v>0</v>
      </c>
      <c r="M226" s="407">
        <v>0</v>
      </c>
      <c r="N226" s="407">
        <v>0</v>
      </c>
      <c r="O226" s="407">
        <v>0</v>
      </c>
      <c r="P226" s="407">
        <v>0</v>
      </c>
      <c r="Q226" s="407">
        <v>0</v>
      </c>
      <c r="R226" s="407">
        <v>0</v>
      </c>
      <c r="S226" s="407">
        <v>0</v>
      </c>
      <c r="T226" s="407">
        <v>0</v>
      </c>
      <c r="U226" s="407">
        <v>0</v>
      </c>
      <c r="V226" s="407">
        <v>0</v>
      </c>
      <c r="W226" s="407">
        <v>0</v>
      </c>
      <c r="X226" s="407">
        <v>0</v>
      </c>
      <c r="Y226" s="407">
        <v>0</v>
      </c>
      <c r="Z226" s="407">
        <v>0</v>
      </c>
      <c r="AA226" s="407">
        <v>0</v>
      </c>
      <c r="AB226" s="407">
        <v>0</v>
      </c>
      <c r="AC226" s="407">
        <v>0</v>
      </c>
      <c r="AD226" s="407">
        <v>0</v>
      </c>
      <c r="AE226" s="407">
        <v>0</v>
      </c>
      <c r="AF226" s="407">
        <v>0</v>
      </c>
      <c r="AG226" s="407">
        <v>0</v>
      </c>
      <c r="AH226" s="407">
        <v>0</v>
      </c>
      <c r="AI226" s="407">
        <v>0</v>
      </c>
      <c r="AJ226" s="407">
        <v>0</v>
      </c>
      <c r="AK226" s="407">
        <v>0</v>
      </c>
      <c r="AL226" s="407">
        <v>0</v>
      </c>
      <c r="AM226" s="407">
        <v>0</v>
      </c>
      <c r="AN226" s="407">
        <v>0</v>
      </c>
      <c r="AO226" s="407">
        <v>0</v>
      </c>
      <c r="AP226" s="407">
        <v>0</v>
      </c>
      <c r="AQ226" s="407">
        <v>0</v>
      </c>
      <c r="AR226" s="407">
        <v>0</v>
      </c>
      <c r="AS226" s="407">
        <v>0</v>
      </c>
      <c r="AT226" s="407">
        <v>0</v>
      </c>
      <c r="AU226" s="407">
        <v>0</v>
      </c>
      <c r="AV226" s="407">
        <v>0</v>
      </c>
      <c r="AW226" s="407">
        <v>0</v>
      </c>
      <c r="AX226" s="407">
        <v>0</v>
      </c>
      <c r="AY226" s="407">
        <v>0</v>
      </c>
      <c r="AZ226" s="407">
        <v>0</v>
      </c>
      <c r="BA226" s="407">
        <v>0</v>
      </c>
      <c r="BB226" s="407">
        <v>0</v>
      </c>
      <c r="BC226" s="407">
        <v>0</v>
      </c>
      <c r="BD226" s="407">
        <v>0</v>
      </c>
      <c r="BE226" s="407">
        <v>0</v>
      </c>
      <c r="BF226" s="407">
        <v>0</v>
      </c>
      <c r="BG226" s="407">
        <v>0</v>
      </c>
      <c r="BH226" s="407">
        <v>0</v>
      </c>
      <c r="BI226" s="407">
        <v>0</v>
      </c>
      <c r="BJ226" s="28"/>
      <c r="BK226" s="28"/>
      <c r="BL226" s="28"/>
      <c r="BM226" s="28"/>
    </row>
    <row r="227" spans="1:65" x14ac:dyDescent="0.35">
      <c r="A227" s="28"/>
      <c r="B227" s="402"/>
      <c r="C227" s="403"/>
      <c r="D227" s="404"/>
      <c r="E227" s="405">
        <v>6</v>
      </c>
      <c r="F227" s="406"/>
      <c r="G227" s="408"/>
      <c r="H227" s="409"/>
      <c r="I227" s="409"/>
      <c r="J227" s="409"/>
      <c r="K227" s="409"/>
      <c r="L227" s="524"/>
      <c r="M227" s="407">
        <v>0</v>
      </c>
      <c r="N227" s="407">
        <v>0</v>
      </c>
      <c r="O227" s="407">
        <v>0</v>
      </c>
      <c r="P227" s="407">
        <v>0</v>
      </c>
      <c r="Q227" s="407">
        <v>0</v>
      </c>
      <c r="R227" s="407">
        <v>0</v>
      </c>
      <c r="S227" s="407">
        <v>0</v>
      </c>
      <c r="T227" s="407">
        <v>0</v>
      </c>
      <c r="U227" s="407">
        <v>0</v>
      </c>
      <c r="V227" s="407">
        <v>0</v>
      </c>
      <c r="W227" s="407">
        <v>0</v>
      </c>
      <c r="X227" s="407">
        <v>0</v>
      </c>
      <c r="Y227" s="407">
        <v>0</v>
      </c>
      <c r="Z227" s="407">
        <v>0</v>
      </c>
      <c r="AA227" s="407">
        <v>0</v>
      </c>
      <c r="AB227" s="407">
        <v>0</v>
      </c>
      <c r="AC227" s="407">
        <v>0</v>
      </c>
      <c r="AD227" s="407">
        <v>0</v>
      </c>
      <c r="AE227" s="407">
        <v>0</v>
      </c>
      <c r="AF227" s="407">
        <v>0</v>
      </c>
      <c r="AG227" s="407">
        <v>0</v>
      </c>
      <c r="AH227" s="407">
        <v>0</v>
      </c>
      <c r="AI227" s="407">
        <v>0</v>
      </c>
      <c r="AJ227" s="407">
        <v>0</v>
      </c>
      <c r="AK227" s="407">
        <v>0</v>
      </c>
      <c r="AL227" s="407">
        <v>0</v>
      </c>
      <c r="AM227" s="407">
        <v>0</v>
      </c>
      <c r="AN227" s="407">
        <v>0</v>
      </c>
      <c r="AO227" s="407">
        <v>0</v>
      </c>
      <c r="AP227" s="407">
        <v>0</v>
      </c>
      <c r="AQ227" s="407">
        <v>0</v>
      </c>
      <c r="AR227" s="407">
        <v>0</v>
      </c>
      <c r="AS227" s="407">
        <v>0</v>
      </c>
      <c r="AT227" s="407">
        <v>0</v>
      </c>
      <c r="AU227" s="407">
        <v>0</v>
      </c>
      <c r="AV227" s="407">
        <v>0</v>
      </c>
      <c r="AW227" s="407">
        <v>0</v>
      </c>
      <c r="AX227" s="407">
        <v>0</v>
      </c>
      <c r="AY227" s="407">
        <v>0</v>
      </c>
      <c r="AZ227" s="407">
        <v>0</v>
      </c>
      <c r="BA227" s="407">
        <v>0</v>
      </c>
      <c r="BB227" s="407">
        <v>0</v>
      </c>
      <c r="BC227" s="407">
        <v>0</v>
      </c>
      <c r="BD227" s="407">
        <v>0</v>
      </c>
      <c r="BE227" s="407">
        <v>0</v>
      </c>
      <c r="BF227" s="407">
        <v>0</v>
      </c>
      <c r="BG227" s="407">
        <v>0</v>
      </c>
      <c r="BH227" s="407">
        <v>0</v>
      </c>
      <c r="BI227" s="407">
        <v>0</v>
      </c>
      <c r="BJ227" s="28"/>
      <c r="BK227" s="28"/>
      <c r="BL227" s="28"/>
      <c r="BM227" s="28"/>
    </row>
    <row r="228" spans="1:65" x14ac:dyDescent="0.35">
      <c r="A228" s="28"/>
      <c r="B228" s="402"/>
      <c r="C228" s="403"/>
      <c r="D228" s="404"/>
      <c r="E228" s="405">
        <v>7</v>
      </c>
      <c r="F228" s="406"/>
      <c r="G228" s="408"/>
      <c r="H228" s="409"/>
      <c r="I228" s="409"/>
      <c r="J228" s="409"/>
      <c r="K228" s="409"/>
      <c r="L228" s="409"/>
      <c r="M228" s="524"/>
      <c r="N228" s="407">
        <v>0</v>
      </c>
      <c r="O228" s="407">
        <v>0</v>
      </c>
      <c r="P228" s="407">
        <v>0</v>
      </c>
      <c r="Q228" s="407">
        <v>0</v>
      </c>
      <c r="R228" s="407">
        <v>0</v>
      </c>
      <c r="S228" s="407">
        <v>0</v>
      </c>
      <c r="T228" s="407">
        <v>0</v>
      </c>
      <c r="U228" s="407">
        <v>0</v>
      </c>
      <c r="V228" s="407">
        <v>0</v>
      </c>
      <c r="W228" s="407">
        <v>0</v>
      </c>
      <c r="X228" s="407">
        <v>0</v>
      </c>
      <c r="Y228" s="407">
        <v>0</v>
      </c>
      <c r="Z228" s="407">
        <v>0</v>
      </c>
      <c r="AA228" s="407">
        <v>0</v>
      </c>
      <c r="AB228" s="407">
        <v>0</v>
      </c>
      <c r="AC228" s="407">
        <v>0</v>
      </c>
      <c r="AD228" s="407">
        <v>0</v>
      </c>
      <c r="AE228" s="407">
        <v>0</v>
      </c>
      <c r="AF228" s="407">
        <v>0</v>
      </c>
      <c r="AG228" s="407">
        <v>0</v>
      </c>
      <c r="AH228" s="407">
        <v>0</v>
      </c>
      <c r="AI228" s="407">
        <v>0</v>
      </c>
      <c r="AJ228" s="407">
        <v>0</v>
      </c>
      <c r="AK228" s="407">
        <v>0</v>
      </c>
      <c r="AL228" s="407">
        <v>0</v>
      </c>
      <c r="AM228" s="407">
        <v>0</v>
      </c>
      <c r="AN228" s="407">
        <v>0</v>
      </c>
      <c r="AO228" s="407">
        <v>0</v>
      </c>
      <c r="AP228" s="407">
        <v>0</v>
      </c>
      <c r="AQ228" s="407">
        <v>0</v>
      </c>
      <c r="AR228" s="407">
        <v>0</v>
      </c>
      <c r="AS228" s="407">
        <v>0</v>
      </c>
      <c r="AT228" s="407">
        <v>0</v>
      </c>
      <c r="AU228" s="407">
        <v>0</v>
      </c>
      <c r="AV228" s="407">
        <v>0</v>
      </c>
      <c r="AW228" s="407">
        <v>0</v>
      </c>
      <c r="AX228" s="407">
        <v>0</v>
      </c>
      <c r="AY228" s="407">
        <v>0</v>
      </c>
      <c r="AZ228" s="407">
        <v>0</v>
      </c>
      <c r="BA228" s="407">
        <v>0</v>
      </c>
      <c r="BB228" s="407">
        <v>0</v>
      </c>
      <c r="BC228" s="407">
        <v>0</v>
      </c>
      <c r="BD228" s="407">
        <v>0</v>
      </c>
      <c r="BE228" s="407">
        <v>0</v>
      </c>
      <c r="BF228" s="407">
        <v>0</v>
      </c>
      <c r="BG228" s="407">
        <v>0</v>
      </c>
      <c r="BH228" s="407">
        <v>0</v>
      </c>
      <c r="BI228" s="407">
        <v>0</v>
      </c>
      <c r="BJ228" s="28"/>
      <c r="BK228" s="28"/>
      <c r="BL228" s="28"/>
      <c r="BM228" s="28"/>
    </row>
    <row r="229" spans="1:65" x14ac:dyDescent="0.35">
      <c r="A229" s="28"/>
      <c r="B229" s="402"/>
      <c r="C229" s="403"/>
      <c r="D229" s="404"/>
      <c r="E229" s="405">
        <v>8</v>
      </c>
      <c r="F229" s="406"/>
      <c r="G229" s="408"/>
      <c r="H229" s="409"/>
      <c r="I229" s="409"/>
      <c r="J229" s="409"/>
      <c r="K229" s="409"/>
      <c r="L229" s="409"/>
      <c r="M229" s="409"/>
      <c r="N229" s="524"/>
      <c r="O229" s="407">
        <v>0</v>
      </c>
      <c r="P229" s="407">
        <v>0</v>
      </c>
      <c r="Q229" s="407">
        <v>0</v>
      </c>
      <c r="R229" s="407">
        <v>0</v>
      </c>
      <c r="S229" s="407">
        <v>0</v>
      </c>
      <c r="T229" s="407">
        <v>0</v>
      </c>
      <c r="U229" s="407">
        <v>0</v>
      </c>
      <c r="V229" s="407">
        <v>0</v>
      </c>
      <c r="W229" s="407">
        <v>0</v>
      </c>
      <c r="X229" s="407">
        <v>0</v>
      </c>
      <c r="Y229" s="407">
        <v>0</v>
      </c>
      <c r="Z229" s="407">
        <v>0</v>
      </c>
      <c r="AA229" s="407">
        <v>0</v>
      </c>
      <c r="AB229" s="407">
        <v>0</v>
      </c>
      <c r="AC229" s="407">
        <v>0</v>
      </c>
      <c r="AD229" s="407">
        <v>0</v>
      </c>
      <c r="AE229" s="407">
        <v>0</v>
      </c>
      <c r="AF229" s="407">
        <v>0</v>
      </c>
      <c r="AG229" s="407">
        <v>0</v>
      </c>
      <c r="AH229" s="407">
        <v>0</v>
      </c>
      <c r="AI229" s="407">
        <v>0</v>
      </c>
      <c r="AJ229" s="407">
        <v>0</v>
      </c>
      <c r="AK229" s="407">
        <v>0</v>
      </c>
      <c r="AL229" s="407">
        <v>0</v>
      </c>
      <c r="AM229" s="407">
        <v>0</v>
      </c>
      <c r="AN229" s="407">
        <v>0</v>
      </c>
      <c r="AO229" s="407">
        <v>0</v>
      </c>
      <c r="AP229" s="407">
        <v>0</v>
      </c>
      <c r="AQ229" s="407">
        <v>0</v>
      </c>
      <c r="AR229" s="407">
        <v>0</v>
      </c>
      <c r="AS229" s="407">
        <v>0</v>
      </c>
      <c r="AT229" s="407">
        <v>0</v>
      </c>
      <c r="AU229" s="407">
        <v>0</v>
      </c>
      <c r="AV229" s="407">
        <v>0</v>
      </c>
      <c r="AW229" s="407">
        <v>0</v>
      </c>
      <c r="AX229" s="407">
        <v>0</v>
      </c>
      <c r="AY229" s="407">
        <v>0</v>
      </c>
      <c r="AZ229" s="407">
        <v>0</v>
      </c>
      <c r="BA229" s="407">
        <v>0</v>
      </c>
      <c r="BB229" s="407">
        <v>0</v>
      </c>
      <c r="BC229" s="407">
        <v>0</v>
      </c>
      <c r="BD229" s="407">
        <v>0</v>
      </c>
      <c r="BE229" s="407">
        <v>0</v>
      </c>
      <c r="BF229" s="407">
        <v>0</v>
      </c>
      <c r="BG229" s="407">
        <v>0</v>
      </c>
      <c r="BH229" s="407">
        <v>0</v>
      </c>
      <c r="BI229" s="407">
        <v>0</v>
      </c>
      <c r="BJ229" s="28"/>
      <c r="BK229" s="28"/>
      <c r="BL229" s="28"/>
      <c r="BM229" s="28"/>
    </row>
    <row r="230" spans="1:65" x14ac:dyDescent="0.35">
      <c r="A230" s="28"/>
      <c r="B230" s="402"/>
      <c r="C230" s="403"/>
      <c r="D230" s="404"/>
      <c r="E230" s="405">
        <v>9</v>
      </c>
      <c r="F230" s="406"/>
      <c r="G230" s="408"/>
      <c r="H230" s="409"/>
      <c r="I230" s="409"/>
      <c r="J230" s="409"/>
      <c r="K230" s="409"/>
      <c r="L230" s="409"/>
      <c r="M230" s="409"/>
      <c r="N230" s="409"/>
      <c r="O230" s="524"/>
      <c r="P230" s="407">
        <v>0</v>
      </c>
      <c r="Q230" s="407">
        <v>0</v>
      </c>
      <c r="R230" s="407">
        <v>0</v>
      </c>
      <c r="S230" s="407">
        <v>0</v>
      </c>
      <c r="T230" s="407">
        <v>0</v>
      </c>
      <c r="U230" s="407">
        <v>0</v>
      </c>
      <c r="V230" s="407">
        <v>0</v>
      </c>
      <c r="W230" s="407">
        <v>0</v>
      </c>
      <c r="X230" s="407">
        <v>0</v>
      </c>
      <c r="Y230" s="407">
        <v>0</v>
      </c>
      <c r="Z230" s="407">
        <v>0</v>
      </c>
      <c r="AA230" s="407">
        <v>0</v>
      </c>
      <c r="AB230" s="407">
        <v>0</v>
      </c>
      <c r="AC230" s="407">
        <v>0</v>
      </c>
      <c r="AD230" s="407">
        <v>0</v>
      </c>
      <c r="AE230" s="407">
        <v>0</v>
      </c>
      <c r="AF230" s="407">
        <v>0</v>
      </c>
      <c r="AG230" s="407">
        <v>0</v>
      </c>
      <c r="AH230" s="407">
        <v>0</v>
      </c>
      <c r="AI230" s="407">
        <v>0</v>
      </c>
      <c r="AJ230" s="407">
        <v>0</v>
      </c>
      <c r="AK230" s="407">
        <v>0</v>
      </c>
      <c r="AL230" s="407">
        <v>0</v>
      </c>
      <c r="AM230" s="407">
        <v>0</v>
      </c>
      <c r="AN230" s="407">
        <v>0</v>
      </c>
      <c r="AO230" s="407">
        <v>0</v>
      </c>
      <c r="AP230" s="407">
        <v>0</v>
      </c>
      <c r="AQ230" s="407">
        <v>0</v>
      </c>
      <c r="AR230" s="407">
        <v>0</v>
      </c>
      <c r="AS230" s="407">
        <v>0</v>
      </c>
      <c r="AT230" s="407">
        <v>0</v>
      </c>
      <c r="AU230" s="407">
        <v>0</v>
      </c>
      <c r="AV230" s="407">
        <v>0</v>
      </c>
      <c r="AW230" s="407">
        <v>0</v>
      </c>
      <c r="AX230" s="407">
        <v>0</v>
      </c>
      <c r="AY230" s="407">
        <v>0</v>
      </c>
      <c r="AZ230" s="407">
        <v>0</v>
      </c>
      <c r="BA230" s="407">
        <v>0</v>
      </c>
      <c r="BB230" s="407">
        <v>0</v>
      </c>
      <c r="BC230" s="407">
        <v>0</v>
      </c>
      <c r="BD230" s="407">
        <v>0</v>
      </c>
      <c r="BE230" s="407">
        <v>0</v>
      </c>
      <c r="BF230" s="407">
        <v>0</v>
      </c>
      <c r="BG230" s="407">
        <v>0</v>
      </c>
      <c r="BH230" s="407">
        <v>0</v>
      </c>
      <c r="BI230" s="407">
        <v>0</v>
      </c>
      <c r="BJ230" s="28"/>
      <c r="BK230" s="28"/>
      <c r="BL230" s="28"/>
      <c r="BM230" s="28"/>
    </row>
    <row r="231" spans="1:65" x14ac:dyDescent="0.35">
      <c r="A231" s="28"/>
      <c r="B231" s="402"/>
      <c r="C231" s="403"/>
      <c r="D231" s="404"/>
      <c r="E231" s="411">
        <v>10</v>
      </c>
      <c r="F231" s="406"/>
      <c r="G231" s="408"/>
      <c r="H231" s="409"/>
      <c r="I231" s="409"/>
      <c r="J231" s="409"/>
      <c r="K231" s="409"/>
      <c r="L231" s="409"/>
      <c r="M231" s="409"/>
      <c r="N231" s="409"/>
      <c r="O231" s="409"/>
      <c r="P231" s="524"/>
      <c r="Q231" s="407">
        <v>0</v>
      </c>
      <c r="R231" s="407">
        <v>0</v>
      </c>
      <c r="S231" s="407">
        <v>0</v>
      </c>
      <c r="T231" s="407">
        <v>0</v>
      </c>
      <c r="U231" s="407">
        <v>0</v>
      </c>
      <c r="V231" s="407">
        <v>0</v>
      </c>
      <c r="W231" s="407">
        <v>0</v>
      </c>
      <c r="X231" s="407">
        <v>0</v>
      </c>
      <c r="Y231" s="407">
        <v>0</v>
      </c>
      <c r="Z231" s="407">
        <v>0</v>
      </c>
      <c r="AA231" s="407">
        <v>0</v>
      </c>
      <c r="AB231" s="407">
        <v>0</v>
      </c>
      <c r="AC231" s="407">
        <v>0</v>
      </c>
      <c r="AD231" s="407">
        <v>0</v>
      </c>
      <c r="AE231" s="407">
        <v>0</v>
      </c>
      <c r="AF231" s="407">
        <v>0</v>
      </c>
      <c r="AG231" s="407">
        <v>0</v>
      </c>
      <c r="AH231" s="407">
        <v>0</v>
      </c>
      <c r="AI231" s="407">
        <v>0</v>
      </c>
      <c r="AJ231" s="407">
        <v>0</v>
      </c>
      <c r="AK231" s="407">
        <v>0</v>
      </c>
      <c r="AL231" s="407">
        <v>0</v>
      </c>
      <c r="AM231" s="407">
        <v>0</v>
      </c>
      <c r="AN231" s="407">
        <v>0</v>
      </c>
      <c r="AO231" s="407">
        <v>0</v>
      </c>
      <c r="AP231" s="407">
        <v>0</v>
      </c>
      <c r="AQ231" s="407">
        <v>0</v>
      </c>
      <c r="AR231" s="407">
        <v>0</v>
      </c>
      <c r="AS231" s="407">
        <v>0</v>
      </c>
      <c r="AT231" s="407">
        <v>0</v>
      </c>
      <c r="AU231" s="407">
        <v>0</v>
      </c>
      <c r="AV231" s="407">
        <v>0</v>
      </c>
      <c r="AW231" s="407">
        <v>0</v>
      </c>
      <c r="AX231" s="407">
        <v>0</v>
      </c>
      <c r="AY231" s="407">
        <v>0</v>
      </c>
      <c r="AZ231" s="407">
        <v>0</v>
      </c>
      <c r="BA231" s="407">
        <v>0</v>
      </c>
      <c r="BB231" s="407">
        <v>0</v>
      </c>
      <c r="BC231" s="407">
        <v>0</v>
      </c>
      <c r="BD231" s="407">
        <v>0</v>
      </c>
      <c r="BE231" s="407">
        <v>0</v>
      </c>
      <c r="BF231" s="407">
        <v>0</v>
      </c>
      <c r="BG231" s="407">
        <v>0</v>
      </c>
      <c r="BH231" s="407">
        <v>0</v>
      </c>
      <c r="BI231" s="407">
        <v>0</v>
      </c>
      <c r="BJ231" s="28"/>
      <c r="BK231" s="28"/>
      <c r="BL231" s="28"/>
      <c r="BM231" s="28"/>
    </row>
    <row r="232" spans="1:65" x14ac:dyDescent="0.35">
      <c r="A232" s="28"/>
      <c r="B232" s="196"/>
      <c r="C232" s="402" t="s">
        <v>55</v>
      </c>
      <c r="D232" s="196"/>
      <c r="E232" s="196"/>
      <c r="F232" s="412"/>
      <c r="G232" s="413">
        <v>15.525798537486461</v>
      </c>
      <c r="H232" s="413">
        <v>15.525798537486461</v>
      </c>
      <c r="I232" s="413">
        <v>14.914367853042386</v>
      </c>
      <c r="J232" s="413">
        <v>12.806873109463973</v>
      </c>
      <c r="K232" s="413">
        <v>12.80687310946397</v>
      </c>
      <c r="L232" s="413">
        <v>0</v>
      </c>
      <c r="M232" s="413">
        <v>0</v>
      </c>
      <c r="N232" s="413">
        <v>0</v>
      </c>
      <c r="O232" s="413">
        <v>0</v>
      </c>
      <c r="P232" s="413">
        <v>0</v>
      </c>
      <c r="Q232" s="413">
        <v>0</v>
      </c>
      <c r="R232" s="413">
        <v>0</v>
      </c>
      <c r="S232" s="413">
        <v>0</v>
      </c>
      <c r="T232" s="413">
        <v>0</v>
      </c>
      <c r="U232" s="413">
        <v>0</v>
      </c>
      <c r="V232" s="413">
        <v>0</v>
      </c>
      <c r="W232" s="413">
        <v>0</v>
      </c>
      <c r="X232" s="413">
        <v>0</v>
      </c>
      <c r="Y232" s="413">
        <v>0</v>
      </c>
      <c r="Z232" s="413">
        <v>0</v>
      </c>
      <c r="AA232" s="413">
        <v>0</v>
      </c>
      <c r="AB232" s="413">
        <v>0</v>
      </c>
      <c r="AC232" s="413">
        <v>0</v>
      </c>
      <c r="AD232" s="413">
        <v>0</v>
      </c>
      <c r="AE232" s="413">
        <v>0</v>
      </c>
      <c r="AF232" s="413">
        <v>0</v>
      </c>
      <c r="AG232" s="413">
        <v>0</v>
      </c>
      <c r="AH232" s="413">
        <v>0</v>
      </c>
      <c r="AI232" s="413">
        <v>0</v>
      </c>
      <c r="AJ232" s="413">
        <v>0</v>
      </c>
      <c r="AK232" s="413">
        <v>0</v>
      </c>
      <c r="AL232" s="413">
        <v>0</v>
      </c>
      <c r="AM232" s="413">
        <v>0</v>
      </c>
      <c r="AN232" s="413">
        <v>0</v>
      </c>
      <c r="AO232" s="413">
        <v>0</v>
      </c>
      <c r="AP232" s="413">
        <v>0</v>
      </c>
      <c r="AQ232" s="413">
        <v>0</v>
      </c>
      <c r="AR232" s="413">
        <v>0</v>
      </c>
      <c r="AS232" s="413">
        <v>0</v>
      </c>
      <c r="AT232" s="413">
        <v>0</v>
      </c>
      <c r="AU232" s="413">
        <v>0</v>
      </c>
      <c r="AV232" s="413">
        <v>0</v>
      </c>
      <c r="AW232" s="413">
        <v>0</v>
      </c>
      <c r="AX232" s="413">
        <v>0</v>
      </c>
      <c r="AY232" s="413">
        <v>0</v>
      </c>
      <c r="AZ232" s="413">
        <v>0</v>
      </c>
      <c r="BA232" s="413">
        <v>0</v>
      </c>
      <c r="BB232" s="413">
        <v>0</v>
      </c>
      <c r="BC232" s="413">
        <v>0</v>
      </c>
      <c r="BD232" s="413">
        <v>0</v>
      </c>
      <c r="BE232" s="413">
        <v>0</v>
      </c>
      <c r="BF232" s="413">
        <v>0</v>
      </c>
      <c r="BG232" s="413">
        <v>0</v>
      </c>
      <c r="BH232" s="413">
        <v>0</v>
      </c>
      <c r="BI232" s="413">
        <v>0</v>
      </c>
      <c r="BJ232" s="28"/>
      <c r="BK232" s="28"/>
      <c r="BL232" s="28"/>
      <c r="BM232" s="28"/>
    </row>
    <row r="233" spans="1:65" x14ac:dyDescent="0.35">
      <c r="A233" s="28"/>
      <c r="B233" s="397" t="s">
        <v>56</v>
      </c>
      <c r="C233" s="398"/>
      <c r="D233" s="399" t="s">
        <v>499</v>
      </c>
      <c r="E233" s="398"/>
      <c r="F233" s="400"/>
      <c r="G233" s="401">
        <v>-5.1743077640029056E-4</v>
      </c>
      <c r="H233" s="401">
        <v>0</v>
      </c>
      <c r="I233" s="401">
        <v>0</v>
      </c>
      <c r="J233" s="401">
        <v>0</v>
      </c>
      <c r="K233" s="401">
        <v>0</v>
      </c>
      <c r="L233" s="401">
        <v>0</v>
      </c>
      <c r="M233" s="401">
        <v>0</v>
      </c>
      <c r="N233" s="401">
        <v>0</v>
      </c>
      <c r="O233" s="401">
        <v>0</v>
      </c>
      <c r="P233" s="401">
        <v>0</v>
      </c>
      <c r="Q233" s="401">
        <v>0</v>
      </c>
      <c r="R233" s="401">
        <v>0</v>
      </c>
      <c r="S233" s="401">
        <v>0</v>
      </c>
      <c r="T233" s="401">
        <v>0</v>
      </c>
      <c r="U233" s="401">
        <v>0</v>
      </c>
      <c r="V233" s="401">
        <v>0</v>
      </c>
      <c r="W233" s="401">
        <v>0</v>
      </c>
      <c r="X233" s="401">
        <v>0</v>
      </c>
      <c r="Y233" s="401">
        <v>0</v>
      </c>
      <c r="Z233" s="401">
        <v>0</v>
      </c>
      <c r="AA233" s="401">
        <v>0</v>
      </c>
      <c r="AB233" s="401">
        <v>0</v>
      </c>
      <c r="AC233" s="401">
        <v>0</v>
      </c>
      <c r="AD233" s="401">
        <v>0</v>
      </c>
      <c r="AE233" s="401">
        <v>0</v>
      </c>
      <c r="AF233" s="401">
        <v>0</v>
      </c>
      <c r="AG233" s="401">
        <v>0</v>
      </c>
      <c r="AH233" s="401">
        <v>0</v>
      </c>
      <c r="AI233" s="401">
        <v>0</v>
      </c>
      <c r="AJ233" s="401">
        <v>0</v>
      </c>
      <c r="AK233" s="401">
        <v>0</v>
      </c>
      <c r="AL233" s="401">
        <v>0</v>
      </c>
      <c r="AM233" s="401">
        <v>0</v>
      </c>
      <c r="AN233" s="401">
        <v>0</v>
      </c>
      <c r="AO233" s="401">
        <v>0</v>
      </c>
      <c r="AP233" s="401">
        <v>0</v>
      </c>
      <c r="AQ233" s="401">
        <v>0</v>
      </c>
      <c r="AR233" s="401">
        <v>0</v>
      </c>
      <c r="AS233" s="401">
        <v>0</v>
      </c>
      <c r="AT233" s="401">
        <v>0</v>
      </c>
      <c r="AU233" s="401">
        <v>0</v>
      </c>
      <c r="AV233" s="401">
        <v>0</v>
      </c>
      <c r="AW233" s="401">
        <v>0</v>
      </c>
      <c r="AX233" s="401">
        <v>0</v>
      </c>
      <c r="AY233" s="401">
        <v>0</v>
      </c>
      <c r="AZ233" s="401">
        <v>0</v>
      </c>
      <c r="BA233" s="401">
        <v>0</v>
      </c>
      <c r="BB233" s="401">
        <v>0</v>
      </c>
      <c r="BC233" s="401">
        <v>0</v>
      </c>
      <c r="BD233" s="401">
        <v>0</v>
      </c>
      <c r="BE233" s="401">
        <v>0</v>
      </c>
      <c r="BF233" s="401">
        <v>0</v>
      </c>
      <c r="BG233" s="401">
        <v>0</v>
      </c>
      <c r="BH233" s="401">
        <v>0</v>
      </c>
      <c r="BI233" s="401">
        <v>0</v>
      </c>
      <c r="BJ233" s="28"/>
      <c r="BK233" s="28"/>
      <c r="BL233" s="28"/>
      <c r="BM233" s="28"/>
    </row>
    <row r="234" spans="1:65" ht="118" x14ac:dyDescent="0.35">
      <c r="A234" s="28"/>
      <c r="B234" s="402"/>
      <c r="C234" s="403"/>
      <c r="D234" s="404" t="s">
        <v>500</v>
      </c>
      <c r="E234" s="405">
        <v>0</v>
      </c>
      <c r="F234" s="406"/>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407"/>
      <c r="AC234" s="407"/>
      <c r="AD234" s="407"/>
      <c r="AE234" s="407"/>
      <c r="AF234" s="407"/>
      <c r="AG234" s="407"/>
      <c r="AH234" s="407"/>
      <c r="AI234" s="407"/>
      <c r="AJ234" s="407"/>
      <c r="AK234" s="407"/>
      <c r="AL234" s="407"/>
      <c r="AM234" s="407"/>
      <c r="AN234" s="407"/>
      <c r="AO234" s="407"/>
      <c r="AP234" s="407"/>
      <c r="AQ234" s="407"/>
      <c r="AR234" s="407"/>
      <c r="AS234" s="407"/>
      <c r="AT234" s="407"/>
      <c r="AU234" s="407"/>
      <c r="AV234" s="407"/>
      <c r="AW234" s="407"/>
      <c r="AX234" s="407"/>
      <c r="AY234" s="407"/>
      <c r="AZ234" s="407"/>
      <c r="BA234" s="407"/>
      <c r="BB234" s="407"/>
      <c r="BC234" s="407"/>
      <c r="BD234" s="407"/>
      <c r="BE234" s="407"/>
      <c r="BF234" s="407"/>
      <c r="BG234" s="407"/>
      <c r="BH234" s="407"/>
      <c r="BI234" s="407"/>
      <c r="BJ234" s="28"/>
      <c r="BK234" s="28"/>
      <c r="BL234" s="28"/>
      <c r="BM234" s="28"/>
    </row>
    <row r="235" spans="1:65" x14ac:dyDescent="0.35">
      <c r="A235" s="28"/>
      <c r="B235" s="402"/>
      <c r="C235" s="403"/>
      <c r="D235" s="404"/>
      <c r="E235" s="405">
        <v>1</v>
      </c>
      <c r="F235" s="406"/>
      <c r="G235" s="523"/>
      <c r="H235" s="407">
        <v>0</v>
      </c>
      <c r="I235" s="407">
        <v>0</v>
      </c>
      <c r="J235" s="407">
        <v>0</v>
      </c>
      <c r="K235" s="407">
        <v>0</v>
      </c>
      <c r="L235" s="407">
        <v>0</v>
      </c>
      <c r="M235" s="407">
        <v>0</v>
      </c>
      <c r="N235" s="407">
        <v>0</v>
      </c>
      <c r="O235" s="407">
        <v>0</v>
      </c>
      <c r="P235" s="407">
        <v>0</v>
      </c>
      <c r="Q235" s="407">
        <v>0</v>
      </c>
      <c r="R235" s="407">
        <v>0</v>
      </c>
      <c r="S235" s="407">
        <v>0</v>
      </c>
      <c r="T235" s="407">
        <v>0</v>
      </c>
      <c r="U235" s="407">
        <v>0</v>
      </c>
      <c r="V235" s="407">
        <v>0</v>
      </c>
      <c r="W235" s="407">
        <v>0</v>
      </c>
      <c r="X235" s="407">
        <v>0</v>
      </c>
      <c r="Y235" s="407">
        <v>0</v>
      </c>
      <c r="Z235" s="407">
        <v>0</v>
      </c>
      <c r="AA235" s="407">
        <v>0</v>
      </c>
      <c r="AB235" s="407">
        <v>0</v>
      </c>
      <c r="AC235" s="407">
        <v>0</v>
      </c>
      <c r="AD235" s="407">
        <v>0</v>
      </c>
      <c r="AE235" s="407">
        <v>0</v>
      </c>
      <c r="AF235" s="407">
        <v>0</v>
      </c>
      <c r="AG235" s="407">
        <v>0</v>
      </c>
      <c r="AH235" s="407">
        <v>0</v>
      </c>
      <c r="AI235" s="407">
        <v>0</v>
      </c>
      <c r="AJ235" s="407">
        <v>0</v>
      </c>
      <c r="AK235" s="407">
        <v>0</v>
      </c>
      <c r="AL235" s="407">
        <v>0</v>
      </c>
      <c r="AM235" s="407">
        <v>0</v>
      </c>
      <c r="AN235" s="407">
        <v>0</v>
      </c>
      <c r="AO235" s="407">
        <v>0</v>
      </c>
      <c r="AP235" s="407">
        <v>0</v>
      </c>
      <c r="AQ235" s="407">
        <v>0</v>
      </c>
      <c r="AR235" s="407">
        <v>0</v>
      </c>
      <c r="AS235" s="407">
        <v>0</v>
      </c>
      <c r="AT235" s="407">
        <v>0</v>
      </c>
      <c r="AU235" s="407">
        <v>0</v>
      </c>
      <c r="AV235" s="407">
        <v>0</v>
      </c>
      <c r="AW235" s="407">
        <v>0</v>
      </c>
      <c r="AX235" s="407">
        <v>0</v>
      </c>
      <c r="AY235" s="407">
        <v>0</v>
      </c>
      <c r="AZ235" s="407">
        <v>0</v>
      </c>
      <c r="BA235" s="407">
        <v>0</v>
      </c>
      <c r="BB235" s="407">
        <v>0</v>
      </c>
      <c r="BC235" s="407">
        <v>0</v>
      </c>
      <c r="BD235" s="407">
        <v>0</v>
      </c>
      <c r="BE235" s="407">
        <v>0</v>
      </c>
      <c r="BF235" s="407">
        <v>0</v>
      </c>
      <c r="BG235" s="407">
        <v>0</v>
      </c>
      <c r="BH235" s="407">
        <v>0</v>
      </c>
      <c r="BI235" s="407">
        <v>0</v>
      </c>
      <c r="BJ235" s="28"/>
      <c r="BK235" s="28"/>
      <c r="BL235" s="28"/>
      <c r="BM235" s="28"/>
    </row>
    <row r="236" spans="1:65" x14ac:dyDescent="0.35">
      <c r="A236" s="28"/>
      <c r="B236" s="402"/>
      <c r="C236" s="403"/>
      <c r="D236" s="404"/>
      <c r="E236" s="405">
        <v>2</v>
      </c>
      <c r="F236" s="406"/>
      <c r="G236" s="408"/>
      <c r="H236" s="524"/>
      <c r="I236" s="407">
        <v>0</v>
      </c>
      <c r="J236" s="407">
        <v>0</v>
      </c>
      <c r="K236" s="407">
        <v>0</v>
      </c>
      <c r="L236" s="407">
        <v>0</v>
      </c>
      <c r="M236" s="407">
        <v>0</v>
      </c>
      <c r="N236" s="407">
        <v>0</v>
      </c>
      <c r="O236" s="407">
        <v>0</v>
      </c>
      <c r="P236" s="407">
        <v>0</v>
      </c>
      <c r="Q236" s="407">
        <v>0</v>
      </c>
      <c r="R236" s="407">
        <v>0</v>
      </c>
      <c r="S236" s="407">
        <v>0</v>
      </c>
      <c r="T236" s="407">
        <v>0</v>
      </c>
      <c r="U236" s="407">
        <v>0</v>
      </c>
      <c r="V236" s="407">
        <v>0</v>
      </c>
      <c r="W236" s="407">
        <v>0</v>
      </c>
      <c r="X236" s="407">
        <v>0</v>
      </c>
      <c r="Y236" s="407">
        <v>0</v>
      </c>
      <c r="Z236" s="407">
        <v>0</v>
      </c>
      <c r="AA236" s="407">
        <v>0</v>
      </c>
      <c r="AB236" s="407">
        <v>0</v>
      </c>
      <c r="AC236" s="407">
        <v>0</v>
      </c>
      <c r="AD236" s="407">
        <v>0</v>
      </c>
      <c r="AE236" s="407">
        <v>0</v>
      </c>
      <c r="AF236" s="407">
        <v>0</v>
      </c>
      <c r="AG236" s="407">
        <v>0</v>
      </c>
      <c r="AH236" s="407">
        <v>0</v>
      </c>
      <c r="AI236" s="407">
        <v>0</v>
      </c>
      <c r="AJ236" s="407">
        <v>0</v>
      </c>
      <c r="AK236" s="407">
        <v>0</v>
      </c>
      <c r="AL236" s="407">
        <v>0</v>
      </c>
      <c r="AM236" s="407">
        <v>0</v>
      </c>
      <c r="AN236" s="407">
        <v>0</v>
      </c>
      <c r="AO236" s="407">
        <v>0</v>
      </c>
      <c r="AP236" s="407">
        <v>0</v>
      </c>
      <c r="AQ236" s="407">
        <v>0</v>
      </c>
      <c r="AR236" s="407">
        <v>0</v>
      </c>
      <c r="AS236" s="407">
        <v>0</v>
      </c>
      <c r="AT236" s="407">
        <v>0</v>
      </c>
      <c r="AU236" s="407">
        <v>0</v>
      </c>
      <c r="AV236" s="407">
        <v>0</v>
      </c>
      <c r="AW236" s="407">
        <v>0</v>
      </c>
      <c r="AX236" s="407">
        <v>0</v>
      </c>
      <c r="AY236" s="407">
        <v>0</v>
      </c>
      <c r="AZ236" s="407">
        <v>0</v>
      </c>
      <c r="BA236" s="407">
        <v>0</v>
      </c>
      <c r="BB236" s="407">
        <v>0</v>
      </c>
      <c r="BC236" s="407">
        <v>0</v>
      </c>
      <c r="BD236" s="407">
        <v>0</v>
      </c>
      <c r="BE236" s="407">
        <v>0</v>
      </c>
      <c r="BF236" s="407">
        <v>0</v>
      </c>
      <c r="BG236" s="407">
        <v>0</v>
      </c>
      <c r="BH236" s="407">
        <v>0</v>
      </c>
      <c r="BI236" s="407">
        <v>0</v>
      </c>
      <c r="BJ236" s="28"/>
      <c r="BK236" s="28"/>
      <c r="BL236" s="28"/>
      <c r="BM236" s="28"/>
    </row>
    <row r="237" spans="1:65" x14ac:dyDescent="0.35">
      <c r="A237" s="28"/>
      <c r="B237" s="402"/>
      <c r="C237" s="403"/>
      <c r="D237" s="404"/>
      <c r="E237" s="405">
        <v>3</v>
      </c>
      <c r="F237" s="406"/>
      <c r="G237" s="408"/>
      <c r="H237" s="409"/>
      <c r="I237" s="524"/>
      <c r="J237" s="407">
        <v>0</v>
      </c>
      <c r="K237" s="407">
        <v>0</v>
      </c>
      <c r="L237" s="407">
        <v>0</v>
      </c>
      <c r="M237" s="407">
        <v>0</v>
      </c>
      <c r="N237" s="407">
        <v>0</v>
      </c>
      <c r="O237" s="407">
        <v>0</v>
      </c>
      <c r="P237" s="407">
        <v>0</v>
      </c>
      <c r="Q237" s="407">
        <v>0</v>
      </c>
      <c r="R237" s="407">
        <v>0</v>
      </c>
      <c r="S237" s="407">
        <v>0</v>
      </c>
      <c r="T237" s="407">
        <v>0</v>
      </c>
      <c r="U237" s="407">
        <v>0</v>
      </c>
      <c r="V237" s="407">
        <v>0</v>
      </c>
      <c r="W237" s="407">
        <v>0</v>
      </c>
      <c r="X237" s="407">
        <v>0</v>
      </c>
      <c r="Y237" s="407">
        <v>0</v>
      </c>
      <c r="Z237" s="407">
        <v>0</v>
      </c>
      <c r="AA237" s="407">
        <v>0</v>
      </c>
      <c r="AB237" s="407">
        <v>0</v>
      </c>
      <c r="AC237" s="407">
        <v>0</v>
      </c>
      <c r="AD237" s="407">
        <v>0</v>
      </c>
      <c r="AE237" s="407">
        <v>0</v>
      </c>
      <c r="AF237" s="407">
        <v>0</v>
      </c>
      <c r="AG237" s="407">
        <v>0</v>
      </c>
      <c r="AH237" s="407">
        <v>0</v>
      </c>
      <c r="AI237" s="407">
        <v>0</v>
      </c>
      <c r="AJ237" s="407">
        <v>0</v>
      </c>
      <c r="AK237" s="407">
        <v>0</v>
      </c>
      <c r="AL237" s="407">
        <v>0</v>
      </c>
      <c r="AM237" s="407">
        <v>0</v>
      </c>
      <c r="AN237" s="407">
        <v>0</v>
      </c>
      <c r="AO237" s="407">
        <v>0</v>
      </c>
      <c r="AP237" s="407">
        <v>0</v>
      </c>
      <c r="AQ237" s="407">
        <v>0</v>
      </c>
      <c r="AR237" s="407">
        <v>0</v>
      </c>
      <c r="AS237" s="407">
        <v>0</v>
      </c>
      <c r="AT237" s="407">
        <v>0</v>
      </c>
      <c r="AU237" s="407">
        <v>0</v>
      </c>
      <c r="AV237" s="407">
        <v>0</v>
      </c>
      <c r="AW237" s="407">
        <v>0</v>
      </c>
      <c r="AX237" s="407">
        <v>0</v>
      </c>
      <c r="AY237" s="407">
        <v>0</v>
      </c>
      <c r="AZ237" s="407">
        <v>0</v>
      </c>
      <c r="BA237" s="407">
        <v>0</v>
      </c>
      <c r="BB237" s="407">
        <v>0</v>
      </c>
      <c r="BC237" s="407">
        <v>0</v>
      </c>
      <c r="BD237" s="407">
        <v>0</v>
      </c>
      <c r="BE237" s="407">
        <v>0</v>
      </c>
      <c r="BF237" s="407">
        <v>0</v>
      </c>
      <c r="BG237" s="407">
        <v>0</v>
      </c>
      <c r="BH237" s="407">
        <v>0</v>
      </c>
      <c r="BI237" s="407">
        <v>0</v>
      </c>
      <c r="BJ237" s="28"/>
      <c r="BK237" s="28"/>
      <c r="BL237" s="28"/>
      <c r="BM237" s="28"/>
    </row>
    <row r="238" spans="1:65" x14ac:dyDescent="0.35">
      <c r="A238" s="28"/>
      <c r="B238" s="402"/>
      <c r="C238" s="403"/>
      <c r="D238" s="404"/>
      <c r="E238" s="405">
        <v>4</v>
      </c>
      <c r="F238" s="406"/>
      <c r="G238" s="408"/>
      <c r="H238" s="409"/>
      <c r="I238" s="409"/>
      <c r="J238" s="524"/>
      <c r="K238" s="407">
        <v>0</v>
      </c>
      <c r="L238" s="407">
        <v>0</v>
      </c>
      <c r="M238" s="407">
        <v>0</v>
      </c>
      <c r="N238" s="407">
        <v>0</v>
      </c>
      <c r="O238" s="407">
        <v>0</v>
      </c>
      <c r="P238" s="407">
        <v>0</v>
      </c>
      <c r="Q238" s="407">
        <v>0</v>
      </c>
      <c r="R238" s="407">
        <v>0</v>
      </c>
      <c r="S238" s="407">
        <v>0</v>
      </c>
      <c r="T238" s="407">
        <v>0</v>
      </c>
      <c r="U238" s="407">
        <v>0</v>
      </c>
      <c r="V238" s="407">
        <v>0</v>
      </c>
      <c r="W238" s="407">
        <v>0</v>
      </c>
      <c r="X238" s="407">
        <v>0</v>
      </c>
      <c r="Y238" s="407">
        <v>0</v>
      </c>
      <c r="Z238" s="407">
        <v>0</v>
      </c>
      <c r="AA238" s="407">
        <v>0</v>
      </c>
      <c r="AB238" s="407">
        <v>0</v>
      </c>
      <c r="AC238" s="407">
        <v>0</v>
      </c>
      <c r="AD238" s="407">
        <v>0</v>
      </c>
      <c r="AE238" s="407">
        <v>0</v>
      </c>
      <c r="AF238" s="407">
        <v>0</v>
      </c>
      <c r="AG238" s="407">
        <v>0</v>
      </c>
      <c r="AH238" s="407">
        <v>0</v>
      </c>
      <c r="AI238" s="407">
        <v>0</v>
      </c>
      <c r="AJ238" s="407">
        <v>0</v>
      </c>
      <c r="AK238" s="407">
        <v>0</v>
      </c>
      <c r="AL238" s="407">
        <v>0</v>
      </c>
      <c r="AM238" s="407">
        <v>0</v>
      </c>
      <c r="AN238" s="407">
        <v>0</v>
      </c>
      <c r="AO238" s="407">
        <v>0</v>
      </c>
      <c r="AP238" s="407">
        <v>0</v>
      </c>
      <c r="AQ238" s="407">
        <v>0</v>
      </c>
      <c r="AR238" s="407">
        <v>0</v>
      </c>
      <c r="AS238" s="407">
        <v>0</v>
      </c>
      <c r="AT238" s="407">
        <v>0</v>
      </c>
      <c r="AU238" s="407">
        <v>0</v>
      </c>
      <c r="AV238" s="407">
        <v>0</v>
      </c>
      <c r="AW238" s="407">
        <v>0</v>
      </c>
      <c r="AX238" s="407">
        <v>0</v>
      </c>
      <c r="AY238" s="407">
        <v>0</v>
      </c>
      <c r="AZ238" s="407">
        <v>0</v>
      </c>
      <c r="BA238" s="407">
        <v>0</v>
      </c>
      <c r="BB238" s="407">
        <v>0</v>
      </c>
      <c r="BC238" s="407">
        <v>0</v>
      </c>
      <c r="BD238" s="407">
        <v>0</v>
      </c>
      <c r="BE238" s="407">
        <v>0</v>
      </c>
      <c r="BF238" s="407">
        <v>0</v>
      </c>
      <c r="BG238" s="407">
        <v>0</v>
      </c>
      <c r="BH238" s="407">
        <v>0</v>
      </c>
      <c r="BI238" s="407">
        <v>0</v>
      </c>
      <c r="BJ238" s="28"/>
      <c r="BK238" s="28"/>
      <c r="BL238" s="28"/>
      <c r="BM238" s="28"/>
    </row>
    <row r="239" spans="1:65" x14ac:dyDescent="0.35">
      <c r="A239" s="28"/>
      <c r="B239" s="402"/>
      <c r="C239" s="403"/>
      <c r="D239" s="404"/>
      <c r="E239" s="405">
        <v>5</v>
      </c>
      <c r="F239" s="406"/>
      <c r="G239" s="408"/>
      <c r="H239" s="409"/>
      <c r="I239" s="409"/>
      <c r="J239" s="409"/>
      <c r="K239" s="524"/>
      <c r="L239" s="407">
        <v>0</v>
      </c>
      <c r="M239" s="407">
        <v>0</v>
      </c>
      <c r="N239" s="407">
        <v>0</v>
      </c>
      <c r="O239" s="407">
        <v>0</v>
      </c>
      <c r="P239" s="407">
        <v>0</v>
      </c>
      <c r="Q239" s="407">
        <v>0</v>
      </c>
      <c r="R239" s="407">
        <v>0</v>
      </c>
      <c r="S239" s="407">
        <v>0</v>
      </c>
      <c r="T239" s="407">
        <v>0</v>
      </c>
      <c r="U239" s="407">
        <v>0</v>
      </c>
      <c r="V239" s="407">
        <v>0</v>
      </c>
      <c r="W239" s="407">
        <v>0</v>
      </c>
      <c r="X239" s="407">
        <v>0</v>
      </c>
      <c r="Y239" s="407">
        <v>0</v>
      </c>
      <c r="Z239" s="407">
        <v>0</v>
      </c>
      <c r="AA239" s="407">
        <v>0</v>
      </c>
      <c r="AB239" s="407">
        <v>0</v>
      </c>
      <c r="AC239" s="407">
        <v>0</v>
      </c>
      <c r="AD239" s="407">
        <v>0</v>
      </c>
      <c r="AE239" s="407">
        <v>0</v>
      </c>
      <c r="AF239" s="407">
        <v>0</v>
      </c>
      <c r="AG239" s="407">
        <v>0</v>
      </c>
      <c r="AH239" s="407">
        <v>0</v>
      </c>
      <c r="AI239" s="407">
        <v>0</v>
      </c>
      <c r="AJ239" s="407">
        <v>0</v>
      </c>
      <c r="AK239" s="407">
        <v>0</v>
      </c>
      <c r="AL239" s="407">
        <v>0</v>
      </c>
      <c r="AM239" s="407">
        <v>0</v>
      </c>
      <c r="AN239" s="407">
        <v>0</v>
      </c>
      <c r="AO239" s="407">
        <v>0</v>
      </c>
      <c r="AP239" s="407">
        <v>0</v>
      </c>
      <c r="AQ239" s="407">
        <v>0</v>
      </c>
      <c r="AR239" s="407">
        <v>0</v>
      </c>
      <c r="AS239" s="407">
        <v>0</v>
      </c>
      <c r="AT239" s="407">
        <v>0</v>
      </c>
      <c r="AU239" s="407">
        <v>0</v>
      </c>
      <c r="AV239" s="407">
        <v>0</v>
      </c>
      <c r="AW239" s="407">
        <v>0</v>
      </c>
      <c r="AX239" s="407">
        <v>0</v>
      </c>
      <c r="AY239" s="407">
        <v>0</v>
      </c>
      <c r="AZ239" s="407">
        <v>0</v>
      </c>
      <c r="BA239" s="407">
        <v>0</v>
      </c>
      <c r="BB239" s="407">
        <v>0</v>
      </c>
      <c r="BC239" s="407">
        <v>0</v>
      </c>
      <c r="BD239" s="407">
        <v>0</v>
      </c>
      <c r="BE239" s="407">
        <v>0</v>
      </c>
      <c r="BF239" s="407">
        <v>0</v>
      </c>
      <c r="BG239" s="407">
        <v>0</v>
      </c>
      <c r="BH239" s="407">
        <v>0</v>
      </c>
      <c r="BI239" s="407">
        <v>0</v>
      </c>
      <c r="BJ239" s="28"/>
      <c r="BK239" s="28"/>
      <c r="BL239" s="28"/>
      <c r="BM239" s="28"/>
    </row>
    <row r="240" spans="1:65" x14ac:dyDescent="0.35">
      <c r="A240" s="28"/>
      <c r="B240" s="402"/>
      <c r="C240" s="403"/>
      <c r="D240" s="404"/>
      <c r="E240" s="405">
        <v>6</v>
      </c>
      <c r="F240" s="406"/>
      <c r="G240" s="408"/>
      <c r="H240" s="409"/>
      <c r="I240" s="409"/>
      <c r="J240" s="409"/>
      <c r="K240" s="409"/>
      <c r="L240" s="524"/>
      <c r="M240" s="407">
        <v>0</v>
      </c>
      <c r="N240" s="407">
        <v>0</v>
      </c>
      <c r="O240" s="407">
        <v>0</v>
      </c>
      <c r="P240" s="407">
        <v>0</v>
      </c>
      <c r="Q240" s="407">
        <v>0</v>
      </c>
      <c r="R240" s="407">
        <v>0</v>
      </c>
      <c r="S240" s="407">
        <v>0</v>
      </c>
      <c r="T240" s="407">
        <v>0</v>
      </c>
      <c r="U240" s="407">
        <v>0</v>
      </c>
      <c r="V240" s="407">
        <v>0</v>
      </c>
      <c r="W240" s="407">
        <v>0</v>
      </c>
      <c r="X240" s="407">
        <v>0</v>
      </c>
      <c r="Y240" s="407">
        <v>0</v>
      </c>
      <c r="Z240" s="407">
        <v>0</v>
      </c>
      <c r="AA240" s="407">
        <v>0</v>
      </c>
      <c r="AB240" s="407">
        <v>0</v>
      </c>
      <c r="AC240" s="407">
        <v>0</v>
      </c>
      <c r="AD240" s="407">
        <v>0</v>
      </c>
      <c r="AE240" s="407">
        <v>0</v>
      </c>
      <c r="AF240" s="407">
        <v>0</v>
      </c>
      <c r="AG240" s="407">
        <v>0</v>
      </c>
      <c r="AH240" s="407">
        <v>0</v>
      </c>
      <c r="AI240" s="407">
        <v>0</v>
      </c>
      <c r="AJ240" s="407">
        <v>0</v>
      </c>
      <c r="AK240" s="407">
        <v>0</v>
      </c>
      <c r="AL240" s="407">
        <v>0</v>
      </c>
      <c r="AM240" s="407">
        <v>0</v>
      </c>
      <c r="AN240" s="407">
        <v>0</v>
      </c>
      <c r="AO240" s="407">
        <v>0</v>
      </c>
      <c r="AP240" s="407">
        <v>0</v>
      </c>
      <c r="AQ240" s="407">
        <v>0</v>
      </c>
      <c r="AR240" s="407">
        <v>0</v>
      </c>
      <c r="AS240" s="407">
        <v>0</v>
      </c>
      <c r="AT240" s="407">
        <v>0</v>
      </c>
      <c r="AU240" s="407">
        <v>0</v>
      </c>
      <c r="AV240" s="407">
        <v>0</v>
      </c>
      <c r="AW240" s="407">
        <v>0</v>
      </c>
      <c r="AX240" s="407">
        <v>0</v>
      </c>
      <c r="AY240" s="407">
        <v>0</v>
      </c>
      <c r="AZ240" s="407">
        <v>0</v>
      </c>
      <c r="BA240" s="407">
        <v>0</v>
      </c>
      <c r="BB240" s="407">
        <v>0</v>
      </c>
      <c r="BC240" s="407">
        <v>0</v>
      </c>
      <c r="BD240" s="407">
        <v>0</v>
      </c>
      <c r="BE240" s="407">
        <v>0</v>
      </c>
      <c r="BF240" s="407">
        <v>0</v>
      </c>
      <c r="BG240" s="407">
        <v>0</v>
      </c>
      <c r="BH240" s="407">
        <v>0</v>
      </c>
      <c r="BI240" s="407">
        <v>0</v>
      </c>
      <c r="BJ240" s="28"/>
      <c r="BK240" s="28"/>
      <c r="BL240" s="28"/>
      <c r="BM240" s="28"/>
    </row>
    <row r="241" spans="1:65" x14ac:dyDescent="0.35">
      <c r="A241" s="28"/>
      <c r="B241" s="402"/>
      <c r="C241" s="403"/>
      <c r="D241" s="404"/>
      <c r="E241" s="405">
        <v>7</v>
      </c>
      <c r="F241" s="406"/>
      <c r="G241" s="408"/>
      <c r="H241" s="409"/>
      <c r="I241" s="409"/>
      <c r="J241" s="409"/>
      <c r="K241" s="409"/>
      <c r="L241" s="409"/>
      <c r="M241" s="524"/>
      <c r="N241" s="407">
        <v>0</v>
      </c>
      <c r="O241" s="407">
        <v>0</v>
      </c>
      <c r="P241" s="407">
        <v>0</v>
      </c>
      <c r="Q241" s="407">
        <v>0</v>
      </c>
      <c r="R241" s="407">
        <v>0</v>
      </c>
      <c r="S241" s="407">
        <v>0</v>
      </c>
      <c r="T241" s="407">
        <v>0</v>
      </c>
      <c r="U241" s="407">
        <v>0</v>
      </c>
      <c r="V241" s="407">
        <v>0</v>
      </c>
      <c r="W241" s="407">
        <v>0</v>
      </c>
      <c r="X241" s="407">
        <v>0</v>
      </c>
      <c r="Y241" s="407">
        <v>0</v>
      </c>
      <c r="Z241" s="407">
        <v>0</v>
      </c>
      <c r="AA241" s="407">
        <v>0</v>
      </c>
      <c r="AB241" s="407">
        <v>0</v>
      </c>
      <c r="AC241" s="407">
        <v>0</v>
      </c>
      <c r="AD241" s="407">
        <v>0</v>
      </c>
      <c r="AE241" s="407">
        <v>0</v>
      </c>
      <c r="AF241" s="407">
        <v>0</v>
      </c>
      <c r="AG241" s="407">
        <v>0</v>
      </c>
      <c r="AH241" s="407">
        <v>0</v>
      </c>
      <c r="AI241" s="407">
        <v>0</v>
      </c>
      <c r="AJ241" s="407">
        <v>0</v>
      </c>
      <c r="AK241" s="407">
        <v>0</v>
      </c>
      <c r="AL241" s="407">
        <v>0</v>
      </c>
      <c r="AM241" s="407">
        <v>0</v>
      </c>
      <c r="AN241" s="407">
        <v>0</v>
      </c>
      <c r="AO241" s="407">
        <v>0</v>
      </c>
      <c r="AP241" s="407">
        <v>0</v>
      </c>
      <c r="AQ241" s="407">
        <v>0</v>
      </c>
      <c r="AR241" s="407">
        <v>0</v>
      </c>
      <c r="AS241" s="407">
        <v>0</v>
      </c>
      <c r="AT241" s="407">
        <v>0</v>
      </c>
      <c r="AU241" s="407">
        <v>0</v>
      </c>
      <c r="AV241" s="407">
        <v>0</v>
      </c>
      <c r="AW241" s="407">
        <v>0</v>
      </c>
      <c r="AX241" s="407">
        <v>0</v>
      </c>
      <c r="AY241" s="407">
        <v>0</v>
      </c>
      <c r="AZ241" s="407">
        <v>0</v>
      </c>
      <c r="BA241" s="407">
        <v>0</v>
      </c>
      <c r="BB241" s="407">
        <v>0</v>
      </c>
      <c r="BC241" s="407">
        <v>0</v>
      </c>
      <c r="BD241" s="407">
        <v>0</v>
      </c>
      <c r="BE241" s="407">
        <v>0</v>
      </c>
      <c r="BF241" s="407">
        <v>0</v>
      </c>
      <c r="BG241" s="407">
        <v>0</v>
      </c>
      <c r="BH241" s="407">
        <v>0</v>
      </c>
      <c r="BI241" s="407">
        <v>0</v>
      </c>
      <c r="BJ241" s="28"/>
      <c r="BK241" s="28"/>
      <c r="BL241" s="28"/>
      <c r="BM241" s="28"/>
    </row>
    <row r="242" spans="1:65" x14ac:dyDescent="0.35">
      <c r="A242" s="28"/>
      <c r="B242" s="402"/>
      <c r="C242" s="403"/>
      <c r="D242" s="404"/>
      <c r="E242" s="405">
        <v>8</v>
      </c>
      <c r="F242" s="406"/>
      <c r="G242" s="408"/>
      <c r="H242" s="409"/>
      <c r="I242" s="409"/>
      <c r="J242" s="409"/>
      <c r="K242" s="409"/>
      <c r="L242" s="409"/>
      <c r="M242" s="409"/>
      <c r="N242" s="524"/>
      <c r="O242" s="407">
        <v>0</v>
      </c>
      <c r="P242" s="407">
        <v>0</v>
      </c>
      <c r="Q242" s="407">
        <v>0</v>
      </c>
      <c r="R242" s="407">
        <v>0</v>
      </c>
      <c r="S242" s="407">
        <v>0</v>
      </c>
      <c r="T242" s="407">
        <v>0</v>
      </c>
      <c r="U242" s="407">
        <v>0</v>
      </c>
      <c r="V242" s="407">
        <v>0</v>
      </c>
      <c r="W242" s="407">
        <v>0</v>
      </c>
      <c r="X242" s="407">
        <v>0</v>
      </c>
      <c r="Y242" s="407">
        <v>0</v>
      </c>
      <c r="Z242" s="407">
        <v>0</v>
      </c>
      <c r="AA242" s="407">
        <v>0</v>
      </c>
      <c r="AB242" s="407">
        <v>0</v>
      </c>
      <c r="AC242" s="407">
        <v>0</v>
      </c>
      <c r="AD242" s="407">
        <v>0</v>
      </c>
      <c r="AE242" s="407">
        <v>0</v>
      </c>
      <c r="AF242" s="407">
        <v>0</v>
      </c>
      <c r="AG242" s="407">
        <v>0</v>
      </c>
      <c r="AH242" s="407">
        <v>0</v>
      </c>
      <c r="AI242" s="407">
        <v>0</v>
      </c>
      <c r="AJ242" s="407">
        <v>0</v>
      </c>
      <c r="AK242" s="407">
        <v>0</v>
      </c>
      <c r="AL242" s="407">
        <v>0</v>
      </c>
      <c r="AM242" s="407">
        <v>0</v>
      </c>
      <c r="AN242" s="407">
        <v>0</v>
      </c>
      <c r="AO242" s="407">
        <v>0</v>
      </c>
      <c r="AP242" s="407">
        <v>0</v>
      </c>
      <c r="AQ242" s="407">
        <v>0</v>
      </c>
      <c r="AR242" s="407">
        <v>0</v>
      </c>
      <c r="AS242" s="407">
        <v>0</v>
      </c>
      <c r="AT242" s="407">
        <v>0</v>
      </c>
      <c r="AU242" s="407">
        <v>0</v>
      </c>
      <c r="AV242" s="407">
        <v>0</v>
      </c>
      <c r="AW242" s="407">
        <v>0</v>
      </c>
      <c r="AX242" s="407">
        <v>0</v>
      </c>
      <c r="AY242" s="407">
        <v>0</v>
      </c>
      <c r="AZ242" s="407">
        <v>0</v>
      </c>
      <c r="BA242" s="407">
        <v>0</v>
      </c>
      <c r="BB242" s="407">
        <v>0</v>
      </c>
      <c r="BC242" s="407">
        <v>0</v>
      </c>
      <c r="BD242" s="407">
        <v>0</v>
      </c>
      <c r="BE242" s="407">
        <v>0</v>
      </c>
      <c r="BF242" s="407">
        <v>0</v>
      </c>
      <c r="BG242" s="407">
        <v>0</v>
      </c>
      <c r="BH242" s="407">
        <v>0</v>
      </c>
      <c r="BI242" s="407">
        <v>0</v>
      </c>
      <c r="BJ242" s="28"/>
      <c r="BK242" s="28"/>
      <c r="BL242" s="28"/>
      <c r="BM242" s="28"/>
    </row>
    <row r="243" spans="1:65" x14ac:dyDescent="0.35">
      <c r="A243" s="28"/>
      <c r="B243" s="402"/>
      <c r="C243" s="403"/>
      <c r="D243" s="404"/>
      <c r="E243" s="405">
        <v>9</v>
      </c>
      <c r="F243" s="406"/>
      <c r="G243" s="408"/>
      <c r="H243" s="409"/>
      <c r="I243" s="409"/>
      <c r="J243" s="409"/>
      <c r="K243" s="409"/>
      <c r="L243" s="409"/>
      <c r="M243" s="409"/>
      <c r="N243" s="409"/>
      <c r="O243" s="524"/>
      <c r="P243" s="407">
        <v>0</v>
      </c>
      <c r="Q243" s="407">
        <v>0</v>
      </c>
      <c r="R243" s="407">
        <v>0</v>
      </c>
      <c r="S243" s="407">
        <v>0</v>
      </c>
      <c r="T243" s="407">
        <v>0</v>
      </c>
      <c r="U243" s="407">
        <v>0</v>
      </c>
      <c r="V243" s="407">
        <v>0</v>
      </c>
      <c r="W243" s="407">
        <v>0</v>
      </c>
      <c r="X243" s="407">
        <v>0</v>
      </c>
      <c r="Y243" s="407">
        <v>0</v>
      </c>
      <c r="Z243" s="407">
        <v>0</v>
      </c>
      <c r="AA243" s="407">
        <v>0</v>
      </c>
      <c r="AB243" s="407">
        <v>0</v>
      </c>
      <c r="AC243" s="407">
        <v>0</v>
      </c>
      <c r="AD243" s="407">
        <v>0</v>
      </c>
      <c r="AE243" s="407">
        <v>0</v>
      </c>
      <c r="AF243" s="407">
        <v>0</v>
      </c>
      <c r="AG243" s="407">
        <v>0</v>
      </c>
      <c r="AH243" s="407">
        <v>0</v>
      </c>
      <c r="AI243" s="407">
        <v>0</v>
      </c>
      <c r="AJ243" s="407">
        <v>0</v>
      </c>
      <c r="AK243" s="407">
        <v>0</v>
      </c>
      <c r="AL243" s="407">
        <v>0</v>
      </c>
      <c r="AM243" s="407">
        <v>0</v>
      </c>
      <c r="AN243" s="407">
        <v>0</v>
      </c>
      <c r="AO243" s="407">
        <v>0</v>
      </c>
      <c r="AP243" s="407">
        <v>0</v>
      </c>
      <c r="AQ243" s="407">
        <v>0</v>
      </c>
      <c r="AR243" s="407">
        <v>0</v>
      </c>
      <c r="AS243" s="407">
        <v>0</v>
      </c>
      <c r="AT243" s="407">
        <v>0</v>
      </c>
      <c r="AU243" s="407">
        <v>0</v>
      </c>
      <c r="AV243" s="407">
        <v>0</v>
      </c>
      <c r="AW243" s="407">
        <v>0</v>
      </c>
      <c r="AX243" s="407">
        <v>0</v>
      </c>
      <c r="AY243" s="407">
        <v>0</v>
      </c>
      <c r="AZ243" s="407">
        <v>0</v>
      </c>
      <c r="BA243" s="407">
        <v>0</v>
      </c>
      <c r="BB243" s="407">
        <v>0</v>
      </c>
      <c r="BC243" s="407">
        <v>0</v>
      </c>
      <c r="BD243" s="407">
        <v>0</v>
      </c>
      <c r="BE243" s="407">
        <v>0</v>
      </c>
      <c r="BF243" s="407">
        <v>0</v>
      </c>
      <c r="BG243" s="407">
        <v>0</v>
      </c>
      <c r="BH243" s="407">
        <v>0</v>
      </c>
      <c r="BI243" s="407">
        <v>0</v>
      </c>
      <c r="BJ243" s="28"/>
      <c r="BK243" s="28"/>
      <c r="BL243" s="28"/>
      <c r="BM243" s="28"/>
    </row>
    <row r="244" spans="1:65" x14ac:dyDescent="0.35">
      <c r="A244" s="28"/>
      <c r="B244" s="402"/>
      <c r="C244" s="403"/>
      <c r="D244" s="404"/>
      <c r="E244" s="411">
        <v>10</v>
      </c>
      <c r="F244" s="406"/>
      <c r="G244" s="408"/>
      <c r="H244" s="409"/>
      <c r="I244" s="409"/>
      <c r="J244" s="409"/>
      <c r="K244" s="409"/>
      <c r="L244" s="409"/>
      <c r="M244" s="409"/>
      <c r="N244" s="409"/>
      <c r="O244" s="409"/>
      <c r="P244" s="524"/>
      <c r="Q244" s="407">
        <v>0</v>
      </c>
      <c r="R244" s="407">
        <v>0</v>
      </c>
      <c r="S244" s="407">
        <v>0</v>
      </c>
      <c r="T244" s="407">
        <v>0</v>
      </c>
      <c r="U244" s="407">
        <v>0</v>
      </c>
      <c r="V244" s="407">
        <v>0</v>
      </c>
      <c r="W244" s="407">
        <v>0</v>
      </c>
      <c r="X244" s="407">
        <v>0</v>
      </c>
      <c r="Y244" s="407">
        <v>0</v>
      </c>
      <c r="Z244" s="407">
        <v>0</v>
      </c>
      <c r="AA244" s="407">
        <v>0</v>
      </c>
      <c r="AB244" s="407">
        <v>0</v>
      </c>
      <c r="AC244" s="407">
        <v>0</v>
      </c>
      <c r="AD244" s="407">
        <v>0</v>
      </c>
      <c r="AE244" s="407">
        <v>0</v>
      </c>
      <c r="AF244" s="407">
        <v>0</v>
      </c>
      <c r="AG244" s="407">
        <v>0</v>
      </c>
      <c r="AH244" s="407">
        <v>0</v>
      </c>
      <c r="AI244" s="407">
        <v>0</v>
      </c>
      <c r="AJ244" s="407">
        <v>0</v>
      </c>
      <c r="AK244" s="407">
        <v>0</v>
      </c>
      <c r="AL244" s="407">
        <v>0</v>
      </c>
      <c r="AM244" s="407">
        <v>0</v>
      </c>
      <c r="AN244" s="407">
        <v>0</v>
      </c>
      <c r="AO244" s="407">
        <v>0</v>
      </c>
      <c r="AP244" s="407">
        <v>0</v>
      </c>
      <c r="AQ244" s="407">
        <v>0</v>
      </c>
      <c r="AR244" s="407">
        <v>0</v>
      </c>
      <c r="AS244" s="407">
        <v>0</v>
      </c>
      <c r="AT244" s="407">
        <v>0</v>
      </c>
      <c r="AU244" s="407">
        <v>0</v>
      </c>
      <c r="AV244" s="407">
        <v>0</v>
      </c>
      <c r="AW244" s="407">
        <v>0</v>
      </c>
      <c r="AX244" s="407">
        <v>0</v>
      </c>
      <c r="AY244" s="407">
        <v>0</v>
      </c>
      <c r="AZ244" s="407">
        <v>0</v>
      </c>
      <c r="BA244" s="407">
        <v>0</v>
      </c>
      <c r="BB244" s="407">
        <v>0</v>
      </c>
      <c r="BC244" s="407">
        <v>0</v>
      </c>
      <c r="BD244" s="407">
        <v>0</v>
      </c>
      <c r="BE244" s="407">
        <v>0</v>
      </c>
      <c r="BF244" s="407">
        <v>0</v>
      </c>
      <c r="BG244" s="407">
        <v>0</v>
      </c>
      <c r="BH244" s="407">
        <v>0</v>
      </c>
      <c r="BI244" s="407">
        <v>0</v>
      </c>
      <c r="BJ244" s="28"/>
      <c r="BK244" s="28"/>
      <c r="BL244" s="28"/>
      <c r="BM244" s="28"/>
    </row>
    <row r="245" spans="1:65" x14ac:dyDescent="0.35">
      <c r="A245" s="28"/>
      <c r="B245" s="196"/>
      <c r="C245" s="402" t="s">
        <v>56</v>
      </c>
      <c r="D245" s="196"/>
      <c r="E245" s="196"/>
      <c r="F245" s="412"/>
      <c r="G245" s="413">
        <v>-5.1743077640029056E-4</v>
      </c>
      <c r="H245" s="413">
        <v>0</v>
      </c>
      <c r="I245" s="413">
        <v>0</v>
      </c>
      <c r="J245" s="413">
        <v>0</v>
      </c>
      <c r="K245" s="413">
        <v>0</v>
      </c>
      <c r="L245" s="413">
        <v>0</v>
      </c>
      <c r="M245" s="413">
        <v>0</v>
      </c>
      <c r="N245" s="413">
        <v>0</v>
      </c>
      <c r="O245" s="413">
        <v>0</v>
      </c>
      <c r="P245" s="413">
        <v>0</v>
      </c>
      <c r="Q245" s="413">
        <v>0</v>
      </c>
      <c r="R245" s="413">
        <v>0</v>
      </c>
      <c r="S245" s="413">
        <v>0</v>
      </c>
      <c r="T245" s="413">
        <v>0</v>
      </c>
      <c r="U245" s="413">
        <v>0</v>
      </c>
      <c r="V245" s="413">
        <v>0</v>
      </c>
      <c r="W245" s="413">
        <v>0</v>
      </c>
      <c r="X245" s="413">
        <v>0</v>
      </c>
      <c r="Y245" s="413">
        <v>0</v>
      </c>
      <c r="Z245" s="413">
        <v>0</v>
      </c>
      <c r="AA245" s="413">
        <v>0</v>
      </c>
      <c r="AB245" s="413">
        <v>0</v>
      </c>
      <c r="AC245" s="413">
        <v>0</v>
      </c>
      <c r="AD245" s="413">
        <v>0</v>
      </c>
      <c r="AE245" s="413">
        <v>0</v>
      </c>
      <c r="AF245" s="413">
        <v>0</v>
      </c>
      <c r="AG245" s="413">
        <v>0</v>
      </c>
      <c r="AH245" s="413">
        <v>0</v>
      </c>
      <c r="AI245" s="413">
        <v>0</v>
      </c>
      <c r="AJ245" s="413">
        <v>0</v>
      </c>
      <c r="AK245" s="413">
        <v>0</v>
      </c>
      <c r="AL245" s="413">
        <v>0</v>
      </c>
      <c r="AM245" s="413">
        <v>0</v>
      </c>
      <c r="AN245" s="413">
        <v>0</v>
      </c>
      <c r="AO245" s="413">
        <v>0</v>
      </c>
      <c r="AP245" s="413">
        <v>0</v>
      </c>
      <c r="AQ245" s="413">
        <v>0</v>
      </c>
      <c r="AR245" s="413">
        <v>0</v>
      </c>
      <c r="AS245" s="413">
        <v>0</v>
      </c>
      <c r="AT245" s="413">
        <v>0</v>
      </c>
      <c r="AU245" s="413">
        <v>0</v>
      </c>
      <c r="AV245" s="413">
        <v>0</v>
      </c>
      <c r="AW245" s="413">
        <v>0</v>
      </c>
      <c r="AX245" s="413">
        <v>0</v>
      </c>
      <c r="AY245" s="413">
        <v>0</v>
      </c>
      <c r="AZ245" s="413">
        <v>0</v>
      </c>
      <c r="BA245" s="413">
        <v>0</v>
      </c>
      <c r="BB245" s="413">
        <v>0</v>
      </c>
      <c r="BC245" s="413">
        <v>0</v>
      </c>
      <c r="BD245" s="413">
        <v>0</v>
      </c>
      <c r="BE245" s="413">
        <v>0</v>
      </c>
      <c r="BF245" s="413">
        <v>0</v>
      </c>
      <c r="BG245" s="413">
        <v>0</v>
      </c>
      <c r="BH245" s="413">
        <v>0</v>
      </c>
      <c r="BI245" s="413">
        <v>0</v>
      </c>
      <c r="BJ245" s="28"/>
      <c r="BK245" s="28"/>
      <c r="BL245" s="28"/>
      <c r="BM245" s="28"/>
    </row>
    <row r="246" spans="1:65" x14ac:dyDescent="0.35">
      <c r="A246" s="28"/>
      <c r="B246" s="397" t="s">
        <v>57</v>
      </c>
      <c r="C246" s="398"/>
      <c r="D246" s="399" t="s">
        <v>499</v>
      </c>
      <c r="E246" s="398"/>
      <c r="F246" s="400"/>
      <c r="G246" s="401">
        <v>6.1554735996790715</v>
      </c>
      <c r="H246" s="401">
        <v>4.697838409591081</v>
      </c>
      <c r="I246" s="401">
        <v>13.949773048901113</v>
      </c>
      <c r="J246" s="401">
        <v>13.433352005378131</v>
      </c>
      <c r="K246" s="401">
        <v>12.43708652463701</v>
      </c>
      <c r="L246" s="401">
        <v>0</v>
      </c>
      <c r="M246" s="401">
        <v>0</v>
      </c>
      <c r="N246" s="401">
        <v>0</v>
      </c>
      <c r="O246" s="401">
        <v>0</v>
      </c>
      <c r="P246" s="401">
        <v>0</v>
      </c>
      <c r="Q246" s="401">
        <v>0</v>
      </c>
      <c r="R246" s="401">
        <v>0</v>
      </c>
      <c r="S246" s="401">
        <v>0</v>
      </c>
      <c r="T246" s="401">
        <v>0</v>
      </c>
      <c r="U246" s="401">
        <v>0</v>
      </c>
      <c r="V246" s="401">
        <v>0</v>
      </c>
      <c r="W246" s="401">
        <v>0</v>
      </c>
      <c r="X246" s="401">
        <v>0</v>
      </c>
      <c r="Y246" s="401">
        <v>0</v>
      </c>
      <c r="Z246" s="401">
        <v>0</v>
      </c>
      <c r="AA246" s="401">
        <v>0</v>
      </c>
      <c r="AB246" s="401">
        <v>0</v>
      </c>
      <c r="AC246" s="401">
        <v>0</v>
      </c>
      <c r="AD246" s="401">
        <v>0</v>
      </c>
      <c r="AE246" s="401">
        <v>0</v>
      </c>
      <c r="AF246" s="401">
        <v>0</v>
      </c>
      <c r="AG246" s="401">
        <v>0</v>
      </c>
      <c r="AH246" s="401">
        <v>0</v>
      </c>
      <c r="AI246" s="401">
        <v>0</v>
      </c>
      <c r="AJ246" s="401">
        <v>0</v>
      </c>
      <c r="AK246" s="401">
        <v>0</v>
      </c>
      <c r="AL246" s="401">
        <v>0</v>
      </c>
      <c r="AM246" s="401">
        <v>0</v>
      </c>
      <c r="AN246" s="401">
        <v>0</v>
      </c>
      <c r="AO246" s="401">
        <v>0</v>
      </c>
      <c r="AP246" s="401">
        <v>0</v>
      </c>
      <c r="AQ246" s="401">
        <v>0</v>
      </c>
      <c r="AR246" s="401">
        <v>0</v>
      </c>
      <c r="AS246" s="401">
        <v>0</v>
      </c>
      <c r="AT246" s="401">
        <v>0</v>
      </c>
      <c r="AU246" s="401">
        <v>0</v>
      </c>
      <c r="AV246" s="401">
        <v>0</v>
      </c>
      <c r="AW246" s="401">
        <v>0</v>
      </c>
      <c r="AX246" s="401">
        <v>0</v>
      </c>
      <c r="AY246" s="401">
        <v>0</v>
      </c>
      <c r="AZ246" s="401">
        <v>0</v>
      </c>
      <c r="BA246" s="401">
        <v>0</v>
      </c>
      <c r="BB246" s="401">
        <v>0</v>
      </c>
      <c r="BC246" s="401">
        <v>0</v>
      </c>
      <c r="BD246" s="401">
        <v>0</v>
      </c>
      <c r="BE246" s="401">
        <v>0</v>
      </c>
      <c r="BF246" s="401">
        <v>0</v>
      </c>
      <c r="BG246" s="401">
        <v>0</v>
      </c>
      <c r="BH246" s="401">
        <v>0</v>
      </c>
      <c r="BI246" s="401">
        <v>0</v>
      </c>
      <c r="BJ246" s="28"/>
      <c r="BK246" s="28"/>
      <c r="BL246" s="28"/>
      <c r="BM246" s="28"/>
    </row>
    <row r="247" spans="1:65" ht="118" x14ac:dyDescent="0.35">
      <c r="A247" s="28"/>
      <c r="B247" s="402"/>
      <c r="C247" s="403"/>
      <c r="D247" s="404" t="s">
        <v>500</v>
      </c>
      <c r="E247" s="405">
        <v>0</v>
      </c>
      <c r="F247" s="406"/>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407"/>
      <c r="AC247" s="407"/>
      <c r="AD247" s="407"/>
      <c r="AE247" s="407"/>
      <c r="AF247" s="407"/>
      <c r="AG247" s="407"/>
      <c r="AH247" s="407"/>
      <c r="AI247" s="407"/>
      <c r="AJ247" s="407"/>
      <c r="AK247" s="407"/>
      <c r="AL247" s="407"/>
      <c r="AM247" s="407"/>
      <c r="AN247" s="407"/>
      <c r="AO247" s="407"/>
      <c r="AP247" s="407"/>
      <c r="AQ247" s="407"/>
      <c r="AR247" s="407"/>
      <c r="AS247" s="407"/>
      <c r="AT247" s="407"/>
      <c r="AU247" s="407"/>
      <c r="AV247" s="407"/>
      <c r="AW247" s="407"/>
      <c r="AX247" s="407"/>
      <c r="AY247" s="407"/>
      <c r="AZ247" s="407"/>
      <c r="BA247" s="407"/>
      <c r="BB247" s="407"/>
      <c r="BC247" s="407"/>
      <c r="BD247" s="407"/>
      <c r="BE247" s="407"/>
      <c r="BF247" s="407"/>
      <c r="BG247" s="407"/>
      <c r="BH247" s="407"/>
      <c r="BI247" s="407"/>
      <c r="BJ247" s="28"/>
      <c r="BK247" s="28"/>
      <c r="BL247" s="28"/>
      <c r="BM247" s="28"/>
    </row>
    <row r="248" spans="1:65" x14ac:dyDescent="0.35">
      <c r="A248" s="28"/>
      <c r="B248" s="402"/>
      <c r="C248" s="403"/>
      <c r="D248" s="404"/>
      <c r="E248" s="405">
        <v>1</v>
      </c>
      <c r="F248" s="406"/>
      <c r="G248" s="523"/>
      <c r="H248" s="407">
        <v>4.0747329840743136</v>
      </c>
      <c r="I248" s="407">
        <v>4.0747329840743136</v>
      </c>
      <c r="J248" s="407">
        <v>4.0747329840743136</v>
      </c>
      <c r="K248" s="407">
        <v>4.0747329840743136</v>
      </c>
      <c r="L248" s="407">
        <v>4.0747329840743136</v>
      </c>
      <c r="M248" s="407">
        <v>4.0747329840743136</v>
      </c>
      <c r="N248" s="407">
        <v>4.0747329840743136</v>
      </c>
      <c r="O248" s="407">
        <v>3.5527136788005009E-15</v>
      </c>
      <c r="P248" s="407">
        <v>0</v>
      </c>
      <c r="Q248" s="407">
        <v>0</v>
      </c>
      <c r="R248" s="407">
        <v>0</v>
      </c>
      <c r="S248" s="407">
        <v>0</v>
      </c>
      <c r="T248" s="407">
        <v>0</v>
      </c>
      <c r="U248" s="407">
        <v>0</v>
      </c>
      <c r="V248" s="407">
        <v>0</v>
      </c>
      <c r="W248" s="407">
        <v>0</v>
      </c>
      <c r="X248" s="407">
        <v>0</v>
      </c>
      <c r="Y248" s="407">
        <v>0</v>
      </c>
      <c r="Z248" s="407">
        <v>0</v>
      </c>
      <c r="AA248" s="407">
        <v>0</v>
      </c>
      <c r="AB248" s="407">
        <v>0</v>
      </c>
      <c r="AC248" s="407">
        <v>0</v>
      </c>
      <c r="AD248" s="407">
        <v>0</v>
      </c>
      <c r="AE248" s="407">
        <v>0</v>
      </c>
      <c r="AF248" s="407">
        <v>0</v>
      </c>
      <c r="AG248" s="407">
        <v>0</v>
      </c>
      <c r="AH248" s="407">
        <v>0</v>
      </c>
      <c r="AI248" s="407">
        <v>0</v>
      </c>
      <c r="AJ248" s="407">
        <v>0</v>
      </c>
      <c r="AK248" s="407">
        <v>0</v>
      </c>
      <c r="AL248" s="407">
        <v>0</v>
      </c>
      <c r="AM248" s="407">
        <v>0</v>
      </c>
      <c r="AN248" s="407">
        <v>0</v>
      </c>
      <c r="AO248" s="407">
        <v>0</v>
      </c>
      <c r="AP248" s="407">
        <v>0</v>
      </c>
      <c r="AQ248" s="407">
        <v>0</v>
      </c>
      <c r="AR248" s="407">
        <v>0</v>
      </c>
      <c r="AS248" s="407">
        <v>0</v>
      </c>
      <c r="AT248" s="407">
        <v>0</v>
      </c>
      <c r="AU248" s="407">
        <v>0</v>
      </c>
      <c r="AV248" s="407">
        <v>0</v>
      </c>
      <c r="AW248" s="407">
        <v>0</v>
      </c>
      <c r="AX248" s="407">
        <v>0</v>
      </c>
      <c r="AY248" s="407">
        <v>0</v>
      </c>
      <c r="AZ248" s="407">
        <v>0</v>
      </c>
      <c r="BA248" s="407">
        <v>0</v>
      </c>
      <c r="BB248" s="407">
        <v>0</v>
      </c>
      <c r="BC248" s="407">
        <v>0</v>
      </c>
      <c r="BD248" s="407">
        <v>0</v>
      </c>
      <c r="BE248" s="407">
        <v>0</v>
      </c>
      <c r="BF248" s="407">
        <v>0</v>
      </c>
      <c r="BG248" s="407">
        <v>0</v>
      </c>
      <c r="BH248" s="407">
        <v>0</v>
      </c>
      <c r="BI248" s="407">
        <v>0</v>
      </c>
      <c r="BJ248" s="28"/>
      <c r="BK248" s="28"/>
      <c r="BL248" s="28"/>
      <c r="BM248" s="28"/>
    </row>
    <row r="249" spans="1:65" x14ac:dyDescent="0.35">
      <c r="A249" s="28"/>
      <c r="B249" s="402"/>
      <c r="C249" s="403"/>
      <c r="D249" s="404"/>
      <c r="E249" s="405">
        <v>2</v>
      </c>
      <c r="F249" s="406"/>
      <c r="G249" s="408"/>
      <c r="H249" s="524"/>
      <c r="I249" s="407">
        <v>2.505420127188823</v>
      </c>
      <c r="J249" s="407">
        <v>2.505420127188823</v>
      </c>
      <c r="K249" s="407">
        <v>2.505420127188823</v>
      </c>
      <c r="L249" s="407">
        <v>2.505420127188823</v>
      </c>
      <c r="M249" s="407">
        <v>2.505420127188823</v>
      </c>
      <c r="N249" s="407">
        <v>2.505420127188823</v>
      </c>
      <c r="O249" s="407">
        <v>2.505420127188823</v>
      </c>
      <c r="P249" s="407">
        <v>-3.5527136788005009E-15</v>
      </c>
      <c r="Q249" s="407">
        <v>0</v>
      </c>
      <c r="R249" s="407">
        <v>0</v>
      </c>
      <c r="S249" s="407">
        <v>0</v>
      </c>
      <c r="T249" s="407">
        <v>0</v>
      </c>
      <c r="U249" s="407">
        <v>0</v>
      </c>
      <c r="V249" s="407">
        <v>0</v>
      </c>
      <c r="W249" s="407">
        <v>0</v>
      </c>
      <c r="X249" s="407">
        <v>0</v>
      </c>
      <c r="Y249" s="407">
        <v>0</v>
      </c>
      <c r="Z249" s="407">
        <v>0</v>
      </c>
      <c r="AA249" s="407">
        <v>0</v>
      </c>
      <c r="AB249" s="407">
        <v>0</v>
      </c>
      <c r="AC249" s="407">
        <v>0</v>
      </c>
      <c r="AD249" s="407">
        <v>0</v>
      </c>
      <c r="AE249" s="407">
        <v>0</v>
      </c>
      <c r="AF249" s="407">
        <v>0</v>
      </c>
      <c r="AG249" s="407">
        <v>0</v>
      </c>
      <c r="AH249" s="407">
        <v>0</v>
      </c>
      <c r="AI249" s="407">
        <v>0</v>
      </c>
      <c r="AJ249" s="407">
        <v>0</v>
      </c>
      <c r="AK249" s="407">
        <v>0</v>
      </c>
      <c r="AL249" s="407">
        <v>0</v>
      </c>
      <c r="AM249" s="407">
        <v>0</v>
      </c>
      <c r="AN249" s="407">
        <v>0</v>
      </c>
      <c r="AO249" s="407">
        <v>0</v>
      </c>
      <c r="AP249" s="407">
        <v>0</v>
      </c>
      <c r="AQ249" s="407">
        <v>0</v>
      </c>
      <c r="AR249" s="407">
        <v>0</v>
      </c>
      <c r="AS249" s="407">
        <v>0</v>
      </c>
      <c r="AT249" s="407">
        <v>0</v>
      </c>
      <c r="AU249" s="407">
        <v>0</v>
      </c>
      <c r="AV249" s="407">
        <v>0</v>
      </c>
      <c r="AW249" s="407">
        <v>0</v>
      </c>
      <c r="AX249" s="407">
        <v>0</v>
      </c>
      <c r="AY249" s="407">
        <v>0</v>
      </c>
      <c r="AZ249" s="407">
        <v>0</v>
      </c>
      <c r="BA249" s="407">
        <v>0</v>
      </c>
      <c r="BB249" s="407">
        <v>0</v>
      </c>
      <c r="BC249" s="407">
        <v>0</v>
      </c>
      <c r="BD249" s="407">
        <v>0</v>
      </c>
      <c r="BE249" s="407">
        <v>0</v>
      </c>
      <c r="BF249" s="407">
        <v>0</v>
      </c>
      <c r="BG249" s="407">
        <v>0</v>
      </c>
      <c r="BH249" s="407">
        <v>0</v>
      </c>
      <c r="BI249" s="407">
        <v>0</v>
      </c>
      <c r="BJ249" s="28"/>
      <c r="BK249" s="28"/>
      <c r="BL249" s="28"/>
      <c r="BM249" s="28"/>
    </row>
    <row r="250" spans="1:65" x14ac:dyDescent="0.35">
      <c r="A250" s="28"/>
      <c r="B250" s="402"/>
      <c r="C250" s="403"/>
      <c r="D250" s="404"/>
      <c r="E250" s="405">
        <v>3</v>
      </c>
      <c r="F250" s="406"/>
      <c r="G250" s="408"/>
      <c r="H250" s="409"/>
      <c r="I250" s="524"/>
      <c r="J250" s="407">
        <v>2.0422923140380878</v>
      </c>
      <c r="K250" s="407">
        <v>2.0422923140380878</v>
      </c>
      <c r="L250" s="407">
        <v>2.0422923140380878</v>
      </c>
      <c r="M250" s="407">
        <v>2.0422923140380878</v>
      </c>
      <c r="N250" s="407">
        <v>2.0422923140380878</v>
      </c>
      <c r="O250" s="407">
        <v>2.0422923140380878</v>
      </c>
      <c r="P250" s="407">
        <v>2.0422923140380878</v>
      </c>
      <c r="Q250" s="407">
        <v>0</v>
      </c>
      <c r="R250" s="407">
        <v>0</v>
      </c>
      <c r="S250" s="407">
        <v>0</v>
      </c>
      <c r="T250" s="407">
        <v>0</v>
      </c>
      <c r="U250" s="407">
        <v>0</v>
      </c>
      <c r="V250" s="407">
        <v>0</v>
      </c>
      <c r="W250" s="407">
        <v>0</v>
      </c>
      <c r="X250" s="407">
        <v>0</v>
      </c>
      <c r="Y250" s="407">
        <v>0</v>
      </c>
      <c r="Z250" s="407">
        <v>0</v>
      </c>
      <c r="AA250" s="407">
        <v>0</v>
      </c>
      <c r="AB250" s="407">
        <v>0</v>
      </c>
      <c r="AC250" s="407">
        <v>0</v>
      </c>
      <c r="AD250" s="407">
        <v>0</v>
      </c>
      <c r="AE250" s="407">
        <v>0</v>
      </c>
      <c r="AF250" s="407">
        <v>0</v>
      </c>
      <c r="AG250" s="407">
        <v>0</v>
      </c>
      <c r="AH250" s="407">
        <v>0</v>
      </c>
      <c r="AI250" s="407">
        <v>0</v>
      </c>
      <c r="AJ250" s="407">
        <v>0</v>
      </c>
      <c r="AK250" s="407">
        <v>0</v>
      </c>
      <c r="AL250" s="407">
        <v>0</v>
      </c>
      <c r="AM250" s="407">
        <v>0</v>
      </c>
      <c r="AN250" s="407">
        <v>0</v>
      </c>
      <c r="AO250" s="407">
        <v>0</v>
      </c>
      <c r="AP250" s="407">
        <v>0</v>
      </c>
      <c r="AQ250" s="407">
        <v>0</v>
      </c>
      <c r="AR250" s="407">
        <v>0</v>
      </c>
      <c r="AS250" s="407">
        <v>0</v>
      </c>
      <c r="AT250" s="407">
        <v>0</v>
      </c>
      <c r="AU250" s="407">
        <v>0</v>
      </c>
      <c r="AV250" s="407">
        <v>0</v>
      </c>
      <c r="AW250" s="407">
        <v>0</v>
      </c>
      <c r="AX250" s="407">
        <v>0</v>
      </c>
      <c r="AY250" s="407">
        <v>0</v>
      </c>
      <c r="AZ250" s="407">
        <v>0</v>
      </c>
      <c r="BA250" s="407">
        <v>0</v>
      </c>
      <c r="BB250" s="407">
        <v>0</v>
      </c>
      <c r="BC250" s="407">
        <v>0</v>
      </c>
      <c r="BD250" s="407">
        <v>0</v>
      </c>
      <c r="BE250" s="407">
        <v>0</v>
      </c>
      <c r="BF250" s="407">
        <v>0</v>
      </c>
      <c r="BG250" s="407">
        <v>0</v>
      </c>
      <c r="BH250" s="407">
        <v>0</v>
      </c>
      <c r="BI250" s="407">
        <v>0</v>
      </c>
      <c r="BJ250" s="28"/>
      <c r="BK250" s="28"/>
      <c r="BL250" s="28"/>
      <c r="BM250" s="28"/>
    </row>
    <row r="251" spans="1:65" x14ac:dyDescent="0.35">
      <c r="A251" s="28"/>
      <c r="B251" s="402"/>
      <c r="C251" s="403"/>
      <c r="D251" s="404"/>
      <c r="E251" s="405">
        <v>4</v>
      </c>
      <c r="F251" s="406"/>
      <c r="G251" s="408"/>
      <c r="H251" s="409"/>
      <c r="I251" s="409"/>
      <c r="J251" s="524"/>
      <c r="K251" s="407">
        <v>2.0533850245355358</v>
      </c>
      <c r="L251" s="407">
        <v>2.0533850245355358</v>
      </c>
      <c r="M251" s="407">
        <v>2.0533850245355358</v>
      </c>
      <c r="N251" s="407">
        <v>2.0533850245355358</v>
      </c>
      <c r="O251" s="407">
        <v>2.0533850245355358</v>
      </c>
      <c r="P251" s="407">
        <v>2.0533850245355358</v>
      </c>
      <c r="Q251" s="407">
        <v>2.0533850245355358</v>
      </c>
      <c r="R251" s="407">
        <v>-3.5527136788005009E-15</v>
      </c>
      <c r="S251" s="407">
        <v>0</v>
      </c>
      <c r="T251" s="407">
        <v>0</v>
      </c>
      <c r="U251" s="407">
        <v>0</v>
      </c>
      <c r="V251" s="407">
        <v>0</v>
      </c>
      <c r="W251" s="407">
        <v>0</v>
      </c>
      <c r="X251" s="407">
        <v>0</v>
      </c>
      <c r="Y251" s="407">
        <v>0</v>
      </c>
      <c r="Z251" s="407">
        <v>0</v>
      </c>
      <c r="AA251" s="407">
        <v>0</v>
      </c>
      <c r="AB251" s="407">
        <v>0</v>
      </c>
      <c r="AC251" s="407">
        <v>0</v>
      </c>
      <c r="AD251" s="407">
        <v>0</v>
      </c>
      <c r="AE251" s="407">
        <v>0</v>
      </c>
      <c r="AF251" s="407">
        <v>0</v>
      </c>
      <c r="AG251" s="407">
        <v>0</v>
      </c>
      <c r="AH251" s="407">
        <v>0</v>
      </c>
      <c r="AI251" s="407">
        <v>0</v>
      </c>
      <c r="AJ251" s="407">
        <v>0</v>
      </c>
      <c r="AK251" s="407">
        <v>0</v>
      </c>
      <c r="AL251" s="407">
        <v>0</v>
      </c>
      <c r="AM251" s="407">
        <v>0</v>
      </c>
      <c r="AN251" s="407">
        <v>0</v>
      </c>
      <c r="AO251" s="407">
        <v>0</v>
      </c>
      <c r="AP251" s="407">
        <v>0</v>
      </c>
      <c r="AQ251" s="407">
        <v>0</v>
      </c>
      <c r="AR251" s="407">
        <v>0</v>
      </c>
      <c r="AS251" s="407">
        <v>0</v>
      </c>
      <c r="AT251" s="407">
        <v>0</v>
      </c>
      <c r="AU251" s="407">
        <v>0</v>
      </c>
      <c r="AV251" s="407">
        <v>0</v>
      </c>
      <c r="AW251" s="407">
        <v>0</v>
      </c>
      <c r="AX251" s="407">
        <v>0</v>
      </c>
      <c r="AY251" s="407">
        <v>0</v>
      </c>
      <c r="AZ251" s="407">
        <v>0</v>
      </c>
      <c r="BA251" s="407">
        <v>0</v>
      </c>
      <c r="BB251" s="407">
        <v>0</v>
      </c>
      <c r="BC251" s="407">
        <v>0</v>
      </c>
      <c r="BD251" s="407">
        <v>0</v>
      </c>
      <c r="BE251" s="407">
        <v>0</v>
      </c>
      <c r="BF251" s="407">
        <v>0</v>
      </c>
      <c r="BG251" s="407">
        <v>0</v>
      </c>
      <c r="BH251" s="407">
        <v>0</v>
      </c>
      <c r="BI251" s="407">
        <v>0</v>
      </c>
      <c r="BJ251" s="28"/>
      <c r="BK251" s="28"/>
      <c r="BL251" s="28"/>
      <c r="BM251" s="28"/>
    </row>
    <row r="252" spans="1:65" x14ac:dyDescent="0.35">
      <c r="A252" s="28"/>
      <c r="B252" s="402"/>
      <c r="C252" s="403"/>
      <c r="D252" s="404"/>
      <c r="E252" s="405">
        <v>5</v>
      </c>
      <c r="F252" s="406"/>
      <c r="G252" s="408"/>
      <c r="H252" s="409"/>
      <c r="I252" s="409"/>
      <c r="J252" s="409"/>
      <c r="K252" s="524"/>
      <c r="L252" s="407">
        <v>1.734678608797585</v>
      </c>
      <c r="M252" s="407">
        <v>1.734678608797585</v>
      </c>
      <c r="N252" s="407">
        <v>1.734678608797585</v>
      </c>
      <c r="O252" s="407">
        <v>1.734678608797585</v>
      </c>
      <c r="P252" s="407">
        <v>1.734678608797585</v>
      </c>
      <c r="Q252" s="407">
        <v>1.734678608797585</v>
      </c>
      <c r="R252" s="407">
        <v>1.734678608797585</v>
      </c>
      <c r="S252" s="407">
        <v>-1.7763568394002505E-15</v>
      </c>
      <c r="T252" s="407">
        <v>0</v>
      </c>
      <c r="U252" s="407">
        <v>0</v>
      </c>
      <c r="V252" s="407">
        <v>0</v>
      </c>
      <c r="W252" s="407">
        <v>0</v>
      </c>
      <c r="X252" s="407">
        <v>0</v>
      </c>
      <c r="Y252" s="407">
        <v>0</v>
      </c>
      <c r="Z252" s="407">
        <v>0</v>
      </c>
      <c r="AA252" s="407">
        <v>0</v>
      </c>
      <c r="AB252" s="407">
        <v>0</v>
      </c>
      <c r="AC252" s="407">
        <v>0</v>
      </c>
      <c r="AD252" s="407">
        <v>0</v>
      </c>
      <c r="AE252" s="407">
        <v>0</v>
      </c>
      <c r="AF252" s="407">
        <v>0</v>
      </c>
      <c r="AG252" s="407">
        <v>0</v>
      </c>
      <c r="AH252" s="407">
        <v>0</v>
      </c>
      <c r="AI252" s="407">
        <v>0</v>
      </c>
      <c r="AJ252" s="407">
        <v>0</v>
      </c>
      <c r="AK252" s="407">
        <v>0</v>
      </c>
      <c r="AL252" s="407">
        <v>0</v>
      </c>
      <c r="AM252" s="407">
        <v>0</v>
      </c>
      <c r="AN252" s="407">
        <v>0</v>
      </c>
      <c r="AO252" s="407">
        <v>0</v>
      </c>
      <c r="AP252" s="407">
        <v>0</v>
      </c>
      <c r="AQ252" s="407">
        <v>0</v>
      </c>
      <c r="AR252" s="407">
        <v>0</v>
      </c>
      <c r="AS252" s="407">
        <v>0</v>
      </c>
      <c r="AT252" s="407">
        <v>0</v>
      </c>
      <c r="AU252" s="407">
        <v>0</v>
      </c>
      <c r="AV252" s="407">
        <v>0</v>
      </c>
      <c r="AW252" s="407">
        <v>0</v>
      </c>
      <c r="AX252" s="407">
        <v>0</v>
      </c>
      <c r="AY252" s="407">
        <v>0</v>
      </c>
      <c r="AZ252" s="407">
        <v>0</v>
      </c>
      <c r="BA252" s="407">
        <v>0</v>
      </c>
      <c r="BB252" s="407">
        <v>0</v>
      </c>
      <c r="BC252" s="407">
        <v>0</v>
      </c>
      <c r="BD252" s="407">
        <v>0</v>
      </c>
      <c r="BE252" s="407">
        <v>0</v>
      </c>
      <c r="BF252" s="407">
        <v>0</v>
      </c>
      <c r="BG252" s="407">
        <v>0</v>
      </c>
      <c r="BH252" s="407">
        <v>0</v>
      </c>
      <c r="BI252" s="407">
        <v>0</v>
      </c>
      <c r="BJ252" s="28"/>
      <c r="BK252" s="28"/>
      <c r="BL252" s="28"/>
      <c r="BM252" s="28"/>
    </row>
    <row r="253" spans="1:65" x14ac:dyDescent="0.35">
      <c r="A253" s="28"/>
      <c r="B253" s="402"/>
      <c r="C253" s="403"/>
      <c r="D253" s="404"/>
      <c r="E253" s="405">
        <v>6</v>
      </c>
      <c r="F253" s="406"/>
      <c r="G253" s="408"/>
      <c r="H253" s="409"/>
      <c r="I253" s="409"/>
      <c r="J253" s="409"/>
      <c r="K253" s="409"/>
      <c r="L253" s="524"/>
      <c r="M253" s="407">
        <v>0</v>
      </c>
      <c r="N253" s="407">
        <v>0</v>
      </c>
      <c r="O253" s="407">
        <v>0</v>
      </c>
      <c r="P253" s="407">
        <v>0</v>
      </c>
      <c r="Q253" s="407">
        <v>0</v>
      </c>
      <c r="R253" s="407">
        <v>0</v>
      </c>
      <c r="S253" s="407">
        <v>0</v>
      </c>
      <c r="T253" s="407">
        <v>0</v>
      </c>
      <c r="U253" s="407">
        <v>0</v>
      </c>
      <c r="V253" s="407">
        <v>0</v>
      </c>
      <c r="W253" s="407">
        <v>0</v>
      </c>
      <c r="X253" s="407">
        <v>0</v>
      </c>
      <c r="Y253" s="407">
        <v>0</v>
      </c>
      <c r="Z253" s="407">
        <v>0</v>
      </c>
      <c r="AA253" s="407">
        <v>0</v>
      </c>
      <c r="AB253" s="407">
        <v>0</v>
      </c>
      <c r="AC253" s="407">
        <v>0</v>
      </c>
      <c r="AD253" s="407">
        <v>0</v>
      </c>
      <c r="AE253" s="407">
        <v>0</v>
      </c>
      <c r="AF253" s="407">
        <v>0</v>
      </c>
      <c r="AG253" s="407">
        <v>0</v>
      </c>
      <c r="AH253" s="407">
        <v>0</v>
      </c>
      <c r="AI253" s="407">
        <v>0</v>
      </c>
      <c r="AJ253" s="407">
        <v>0</v>
      </c>
      <c r="AK253" s="407">
        <v>0</v>
      </c>
      <c r="AL253" s="407">
        <v>0</v>
      </c>
      <c r="AM253" s="407">
        <v>0</v>
      </c>
      <c r="AN253" s="407">
        <v>0</v>
      </c>
      <c r="AO253" s="407">
        <v>0</v>
      </c>
      <c r="AP253" s="407">
        <v>0</v>
      </c>
      <c r="AQ253" s="407">
        <v>0</v>
      </c>
      <c r="AR253" s="407">
        <v>0</v>
      </c>
      <c r="AS253" s="407">
        <v>0</v>
      </c>
      <c r="AT253" s="407">
        <v>0</v>
      </c>
      <c r="AU253" s="407">
        <v>0</v>
      </c>
      <c r="AV253" s="407">
        <v>0</v>
      </c>
      <c r="AW253" s="407">
        <v>0</v>
      </c>
      <c r="AX253" s="407">
        <v>0</v>
      </c>
      <c r="AY253" s="407">
        <v>0</v>
      </c>
      <c r="AZ253" s="407">
        <v>0</v>
      </c>
      <c r="BA253" s="407">
        <v>0</v>
      </c>
      <c r="BB253" s="407">
        <v>0</v>
      </c>
      <c r="BC253" s="407">
        <v>0</v>
      </c>
      <c r="BD253" s="407">
        <v>0</v>
      </c>
      <c r="BE253" s="407">
        <v>0</v>
      </c>
      <c r="BF253" s="407">
        <v>0</v>
      </c>
      <c r="BG253" s="407">
        <v>0</v>
      </c>
      <c r="BH253" s="407">
        <v>0</v>
      </c>
      <c r="BI253" s="407">
        <v>0</v>
      </c>
      <c r="BJ253" s="28"/>
      <c r="BK253" s="28"/>
      <c r="BL253" s="28"/>
      <c r="BM253" s="28"/>
    </row>
    <row r="254" spans="1:65" x14ac:dyDescent="0.35">
      <c r="A254" s="28"/>
      <c r="B254" s="402"/>
      <c r="C254" s="403"/>
      <c r="D254" s="404"/>
      <c r="E254" s="405">
        <v>7</v>
      </c>
      <c r="F254" s="406"/>
      <c r="G254" s="408"/>
      <c r="H254" s="409"/>
      <c r="I254" s="409"/>
      <c r="J254" s="409"/>
      <c r="K254" s="409"/>
      <c r="L254" s="409"/>
      <c r="M254" s="524"/>
      <c r="N254" s="407">
        <v>0</v>
      </c>
      <c r="O254" s="407">
        <v>0</v>
      </c>
      <c r="P254" s="407">
        <v>0</v>
      </c>
      <c r="Q254" s="407">
        <v>0</v>
      </c>
      <c r="R254" s="407">
        <v>0</v>
      </c>
      <c r="S254" s="407">
        <v>0</v>
      </c>
      <c r="T254" s="407">
        <v>0</v>
      </c>
      <c r="U254" s="407">
        <v>0</v>
      </c>
      <c r="V254" s="407">
        <v>0</v>
      </c>
      <c r="W254" s="407">
        <v>0</v>
      </c>
      <c r="X254" s="407">
        <v>0</v>
      </c>
      <c r="Y254" s="407">
        <v>0</v>
      </c>
      <c r="Z254" s="407">
        <v>0</v>
      </c>
      <c r="AA254" s="407">
        <v>0</v>
      </c>
      <c r="AB254" s="407">
        <v>0</v>
      </c>
      <c r="AC254" s="407">
        <v>0</v>
      </c>
      <c r="AD254" s="407">
        <v>0</v>
      </c>
      <c r="AE254" s="407">
        <v>0</v>
      </c>
      <c r="AF254" s="407">
        <v>0</v>
      </c>
      <c r="AG254" s="407">
        <v>0</v>
      </c>
      <c r="AH254" s="407">
        <v>0</v>
      </c>
      <c r="AI254" s="407">
        <v>0</v>
      </c>
      <c r="AJ254" s="407">
        <v>0</v>
      </c>
      <c r="AK254" s="407">
        <v>0</v>
      </c>
      <c r="AL254" s="407">
        <v>0</v>
      </c>
      <c r="AM254" s="407">
        <v>0</v>
      </c>
      <c r="AN254" s="407">
        <v>0</v>
      </c>
      <c r="AO254" s="407">
        <v>0</v>
      </c>
      <c r="AP254" s="407">
        <v>0</v>
      </c>
      <c r="AQ254" s="407">
        <v>0</v>
      </c>
      <c r="AR254" s="407">
        <v>0</v>
      </c>
      <c r="AS254" s="407">
        <v>0</v>
      </c>
      <c r="AT254" s="407">
        <v>0</v>
      </c>
      <c r="AU254" s="407">
        <v>0</v>
      </c>
      <c r="AV254" s="407">
        <v>0</v>
      </c>
      <c r="AW254" s="407">
        <v>0</v>
      </c>
      <c r="AX254" s="407">
        <v>0</v>
      </c>
      <c r="AY254" s="407">
        <v>0</v>
      </c>
      <c r="AZ254" s="407">
        <v>0</v>
      </c>
      <c r="BA254" s="407">
        <v>0</v>
      </c>
      <c r="BB254" s="407">
        <v>0</v>
      </c>
      <c r="BC254" s="407">
        <v>0</v>
      </c>
      <c r="BD254" s="407">
        <v>0</v>
      </c>
      <c r="BE254" s="407">
        <v>0</v>
      </c>
      <c r="BF254" s="407">
        <v>0</v>
      </c>
      <c r="BG254" s="407">
        <v>0</v>
      </c>
      <c r="BH254" s="407">
        <v>0</v>
      </c>
      <c r="BI254" s="407">
        <v>0</v>
      </c>
      <c r="BJ254" s="28"/>
      <c r="BK254" s="28"/>
      <c r="BL254" s="28"/>
      <c r="BM254" s="28"/>
    </row>
    <row r="255" spans="1:65" x14ac:dyDescent="0.35">
      <c r="A255" s="28"/>
      <c r="B255" s="402"/>
      <c r="C255" s="403"/>
      <c r="D255" s="404"/>
      <c r="E255" s="405">
        <v>8</v>
      </c>
      <c r="F255" s="406"/>
      <c r="G255" s="408"/>
      <c r="H255" s="409"/>
      <c r="I255" s="409"/>
      <c r="J255" s="409"/>
      <c r="K255" s="409"/>
      <c r="L255" s="409"/>
      <c r="M255" s="409"/>
      <c r="N255" s="524"/>
      <c r="O255" s="407">
        <v>0</v>
      </c>
      <c r="P255" s="407">
        <v>0</v>
      </c>
      <c r="Q255" s="407">
        <v>0</v>
      </c>
      <c r="R255" s="407">
        <v>0</v>
      </c>
      <c r="S255" s="407">
        <v>0</v>
      </c>
      <c r="T255" s="407">
        <v>0</v>
      </c>
      <c r="U255" s="407">
        <v>0</v>
      </c>
      <c r="V255" s="407">
        <v>0</v>
      </c>
      <c r="W255" s="407">
        <v>0</v>
      </c>
      <c r="X255" s="407">
        <v>0</v>
      </c>
      <c r="Y255" s="407">
        <v>0</v>
      </c>
      <c r="Z255" s="407">
        <v>0</v>
      </c>
      <c r="AA255" s="407">
        <v>0</v>
      </c>
      <c r="AB255" s="407">
        <v>0</v>
      </c>
      <c r="AC255" s="407">
        <v>0</v>
      </c>
      <c r="AD255" s="407">
        <v>0</v>
      </c>
      <c r="AE255" s="407">
        <v>0</v>
      </c>
      <c r="AF255" s="407">
        <v>0</v>
      </c>
      <c r="AG255" s="407">
        <v>0</v>
      </c>
      <c r="AH255" s="407">
        <v>0</v>
      </c>
      <c r="AI255" s="407">
        <v>0</v>
      </c>
      <c r="AJ255" s="407">
        <v>0</v>
      </c>
      <c r="AK255" s="407">
        <v>0</v>
      </c>
      <c r="AL255" s="407">
        <v>0</v>
      </c>
      <c r="AM255" s="407">
        <v>0</v>
      </c>
      <c r="AN255" s="407">
        <v>0</v>
      </c>
      <c r="AO255" s="407">
        <v>0</v>
      </c>
      <c r="AP255" s="407">
        <v>0</v>
      </c>
      <c r="AQ255" s="407">
        <v>0</v>
      </c>
      <c r="AR255" s="407">
        <v>0</v>
      </c>
      <c r="AS255" s="407">
        <v>0</v>
      </c>
      <c r="AT255" s="407">
        <v>0</v>
      </c>
      <c r="AU255" s="407">
        <v>0</v>
      </c>
      <c r="AV255" s="407">
        <v>0</v>
      </c>
      <c r="AW255" s="407">
        <v>0</v>
      </c>
      <c r="AX255" s="407">
        <v>0</v>
      </c>
      <c r="AY255" s="407">
        <v>0</v>
      </c>
      <c r="AZ255" s="407">
        <v>0</v>
      </c>
      <c r="BA255" s="407">
        <v>0</v>
      </c>
      <c r="BB255" s="407">
        <v>0</v>
      </c>
      <c r="BC255" s="407">
        <v>0</v>
      </c>
      <c r="BD255" s="407">
        <v>0</v>
      </c>
      <c r="BE255" s="407">
        <v>0</v>
      </c>
      <c r="BF255" s="407">
        <v>0</v>
      </c>
      <c r="BG255" s="407">
        <v>0</v>
      </c>
      <c r="BH255" s="407">
        <v>0</v>
      </c>
      <c r="BI255" s="407">
        <v>0</v>
      </c>
      <c r="BJ255" s="28"/>
      <c r="BK255" s="28"/>
      <c r="BL255" s="28"/>
      <c r="BM255" s="28"/>
    </row>
    <row r="256" spans="1:65" x14ac:dyDescent="0.35">
      <c r="A256" s="28"/>
      <c r="B256" s="402"/>
      <c r="C256" s="403"/>
      <c r="D256" s="404"/>
      <c r="E256" s="405">
        <v>9</v>
      </c>
      <c r="F256" s="406"/>
      <c r="G256" s="408"/>
      <c r="H256" s="409"/>
      <c r="I256" s="409"/>
      <c r="J256" s="409"/>
      <c r="K256" s="409"/>
      <c r="L256" s="409"/>
      <c r="M256" s="409"/>
      <c r="N256" s="409"/>
      <c r="O256" s="524"/>
      <c r="P256" s="407">
        <v>0</v>
      </c>
      <c r="Q256" s="407">
        <v>0</v>
      </c>
      <c r="R256" s="407">
        <v>0</v>
      </c>
      <c r="S256" s="407">
        <v>0</v>
      </c>
      <c r="T256" s="407">
        <v>0</v>
      </c>
      <c r="U256" s="407">
        <v>0</v>
      </c>
      <c r="V256" s="407">
        <v>0</v>
      </c>
      <c r="W256" s="407">
        <v>0</v>
      </c>
      <c r="X256" s="407">
        <v>0</v>
      </c>
      <c r="Y256" s="407">
        <v>0</v>
      </c>
      <c r="Z256" s="407">
        <v>0</v>
      </c>
      <c r="AA256" s="407">
        <v>0</v>
      </c>
      <c r="AB256" s="407">
        <v>0</v>
      </c>
      <c r="AC256" s="407">
        <v>0</v>
      </c>
      <c r="AD256" s="407">
        <v>0</v>
      </c>
      <c r="AE256" s="407">
        <v>0</v>
      </c>
      <c r="AF256" s="407">
        <v>0</v>
      </c>
      <c r="AG256" s="407">
        <v>0</v>
      </c>
      <c r="AH256" s="407">
        <v>0</v>
      </c>
      <c r="AI256" s="407">
        <v>0</v>
      </c>
      <c r="AJ256" s="407">
        <v>0</v>
      </c>
      <c r="AK256" s="407">
        <v>0</v>
      </c>
      <c r="AL256" s="407">
        <v>0</v>
      </c>
      <c r="AM256" s="407">
        <v>0</v>
      </c>
      <c r="AN256" s="407">
        <v>0</v>
      </c>
      <c r="AO256" s="407">
        <v>0</v>
      </c>
      <c r="AP256" s="407">
        <v>0</v>
      </c>
      <c r="AQ256" s="407">
        <v>0</v>
      </c>
      <c r="AR256" s="407">
        <v>0</v>
      </c>
      <c r="AS256" s="407">
        <v>0</v>
      </c>
      <c r="AT256" s="407">
        <v>0</v>
      </c>
      <c r="AU256" s="407">
        <v>0</v>
      </c>
      <c r="AV256" s="407">
        <v>0</v>
      </c>
      <c r="AW256" s="407">
        <v>0</v>
      </c>
      <c r="AX256" s="407">
        <v>0</v>
      </c>
      <c r="AY256" s="407">
        <v>0</v>
      </c>
      <c r="AZ256" s="407">
        <v>0</v>
      </c>
      <c r="BA256" s="407">
        <v>0</v>
      </c>
      <c r="BB256" s="407">
        <v>0</v>
      </c>
      <c r="BC256" s="407">
        <v>0</v>
      </c>
      <c r="BD256" s="407">
        <v>0</v>
      </c>
      <c r="BE256" s="407">
        <v>0</v>
      </c>
      <c r="BF256" s="407">
        <v>0</v>
      </c>
      <c r="BG256" s="407">
        <v>0</v>
      </c>
      <c r="BH256" s="407">
        <v>0</v>
      </c>
      <c r="BI256" s="407">
        <v>0</v>
      </c>
      <c r="BJ256" s="28"/>
      <c r="BK256" s="28"/>
      <c r="BL256" s="28"/>
      <c r="BM256" s="28"/>
    </row>
    <row r="257" spans="1:65" x14ac:dyDescent="0.35">
      <c r="A257" s="28"/>
      <c r="B257" s="402"/>
      <c r="C257" s="403"/>
      <c r="D257" s="404"/>
      <c r="E257" s="411">
        <v>10</v>
      </c>
      <c r="F257" s="406"/>
      <c r="G257" s="408"/>
      <c r="H257" s="409"/>
      <c r="I257" s="409"/>
      <c r="J257" s="409"/>
      <c r="K257" s="409"/>
      <c r="L257" s="409"/>
      <c r="M257" s="409"/>
      <c r="N257" s="409"/>
      <c r="O257" s="409"/>
      <c r="P257" s="524"/>
      <c r="Q257" s="407">
        <v>0</v>
      </c>
      <c r="R257" s="407">
        <v>0</v>
      </c>
      <c r="S257" s="407">
        <v>0</v>
      </c>
      <c r="T257" s="407">
        <v>0</v>
      </c>
      <c r="U257" s="407">
        <v>0</v>
      </c>
      <c r="V257" s="407">
        <v>0</v>
      </c>
      <c r="W257" s="407">
        <v>0</v>
      </c>
      <c r="X257" s="407">
        <v>0</v>
      </c>
      <c r="Y257" s="407">
        <v>0</v>
      </c>
      <c r="Z257" s="407">
        <v>0</v>
      </c>
      <c r="AA257" s="407">
        <v>0</v>
      </c>
      <c r="AB257" s="407">
        <v>0</v>
      </c>
      <c r="AC257" s="407">
        <v>0</v>
      </c>
      <c r="AD257" s="407">
        <v>0</v>
      </c>
      <c r="AE257" s="407">
        <v>0</v>
      </c>
      <c r="AF257" s="407">
        <v>0</v>
      </c>
      <c r="AG257" s="407">
        <v>0</v>
      </c>
      <c r="AH257" s="407">
        <v>0</v>
      </c>
      <c r="AI257" s="407">
        <v>0</v>
      </c>
      <c r="AJ257" s="407">
        <v>0</v>
      </c>
      <c r="AK257" s="407">
        <v>0</v>
      </c>
      <c r="AL257" s="407">
        <v>0</v>
      </c>
      <c r="AM257" s="407">
        <v>0</v>
      </c>
      <c r="AN257" s="407">
        <v>0</v>
      </c>
      <c r="AO257" s="407">
        <v>0</v>
      </c>
      <c r="AP257" s="407">
        <v>0</v>
      </c>
      <c r="AQ257" s="407">
        <v>0</v>
      </c>
      <c r="AR257" s="407">
        <v>0</v>
      </c>
      <c r="AS257" s="407">
        <v>0</v>
      </c>
      <c r="AT257" s="407">
        <v>0</v>
      </c>
      <c r="AU257" s="407">
        <v>0</v>
      </c>
      <c r="AV257" s="407">
        <v>0</v>
      </c>
      <c r="AW257" s="407">
        <v>0</v>
      </c>
      <c r="AX257" s="407">
        <v>0</v>
      </c>
      <c r="AY257" s="407">
        <v>0</v>
      </c>
      <c r="AZ257" s="407">
        <v>0</v>
      </c>
      <c r="BA257" s="407">
        <v>0</v>
      </c>
      <c r="BB257" s="407">
        <v>0</v>
      </c>
      <c r="BC257" s="407">
        <v>0</v>
      </c>
      <c r="BD257" s="407">
        <v>0</v>
      </c>
      <c r="BE257" s="407">
        <v>0</v>
      </c>
      <c r="BF257" s="407">
        <v>0</v>
      </c>
      <c r="BG257" s="407">
        <v>0</v>
      </c>
      <c r="BH257" s="407">
        <v>0</v>
      </c>
      <c r="BI257" s="407">
        <v>0</v>
      </c>
      <c r="BJ257" s="28"/>
      <c r="BK257" s="28"/>
      <c r="BL257" s="28"/>
      <c r="BM257" s="28"/>
    </row>
    <row r="258" spans="1:65" x14ac:dyDescent="0.35">
      <c r="A258" s="28"/>
      <c r="B258" s="196"/>
      <c r="C258" s="402" t="s">
        <v>57</v>
      </c>
      <c r="D258" s="196"/>
      <c r="E258" s="196"/>
      <c r="F258" s="412"/>
      <c r="G258" s="413">
        <v>6.1554735996790715</v>
      </c>
      <c r="H258" s="413">
        <v>8.7725713936653946</v>
      </c>
      <c r="I258" s="413">
        <v>20.529926160164251</v>
      </c>
      <c r="J258" s="413">
        <v>22.055797430679355</v>
      </c>
      <c r="K258" s="413">
        <v>23.112916974473769</v>
      </c>
      <c r="L258" s="413">
        <v>12.410509058634345</v>
      </c>
      <c r="M258" s="413">
        <v>12.410509058634345</v>
      </c>
      <c r="N258" s="413">
        <v>12.410509058634345</v>
      </c>
      <c r="O258" s="413">
        <v>8.3357760745600356</v>
      </c>
      <c r="P258" s="413">
        <v>5.8303559473712046</v>
      </c>
      <c r="Q258" s="413">
        <v>3.7880636333331208</v>
      </c>
      <c r="R258" s="413">
        <v>1.7346786087975814</v>
      </c>
      <c r="S258" s="413">
        <v>-1.7763568394002505E-15</v>
      </c>
      <c r="T258" s="413">
        <v>0</v>
      </c>
      <c r="U258" s="413">
        <v>0</v>
      </c>
      <c r="V258" s="413">
        <v>0</v>
      </c>
      <c r="W258" s="413">
        <v>0</v>
      </c>
      <c r="X258" s="413">
        <v>0</v>
      </c>
      <c r="Y258" s="413">
        <v>0</v>
      </c>
      <c r="Z258" s="413">
        <v>0</v>
      </c>
      <c r="AA258" s="413">
        <v>0</v>
      </c>
      <c r="AB258" s="413">
        <v>0</v>
      </c>
      <c r="AC258" s="413">
        <v>0</v>
      </c>
      <c r="AD258" s="413">
        <v>0</v>
      </c>
      <c r="AE258" s="413">
        <v>0</v>
      </c>
      <c r="AF258" s="413">
        <v>0</v>
      </c>
      <c r="AG258" s="413">
        <v>0</v>
      </c>
      <c r="AH258" s="413">
        <v>0</v>
      </c>
      <c r="AI258" s="413">
        <v>0</v>
      </c>
      <c r="AJ258" s="413">
        <v>0</v>
      </c>
      <c r="AK258" s="413">
        <v>0</v>
      </c>
      <c r="AL258" s="413">
        <v>0</v>
      </c>
      <c r="AM258" s="413">
        <v>0</v>
      </c>
      <c r="AN258" s="413">
        <v>0</v>
      </c>
      <c r="AO258" s="413">
        <v>0</v>
      </c>
      <c r="AP258" s="413">
        <v>0</v>
      </c>
      <c r="AQ258" s="413">
        <v>0</v>
      </c>
      <c r="AR258" s="413">
        <v>0</v>
      </c>
      <c r="AS258" s="413">
        <v>0</v>
      </c>
      <c r="AT258" s="413">
        <v>0</v>
      </c>
      <c r="AU258" s="413">
        <v>0</v>
      </c>
      <c r="AV258" s="413">
        <v>0</v>
      </c>
      <c r="AW258" s="413">
        <v>0</v>
      </c>
      <c r="AX258" s="413">
        <v>0</v>
      </c>
      <c r="AY258" s="413">
        <v>0</v>
      </c>
      <c r="AZ258" s="413">
        <v>0</v>
      </c>
      <c r="BA258" s="413">
        <v>0</v>
      </c>
      <c r="BB258" s="413">
        <v>0</v>
      </c>
      <c r="BC258" s="413">
        <v>0</v>
      </c>
      <c r="BD258" s="413">
        <v>0</v>
      </c>
      <c r="BE258" s="413">
        <v>0</v>
      </c>
      <c r="BF258" s="413">
        <v>0</v>
      </c>
      <c r="BG258" s="413">
        <v>0</v>
      </c>
      <c r="BH258" s="413">
        <v>0</v>
      </c>
      <c r="BI258" s="413">
        <v>0</v>
      </c>
      <c r="BJ258" s="28"/>
      <c r="BK258" s="28"/>
      <c r="BL258" s="28"/>
      <c r="BM258" s="28"/>
    </row>
    <row r="259" spans="1:65" x14ac:dyDescent="0.35">
      <c r="A259" s="28"/>
      <c r="B259" s="397" t="s">
        <v>58</v>
      </c>
      <c r="C259" s="398"/>
      <c r="D259" s="399" t="s">
        <v>499</v>
      </c>
      <c r="E259" s="398"/>
      <c r="F259" s="400"/>
      <c r="G259" s="401">
        <v>13.02106000896827</v>
      </c>
      <c r="H259" s="401">
        <v>13.02106000896827</v>
      </c>
      <c r="I259" s="401">
        <v>13.02106000896827</v>
      </c>
      <c r="J259" s="401">
        <v>13.02106000896827</v>
      </c>
      <c r="K259" s="401">
        <v>13.02106000896827</v>
      </c>
      <c r="L259" s="401">
        <v>0</v>
      </c>
      <c r="M259" s="401">
        <v>0</v>
      </c>
      <c r="N259" s="401">
        <v>0</v>
      </c>
      <c r="O259" s="401">
        <v>0</v>
      </c>
      <c r="P259" s="401">
        <v>0</v>
      </c>
      <c r="Q259" s="401">
        <v>0</v>
      </c>
      <c r="R259" s="401">
        <v>0</v>
      </c>
      <c r="S259" s="401">
        <v>0</v>
      </c>
      <c r="T259" s="401">
        <v>0</v>
      </c>
      <c r="U259" s="401">
        <v>0</v>
      </c>
      <c r="V259" s="401">
        <v>0</v>
      </c>
      <c r="W259" s="401">
        <v>0</v>
      </c>
      <c r="X259" s="401">
        <v>0</v>
      </c>
      <c r="Y259" s="401">
        <v>0</v>
      </c>
      <c r="Z259" s="401">
        <v>0</v>
      </c>
      <c r="AA259" s="401">
        <v>0</v>
      </c>
      <c r="AB259" s="401">
        <v>0</v>
      </c>
      <c r="AC259" s="401">
        <v>0</v>
      </c>
      <c r="AD259" s="401">
        <v>0</v>
      </c>
      <c r="AE259" s="401">
        <v>0</v>
      </c>
      <c r="AF259" s="401">
        <v>0</v>
      </c>
      <c r="AG259" s="401">
        <v>0</v>
      </c>
      <c r="AH259" s="401">
        <v>0</v>
      </c>
      <c r="AI259" s="401">
        <v>0</v>
      </c>
      <c r="AJ259" s="401">
        <v>0</v>
      </c>
      <c r="AK259" s="401">
        <v>0</v>
      </c>
      <c r="AL259" s="401">
        <v>0</v>
      </c>
      <c r="AM259" s="401">
        <v>0</v>
      </c>
      <c r="AN259" s="401">
        <v>0</v>
      </c>
      <c r="AO259" s="401">
        <v>0</v>
      </c>
      <c r="AP259" s="401">
        <v>0</v>
      </c>
      <c r="AQ259" s="401">
        <v>0</v>
      </c>
      <c r="AR259" s="401">
        <v>0</v>
      </c>
      <c r="AS259" s="401">
        <v>0</v>
      </c>
      <c r="AT259" s="401">
        <v>0</v>
      </c>
      <c r="AU259" s="401">
        <v>0</v>
      </c>
      <c r="AV259" s="401">
        <v>0</v>
      </c>
      <c r="AW259" s="401">
        <v>0</v>
      </c>
      <c r="AX259" s="401">
        <v>0</v>
      </c>
      <c r="AY259" s="401">
        <v>0</v>
      </c>
      <c r="AZ259" s="401">
        <v>0</v>
      </c>
      <c r="BA259" s="401">
        <v>0</v>
      </c>
      <c r="BB259" s="401">
        <v>0</v>
      </c>
      <c r="BC259" s="401">
        <v>0</v>
      </c>
      <c r="BD259" s="401">
        <v>0</v>
      </c>
      <c r="BE259" s="401">
        <v>0</v>
      </c>
      <c r="BF259" s="401">
        <v>0</v>
      </c>
      <c r="BG259" s="401">
        <v>0</v>
      </c>
      <c r="BH259" s="401">
        <v>0</v>
      </c>
      <c r="BI259" s="401">
        <v>0</v>
      </c>
      <c r="BJ259" s="28"/>
      <c r="BK259" s="28"/>
      <c r="BL259" s="28"/>
      <c r="BM259" s="28"/>
    </row>
    <row r="260" spans="1:65" ht="118" x14ac:dyDescent="0.35">
      <c r="A260" s="28"/>
      <c r="B260" s="402"/>
      <c r="C260" s="403"/>
      <c r="D260" s="404" t="s">
        <v>500</v>
      </c>
      <c r="E260" s="405">
        <v>0</v>
      </c>
      <c r="F260" s="406"/>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407"/>
      <c r="AE260" s="407"/>
      <c r="AF260" s="407"/>
      <c r="AG260" s="407"/>
      <c r="AH260" s="407"/>
      <c r="AI260" s="407"/>
      <c r="AJ260" s="407"/>
      <c r="AK260" s="407"/>
      <c r="AL260" s="407"/>
      <c r="AM260" s="407"/>
      <c r="AN260" s="407"/>
      <c r="AO260" s="407"/>
      <c r="AP260" s="407"/>
      <c r="AQ260" s="407"/>
      <c r="AR260" s="407"/>
      <c r="AS260" s="407"/>
      <c r="AT260" s="407"/>
      <c r="AU260" s="407"/>
      <c r="AV260" s="407"/>
      <c r="AW260" s="407"/>
      <c r="AX260" s="407"/>
      <c r="AY260" s="407"/>
      <c r="AZ260" s="407"/>
      <c r="BA260" s="407"/>
      <c r="BB260" s="407"/>
      <c r="BC260" s="407"/>
      <c r="BD260" s="407"/>
      <c r="BE260" s="407"/>
      <c r="BF260" s="407"/>
      <c r="BG260" s="407"/>
      <c r="BH260" s="407"/>
      <c r="BI260" s="407"/>
      <c r="BJ260" s="28"/>
      <c r="BK260" s="28"/>
      <c r="BL260" s="28"/>
      <c r="BM260" s="28"/>
    </row>
    <row r="261" spans="1:65" x14ac:dyDescent="0.35">
      <c r="A261" s="28"/>
      <c r="B261" s="402"/>
      <c r="C261" s="403"/>
      <c r="D261" s="404"/>
      <c r="E261" s="405">
        <v>1</v>
      </c>
      <c r="F261" s="406"/>
      <c r="G261" s="523"/>
      <c r="H261" s="407">
        <v>1.0765250569031937</v>
      </c>
      <c r="I261" s="407">
        <v>1.0765250569031937</v>
      </c>
      <c r="J261" s="407">
        <v>1.0765250569031937</v>
      </c>
      <c r="K261" s="407">
        <v>1.0765250569031937</v>
      </c>
      <c r="L261" s="407">
        <v>1.0765250569031937</v>
      </c>
      <c r="M261" s="407">
        <v>1.0765250569031937</v>
      </c>
      <c r="N261" s="407">
        <v>1.0765250569031937</v>
      </c>
      <c r="O261" s="407">
        <v>1.0765250569031937</v>
      </c>
      <c r="P261" s="407">
        <v>1.0765250569031937</v>
      </c>
      <c r="Q261" s="407">
        <v>1.0765250569031937</v>
      </c>
      <c r="R261" s="407">
        <v>1.0765250569031937</v>
      </c>
      <c r="S261" s="407">
        <v>1.0765250569031937</v>
      </c>
      <c r="T261" s="407">
        <v>1.0765250569031937</v>
      </c>
      <c r="U261" s="407">
        <v>1.0765250569031937</v>
      </c>
      <c r="V261" s="407">
        <v>1.0765250569031937</v>
      </c>
      <c r="W261" s="407">
        <v>0</v>
      </c>
      <c r="X261" s="407">
        <v>0</v>
      </c>
      <c r="Y261" s="407">
        <v>0</v>
      </c>
      <c r="Z261" s="407">
        <v>0</v>
      </c>
      <c r="AA261" s="407">
        <v>0</v>
      </c>
      <c r="AB261" s="407">
        <v>0</v>
      </c>
      <c r="AC261" s="407">
        <v>0</v>
      </c>
      <c r="AD261" s="407">
        <v>0</v>
      </c>
      <c r="AE261" s="407">
        <v>0</v>
      </c>
      <c r="AF261" s="407">
        <v>0</v>
      </c>
      <c r="AG261" s="407">
        <v>0</v>
      </c>
      <c r="AH261" s="407">
        <v>0</v>
      </c>
      <c r="AI261" s="407">
        <v>0</v>
      </c>
      <c r="AJ261" s="407">
        <v>0</v>
      </c>
      <c r="AK261" s="407">
        <v>0</v>
      </c>
      <c r="AL261" s="407">
        <v>0</v>
      </c>
      <c r="AM261" s="407">
        <v>0</v>
      </c>
      <c r="AN261" s="407">
        <v>0</v>
      </c>
      <c r="AO261" s="407">
        <v>0</v>
      </c>
      <c r="AP261" s="407">
        <v>0</v>
      </c>
      <c r="AQ261" s="407">
        <v>0</v>
      </c>
      <c r="AR261" s="407">
        <v>0</v>
      </c>
      <c r="AS261" s="407">
        <v>0</v>
      </c>
      <c r="AT261" s="407">
        <v>0</v>
      </c>
      <c r="AU261" s="407">
        <v>0</v>
      </c>
      <c r="AV261" s="407">
        <v>0</v>
      </c>
      <c r="AW261" s="407">
        <v>0</v>
      </c>
      <c r="AX261" s="407">
        <v>0</v>
      </c>
      <c r="AY261" s="407">
        <v>0</v>
      </c>
      <c r="AZ261" s="407">
        <v>0</v>
      </c>
      <c r="BA261" s="407">
        <v>0</v>
      </c>
      <c r="BB261" s="407">
        <v>0</v>
      </c>
      <c r="BC261" s="407">
        <v>0</v>
      </c>
      <c r="BD261" s="407">
        <v>0</v>
      </c>
      <c r="BE261" s="407">
        <v>0</v>
      </c>
      <c r="BF261" s="407">
        <v>0</v>
      </c>
      <c r="BG261" s="407">
        <v>0</v>
      </c>
      <c r="BH261" s="407">
        <v>0</v>
      </c>
      <c r="BI261" s="407">
        <v>0</v>
      </c>
      <c r="BJ261" s="28"/>
      <c r="BK261" s="28"/>
      <c r="BL261" s="28"/>
      <c r="BM261" s="28"/>
    </row>
    <row r="262" spans="1:65" x14ac:dyDescent="0.35">
      <c r="A262" s="28"/>
      <c r="B262" s="402"/>
      <c r="C262" s="403"/>
      <c r="D262" s="404"/>
      <c r="E262" s="405">
        <v>2</v>
      </c>
      <c r="F262" s="406"/>
      <c r="G262" s="408"/>
      <c r="H262" s="524"/>
      <c r="I262" s="407">
        <v>0.54774542210498145</v>
      </c>
      <c r="J262" s="407">
        <v>0.54774542210498145</v>
      </c>
      <c r="K262" s="407">
        <v>0.54774542210498145</v>
      </c>
      <c r="L262" s="407">
        <v>0.54774542210498145</v>
      </c>
      <c r="M262" s="407">
        <v>0.54774542210498145</v>
      </c>
      <c r="N262" s="407">
        <v>0.54774542210498145</v>
      </c>
      <c r="O262" s="407">
        <v>0.54774542210498145</v>
      </c>
      <c r="P262" s="407">
        <v>0.54774542210498145</v>
      </c>
      <c r="Q262" s="407">
        <v>0.54774542210498145</v>
      </c>
      <c r="R262" s="407">
        <v>0.54774542210498145</v>
      </c>
      <c r="S262" s="407">
        <v>0.54774542210498145</v>
      </c>
      <c r="T262" s="407">
        <v>0.54774542210498145</v>
      </c>
      <c r="U262" s="407">
        <v>0.54774542210498145</v>
      </c>
      <c r="V262" s="407">
        <v>0.54774542210498145</v>
      </c>
      <c r="W262" s="407">
        <v>0.54774542210498145</v>
      </c>
      <c r="X262" s="407">
        <v>1.7763568394002505E-15</v>
      </c>
      <c r="Y262" s="407">
        <v>0</v>
      </c>
      <c r="Z262" s="407">
        <v>0</v>
      </c>
      <c r="AA262" s="407">
        <v>0</v>
      </c>
      <c r="AB262" s="407">
        <v>0</v>
      </c>
      <c r="AC262" s="407">
        <v>0</v>
      </c>
      <c r="AD262" s="407">
        <v>0</v>
      </c>
      <c r="AE262" s="407">
        <v>0</v>
      </c>
      <c r="AF262" s="407">
        <v>0</v>
      </c>
      <c r="AG262" s="407">
        <v>0</v>
      </c>
      <c r="AH262" s="407">
        <v>0</v>
      </c>
      <c r="AI262" s="407">
        <v>0</v>
      </c>
      <c r="AJ262" s="407">
        <v>0</v>
      </c>
      <c r="AK262" s="407">
        <v>0</v>
      </c>
      <c r="AL262" s="407">
        <v>0</v>
      </c>
      <c r="AM262" s="407">
        <v>0</v>
      </c>
      <c r="AN262" s="407">
        <v>0</v>
      </c>
      <c r="AO262" s="407">
        <v>0</v>
      </c>
      <c r="AP262" s="407">
        <v>0</v>
      </c>
      <c r="AQ262" s="407">
        <v>0</v>
      </c>
      <c r="AR262" s="407">
        <v>0</v>
      </c>
      <c r="AS262" s="407">
        <v>0</v>
      </c>
      <c r="AT262" s="407">
        <v>0</v>
      </c>
      <c r="AU262" s="407">
        <v>0</v>
      </c>
      <c r="AV262" s="407">
        <v>0</v>
      </c>
      <c r="AW262" s="407">
        <v>0</v>
      </c>
      <c r="AX262" s="407">
        <v>0</v>
      </c>
      <c r="AY262" s="407">
        <v>0</v>
      </c>
      <c r="AZ262" s="407">
        <v>0</v>
      </c>
      <c r="BA262" s="407">
        <v>0</v>
      </c>
      <c r="BB262" s="407">
        <v>0</v>
      </c>
      <c r="BC262" s="407">
        <v>0</v>
      </c>
      <c r="BD262" s="407">
        <v>0</v>
      </c>
      <c r="BE262" s="407">
        <v>0</v>
      </c>
      <c r="BF262" s="407">
        <v>0</v>
      </c>
      <c r="BG262" s="407">
        <v>0</v>
      </c>
      <c r="BH262" s="407">
        <v>0</v>
      </c>
      <c r="BI262" s="407">
        <v>0</v>
      </c>
      <c r="BJ262" s="28"/>
      <c r="BK262" s="28"/>
      <c r="BL262" s="28"/>
      <c r="BM262" s="28"/>
    </row>
    <row r="263" spans="1:65" x14ac:dyDescent="0.35">
      <c r="A263" s="28"/>
      <c r="B263" s="402"/>
      <c r="C263" s="403"/>
      <c r="D263" s="404"/>
      <c r="E263" s="405">
        <v>3</v>
      </c>
      <c r="F263" s="406"/>
      <c r="G263" s="408"/>
      <c r="H263" s="409"/>
      <c r="I263" s="524"/>
      <c r="J263" s="407">
        <v>0.63944453511688715</v>
      </c>
      <c r="K263" s="407">
        <v>0.63944453511688715</v>
      </c>
      <c r="L263" s="407">
        <v>0.63944453511688715</v>
      </c>
      <c r="M263" s="407">
        <v>0.63944453511688715</v>
      </c>
      <c r="N263" s="407">
        <v>0.63944453511688715</v>
      </c>
      <c r="O263" s="407">
        <v>0.63944453511688715</v>
      </c>
      <c r="P263" s="407">
        <v>0.63944453511688715</v>
      </c>
      <c r="Q263" s="407">
        <v>0.63944453511688715</v>
      </c>
      <c r="R263" s="407">
        <v>0.63944453511688715</v>
      </c>
      <c r="S263" s="407">
        <v>0.63944453511688715</v>
      </c>
      <c r="T263" s="407">
        <v>0.63944453511688715</v>
      </c>
      <c r="U263" s="407">
        <v>0.63944453511688715</v>
      </c>
      <c r="V263" s="407">
        <v>0.63944453511688715</v>
      </c>
      <c r="W263" s="407">
        <v>0.63944453511688715</v>
      </c>
      <c r="X263" s="407">
        <v>0.63944453511688715</v>
      </c>
      <c r="Y263" s="407">
        <v>1.7763568394002505E-15</v>
      </c>
      <c r="Z263" s="407">
        <v>0</v>
      </c>
      <c r="AA263" s="407">
        <v>0</v>
      </c>
      <c r="AB263" s="407">
        <v>0</v>
      </c>
      <c r="AC263" s="407">
        <v>0</v>
      </c>
      <c r="AD263" s="407">
        <v>0</v>
      </c>
      <c r="AE263" s="407">
        <v>0</v>
      </c>
      <c r="AF263" s="407">
        <v>0</v>
      </c>
      <c r="AG263" s="407">
        <v>0</v>
      </c>
      <c r="AH263" s="407">
        <v>0</v>
      </c>
      <c r="AI263" s="407">
        <v>0</v>
      </c>
      <c r="AJ263" s="407">
        <v>0</v>
      </c>
      <c r="AK263" s="407">
        <v>0</v>
      </c>
      <c r="AL263" s="407">
        <v>0</v>
      </c>
      <c r="AM263" s="407">
        <v>0</v>
      </c>
      <c r="AN263" s="407">
        <v>0</v>
      </c>
      <c r="AO263" s="407">
        <v>0</v>
      </c>
      <c r="AP263" s="407">
        <v>0</v>
      </c>
      <c r="AQ263" s="407">
        <v>0</v>
      </c>
      <c r="AR263" s="407">
        <v>0</v>
      </c>
      <c r="AS263" s="407">
        <v>0</v>
      </c>
      <c r="AT263" s="407">
        <v>0</v>
      </c>
      <c r="AU263" s="407">
        <v>0</v>
      </c>
      <c r="AV263" s="407">
        <v>0</v>
      </c>
      <c r="AW263" s="407">
        <v>0</v>
      </c>
      <c r="AX263" s="407">
        <v>0</v>
      </c>
      <c r="AY263" s="407">
        <v>0</v>
      </c>
      <c r="AZ263" s="407">
        <v>0</v>
      </c>
      <c r="BA263" s="407">
        <v>0</v>
      </c>
      <c r="BB263" s="407">
        <v>0</v>
      </c>
      <c r="BC263" s="407">
        <v>0</v>
      </c>
      <c r="BD263" s="407">
        <v>0</v>
      </c>
      <c r="BE263" s="407">
        <v>0</v>
      </c>
      <c r="BF263" s="407">
        <v>0</v>
      </c>
      <c r="BG263" s="407">
        <v>0</v>
      </c>
      <c r="BH263" s="407">
        <v>0</v>
      </c>
      <c r="BI263" s="407">
        <v>0</v>
      </c>
      <c r="BJ263" s="28"/>
      <c r="BK263" s="28"/>
      <c r="BL263" s="28"/>
      <c r="BM263" s="28"/>
    </row>
    <row r="264" spans="1:65" x14ac:dyDescent="0.35">
      <c r="A264" s="28"/>
      <c r="B264" s="402"/>
      <c r="C264" s="403"/>
      <c r="D264" s="404"/>
      <c r="E264" s="405">
        <v>4</v>
      </c>
      <c r="F264" s="406"/>
      <c r="G264" s="408"/>
      <c r="H264" s="409"/>
      <c r="I264" s="409"/>
      <c r="J264" s="524"/>
      <c r="K264" s="407">
        <v>0.81773170900000991</v>
      </c>
      <c r="L264" s="407">
        <v>0.81773170900000991</v>
      </c>
      <c r="M264" s="407">
        <v>0.81773170900000991</v>
      </c>
      <c r="N264" s="407">
        <v>0.81773170900000991</v>
      </c>
      <c r="O264" s="407">
        <v>0.81773170900000991</v>
      </c>
      <c r="P264" s="407">
        <v>0.81773170900000991</v>
      </c>
      <c r="Q264" s="407">
        <v>0.81773170900000991</v>
      </c>
      <c r="R264" s="407">
        <v>0.81773170900000991</v>
      </c>
      <c r="S264" s="407">
        <v>0.81773170900000991</v>
      </c>
      <c r="T264" s="407">
        <v>0.81773170900000991</v>
      </c>
      <c r="U264" s="407">
        <v>0.81773170900000991</v>
      </c>
      <c r="V264" s="407">
        <v>0.81773170900000991</v>
      </c>
      <c r="W264" s="407">
        <v>0.81773170900000991</v>
      </c>
      <c r="X264" s="407">
        <v>0.81773170900000991</v>
      </c>
      <c r="Y264" s="407">
        <v>0.81773170900000991</v>
      </c>
      <c r="Z264" s="407">
        <v>5.3290705182007514E-15</v>
      </c>
      <c r="AA264" s="407">
        <v>0</v>
      </c>
      <c r="AB264" s="407">
        <v>0</v>
      </c>
      <c r="AC264" s="407">
        <v>0</v>
      </c>
      <c r="AD264" s="407">
        <v>0</v>
      </c>
      <c r="AE264" s="407">
        <v>0</v>
      </c>
      <c r="AF264" s="407">
        <v>0</v>
      </c>
      <c r="AG264" s="407">
        <v>0</v>
      </c>
      <c r="AH264" s="407">
        <v>0</v>
      </c>
      <c r="AI264" s="407">
        <v>0</v>
      </c>
      <c r="AJ264" s="407">
        <v>0</v>
      </c>
      <c r="AK264" s="407">
        <v>0</v>
      </c>
      <c r="AL264" s="407">
        <v>0</v>
      </c>
      <c r="AM264" s="407">
        <v>0</v>
      </c>
      <c r="AN264" s="407">
        <v>0</v>
      </c>
      <c r="AO264" s="407">
        <v>0</v>
      </c>
      <c r="AP264" s="407">
        <v>0</v>
      </c>
      <c r="AQ264" s="407">
        <v>0</v>
      </c>
      <c r="AR264" s="407">
        <v>0</v>
      </c>
      <c r="AS264" s="407">
        <v>0</v>
      </c>
      <c r="AT264" s="407">
        <v>0</v>
      </c>
      <c r="AU264" s="407">
        <v>0</v>
      </c>
      <c r="AV264" s="407">
        <v>0</v>
      </c>
      <c r="AW264" s="407">
        <v>0</v>
      </c>
      <c r="AX264" s="407">
        <v>0</v>
      </c>
      <c r="AY264" s="407">
        <v>0</v>
      </c>
      <c r="AZ264" s="407">
        <v>0</v>
      </c>
      <c r="BA264" s="407">
        <v>0</v>
      </c>
      <c r="BB264" s="407">
        <v>0</v>
      </c>
      <c r="BC264" s="407">
        <v>0</v>
      </c>
      <c r="BD264" s="407">
        <v>0</v>
      </c>
      <c r="BE264" s="407">
        <v>0</v>
      </c>
      <c r="BF264" s="407">
        <v>0</v>
      </c>
      <c r="BG264" s="407">
        <v>0</v>
      </c>
      <c r="BH264" s="407">
        <v>0</v>
      </c>
      <c r="BI264" s="407">
        <v>0</v>
      </c>
      <c r="BJ264" s="28"/>
      <c r="BK264" s="28"/>
      <c r="BL264" s="28"/>
      <c r="BM264" s="28"/>
    </row>
    <row r="265" spans="1:65" x14ac:dyDescent="0.35">
      <c r="A265" s="28"/>
      <c r="B265" s="402"/>
      <c r="C265" s="403"/>
      <c r="D265" s="404"/>
      <c r="E265" s="405">
        <v>5</v>
      </c>
      <c r="F265" s="406"/>
      <c r="G265" s="408"/>
      <c r="H265" s="409"/>
      <c r="I265" s="409"/>
      <c r="J265" s="409"/>
      <c r="K265" s="524"/>
      <c r="L265" s="407">
        <v>1.0458683158059809</v>
      </c>
      <c r="M265" s="407">
        <v>1.0458683158059809</v>
      </c>
      <c r="N265" s="407">
        <v>1.0458683158059809</v>
      </c>
      <c r="O265" s="407">
        <v>1.0458683158059809</v>
      </c>
      <c r="P265" s="407">
        <v>1.0458683158059809</v>
      </c>
      <c r="Q265" s="407">
        <v>1.0458683158059809</v>
      </c>
      <c r="R265" s="407">
        <v>1.0458683158059809</v>
      </c>
      <c r="S265" s="407">
        <v>1.0458683158059809</v>
      </c>
      <c r="T265" s="407">
        <v>1.0458683158059809</v>
      </c>
      <c r="U265" s="407">
        <v>1.0458683158059809</v>
      </c>
      <c r="V265" s="407">
        <v>1.0458683158059809</v>
      </c>
      <c r="W265" s="407">
        <v>1.0458683158059809</v>
      </c>
      <c r="X265" s="407">
        <v>1.0458683158059809</v>
      </c>
      <c r="Y265" s="407">
        <v>1.0458683158059809</v>
      </c>
      <c r="Z265" s="407">
        <v>1.0458683158059809</v>
      </c>
      <c r="AA265" s="407">
        <v>0</v>
      </c>
      <c r="AB265" s="407">
        <v>0</v>
      </c>
      <c r="AC265" s="407">
        <v>0</v>
      </c>
      <c r="AD265" s="407">
        <v>0</v>
      </c>
      <c r="AE265" s="407">
        <v>0</v>
      </c>
      <c r="AF265" s="407">
        <v>0</v>
      </c>
      <c r="AG265" s="407">
        <v>0</v>
      </c>
      <c r="AH265" s="407">
        <v>0</v>
      </c>
      <c r="AI265" s="407">
        <v>0</v>
      </c>
      <c r="AJ265" s="407">
        <v>0</v>
      </c>
      <c r="AK265" s="407">
        <v>0</v>
      </c>
      <c r="AL265" s="407">
        <v>0</v>
      </c>
      <c r="AM265" s="407">
        <v>0</v>
      </c>
      <c r="AN265" s="407">
        <v>0</v>
      </c>
      <c r="AO265" s="407">
        <v>0</v>
      </c>
      <c r="AP265" s="407">
        <v>0</v>
      </c>
      <c r="AQ265" s="407">
        <v>0</v>
      </c>
      <c r="AR265" s="407">
        <v>0</v>
      </c>
      <c r="AS265" s="407">
        <v>0</v>
      </c>
      <c r="AT265" s="407">
        <v>0</v>
      </c>
      <c r="AU265" s="407">
        <v>0</v>
      </c>
      <c r="AV265" s="407">
        <v>0</v>
      </c>
      <c r="AW265" s="407">
        <v>0</v>
      </c>
      <c r="AX265" s="407">
        <v>0</v>
      </c>
      <c r="AY265" s="407">
        <v>0</v>
      </c>
      <c r="AZ265" s="407">
        <v>0</v>
      </c>
      <c r="BA265" s="407">
        <v>0</v>
      </c>
      <c r="BB265" s="407">
        <v>0</v>
      </c>
      <c r="BC265" s="407">
        <v>0</v>
      </c>
      <c r="BD265" s="407">
        <v>0</v>
      </c>
      <c r="BE265" s="407">
        <v>0</v>
      </c>
      <c r="BF265" s="407">
        <v>0</v>
      </c>
      <c r="BG265" s="407">
        <v>0</v>
      </c>
      <c r="BH265" s="407">
        <v>0</v>
      </c>
      <c r="BI265" s="407">
        <v>0</v>
      </c>
      <c r="BJ265" s="28"/>
      <c r="BK265" s="28"/>
      <c r="BL265" s="28"/>
      <c r="BM265" s="28"/>
    </row>
    <row r="266" spans="1:65" x14ac:dyDescent="0.35">
      <c r="A266" s="28"/>
      <c r="B266" s="402"/>
      <c r="C266" s="403"/>
      <c r="D266" s="404"/>
      <c r="E266" s="405">
        <v>6</v>
      </c>
      <c r="F266" s="406"/>
      <c r="G266" s="408"/>
      <c r="H266" s="409"/>
      <c r="I266" s="409"/>
      <c r="J266" s="409"/>
      <c r="K266" s="409"/>
      <c r="L266" s="524"/>
      <c r="M266" s="407">
        <v>0</v>
      </c>
      <c r="N266" s="407">
        <v>0</v>
      </c>
      <c r="O266" s="407">
        <v>0</v>
      </c>
      <c r="P266" s="407">
        <v>0</v>
      </c>
      <c r="Q266" s="407">
        <v>0</v>
      </c>
      <c r="R266" s="407">
        <v>0</v>
      </c>
      <c r="S266" s="407">
        <v>0</v>
      </c>
      <c r="T266" s="407">
        <v>0</v>
      </c>
      <c r="U266" s="407">
        <v>0</v>
      </c>
      <c r="V266" s="407">
        <v>0</v>
      </c>
      <c r="W266" s="407">
        <v>0</v>
      </c>
      <c r="X266" s="407">
        <v>0</v>
      </c>
      <c r="Y266" s="407">
        <v>0</v>
      </c>
      <c r="Z266" s="407">
        <v>0</v>
      </c>
      <c r="AA266" s="407">
        <v>0</v>
      </c>
      <c r="AB266" s="407">
        <v>0</v>
      </c>
      <c r="AC266" s="407">
        <v>0</v>
      </c>
      <c r="AD266" s="407">
        <v>0</v>
      </c>
      <c r="AE266" s="407">
        <v>0</v>
      </c>
      <c r="AF266" s="407">
        <v>0</v>
      </c>
      <c r="AG266" s="407">
        <v>0</v>
      </c>
      <c r="AH266" s="407">
        <v>0</v>
      </c>
      <c r="AI266" s="407">
        <v>0</v>
      </c>
      <c r="AJ266" s="407">
        <v>0</v>
      </c>
      <c r="AK266" s="407">
        <v>0</v>
      </c>
      <c r="AL266" s="407">
        <v>0</v>
      </c>
      <c r="AM266" s="407">
        <v>0</v>
      </c>
      <c r="AN266" s="407">
        <v>0</v>
      </c>
      <c r="AO266" s="407">
        <v>0</v>
      </c>
      <c r="AP266" s="407">
        <v>0</v>
      </c>
      <c r="AQ266" s="407">
        <v>0</v>
      </c>
      <c r="AR266" s="407">
        <v>0</v>
      </c>
      <c r="AS266" s="407">
        <v>0</v>
      </c>
      <c r="AT266" s="407">
        <v>0</v>
      </c>
      <c r="AU266" s="407">
        <v>0</v>
      </c>
      <c r="AV266" s="407">
        <v>0</v>
      </c>
      <c r="AW266" s="407">
        <v>0</v>
      </c>
      <c r="AX266" s="407">
        <v>0</v>
      </c>
      <c r="AY266" s="407">
        <v>0</v>
      </c>
      <c r="AZ266" s="407">
        <v>0</v>
      </c>
      <c r="BA266" s="407">
        <v>0</v>
      </c>
      <c r="BB266" s="407">
        <v>0</v>
      </c>
      <c r="BC266" s="407">
        <v>0</v>
      </c>
      <c r="BD266" s="407">
        <v>0</v>
      </c>
      <c r="BE266" s="407">
        <v>0</v>
      </c>
      <c r="BF266" s="407">
        <v>0</v>
      </c>
      <c r="BG266" s="407">
        <v>0</v>
      </c>
      <c r="BH266" s="407">
        <v>0</v>
      </c>
      <c r="BI266" s="407">
        <v>0</v>
      </c>
      <c r="BJ266" s="28"/>
      <c r="BK266" s="28"/>
      <c r="BL266" s="28"/>
      <c r="BM266" s="28"/>
    </row>
    <row r="267" spans="1:65" x14ac:dyDescent="0.35">
      <c r="A267" s="28"/>
      <c r="B267" s="402"/>
      <c r="C267" s="403"/>
      <c r="D267" s="404"/>
      <c r="E267" s="405">
        <v>7</v>
      </c>
      <c r="F267" s="406"/>
      <c r="G267" s="408"/>
      <c r="H267" s="409"/>
      <c r="I267" s="409"/>
      <c r="J267" s="409"/>
      <c r="K267" s="409"/>
      <c r="L267" s="409"/>
      <c r="M267" s="524"/>
      <c r="N267" s="407">
        <v>0</v>
      </c>
      <c r="O267" s="407">
        <v>0</v>
      </c>
      <c r="P267" s="407">
        <v>0</v>
      </c>
      <c r="Q267" s="407">
        <v>0</v>
      </c>
      <c r="R267" s="407">
        <v>0</v>
      </c>
      <c r="S267" s="407">
        <v>0</v>
      </c>
      <c r="T267" s="407">
        <v>0</v>
      </c>
      <c r="U267" s="407">
        <v>0</v>
      </c>
      <c r="V267" s="407">
        <v>0</v>
      </c>
      <c r="W267" s="407">
        <v>0</v>
      </c>
      <c r="X267" s="407">
        <v>0</v>
      </c>
      <c r="Y267" s="407">
        <v>0</v>
      </c>
      <c r="Z267" s="407">
        <v>0</v>
      </c>
      <c r="AA267" s="407">
        <v>0</v>
      </c>
      <c r="AB267" s="407">
        <v>0</v>
      </c>
      <c r="AC267" s="407">
        <v>0</v>
      </c>
      <c r="AD267" s="407">
        <v>0</v>
      </c>
      <c r="AE267" s="407">
        <v>0</v>
      </c>
      <c r="AF267" s="407">
        <v>0</v>
      </c>
      <c r="AG267" s="407">
        <v>0</v>
      </c>
      <c r="AH267" s="407">
        <v>0</v>
      </c>
      <c r="AI267" s="407">
        <v>0</v>
      </c>
      <c r="AJ267" s="407">
        <v>0</v>
      </c>
      <c r="AK267" s="407">
        <v>0</v>
      </c>
      <c r="AL267" s="407">
        <v>0</v>
      </c>
      <c r="AM267" s="407">
        <v>0</v>
      </c>
      <c r="AN267" s="407">
        <v>0</v>
      </c>
      <c r="AO267" s="407">
        <v>0</v>
      </c>
      <c r="AP267" s="407">
        <v>0</v>
      </c>
      <c r="AQ267" s="407">
        <v>0</v>
      </c>
      <c r="AR267" s="407">
        <v>0</v>
      </c>
      <c r="AS267" s="407">
        <v>0</v>
      </c>
      <c r="AT267" s="407">
        <v>0</v>
      </c>
      <c r="AU267" s="407">
        <v>0</v>
      </c>
      <c r="AV267" s="407">
        <v>0</v>
      </c>
      <c r="AW267" s="407">
        <v>0</v>
      </c>
      <c r="AX267" s="407">
        <v>0</v>
      </c>
      <c r="AY267" s="407">
        <v>0</v>
      </c>
      <c r="AZ267" s="407">
        <v>0</v>
      </c>
      <c r="BA267" s="407">
        <v>0</v>
      </c>
      <c r="BB267" s="407">
        <v>0</v>
      </c>
      <c r="BC267" s="407">
        <v>0</v>
      </c>
      <c r="BD267" s="407">
        <v>0</v>
      </c>
      <c r="BE267" s="407">
        <v>0</v>
      </c>
      <c r="BF267" s="407">
        <v>0</v>
      </c>
      <c r="BG267" s="407">
        <v>0</v>
      </c>
      <c r="BH267" s="407">
        <v>0</v>
      </c>
      <c r="BI267" s="407">
        <v>0</v>
      </c>
      <c r="BJ267" s="28"/>
      <c r="BK267" s="28"/>
      <c r="BL267" s="28"/>
      <c r="BM267" s="28"/>
    </row>
    <row r="268" spans="1:65" x14ac:dyDescent="0.35">
      <c r="A268" s="28"/>
      <c r="B268" s="402"/>
      <c r="C268" s="403"/>
      <c r="D268" s="404"/>
      <c r="E268" s="405">
        <v>8</v>
      </c>
      <c r="F268" s="406"/>
      <c r="G268" s="408"/>
      <c r="H268" s="409"/>
      <c r="I268" s="409"/>
      <c r="J268" s="409"/>
      <c r="K268" s="409"/>
      <c r="L268" s="409"/>
      <c r="M268" s="409"/>
      <c r="N268" s="524"/>
      <c r="O268" s="407">
        <v>0</v>
      </c>
      <c r="P268" s="407">
        <v>0</v>
      </c>
      <c r="Q268" s="407">
        <v>0</v>
      </c>
      <c r="R268" s="407">
        <v>0</v>
      </c>
      <c r="S268" s="407">
        <v>0</v>
      </c>
      <c r="T268" s="407">
        <v>0</v>
      </c>
      <c r="U268" s="407">
        <v>0</v>
      </c>
      <c r="V268" s="407">
        <v>0</v>
      </c>
      <c r="W268" s="407">
        <v>0</v>
      </c>
      <c r="X268" s="407">
        <v>0</v>
      </c>
      <c r="Y268" s="407">
        <v>0</v>
      </c>
      <c r="Z268" s="407">
        <v>0</v>
      </c>
      <c r="AA268" s="407">
        <v>0</v>
      </c>
      <c r="AB268" s="407">
        <v>0</v>
      </c>
      <c r="AC268" s="407">
        <v>0</v>
      </c>
      <c r="AD268" s="407">
        <v>0</v>
      </c>
      <c r="AE268" s="407">
        <v>0</v>
      </c>
      <c r="AF268" s="407">
        <v>0</v>
      </c>
      <c r="AG268" s="407">
        <v>0</v>
      </c>
      <c r="AH268" s="407">
        <v>0</v>
      </c>
      <c r="AI268" s="407">
        <v>0</v>
      </c>
      <c r="AJ268" s="407">
        <v>0</v>
      </c>
      <c r="AK268" s="407">
        <v>0</v>
      </c>
      <c r="AL268" s="407">
        <v>0</v>
      </c>
      <c r="AM268" s="407">
        <v>0</v>
      </c>
      <c r="AN268" s="407">
        <v>0</v>
      </c>
      <c r="AO268" s="407">
        <v>0</v>
      </c>
      <c r="AP268" s="407">
        <v>0</v>
      </c>
      <c r="AQ268" s="407">
        <v>0</v>
      </c>
      <c r="AR268" s="407">
        <v>0</v>
      </c>
      <c r="AS268" s="407">
        <v>0</v>
      </c>
      <c r="AT268" s="407">
        <v>0</v>
      </c>
      <c r="AU268" s="407">
        <v>0</v>
      </c>
      <c r="AV268" s="407">
        <v>0</v>
      </c>
      <c r="AW268" s="407">
        <v>0</v>
      </c>
      <c r="AX268" s="407">
        <v>0</v>
      </c>
      <c r="AY268" s="407">
        <v>0</v>
      </c>
      <c r="AZ268" s="407">
        <v>0</v>
      </c>
      <c r="BA268" s="407">
        <v>0</v>
      </c>
      <c r="BB268" s="407">
        <v>0</v>
      </c>
      <c r="BC268" s="407">
        <v>0</v>
      </c>
      <c r="BD268" s="407">
        <v>0</v>
      </c>
      <c r="BE268" s="407">
        <v>0</v>
      </c>
      <c r="BF268" s="407">
        <v>0</v>
      </c>
      <c r="BG268" s="407">
        <v>0</v>
      </c>
      <c r="BH268" s="407">
        <v>0</v>
      </c>
      <c r="BI268" s="407">
        <v>0</v>
      </c>
      <c r="BJ268" s="28"/>
      <c r="BK268" s="28"/>
      <c r="BL268" s="28"/>
      <c r="BM268" s="28"/>
    </row>
    <row r="269" spans="1:65" x14ac:dyDescent="0.35">
      <c r="A269" s="28"/>
      <c r="B269" s="402"/>
      <c r="C269" s="403"/>
      <c r="D269" s="404"/>
      <c r="E269" s="405">
        <v>9</v>
      </c>
      <c r="F269" s="406"/>
      <c r="G269" s="408"/>
      <c r="H269" s="409"/>
      <c r="I269" s="409"/>
      <c r="J269" s="409"/>
      <c r="K269" s="409"/>
      <c r="L269" s="409"/>
      <c r="M269" s="409"/>
      <c r="N269" s="409"/>
      <c r="O269" s="524"/>
      <c r="P269" s="407">
        <v>0</v>
      </c>
      <c r="Q269" s="407">
        <v>0</v>
      </c>
      <c r="R269" s="407">
        <v>0</v>
      </c>
      <c r="S269" s="407">
        <v>0</v>
      </c>
      <c r="T269" s="407">
        <v>0</v>
      </c>
      <c r="U269" s="407">
        <v>0</v>
      </c>
      <c r="V269" s="407">
        <v>0</v>
      </c>
      <c r="W269" s="407">
        <v>0</v>
      </c>
      <c r="X269" s="407">
        <v>0</v>
      </c>
      <c r="Y269" s="407">
        <v>0</v>
      </c>
      <c r="Z269" s="407">
        <v>0</v>
      </c>
      <c r="AA269" s="407">
        <v>0</v>
      </c>
      <c r="AB269" s="407">
        <v>0</v>
      </c>
      <c r="AC269" s="407">
        <v>0</v>
      </c>
      <c r="AD269" s="407">
        <v>0</v>
      </c>
      <c r="AE269" s="407">
        <v>0</v>
      </c>
      <c r="AF269" s="407">
        <v>0</v>
      </c>
      <c r="AG269" s="407">
        <v>0</v>
      </c>
      <c r="AH269" s="407">
        <v>0</v>
      </c>
      <c r="AI269" s="407">
        <v>0</v>
      </c>
      <c r="AJ269" s="407">
        <v>0</v>
      </c>
      <c r="AK269" s="407">
        <v>0</v>
      </c>
      <c r="AL269" s="407">
        <v>0</v>
      </c>
      <c r="AM269" s="407">
        <v>0</v>
      </c>
      <c r="AN269" s="407">
        <v>0</v>
      </c>
      <c r="AO269" s="407">
        <v>0</v>
      </c>
      <c r="AP269" s="407">
        <v>0</v>
      </c>
      <c r="AQ269" s="407">
        <v>0</v>
      </c>
      <c r="AR269" s="407">
        <v>0</v>
      </c>
      <c r="AS269" s="407">
        <v>0</v>
      </c>
      <c r="AT269" s="407">
        <v>0</v>
      </c>
      <c r="AU269" s="407">
        <v>0</v>
      </c>
      <c r="AV269" s="407">
        <v>0</v>
      </c>
      <c r="AW269" s="407">
        <v>0</v>
      </c>
      <c r="AX269" s="407">
        <v>0</v>
      </c>
      <c r="AY269" s="407">
        <v>0</v>
      </c>
      <c r="AZ269" s="407">
        <v>0</v>
      </c>
      <c r="BA269" s="407">
        <v>0</v>
      </c>
      <c r="BB269" s="407">
        <v>0</v>
      </c>
      <c r="BC269" s="407">
        <v>0</v>
      </c>
      <c r="BD269" s="407">
        <v>0</v>
      </c>
      <c r="BE269" s="407">
        <v>0</v>
      </c>
      <c r="BF269" s="407">
        <v>0</v>
      </c>
      <c r="BG269" s="407">
        <v>0</v>
      </c>
      <c r="BH269" s="407">
        <v>0</v>
      </c>
      <c r="BI269" s="407">
        <v>0</v>
      </c>
      <c r="BJ269" s="28"/>
      <c r="BK269" s="28"/>
      <c r="BL269" s="28"/>
      <c r="BM269" s="28"/>
    </row>
    <row r="270" spans="1:65" x14ac:dyDescent="0.35">
      <c r="A270" s="28"/>
      <c r="B270" s="402"/>
      <c r="C270" s="403"/>
      <c r="D270" s="404"/>
      <c r="E270" s="411">
        <v>10</v>
      </c>
      <c r="F270" s="406"/>
      <c r="G270" s="408"/>
      <c r="H270" s="409"/>
      <c r="I270" s="409"/>
      <c r="J270" s="409"/>
      <c r="K270" s="409"/>
      <c r="L270" s="409"/>
      <c r="M270" s="409"/>
      <c r="N270" s="409"/>
      <c r="O270" s="409"/>
      <c r="P270" s="524"/>
      <c r="Q270" s="407">
        <v>0</v>
      </c>
      <c r="R270" s="407">
        <v>0</v>
      </c>
      <c r="S270" s="407">
        <v>0</v>
      </c>
      <c r="T270" s="407">
        <v>0</v>
      </c>
      <c r="U270" s="407">
        <v>0</v>
      </c>
      <c r="V270" s="407">
        <v>0</v>
      </c>
      <c r="W270" s="407">
        <v>0</v>
      </c>
      <c r="X270" s="407">
        <v>0</v>
      </c>
      <c r="Y270" s="407">
        <v>0</v>
      </c>
      <c r="Z270" s="407">
        <v>0</v>
      </c>
      <c r="AA270" s="407">
        <v>0</v>
      </c>
      <c r="AB270" s="407">
        <v>0</v>
      </c>
      <c r="AC270" s="407">
        <v>0</v>
      </c>
      <c r="AD270" s="407">
        <v>0</v>
      </c>
      <c r="AE270" s="407">
        <v>0</v>
      </c>
      <c r="AF270" s="407">
        <v>0</v>
      </c>
      <c r="AG270" s="407">
        <v>0</v>
      </c>
      <c r="AH270" s="407">
        <v>0</v>
      </c>
      <c r="AI270" s="407">
        <v>0</v>
      </c>
      <c r="AJ270" s="407">
        <v>0</v>
      </c>
      <c r="AK270" s="407">
        <v>0</v>
      </c>
      <c r="AL270" s="407">
        <v>0</v>
      </c>
      <c r="AM270" s="407">
        <v>0</v>
      </c>
      <c r="AN270" s="407">
        <v>0</v>
      </c>
      <c r="AO270" s="407">
        <v>0</v>
      </c>
      <c r="AP270" s="407">
        <v>0</v>
      </c>
      <c r="AQ270" s="407">
        <v>0</v>
      </c>
      <c r="AR270" s="407">
        <v>0</v>
      </c>
      <c r="AS270" s="407">
        <v>0</v>
      </c>
      <c r="AT270" s="407">
        <v>0</v>
      </c>
      <c r="AU270" s="407">
        <v>0</v>
      </c>
      <c r="AV270" s="407">
        <v>0</v>
      </c>
      <c r="AW270" s="407">
        <v>0</v>
      </c>
      <c r="AX270" s="407">
        <v>0</v>
      </c>
      <c r="AY270" s="407">
        <v>0</v>
      </c>
      <c r="AZ270" s="407">
        <v>0</v>
      </c>
      <c r="BA270" s="407">
        <v>0</v>
      </c>
      <c r="BB270" s="407">
        <v>0</v>
      </c>
      <c r="BC270" s="407">
        <v>0</v>
      </c>
      <c r="BD270" s="407">
        <v>0</v>
      </c>
      <c r="BE270" s="407">
        <v>0</v>
      </c>
      <c r="BF270" s="407">
        <v>0</v>
      </c>
      <c r="BG270" s="407">
        <v>0</v>
      </c>
      <c r="BH270" s="407">
        <v>0</v>
      </c>
      <c r="BI270" s="407">
        <v>0</v>
      </c>
      <c r="BJ270" s="28"/>
      <c r="BK270" s="28"/>
      <c r="BL270" s="28"/>
      <c r="BM270" s="28"/>
    </row>
    <row r="271" spans="1:65" x14ac:dyDescent="0.35">
      <c r="A271" s="28"/>
      <c r="B271" s="196"/>
      <c r="C271" s="402" t="s">
        <v>58</v>
      </c>
      <c r="D271" s="196"/>
      <c r="E271" s="196"/>
      <c r="F271" s="412"/>
      <c r="G271" s="413">
        <v>13.02106000896827</v>
      </c>
      <c r="H271" s="413">
        <v>14.097585065871463</v>
      </c>
      <c r="I271" s="413">
        <v>14.645330487976445</v>
      </c>
      <c r="J271" s="413">
        <v>15.284775023093331</v>
      </c>
      <c r="K271" s="413">
        <v>16.102506732093342</v>
      </c>
      <c r="L271" s="413">
        <v>4.1273150389310533</v>
      </c>
      <c r="M271" s="413">
        <v>4.1273150389310533</v>
      </c>
      <c r="N271" s="413">
        <v>4.1273150389310533</v>
      </c>
      <c r="O271" s="413">
        <v>4.1273150389310533</v>
      </c>
      <c r="P271" s="413">
        <v>4.1273150389310533</v>
      </c>
      <c r="Q271" s="413">
        <v>4.1273150389310533</v>
      </c>
      <c r="R271" s="413">
        <v>4.1273150389310533</v>
      </c>
      <c r="S271" s="413">
        <v>4.1273150389310533</v>
      </c>
      <c r="T271" s="413">
        <v>4.1273150389310533</v>
      </c>
      <c r="U271" s="413">
        <v>4.1273150389310533</v>
      </c>
      <c r="V271" s="413">
        <v>4.1273150389310533</v>
      </c>
      <c r="W271" s="413">
        <v>3.0507899820278594</v>
      </c>
      <c r="X271" s="413">
        <v>2.5030445599228797</v>
      </c>
      <c r="Y271" s="413">
        <v>1.8636000248059927</v>
      </c>
      <c r="Z271" s="413">
        <v>1.0458683158059863</v>
      </c>
      <c r="AA271" s="413">
        <v>0</v>
      </c>
      <c r="AB271" s="413">
        <v>0</v>
      </c>
      <c r="AC271" s="413">
        <v>0</v>
      </c>
      <c r="AD271" s="413">
        <v>0</v>
      </c>
      <c r="AE271" s="413">
        <v>0</v>
      </c>
      <c r="AF271" s="413">
        <v>0</v>
      </c>
      <c r="AG271" s="413">
        <v>0</v>
      </c>
      <c r="AH271" s="413">
        <v>0</v>
      </c>
      <c r="AI271" s="413">
        <v>0</v>
      </c>
      <c r="AJ271" s="413">
        <v>0</v>
      </c>
      <c r="AK271" s="413">
        <v>0</v>
      </c>
      <c r="AL271" s="413">
        <v>0</v>
      </c>
      <c r="AM271" s="413">
        <v>0</v>
      </c>
      <c r="AN271" s="413">
        <v>0</v>
      </c>
      <c r="AO271" s="413">
        <v>0</v>
      </c>
      <c r="AP271" s="413">
        <v>0</v>
      </c>
      <c r="AQ271" s="413">
        <v>0</v>
      </c>
      <c r="AR271" s="413">
        <v>0</v>
      </c>
      <c r="AS271" s="413">
        <v>0</v>
      </c>
      <c r="AT271" s="413">
        <v>0</v>
      </c>
      <c r="AU271" s="413">
        <v>0</v>
      </c>
      <c r="AV271" s="413">
        <v>0</v>
      </c>
      <c r="AW271" s="413">
        <v>0</v>
      </c>
      <c r="AX271" s="413">
        <v>0</v>
      </c>
      <c r="AY271" s="413">
        <v>0</v>
      </c>
      <c r="AZ271" s="413">
        <v>0</v>
      </c>
      <c r="BA271" s="413">
        <v>0</v>
      </c>
      <c r="BB271" s="413">
        <v>0</v>
      </c>
      <c r="BC271" s="413">
        <v>0</v>
      </c>
      <c r="BD271" s="413">
        <v>0</v>
      </c>
      <c r="BE271" s="413">
        <v>0</v>
      </c>
      <c r="BF271" s="413">
        <v>0</v>
      </c>
      <c r="BG271" s="413">
        <v>0</v>
      </c>
      <c r="BH271" s="413">
        <v>0</v>
      </c>
      <c r="BI271" s="413">
        <v>0</v>
      </c>
      <c r="BJ271" s="28"/>
      <c r="BK271" s="28"/>
      <c r="BL271" s="28"/>
      <c r="BM271" s="28"/>
    </row>
    <row r="272" spans="1:65" x14ac:dyDescent="0.35">
      <c r="A272" s="28"/>
      <c r="B272" s="397" t="s">
        <v>59</v>
      </c>
      <c r="C272" s="398"/>
      <c r="D272" s="399" t="s">
        <v>499</v>
      </c>
      <c r="E272" s="398"/>
      <c r="F272" s="400"/>
      <c r="G272" s="401">
        <v>0</v>
      </c>
      <c r="H272" s="401">
        <v>0</v>
      </c>
      <c r="I272" s="401">
        <v>0</v>
      </c>
      <c r="J272" s="401">
        <v>0</v>
      </c>
      <c r="K272" s="401">
        <v>0</v>
      </c>
      <c r="L272" s="401">
        <v>0</v>
      </c>
      <c r="M272" s="401">
        <v>0</v>
      </c>
      <c r="N272" s="401">
        <v>0</v>
      </c>
      <c r="O272" s="401">
        <v>0</v>
      </c>
      <c r="P272" s="401">
        <v>0</v>
      </c>
      <c r="Q272" s="401">
        <v>0</v>
      </c>
      <c r="R272" s="401">
        <v>0</v>
      </c>
      <c r="S272" s="401">
        <v>0</v>
      </c>
      <c r="T272" s="401">
        <v>0</v>
      </c>
      <c r="U272" s="401">
        <v>0</v>
      </c>
      <c r="V272" s="401">
        <v>0</v>
      </c>
      <c r="W272" s="401">
        <v>0</v>
      </c>
      <c r="X272" s="401">
        <v>0</v>
      </c>
      <c r="Y272" s="401">
        <v>0</v>
      </c>
      <c r="Z272" s="401">
        <v>0</v>
      </c>
      <c r="AA272" s="401">
        <v>0</v>
      </c>
      <c r="AB272" s="401">
        <v>0</v>
      </c>
      <c r="AC272" s="401">
        <v>0</v>
      </c>
      <c r="AD272" s="401">
        <v>0</v>
      </c>
      <c r="AE272" s="401">
        <v>0</v>
      </c>
      <c r="AF272" s="401">
        <v>0</v>
      </c>
      <c r="AG272" s="401">
        <v>0</v>
      </c>
      <c r="AH272" s="401">
        <v>0</v>
      </c>
      <c r="AI272" s="401">
        <v>0</v>
      </c>
      <c r="AJ272" s="401">
        <v>0</v>
      </c>
      <c r="AK272" s="401">
        <v>0</v>
      </c>
      <c r="AL272" s="401">
        <v>0</v>
      </c>
      <c r="AM272" s="401">
        <v>0</v>
      </c>
      <c r="AN272" s="401">
        <v>0</v>
      </c>
      <c r="AO272" s="401">
        <v>0</v>
      </c>
      <c r="AP272" s="401">
        <v>0</v>
      </c>
      <c r="AQ272" s="401">
        <v>0</v>
      </c>
      <c r="AR272" s="401">
        <v>0</v>
      </c>
      <c r="AS272" s="401">
        <v>0</v>
      </c>
      <c r="AT272" s="401">
        <v>0</v>
      </c>
      <c r="AU272" s="401">
        <v>0</v>
      </c>
      <c r="AV272" s="401">
        <v>0</v>
      </c>
      <c r="AW272" s="401">
        <v>0</v>
      </c>
      <c r="AX272" s="401">
        <v>0</v>
      </c>
      <c r="AY272" s="401">
        <v>0</v>
      </c>
      <c r="AZ272" s="401">
        <v>0</v>
      </c>
      <c r="BA272" s="401">
        <v>0</v>
      </c>
      <c r="BB272" s="401">
        <v>0</v>
      </c>
      <c r="BC272" s="401">
        <v>0</v>
      </c>
      <c r="BD272" s="401">
        <v>0</v>
      </c>
      <c r="BE272" s="401">
        <v>0</v>
      </c>
      <c r="BF272" s="401">
        <v>0</v>
      </c>
      <c r="BG272" s="401">
        <v>0</v>
      </c>
      <c r="BH272" s="401">
        <v>0</v>
      </c>
      <c r="BI272" s="401">
        <v>0</v>
      </c>
      <c r="BJ272" s="28"/>
      <c r="BK272" s="28"/>
      <c r="BL272" s="28"/>
      <c r="BM272" s="28"/>
    </row>
    <row r="273" spans="1:65" ht="118" x14ac:dyDescent="0.35">
      <c r="A273" s="28"/>
      <c r="B273" s="402"/>
      <c r="C273" s="403"/>
      <c r="D273" s="404" t="s">
        <v>500</v>
      </c>
      <c r="E273" s="405">
        <v>0</v>
      </c>
      <c r="F273" s="406"/>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407"/>
      <c r="AE273" s="407"/>
      <c r="AF273" s="407"/>
      <c r="AG273" s="407"/>
      <c r="AH273" s="407"/>
      <c r="AI273" s="407"/>
      <c r="AJ273" s="407"/>
      <c r="AK273" s="407"/>
      <c r="AL273" s="407"/>
      <c r="AM273" s="407"/>
      <c r="AN273" s="407"/>
      <c r="AO273" s="407"/>
      <c r="AP273" s="407"/>
      <c r="AQ273" s="407"/>
      <c r="AR273" s="407"/>
      <c r="AS273" s="407"/>
      <c r="AT273" s="407"/>
      <c r="AU273" s="407"/>
      <c r="AV273" s="407"/>
      <c r="AW273" s="407"/>
      <c r="AX273" s="407"/>
      <c r="AY273" s="407"/>
      <c r="AZ273" s="407"/>
      <c r="BA273" s="407"/>
      <c r="BB273" s="407"/>
      <c r="BC273" s="407"/>
      <c r="BD273" s="407"/>
      <c r="BE273" s="407"/>
      <c r="BF273" s="407"/>
      <c r="BG273" s="407"/>
      <c r="BH273" s="407"/>
      <c r="BI273" s="407"/>
      <c r="BJ273" s="28"/>
      <c r="BK273" s="28"/>
      <c r="BL273" s="28"/>
      <c r="BM273" s="28"/>
    </row>
    <row r="274" spans="1:65" x14ac:dyDescent="0.35">
      <c r="A274" s="28"/>
      <c r="B274" s="402"/>
      <c r="C274" s="403"/>
      <c r="D274" s="404"/>
      <c r="E274" s="405">
        <v>1</v>
      </c>
      <c r="F274" s="406"/>
      <c r="G274" s="523"/>
      <c r="H274" s="407" t="s">
        <v>280</v>
      </c>
      <c r="I274" s="407" t="s">
        <v>280</v>
      </c>
      <c r="J274" s="407" t="s">
        <v>280</v>
      </c>
      <c r="K274" s="407" t="s">
        <v>280</v>
      </c>
      <c r="L274" s="407" t="s">
        <v>280</v>
      </c>
      <c r="M274" s="407" t="s">
        <v>280</v>
      </c>
      <c r="N274" s="407" t="s">
        <v>280</v>
      </c>
      <c r="O274" s="407" t="s">
        <v>280</v>
      </c>
      <c r="P274" s="407" t="s">
        <v>280</v>
      </c>
      <c r="Q274" s="407" t="s">
        <v>280</v>
      </c>
      <c r="R274" s="407" t="s">
        <v>280</v>
      </c>
      <c r="S274" s="407" t="s">
        <v>280</v>
      </c>
      <c r="T274" s="407" t="s">
        <v>280</v>
      </c>
      <c r="U274" s="407" t="s">
        <v>280</v>
      </c>
      <c r="V274" s="407" t="s">
        <v>280</v>
      </c>
      <c r="W274" s="407" t="s">
        <v>280</v>
      </c>
      <c r="X274" s="407" t="s">
        <v>280</v>
      </c>
      <c r="Y274" s="407" t="s">
        <v>280</v>
      </c>
      <c r="Z274" s="407" t="s">
        <v>280</v>
      </c>
      <c r="AA274" s="407" t="s">
        <v>280</v>
      </c>
      <c r="AB274" s="407" t="s">
        <v>280</v>
      </c>
      <c r="AC274" s="407" t="s">
        <v>280</v>
      </c>
      <c r="AD274" s="407" t="s">
        <v>280</v>
      </c>
      <c r="AE274" s="407" t="s">
        <v>280</v>
      </c>
      <c r="AF274" s="407" t="s">
        <v>280</v>
      </c>
      <c r="AG274" s="407" t="s">
        <v>280</v>
      </c>
      <c r="AH274" s="407" t="s">
        <v>280</v>
      </c>
      <c r="AI274" s="407" t="s">
        <v>280</v>
      </c>
      <c r="AJ274" s="407" t="s">
        <v>280</v>
      </c>
      <c r="AK274" s="407" t="s">
        <v>280</v>
      </c>
      <c r="AL274" s="407" t="s">
        <v>280</v>
      </c>
      <c r="AM274" s="407" t="s">
        <v>280</v>
      </c>
      <c r="AN274" s="407" t="s">
        <v>280</v>
      </c>
      <c r="AO274" s="407" t="s">
        <v>280</v>
      </c>
      <c r="AP274" s="407" t="s">
        <v>280</v>
      </c>
      <c r="AQ274" s="407" t="s">
        <v>280</v>
      </c>
      <c r="AR274" s="407" t="s">
        <v>280</v>
      </c>
      <c r="AS274" s="407" t="s">
        <v>280</v>
      </c>
      <c r="AT274" s="407" t="s">
        <v>280</v>
      </c>
      <c r="AU274" s="407" t="s">
        <v>280</v>
      </c>
      <c r="AV274" s="407" t="s">
        <v>280</v>
      </c>
      <c r="AW274" s="407" t="s">
        <v>280</v>
      </c>
      <c r="AX274" s="407" t="s">
        <v>280</v>
      </c>
      <c r="AY274" s="407" t="s">
        <v>280</v>
      </c>
      <c r="AZ274" s="407" t="s">
        <v>280</v>
      </c>
      <c r="BA274" s="407" t="s">
        <v>280</v>
      </c>
      <c r="BB274" s="407" t="s">
        <v>280</v>
      </c>
      <c r="BC274" s="407" t="s">
        <v>280</v>
      </c>
      <c r="BD274" s="407" t="s">
        <v>280</v>
      </c>
      <c r="BE274" s="407" t="s">
        <v>280</v>
      </c>
      <c r="BF274" s="407" t="s">
        <v>280</v>
      </c>
      <c r="BG274" s="407" t="s">
        <v>280</v>
      </c>
      <c r="BH274" s="407" t="s">
        <v>280</v>
      </c>
      <c r="BI274" s="407" t="s">
        <v>280</v>
      </c>
      <c r="BJ274" s="28"/>
      <c r="BK274" s="28"/>
      <c r="BL274" s="28"/>
      <c r="BM274" s="28"/>
    </row>
    <row r="275" spans="1:65" x14ac:dyDescent="0.35">
      <c r="A275" s="28"/>
      <c r="B275" s="402"/>
      <c r="C275" s="403"/>
      <c r="D275" s="404"/>
      <c r="E275" s="405">
        <v>2</v>
      </c>
      <c r="F275" s="406"/>
      <c r="G275" s="408"/>
      <c r="H275" s="524"/>
      <c r="I275" s="407" t="s">
        <v>280</v>
      </c>
      <c r="J275" s="407" t="s">
        <v>280</v>
      </c>
      <c r="K275" s="407" t="s">
        <v>280</v>
      </c>
      <c r="L275" s="407" t="s">
        <v>280</v>
      </c>
      <c r="M275" s="407" t="s">
        <v>280</v>
      </c>
      <c r="N275" s="407" t="s">
        <v>280</v>
      </c>
      <c r="O275" s="407" t="s">
        <v>280</v>
      </c>
      <c r="P275" s="407" t="s">
        <v>280</v>
      </c>
      <c r="Q275" s="407" t="s">
        <v>280</v>
      </c>
      <c r="R275" s="407" t="s">
        <v>280</v>
      </c>
      <c r="S275" s="407" t="s">
        <v>280</v>
      </c>
      <c r="T275" s="407" t="s">
        <v>280</v>
      </c>
      <c r="U275" s="407" t="s">
        <v>280</v>
      </c>
      <c r="V275" s="407" t="s">
        <v>280</v>
      </c>
      <c r="W275" s="407" t="s">
        <v>280</v>
      </c>
      <c r="X275" s="407" t="s">
        <v>280</v>
      </c>
      <c r="Y275" s="407" t="s">
        <v>280</v>
      </c>
      <c r="Z275" s="407" t="s">
        <v>280</v>
      </c>
      <c r="AA275" s="407" t="s">
        <v>280</v>
      </c>
      <c r="AB275" s="407" t="s">
        <v>280</v>
      </c>
      <c r="AC275" s="407" t="s">
        <v>280</v>
      </c>
      <c r="AD275" s="407" t="s">
        <v>280</v>
      </c>
      <c r="AE275" s="407" t="s">
        <v>280</v>
      </c>
      <c r="AF275" s="407" t="s">
        <v>280</v>
      </c>
      <c r="AG275" s="407" t="s">
        <v>280</v>
      </c>
      <c r="AH275" s="407" t="s">
        <v>280</v>
      </c>
      <c r="AI275" s="407" t="s">
        <v>280</v>
      </c>
      <c r="AJ275" s="407" t="s">
        <v>280</v>
      </c>
      <c r="AK275" s="407" t="s">
        <v>280</v>
      </c>
      <c r="AL275" s="407" t="s">
        <v>280</v>
      </c>
      <c r="AM275" s="407" t="s">
        <v>280</v>
      </c>
      <c r="AN275" s="407" t="s">
        <v>280</v>
      </c>
      <c r="AO275" s="407" t="s">
        <v>280</v>
      </c>
      <c r="AP275" s="407" t="s">
        <v>280</v>
      </c>
      <c r="AQ275" s="407" t="s">
        <v>280</v>
      </c>
      <c r="AR275" s="407" t="s">
        <v>280</v>
      </c>
      <c r="AS275" s="407" t="s">
        <v>280</v>
      </c>
      <c r="AT275" s="407" t="s">
        <v>280</v>
      </c>
      <c r="AU275" s="407" t="s">
        <v>280</v>
      </c>
      <c r="AV275" s="407" t="s">
        <v>280</v>
      </c>
      <c r="AW275" s="407" t="s">
        <v>280</v>
      </c>
      <c r="AX275" s="407" t="s">
        <v>280</v>
      </c>
      <c r="AY275" s="407" t="s">
        <v>280</v>
      </c>
      <c r="AZ275" s="407" t="s">
        <v>280</v>
      </c>
      <c r="BA275" s="407" t="s">
        <v>280</v>
      </c>
      <c r="BB275" s="407" t="s">
        <v>280</v>
      </c>
      <c r="BC275" s="407" t="s">
        <v>280</v>
      </c>
      <c r="BD275" s="407" t="s">
        <v>280</v>
      </c>
      <c r="BE275" s="407" t="s">
        <v>280</v>
      </c>
      <c r="BF275" s="407" t="s">
        <v>280</v>
      </c>
      <c r="BG275" s="407" t="s">
        <v>280</v>
      </c>
      <c r="BH275" s="407" t="s">
        <v>280</v>
      </c>
      <c r="BI275" s="407" t="s">
        <v>280</v>
      </c>
      <c r="BJ275" s="28"/>
      <c r="BK275" s="28"/>
      <c r="BL275" s="28"/>
      <c r="BM275" s="28"/>
    </row>
    <row r="276" spans="1:65" x14ac:dyDescent="0.35">
      <c r="A276" s="28"/>
      <c r="B276" s="402"/>
      <c r="C276" s="403"/>
      <c r="D276" s="404"/>
      <c r="E276" s="405">
        <v>3</v>
      </c>
      <c r="F276" s="406"/>
      <c r="G276" s="408"/>
      <c r="H276" s="409"/>
      <c r="I276" s="524"/>
      <c r="J276" s="407" t="s">
        <v>280</v>
      </c>
      <c r="K276" s="407" t="s">
        <v>280</v>
      </c>
      <c r="L276" s="407" t="s">
        <v>280</v>
      </c>
      <c r="M276" s="407" t="s">
        <v>280</v>
      </c>
      <c r="N276" s="407" t="s">
        <v>280</v>
      </c>
      <c r="O276" s="407" t="s">
        <v>280</v>
      </c>
      <c r="P276" s="407" t="s">
        <v>280</v>
      </c>
      <c r="Q276" s="407" t="s">
        <v>280</v>
      </c>
      <c r="R276" s="407" t="s">
        <v>280</v>
      </c>
      <c r="S276" s="407" t="s">
        <v>280</v>
      </c>
      <c r="T276" s="407" t="s">
        <v>280</v>
      </c>
      <c r="U276" s="407" t="s">
        <v>280</v>
      </c>
      <c r="V276" s="407" t="s">
        <v>280</v>
      </c>
      <c r="W276" s="407" t="s">
        <v>280</v>
      </c>
      <c r="X276" s="407" t="s">
        <v>280</v>
      </c>
      <c r="Y276" s="407" t="s">
        <v>280</v>
      </c>
      <c r="Z276" s="407" t="s">
        <v>280</v>
      </c>
      <c r="AA276" s="407" t="s">
        <v>280</v>
      </c>
      <c r="AB276" s="407" t="s">
        <v>280</v>
      </c>
      <c r="AC276" s="407" t="s">
        <v>280</v>
      </c>
      <c r="AD276" s="407" t="s">
        <v>280</v>
      </c>
      <c r="AE276" s="407" t="s">
        <v>280</v>
      </c>
      <c r="AF276" s="407" t="s">
        <v>280</v>
      </c>
      <c r="AG276" s="407" t="s">
        <v>280</v>
      </c>
      <c r="AH276" s="407" t="s">
        <v>280</v>
      </c>
      <c r="AI276" s="407" t="s">
        <v>280</v>
      </c>
      <c r="AJ276" s="407" t="s">
        <v>280</v>
      </c>
      <c r="AK276" s="407" t="s">
        <v>280</v>
      </c>
      <c r="AL276" s="407" t="s">
        <v>280</v>
      </c>
      <c r="AM276" s="407" t="s">
        <v>280</v>
      </c>
      <c r="AN276" s="407" t="s">
        <v>280</v>
      </c>
      <c r="AO276" s="407" t="s">
        <v>280</v>
      </c>
      <c r="AP276" s="407" t="s">
        <v>280</v>
      </c>
      <c r="AQ276" s="407" t="s">
        <v>280</v>
      </c>
      <c r="AR276" s="407" t="s">
        <v>280</v>
      </c>
      <c r="AS276" s="407" t="s">
        <v>280</v>
      </c>
      <c r="AT276" s="407" t="s">
        <v>280</v>
      </c>
      <c r="AU276" s="407" t="s">
        <v>280</v>
      </c>
      <c r="AV276" s="407" t="s">
        <v>280</v>
      </c>
      <c r="AW276" s="407" t="s">
        <v>280</v>
      </c>
      <c r="AX276" s="407" t="s">
        <v>280</v>
      </c>
      <c r="AY276" s="407" t="s">
        <v>280</v>
      </c>
      <c r="AZ276" s="407" t="s">
        <v>280</v>
      </c>
      <c r="BA276" s="407" t="s">
        <v>280</v>
      </c>
      <c r="BB276" s="407" t="s">
        <v>280</v>
      </c>
      <c r="BC276" s="407" t="s">
        <v>280</v>
      </c>
      <c r="BD276" s="407" t="s">
        <v>280</v>
      </c>
      <c r="BE276" s="407" t="s">
        <v>280</v>
      </c>
      <c r="BF276" s="407" t="s">
        <v>280</v>
      </c>
      <c r="BG276" s="407" t="s">
        <v>280</v>
      </c>
      <c r="BH276" s="407" t="s">
        <v>280</v>
      </c>
      <c r="BI276" s="407" t="s">
        <v>280</v>
      </c>
      <c r="BJ276" s="28"/>
      <c r="BK276" s="28"/>
      <c r="BL276" s="28"/>
      <c r="BM276" s="28"/>
    </row>
    <row r="277" spans="1:65" x14ac:dyDescent="0.35">
      <c r="A277" s="28"/>
      <c r="B277" s="402"/>
      <c r="C277" s="403"/>
      <c r="D277" s="404"/>
      <c r="E277" s="405">
        <v>4</v>
      </c>
      <c r="F277" s="406"/>
      <c r="G277" s="408"/>
      <c r="H277" s="409"/>
      <c r="I277" s="409"/>
      <c r="J277" s="524"/>
      <c r="K277" s="407" t="s">
        <v>280</v>
      </c>
      <c r="L277" s="407" t="s">
        <v>280</v>
      </c>
      <c r="M277" s="407" t="s">
        <v>280</v>
      </c>
      <c r="N277" s="407" t="s">
        <v>280</v>
      </c>
      <c r="O277" s="407" t="s">
        <v>280</v>
      </c>
      <c r="P277" s="407" t="s">
        <v>280</v>
      </c>
      <c r="Q277" s="407" t="s">
        <v>280</v>
      </c>
      <c r="R277" s="407" t="s">
        <v>280</v>
      </c>
      <c r="S277" s="407" t="s">
        <v>280</v>
      </c>
      <c r="T277" s="407" t="s">
        <v>280</v>
      </c>
      <c r="U277" s="407" t="s">
        <v>280</v>
      </c>
      <c r="V277" s="407" t="s">
        <v>280</v>
      </c>
      <c r="W277" s="407" t="s">
        <v>280</v>
      </c>
      <c r="X277" s="407" t="s">
        <v>280</v>
      </c>
      <c r="Y277" s="407" t="s">
        <v>280</v>
      </c>
      <c r="Z277" s="407" t="s">
        <v>280</v>
      </c>
      <c r="AA277" s="407" t="s">
        <v>280</v>
      </c>
      <c r="AB277" s="407" t="s">
        <v>280</v>
      </c>
      <c r="AC277" s="407" t="s">
        <v>280</v>
      </c>
      <c r="AD277" s="407" t="s">
        <v>280</v>
      </c>
      <c r="AE277" s="407" t="s">
        <v>280</v>
      </c>
      <c r="AF277" s="407" t="s">
        <v>280</v>
      </c>
      <c r="AG277" s="407" t="s">
        <v>280</v>
      </c>
      <c r="AH277" s="407" t="s">
        <v>280</v>
      </c>
      <c r="AI277" s="407" t="s">
        <v>280</v>
      </c>
      <c r="AJ277" s="407" t="s">
        <v>280</v>
      </c>
      <c r="AK277" s="407" t="s">
        <v>280</v>
      </c>
      <c r="AL277" s="407" t="s">
        <v>280</v>
      </c>
      <c r="AM277" s="407" t="s">
        <v>280</v>
      </c>
      <c r="AN277" s="407" t="s">
        <v>280</v>
      </c>
      <c r="AO277" s="407" t="s">
        <v>280</v>
      </c>
      <c r="AP277" s="407" t="s">
        <v>280</v>
      </c>
      <c r="AQ277" s="407" t="s">
        <v>280</v>
      </c>
      <c r="AR277" s="407" t="s">
        <v>280</v>
      </c>
      <c r="AS277" s="407" t="s">
        <v>280</v>
      </c>
      <c r="AT277" s="407" t="s">
        <v>280</v>
      </c>
      <c r="AU277" s="407" t="s">
        <v>280</v>
      </c>
      <c r="AV277" s="407" t="s">
        <v>280</v>
      </c>
      <c r="AW277" s="407" t="s">
        <v>280</v>
      </c>
      <c r="AX277" s="407" t="s">
        <v>280</v>
      </c>
      <c r="AY277" s="407" t="s">
        <v>280</v>
      </c>
      <c r="AZ277" s="407" t="s">
        <v>280</v>
      </c>
      <c r="BA277" s="407" t="s">
        <v>280</v>
      </c>
      <c r="BB277" s="407" t="s">
        <v>280</v>
      </c>
      <c r="BC277" s="407" t="s">
        <v>280</v>
      </c>
      <c r="BD277" s="407" t="s">
        <v>280</v>
      </c>
      <c r="BE277" s="407" t="s">
        <v>280</v>
      </c>
      <c r="BF277" s="407" t="s">
        <v>280</v>
      </c>
      <c r="BG277" s="407" t="s">
        <v>280</v>
      </c>
      <c r="BH277" s="407" t="s">
        <v>280</v>
      </c>
      <c r="BI277" s="407" t="s">
        <v>280</v>
      </c>
      <c r="BJ277" s="28"/>
      <c r="BK277" s="28"/>
      <c r="BL277" s="28"/>
      <c r="BM277" s="28"/>
    </row>
    <row r="278" spans="1:65" x14ac:dyDescent="0.35">
      <c r="A278" s="28"/>
      <c r="B278" s="402"/>
      <c r="C278" s="403"/>
      <c r="D278" s="404"/>
      <c r="E278" s="405">
        <v>5</v>
      </c>
      <c r="F278" s="406"/>
      <c r="G278" s="408"/>
      <c r="H278" s="409"/>
      <c r="I278" s="409"/>
      <c r="J278" s="409"/>
      <c r="K278" s="524"/>
      <c r="L278" s="407" t="s">
        <v>280</v>
      </c>
      <c r="M278" s="407" t="s">
        <v>280</v>
      </c>
      <c r="N278" s="407" t="s">
        <v>280</v>
      </c>
      <c r="O278" s="407" t="s">
        <v>280</v>
      </c>
      <c r="P278" s="407" t="s">
        <v>280</v>
      </c>
      <c r="Q278" s="407" t="s">
        <v>280</v>
      </c>
      <c r="R278" s="407" t="s">
        <v>280</v>
      </c>
      <c r="S278" s="407" t="s">
        <v>280</v>
      </c>
      <c r="T278" s="407" t="s">
        <v>280</v>
      </c>
      <c r="U278" s="407" t="s">
        <v>280</v>
      </c>
      <c r="V278" s="407" t="s">
        <v>280</v>
      </c>
      <c r="W278" s="407" t="s">
        <v>280</v>
      </c>
      <c r="X278" s="407" t="s">
        <v>280</v>
      </c>
      <c r="Y278" s="407" t="s">
        <v>280</v>
      </c>
      <c r="Z278" s="407" t="s">
        <v>280</v>
      </c>
      <c r="AA278" s="407" t="s">
        <v>280</v>
      </c>
      <c r="AB278" s="407" t="s">
        <v>280</v>
      </c>
      <c r="AC278" s="407" t="s">
        <v>280</v>
      </c>
      <c r="AD278" s="407" t="s">
        <v>280</v>
      </c>
      <c r="AE278" s="407" t="s">
        <v>280</v>
      </c>
      <c r="AF278" s="407" t="s">
        <v>280</v>
      </c>
      <c r="AG278" s="407" t="s">
        <v>280</v>
      </c>
      <c r="AH278" s="407" t="s">
        <v>280</v>
      </c>
      <c r="AI278" s="407" t="s">
        <v>280</v>
      </c>
      <c r="AJ278" s="407" t="s">
        <v>280</v>
      </c>
      <c r="AK278" s="407" t="s">
        <v>280</v>
      </c>
      <c r="AL278" s="407" t="s">
        <v>280</v>
      </c>
      <c r="AM278" s="407" t="s">
        <v>280</v>
      </c>
      <c r="AN278" s="407" t="s">
        <v>280</v>
      </c>
      <c r="AO278" s="407" t="s">
        <v>280</v>
      </c>
      <c r="AP278" s="407" t="s">
        <v>280</v>
      </c>
      <c r="AQ278" s="407" t="s">
        <v>280</v>
      </c>
      <c r="AR278" s="407" t="s">
        <v>280</v>
      </c>
      <c r="AS278" s="407" t="s">
        <v>280</v>
      </c>
      <c r="AT278" s="407" t="s">
        <v>280</v>
      </c>
      <c r="AU278" s="407" t="s">
        <v>280</v>
      </c>
      <c r="AV278" s="407" t="s">
        <v>280</v>
      </c>
      <c r="AW278" s="407" t="s">
        <v>280</v>
      </c>
      <c r="AX278" s="407" t="s">
        <v>280</v>
      </c>
      <c r="AY278" s="407" t="s">
        <v>280</v>
      </c>
      <c r="AZ278" s="407" t="s">
        <v>280</v>
      </c>
      <c r="BA278" s="407" t="s">
        <v>280</v>
      </c>
      <c r="BB278" s="407" t="s">
        <v>280</v>
      </c>
      <c r="BC278" s="407" t="s">
        <v>280</v>
      </c>
      <c r="BD278" s="407" t="s">
        <v>280</v>
      </c>
      <c r="BE278" s="407" t="s">
        <v>280</v>
      </c>
      <c r="BF278" s="407" t="s">
        <v>280</v>
      </c>
      <c r="BG278" s="407" t="s">
        <v>280</v>
      </c>
      <c r="BH278" s="407" t="s">
        <v>280</v>
      </c>
      <c r="BI278" s="407" t="s">
        <v>280</v>
      </c>
      <c r="BJ278" s="28"/>
      <c r="BK278" s="28"/>
      <c r="BL278" s="28"/>
      <c r="BM278" s="28"/>
    </row>
    <row r="279" spans="1:65" x14ac:dyDescent="0.35">
      <c r="A279" s="28"/>
      <c r="B279" s="402"/>
      <c r="C279" s="403"/>
      <c r="D279" s="404"/>
      <c r="E279" s="405">
        <v>6</v>
      </c>
      <c r="F279" s="406"/>
      <c r="G279" s="408"/>
      <c r="H279" s="409"/>
      <c r="I279" s="409"/>
      <c r="J279" s="409"/>
      <c r="K279" s="409"/>
      <c r="L279" s="524"/>
      <c r="M279" s="407" t="s">
        <v>280</v>
      </c>
      <c r="N279" s="407" t="s">
        <v>280</v>
      </c>
      <c r="O279" s="407" t="s">
        <v>280</v>
      </c>
      <c r="P279" s="407" t="s">
        <v>280</v>
      </c>
      <c r="Q279" s="407" t="s">
        <v>280</v>
      </c>
      <c r="R279" s="407" t="s">
        <v>280</v>
      </c>
      <c r="S279" s="407" t="s">
        <v>280</v>
      </c>
      <c r="T279" s="407" t="s">
        <v>280</v>
      </c>
      <c r="U279" s="407" t="s">
        <v>280</v>
      </c>
      <c r="V279" s="407" t="s">
        <v>280</v>
      </c>
      <c r="W279" s="407" t="s">
        <v>280</v>
      </c>
      <c r="X279" s="407" t="s">
        <v>280</v>
      </c>
      <c r="Y279" s="407" t="s">
        <v>280</v>
      </c>
      <c r="Z279" s="407" t="s">
        <v>280</v>
      </c>
      <c r="AA279" s="407" t="s">
        <v>280</v>
      </c>
      <c r="AB279" s="407" t="s">
        <v>280</v>
      </c>
      <c r="AC279" s="407" t="s">
        <v>280</v>
      </c>
      <c r="AD279" s="407" t="s">
        <v>280</v>
      </c>
      <c r="AE279" s="407" t="s">
        <v>280</v>
      </c>
      <c r="AF279" s="407" t="s">
        <v>280</v>
      </c>
      <c r="AG279" s="407" t="s">
        <v>280</v>
      </c>
      <c r="AH279" s="407" t="s">
        <v>280</v>
      </c>
      <c r="AI279" s="407" t="s">
        <v>280</v>
      </c>
      <c r="AJ279" s="407" t="s">
        <v>280</v>
      </c>
      <c r="AK279" s="407" t="s">
        <v>280</v>
      </c>
      <c r="AL279" s="407" t="s">
        <v>280</v>
      </c>
      <c r="AM279" s="407" t="s">
        <v>280</v>
      </c>
      <c r="AN279" s="407" t="s">
        <v>280</v>
      </c>
      <c r="AO279" s="407" t="s">
        <v>280</v>
      </c>
      <c r="AP279" s="407" t="s">
        <v>280</v>
      </c>
      <c r="AQ279" s="407" t="s">
        <v>280</v>
      </c>
      <c r="AR279" s="407" t="s">
        <v>280</v>
      </c>
      <c r="AS279" s="407" t="s">
        <v>280</v>
      </c>
      <c r="AT279" s="407" t="s">
        <v>280</v>
      </c>
      <c r="AU279" s="407" t="s">
        <v>280</v>
      </c>
      <c r="AV279" s="407" t="s">
        <v>280</v>
      </c>
      <c r="AW279" s="407" t="s">
        <v>280</v>
      </c>
      <c r="AX279" s="407" t="s">
        <v>280</v>
      </c>
      <c r="AY279" s="407" t="s">
        <v>280</v>
      </c>
      <c r="AZ279" s="407" t="s">
        <v>280</v>
      </c>
      <c r="BA279" s="407" t="s">
        <v>280</v>
      </c>
      <c r="BB279" s="407" t="s">
        <v>280</v>
      </c>
      <c r="BC279" s="407" t="s">
        <v>280</v>
      </c>
      <c r="BD279" s="407" t="s">
        <v>280</v>
      </c>
      <c r="BE279" s="407" t="s">
        <v>280</v>
      </c>
      <c r="BF279" s="407" t="s">
        <v>280</v>
      </c>
      <c r="BG279" s="407" t="s">
        <v>280</v>
      </c>
      <c r="BH279" s="407" t="s">
        <v>280</v>
      </c>
      <c r="BI279" s="407" t="s">
        <v>280</v>
      </c>
      <c r="BJ279" s="28"/>
      <c r="BK279" s="28"/>
      <c r="BL279" s="28"/>
      <c r="BM279" s="28"/>
    </row>
    <row r="280" spans="1:65" x14ac:dyDescent="0.35">
      <c r="A280" s="28"/>
      <c r="B280" s="402"/>
      <c r="C280" s="403"/>
      <c r="D280" s="404"/>
      <c r="E280" s="405">
        <v>7</v>
      </c>
      <c r="F280" s="406"/>
      <c r="G280" s="408"/>
      <c r="H280" s="409"/>
      <c r="I280" s="409"/>
      <c r="J280" s="409"/>
      <c r="K280" s="409"/>
      <c r="L280" s="409"/>
      <c r="M280" s="524"/>
      <c r="N280" s="407" t="s">
        <v>280</v>
      </c>
      <c r="O280" s="407" t="s">
        <v>280</v>
      </c>
      <c r="P280" s="407" t="s">
        <v>280</v>
      </c>
      <c r="Q280" s="407" t="s">
        <v>280</v>
      </c>
      <c r="R280" s="407" t="s">
        <v>280</v>
      </c>
      <c r="S280" s="407" t="s">
        <v>280</v>
      </c>
      <c r="T280" s="407" t="s">
        <v>280</v>
      </c>
      <c r="U280" s="407" t="s">
        <v>280</v>
      </c>
      <c r="V280" s="407" t="s">
        <v>280</v>
      </c>
      <c r="W280" s="407" t="s">
        <v>280</v>
      </c>
      <c r="X280" s="407" t="s">
        <v>280</v>
      </c>
      <c r="Y280" s="407" t="s">
        <v>280</v>
      </c>
      <c r="Z280" s="407" t="s">
        <v>280</v>
      </c>
      <c r="AA280" s="407" t="s">
        <v>280</v>
      </c>
      <c r="AB280" s="407" t="s">
        <v>280</v>
      </c>
      <c r="AC280" s="407" t="s">
        <v>280</v>
      </c>
      <c r="AD280" s="407" t="s">
        <v>280</v>
      </c>
      <c r="AE280" s="407" t="s">
        <v>280</v>
      </c>
      <c r="AF280" s="407" t="s">
        <v>280</v>
      </c>
      <c r="AG280" s="407" t="s">
        <v>280</v>
      </c>
      <c r="AH280" s="407" t="s">
        <v>280</v>
      </c>
      <c r="AI280" s="407" t="s">
        <v>280</v>
      </c>
      <c r="AJ280" s="407" t="s">
        <v>280</v>
      </c>
      <c r="AK280" s="407" t="s">
        <v>280</v>
      </c>
      <c r="AL280" s="407" t="s">
        <v>280</v>
      </c>
      <c r="AM280" s="407" t="s">
        <v>280</v>
      </c>
      <c r="AN280" s="407" t="s">
        <v>280</v>
      </c>
      <c r="AO280" s="407" t="s">
        <v>280</v>
      </c>
      <c r="AP280" s="407" t="s">
        <v>280</v>
      </c>
      <c r="AQ280" s="407" t="s">
        <v>280</v>
      </c>
      <c r="AR280" s="407" t="s">
        <v>280</v>
      </c>
      <c r="AS280" s="407" t="s">
        <v>280</v>
      </c>
      <c r="AT280" s="407" t="s">
        <v>280</v>
      </c>
      <c r="AU280" s="407" t="s">
        <v>280</v>
      </c>
      <c r="AV280" s="407" t="s">
        <v>280</v>
      </c>
      <c r="AW280" s="407" t="s">
        <v>280</v>
      </c>
      <c r="AX280" s="407" t="s">
        <v>280</v>
      </c>
      <c r="AY280" s="407" t="s">
        <v>280</v>
      </c>
      <c r="AZ280" s="407" t="s">
        <v>280</v>
      </c>
      <c r="BA280" s="407" t="s">
        <v>280</v>
      </c>
      <c r="BB280" s="407" t="s">
        <v>280</v>
      </c>
      <c r="BC280" s="407" t="s">
        <v>280</v>
      </c>
      <c r="BD280" s="407" t="s">
        <v>280</v>
      </c>
      <c r="BE280" s="407" t="s">
        <v>280</v>
      </c>
      <c r="BF280" s="407" t="s">
        <v>280</v>
      </c>
      <c r="BG280" s="407" t="s">
        <v>280</v>
      </c>
      <c r="BH280" s="407" t="s">
        <v>280</v>
      </c>
      <c r="BI280" s="407" t="s">
        <v>280</v>
      </c>
      <c r="BJ280" s="28"/>
      <c r="BK280" s="28"/>
      <c r="BL280" s="28"/>
      <c r="BM280" s="28"/>
    </row>
    <row r="281" spans="1:65" x14ac:dyDescent="0.35">
      <c r="A281" s="28"/>
      <c r="B281" s="402"/>
      <c r="C281" s="403"/>
      <c r="D281" s="404"/>
      <c r="E281" s="405">
        <v>8</v>
      </c>
      <c r="F281" s="406"/>
      <c r="G281" s="408"/>
      <c r="H281" s="409"/>
      <c r="I281" s="409"/>
      <c r="J281" s="409"/>
      <c r="K281" s="409"/>
      <c r="L281" s="409"/>
      <c r="M281" s="409"/>
      <c r="N281" s="524"/>
      <c r="O281" s="407" t="s">
        <v>280</v>
      </c>
      <c r="P281" s="407" t="s">
        <v>280</v>
      </c>
      <c r="Q281" s="407" t="s">
        <v>280</v>
      </c>
      <c r="R281" s="407" t="s">
        <v>280</v>
      </c>
      <c r="S281" s="407" t="s">
        <v>280</v>
      </c>
      <c r="T281" s="407" t="s">
        <v>280</v>
      </c>
      <c r="U281" s="407" t="s">
        <v>280</v>
      </c>
      <c r="V281" s="407" t="s">
        <v>280</v>
      </c>
      <c r="W281" s="407" t="s">
        <v>280</v>
      </c>
      <c r="X281" s="407" t="s">
        <v>280</v>
      </c>
      <c r="Y281" s="407" t="s">
        <v>280</v>
      </c>
      <c r="Z281" s="407" t="s">
        <v>280</v>
      </c>
      <c r="AA281" s="407" t="s">
        <v>280</v>
      </c>
      <c r="AB281" s="407" t="s">
        <v>280</v>
      </c>
      <c r="AC281" s="407" t="s">
        <v>280</v>
      </c>
      <c r="AD281" s="407" t="s">
        <v>280</v>
      </c>
      <c r="AE281" s="407" t="s">
        <v>280</v>
      </c>
      <c r="AF281" s="407" t="s">
        <v>280</v>
      </c>
      <c r="AG281" s="407" t="s">
        <v>280</v>
      </c>
      <c r="AH281" s="407" t="s">
        <v>280</v>
      </c>
      <c r="AI281" s="407" t="s">
        <v>280</v>
      </c>
      <c r="AJ281" s="407" t="s">
        <v>280</v>
      </c>
      <c r="AK281" s="407" t="s">
        <v>280</v>
      </c>
      <c r="AL281" s="407" t="s">
        <v>280</v>
      </c>
      <c r="AM281" s="407" t="s">
        <v>280</v>
      </c>
      <c r="AN281" s="407" t="s">
        <v>280</v>
      </c>
      <c r="AO281" s="407" t="s">
        <v>280</v>
      </c>
      <c r="AP281" s="407" t="s">
        <v>280</v>
      </c>
      <c r="AQ281" s="407" t="s">
        <v>280</v>
      </c>
      <c r="AR281" s="407" t="s">
        <v>280</v>
      </c>
      <c r="AS281" s="407" t="s">
        <v>280</v>
      </c>
      <c r="AT281" s="407" t="s">
        <v>280</v>
      </c>
      <c r="AU281" s="407" t="s">
        <v>280</v>
      </c>
      <c r="AV281" s="407" t="s">
        <v>280</v>
      </c>
      <c r="AW281" s="407" t="s">
        <v>280</v>
      </c>
      <c r="AX281" s="407" t="s">
        <v>280</v>
      </c>
      <c r="AY281" s="407" t="s">
        <v>280</v>
      </c>
      <c r="AZ281" s="407" t="s">
        <v>280</v>
      </c>
      <c r="BA281" s="407" t="s">
        <v>280</v>
      </c>
      <c r="BB281" s="407" t="s">
        <v>280</v>
      </c>
      <c r="BC281" s="407" t="s">
        <v>280</v>
      </c>
      <c r="BD281" s="407" t="s">
        <v>280</v>
      </c>
      <c r="BE281" s="407" t="s">
        <v>280</v>
      </c>
      <c r="BF281" s="407" t="s">
        <v>280</v>
      </c>
      <c r="BG281" s="407" t="s">
        <v>280</v>
      </c>
      <c r="BH281" s="407" t="s">
        <v>280</v>
      </c>
      <c r="BI281" s="407" t="s">
        <v>280</v>
      </c>
      <c r="BJ281" s="28"/>
      <c r="BK281" s="28"/>
      <c r="BL281" s="28"/>
      <c r="BM281" s="28"/>
    </row>
    <row r="282" spans="1:65" x14ac:dyDescent="0.35">
      <c r="A282" s="28"/>
      <c r="B282" s="402"/>
      <c r="C282" s="403"/>
      <c r="D282" s="404"/>
      <c r="E282" s="405">
        <v>9</v>
      </c>
      <c r="F282" s="406"/>
      <c r="G282" s="408"/>
      <c r="H282" s="409"/>
      <c r="I282" s="409"/>
      <c r="J282" s="409"/>
      <c r="K282" s="409"/>
      <c r="L282" s="409"/>
      <c r="M282" s="409"/>
      <c r="N282" s="409"/>
      <c r="O282" s="524"/>
      <c r="P282" s="407" t="s">
        <v>280</v>
      </c>
      <c r="Q282" s="407" t="s">
        <v>280</v>
      </c>
      <c r="R282" s="407" t="s">
        <v>280</v>
      </c>
      <c r="S282" s="407" t="s">
        <v>280</v>
      </c>
      <c r="T282" s="407" t="s">
        <v>280</v>
      </c>
      <c r="U282" s="407" t="s">
        <v>280</v>
      </c>
      <c r="V282" s="407" t="s">
        <v>280</v>
      </c>
      <c r="W282" s="407" t="s">
        <v>280</v>
      </c>
      <c r="X282" s="407" t="s">
        <v>280</v>
      </c>
      <c r="Y282" s="407" t="s">
        <v>280</v>
      </c>
      <c r="Z282" s="407" t="s">
        <v>280</v>
      </c>
      <c r="AA282" s="407" t="s">
        <v>280</v>
      </c>
      <c r="AB282" s="407" t="s">
        <v>280</v>
      </c>
      <c r="AC282" s="407" t="s">
        <v>280</v>
      </c>
      <c r="AD282" s="407" t="s">
        <v>280</v>
      </c>
      <c r="AE282" s="407" t="s">
        <v>280</v>
      </c>
      <c r="AF282" s="407" t="s">
        <v>280</v>
      </c>
      <c r="AG282" s="407" t="s">
        <v>280</v>
      </c>
      <c r="AH282" s="407" t="s">
        <v>280</v>
      </c>
      <c r="AI282" s="407" t="s">
        <v>280</v>
      </c>
      <c r="AJ282" s="407" t="s">
        <v>280</v>
      </c>
      <c r="AK282" s="407" t="s">
        <v>280</v>
      </c>
      <c r="AL282" s="407" t="s">
        <v>280</v>
      </c>
      <c r="AM282" s="407" t="s">
        <v>280</v>
      </c>
      <c r="AN282" s="407" t="s">
        <v>280</v>
      </c>
      <c r="AO282" s="407" t="s">
        <v>280</v>
      </c>
      <c r="AP282" s="407" t="s">
        <v>280</v>
      </c>
      <c r="AQ282" s="407" t="s">
        <v>280</v>
      </c>
      <c r="AR282" s="407" t="s">
        <v>280</v>
      </c>
      <c r="AS282" s="407" t="s">
        <v>280</v>
      </c>
      <c r="AT282" s="407" t="s">
        <v>280</v>
      </c>
      <c r="AU282" s="407" t="s">
        <v>280</v>
      </c>
      <c r="AV282" s="407" t="s">
        <v>280</v>
      </c>
      <c r="AW282" s="407" t="s">
        <v>280</v>
      </c>
      <c r="AX282" s="407" t="s">
        <v>280</v>
      </c>
      <c r="AY282" s="407" t="s">
        <v>280</v>
      </c>
      <c r="AZ282" s="407" t="s">
        <v>280</v>
      </c>
      <c r="BA282" s="407" t="s">
        <v>280</v>
      </c>
      <c r="BB282" s="407" t="s">
        <v>280</v>
      </c>
      <c r="BC282" s="407" t="s">
        <v>280</v>
      </c>
      <c r="BD282" s="407" t="s">
        <v>280</v>
      </c>
      <c r="BE282" s="407" t="s">
        <v>280</v>
      </c>
      <c r="BF282" s="407" t="s">
        <v>280</v>
      </c>
      <c r="BG282" s="407" t="s">
        <v>280</v>
      </c>
      <c r="BH282" s="407" t="s">
        <v>280</v>
      </c>
      <c r="BI282" s="407" t="s">
        <v>280</v>
      </c>
      <c r="BJ282" s="28"/>
      <c r="BK282" s="28"/>
      <c r="BL282" s="28"/>
      <c r="BM282" s="28"/>
    </row>
    <row r="283" spans="1:65" x14ac:dyDescent="0.35">
      <c r="A283" s="28"/>
      <c r="B283" s="402"/>
      <c r="C283" s="403"/>
      <c r="D283" s="404"/>
      <c r="E283" s="411">
        <v>10</v>
      </c>
      <c r="F283" s="406"/>
      <c r="G283" s="408"/>
      <c r="H283" s="409"/>
      <c r="I283" s="409"/>
      <c r="J283" s="409"/>
      <c r="K283" s="409"/>
      <c r="L283" s="409"/>
      <c r="M283" s="409"/>
      <c r="N283" s="409"/>
      <c r="O283" s="409"/>
      <c r="P283" s="524"/>
      <c r="Q283" s="407" t="s">
        <v>280</v>
      </c>
      <c r="R283" s="407" t="s">
        <v>280</v>
      </c>
      <c r="S283" s="407" t="s">
        <v>280</v>
      </c>
      <c r="T283" s="407" t="s">
        <v>280</v>
      </c>
      <c r="U283" s="407" t="s">
        <v>280</v>
      </c>
      <c r="V283" s="407" t="s">
        <v>280</v>
      </c>
      <c r="W283" s="407" t="s">
        <v>280</v>
      </c>
      <c r="X283" s="407" t="s">
        <v>280</v>
      </c>
      <c r="Y283" s="407" t="s">
        <v>280</v>
      </c>
      <c r="Z283" s="407" t="s">
        <v>280</v>
      </c>
      <c r="AA283" s="407" t="s">
        <v>280</v>
      </c>
      <c r="AB283" s="407" t="s">
        <v>280</v>
      </c>
      <c r="AC283" s="407" t="s">
        <v>280</v>
      </c>
      <c r="AD283" s="407" t="s">
        <v>280</v>
      </c>
      <c r="AE283" s="407" t="s">
        <v>280</v>
      </c>
      <c r="AF283" s="407" t="s">
        <v>280</v>
      </c>
      <c r="AG283" s="407" t="s">
        <v>280</v>
      </c>
      <c r="AH283" s="407" t="s">
        <v>280</v>
      </c>
      <c r="AI283" s="407" t="s">
        <v>280</v>
      </c>
      <c r="AJ283" s="407" t="s">
        <v>280</v>
      </c>
      <c r="AK283" s="407" t="s">
        <v>280</v>
      </c>
      <c r="AL283" s="407" t="s">
        <v>280</v>
      </c>
      <c r="AM283" s="407" t="s">
        <v>280</v>
      </c>
      <c r="AN283" s="407" t="s">
        <v>280</v>
      </c>
      <c r="AO283" s="407" t="s">
        <v>280</v>
      </c>
      <c r="AP283" s="407" t="s">
        <v>280</v>
      </c>
      <c r="AQ283" s="407" t="s">
        <v>280</v>
      </c>
      <c r="AR283" s="407" t="s">
        <v>280</v>
      </c>
      <c r="AS283" s="407" t="s">
        <v>280</v>
      </c>
      <c r="AT283" s="407" t="s">
        <v>280</v>
      </c>
      <c r="AU283" s="407" t="s">
        <v>280</v>
      </c>
      <c r="AV283" s="407" t="s">
        <v>280</v>
      </c>
      <c r="AW283" s="407" t="s">
        <v>280</v>
      </c>
      <c r="AX283" s="407" t="s">
        <v>280</v>
      </c>
      <c r="AY283" s="407" t="s">
        <v>280</v>
      </c>
      <c r="AZ283" s="407" t="s">
        <v>280</v>
      </c>
      <c r="BA283" s="407" t="s">
        <v>280</v>
      </c>
      <c r="BB283" s="407" t="s">
        <v>280</v>
      </c>
      <c r="BC283" s="407" t="s">
        <v>280</v>
      </c>
      <c r="BD283" s="407" t="s">
        <v>280</v>
      </c>
      <c r="BE283" s="407" t="s">
        <v>280</v>
      </c>
      <c r="BF283" s="407" t="s">
        <v>280</v>
      </c>
      <c r="BG283" s="407" t="s">
        <v>280</v>
      </c>
      <c r="BH283" s="407" t="s">
        <v>280</v>
      </c>
      <c r="BI283" s="407" t="s">
        <v>280</v>
      </c>
      <c r="BJ283" s="28"/>
      <c r="BK283" s="28"/>
      <c r="BL283" s="28"/>
      <c r="BM283" s="28"/>
    </row>
    <row r="284" spans="1:65" x14ac:dyDescent="0.35">
      <c r="A284" s="28"/>
      <c r="B284" s="196"/>
      <c r="C284" s="402" t="s">
        <v>59</v>
      </c>
      <c r="D284" s="196"/>
      <c r="E284" s="196"/>
      <c r="F284" s="412"/>
      <c r="G284" s="413">
        <v>0</v>
      </c>
      <c r="H284" s="413">
        <v>0</v>
      </c>
      <c r="I284" s="413">
        <v>0</v>
      </c>
      <c r="J284" s="413">
        <v>0</v>
      </c>
      <c r="K284" s="413">
        <v>0</v>
      </c>
      <c r="L284" s="413">
        <v>0</v>
      </c>
      <c r="M284" s="413">
        <v>0</v>
      </c>
      <c r="N284" s="413">
        <v>0</v>
      </c>
      <c r="O284" s="413">
        <v>0</v>
      </c>
      <c r="P284" s="413">
        <v>0</v>
      </c>
      <c r="Q284" s="413">
        <v>0</v>
      </c>
      <c r="R284" s="413">
        <v>0</v>
      </c>
      <c r="S284" s="413">
        <v>0</v>
      </c>
      <c r="T284" s="413">
        <v>0</v>
      </c>
      <c r="U284" s="413">
        <v>0</v>
      </c>
      <c r="V284" s="413">
        <v>0</v>
      </c>
      <c r="W284" s="413">
        <v>0</v>
      </c>
      <c r="X284" s="413">
        <v>0</v>
      </c>
      <c r="Y284" s="413">
        <v>0</v>
      </c>
      <c r="Z284" s="413">
        <v>0</v>
      </c>
      <c r="AA284" s="413">
        <v>0</v>
      </c>
      <c r="AB284" s="413">
        <v>0</v>
      </c>
      <c r="AC284" s="413">
        <v>0</v>
      </c>
      <c r="AD284" s="413">
        <v>0</v>
      </c>
      <c r="AE284" s="413">
        <v>0</v>
      </c>
      <c r="AF284" s="413">
        <v>0</v>
      </c>
      <c r="AG284" s="413">
        <v>0</v>
      </c>
      <c r="AH284" s="413">
        <v>0</v>
      </c>
      <c r="AI284" s="413">
        <v>0</v>
      </c>
      <c r="AJ284" s="413">
        <v>0</v>
      </c>
      <c r="AK284" s="413">
        <v>0</v>
      </c>
      <c r="AL284" s="413">
        <v>0</v>
      </c>
      <c r="AM284" s="413">
        <v>0</v>
      </c>
      <c r="AN284" s="413">
        <v>0</v>
      </c>
      <c r="AO284" s="413">
        <v>0</v>
      </c>
      <c r="AP284" s="413">
        <v>0</v>
      </c>
      <c r="AQ284" s="413">
        <v>0</v>
      </c>
      <c r="AR284" s="413">
        <v>0</v>
      </c>
      <c r="AS284" s="413">
        <v>0</v>
      </c>
      <c r="AT284" s="413">
        <v>0</v>
      </c>
      <c r="AU284" s="413">
        <v>0</v>
      </c>
      <c r="AV284" s="413">
        <v>0</v>
      </c>
      <c r="AW284" s="413">
        <v>0</v>
      </c>
      <c r="AX284" s="413">
        <v>0</v>
      </c>
      <c r="AY284" s="413">
        <v>0</v>
      </c>
      <c r="AZ284" s="413">
        <v>0</v>
      </c>
      <c r="BA284" s="413">
        <v>0</v>
      </c>
      <c r="BB284" s="413">
        <v>0</v>
      </c>
      <c r="BC284" s="413">
        <v>0</v>
      </c>
      <c r="BD284" s="413">
        <v>0</v>
      </c>
      <c r="BE284" s="413">
        <v>0</v>
      </c>
      <c r="BF284" s="413">
        <v>0</v>
      </c>
      <c r="BG284" s="413">
        <v>0</v>
      </c>
      <c r="BH284" s="413">
        <v>0</v>
      </c>
      <c r="BI284" s="413">
        <v>0</v>
      </c>
      <c r="BJ284" s="28"/>
      <c r="BK284" s="28"/>
      <c r="BL284" s="28"/>
      <c r="BM284" s="28"/>
    </row>
    <row r="285" spans="1:65" x14ac:dyDescent="0.35">
      <c r="A285" s="28"/>
      <c r="B285" s="397" t="s">
        <v>61</v>
      </c>
      <c r="C285" s="398"/>
      <c r="D285" s="399" t="s">
        <v>499</v>
      </c>
      <c r="E285" s="398"/>
      <c r="F285" s="400"/>
      <c r="G285" s="401">
        <v>4.7937897801402949</v>
      </c>
      <c r="H285" s="401">
        <v>4.7937897801402949</v>
      </c>
      <c r="I285" s="401">
        <v>4.7937897801402949</v>
      </c>
      <c r="J285" s="401">
        <v>4.7937897801402949</v>
      </c>
      <c r="K285" s="401">
        <v>4.7937897801402949</v>
      </c>
      <c r="L285" s="401">
        <v>0</v>
      </c>
      <c r="M285" s="401">
        <v>0</v>
      </c>
      <c r="N285" s="401">
        <v>0</v>
      </c>
      <c r="O285" s="401">
        <v>0</v>
      </c>
      <c r="P285" s="401">
        <v>0</v>
      </c>
      <c r="Q285" s="401">
        <v>0</v>
      </c>
      <c r="R285" s="401">
        <v>0</v>
      </c>
      <c r="S285" s="401">
        <v>0</v>
      </c>
      <c r="T285" s="401">
        <v>0</v>
      </c>
      <c r="U285" s="401">
        <v>0</v>
      </c>
      <c r="V285" s="401">
        <v>0</v>
      </c>
      <c r="W285" s="401">
        <v>0</v>
      </c>
      <c r="X285" s="401">
        <v>0</v>
      </c>
      <c r="Y285" s="401">
        <v>0</v>
      </c>
      <c r="Z285" s="401">
        <v>0</v>
      </c>
      <c r="AA285" s="401">
        <v>0</v>
      </c>
      <c r="AB285" s="401">
        <v>0</v>
      </c>
      <c r="AC285" s="401">
        <v>0</v>
      </c>
      <c r="AD285" s="401">
        <v>0</v>
      </c>
      <c r="AE285" s="401">
        <v>0</v>
      </c>
      <c r="AF285" s="401">
        <v>0</v>
      </c>
      <c r="AG285" s="401">
        <v>0</v>
      </c>
      <c r="AH285" s="401">
        <v>0</v>
      </c>
      <c r="AI285" s="401">
        <v>0</v>
      </c>
      <c r="AJ285" s="401">
        <v>0</v>
      </c>
      <c r="AK285" s="401">
        <v>0</v>
      </c>
      <c r="AL285" s="401">
        <v>0</v>
      </c>
      <c r="AM285" s="401">
        <v>0</v>
      </c>
      <c r="AN285" s="401">
        <v>0</v>
      </c>
      <c r="AO285" s="401">
        <v>0</v>
      </c>
      <c r="AP285" s="401">
        <v>0</v>
      </c>
      <c r="AQ285" s="401">
        <v>0</v>
      </c>
      <c r="AR285" s="401">
        <v>0</v>
      </c>
      <c r="AS285" s="401">
        <v>0</v>
      </c>
      <c r="AT285" s="401">
        <v>0</v>
      </c>
      <c r="AU285" s="401">
        <v>0</v>
      </c>
      <c r="AV285" s="401">
        <v>0</v>
      </c>
      <c r="AW285" s="401">
        <v>0</v>
      </c>
      <c r="AX285" s="401">
        <v>0</v>
      </c>
      <c r="AY285" s="401">
        <v>0</v>
      </c>
      <c r="AZ285" s="401">
        <v>0</v>
      </c>
      <c r="BA285" s="401">
        <v>0</v>
      </c>
      <c r="BB285" s="401">
        <v>0</v>
      </c>
      <c r="BC285" s="401">
        <v>0</v>
      </c>
      <c r="BD285" s="401">
        <v>0</v>
      </c>
      <c r="BE285" s="401">
        <v>0</v>
      </c>
      <c r="BF285" s="401">
        <v>0</v>
      </c>
      <c r="BG285" s="401">
        <v>0</v>
      </c>
      <c r="BH285" s="401">
        <v>0</v>
      </c>
      <c r="BI285" s="401">
        <v>0</v>
      </c>
      <c r="BJ285" s="28"/>
      <c r="BK285" s="28"/>
      <c r="BL285" s="28"/>
      <c r="BM285" s="28"/>
    </row>
    <row r="286" spans="1:65" ht="118" x14ac:dyDescent="0.35">
      <c r="A286" s="28"/>
      <c r="B286" s="402"/>
      <c r="C286" s="403"/>
      <c r="D286" s="404" t="s">
        <v>500</v>
      </c>
      <c r="E286" s="405">
        <v>0</v>
      </c>
      <c r="F286" s="406"/>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407"/>
      <c r="AE286" s="407"/>
      <c r="AF286" s="407"/>
      <c r="AG286" s="407"/>
      <c r="AH286" s="407"/>
      <c r="AI286" s="407"/>
      <c r="AJ286" s="407"/>
      <c r="AK286" s="407"/>
      <c r="AL286" s="407"/>
      <c r="AM286" s="407"/>
      <c r="AN286" s="407"/>
      <c r="AO286" s="407"/>
      <c r="AP286" s="407"/>
      <c r="AQ286" s="407"/>
      <c r="AR286" s="407"/>
      <c r="AS286" s="407"/>
      <c r="AT286" s="407"/>
      <c r="AU286" s="407"/>
      <c r="AV286" s="407"/>
      <c r="AW286" s="407"/>
      <c r="AX286" s="407"/>
      <c r="AY286" s="407"/>
      <c r="AZ286" s="407"/>
      <c r="BA286" s="407"/>
      <c r="BB286" s="407"/>
      <c r="BC286" s="407"/>
      <c r="BD286" s="407"/>
      <c r="BE286" s="407"/>
      <c r="BF286" s="407"/>
      <c r="BG286" s="407"/>
      <c r="BH286" s="407"/>
      <c r="BI286" s="407"/>
      <c r="BJ286" s="28"/>
      <c r="BK286" s="28"/>
      <c r="BL286" s="28"/>
      <c r="BM286" s="28"/>
    </row>
    <row r="287" spans="1:65" x14ac:dyDescent="0.35">
      <c r="A287" s="28"/>
      <c r="B287" s="402"/>
      <c r="C287" s="403"/>
      <c r="D287" s="404"/>
      <c r="E287" s="405">
        <v>1</v>
      </c>
      <c r="F287" s="406"/>
      <c r="G287" s="523"/>
      <c r="H287" s="407">
        <v>8.5886507424854069E-2</v>
      </c>
      <c r="I287" s="407">
        <v>8.5886507424854069E-2</v>
      </c>
      <c r="J287" s="407">
        <v>8.5886507424854069E-2</v>
      </c>
      <c r="K287" s="407">
        <v>8.5886507424854069E-2</v>
      </c>
      <c r="L287" s="407">
        <v>8.5886507424854069E-2</v>
      </c>
      <c r="M287" s="407">
        <v>8.5886507424854069E-2</v>
      </c>
      <c r="N287" s="407">
        <v>8.5886507424854069E-2</v>
      </c>
      <c r="O287" s="407">
        <v>8.5886507424854069E-2</v>
      </c>
      <c r="P287" s="407">
        <v>8.5886507424854069E-2</v>
      </c>
      <c r="Q287" s="407">
        <v>8.5886507424854069E-2</v>
      </c>
      <c r="R287" s="407">
        <v>8.5886507424854069E-2</v>
      </c>
      <c r="S287" s="407">
        <v>8.5886507424854069E-2</v>
      </c>
      <c r="T287" s="407">
        <v>8.5886507424854069E-2</v>
      </c>
      <c r="U287" s="407">
        <v>8.5886507424854069E-2</v>
      </c>
      <c r="V287" s="407">
        <v>8.5886507424854069E-2</v>
      </c>
      <c r="W287" s="407">
        <v>8.5886507424854069E-2</v>
      </c>
      <c r="X287" s="407">
        <v>8.5886507424854069E-2</v>
      </c>
      <c r="Y287" s="407">
        <v>3.77232394473348E-2</v>
      </c>
      <c r="Z287" s="407">
        <v>0</v>
      </c>
      <c r="AA287" s="407">
        <v>0</v>
      </c>
      <c r="AB287" s="407">
        <v>0</v>
      </c>
      <c r="AC287" s="407">
        <v>0</v>
      </c>
      <c r="AD287" s="407">
        <v>0</v>
      </c>
      <c r="AE287" s="407">
        <v>0</v>
      </c>
      <c r="AF287" s="407">
        <v>0</v>
      </c>
      <c r="AG287" s="407">
        <v>0</v>
      </c>
      <c r="AH287" s="407">
        <v>0</v>
      </c>
      <c r="AI287" s="407">
        <v>0</v>
      </c>
      <c r="AJ287" s="407">
        <v>0</v>
      </c>
      <c r="AK287" s="407">
        <v>0</v>
      </c>
      <c r="AL287" s="407">
        <v>0</v>
      </c>
      <c r="AM287" s="407">
        <v>0</v>
      </c>
      <c r="AN287" s="407">
        <v>0</v>
      </c>
      <c r="AO287" s="407">
        <v>0</v>
      </c>
      <c r="AP287" s="407">
        <v>0</v>
      </c>
      <c r="AQ287" s="407">
        <v>0</v>
      </c>
      <c r="AR287" s="407">
        <v>0</v>
      </c>
      <c r="AS287" s="407">
        <v>0</v>
      </c>
      <c r="AT287" s="407">
        <v>0</v>
      </c>
      <c r="AU287" s="407">
        <v>0</v>
      </c>
      <c r="AV287" s="407">
        <v>0</v>
      </c>
      <c r="AW287" s="407">
        <v>0</v>
      </c>
      <c r="AX287" s="407">
        <v>0</v>
      </c>
      <c r="AY287" s="407">
        <v>0</v>
      </c>
      <c r="AZ287" s="407">
        <v>0</v>
      </c>
      <c r="BA287" s="407">
        <v>0</v>
      </c>
      <c r="BB287" s="407">
        <v>0</v>
      </c>
      <c r="BC287" s="407">
        <v>0</v>
      </c>
      <c r="BD287" s="407">
        <v>0</v>
      </c>
      <c r="BE287" s="407">
        <v>0</v>
      </c>
      <c r="BF287" s="407">
        <v>0</v>
      </c>
      <c r="BG287" s="407">
        <v>0</v>
      </c>
      <c r="BH287" s="407">
        <v>0</v>
      </c>
      <c r="BI287" s="407">
        <v>0</v>
      </c>
      <c r="BJ287" s="28"/>
      <c r="BK287" s="28"/>
      <c r="BL287" s="28"/>
      <c r="BM287" s="28"/>
    </row>
    <row r="288" spans="1:65" x14ac:dyDescent="0.35">
      <c r="A288" s="28"/>
      <c r="B288" s="402"/>
      <c r="C288" s="403"/>
      <c r="D288" s="404"/>
      <c r="E288" s="405">
        <v>2</v>
      </c>
      <c r="F288" s="406"/>
      <c r="G288" s="408"/>
      <c r="H288" s="524"/>
      <c r="I288" s="407">
        <v>8.3871668750487863E-2</v>
      </c>
      <c r="J288" s="407">
        <v>8.3871668750487863E-2</v>
      </c>
      <c r="K288" s="407">
        <v>8.3871668750487863E-2</v>
      </c>
      <c r="L288" s="407">
        <v>8.3871668750487863E-2</v>
      </c>
      <c r="M288" s="407">
        <v>8.3871668750487863E-2</v>
      </c>
      <c r="N288" s="407">
        <v>8.3871668750487863E-2</v>
      </c>
      <c r="O288" s="407">
        <v>8.3871668750487863E-2</v>
      </c>
      <c r="P288" s="407">
        <v>8.3871668750487863E-2</v>
      </c>
      <c r="Q288" s="407">
        <v>8.3871668750487863E-2</v>
      </c>
      <c r="R288" s="407">
        <v>8.3871668750487863E-2</v>
      </c>
      <c r="S288" s="407">
        <v>8.3871668750487863E-2</v>
      </c>
      <c r="T288" s="407">
        <v>8.3871668750487863E-2</v>
      </c>
      <c r="U288" s="407">
        <v>8.3871668750487863E-2</v>
      </c>
      <c r="V288" s="407">
        <v>8.3871668750487863E-2</v>
      </c>
      <c r="W288" s="407">
        <v>8.3871668750487863E-2</v>
      </c>
      <c r="X288" s="407">
        <v>8.3871668750487863E-2</v>
      </c>
      <c r="Y288" s="407">
        <v>8.3871668750487863E-2</v>
      </c>
      <c r="Z288" s="407">
        <v>3.6838278071679387E-2</v>
      </c>
      <c r="AA288" s="407">
        <v>0</v>
      </c>
      <c r="AB288" s="407">
        <v>0</v>
      </c>
      <c r="AC288" s="407">
        <v>0</v>
      </c>
      <c r="AD288" s="407">
        <v>0</v>
      </c>
      <c r="AE288" s="407">
        <v>0</v>
      </c>
      <c r="AF288" s="407">
        <v>0</v>
      </c>
      <c r="AG288" s="407">
        <v>0</v>
      </c>
      <c r="AH288" s="407">
        <v>0</v>
      </c>
      <c r="AI288" s="407">
        <v>0</v>
      </c>
      <c r="AJ288" s="407">
        <v>0</v>
      </c>
      <c r="AK288" s="407">
        <v>0</v>
      </c>
      <c r="AL288" s="407">
        <v>0</v>
      </c>
      <c r="AM288" s="407">
        <v>0</v>
      </c>
      <c r="AN288" s="407">
        <v>0</v>
      </c>
      <c r="AO288" s="407">
        <v>0</v>
      </c>
      <c r="AP288" s="407">
        <v>0</v>
      </c>
      <c r="AQ288" s="407">
        <v>0</v>
      </c>
      <c r="AR288" s="407">
        <v>0</v>
      </c>
      <c r="AS288" s="407">
        <v>0</v>
      </c>
      <c r="AT288" s="407">
        <v>0</v>
      </c>
      <c r="AU288" s="407">
        <v>0</v>
      </c>
      <c r="AV288" s="407">
        <v>0</v>
      </c>
      <c r="AW288" s="407">
        <v>0</v>
      </c>
      <c r="AX288" s="407">
        <v>0</v>
      </c>
      <c r="AY288" s="407">
        <v>0</v>
      </c>
      <c r="AZ288" s="407">
        <v>0</v>
      </c>
      <c r="BA288" s="407">
        <v>0</v>
      </c>
      <c r="BB288" s="407">
        <v>0</v>
      </c>
      <c r="BC288" s="407">
        <v>0</v>
      </c>
      <c r="BD288" s="407">
        <v>0</v>
      </c>
      <c r="BE288" s="407">
        <v>0</v>
      </c>
      <c r="BF288" s="407">
        <v>0</v>
      </c>
      <c r="BG288" s="407">
        <v>0</v>
      </c>
      <c r="BH288" s="407">
        <v>0</v>
      </c>
      <c r="BI288" s="407">
        <v>0</v>
      </c>
      <c r="BJ288" s="28"/>
      <c r="BK288" s="28"/>
      <c r="BL288" s="28"/>
      <c r="BM288" s="28"/>
    </row>
    <row r="289" spans="1:65" x14ac:dyDescent="0.35">
      <c r="A289" s="28"/>
      <c r="B289" s="402"/>
      <c r="C289" s="403"/>
      <c r="D289" s="404"/>
      <c r="E289" s="405">
        <v>3</v>
      </c>
      <c r="F289" s="406"/>
      <c r="G289" s="408"/>
      <c r="H289" s="409"/>
      <c r="I289" s="524"/>
      <c r="J289" s="407">
        <v>8.1913905544125837E-2</v>
      </c>
      <c r="K289" s="407">
        <v>8.1913905544125837E-2</v>
      </c>
      <c r="L289" s="407">
        <v>8.1913905544125837E-2</v>
      </c>
      <c r="M289" s="407">
        <v>8.1913905544125837E-2</v>
      </c>
      <c r="N289" s="407">
        <v>8.1913905544125837E-2</v>
      </c>
      <c r="O289" s="407">
        <v>8.1913905544125837E-2</v>
      </c>
      <c r="P289" s="407">
        <v>8.1913905544125837E-2</v>
      </c>
      <c r="Q289" s="407">
        <v>8.1913905544125837E-2</v>
      </c>
      <c r="R289" s="407">
        <v>8.1913905544125837E-2</v>
      </c>
      <c r="S289" s="407">
        <v>8.1913905544125837E-2</v>
      </c>
      <c r="T289" s="407">
        <v>8.1913905544125837E-2</v>
      </c>
      <c r="U289" s="407">
        <v>8.1913905544125837E-2</v>
      </c>
      <c r="V289" s="407">
        <v>8.1913905544125837E-2</v>
      </c>
      <c r="W289" s="407">
        <v>8.1913905544125837E-2</v>
      </c>
      <c r="X289" s="407">
        <v>8.1913905544125837E-2</v>
      </c>
      <c r="Y289" s="407">
        <v>8.1913905544125837E-2</v>
      </c>
      <c r="Z289" s="407">
        <v>8.1913905544125837E-2</v>
      </c>
      <c r="AA289" s="407">
        <v>3.59783854944975E-2</v>
      </c>
      <c r="AB289" s="407">
        <v>0</v>
      </c>
      <c r="AC289" s="407">
        <v>0</v>
      </c>
      <c r="AD289" s="407">
        <v>0</v>
      </c>
      <c r="AE289" s="407">
        <v>0</v>
      </c>
      <c r="AF289" s="407">
        <v>0</v>
      </c>
      <c r="AG289" s="407">
        <v>0</v>
      </c>
      <c r="AH289" s="407">
        <v>0</v>
      </c>
      <c r="AI289" s="407">
        <v>0</v>
      </c>
      <c r="AJ289" s="407">
        <v>0</v>
      </c>
      <c r="AK289" s="407">
        <v>0</v>
      </c>
      <c r="AL289" s="407">
        <v>0</v>
      </c>
      <c r="AM289" s="407">
        <v>0</v>
      </c>
      <c r="AN289" s="407">
        <v>0</v>
      </c>
      <c r="AO289" s="407">
        <v>0</v>
      </c>
      <c r="AP289" s="407">
        <v>0</v>
      </c>
      <c r="AQ289" s="407">
        <v>0</v>
      </c>
      <c r="AR289" s="407">
        <v>0</v>
      </c>
      <c r="AS289" s="407">
        <v>0</v>
      </c>
      <c r="AT289" s="407">
        <v>0</v>
      </c>
      <c r="AU289" s="407">
        <v>0</v>
      </c>
      <c r="AV289" s="407">
        <v>0</v>
      </c>
      <c r="AW289" s="407">
        <v>0</v>
      </c>
      <c r="AX289" s="407">
        <v>0</v>
      </c>
      <c r="AY289" s="407">
        <v>0</v>
      </c>
      <c r="AZ289" s="407">
        <v>0</v>
      </c>
      <c r="BA289" s="407">
        <v>0</v>
      </c>
      <c r="BB289" s="407">
        <v>0</v>
      </c>
      <c r="BC289" s="407">
        <v>0</v>
      </c>
      <c r="BD289" s="407">
        <v>0</v>
      </c>
      <c r="BE289" s="407">
        <v>0</v>
      </c>
      <c r="BF289" s="407">
        <v>0</v>
      </c>
      <c r="BG289" s="407">
        <v>0</v>
      </c>
      <c r="BH289" s="407">
        <v>0</v>
      </c>
      <c r="BI289" s="407">
        <v>0</v>
      </c>
      <c r="BJ289" s="28"/>
      <c r="BK289" s="28"/>
      <c r="BL289" s="28"/>
      <c r="BM289" s="28"/>
    </row>
    <row r="290" spans="1:65" x14ac:dyDescent="0.35">
      <c r="A290" s="28"/>
      <c r="B290" s="402"/>
      <c r="C290" s="403"/>
      <c r="D290" s="404"/>
      <c r="E290" s="405">
        <v>4</v>
      </c>
      <c r="F290" s="406"/>
      <c r="G290" s="408"/>
      <c r="H290" s="409"/>
      <c r="I290" s="409"/>
      <c r="J290" s="524"/>
      <c r="K290" s="407">
        <v>8.0007454303349726E-2</v>
      </c>
      <c r="L290" s="407">
        <v>8.0007454303349726E-2</v>
      </c>
      <c r="M290" s="407">
        <v>8.0007454303349726E-2</v>
      </c>
      <c r="N290" s="407">
        <v>8.0007454303349726E-2</v>
      </c>
      <c r="O290" s="407">
        <v>8.0007454303349726E-2</v>
      </c>
      <c r="P290" s="407">
        <v>8.0007454303349726E-2</v>
      </c>
      <c r="Q290" s="407">
        <v>8.0007454303349726E-2</v>
      </c>
      <c r="R290" s="407">
        <v>8.0007454303349726E-2</v>
      </c>
      <c r="S290" s="407">
        <v>8.0007454303349726E-2</v>
      </c>
      <c r="T290" s="407">
        <v>8.0007454303349726E-2</v>
      </c>
      <c r="U290" s="407">
        <v>8.0007454303349726E-2</v>
      </c>
      <c r="V290" s="407">
        <v>8.0007454303349726E-2</v>
      </c>
      <c r="W290" s="407">
        <v>8.0007454303349726E-2</v>
      </c>
      <c r="X290" s="407">
        <v>8.0007454303349726E-2</v>
      </c>
      <c r="Y290" s="407">
        <v>8.0007454303349726E-2</v>
      </c>
      <c r="Z290" s="407">
        <v>8.0007454303349726E-2</v>
      </c>
      <c r="AA290" s="407">
        <v>8.0007454303349726E-2</v>
      </c>
      <c r="AB290" s="407">
        <v>3.5141030259003392E-2</v>
      </c>
      <c r="AC290" s="407">
        <v>0</v>
      </c>
      <c r="AD290" s="407">
        <v>0</v>
      </c>
      <c r="AE290" s="407">
        <v>0</v>
      </c>
      <c r="AF290" s="407">
        <v>0</v>
      </c>
      <c r="AG290" s="407">
        <v>0</v>
      </c>
      <c r="AH290" s="407">
        <v>0</v>
      </c>
      <c r="AI290" s="407">
        <v>0</v>
      </c>
      <c r="AJ290" s="407">
        <v>0</v>
      </c>
      <c r="AK290" s="407">
        <v>0</v>
      </c>
      <c r="AL290" s="407">
        <v>0</v>
      </c>
      <c r="AM290" s="407">
        <v>0</v>
      </c>
      <c r="AN290" s="407">
        <v>0</v>
      </c>
      <c r="AO290" s="407">
        <v>0</v>
      </c>
      <c r="AP290" s="407">
        <v>0</v>
      </c>
      <c r="AQ290" s="407">
        <v>0</v>
      </c>
      <c r="AR290" s="407">
        <v>0</v>
      </c>
      <c r="AS290" s="407">
        <v>0</v>
      </c>
      <c r="AT290" s="407">
        <v>0</v>
      </c>
      <c r="AU290" s="407">
        <v>0</v>
      </c>
      <c r="AV290" s="407">
        <v>0</v>
      </c>
      <c r="AW290" s="407">
        <v>0</v>
      </c>
      <c r="AX290" s="407">
        <v>0</v>
      </c>
      <c r="AY290" s="407">
        <v>0</v>
      </c>
      <c r="AZ290" s="407">
        <v>0</v>
      </c>
      <c r="BA290" s="407">
        <v>0</v>
      </c>
      <c r="BB290" s="407">
        <v>0</v>
      </c>
      <c r="BC290" s="407">
        <v>0</v>
      </c>
      <c r="BD290" s="407">
        <v>0</v>
      </c>
      <c r="BE290" s="407">
        <v>0</v>
      </c>
      <c r="BF290" s="407">
        <v>0</v>
      </c>
      <c r="BG290" s="407">
        <v>0</v>
      </c>
      <c r="BH290" s="407">
        <v>0</v>
      </c>
      <c r="BI290" s="407">
        <v>0</v>
      </c>
      <c r="BJ290" s="28"/>
      <c r="BK290" s="28"/>
      <c r="BL290" s="28"/>
      <c r="BM290" s="28"/>
    </row>
    <row r="291" spans="1:65" x14ac:dyDescent="0.35">
      <c r="A291" s="28"/>
      <c r="B291" s="402"/>
      <c r="C291" s="403"/>
      <c r="D291" s="404"/>
      <c r="E291" s="405">
        <v>5</v>
      </c>
      <c r="F291" s="406"/>
      <c r="G291" s="408"/>
      <c r="H291" s="409"/>
      <c r="I291" s="409"/>
      <c r="J291" s="409"/>
      <c r="K291" s="524"/>
      <c r="L291" s="407">
        <v>7.8157631517224921E-2</v>
      </c>
      <c r="M291" s="407">
        <v>7.8157631517224921E-2</v>
      </c>
      <c r="N291" s="407">
        <v>7.8157631517224921E-2</v>
      </c>
      <c r="O291" s="407">
        <v>7.8157631517224921E-2</v>
      </c>
      <c r="P291" s="407">
        <v>7.8157631517224921E-2</v>
      </c>
      <c r="Q291" s="407">
        <v>7.8157631517224921E-2</v>
      </c>
      <c r="R291" s="407">
        <v>7.8157631517224921E-2</v>
      </c>
      <c r="S291" s="407">
        <v>7.8157631517224921E-2</v>
      </c>
      <c r="T291" s="407">
        <v>7.8157631517224921E-2</v>
      </c>
      <c r="U291" s="407">
        <v>7.8157631517224921E-2</v>
      </c>
      <c r="V291" s="407">
        <v>7.8157631517224921E-2</v>
      </c>
      <c r="W291" s="407">
        <v>7.8157631517224921E-2</v>
      </c>
      <c r="X291" s="407">
        <v>7.8157631517224921E-2</v>
      </c>
      <c r="Y291" s="407">
        <v>7.8157631517224921E-2</v>
      </c>
      <c r="Z291" s="407">
        <v>7.8157631517224921E-2</v>
      </c>
      <c r="AA291" s="407">
        <v>7.8157631517224921E-2</v>
      </c>
      <c r="AB291" s="407">
        <v>7.8157631517224921E-2</v>
      </c>
      <c r="AC291" s="407">
        <v>3.4328547483904348E-2</v>
      </c>
      <c r="AD291" s="407">
        <v>0</v>
      </c>
      <c r="AE291" s="407">
        <v>0</v>
      </c>
      <c r="AF291" s="407">
        <v>0</v>
      </c>
      <c r="AG291" s="407">
        <v>0</v>
      </c>
      <c r="AH291" s="407">
        <v>0</v>
      </c>
      <c r="AI291" s="407">
        <v>0</v>
      </c>
      <c r="AJ291" s="407">
        <v>0</v>
      </c>
      <c r="AK291" s="407">
        <v>0</v>
      </c>
      <c r="AL291" s="407">
        <v>0</v>
      </c>
      <c r="AM291" s="407">
        <v>0</v>
      </c>
      <c r="AN291" s="407">
        <v>0</v>
      </c>
      <c r="AO291" s="407">
        <v>0</v>
      </c>
      <c r="AP291" s="407">
        <v>0</v>
      </c>
      <c r="AQ291" s="407">
        <v>0</v>
      </c>
      <c r="AR291" s="407">
        <v>0</v>
      </c>
      <c r="AS291" s="407">
        <v>0</v>
      </c>
      <c r="AT291" s="407">
        <v>0</v>
      </c>
      <c r="AU291" s="407">
        <v>0</v>
      </c>
      <c r="AV291" s="407">
        <v>0</v>
      </c>
      <c r="AW291" s="407">
        <v>0</v>
      </c>
      <c r="AX291" s="407">
        <v>0</v>
      </c>
      <c r="AY291" s="407">
        <v>0</v>
      </c>
      <c r="AZ291" s="407">
        <v>0</v>
      </c>
      <c r="BA291" s="407">
        <v>0</v>
      </c>
      <c r="BB291" s="407">
        <v>0</v>
      </c>
      <c r="BC291" s="407">
        <v>0</v>
      </c>
      <c r="BD291" s="407">
        <v>0</v>
      </c>
      <c r="BE291" s="407">
        <v>0</v>
      </c>
      <c r="BF291" s="407">
        <v>0</v>
      </c>
      <c r="BG291" s="407">
        <v>0</v>
      </c>
      <c r="BH291" s="407">
        <v>0</v>
      </c>
      <c r="BI291" s="407">
        <v>0</v>
      </c>
      <c r="BJ291" s="28"/>
      <c r="BK291" s="28"/>
      <c r="BL291" s="28"/>
      <c r="BM291" s="28"/>
    </row>
    <row r="292" spans="1:65" x14ac:dyDescent="0.35">
      <c r="A292" s="28"/>
      <c r="B292" s="402"/>
      <c r="C292" s="403"/>
      <c r="D292" s="404"/>
      <c r="E292" s="405">
        <v>6</v>
      </c>
      <c r="F292" s="406"/>
      <c r="G292" s="408"/>
      <c r="H292" s="409"/>
      <c r="I292" s="409"/>
      <c r="J292" s="409"/>
      <c r="K292" s="409"/>
      <c r="L292" s="524"/>
      <c r="M292" s="407">
        <v>0</v>
      </c>
      <c r="N292" s="407">
        <v>0</v>
      </c>
      <c r="O292" s="407">
        <v>0</v>
      </c>
      <c r="P292" s="407">
        <v>0</v>
      </c>
      <c r="Q292" s="407">
        <v>0</v>
      </c>
      <c r="R292" s="407">
        <v>0</v>
      </c>
      <c r="S292" s="407">
        <v>0</v>
      </c>
      <c r="T292" s="407">
        <v>0</v>
      </c>
      <c r="U292" s="407">
        <v>0</v>
      </c>
      <c r="V292" s="407">
        <v>0</v>
      </c>
      <c r="W292" s="407">
        <v>0</v>
      </c>
      <c r="X292" s="407">
        <v>0</v>
      </c>
      <c r="Y292" s="407">
        <v>0</v>
      </c>
      <c r="Z292" s="407">
        <v>0</v>
      </c>
      <c r="AA292" s="407">
        <v>0</v>
      </c>
      <c r="AB292" s="407">
        <v>0</v>
      </c>
      <c r="AC292" s="407">
        <v>0</v>
      </c>
      <c r="AD292" s="407">
        <v>0</v>
      </c>
      <c r="AE292" s="407">
        <v>0</v>
      </c>
      <c r="AF292" s="407">
        <v>0</v>
      </c>
      <c r="AG292" s="407">
        <v>0</v>
      </c>
      <c r="AH292" s="407">
        <v>0</v>
      </c>
      <c r="AI292" s="407">
        <v>0</v>
      </c>
      <c r="AJ292" s="407">
        <v>0</v>
      </c>
      <c r="AK292" s="407">
        <v>0</v>
      </c>
      <c r="AL292" s="407">
        <v>0</v>
      </c>
      <c r="AM292" s="407">
        <v>0</v>
      </c>
      <c r="AN292" s="407">
        <v>0</v>
      </c>
      <c r="AO292" s="407">
        <v>0</v>
      </c>
      <c r="AP292" s="407">
        <v>0</v>
      </c>
      <c r="AQ292" s="407">
        <v>0</v>
      </c>
      <c r="AR292" s="407">
        <v>0</v>
      </c>
      <c r="AS292" s="407">
        <v>0</v>
      </c>
      <c r="AT292" s="407">
        <v>0</v>
      </c>
      <c r="AU292" s="407">
        <v>0</v>
      </c>
      <c r="AV292" s="407">
        <v>0</v>
      </c>
      <c r="AW292" s="407">
        <v>0</v>
      </c>
      <c r="AX292" s="407">
        <v>0</v>
      </c>
      <c r="AY292" s="407">
        <v>0</v>
      </c>
      <c r="AZ292" s="407">
        <v>0</v>
      </c>
      <c r="BA292" s="407">
        <v>0</v>
      </c>
      <c r="BB292" s="407">
        <v>0</v>
      </c>
      <c r="BC292" s="407">
        <v>0</v>
      </c>
      <c r="BD292" s="407">
        <v>0</v>
      </c>
      <c r="BE292" s="407">
        <v>0</v>
      </c>
      <c r="BF292" s="407">
        <v>0</v>
      </c>
      <c r="BG292" s="407">
        <v>0</v>
      </c>
      <c r="BH292" s="407">
        <v>0</v>
      </c>
      <c r="BI292" s="407">
        <v>0</v>
      </c>
      <c r="BJ292" s="28"/>
      <c r="BK292" s="28"/>
      <c r="BL292" s="28"/>
      <c r="BM292" s="28"/>
    </row>
    <row r="293" spans="1:65" x14ac:dyDescent="0.35">
      <c r="A293" s="28"/>
      <c r="B293" s="402"/>
      <c r="C293" s="403"/>
      <c r="D293" s="404"/>
      <c r="E293" s="405">
        <v>7</v>
      </c>
      <c r="F293" s="406"/>
      <c r="G293" s="408"/>
      <c r="H293" s="409"/>
      <c r="I293" s="409"/>
      <c r="J293" s="409"/>
      <c r="K293" s="409"/>
      <c r="L293" s="409"/>
      <c r="M293" s="524"/>
      <c r="N293" s="407">
        <v>0</v>
      </c>
      <c r="O293" s="407">
        <v>0</v>
      </c>
      <c r="P293" s="407">
        <v>0</v>
      </c>
      <c r="Q293" s="407">
        <v>0</v>
      </c>
      <c r="R293" s="407">
        <v>0</v>
      </c>
      <c r="S293" s="407">
        <v>0</v>
      </c>
      <c r="T293" s="407">
        <v>0</v>
      </c>
      <c r="U293" s="407">
        <v>0</v>
      </c>
      <c r="V293" s="407">
        <v>0</v>
      </c>
      <c r="W293" s="407">
        <v>0</v>
      </c>
      <c r="X293" s="407">
        <v>0</v>
      </c>
      <c r="Y293" s="407">
        <v>0</v>
      </c>
      <c r="Z293" s="407">
        <v>0</v>
      </c>
      <c r="AA293" s="407">
        <v>0</v>
      </c>
      <c r="AB293" s="407">
        <v>0</v>
      </c>
      <c r="AC293" s="407">
        <v>0</v>
      </c>
      <c r="AD293" s="407">
        <v>0</v>
      </c>
      <c r="AE293" s="407">
        <v>0</v>
      </c>
      <c r="AF293" s="407">
        <v>0</v>
      </c>
      <c r="AG293" s="407">
        <v>0</v>
      </c>
      <c r="AH293" s="407">
        <v>0</v>
      </c>
      <c r="AI293" s="407">
        <v>0</v>
      </c>
      <c r="AJ293" s="407">
        <v>0</v>
      </c>
      <c r="AK293" s="407">
        <v>0</v>
      </c>
      <c r="AL293" s="407">
        <v>0</v>
      </c>
      <c r="AM293" s="407">
        <v>0</v>
      </c>
      <c r="AN293" s="407">
        <v>0</v>
      </c>
      <c r="AO293" s="407">
        <v>0</v>
      </c>
      <c r="AP293" s="407">
        <v>0</v>
      </c>
      <c r="AQ293" s="407">
        <v>0</v>
      </c>
      <c r="AR293" s="407">
        <v>0</v>
      </c>
      <c r="AS293" s="407">
        <v>0</v>
      </c>
      <c r="AT293" s="407">
        <v>0</v>
      </c>
      <c r="AU293" s="407">
        <v>0</v>
      </c>
      <c r="AV293" s="407">
        <v>0</v>
      </c>
      <c r="AW293" s="407">
        <v>0</v>
      </c>
      <c r="AX293" s="407">
        <v>0</v>
      </c>
      <c r="AY293" s="407">
        <v>0</v>
      </c>
      <c r="AZ293" s="407">
        <v>0</v>
      </c>
      <c r="BA293" s="407">
        <v>0</v>
      </c>
      <c r="BB293" s="407">
        <v>0</v>
      </c>
      <c r="BC293" s="407">
        <v>0</v>
      </c>
      <c r="BD293" s="407">
        <v>0</v>
      </c>
      <c r="BE293" s="407">
        <v>0</v>
      </c>
      <c r="BF293" s="407">
        <v>0</v>
      </c>
      <c r="BG293" s="407">
        <v>0</v>
      </c>
      <c r="BH293" s="407">
        <v>0</v>
      </c>
      <c r="BI293" s="407">
        <v>0</v>
      </c>
      <c r="BJ293" s="28"/>
      <c r="BK293" s="28"/>
      <c r="BL293" s="28"/>
      <c r="BM293" s="28"/>
    </row>
    <row r="294" spans="1:65" x14ac:dyDescent="0.35">
      <c r="A294" s="28"/>
      <c r="B294" s="402"/>
      <c r="C294" s="403"/>
      <c r="D294" s="404"/>
      <c r="E294" s="405">
        <v>8</v>
      </c>
      <c r="F294" s="406"/>
      <c r="G294" s="408"/>
      <c r="H294" s="409"/>
      <c r="I294" s="409"/>
      <c r="J294" s="409"/>
      <c r="K294" s="409"/>
      <c r="L294" s="409"/>
      <c r="M294" s="409"/>
      <c r="N294" s="524"/>
      <c r="O294" s="407">
        <v>0</v>
      </c>
      <c r="P294" s="407">
        <v>0</v>
      </c>
      <c r="Q294" s="407">
        <v>0</v>
      </c>
      <c r="R294" s="407">
        <v>0</v>
      </c>
      <c r="S294" s="407">
        <v>0</v>
      </c>
      <c r="T294" s="407">
        <v>0</v>
      </c>
      <c r="U294" s="407">
        <v>0</v>
      </c>
      <c r="V294" s="407">
        <v>0</v>
      </c>
      <c r="W294" s="407">
        <v>0</v>
      </c>
      <c r="X294" s="407">
        <v>0</v>
      </c>
      <c r="Y294" s="407">
        <v>0</v>
      </c>
      <c r="Z294" s="407">
        <v>0</v>
      </c>
      <c r="AA294" s="407">
        <v>0</v>
      </c>
      <c r="AB294" s="407">
        <v>0</v>
      </c>
      <c r="AC294" s="407">
        <v>0</v>
      </c>
      <c r="AD294" s="407">
        <v>0</v>
      </c>
      <c r="AE294" s="407">
        <v>0</v>
      </c>
      <c r="AF294" s="407">
        <v>0</v>
      </c>
      <c r="AG294" s="407">
        <v>0</v>
      </c>
      <c r="AH294" s="407">
        <v>0</v>
      </c>
      <c r="AI294" s="407">
        <v>0</v>
      </c>
      <c r="AJ294" s="407">
        <v>0</v>
      </c>
      <c r="AK294" s="407">
        <v>0</v>
      </c>
      <c r="AL294" s="407">
        <v>0</v>
      </c>
      <c r="AM294" s="407">
        <v>0</v>
      </c>
      <c r="AN294" s="407">
        <v>0</v>
      </c>
      <c r="AO294" s="407">
        <v>0</v>
      </c>
      <c r="AP294" s="407">
        <v>0</v>
      </c>
      <c r="AQ294" s="407">
        <v>0</v>
      </c>
      <c r="AR294" s="407">
        <v>0</v>
      </c>
      <c r="AS294" s="407">
        <v>0</v>
      </c>
      <c r="AT294" s="407">
        <v>0</v>
      </c>
      <c r="AU294" s="407">
        <v>0</v>
      </c>
      <c r="AV294" s="407">
        <v>0</v>
      </c>
      <c r="AW294" s="407">
        <v>0</v>
      </c>
      <c r="AX294" s="407">
        <v>0</v>
      </c>
      <c r="AY294" s="407">
        <v>0</v>
      </c>
      <c r="AZ294" s="407">
        <v>0</v>
      </c>
      <c r="BA294" s="407">
        <v>0</v>
      </c>
      <c r="BB294" s="407">
        <v>0</v>
      </c>
      <c r="BC294" s="407">
        <v>0</v>
      </c>
      <c r="BD294" s="407">
        <v>0</v>
      </c>
      <c r="BE294" s="407">
        <v>0</v>
      </c>
      <c r="BF294" s="407">
        <v>0</v>
      </c>
      <c r="BG294" s="407">
        <v>0</v>
      </c>
      <c r="BH294" s="407">
        <v>0</v>
      </c>
      <c r="BI294" s="407">
        <v>0</v>
      </c>
      <c r="BJ294" s="28"/>
      <c r="BK294" s="28"/>
      <c r="BL294" s="28"/>
      <c r="BM294" s="28"/>
    </row>
    <row r="295" spans="1:65" x14ac:dyDescent="0.35">
      <c r="A295" s="28"/>
      <c r="B295" s="402"/>
      <c r="C295" s="403"/>
      <c r="D295" s="404"/>
      <c r="E295" s="405">
        <v>9</v>
      </c>
      <c r="F295" s="406"/>
      <c r="G295" s="408"/>
      <c r="H295" s="409"/>
      <c r="I295" s="409"/>
      <c r="J295" s="409"/>
      <c r="K295" s="409"/>
      <c r="L295" s="409"/>
      <c r="M295" s="409"/>
      <c r="N295" s="409"/>
      <c r="O295" s="524"/>
      <c r="P295" s="407">
        <v>0</v>
      </c>
      <c r="Q295" s="407">
        <v>0</v>
      </c>
      <c r="R295" s="407">
        <v>0</v>
      </c>
      <c r="S295" s="407">
        <v>0</v>
      </c>
      <c r="T295" s="407">
        <v>0</v>
      </c>
      <c r="U295" s="407">
        <v>0</v>
      </c>
      <c r="V295" s="407">
        <v>0</v>
      </c>
      <c r="W295" s="407">
        <v>0</v>
      </c>
      <c r="X295" s="407">
        <v>0</v>
      </c>
      <c r="Y295" s="407">
        <v>0</v>
      </c>
      <c r="Z295" s="407">
        <v>0</v>
      </c>
      <c r="AA295" s="407">
        <v>0</v>
      </c>
      <c r="AB295" s="407">
        <v>0</v>
      </c>
      <c r="AC295" s="407">
        <v>0</v>
      </c>
      <c r="AD295" s="407">
        <v>0</v>
      </c>
      <c r="AE295" s="407">
        <v>0</v>
      </c>
      <c r="AF295" s="407">
        <v>0</v>
      </c>
      <c r="AG295" s="407">
        <v>0</v>
      </c>
      <c r="AH295" s="407">
        <v>0</v>
      </c>
      <c r="AI295" s="407">
        <v>0</v>
      </c>
      <c r="AJ295" s="407">
        <v>0</v>
      </c>
      <c r="AK295" s="407">
        <v>0</v>
      </c>
      <c r="AL295" s="407">
        <v>0</v>
      </c>
      <c r="AM295" s="407">
        <v>0</v>
      </c>
      <c r="AN295" s="407">
        <v>0</v>
      </c>
      <c r="AO295" s="407">
        <v>0</v>
      </c>
      <c r="AP295" s="407">
        <v>0</v>
      </c>
      <c r="AQ295" s="407">
        <v>0</v>
      </c>
      <c r="AR295" s="407">
        <v>0</v>
      </c>
      <c r="AS295" s="407">
        <v>0</v>
      </c>
      <c r="AT295" s="407">
        <v>0</v>
      </c>
      <c r="AU295" s="407">
        <v>0</v>
      </c>
      <c r="AV295" s="407">
        <v>0</v>
      </c>
      <c r="AW295" s="407">
        <v>0</v>
      </c>
      <c r="AX295" s="407">
        <v>0</v>
      </c>
      <c r="AY295" s="407">
        <v>0</v>
      </c>
      <c r="AZ295" s="407">
        <v>0</v>
      </c>
      <c r="BA295" s="407">
        <v>0</v>
      </c>
      <c r="BB295" s="407">
        <v>0</v>
      </c>
      <c r="BC295" s="407">
        <v>0</v>
      </c>
      <c r="BD295" s="407">
        <v>0</v>
      </c>
      <c r="BE295" s="407">
        <v>0</v>
      </c>
      <c r="BF295" s="407">
        <v>0</v>
      </c>
      <c r="BG295" s="407">
        <v>0</v>
      </c>
      <c r="BH295" s="407">
        <v>0</v>
      </c>
      <c r="BI295" s="407">
        <v>0</v>
      </c>
      <c r="BJ295" s="28"/>
      <c r="BK295" s="28"/>
      <c r="BL295" s="28"/>
      <c r="BM295" s="28"/>
    </row>
    <row r="296" spans="1:65" x14ac:dyDescent="0.35">
      <c r="A296" s="28"/>
      <c r="B296" s="402"/>
      <c r="C296" s="403"/>
      <c r="D296" s="404"/>
      <c r="E296" s="411">
        <v>10</v>
      </c>
      <c r="F296" s="406"/>
      <c r="G296" s="408"/>
      <c r="H296" s="409"/>
      <c r="I296" s="409"/>
      <c r="J296" s="409"/>
      <c r="K296" s="409"/>
      <c r="L296" s="409"/>
      <c r="M296" s="409"/>
      <c r="N296" s="409"/>
      <c r="O296" s="409"/>
      <c r="P296" s="524"/>
      <c r="Q296" s="407">
        <v>0</v>
      </c>
      <c r="R296" s="407">
        <v>0</v>
      </c>
      <c r="S296" s="407">
        <v>0</v>
      </c>
      <c r="T296" s="407">
        <v>0</v>
      </c>
      <c r="U296" s="407">
        <v>0</v>
      </c>
      <c r="V296" s="407">
        <v>0</v>
      </c>
      <c r="W296" s="407">
        <v>0</v>
      </c>
      <c r="X296" s="407">
        <v>0</v>
      </c>
      <c r="Y296" s="407">
        <v>0</v>
      </c>
      <c r="Z296" s="407">
        <v>0</v>
      </c>
      <c r="AA296" s="407">
        <v>0</v>
      </c>
      <c r="AB296" s="407">
        <v>0</v>
      </c>
      <c r="AC296" s="407">
        <v>0</v>
      </c>
      <c r="AD296" s="407">
        <v>0</v>
      </c>
      <c r="AE296" s="407">
        <v>0</v>
      </c>
      <c r="AF296" s="407">
        <v>0</v>
      </c>
      <c r="AG296" s="407">
        <v>0</v>
      </c>
      <c r="AH296" s="407">
        <v>0</v>
      </c>
      <c r="AI296" s="407">
        <v>0</v>
      </c>
      <c r="AJ296" s="407">
        <v>0</v>
      </c>
      <c r="AK296" s="407">
        <v>0</v>
      </c>
      <c r="AL296" s="407">
        <v>0</v>
      </c>
      <c r="AM296" s="407">
        <v>0</v>
      </c>
      <c r="AN296" s="407">
        <v>0</v>
      </c>
      <c r="AO296" s="407">
        <v>0</v>
      </c>
      <c r="AP296" s="407">
        <v>0</v>
      </c>
      <c r="AQ296" s="407">
        <v>0</v>
      </c>
      <c r="AR296" s="407">
        <v>0</v>
      </c>
      <c r="AS296" s="407">
        <v>0</v>
      </c>
      <c r="AT296" s="407">
        <v>0</v>
      </c>
      <c r="AU296" s="407">
        <v>0</v>
      </c>
      <c r="AV296" s="407">
        <v>0</v>
      </c>
      <c r="AW296" s="407">
        <v>0</v>
      </c>
      <c r="AX296" s="407">
        <v>0</v>
      </c>
      <c r="AY296" s="407">
        <v>0</v>
      </c>
      <c r="AZ296" s="407">
        <v>0</v>
      </c>
      <c r="BA296" s="407">
        <v>0</v>
      </c>
      <c r="BB296" s="407">
        <v>0</v>
      </c>
      <c r="BC296" s="407">
        <v>0</v>
      </c>
      <c r="BD296" s="407">
        <v>0</v>
      </c>
      <c r="BE296" s="407">
        <v>0</v>
      </c>
      <c r="BF296" s="407">
        <v>0</v>
      </c>
      <c r="BG296" s="407">
        <v>0</v>
      </c>
      <c r="BH296" s="407">
        <v>0</v>
      </c>
      <c r="BI296" s="407">
        <v>0</v>
      </c>
      <c r="BJ296" s="28"/>
      <c r="BK296" s="28"/>
      <c r="BL296" s="28"/>
      <c r="BM296" s="28"/>
    </row>
    <row r="297" spans="1:65" x14ac:dyDescent="0.35">
      <c r="A297" s="28"/>
      <c r="B297" s="196"/>
      <c r="C297" s="402" t="s">
        <v>61</v>
      </c>
      <c r="D297" s="196"/>
      <c r="E297" s="196"/>
      <c r="F297" s="412"/>
      <c r="G297" s="413">
        <v>4.7937897801402949</v>
      </c>
      <c r="H297" s="413">
        <v>4.8796762875651494</v>
      </c>
      <c r="I297" s="413">
        <v>4.9635479563156375</v>
      </c>
      <c r="J297" s="413">
        <v>5.0454618618597635</v>
      </c>
      <c r="K297" s="413">
        <v>5.1254693161631133</v>
      </c>
      <c r="L297" s="413">
        <v>0.4098371675400424</v>
      </c>
      <c r="M297" s="413">
        <v>0.4098371675400424</v>
      </c>
      <c r="N297" s="413">
        <v>0.4098371675400424</v>
      </c>
      <c r="O297" s="413">
        <v>0.4098371675400424</v>
      </c>
      <c r="P297" s="413">
        <v>0.4098371675400424</v>
      </c>
      <c r="Q297" s="413">
        <v>0.4098371675400424</v>
      </c>
      <c r="R297" s="413">
        <v>0.4098371675400424</v>
      </c>
      <c r="S297" s="413">
        <v>0.4098371675400424</v>
      </c>
      <c r="T297" s="413">
        <v>0.4098371675400424</v>
      </c>
      <c r="U297" s="413">
        <v>0.4098371675400424</v>
      </c>
      <c r="V297" s="413">
        <v>0.4098371675400424</v>
      </c>
      <c r="W297" s="413">
        <v>0.4098371675400424</v>
      </c>
      <c r="X297" s="413">
        <v>0.4098371675400424</v>
      </c>
      <c r="Y297" s="413">
        <v>0.36167389956252316</v>
      </c>
      <c r="Z297" s="413">
        <v>0.2769172694363799</v>
      </c>
      <c r="AA297" s="413">
        <v>0.19414347131507215</v>
      </c>
      <c r="AB297" s="413">
        <v>0.11329866177622831</v>
      </c>
      <c r="AC297" s="413">
        <v>3.4328547483904348E-2</v>
      </c>
      <c r="AD297" s="413">
        <v>0</v>
      </c>
      <c r="AE297" s="413">
        <v>0</v>
      </c>
      <c r="AF297" s="413">
        <v>0</v>
      </c>
      <c r="AG297" s="413">
        <v>0</v>
      </c>
      <c r="AH297" s="413">
        <v>0</v>
      </c>
      <c r="AI297" s="413">
        <v>0</v>
      </c>
      <c r="AJ297" s="413">
        <v>0</v>
      </c>
      <c r="AK297" s="413">
        <v>0</v>
      </c>
      <c r="AL297" s="413">
        <v>0</v>
      </c>
      <c r="AM297" s="413">
        <v>0</v>
      </c>
      <c r="AN297" s="413">
        <v>0</v>
      </c>
      <c r="AO297" s="413">
        <v>0</v>
      </c>
      <c r="AP297" s="413">
        <v>0</v>
      </c>
      <c r="AQ297" s="413">
        <v>0</v>
      </c>
      <c r="AR297" s="413">
        <v>0</v>
      </c>
      <c r="AS297" s="413">
        <v>0</v>
      </c>
      <c r="AT297" s="413">
        <v>0</v>
      </c>
      <c r="AU297" s="413">
        <v>0</v>
      </c>
      <c r="AV297" s="413">
        <v>0</v>
      </c>
      <c r="AW297" s="413">
        <v>0</v>
      </c>
      <c r="AX297" s="413">
        <v>0</v>
      </c>
      <c r="AY297" s="413">
        <v>0</v>
      </c>
      <c r="AZ297" s="413">
        <v>0</v>
      </c>
      <c r="BA297" s="413">
        <v>0</v>
      </c>
      <c r="BB297" s="413">
        <v>0</v>
      </c>
      <c r="BC297" s="413">
        <v>0</v>
      </c>
      <c r="BD297" s="413">
        <v>0</v>
      </c>
      <c r="BE297" s="413">
        <v>0</v>
      </c>
      <c r="BF297" s="413">
        <v>0</v>
      </c>
      <c r="BG297" s="413">
        <v>0</v>
      </c>
      <c r="BH297" s="413">
        <v>0</v>
      </c>
      <c r="BI297" s="413">
        <v>0</v>
      </c>
      <c r="BJ297" s="28"/>
      <c r="BK297" s="28"/>
      <c r="BL297" s="28"/>
      <c r="BM297" s="28"/>
    </row>
    <row r="298" spans="1:65" x14ac:dyDescent="0.35">
      <c r="A298" s="28"/>
      <c r="B298" s="397" t="s">
        <v>62</v>
      </c>
      <c r="C298" s="398"/>
      <c r="D298" s="399" t="s">
        <v>499</v>
      </c>
      <c r="E298" s="398"/>
      <c r="F298" s="400"/>
      <c r="G298" s="401">
        <v>-76.410730939620549</v>
      </c>
      <c r="H298" s="401">
        <v>-76.410730939620549</v>
      </c>
      <c r="I298" s="401">
        <v>-76.410730939620549</v>
      </c>
      <c r="J298" s="401">
        <v>-76.410730939620549</v>
      </c>
      <c r="K298" s="401">
        <v>-76.410730939620549</v>
      </c>
      <c r="L298" s="401">
        <v>0</v>
      </c>
      <c r="M298" s="401">
        <v>0</v>
      </c>
      <c r="N298" s="401">
        <v>0</v>
      </c>
      <c r="O298" s="401">
        <v>0</v>
      </c>
      <c r="P298" s="401">
        <v>0</v>
      </c>
      <c r="Q298" s="401">
        <v>0</v>
      </c>
      <c r="R298" s="401">
        <v>0</v>
      </c>
      <c r="S298" s="401">
        <v>0</v>
      </c>
      <c r="T298" s="401">
        <v>0</v>
      </c>
      <c r="U298" s="401">
        <v>0</v>
      </c>
      <c r="V298" s="401">
        <v>0</v>
      </c>
      <c r="W298" s="401">
        <v>0</v>
      </c>
      <c r="X298" s="401">
        <v>0</v>
      </c>
      <c r="Y298" s="401">
        <v>0</v>
      </c>
      <c r="Z298" s="401">
        <v>0</v>
      </c>
      <c r="AA298" s="401">
        <v>0</v>
      </c>
      <c r="AB298" s="401">
        <v>0</v>
      </c>
      <c r="AC298" s="401">
        <v>0</v>
      </c>
      <c r="AD298" s="401">
        <v>0</v>
      </c>
      <c r="AE298" s="401">
        <v>0</v>
      </c>
      <c r="AF298" s="401">
        <v>0</v>
      </c>
      <c r="AG298" s="401">
        <v>0</v>
      </c>
      <c r="AH298" s="401">
        <v>0</v>
      </c>
      <c r="AI298" s="401">
        <v>0</v>
      </c>
      <c r="AJ298" s="401">
        <v>0</v>
      </c>
      <c r="AK298" s="401">
        <v>0</v>
      </c>
      <c r="AL298" s="401">
        <v>0</v>
      </c>
      <c r="AM298" s="401">
        <v>0</v>
      </c>
      <c r="AN298" s="401">
        <v>0</v>
      </c>
      <c r="AO298" s="401">
        <v>0</v>
      </c>
      <c r="AP298" s="401">
        <v>0</v>
      </c>
      <c r="AQ298" s="401">
        <v>0</v>
      </c>
      <c r="AR298" s="401">
        <v>0</v>
      </c>
      <c r="AS298" s="401">
        <v>0</v>
      </c>
      <c r="AT298" s="401">
        <v>0</v>
      </c>
      <c r="AU298" s="401">
        <v>0</v>
      </c>
      <c r="AV298" s="401">
        <v>0</v>
      </c>
      <c r="AW298" s="401">
        <v>0</v>
      </c>
      <c r="AX298" s="401">
        <v>0</v>
      </c>
      <c r="AY298" s="401">
        <v>0</v>
      </c>
      <c r="AZ298" s="401">
        <v>0</v>
      </c>
      <c r="BA298" s="401">
        <v>0</v>
      </c>
      <c r="BB298" s="401">
        <v>0</v>
      </c>
      <c r="BC298" s="401">
        <v>0</v>
      </c>
      <c r="BD298" s="401">
        <v>0</v>
      </c>
      <c r="BE298" s="401">
        <v>0</v>
      </c>
      <c r="BF298" s="401">
        <v>0</v>
      </c>
      <c r="BG298" s="401">
        <v>0</v>
      </c>
      <c r="BH298" s="401">
        <v>0</v>
      </c>
      <c r="BI298" s="401">
        <v>0</v>
      </c>
      <c r="BJ298" s="28"/>
      <c r="BK298" s="28"/>
      <c r="BL298" s="28"/>
      <c r="BM298" s="28"/>
    </row>
    <row r="299" spans="1:65" ht="118" x14ac:dyDescent="0.35">
      <c r="A299" s="28"/>
      <c r="B299" s="402"/>
      <c r="C299" s="403"/>
      <c r="D299" s="404" t="s">
        <v>500</v>
      </c>
      <c r="E299" s="405">
        <v>0</v>
      </c>
      <c r="F299" s="406"/>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407"/>
      <c r="AE299" s="407"/>
      <c r="AF299" s="407"/>
      <c r="AG299" s="407"/>
      <c r="AH299" s="407"/>
      <c r="AI299" s="407"/>
      <c r="AJ299" s="407"/>
      <c r="AK299" s="407"/>
      <c r="AL299" s="407"/>
      <c r="AM299" s="407"/>
      <c r="AN299" s="407"/>
      <c r="AO299" s="407"/>
      <c r="AP299" s="407"/>
      <c r="AQ299" s="407"/>
      <c r="AR299" s="407"/>
      <c r="AS299" s="407"/>
      <c r="AT299" s="407"/>
      <c r="AU299" s="407"/>
      <c r="AV299" s="407"/>
      <c r="AW299" s="407"/>
      <c r="AX299" s="407"/>
      <c r="AY299" s="407"/>
      <c r="AZ299" s="407"/>
      <c r="BA299" s="407"/>
      <c r="BB299" s="407"/>
      <c r="BC299" s="407"/>
      <c r="BD299" s="407"/>
      <c r="BE299" s="407"/>
      <c r="BF299" s="407"/>
      <c r="BG299" s="407"/>
      <c r="BH299" s="407"/>
      <c r="BI299" s="407"/>
      <c r="BJ299" s="28"/>
      <c r="BK299" s="28"/>
      <c r="BL299" s="28"/>
      <c r="BM299" s="28"/>
    </row>
    <row r="300" spans="1:65" x14ac:dyDescent="0.35">
      <c r="A300" s="28"/>
      <c r="B300" s="402"/>
      <c r="C300" s="403"/>
      <c r="D300" s="404"/>
      <c r="E300" s="405">
        <v>1</v>
      </c>
      <c r="F300" s="406"/>
      <c r="G300" s="523"/>
      <c r="H300" s="407" t="s">
        <v>280</v>
      </c>
      <c r="I300" s="407" t="s">
        <v>280</v>
      </c>
      <c r="J300" s="407" t="s">
        <v>280</v>
      </c>
      <c r="K300" s="407" t="s">
        <v>280</v>
      </c>
      <c r="L300" s="407" t="s">
        <v>280</v>
      </c>
      <c r="M300" s="407" t="s">
        <v>280</v>
      </c>
      <c r="N300" s="407" t="s">
        <v>280</v>
      </c>
      <c r="O300" s="407" t="s">
        <v>280</v>
      </c>
      <c r="P300" s="407" t="s">
        <v>280</v>
      </c>
      <c r="Q300" s="407" t="s">
        <v>280</v>
      </c>
      <c r="R300" s="407" t="s">
        <v>280</v>
      </c>
      <c r="S300" s="407" t="s">
        <v>280</v>
      </c>
      <c r="T300" s="407" t="s">
        <v>280</v>
      </c>
      <c r="U300" s="407" t="s">
        <v>280</v>
      </c>
      <c r="V300" s="407" t="s">
        <v>280</v>
      </c>
      <c r="W300" s="407" t="s">
        <v>280</v>
      </c>
      <c r="X300" s="407" t="s">
        <v>280</v>
      </c>
      <c r="Y300" s="407" t="s">
        <v>280</v>
      </c>
      <c r="Z300" s="407" t="s">
        <v>280</v>
      </c>
      <c r="AA300" s="407" t="s">
        <v>280</v>
      </c>
      <c r="AB300" s="407" t="s">
        <v>280</v>
      </c>
      <c r="AC300" s="407" t="s">
        <v>280</v>
      </c>
      <c r="AD300" s="407" t="s">
        <v>280</v>
      </c>
      <c r="AE300" s="407" t="s">
        <v>280</v>
      </c>
      <c r="AF300" s="407" t="s">
        <v>280</v>
      </c>
      <c r="AG300" s="407" t="s">
        <v>280</v>
      </c>
      <c r="AH300" s="407" t="s">
        <v>280</v>
      </c>
      <c r="AI300" s="407" t="s">
        <v>280</v>
      </c>
      <c r="AJ300" s="407" t="s">
        <v>280</v>
      </c>
      <c r="AK300" s="407" t="s">
        <v>280</v>
      </c>
      <c r="AL300" s="407" t="s">
        <v>280</v>
      </c>
      <c r="AM300" s="407" t="s">
        <v>280</v>
      </c>
      <c r="AN300" s="407" t="s">
        <v>280</v>
      </c>
      <c r="AO300" s="407" t="s">
        <v>280</v>
      </c>
      <c r="AP300" s="407" t="s">
        <v>280</v>
      </c>
      <c r="AQ300" s="407" t="s">
        <v>280</v>
      </c>
      <c r="AR300" s="407" t="s">
        <v>280</v>
      </c>
      <c r="AS300" s="407" t="s">
        <v>280</v>
      </c>
      <c r="AT300" s="407" t="s">
        <v>280</v>
      </c>
      <c r="AU300" s="407" t="s">
        <v>280</v>
      </c>
      <c r="AV300" s="407" t="s">
        <v>280</v>
      </c>
      <c r="AW300" s="407" t="s">
        <v>280</v>
      </c>
      <c r="AX300" s="407" t="s">
        <v>280</v>
      </c>
      <c r="AY300" s="407" t="s">
        <v>280</v>
      </c>
      <c r="AZ300" s="407" t="s">
        <v>280</v>
      </c>
      <c r="BA300" s="407" t="s">
        <v>280</v>
      </c>
      <c r="BB300" s="407" t="s">
        <v>280</v>
      </c>
      <c r="BC300" s="407" t="s">
        <v>280</v>
      </c>
      <c r="BD300" s="407" t="s">
        <v>280</v>
      </c>
      <c r="BE300" s="407" t="s">
        <v>280</v>
      </c>
      <c r="BF300" s="407" t="s">
        <v>280</v>
      </c>
      <c r="BG300" s="407" t="s">
        <v>280</v>
      </c>
      <c r="BH300" s="407" t="s">
        <v>280</v>
      </c>
      <c r="BI300" s="407" t="s">
        <v>280</v>
      </c>
      <c r="BJ300" s="28"/>
      <c r="BK300" s="28"/>
      <c r="BL300" s="28"/>
      <c r="BM300" s="28"/>
    </row>
    <row r="301" spans="1:65" x14ac:dyDescent="0.35">
      <c r="A301" s="28"/>
      <c r="B301" s="402"/>
      <c r="C301" s="403"/>
      <c r="D301" s="404"/>
      <c r="E301" s="405">
        <v>2</v>
      </c>
      <c r="F301" s="406"/>
      <c r="G301" s="408"/>
      <c r="H301" s="524"/>
      <c r="I301" s="407" t="s">
        <v>280</v>
      </c>
      <c r="J301" s="407" t="s">
        <v>280</v>
      </c>
      <c r="K301" s="407" t="s">
        <v>280</v>
      </c>
      <c r="L301" s="407" t="s">
        <v>280</v>
      </c>
      <c r="M301" s="407" t="s">
        <v>280</v>
      </c>
      <c r="N301" s="407" t="s">
        <v>280</v>
      </c>
      <c r="O301" s="407" t="s">
        <v>280</v>
      </c>
      <c r="P301" s="407" t="s">
        <v>280</v>
      </c>
      <c r="Q301" s="407" t="s">
        <v>280</v>
      </c>
      <c r="R301" s="407" t="s">
        <v>280</v>
      </c>
      <c r="S301" s="407" t="s">
        <v>280</v>
      </c>
      <c r="T301" s="407" t="s">
        <v>280</v>
      </c>
      <c r="U301" s="407" t="s">
        <v>280</v>
      </c>
      <c r="V301" s="407" t="s">
        <v>280</v>
      </c>
      <c r="W301" s="407" t="s">
        <v>280</v>
      </c>
      <c r="X301" s="407" t="s">
        <v>280</v>
      </c>
      <c r="Y301" s="407" t="s">
        <v>280</v>
      </c>
      <c r="Z301" s="407" t="s">
        <v>280</v>
      </c>
      <c r="AA301" s="407" t="s">
        <v>280</v>
      </c>
      <c r="AB301" s="407" t="s">
        <v>280</v>
      </c>
      <c r="AC301" s="407" t="s">
        <v>280</v>
      </c>
      <c r="AD301" s="407" t="s">
        <v>280</v>
      </c>
      <c r="AE301" s="407" t="s">
        <v>280</v>
      </c>
      <c r="AF301" s="407" t="s">
        <v>280</v>
      </c>
      <c r="AG301" s="407" t="s">
        <v>280</v>
      </c>
      <c r="AH301" s="407" t="s">
        <v>280</v>
      </c>
      <c r="AI301" s="407" t="s">
        <v>280</v>
      </c>
      <c r="AJ301" s="407" t="s">
        <v>280</v>
      </c>
      <c r="AK301" s="407" t="s">
        <v>280</v>
      </c>
      <c r="AL301" s="407" t="s">
        <v>280</v>
      </c>
      <c r="AM301" s="407" t="s">
        <v>280</v>
      </c>
      <c r="AN301" s="407" t="s">
        <v>280</v>
      </c>
      <c r="AO301" s="407" t="s">
        <v>280</v>
      </c>
      <c r="AP301" s="407" t="s">
        <v>280</v>
      </c>
      <c r="AQ301" s="407" t="s">
        <v>280</v>
      </c>
      <c r="AR301" s="407" t="s">
        <v>280</v>
      </c>
      <c r="AS301" s="407" t="s">
        <v>280</v>
      </c>
      <c r="AT301" s="407" t="s">
        <v>280</v>
      </c>
      <c r="AU301" s="407" t="s">
        <v>280</v>
      </c>
      <c r="AV301" s="407" t="s">
        <v>280</v>
      </c>
      <c r="AW301" s="407" t="s">
        <v>280</v>
      </c>
      <c r="AX301" s="407" t="s">
        <v>280</v>
      </c>
      <c r="AY301" s="407" t="s">
        <v>280</v>
      </c>
      <c r="AZ301" s="407" t="s">
        <v>280</v>
      </c>
      <c r="BA301" s="407" t="s">
        <v>280</v>
      </c>
      <c r="BB301" s="407" t="s">
        <v>280</v>
      </c>
      <c r="BC301" s="407" t="s">
        <v>280</v>
      </c>
      <c r="BD301" s="407" t="s">
        <v>280</v>
      </c>
      <c r="BE301" s="407" t="s">
        <v>280</v>
      </c>
      <c r="BF301" s="407" t="s">
        <v>280</v>
      </c>
      <c r="BG301" s="407" t="s">
        <v>280</v>
      </c>
      <c r="BH301" s="407" t="s">
        <v>280</v>
      </c>
      <c r="BI301" s="407" t="s">
        <v>280</v>
      </c>
      <c r="BJ301" s="28"/>
      <c r="BK301" s="28"/>
      <c r="BL301" s="28"/>
      <c r="BM301" s="28"/>
    </row>
    <row r="302" spans="1:65" x14ac:dyDescent="0.35">
      <c r="A302" s="28"/>
      <c r="B302" s="402"/>
      <c r="C302" s="403"/>
      <c r="D302" s="404"/>
      <c r="E302" s="405">
        <v>3</v>
      </c>
      <c r="F302" s="406"/>
      <c r="G302" s="408"/>
      <c r="H302" s="409"/>
      <c r="I302" s="524"/>
      <c r="J302" s="407" t="s">
        <v>280</v>
      </c>
      <c r="K302" s="407" t="s">
        <v>280</v>
      </c>
      <c r="L302" s="407" t="s">
        <v>280</v>
      </c>
      <c r="M302" s="407" t="s">
        <v>280</v>
      </c>
      <c r="N302" s="407" t="s">
        <v>280</v>
      </c>
      <c r="O302" s="407" t="s">
        <v>280</v>
      </c>
      <c r="P302" s="407" t="s">
        <v>280</v>
      </c>
      <c r="Q302" s="407" t="s">
        <v>280</v>
      </c>
      <c r="R302" s="407" t="s">
        <v>280</v>
      </c>
      <c r="S302" s="407" t="s">
        <v>280</v>
      </c>
      <c r="T302" s="407" t="s">
        <v>280</v>
      </c>
      <c r="U302" s="407" t="s">
        <v>280</v>
      </c>
      <c r="V302" s="407" t="s">
        <v>280</v>
      </c>
      <c r="W302" s="407" t="s">
        <v>280</v>
      </c>
      <c r="X302" s="407" t="s">
        <v>280</v>
      </c>
      <c r="Y302" s="407" t="s">
        <v>280</v>
      </c>
      <c r="Z302" s="407" t="s">
        <v>280</v>
      </c>
      <c r="AA302" s="407" t="s">
        <v>280</v>
      </c>
      <c r="AB302" s="407" t="s">
        <v>280</v>
      </c>
      <c r="AC302" s="407" t="s">
        <v>280</v>
      </c>
      <c r="AD302" s="407" t="s">
        <v>280</v>
      </c>
      <c r="AE302" s="407" t="s">
        <v>280</v>
      </c>
      <c r="AF302" s="407" t="s">
        <v>280</v>
      </c>
      <c r="AG302" s="407" t="s">
        <v>280</v>
      </c>
      <c r="AH302" s="407" t="s">
        <v>280</v>
      </c>
      <c r="AI302" s="407" t="s">
        <v>280</v>
      </c>
      <c r="AJ302" s="407" t="s">
        <v>280</v>
      </c>
      <c r="AK302" s="407" t="s">
        <v>280</v>
      </c>
      <c r="AL302" s="407" t="s">
        <v>280</v>
      </c>
      <c r="AM302" s="407" t="s">
        <v>280</v>
      </c>
      <c r="AN302" s="407" t="s">
        <v>280</v>
      </c>
      <c r="AO302" s="407" t="s">
        <v>280</v>
      </c>
      <c r="AP302" s="407" t="s">
        <v>280</v>
      </c>
      <c r="AQ302" s="407" t="s">
        <v>280</v>
      </c>
      <c r="AR302" s="407" t="s">
        <v>280</v>
      </c>
      <c r="AS302" s="407" t="s">
        <v>280</v>
      </c>
      <c r="AT302" s="407" t="s">
        <v>280</v>
      </c>
      <c r="AU302" s="407" t="s">
        <v>280</v>
      </c>
      <c r="AV302" s="407" t="s">
        <v>280</v>
      </c>
      <c r="AW302" s="407" t="s">
        <v>280</v>
      </c>
      <c r="AX302" s="407" t="s">
        <v>280</v>
      </c>
      <c r="AY302" s="407" t="s">
        <v>280</v>
      </c>
      <c r="AZ302" s="407" t="s">
        <v>280</v>
      </c>
      <c r="BA302" s="407" t="s">
        <v>280</v>
      </c>
      <c r="BB302" s="407" t="s">
        <v>280</v>
      </c>
      <c r="BC302" s="407" t="s">
        <v>280</v>
      </c>
      <c r="BD302" s="407" t="s">
        <v>280</v>
      </c>
      <c r="BE302" s="407" t="s">
        <v>280</v>
      </c>
      <c r="BF302" s="407" t="s">
        <v>280</v>
      </c>
      <c r="BG302" s="407" t="s">
        <v>280</v>
      </c>
      <c r="BH302" s="407" t="s">
        <v>280</v>
      </c>
      <c r="BI302" s="407" t="s">
        <v>280</v>
      </c>
      <c r="BJ302" s="28"/>
      <c r="BK302" s="28"/>
      <c r="BL302" s="28"/>
      <c r="BM302" s="28"/>
    </row>
    <row r="303" spans="1:65" x14ac:dyDescent="0.35">
      <c r="A303" s="28"/>
      <c r="B303" s="402"/>
      <c r="C303" s="403"/>
      <c r="D303" s="404"/>
      <c r="E303" s="405">
        <v>4</v>
      </c>
      <c r="F303" s="406"/>
      <c r="G303" s="408"/>
      <c r="H303" s="409"/>
      <c r="I303" s="409"/>
      <c r="J303" s="524"/>
      <c r="K303" s="407" t="s">
        <v>280</v>
      </c>
      <c r="L303" s="407" t="s">
        <v>280</v>
      </c>
      <c r="M303" s="407" t="s">
        <v>280</v>
      </c>
      <c r="N303" s="407" t="s">
        <v>280</v>
      </c>
      <c r="O303" s="407" t="s">
        <v>280</v>
      </c>
      <c r="P303" s="407" t="s">
        <v>280</v>
      </c>
      <c r="Q303" s="407" t="s">
        <v>280</v>
      </c>
      <c r="R303" s="407" t="s">
        <v>280</v>
      </c>
      <c r="S303" s="407" t="s">
        <v>280</v>
      </c>
      <c r="T303" s="407" t="s">
        <v>280</v>
      </c>
      <c r="U303" s="407" t="s">
        <v>280</v>
      </c>
      <c r="V303" s="407" t="s">
        <v>280</v>
      </c>
      <c r="W303" s="407" t="s">
        <v>280</v>
      </c>
      <c r="X303" s="407" t="s">
        <v>280</v>
      </c>
      <c r="Y303" s="407" t="s">
        <v>280</v>
      </c>
      <c r="Z303" s="407" t="s">
        <v>280</v>
      </c>
      <c r="AA303" s="407" t="s">
        <v>280</v>
      </c>
      <c r="AB303" s="407" t="s">
        <v>280</v>
      </c>
      <c r="AC303" s="407" t="s">
        <v>280</v>
      </c>
      <c r="AD303" s="407" t="s">
        <v>280</v>
      </c>
      <c r="AE303" s="407" t="s">
        <v>280</v>
      </c>
      <c r="AF303" s="407" t="s">
        <v>280</v>
      </c>
      <c r="AG303" s="407" t="s">
        <v>280</v>
      </c>
      <c r="AH303" s="407" t="s">
        <v>280</v>
      </c>
      <c r="AI303" s="407" t="s">
        <v>280</v>
      </c>
      <c r="AJ303" s="407" t="s">
        <v>280</v>
      </c>
      <c r="AK303" s="407" t="s">
        <v>280</v>
      </c>
      <c r="AL303" s="407" t="s">
        <v>280</v>
      </c>
      <c r="AM303" s="407" t="s">
        <v>280</v>
      </c>
      <c r="AN303" s="407" t="s">
        <v>280</v>
      </c>
      <c r="AO303" s="407" t="s">
        <v>280</v>
      </c>
      <c r="AP303" s="407" t="s">
        <v>280</v>
      </c>
      <c r="AQ303" s="407" t="s">
        <v>280</v>
      </c>
      <c r="AR303" s="407" t="s">
        <v>280</v>
      </c>
      <c r="AS303" s="407" t="s">
        <v>280</v>
      </c>
      <c r="AT303" s="407" t="s">
        <v>280</v>
      </c>
      <c r="AU303" s="407" t="s">
        <v>280</v>
      </c>
      <c r="AV303" s="407" t="s">
        <v>280</v>
      </c>
      <c r="AW303" s="407" t="s">
        <v>280</v>
      </c>
      <c r="AX303" s="407" t="s">
        <v>280</v>
      </c>
      <c r="AY303" s="407" t="s">
        <v>280</v>
      </c>
      <c r="AZ303" s="407" t="s">
        <v>280</v>
      </c>
      <c r="BA303" s="407" t="s">
        <v>280</v>
      </c>
      <c r="BB303" s="407" t="s">
        <v>280</v>
      </c>
      <c r="BC303" s="407" t="s">
        <v>280</v>
      </c>
      <c r="BD303" s="407" t="s">
        <v>280</v>
      </c>
      <c r="BE303" s="407" t="s">
        <v>280</v>
      </c>
      <c r="BF303" s="407" t="s">
        <v>280</v>
      </c>
      <c r="BG303" s="407" t="s">
        <v>280</v>
      </c>
      <c r="BH303" s="407" t="s">
        <v>280</v>
      </c>
      <c r="BI303" s="407" t="s">
        <v>280</v>
      </c>
      <c r="BJ303" s="28"/>
      <c r="BK303" s="28"/>
      <c r="BL303" s="28"/>
      <c r="BM303" s="28"/>
    </row>
    <row r="304" spans="1:65" x14ac:dyDescent="0.35">
      <c r="A304" s="28"/>
      <c r="B304" s="402"/>
      <c r="C304" s="403"/>
      <c r="D304" s="404"/>
      <c r="E304" s="405">
        <v>5</v>
      </c>
      <c r="F304" s="406"/>
      <c r="G304" s="408"/>
      <c r="H304" s="409"/>
      <c r="I304" s="409"/>
      <c r="J304" s="409"/>
      <c r="K304" s="524"/>
      <c r="L304" s="407" t="s">
        <v>280</v>
      </c>
      <c r="M304" s="407" t="s">
        <v>280</v>
      </c>
      <c r="N304" s="407" t="s">
        <v>280</v>
      </c>
      <c r="O304" s="407" t="s">
        <v>280</v>
      </c>
      <c r="P304" s="407" t="s">
        <v>280</v>
      </c>
      <c r="Q304" s="407" t="s">
        <v>280</v>
      </c>
      <c r="R304" s="407" t="s">
        <v>280</v>
      </c>
      <c r="S304" s="407" t="s">
        <v>280</v>
      </c>
      <c r="T304" s="407" t="s">
        <v>280</v>
      </c>
      <c r="U304" s="407" t="s">
        <v>280</v>
      </c>
      <c r="V304" s="407" t="s">
        <v>280</v>
      </c>
      <c r="W304" s="407" t="s">
        <v>280</v>
      </c>
      <c r="X304" s="407" t="s">
        <v>280</v>
      </c>
      <c r="Y304" s="407" t="s">
        <v>280</v>
      </c>
      <c r="Z304" s="407" t="s">
        <v>280</v>
      </c>
      <c r="AA304" s="407" t="s">
        <v>280</v>
      </c>
      <c r="AB304" s="407" t="s">
        <v>280</v>
      </c>
      <c r="AC304" s="407" t="s">
        <v>280</v>
      </c>
      <c r="AD304" s="407" t="s">
        <v>280</v>
      </c>
      <c r="AE304" s="407" t="s">
        <v>280</v>
      </c>
      <c r="AF304" s="407" t="s">
        <v>280</v>
      </c>
      <c r="AG304" s="407" t="s">
        <v>280</v>
      </c>
      <c r="AH304" s="407" t="s">
        <v>280</v>
      </c>
      <c r="AI304" s="407" t="s">
        <v>280</v>
      </c>
      <c r="AJ304" s="407" t="s">
        <v>280</v>
      </c>
      <c r="AK304" s="407" t="s">
        <v>280</v>
      </c>
      <c r="AL304" s="407" t="s">
        <v>280</v>
      </c>
      <c r="AM304" s="407" t="s">
        <v>280</v>
      </c>
      <c r="AN304" s="407" t="s">
        <v>280</v>
      </c>
      <c r="AO304" s="407" t="s">
        <v>280</v>
      </c>
      <c r="AP304" s="407" t="s">
        <v>280</v>
      </c>
      <c r="AQ304" s="407" t="s">
        <v>280</v>
      </c>
      <c r="AR304" s="407" t="s">
        <v>280</v>
      </c>
      <c r="AS304" s="407" t="s">
        <v>280</v>
      </c>
      <c r="AT304" s="407" t="s">
        <v>280</v>
      </c>
      <c r="AU304" s="407" t="s">
        <v>280</v>
      </c>
      <c r="AV304" s="407" t="s">
        <v>280</v>
      </c>
      <c r="AW304" s="407" t="s">
        <v>280</v>
      </c>
      <c r="AX304" s="407" t="s">
        <v>280</v>
      </c>
      <c r="AY304" s="407" t="s">
        <v>280</v>
      </c>
      <c r="AZ304" s="407" t="s">
        <v>280</v>
      </c>
      <c r="BA304" s="407" t="s">
        <v>280</v>
      </c>
      <c r="BB304" s="407" t="s">
        <v>280</v>
      </c>
      <c r="BC304" s="407" t="s">
        <v>280</v>
      </c>
      <c r="BD304" s="407" t="s">
        <v>280</v>
      </c>
      <c r="BE304" s="407" t="s">
        <v>280</v>
      </c>
      <c r="BF304" s="407" t="s">
        <v>280</v>
      </c>
      <c r="BG304" s="407" t="s">
        <v>280</v>
      </c>
      <c r="BH304" s="407" t="s">
        <v>280</v>
      </c>
      <c r="BI304" s="407" t="s">
        <v>280</v>
      </c>
      <c r="BJ304" s="28"/>
      <c r="BK304" s="28"/>
      <c r="BL304" s="28"/>
      <c r="BM304" s="28"/>
    </row>
    <row r="305" spans="1:65" x14ac:dyDescent="0.35">
      <c r="A305" s="28"/>
      <c r="B305" s="402"/>
      <c r="C305" s="403"/>
      <c r="D305" s="404"/>
      <c r="E305" s="405">
        <v>6</v>
      </c>
      <c r="F305" s="406"/>
      <c r="G305" s="408"/>
      <c r="H305" s="409"/>
      <c r="I305" s="409"/>
      <c r="J305" s="409"/>
      <c r="K305" s="409"/>
      <c r="L305" s="524"/>
      <c r="M305" s="407" t="s">
        <v>280</v>
      </c>
      <c r="N305" s="407" t="s">
        <v>280</v>
      </c>
      <c r="O305" s="407" t="s">
        <v>280</v>
      </c>
      <c r="P305" s="407" t="s">
        <v>280</v>
      </c>
      <c r="Q305" s="407" t="s">
        <v>280</v>
      </c>
      <c r="R305" s="407" t="s">
        <v>280</v>
      </c>
      <c r="S305" s="407" t="s">
        <v>280</v>
      </c>
      <c r="T305" s="407" t="s">
        <v>280</v>
      </c>
      <c r="U305" s="407" t="s">
        <v>280</v>
      </c>
      <c r="V305" s="407" t="s">
        <v>280</v>
      </c>
      <c r="W305" s="407" t="s">
        <v>280</v>
      </c>
      <c r="X305" s="407" t="s">
        <v>280</v>
      </c>
      <c r="Y305" s="407" t="s">
        <v>280</v>
      </c>
      <c r="Z305" s="407" t="s">
        <v>280</v>
      </c>
      <c r="AA305" s="407" t="s">
        <v>280</v>
      </c>
      <c r="AB305" s="407" t="s">
        <v>280</v>
      </c>
      <c r="AC305" s="407" t="s">
        <v>280</v>
      </c>
      <c r="AD305" s="407" t="s">
        <v>280</v>
      </c>
      <c r="AE305" s="407" t="s">
        <v>280</v>
      </c>
      <c r="AF305" s="407" t="s">
        <v>280</v>
      </c>
      <c r="AG305" s="407" t="s">
        <v>280</v>
      </c>
      <c r="AH305" s="407" t="s">
        <v>280</v>
      </c>
      <c r="AI305" s="407" t="s">
        <v>280</v>
      </c>
      <c r="AJ305" s="407" t="s">
        <v>280</v>
      </c>
      <c r="AK305" s="407" t="s">
        <v>280</v>
      </c>
      <c r="AL305" s="407" t="s">
        <v>280</v>
      </c>
      <c r="AM305" s="407" t="s">
        <v>280</v>
      </c>
      <c r="AN305" s="407" t="s">
        <v>280</v>
      </c>
      <c r="AO305" s="407" t="s">
        <v>280</v>
      </c>
      <c r="AP305" s="407" t="s">
        <v>280</v>
      </c>
      <c r="AQ305" s="407" t="s">
        <v>280</v>
      </c>
      <c r="AR305" s="407" t="s">
        <v>280</v>
      </c>
      <c r="AS305" s="407" t="s">
        <v>280</v>
      </c>
      <c r="AT305" s="407" t="s">
        <v>280</v>
      </c>
      <c r="AU305" s="407" t="s">
        <v>280</v>
      </c>
      <c r="AV305" s="407" t="s">
        <v>280</v>
      </c>
      <c r="AW305" s="407" t="s">
        <v>280</v>
      </c>
      <c r="AX305" s="407" t="s">
        <v>280</v>
      </c>
      <c r="AY305" s="407" t="s">
        <v>280</v>
      </c>
      <c r="AZ305" s="407" t="s">
        <v>280</v>
      </c>
      <c r="BA305" s="407" t="s">
        <v>280</v>
      </c>
      <c r="BB305" s="407" t="s">
        <v>280</v>
      </c>
      <c r="BC305" s="407" t="s">
        <v>280</v>
      </c>
      <c r="BD305" s="407" t="s">
        <v>280</v>
      </c>
      <c r="BE305" s="407" t="s">
        <v>280</v>
      </c>
      <c r="BF305" s="407" t="s">
        <v>280</v>
      </c>
      <c r="BG305" s="407" t="s">
        <v>280</v>
      </c>
      <c r="BH305" s="407" t="s">
        <v>280</v>
      </c>
      <c r="BI305" s="407" t="s">
        <v>280</v>
      </c>
      <c r="BJ305" s="28"/>
      <c r="BK305" s="28"/>
      <c r="BL305" s="28"/>
      <c r="BM305" s="28"/>
    </row>
    <row r="306" spans="1:65" x14ac:dyDescent="0.35">
      <c r="A306" s="28"/>
      <c r="B306" s="402"/>
      <c r="C306" s="403"/>
      <c r="D306" s="404"/>
      <c r="E306" s="405">
        <v>7</v>
      </c>
      <c r="F306" s="406"/>
      <c r="G306" s="408"/>
      <c r="H306" s="409"/>
      <c r="I306" s="409"/>
      <c r="J306" s="409"/>
      <c r="K306" s="409"/>
      <c r="L306" s="409"/>
      <c r="M306" s="524"/>
      <c r="N306" s="407" t="s">
        <v>280</v>
      </c>
      <c r="O306" s="407" t="s">
        <v>280</v>
      </c>
      <c r="P306" s="407" t="s">
        <v>280</v>
      </c>
      <c r="Q306" s="407" t="s">
        <v>280</v>
      </c>
      <c r="R306" s="407" t="s">
        <v>280</v>
      </c>
      <c r="S306" s="407" t="s">
        <v>280</v>
      </c>
      <c r="T306" s="407" t="s">
        <v>280</v>
      </c>
      <c r="U306" s="407" t="s">
        <v>280</v>
      </c>
      <c r="V306" s="407" t="s">
        <v>280</v>
      </c>
      <c r="W306" s="407" t="s">
        <v>280</v>
      </c>
      <c r="X306" s="407" t="s">
        <v>280</v>
      </c>
      <c r="Y306" s="407" t="s">
        <v>280</v>
      </c>
      <c r="Z306" s="407" t="s">
        <v>280</v>
      </c>
      <c r="AA306" s="407" t="s">
        <v>280</v>
      </c>
      <c r="AB306" s="407" t="s">
        <v>280</v>
      </c>
      <c r="AC306" s="407" t="s">
        <v>280</v>
      </c>
      <c r="AD306" s="407" t="s">
        <v>280</v>
      </c>
      <c r="AE306" s="407" t="s">
        <v>280</v>
      </c>
      <c r="AF306" s="407" t="s">
        <v>280</v>
      </c>
      <c r="AG306" s="407" t="s">
        <v>280</v>
      </c>
      <c r="AH306" s="407" t="s">
        <v>280</v>
      </c>
      <c r="AI306" s="407" t="s">
        <v>280</v>
      </c>
      <c r="AJ306" s="407" t="s">
        <v>280</v>
      </c>
      <c r="AK306" s="407" t="s">
        <v>280</v>
      </c>
      <c r="AL306" s="407" t="s">
        <v>280</v>
      </c>
      <c r="AM306" s="407" t="s">
        <v>280</v>
      </c>
      <c r="AN306" s="407" t="s">
        <v>280</v>
      </c>
      <c r="AO306" s="407" t="s">
        <v>280</v>
      </c>
      <c r="AP306" s="407" t="s">
        <v>280</v>
      </c>
      <c r="AQ306" s="407" t="s">
        <v>280</v>
      </c>
      <c r="AR306" s="407" t="s">
        <v>280</v>
      </c>
      <c r="AS306" s="407" t="s">
        <v>280</v>
      </c>
      <c r="AT306" s="407" t="s">
        <v>280</v>
      </c>
      <c r="AU306" s="407" t="s">
        <v>280</v>
      </c>
      <c r="AV306" s="407" t="s">
        <v>280</v>
      </c>
      <c r="AW306" s="407" t="s">
        <v>280</v>
      </c>
      <c r="AX306" s="407" t="s">
        <v>280</v>
      </c>
      <c r="AY306" s="407" t="s">
        <v>280</v>
      </c>
      <c r="AZ306" s="407" t="s">
        <v>280</v>
      </c>
      <c r="BA306" s="407" t="s">
        <v>280</v>
      </c>
      <c r="BB306" s="407" t="s">
        <v>280</v>
      </c>
      <c r="BC306" s="407" t="s">
        <v>280</v>
      </c>
      <c r="BD306" s="407" t="s">
        <v>280</v>
      </c>
      <c r="BE306" s="407" t="s">
        <v>280</v>
      </c>
      <c r="BF306" s="407" t="s">
        <v>280</v>
      </c>
      <c r="BG306" s="407" t="s">
        <v>280</v>
      </c>
      <c r="BH306" s="407" t="s">
        <v>280</v>
      </c>
      <c r="BI306" s="407" t="s">
        <v>280</v>
      </c>
      <c r="BJ306" s="28"/>
      <c r="BK306" s="28"/>
      <c r="BL306" s="28"/>
      <c r="BM306" s="28"/>
    </row>
    <row r="307" spans="1:65" x14ac:dyDescent="0.35">
      <c r="A307" s="28"/>
      <c r="B307" s="402"/>
      <c r="C307" s="403"/>
      <c r="D307" s="404"/>
      <c r="E307" s="405">
        <v>8</v>
      </c>
      <c r="F307" s="406"/>
      <c r="G307" s="408"/>
      <c r="H307" s="409"/>
      <c r="I307" s="409"/>
      <c r="J307" s="409"/>
      <c r="K307" s="409"/>
      <c r="L307" s="409"/>
      <c r="M307" s="409"/>
      <c r="N307" s="524"/>
      <c r="O307" s="407" t="s">
        <v>280</v>
      </c>
      <c r="P307" s="407" t="s">
        <v>280</v>
      </c>
      <c r="Q307" s="407" t="s">
        <v>280</v>
      </c>
      <c r="R307" s="407" t="s">
        <v>280</v>
      </c>
      <c r="S307" s="407" t="s">
        <v>280</v>
      </c>
      <c r="T307" s="407" t="s">
        <v>280</v>
      </c>
      <c r="U307" s="407" t="s">
        <v>280</v>
      </c>
      <c r="V307" s="407" t="s">
        <v>280</v>
      </c>
      <c r="W307" s="407" t="s">
        <v>280</v>
      </c>
      <c r="X307" s="407" t="s">
        <v>280</v>
      </c>
      <c r="Y307" s="407" t="s">
        <v>280</v>
      </c>
      <c r="Z307" s="407" t="s">
        <v>280</v>
      </c>
      <c r="AA307" s="407" t="s">
        <v>280</v>
      </c>
      <c r="AB307" s="407" t="s">
        <v>280</v>
      </c>
      <c r="AC307" s="407" t="s">
        <v>280</v>
      </c>
      <c r="AD307" s="407" t="s">
        <v>280</v>
      </c>
      <c r="AE307" s="407" t="s">
        <v>280</v>
      </c>
      <c r="AF307" s="407" t="s">
        <v>280</v>
      </c>
      <c r="AG307" s="407" t="s">
        <v>280</v>
      </c>
      <c r="AH307" s="407" t="s">
        <v>280</v>
      </c>
      <c r="AI307" s="407" t="s">
        <v>280</v>
      </c>
      <c r="AJ307" s="407" t="s">
        <v>280</v>
      </c>
      <c r="AK307" s="407" t="s">
        <v>280</v>
      </c>
      <c r="AL307" s="407" t="s">
        <v>280</v>
      </c>
      <c r="AM307" s="407" t="s">
        <v>280</v>
      </c>
      <c r="AN307" s="407" t="s">
        <v>280</v>
      </c>
      <c r="AO307" s="407" t="s">
        <v>280</v>
      </c>
      <c r="AP307" s="407" t="s">
        <v>280</v>
      </c>
      <c r="AQ307" s="407" t="s">
        <v>280</v>
      </c>
      <c r="AR307" s="407" t="s">
        <v>280</v>
      </c>
      <c r="AS307" s="407" t="s">
        <v>280</v>
      </c>
      <c r="AT307" s="407" t="s">
        <v>280</v>
      </c>
      <c r="AU307" s="407" t="s">
        <v>280</v>
      </c>
      <c r="AV307" s="407" t="s">
        <v>280</v>
      </c>
      <c r="AW307" s="407" t="s">
        <v>280</v>
      </c>
      <c r="AX307" s="407" t="s">
        <v>280</v>
      </c>
      <c r="AY307" s="407" t="s">
        <v>280</v>
      </c>
      <c r="AZ307" s="407" t="s">
        <v>280</v>
      </c>
      <c r="BA307" s="407" t="s">
        <v>280</v>
      </c>
      <c r="BB307" s="407" t="s">
        <v>280</v>
      </c>
      <c r="BC307" s="407" t="s">
        <v>280</v>
      </c>
      <c r="BD307" s="407" t="s">
        <v>280</v>
      </c>
      <c r="BE307" s="407" t="s">
        <v>280</v>
      </c>
      <c r="BF307" s="407" t="s">
        <v>280</v>
      </c>
      <c r="BG307" s="407" t="s">
        <v>280</v>
      </c>
      <c r="BH307" s="407" t="s">
        <v>280</v>
      </c>
      <c r="BI307" s="407" t="s">
        <v>280</v>
      </c>
      <c r="BJ307" s="28"/>
      <c r="BK307" s="28"/>
      <c r="BL307" s="28"/>
      <c r="BM307" s="28"/>
    </row>
    <row r="308" spans="1:65" x14ac:dyDescent="0.35">
      <c r="A308" s="28"/>
      <c r="B308" s="402"/>
      <c r="C308" s="403"/>
      <c r="D308" s="404"/>
      <c r="E308" s="405">
        <v>9</v>
      </c>
      <c r="F308" s="406"/>
      <c r="G308" s="408"/>
      <c r="H308" s="409"/>
      <c r="I308" s="409"/>
      <c r="J308" s="409"/>
      <c r="K308" s="409"/>
      <c r="L308" s="409"/>
      <c r="M308" s="409"/>
      <c r="N308" s="409"/>
      <c r="O308" s="524"/>
      <c r="P308" s="407" t="s">
        <v>280</v>
      </c>
      <c r="Q308" s="407" t="s">
        <v>280</v>
      </c>
      <c r="R308" s="407" t="s">
        <v>280</v>
      </c>
      <c r="S308" s="407" t="s">
        <v>280</v>
      </c>
      <c r="T308" s="407" t="s">
        <v>280</v>
      </c>
      <c r="U308" s="407" t="s">
        <v>280</v>
      </c>
      <c r="V308" s="407" t="s">
        <v>280</v>
      </c>
      <c r="W308" s="407" t="s">
        <v>280</v>
      </c>
      <c r="X308" s="407" t="s">
        <v>280</v>
      </c>
      <c r="Y308" s="407" t="s">
        <v>280</v>
      </c>
      <c r="Z308" s="407" t="s">
        <v>280</v>
      </c>
      <c r="AA308" s="407" t="s">
        <v>280</v>
      </c>
      <c r="AB308" s="407" t="s">
        <v>280</v>
      </c>
      <c r="AC308" s="407" t="s">
        <v>280</v>
      </c>
      <c r="AD308" s="407" t="s">
        <v>280</v>
      </c>
      <c r="AE308" s="407" t="s">
        <v>280</v>
      </c>
      <c r="AF308" s="407" t="s">
        <v>280</v>
      </c>
      <c r="AG308" s="407" t="s">
        <v>280</v>
      </c>
      <c r="AH308" s="407" t="s">
        <v>280</v>
      </c>
      <c r="AI308" s="407" t="s">
        <v>280</v>
      </c>
      <c r="AJ308" s="407" t="s">
        <v>280</v>
      </c>
      <c r="AK308" s="407" t="s">
        <v>280</v>
      </c>
      <c r="AL308" s="407" t="s">
        <v>280</v>
      </c>
      <c r="AM308" s="407" t="s">
        <v>280</v>
      </c>
      <c r="AN308" s="407" t="s">
        <v>280</v>
      </c>
      <c r="AO308" s="407" t="s">
        <v>280</v>
      </c>
      <c r="AP308" s="407" t="s">
        <v>280</v>
      </c>
      <c r="AQ308" s="407" t="s">
        <v>280</v>
      </c>
      <c r="AR308" s="407" t="s">
        <v>280</v>
      </c>
      <c r="AS308" s="407" t="s">
        <v>280</v>
      </c>
      <c r="AT308" s="407" t="s">
        <v>280</v>
      </c>
      <c r="AU308" s="407" t="s">
        <v>280</v>
      </c>
      <c r="AV308" s="407" t="s">
        <v>280</v>
      </c>
      <c r="AW308" s="407" t="s">
        <v>280</v>
      </c>
      <c r="AX308" s="407" t="s">
        <v>280</v>
      </c>
      <c r="AY308" s="407" t="s">
        <v>280</v>
      </c>
      <c r="AZ308" s="407" t="s">
        <v>280</v>
      </c>
      <c r="BA308" s="407" t="s">
        <v>280</v>
      </c>
      <c r="BB308" s="407" t="s">
        <v>280</v>
      </c>
      <c r="BC308" s="407" t="s">
        <v>280</v>
      </c>
      <c r="BD308" s="407" t="s">
        <v>280</v>
      </c>
      <c r="BE308" s="407" t="s">
        <v>280</v>
      </c>
      <c r="BF308" s="407" t="s">
        <v>280</v>
      </c>
      <c r="BG308" s="407" t="s">
        <v>280</v>
      </c>
      <c r="BH308" s="407" t="s">
        <v>280</v>
      </c>
      <c r="BI308" s="407" t="s">
        <v>280</v>
      </c>
      <c r="BJ308" s="28"/>
      <c r="BK308" s="28"/>
      <c r="BL308" s="28"/>
      <c r="BM308" s="28"/>
    </row>
    <row r="309" spans="1:65" x14ac:dyDescent="0.35">
      <c r="A309" s="28"/>
      <c r="B309" s="402"/>
      <c r="C309" s="403"/>
      <c r="D309" s="404"/>
      <c r="E309" s="411">
        <v>10</v>
      </c>
      <c r="F309" s="406"/>
      <c r="G309" s="408"/>
      <c r="H309" s="409"/>
      <c r="I309" s="409"/>
      <c r="J309" s="409"/>
      <c r="K309" s="409"/>
      <c r="L309" s="409"/>
      <c r="M309" s="409"/>
      <c r="N309" s="409"/>
      <c r="O309" s="409"/>
      <c r="P309" s="524"/>
      <c r="Q309" s="407" t="s">
        <v>280</v>
      </c>
      <c r="R309" s="407" t="s">
        <v>280</v>
      </c>
      <c r="S309" s="407" t="s">
        <v>280</v>
      </c>
      <c r="T309" s="407" t="s">
        <v>280</v>
      </c>
      <c r="U309" s="407" t="s">
        <v>280</v>
      </c>
      <c r="V309" s="407" t="s">
        <v>280</v>
      </c>
      <c r="W309" s="407" t="s">
        <v>280</v>
      </c>
      <c r="X309" s="407" t="s">
        <v>280</v>
      </c>
      <c r="Y309" s="407" t="s">
        <v>280</v>
      </c>
      <c r="Z309" s="407" t="s">
        <v>280</v>
      </c>
      <c r="AA309" s="407" t="s">
        <v>280</v>
      </c>
      <c r="AB309" s="407" t="s">
        <v>280</v>
      </c>
      <c r="AC309" s="407" t="s">
        <v>280</v>
      </c>
      <c r="AD309" s="407" t="s">
        <v>280</v>
      </c>
      <c r="AE309" s="407" t="s">
        <v>280</v>
      </c>
      <c r="AF309" s="407" t="s">
        <v>280</v>
      </c>
      <c r="AG309" s="407" t="s">
        <v>280</v>
      </c>
      <c r="AH309" s="407" t="s">
        <v>280</v>
      </c>
      <c r="AI309" s="407" t="s">
        <v>280</v>
      </c>
      <c r="AJ309" s="407" t="s">
        <v>280</v>
      </c>
      <c r="AK309" s="407" t="s">
        <v>280</v>
      </c>
      <c r="AL309" s="407" t="s">
        <v>280</v>
      </c>
      <c r="AM309" s="407" t="s">
        <v>280</v>
      </c>
      <c r="AN309" s="407" t="s">
        <v>280</v>
      </c>
      <c r="AO309" s="407" t="s">
        <v>280</v>
      </c>
      <c r="AP309" s="407" t="s">
        <v>280</v>
      </c>
      <c r="AQ309" s="407" t="s">
        <v>280</v>
      </c>
      <c r="AR309" s="407" t="s">
        <v>280</v>
      </c>
      <c r="AS309" s="407" t="s">
        <v>280</v>
      </c>
      <c r="AT309" s="407" t="s">
        <v>280</v>
      </c>
      <c r="AU309" s="407" t="s">
        <v>280</v>
      </c>
      <c r="AV309" s="407" t="s">
        <v>280</v>
      </c>
      <c r="AW309" s="407" t="s">
        <v>280</v>
      </c>
      <c r="AX309" s="407" t="s">
        <v>280</v>
      </c>
      <c r="AY309" s="407" t="s">
        <v>280</v>
      </c>
      <c r="AZ309" s="407" t="s">
        <v>280</v>
      </c>
      <c r="BA309" s="407" t="s">
        <v>280</v>
      </c>
      <c r="BB309" s="407" t="s">
        <v>280</v>
      </c>
      <c r="BC309" s="407" t="s">
        <v>280</v>
      </c>
      <c r="BD309" s="407" t="s">
        <v>280</v>
      </c>
      <c r="BE309" s="407" t="s">
        <v>280</v>
      </c>
      <c r="BF309" s="407" t="s">
        <v>280</v>
      </c>
      <c r="BG309" s="407" t="s">
        <v>280</v>
      </c>
      <c r="BH309" s="407" t="s">
        <v>280</v>
      </c>
      <c r="BI309" s="407" t="s">
        <v>280</v>
      </c>
      <c r="BJ309" s="414"/>
      <c r="BK309" s="28"/>
      <c r="BL309" s="28"/>
      <c r="BM309" s="28"/>
    </row>
    <row r="310" spans="1:65" x14ac:dyDescent="0.35">
      <c r="A310" s="28"/>
      <c r="B310" s="196"/>
      <c r="C310" s="402" t="s">
        <v>62</v>
      </c>
      <c r="D310" s="196"/>
      <c r="E310" s="196"/>
      <c r="F310" s="412"/>
      <c r="G310" s="413">
        <v>-76.410730939620549</v>
      </c>
      <c r="H310" s="413">
        <v>-76.410730939620549</v>
      </c>
      <c r="I310" s="413">
        <v>-76.410730939620549</v>
      </c>
      <c r="J310" s="413">
        <v>-76.410730939620549</v>
      </c>
      <c r="K310" s="413">
        <v>-76.410730939620549</v>
      </c>
      <c r="L310" s="413">
        <v>0</v>
      </c>
      <c r="M310" s="413">
        <v>0</v>
      </c>
      <c r="N310" s="413">
        <v>0</v>
      </c>
      <c r="O310" s="413">
        <v>0</v>
      </c>
      <c r="P310" s="413">
        <v>0</v>
      </c>
      <c r="Q310" s="413">
        <v>0</v>
      </c>
      <c r="R310" s="413">
        <v>0</v>
      </c>
      <c r="S310" s="413">
        <v>0</v>
      </c>
      <c r="T310" s="413">
        <v>0</v>
      </c>
      <c r="U310" s="413">
        <v>0</v>
      </c>
      <c r="V310" s="413">
        <v>0</v>
      </c>
      <c r="W310" s="413">
        <v>0</v>
      </c>
      <c r="X310" s="413">
        <v>0</v>
      </c>
      <c r="Y310" s="413">
        <v>0</v>
      </c>
      <c r="Z310" s="413">
        <v>0</v>
      </c>
      <c r="AA310" s="413">
        <v>0</v>
      </c>
      <c r="AB310" s="413">
        <v>0</v>
      </c>
      <c r="AC310" s="413">
        <v>0</v>
      </c>
      <c r="AD310" s="413">
        <v>0</v>
      </c>
      <c r="AE310" s="413">
        <v>0</v>
      </c>
      <c r="AF310" s="413">
        <v>0</v>
      </c>
      <c r="AG310" s="413">
        <v>0</v>
      </c>
      <c r="AH310" s="413">
        <v>0</v>
      </c>
      <c r="AI310" s="413">
        <v>0</v>
      </c>
      <c r="AJ310" s="413">
        <v>0</v>
      </c>
      <c r="AK310" s="413">
        <v>0</v>
      </c>
      <c r="AL310" s="413">
        <v>0</v>
      </c>
      <c r="AM310" s="413">
        <v>0</v>
      </c>
      <c r="AN310" s="413">
        <v>0</v>
      </c>
      <c r="AO310" s="413">
        <v>0</v>
      </c>
      <c r="AP310" s="413">
        <v>0</v>
      </c>
      <c r="AQ310" s="413">
        <v>0</v>
      </c>
      <c r="AR310" s="413">
        <v>0</v>
      </c>
      <c r="AS310" s="413">
        <v>0</v>
      </c>
      <c r="AT310" s="413">
        <v>0</v>
      </c>
      <c r="AU310" s="413">
        <v>0</v>
      </c>
      <c r="AV310" s="413">
        <v>0</v>
      </c>
      <c r="AW310" s="413">
        <v>0</v>
      </c>
      <c r="AX310" s="413">
        <v>0</v>
      </c>
      <c r="AY310" s="413">
        <v>0</v>
      </c>
      <c r="AZ310" s="413">
        <v>0</v>
      </c>
      <c r="BA310" s="413">
        <v>0</v>
      </c>
      <c r="BB310" s="413">
        <v>0</v>
      </c>
      <c r="BC310" s="413">
        <v>0</v>
      </c>
      <c r="BD310" s="413">
        <v>0</v>
      </c>
      <c r="BE310" s="413">
        <v>0</v>
      </c>
      <c r="BF310" s="413">
        <v>0</v>
      </c>
      <c r="BG310" s="413">
        <v>0</v>
      </c>
      <c r="BH310" s="413">
        <v>0</v>
      </c>
      <c r="BI310" s="413">
        <v>0</v>
      </c>
      <c r="BJ310" s="28"/>
      <c r="BK310" s="28"/>
      <c r="BL310" s="28"/>
      <c r="BM310" s="28"/>
    </row>
    <row r="311" spans="1:65" x14ac:dyDescent="0.35">
      <c r="A311" s="28"/>
      <c r="B311" s="397" t="s">
        <v>63</v>
      </c>
      <c r="C311" s="398"/>
      <c r="D311" s="399" t="s">
        <v>499</v>
      </c>
      <c r="E311" s="398"/>
      <c r="F311" s="400"/>
      <c r="G311" s="401">
        <v>7.461269047897226E-2</v>
      </c>
      <c r="H311" s="401">
        <v>7.461269047897226E-2</v>
      </c>
      <c r="I311" s="401">
        <v>7.461269047897226E-2</v>
      </c>
      <c r="J311" s="401">
        <v>7.461269047897226E-2</v>
      </c>
      <c r="K311" s="401">
        <v>7.461269047897226E-2</v>
      </c>
      <c r="L311" s="401">
        <v>0</v>
      </c>
      <c r="M311" s="401">
        <v>0</v>
      </c>
      <c r="N311" s="401">
        <v>0</v>
      </c>
      <c r="O311" s="401">
        <v>0</v>
      </c>
      <c r="P311" s="401">
        <v>0</v>
      </c>
      <c r="Q311" s="401">
        <v>0</v>
      </c>
      <c r="R311" s="401">
        <v>0</v>
      </c>
      <c r="S311" s="401">
        <v>0</v>
      </c>
      <c r="T311" s="401">
        <v>0</v>
      </c>
      <c r="U311" s="401">
        <v>0</v>
      </c>
      <c r="V311" s="401">
        <v>0</v>
      </c>
      <c r="W311" s="401">
        <v>0</v>
      </c>
      <c r="X311" s="401">
        <v>0</v>
      </c>
      <c r="Y311" s="401">
        <v>0</v>
      </c>
      <c r="Z311" s="401">
        <v>0</v>
      </c>
      <c r="AA311" s="401">
        <v>0</v>
      </c>
      <c r="AB311" s="401">
        <v>0</v>
      </c>
      <c r="AC311" s="401">
        <v>0</v>
      </c>
      <c r="AD311" s="401">
        <v>0</v>
      </c>
      <c r="AE311" s="401">
        <v>0</v>
      </c>
      <c r="AF311" s="401">
        <v>0</v>
      </c>
      <c r="AG311" s="401">
        <v>0</v>
      </c>
      <c r="AH311" s="401">
        <v>0</v>
      </c>
      <c r="AI311" s="401">
        <v>0</v>
      </c>
      <c r="AJ311" s="401">
        <v>0</v>
      </c>
      <c r="AK311" s="401">
        <v>0</v>
      </c>
      <c r="AL311" s="401">
        <v>0</v>
      </c>
      <c r="AM311" s="401">
        <v>0</v>
      </c>
      <c r="AN311" s="401">
        <v>0</v>
      </c>
      <c r="AO311" s="401">
        <v>0</v>
      </c>
      <c r="AP311" s="401">
        <v>0</v>
      </c>
      <c r="AQ311" s="401">
        <v>0</v>
      </c>
      <c r="AR311" s="401">
        <v>0</v>
      </c>
      <c r="AS311" s="401">
        <v>0</v>
      </c>
      <c r="AT311" s="401">
        <v>0</v>
      </c>
      <c r="AU311" s="401">
        <v>0</v>
      </c>
      <c r="AV311" s="401">
        <v>0</v>
      </c>
      <c r="AW311" s="401">
        <v>0</v>
      </c>
      <c r="AX311" s="401">
        <v>0</v>
      </c>
      <c r="AY311" s="401">
        <v>0</v>
      </c>
      <c r="AZ311" s="401">
        <v>0</v>
      </c>
      <c r="BA311" s="401">
        <v>0</v>
      </c>
      <c r="BB311" s="401">
        <v>0</v>
      </c>
      <c r="BC311" s="401">
        <v>0</v>
      </c>
      <c r="BD311" s="401">
        <v>0</v>
      </c>
      <c r="BE311" s="401">
        <v>0</v>
      </c>
      <c r="BF311" s="401">
        <v>0</v>
      </c>
      <c r="BG311" s="401">
        <v>0</v>
      </c>
      <c r="BH311" s="401">
        <v>0</v>
      </c>
      <c r="BI311" s="401">
        <v>0</v>
      </c>
      <c r="BJ311" s="28"/>
      <c r="BK311" s="28"/>
      <c r="BL311" s="28"/>
      <c r="BM311" s="28"/>
    </row>
    <row r="312" spans="1:65" ht="118" x14ac:dyDescent="0.35">
      <c r="A312" s="28"/>
      <c r="B312" s="402"/>
      <c r="C312" s="403"/>
      <c r="D312" s="404" t="s">
        <v>500</v>
      </c>
      <c r="E312" s="405">
        <v>0</v>
      </c>
      <c r="F312" s="406"/>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7"/>
      <c r="AI312" s="407"/>
      <c r="AJ312" s="407"/>
      <c r="AK312" s="407"/>
      <c r="AL312" s="407"/>
      <c r="AM312" s="407"/>
      <c r="AN312" s="407"/>
      <c r="AO312" s="407"/>
      <c r="AP312" s="407"/>
      <c r="AQ312" s="407"/>
      <c r="AR312" s="407"/>
      <c r="AS312" s="407"/>
      <c r="AT312" s="407"/>
      <c r="AU312" s="407"/>
      <c r="AV312" s="407"/>
      <c r="AW312" s="407"/>
      <c r="AX312" s="407"/>
      <c r="AY312" s="407"/>
      <c r="AZ312" s="407"/>
      <c r="BA312" s="407"/>
      <c r="BB312" s="407"/>
      <c r="BC312" s="407"/>
      <c r="BD312" s="407"/>
      <c r="BE312" s="407"/>
      <c r="BF312" s="407"/>
      <c r="BG312" s="407"/>
      <c r="BH312" s="407"/>
      <c r="BI312" s="407"/>
      <c r="BJ312" s="28"/>
      <c r="BK312" s="28"/>
      <c r="BL312" s="28"/>
      <c r="BM312" s="28"/>
    </row>
    <row r="313" spans="1:65" x14ac:dyDescent="0.35">
      <c r="A313" s="28"/>
      <c r="B313" s="402"/>
      <c r="C313" s="403"/>
      <c r="D313" s="404"/>
      <c r="E313" s="405">
        <v>1</v>
      </c>
      <c r="F313" s="406"/>
      <c r="G313" s="523"/>
      <c r="H313" s="407">
        <v>0</v>
      </c>
      <c r="I313" s="407">
        <v>0</v>
      </c>
      <c r="J313" s="407">
        <v>0</v>
      </c>
      <c r="K313" s="407">
        <v>0</v>
      </c>
      <c r="L313" s="407">
        <v>0</v>
      </c>
      <c r="M313" s="407">
        <v>0</v>
      </c>
      <c r="N313" s="407">
        <v>0</v>
      </c>
      <c r="O313" s="407">
        <v>0</v>
      </c>
      <c r="P313" s="407">
        <v>0</v>
      </c>
      <c r="Q313" s="407">
        <v>0</v>
      </c>
      <c r="R313" s="407">
        <v>0</v>
      </c>
      <c r="S313" s="407">
        <v>0</v>
      </c>
      <c r="T313" s="407">
        <v>0</v>
      </c>
      <c r="U313" s="407">
        <v>0</v>
      </c>
      <c r="V313" s="407">
        <v>0</v>
      </c>
      <c r="W313" s="407">
        <v>0</v>
      </c>
      <c r="X313" s="407">
        <v>0</v>
      </c>
      <c r="Y313" s="407">
        <v>0</v>
      </c>
      <c r="Z313" s="407">
        <v>0</v>
      </c>
      <c r="AA313" s="407">
        <v>0</v>
      </c>
      <c r="AB313" s="407">
        <v>0</v>
      </c>
      <c r="AC313" s="407">
        <v>0</v>
      </c>
      <c r="AD313" s="407">
        <v>0</v>
      </c>
      <c r="AE313" s="407">
        <v>0</v>
      </c>
      <c r="AF313" s="407">
        <v>0</v>
      </c>
      <c r="AG313" s="407">
        <v>0</v>
      </c>
      <c r="AH313" s="407">
        <v>0</v>
      </c>
      <c r="AI313" s="407">
        <v>0</v>
      </c>
      <c r="AJ313" s="407">
        <v>0</v>
      </c>
      <c r="AK313" s="407">
        <v>0</v>
      </c>
      <c r="AL313" s="407">
        <v>0</v>
      </c>
      <c r="AM313" s="407">
        <v>0</v>
      </c>
      <c r="AN313" s="407">
        <v>0</v>
      </c>
      <c r="AO313" s="407">
        <v>0</v>
      </c>
      <c r="AP313" s="407">
        <v>0</v>
      </c>
      <c r="AQ313" s="407">
        <v>0</v>
      </c>
      <c r="AR313" s="407">
        <v>0</v>
      </c>
      <c r="AS313" s="407">
        <v>0</v>
      </c>
      <c r="AT313" s="407">
        <v>0</v>
      </c>
      <c r="AU313" s="407">
        <v>0</v>
      </c>
      <c r="AV313" s="407">
        <v>0</v>
      </c>
      <c r="AW313" s="407">
        <v>0</v>
      </c>
      <c r="AX313" s="407">
        <v>0</v>
      </c>
      <c r="AY313" s="407">
        <v>0</v>
      </c>
      <c r="AZ313" s="407">
        <v>0</v>
      </c>
      <c r="BA313" s="407">
        <v>0</v>
      </c>
      <c r="BB313" s="407">
        <v>0</v>
      </c>
      <c r="BC313" s="407">
        <v>0</v>
      </c>
      <c r="BD313" s="407">
        <v>0</v>
      </c>
      <c r="BE313" s="407">
        <v>0</v>
      </c>
      <c r="BF313" s="407">
        <v>0</v>
      </c>
      <c r="BG313" s="407">
        <v>0</v>
      </c>
      <c r="BH313" s="407">
        <v>0</v>
      </c>
      <c r="BI313" s="407">
        <v>0</v>
      </c>
      <c r="BJ313" s="28"/>
      <c r="BK313" s="28"/>
      <c r="BL313" s="28"/>
      <c r="BM313" s="28"/>
    </row>
    <row r="314" spans="1:65" x14ac:dyDescent="0.35">
      <c r="A314" s="28"/>
      <c r="B314" s="402"/>
      <c r="C314" s="403"/>
      <c r="D314" s="404"/>
      <c r="E314" s="405">
        <v>2</v>
      </c>
      <c r="F314" s="406"/>
      <c r="G314" s="408"/>
      <c r="H314" s="524"/>
      <c r="I314" s="407">
        <v>0</v>
      </c>
      <c r="J314" s="407">
        <v>0</v>
      </c>
      <c r="K314" s="407">
        <v>0</v>
      </c>
      <c r="L314" s="407">
        <v>0</v>
      </c>
      <c r="M314" s="407">
        <v>0</v>
      </c>
      <c r="N314" s="407">
        <v>0</v>
      </c>
      <c r="O314" s="407">
        <v>0</v>
      </c>
      <c r="P314" s="407">
        <v>0</v>
      </c>
      <c r="Q314" s="407">
        <v>0</v>
      </c>
      <c r="R314" s="407">
        <v>0</v>
      </c>
      <c r="S314" s="407">
        <v>0</v>
      </c>
      <c r="T314" s="407">
        <v>0</v>
      </c>
      <c r="U314" s="407">
        <v>0</v>
      </c>
      <c r="V314" s="407">
        <v>0</v>
      </c>
      <c r="W314" s="407">
        <v>0</v>
      </c>
      <c r="X314" s="407">
        <v>0</v>
      </c>
      <c r="Y314" s="407">
        <v>0</v>
      </c>
      <c r="Z314" s="407">
        <v>0</v>
      </c>
      <c r="AA314" s="407">
        <v>0</v>
      </c>
      <c r="AB314" s="407">
        <v>0</v>
      </c>
      <c r="AC314" s="407">
        <v>0</v>
      </c>
      <c r="AD314" s="407">
        <v>0</v>
      </c>
      <c r="AE314" s="407">
        <v>0</v>
      </c>
      <c r="AF314" s="407">
        <v>0</v>
      </c>
      <c r="AG314" s="407">
        <v>0</v>
      </c>
      <c r="AH314" s="407">
        <v>0</v>
      </c>
      <c r="AI314" s="407">
        <v>0</v>
      </c>
      <c r="AJ314" s="407">
        <v>0</v>
      </c>
      <c r="AK314" s="407">
        <v>0</v>
      </c>
      <c r="AL314" s="407">
        <v>0</v>
      </c>
      <c r="AM314" s="407">
        <v>0</v>
      </c>
      <c r="AN314" s="407">
        <v>0</v>
      </c>
      <c r="AO314" s="407">
        <v>0</v>
      </c>
      <c r="AP314" s="407">
        <v>0</v>
      </c>
      <c r="AQ314" s="407">
        <v>0</v>
      </c>
      <c r="AR314" s="407">
        <v>0</v>
      </c>
      <c r="AS314" s="407">
        <v>0</v>
      </c>
      <c r="AT314" s="407">
        <v>0</v>
      </c>
      <c r="AU314" s="407">
        <v>0</v>
      </c>
      <c r="AV314" s="407">
        <v>0</v>
      </c>
      <c r="AW314" s="407">
        <v>0</v>
      </c>
      <c r="AX314" s="407">
        <v>0</v>
      </c>
      <c r="AY314" s="407">
        <v>0</v>
      </c>
      <c r="AZ314" s="407">
        <v>0</v>
      </c>
      <c r="BA314" s="407">
        <v>0</v>
      </c>
      <c r="BB314" s="407">
        <v>0</v>
      </c>
      <c r="BC314" s="407">
        <v>0</v>
      </c>
      <c r="BD314" s="407">
        <v>0</v>
      </c>
      <c r="BE314" s="407">
        <v>0</v>
      </c>
      <c r="BF314" s="407">
        <v>0</v>
      </c>
      <c r="BG314" s="407">
        <v>0</v>
      </c>
      <c r="BH314" s="407">
        <v>0</v>
      </c>
      <c r="BI314" s="407">
        <v>0</v>
      </c>
      <c r="BJ314" s="28"/>
      <c r="BK314" s="28"/>
      <c r="BL314" s="28"/>
      <c r="BM314" s="28"/>
    </row>
    <row r="315" spans="1:65" x14ac:dyDescent="0.35">
      <c r="A315" s="28"/>
      <c r="B315" s="402"/>
      <c r="C315" s="403"/>
      <c r="D315" s="404"/>
      <c r="E315" s="405">
        <v>3</v>
      </c>
      <c r="F315" s="406"/>
      <c r="G315" s="408"/>
      <c r="H315" s="409"/>
      <c r="I315" s="524"/>
      <c r="J315" s="407">
        <v>0</v>
      </c>
      <c r="K315" s="407">
        <v>0</v>
      </c>
      <c r="L315" s="407">
        <v>0</v>
      </c>
      <c r="M315" s="407">
        <v>0</v>
      </c>
      <c r="N315" s="407">
        <v>0</v>
      </c>
      <c r="O315" s="407">
        <v>0</v>
      </c>
      <c r="P315" s="407">
        <v>0</v>
      </c>
      <c r="Q315" s="407">
        <v>0</v>
      </c>
      <c r="R315" s="407">
        <v>0</v>
      </c>
      <c r="S315" s="407">
        <v>0</v>
      </c>
      <c r="T315" s="407">
        <v>0</v>
      </c>
      <c r="U315" s="407">
        <v>0</v>
      </c>
      <c r="V315" s="407">
        <v>0</v>
      </c>
      <c r="W315" s="407">
        <v>0</v>
      </c>
      <c r="X315" s="407">
        <v>0</v>
      </c>
      <c r="Y315" s="407">
        <v>0</v>
      </c>
      <c r="Z315" s="407">
        <v>0</v>
      </c>
      <c r="AA315" s="407">
        <v>0</v>
      </c>
      <c r="AB315" s="407">
        <v>0</v>
      </c>
      <c r="AC315" s="407">
        <v>0</v>
      </c>
      <c r="AD315" s="407">
        <v>0</v>
      </c>
      <c r="AE315" s="407">
        <v>0</v>
      </c>
      <c r="AF315" s="407">
        <v>0</v>
      </c>
      <c r="AG315" s="407">
        <v>0</v>
      </c>
      <c r="AH315" s="407">
        <v>0</v>
      </c>
      <c r="AI315" s="407">
        <v>0</v>
      </c>
      <c r="AJ315" s="407">
        <v>0</v>
      </c>
      <c r="AK315" s="407">
        <v>0</v>
      </c>
      <c r="AL315" s="407">
        <v>0</v>
      </c>
      <c r="AM315" s="407">
        <v>0</v>
      </c>
      <c r="AN315" s="407">
        <v>0</v>
      </c>
      <c r="AO315" s="407">
        <v>0</v>
      </c>
      <c r="AP315" s="407">
        <v>0</v>
      </c>
      <c r="AQ315" s="407">
        <v>0</v>
      </c>
      <c r="AR315" s="407">
        <v>0</v>
      </c>
      <c r="AS315" s="407">
        <v>0</v>
      </c>
      <c r="AT315" s="407">
        <v>0</v>
      </c>
      <c r="AU315" s="407">
        <v>0</v>
      </c>
      <c r="AV315" s="407">
        <v>0</v>
      </c>
      <c r="AW315" s="407">
        <v>0</v>
      </c>
      <c r="AX315" s="407">
        <v>0</v>
      </c>
      <c r="AY315" s="407">
        <v>0</v>
      </c>
      <c r="AZ315" s="407">
        <v>0</v>
      </c>
      <c r="BA315" s="407">
        <v>0</v>
      </c>
      <c r="BB315" s="407">
        <v>0</v>
      </c>
      <c r="BC315" s="407">
        <v>0</v>
      </c>
      <c r="BD315" s="407">
        <v>0</v>
      </c>
      <c r="BE315" s="407">
        <v>0</v>
      </c>
      <c r="BF315" s="407">
        <v>0</v>
      </c>
      <c r="BG315" s="407">
        <v>0</v>
      </c>
      <c r="BH315" s="407">
        <v>0</v>
      </c>
      <c r="BI315" s="407">
        <v>0</v>
      </c>
      <c r="BJ315" s="28"/>
      <c r="BK315" s="28"/>
      <c r="BL315" s="28"/>
      <c r="BM315" s="28"/>
    </row>
    <row r="316" spans="1:65" x14ac:dyDescent="0.35">
      <c r="A316" s="28"/>
      <c r="B316" s="402"/>
      <c r="C316" s="403"/>
      <c r="D316" s="404"/>
      <c r="E316" s="405">
        <v>4</v>
      </c>
      <c r="F316" s="406"/>
      <c r="G316" s="408"/>
      <c r="H316" s="409"/>
      <c r="I316" s="409"/>
      <c r="J316" s="524"/>
      <c r="K316" s="407">
        <v>0</v>
      </c>
      <c r="L316" s="407">
        <v>0</v>
      </c>
      <c r="M316" s="407">
        <v>0</v>
      </c>
      <c r="N316" s="407">
        <v>0</v>
      </c>
      <c r="O316" s="407">
        <v>0</v>
      </c>
      <c r="P316" s="407">
        <v>0</v>
      </c>
      <c r="Q316" s="407">
        <v>0</v>
      </c>
      <c r="R316" s="407">
        <v>0</v>
      </c>
      <c r="S316" s="407">
        <v>0</v>
      </c>
      <c r="T316" s="407">
        <v>0</v>
      </c>
      <c r="U316" s="407">
        <v>0</v>
      </c>
      <c r="V316" s="407">
        <v>0</v>
      </c>
      <c r="W316" s="407">
        <v>0</v>
      </c>
      <c r="X316" s="407">
        <v>0</v>
      </c>
      <c r="Y316" s="407">
        <v>0</v>
      </c>
      <c r="Z316" s="407">
        <v>0</v>
      </c>
      <c r="AA316" s="407">
        <v>0</v>
      </c>
      <c r="AB316" s="407">
        <v>0</v>
      </c>
      <c r="AC316" s="407">
        <v>0</v>
      </c>
      <c r="AD316" s="407">
        <v>0</v>
      </c>
      <c r="AE316" s="407">
        <v>0</v>
      </c>
      <c r="AF316" s="407">
        <v>0</v>
      </c>
      <c r="AG316" s="407">
        <v>0</v>
      </c>
      <c r="AH316" s="407">
        <v>0</v>
      </c>
      <c r="AI316" s="407">
        <v>0</v>
      </c>
      <c r="AJ316" s="407">
        <v>0</v>
      </c>
      <c r="AK316" s="407">
        <v>0</v>
      </c>
      <c r="AL316" s="407">
        <v>0</v>
      </c>
      <c r="AM316" s="407">
        <v>0</v>
      </c>
      <c r="AN316" s="407">
        <v>0</v>
      </c>
      <c r="AO316" s="407">
        <v>0</v>
      </c>
      <c r="AP316" s="407">
        <v>0</v>
      </c>
      <c r="AQ316" s="407">
        <v>0</v>
      </c>
      <c r="AR316" s="407">
        <v>0</v>
      </c>
      <c r="AS316" s="407">
        <v>0</v>
      </c>
      <c r="AT316" s="407">
        <v>0</v>
      </c>
      <c r="AU316" s="407">
        <v>0</v>
      </c>
      <c r="AV316" s="407">
        <v>0</v>
      </c>
      <c r="AW316" s="407">
        <v>0</v>
      </c>
      <c r="AX316" s="407">
        <v>0</v>
      </c>
      <c r="AY316" s="407">
        <v>0</v>
      </c>
      <c r="AZ316" s="407">
        <v>0</v>
      </c>
      <c r="BA316" s="407">
        <v>0</v>
      </c>
      <c r="BB316" s="407">
        <v>0</v>
      </c>
      <c r="BC316" s="407">
        <v>0</v>
      </c>
      <c r="BD316" s="407">
        <v>0</v>
      </c>
      <c r="BE316" s="407">
        <v>0</v>
      </c>
      <c r="BF316" s="407">
        <v>0</v>
      </c>
      <c r="BG316" s="407">
        <v>0</v>
      </c>
      <c r="BH316" s="407">
        <v>0</v>
      </c>
      <c r="BI316" s="407">
        <v>0</v>
      </c>
      <c r="BJ316" s="28"/>
      <c r="BK316" s="28"/>
      <c r="BL316" s="28"/>
      <c r="BM316" s="28"/>
    </row>
    <row r="317" spans="1:65" x14ac:dyDescent="0.35">
      <c r="A317" s="28"/>
      <c r="B317" s="402"/>
      <c r="C317" s="403"/>
      <c r="D317" s="404"/>
      <c r="E317" s="405">
        <v>5</v>
      </c>
      <c r="F317" s="406"/>
      <c r="G317" s="408"/>
      <c r="H317" s="409"/>
      <c r="I317" s="409"/>
      <c r="J317" s="409"/>
      <c r="K317" s="524"/>
      <c r="L317" s="407">
        <v>0</v>
      </c>
      <c r="M317" s="407">
        <v>0</v>
      </c>
      <c r="N317" s="407">
        <v>0</v>
      </c>
      <c r="O317" s="407">
        <v>0</v>
      </c>
      <c r="P317" s="407">
        <v>0</v>
      </c>
      <c r="Q317" s="407">
        <v>0</v>
      </c>
      <c r="R317" s="407">
        <v>0</v>
      </c>
      <c r="S317" s="407">
        <v>0</v>
      </c>
      <c r="T317" s="407">
        <v>0</v>
      </c>
      <c r="U317" s="407">
        <v>0</v>
      </c>
      <c r="V317" s="407">
        <v>0</v>
      </c>
      <c r="W317" s="407">
        <v>0</v>
      </c>
      <c r="X317" s="407">
        <v>0</v>
      </c>
      <c r="Y317" s="407">
        <v>0</v>
      </c>
      <c r="Z317" s="407">
        <v>0</v>
      </c>
      <c r="AA317" s="407">
        <v>0</v>
      </c>
      <c r="AB317" s="407">
        <v>0</v>
      </c>
      <c r="AC317" s="407">
        <v>0</v>
      </c>
      <c r="AD317" s="407">
        <v>0</v>
      </c>
      <c r="AE317" s="407">
        <v>0</v>
      </c>
      <c r="AF317" s="407">
        <v>0</v>
      </c>
      <c r="AG317" s="407">
        <v>0</v>
      </c>
      <c r="AH317" s="407">
        <v>0</v>
      </c>
      <c r="AI317" s="407">
        <v>0</v>
      </c>
      <c r="AJ317" s="407">
        <v>0</v>
      </c>
      <c r="AK317" s="407">
        <v>0</v>
      </c>
      <c r="AL317" s="407">
        <v>0</v>
      </c>
      <c r="AM317" s="407">
        <v>0</v>
      </c>
      <c r="AN317" s="407">
        <v>0</v>
      </c>
      <c r="AO317" s="407">
        <v>0</v>
      </c>
      <c r="AP317" s="407">
        <v>0</v>
      </c>
      <c r="AQ317" s="407">
        <v>0</v>
      </c>
      <c r="AR317" s="407">
        <v>0</v>
      </c>
      <c r="AS317" s="407">
        <v>0</v>
      </c>
      <c r="AT317" s="407">
        <v>0</v>
      </c>
      <c r="AU317" s="407">
        <v>0</v>
      </c>
      <c r="AV317" s="407">
        <v>0</v>
      </c>
      <c r="AW317" s="407">
        <v>0</v>
      </c>
      <c r="AX317" s="407">
        <v>0</v>
      </c>
      <c r="AY317" s="407">
        <v>0</v>
      </c>
      <c r="AZ317" s="407">
        <v>0</v>
      </c>
      <c r="BA317" s="407">
        <v>0</v>
      </c>
      <c r="BB317" s="407">
        <v>0</v>
      </c>
      <c r="BC317" s="407">
        <v>0</v>
      </c>
      <c r="BD317" s="407">
        <v>0</v>
      </c>
      <c r="BE317" s="407">
        <v>0</v>
      </c>
      <c r="BF317" s="407">
        <v>0</v>
      </c>
      <c r="BG317" s="407">
        <v>0</v>
      </c>
      <c r="BH317" s="407">
        <v>0</v>
      </c>
      <c r="BI317" s="407">
        <v>0</v>
      </c>
      <c r="BJ317" s="28"/>
      <c r="BK317" s="28"/>
      <c r="BL317" s="28"/>
      <c r="BM317" s="28"/>
    </row>
    <row r="318" spans="1:65" x14ac:dyDescent="0.35">
      <c r="A318" s="28"/>
      <c r="B318" s="402"/>
      <c r="C318" s="403"/>
      <c r="D318" s="404"/>
      <c r="E318" s="405">
        <v>6</v>
      </c>
      <c r="F318" s="406"/>
      <c r="G318" s="408"/>
      <c r="H318" s="409"/>
      <c r="I318" s="409"/>
      <c r="J318" s="409"/>
      <c r="K318" s="409"/>
      <c r="L318" s="524"/>
      <c r="M318" s="407">
        <v>0</v>
      </c>
      <c r="N318" s="407">
        <v>0</v>
      </c>
      <c r="O318" s="407">
        <v>0</v>
      </c>
      <c r="P318" s="407">
        <v>0</v>
      </c>
      <c r="Q318" s="407">
        <v>0</v>
      </c>
      <c r="R318" s="407">
        <v>0</v>
      </c>
      <c r="S318" s="407">
        <v>0</v>
      </c>
      <c r="T318" s="407">
        <v>0</v>
      </c>
      <c r="U318" s="407">
        <v>0</v>
      </c>
      <c r="V318" s="407">
        <v>0</v>
      </c>
      <c r="W318" s="407">
        <v>0</v>
      </c>
      <c r="X318" s="407">
        <v>0</v>
      </c>
      <c r="Y318" s="407">
        <v>0</v>
      </c>
      <c r="Z318" s="407">
        <v>0</v>
      </c>
      <c r="AA318" s="407">
        <v>0</v>
      </c>
      <c r="AB318" s="407">
        <v>0</v>
      </c>
      <c r="AC318" s="407">
        <v>0</v>
      </c>
      <c r="AD318" s="407">
        <v>0</v>
      </c>
      <c r="AE318" s="407">
        <v>0</v>
      </c>
      <c r="AF318" s="407">
        <v>0</v>
      </c>
      <c r="AG318" s="407">
        <v>0</v>
      </c>
      <c r="AH318" s="407">
        <v>0</v>
      </c>
      <c r="AI318" s="407">
        <v>0</v>
      </c>
      <c r="AJ318" s="407">
        <v>0</v>
      </c>
      <c r="AK318" s="407">
        <v>0</v>
      </c>
      <c r="AL318" s="407">
        <v>0</v>
      </c>
      <c r="AM318" s="407">
        <v>0</v>
      </c>
      <c r="AN318" s="407">
        <v>0</v>
      </c>
      <c r="AO318" s="407">
        <v>0</v>
      </c>
      <c r="AP318" s="407">
        <v>0</v>
      </c>
      <c r="AQ318" s="407">
        <v>0</v>
      </c>
      <c r="AR318" s="407">
        <v>0</v>
      </c>
      <c r="AS318" s="407">
        <v>0</v>
      </c>
      <c r="AT318" s="407">
        <v>0</v>
      </c>
      <c r="AU318" s="407">
        <v>0</v>
      </c>
      <c r="AV318" s="407">
        <v>0</v>
      </c>
      <c r="AW318" s="407">
        <v>0</v>
      </c>
      <c r="AX318" s="407">
        <v>0</v>
      </c>
      <c r="AY318" s="407">
        <v>0</v>
      </c>
      <c r="AZ318" s="407">
        <v>0</v>
      </c>
      <c r="BA318" s="407">
        <v>0</v>
      </c>
      <c r="BB318" s="407">
        <v>0</v>
      </c>
      <c r="BC318" s="407">
        <v>0</v>
      </c>
      <c r="BD318" s="407">
        <v>0</v>
      </c>
      <c r="BE318" s="407">
        <v>0</v>
      </c>
      <c r="BF318" s="407">
        <v>0</v>
      </c>
      <c r="BG318" s="407">
        <v>0</v>
      </c>
      <c r="BH318" s="407">
        <v>0</v>
      </c>
      <c r="BI318" s="407">
        <v>0</v>
      </c>
      <c r="BJ318" s="28"/>
      <c r="BK318" s="28"/>
      <c r="BL318" s="28"/>
      <c r="BM318" s="28"/>
    </row>
    <row r="319" spans="1:65" x14ac:dyDescent="0.35">
      <c r="A319" s="28"/>
      <c r="B319" s="402"/>
      <c r="C319" s="403"/>
      <c r="D319" s="404"/>
      <c r="E319" s="405">
        <v>7</v>
      </c>
      <c r="F319" s="406"/>
      <c r="G319" s="408"/>
      <c r="H319" s="409"/>
      <c r="I319" s="409"/>
      <c r="J319" s="409"/>
      <c r="K319" s="409"/>
      <c r="L319" s="409"/>
      <c r="M319" s="524"/>
      <c r="N319" s="407">
        <v>0</v>
      </c>
      <c r="O319" s="407">
        <v>0</v>
      </c>
      <c r="P319" s="407">
        <v>0</v>
      </c>
      <c r="Q319" s="407">
        <v>0</v>
      </c>
      <c r="R319" s="407">
        <v>0</v>
      </c>
      <c r="S319" s="407">
        <v>0</v>
      </c>
      <c r="T319" s="407">
        <v>0</v>
      </c>
      <c r="U319" s="407">
        <v>0</v>
      </c>
      <c r="V319" s="407">
        <v>0</v>
      </c>
      <c r="W319" s="407">
        <v>0</v>
      </c>
      <c r="X319" s="407">
        <v>0</v>
      </c>
      <c r="Y319" s="407">
        <v>0</v>
      </c>
      <c r="Z319" s="407">
        <v>0</v>
      </c>
      <c r="AA319" s="407">
        <v>0</v>
      </c>
      <c r="AB319" s="407">
        <v>0</v>
      </c>
      <c r="AC319" s="407">
        <v>0</v>
      </c>
      <c r="AD319" s="407">
        <v>0</v>
      </c>
      <c r="AE319" s="407">
        <v>0</v>
      </c>
      <c r="AF319" s="407">
        <v>0</v>
      </c>
      <c r="AG319" s="407">
        <v>0</v>
      </c>
      <c r="AH319" s="407">
        <v>0</v>
      </c>
      <c r="AI319" s="407">
        <v>0</v>
      </c>
      <c r="AJ319" s="407">
        <v>0</v>
      </c>
      <c r="AK319" s="407">
        <v>0</v>
      </c>
      <c r="AL319" s="407">
        <v>0</v>
      </c>
      <c r="AM319" s="407">
        <v>0</v>
      </c>
      <c r="AN319" s="407">
        <v>0</v>
      </c>
      <c r="AO319" s="407">
        <v>0</v>
      </c>
      <c r="AP319" s="407">
        <v>0</v>
      </c>
      <c r="AQ319" s="407">
        <v>0</v>
      </c>
      <c r="AR319" s="407">
        <v>0</v>
      </c>
      <c r="AS319" s="407">
        <v>0</v>
      </c>
      <c r="AT319" s="407">
        <v>0</v>
      </c>
      <c r="AU319" s="407">
        <v>0</v>
      </c>
      <c r="AV319" s="407">
        <v>0</v>
      </c>
      <c r="AW319" s="407">
        <v>0</v>
      </c>
      <c r="AX319" s="407">
        <v>0</v>
      </c>
      <c r="AY319" s="407">
        <v>0</v>
      </c>
      <c r="AZ319" s="407">
        <v>0</v>
      </c>
      <c r="BA319" s="407">
        <v>0</v>
      </c>
      <c r="BB319" s="407">
        <v>0</v>
      </c>
      <c r="BC319" s="407">
        <v>0</v>
      </c>
      <c r="BD319" s="407">
        <v>0</v>
      </c>
      <c r="BE319" s="407">
        <v>0</v>
      </c>
      <c r="BF319" s="407">
        <v>0</v>
      </c>
      <c r="BG319" s="407">
        <v>0</v>
      </c>
      <c r="BH319" s="407">
        <v>0</v>
      </c>
      <c r="BI319" s="407">
        <v>0</v>
      </c>
      <c r="BJ319" s="28"/>
      <c r="BK319" s="28"/>
      <c r="BL319" s="28"/>
      <c r="BM319" s="28"/>
    </row>
    <row r="320" spans="1:65" x14ac:dyDescent="0.35">
      <c r="A320" s="28"/>
      <c r="B320" s="402"/>
      <c r="C320" s="403"/>
      <c r="D320" s="404"/>
      <c r="E320" s="405">
        <v>8</v>
      </c>
      <c r="F320" s="406"/>
      <c r="G320" s="408"/>
      <c r="H320" s="409"/>
      <c r="I320" s="409"/>
      <c r="J320" s="409"/>
      <c r="K320" s="409"/>
      <c r="L320" s="409"/>
      <c r="M320" s="409"/>
      <c r="N320" s="524"/>
      <c r="O320" s="407">
        <v>0</v>
      </c>
      <c r="P320" s="407">
        <v>0</v>
      </c>
      <c r="Q320" s="407">
        <v>0</v>
      </c>
      <c r="R320" s="407">
        <v>0</v>
      </c>
      <c r="S320" s="407">
        <v>0</v>
      </c>
      <c r="T320" s="407">
        <v>0</v>
      </c>
      <c r="U320" s="407">
        <v>0</v>
      </c>
      <c r="V320" s="407">
        <v>0</v>
      </c>
      <c r="W320" s="407">
        <v>0</v>
      </c>
      <c r="X320" s="407">
        <v>0</v>
      </c>
      <c r="Y320" s="407">
        <v>0</v>
      </c>
      <c r="Z320" s="407">
        <v>0</v>
      </c>
      <c r="AA320" s="407">
        <v>0</v>
      </c>
      <c r="AB320" s="407">
        <v>0</v>
      </c>
      <c r="AC320" s="407">
        <v>0</v>
      </c>
      <c r="AD320" s="407">
        <v>0</v>
      </c>
      <c r="AE320" s="407">
        <v>0</v>
      </c>
      <c r="AF320" s="407">
        <v>0</v>
      </c>
      <c r="AG320" s="407">
        <v>0</v>
      </c>
      <c r="AH320" s="407">
        <v>0</v>
      </c>
      <c r="AI320" s="407">
        <v>0</v>
      </c>
      <c r="AJ320" s="407">
        <v>0</v>
      </c>
      <c r="AK320" s="407">
        <v>0</v>
      </c>
      <c r="AL320" s="407">
        <v>0</v>
      </c>
      <c r="AM320" s="407">
        <v>0</v>
      </c>
      <c r="AN320" s="407">
        <v>0</v>
      </c>
      <c r="AO320" s="407">
        <v>0</v>
      </c>
      <c r="AP320" s="407">
        <v>0</v>
      </c>
      <c r="AQ320" s="407">
        <v>0</v>
      </c>
      <c r="AR320" s="407">
        <v>0</v>
      </c>
      <c r="AS320" s="407">
        <v>0</v>
      </c>
      <c r="AT320" s="407">
        <v>0</v>
      </c>
      <c r="AU320" s="407">
        <v>0</v>
      </c>
      <c r="AV320" s="407">
        <v>0</v>
      </c>
      <c r="AW320" s="407">
        <v>0</v>
      </c>
      <c r="AX320" s="407">
        <v>0</v>
      </c>
      <c r="AY320" s="407">
        <v>0</v>
      </c>
      <c r="AZ320" s="407">
        <v>0</v>
      </c>
      <c r="BA320" s="407">
        <v>0</v>
      </c>
      <c r="BB320" s="407">
        <v>0</v>
      </c>
      <c r="BC320" s="407">
        <v>0</v>
      </c>
      <c r="BD320" s="407">
        <v>0</v>
      </c>
      <c r="BE320" s="407">
        <v>0</v>
      </c>
      <c r="BF320" s="407">
        <v>0</v>
      </c>
      <c r="BG320" s="407">
        <v>0</v>
      </c>
      <c r="BH320" s="407">
        <v>0</v>
      </c>
      <c r="BI320" s="407">
        <v>0</v>
      </c>
      <c r="BJ320" s="28"/>
      <c r="BK320" s="28"/>
      <c r="BL320" s="28"/>
      <c r="BM320" s="28"/>
    </row>
    <row r="321" spans="1:65" x14ac:dyDescent="0.35">
      <c r="A321" s="28"/>
      <c r="B321" s="402"/>
      <c r="C321" s="403"/>
      <c r="D321" s="404"/>
      <c r="E321" s="405">
        <v>9</v>
      </c>
      <c r="F321" s="406"/>
      <c r="G321" s="408"/>
      <c r="H321" s="409"/>
      <c r="I321" s="409"/>
      <c r="J321" s="409"/>
      <c r="K321" s="409"/>
      <c r="L321" s="409"/>
      <c r="M321" s="409"/>
      <c r="N321" s="409"/>
      <c r="O321" s="524"/>
      <c r="P321" s="407">
        <v>0</v>
      </c>
      <c r="Q321" s="407">
        <v>0</v>
      </c>
      <c r="R321" s="407">
        <v>0</v>
      </c>
      <c r="S321" s="407">
        <v>0</v>
      </c>
      <c r="T321" s="407">
        <v>0</v>
      </c>
      <c r="U321" s="407">
        <v>0</v>
      </c>
      <c r="V321" s="407">
        <v>0</v>
      </c>
      <c r="W321" s="407">
        <v>0</v>
      </c>
      <c r="X321" s="407">
        <v>0</v>
      </c>
      <c r="Y321" s="407">
        <v>0</v>
      </c>
      <c r="Z321" s="407">
        <v>0</v>
      </c>
      <c r="AA321" s="407">
        <v>0</v>
      </c>
      <c r="AB321" s="407">
        <v>0</v>
      </c>
      <c r="AC321" s="407">
        <v>0</v>
      </c>
      <c r="AD321" s="407">
        <v>0</v>
      </c>
      <c r="AE321" s="407">
        <v>0</v>
      </c>
      <c r="AF321" s="407">
        <v>0</v>
      </c>
      <c r="AG321" s="407">
        <v>0</v>
      </c>
      <c r="AH321" s="407">
        <v>0</v>
      </c>
      <c r="AI321" s="407">
        <v>0</v>
      </c>
      <c r="AJ321" s="407">
        <v>0</v>
      </c>
      <c r="AK321" s="407">
        <v>0</v>
      </c>
      <c r="AL321" s="407">
        <v>0</v>
      </c>
      <c r="AM321" s="407">
        <v>0</v>
      </c>
      <c r="AN321" s="407">
        <v>0</v>
      </c>
      <c r="AO321" s="407">
        <v>0</v>
      </c>
      <c r="AP321" s="407">
        <v>0</v>
      </c>
      <c r="AQ321" s="407">
        <v>0</v>
      </c>
      <c r="AR321" s="407">
        <v>0</v>
      </c>
      <c r="AS321" s="407">
        <v>0</v>
      </c>
      <c r="AT321" s="407">
        <v>0</v>
      </c>
      <c r="AU321" s="407">
        <v>0</v>
      </c>
      <c r="AV321" s="407">
        <v>0</v>
      </c>
      <c r="AW321" s="407">
        <v>0</v>
      </c>
      <c r="AX321" s="407">
        <v>0</v>
      </c>
      <c r="AY321" s="407">
        <v>0</v>
      </c>
      <c r="AZ321" s="407">
        <v>0</v>
      </c>
      <c r="BA321" s="407">
        <v>0</v>
      </c>
      <c r="BB321" s="407">
        <v>0</v>
      </c>
      <c r="BC321" s="407">
        <v>0</v>
      </c>
      <c r="BD321" s="407">
        <v>0</v>
      </c>
      <c r="BE321" s="407">
        <v>0</v>
      </c>
      <c r="BF321" s="407">
        <v>0</v>
      </c>
      <c r="BG321" s="407">
        <v>0</v>
      </c>
      <c r="BH321" s="407">
        <v>0</v>
      </c>
      <c r="BI321" s="407">
        <v>0</v>
      </c>
      <c r="BJ321" s="28"/>
      <c r="BK321" s="28"/>
      <c r="BL321" s="28"/>
      <c r="BM321" s="28"/>
    </row>
    <row r="322" spans="1:65" x14ac:dyDescent="0.35">
      <c r="A322" s="28"/>
      <c r="B322" s="402"/>
      <c r="C322" s="403"/>
      <c r="D322" s="404"/>
      <c r="E322" s="411">
        <v>10</v>
      </c>
      <c r="F322" s="406"/>
      <c r="G322" s="408"/>
      <c r="H322" s="409"/>
      <c r="I322" s="409"/>
      <c r="J322" s="409"/>
      <c r="K322" s="409"/>
      <c r="L322" s="409"/>
      <c r="M322" s="409"/>
      <c r="N322" s="409"/>
      <c r="O322" s="409"/>
      <c r="P322" s="524"/>
      <c r="Q322" s="407">
        <v>0</v>
      </c>
      <c r="R322" s="407">
        <v>0</v>
      </c>
      <c r="S322" s="407">
        <v>0</v>
      </c>
      <c r="T322" s="407">
        <v>0</v>
      </c>
      <c r="U322" s="407">
        <v>0</v>
      </c>
      <c r="V322" s="407">
        <v>0</v>
      </c>
      <c r="W322" s="407">
        <v>0</v>
      </c>
      <c r="X322" s="407">
        <v>0</v>
      </c>
      <c r="Y322" s="407">
        <v>0</v>
      </c>
      <c r="Z322" s="407">
        <v>0</v>
      </c>
      <c r="AA322" s="407">
        <v>0</v>
      </c>
      <c r="AB322" s="407">
        <v>0</v>
      </c>
      <c r="AC322" s="407">
        <v>0</v>
      </c>
      <c r="AD322" s="407">
        <v>0</v>
      </c>
      <c r="AE322" s="407">
        <v>0</v>
      </c>
      <c r="AF322" s="407">
        <v>0</v>
      </c>
      <c r="AG322" s="407">
        <v>0</v>
      </c>
      <c r="AH322" s="407">
        <v>0</v>
      </c>
      <c r="AI322" s="407">
        <v>0</v>
      </c>
      <c r="AJ322" s="407">
        <v>0</v>
      </c>
      <c r="AK322" s="407">
        <v>0</v>
      </c>
      <c r="AL322" s="407">
        <v>0</v>
      </c>
      <c r="AM322" s="407">
        <v>0</v>
      </c>
      <c r="AN322" s="407">
        <v>0</v>
      </c>
      <c r="AO322" s="407">
        <v>0</v>
      </c>
      <c r="AP322" s="407">
        <v>0</v>
      </c>
      <c r="AQ322" s="407">
        <v>0</v>
      </c>
      <c r="AR322" s="407">
        <v>0</v>
      </c>
      <c r="AS322" s="407">
        <v>0</v>
      </c>
      <c r="AT322" s="407">
        <v>0</v>
      </c>
      <c r="AU322" s="407">
        <v>0</v>
      </c>
      <c r="AV322" s="407">
        <v>0</v>
      </c>
      <c r="AW322" s="407">
        <v>0</v>
      </c>
      <c r="AX322" s="407">
        <v>0</v>
      </c>
      <c r="AY322" s="407">
        <v>0</v>
      </c>
      <c r="AZ322" s="407">
        <v>0</v>
      </c>
      <c r="BA322" s="407">
        <v>0</v>
      </c>
      <c r="BB322" s="407">
        <v>0</v>
      </c>
      <c r="BC322" s="407">
        <v>0</v>
      </c>
      <c r="BD322" s="407">
        <v>0</v>
      </c>
      <c r="BE322" s="407">
        <v>0</v>
      </c>
      <c r="BF322" s="407">
        <v>0</v>
      </c>
      <c r="BG322" s="407">
        <v>0</v>
      </c>
      <c r="BH322" s="407">
        <v>0</v>
      </c>
      <c r="BI322" s="407">
        <v>0</v>
      </c>
      <c r="BJ322" s="28"/>
      <c r="BK322" s="28"/>
      <c r="BL322" s="28"/>
      <c r="BM322" s="28"/>
    </row>
    <row r="323" spans="1:65" x14ac:dyDescent="0.35">
      <c r="A323" s="28"/>
      <c r="B323" s="196"/>
      <c r="C323" s="402" t="s">
        <v>63</v>
      </c>
      <c r="D323" s="196"/>
      <c r="E323" s="196"/>
      <c r="F323" s="412"/>
      <c r="G323" s="413">
        <v>7.461269047897226E-2</v>
      </c>
      <c r="H323" s="413">
        <v>7.461269047897226E-2</v>
      </c>
      <c r="I323" s="413">
        <v>7.461269047897226E-2</v>
      </c>
      <c r="J323" s="413">
        <v>7.461269047897226E-2</v>
      </c>
      <c r="K323" s="413">
        <v>7.461269047897226E-2</v>
      </c>
      <c r="L323" s="413">
        <v>0</v>
      </c>
      <c r="M323" s="413">
        <v>0</v>
      </c>
      <c r="N323" s="413">
        <v>0</v>
      </c>
      <c r="O323" s="413">
        <v>0</v>
      </c>
      <c r="P323" s="413">
        <v>0</v>
      </c>
      <c r="Q323" s="413">
        <v>0</v>
      </c>
      <c r="R323" s="413">
        <v>0</v>
      </c>
      <c r="S323" s="413">
        <v>0</v>
      </c>
      <c r="T323" s="413">
        <v>0</v>
      </c>
      <c r="U323" s="413">
        <v>0</v>
      </c>
      <c r="V323" s="413">
        <v>0</v>
      </c>
      <c r="W323" s="413">
        <v>0</v>
      </c>
      <c r="X323" s="413">
        <v>0</v>
      </c>
      <c r="Y323" s="413">
        <v>0</v>
      </c>
      <c r="Z323" s="413">
        <v>0</v>
      </c>
      <c r="AA323" s="413">
        <v>0</v>
      </c>
      <c r="AB323" s="413">
        <v>0</v>
      </c>
      <c r="AC323" s="413">
        <v>0</v>
      </c>
      <c r="AD323" s="413">
        <v>0</v>
      </c>
      <c r="AE323" s="413">
        <v>0</v>
      </c>
      <c r="AF323" s="413">
        <v>0</v>
      </c>
      <c r="AG323" s="413">
        <v>0</v>
      </c>
      <c r="AH323" s="413">
        <v>0</v>
      </c>
      <c r="AI323" s="413">
        <v>0</v>
      </c>
      <c r="AJ323" s="413">
        <v>0</v>
      </c>
      <c r="AK323" s="413">
        <v>0</v>
      </c>
      <c r="AL323" s="413">
        <v>0</v>
      </c>
      <c r="AM323" s="413">
        <v>0</v>
      </c>
      <c r="AN323" s="413">
        <v>0</v>
      </c>
      <c r="AO323" s="413">
        <v>0</v>
      </c>
      <c r="AP323" s="413">
        <v>0</v>
      </c>
      <c r="AQ323" s="413">
        <v>0</v>
      </c>
      <c r="AR323" s="413">
        <v>0</v>
      </c>
      <c r="AS323" s="413">
        <v>0</v>
      </c>
      <c r="AT323" s="413">
        <v>0</v>
      </c>
      <c r="AU323" s="413">
        <v>0</v>
      </c>
      <c r="AV323" s="413">
        <v>0</v>
      </c>
      <c r="AW323" s="413">
        <v>0</v>
      </c>
      <c r="AX323" s="413">
        <v>0</v>
      </c>
      <c r="AY323" s="413">
        <v>0</v>
      </c>
      <c r="AZ323" s="413">
        <v>0</v>
      </c>
      <c r="BA323" s="413">
        <v>0</v>
      </c>
      <c r="BB323" s="413">
        <v>0</v>
      </c>
      <c r="BC323" s="413">
        <v>0</v>
      </c>
      <c r="BD323" s="413">
        <v>0</v>
      </c>
      <c r="BE323" s="413">
        <v>0</v>
      </c>
      <c r="BF323" s="413">
        <v>0</v>
      </c>
      <c r="BG323" s="413">
        <v>0</v>
      </c>
      <c r="BH323" s="413">
        <v>0</v>
      </c>
      <c r="BI323" s="413">
        <v>0</v>
      </c>
      <c r="BJ323" s="28"/>
      <c r="BK323" s="28"/>
      <c r="BL323" s="28"/>
      <c r="BM323" s="28"/>
    </row>
    <row r="324" spans="1:65" x14ac:dyDescent="0.35">
      <c r="A324" s="28"/>
      <c r="B324" s="397" t="s">
        <v>64</v>
      </c>
      <c r="C324" s="398"/>
      <c r="D324" s="399" t="s">
        <v>499</v>
      </c>
      <c r="E324" s="398"/>
      <c r="F324" s="400"/>
      <c r="G324" s="401">
        <v>-0.73123420744969259</v>
      </c>
      <c r="H324" s="401">
        <v>5.0218603767088572</v>
      </c>
      <c r="I324" s="401">
        <v>4.6085716429829926</v>
      </c>
      <c r="J324" s="401">
        <v>3.3882134183244084</v>
      </c>
      <c r="K324" s="401">
        <v>1.2813085899156382</v>
      </c>
      <c r="L324" s="401">
        <v>0</v>
      </c>
      <c r="M324" s="401">
        <v>0</v>
      </c>
      <c r="N324" s="401">
        <v>0</v>
      </c>
      <c r="O324" s="401">
        <v>0</v>
      </c>
      <c r="P324" s="401">
        <v>0</v>
      </c>
      <c r="Q324" s="401">
        <v>0</v>
      </c>
      <c r="R324" s="401">
        <v>0</v>
      </c>
      <c r="S324" s="401">
        <v>0</v>
      </c>
      <c r="T324" s="401">
        <v>0</v>
      </c>
      <c r="U324" s="401">
        <v>0</v>
      </c>
      <c r="V324" s="401">
        <v>0</v>
      </c>
      <c r="W324" s="401">
        <v>0</v>
      </c>
      <c r="X324" s="401">
        <v>0</v>
      </c>
      <c r="Y324" s="401">
        <v>0</v>
      </c>
      <c r="Z324" s="401">
        <v>0</v>
      </c>
      <c r="AA324" s="401">
        <v>0</v>
      </c>
      <c r="AB324" s="401">
        <v>0</v>
      </c>
      <c r="AC324" s="401">
        <v>0</v>
      </c>
      <c r="AD324" s="401">
        <v>0</v>
      </c>
      <c r="AE324" s="401">
        <v>0</v>
      </c>
      <c r="AF324" s="401">
        <v>0</v>
      </c>
      <c r="AG324" s="401">
        <v>0</v>
      </c>
      <c r="AH324" s="401">
        <v>0</v>
      </c>
      <c r="AI324" s="401">
        <v>0</v>
      </c>
      <c r="AJ324" s="401">
        <v>0</v>
      </c>
      <c r="AK324" s="401">
        <v>0</v>
      </c>
      <c r="AL324" s="401">
        <v>0</v>
      </c>
      <c r="AM324" s="401">
        <v>0</v>
      </c>
      <c r="AN324" s="401">
        <v>0</v>
      </c>
      <c r="AO324" s="401">
        <v>0</v>
      </c>
      <c r="AP324" s="401">
        <v>0</v>
      </c>
      <c r="AQ324" s="401">
        <v>0</v>
      </c>
      <c r="AR324" s="401">
        <v>0</v>
      </c>
      <c r="AS324" s="401">
        <v>0</v>
      </c>
      <c r="AT324" s="401">
        <v>0</v>
      </c>
      <c r="AU324" s="401">
        <v>0</v>
      </c>
      <c r="AV324" s="401">
        <v>0</v>
      </c>
      <c r="AW324" s="401">
        <v>0</v>
      </c>
      <c r="AX324" s="401">
        <v>0</v>
      </c>
      <c r="AY324" s="401">
        <v>0</v>
      </c>
      <c r="AZ324" s="401">
        <v>0</v>
      </c>
      <c r="BA324" s="401">
        <v>0</v>
      </c>
      <c r="BB324" s="401">
        <v>0</v>
      </c>
      <c r="BC324" s="401">
        <v>0</v>
      </c>
      <c r="BD324" s="401">
        <v>0</v>
      </c>
      <c r="BE324" s="401">
        <v>0</v>
      </c>
      <c r="BF324" s="401">
        <v>0</v>
      </c>
      <c r="BG324" s="401">
        <v>0</v>
      </c>
      <c r="BH324" s="401">
        <v>0</v>
      </c>
      <c r="BI324" s="401">
        <v>0</v>
      </c>
      <c r="BJ324" s="28"/>
      <c r="BK324" s="28"/>
      <c r="BL324" s="28"/>
      <c r="BM324" s="28"/>
    </row>
    <row r="325" spans="1:65" ht="118" x14ac:dyDescent="0.35">
      <c r="A325" s="28"/>
      <c r="B325" s="402"/>
      <c r="C325" s="403"/>
      <c r="D325" s="404" t="s">
        <v>500</v>
      </c>
      <c r="E325" s="405">
        <v>0</v>
      </c>
      <c r="F325" s="406"/>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407"/>
      <c r="AE325" s="407"/>
      <c r="AF325" s="407"/>
      <c r="AG325" s="407"/>
      <c r="AH325" s="407"/>
      <c r="AI325" s="407"/>
      <c r="AJ325" s="407"/>
      <c r="AK325" s="407"/>
      <c r="AL325" s="407"/>
      <c r="AM325" s="407"/>
      <c r="AN325" s="407"/>
      <c r="AO325" s="407"/>
      <c r="AP325" s="407"/>
      <c r="AQ325" s="407"/>
      <c r="AR325" s="407"/>
      <c r="AS325" s="407"/>
      <c r="AT325" s="407"/>
      <c r="AU325" s="407"/>
      <c r="AV325" s="407"/>
      <c r="AW325" s="407"/>
      <c r="AX325" s="407"/>
      <c r="AY325" s="407"/>
      <c r="AZ325" s="407"/>
      <c r="BA325" s="407"/>
      <c r="BB325" s="407"/>
      <c r="BC325" s="407"/>
      <c r="BD325" s="407"/>
      <c r="BE325" s="407"/>
      <c r="BF325" s="407"/>
      <c r="BG325" s="407"/>
      <c r="BH325" s="407"/>
      <c r="BI325" s="407"/>
      <c r="BJ325" s="28"/>
      <c r="BK325" s="28"/>
      <c r="BL325" s="28"/>
      <c r="BM325" s="28"/>
    </row>
    <row r="326" spans="1:65" x14ac:dyDescent="0.35">
      <c r="A326" s="28"/>
      <c r="B326" s="402"/>
      <c r="C326" s="403"/>
      <c r="D326" s="404"/>
      <c r="E326" s="405">
        <v>1</v>
      </c>
      <c r="F326" s="406"/>
      <c r="G326" s="523"/>
      <c r="H326" s="407">
        <v>3.1119396411263649</v>
      </c>
      <c r="I326" s="407">
        <v>3.1119396411263649</v>
      </c>
      <c r="J326" s="407">
        <v>3.1119396411263649</v>
      </c>
      <c r="K326" s="407">
        <v>3.1119396411263649</v>
      </c>
      <c r="L326" s="407">
        <v>3.1119396411263649</v>
      </c>
      <c r="M326" s="407">
        <v>0</v>
      </c>
      <c r="N326" s="407">
        <v>0</v>
      </c>
      <c r="O326" s="407">
        <v>0</v>
      </c>
      <c r="P326" s="407">
        <v>0</v>
      </c>
      <c r="Q326" s="407">
        <v>0</v>
      </c>
      <c r="R326" s="407">
        <v>0</v>
      </c>
      <c r="S326" s="407">
        <v>0</v>
      </c>
      <c r="T326" s="407">
        <v>0</v>
      </c>
      <c r="U326" s="407">
        <v>0</v>
      </c>
      <c r="V326" s="407">
        <v>0</v>
      </c>
      <c r="W326" s="407">
        <v>0</v>
      </c>
      <c r="X326" s="407">
        <v>0</v>
      </c>
      <c r="Y326" s="407">
        <v>0</v>
      </c>
      <c r="Z326" s="407">
        <v>0</v>
      </c>
      <c r="AA326" s="407">
        <v>0</v>
      </c>
      <c r="AB326" s="407">
        <v>0</v>
      </c>
      <c r="AC326" s="407">
        <v>0</v>
      </c>
      <c r="AD326" s="407">
        <v>0</v>
      </c>
      <c r="AE326" s="407">
        <v>0</v>
      </c>
      <c r="AF326" s="407">
        <v>0</v>
      </c>
      <c r="AG326" s="407">
        <v>0</v>
      </c>
      <c r="AH326" s="407">
        <v>0</v>
      </c>
      <c r="AI326" s="407">
        <v>0</v>
      </c>
      <c r="AJ326" s="407">
        <v>0</v>
      </c>
      <c r="AK326" s="407">
        <v>0</v>
      </c>
      <c r="AL326" s="407">
        <v>0</v>
      </c>
      <c r="AM326" s="407">
        <v>0</v>
      </c>
      <c r="AN326" s="407">
        <v>0</v>
      </c>
      <c r="AO326" s="407">
        <v>0</v>
      </c>
      <c r="AP326" s="407">
        <v>0</v>
      </c>
      <c r="AQ326" s="407">
        <v>0</v>
      </c>
      <c r="AR326" s="407">
        <v>0</v>
      </c>
      <c r="AS326" s="407">
        <v>0</v>
      </c>
      <c r="AT326" s="407">
        <v>0</v>
      </c>
      <c r="AU326" s="407">
        <v>0</v>
      </c>
      <c r="AV326" s="407">
        <v>0</v>
      </c>
      <c r="AW326" s="407">
        <v>0</v>
      </c>
      <c r="AX326" s="407">
        <v>0</v>
      </c>
      <c r="AY326" s="407">
        <v>0</v>
      </c>
      <c r="AZ326" s="407">
        <v>0</v>
      </c>
      <c r="BA326" s="407">
        <v>0</v>
      </c>
      <c r="BB326" s="407">
        <v>0</v>
      </c>
      <c r="BC326" s="407">
        <v>0</v>
      </c>
      <c r="BD326" s="407">
        <v>0</v>
      </c>
      <c r="BE326" s="407">
        <v>0</v>
      </c>
      <c r="BF326" s="407">
        <v>0</v>
      </c>
      <c r="BG326" s="407">
        <v>0</v>
      </c>
      <c r="BH326" s="407">
        <v>0</v>
      </c>
      <c r="BI326" s="407">
        <v>0</v>
      </c>
      <c r="BJ326" s="28"/>
      <c r="BK326" s="28"/>
      <c r="BL326" s="28"/>
      <c r="BM326" s="28"/>
    </row>
    <row r="327" spans="1:65" x14ac:dyDescent="0.35">
      <c r="A327" s="28"/>
      <c r="B327" s="402"/>
      <c r="C327" s="403"/>
      <c r="D327" s="404"/>
      <c r="E327" s="405">
        <v>2</v>
      </c>
      <c r="F327" s="406"/>
      <c r="G327" s="408"/>
      <c r="H327" s="524"/>
      <c r="I327" s="407">
        <v>3.8758643167186526</v>
      </c>
      <c r="J327" s="407">
        <v>3.8758643167186526</v>
      </c>
      <c r="K327" s="407">
        <v>3.8758643167186526</v>
      </c>
      <c r="L327" s="407">
        <v>3.8758643167186526</v>
      </c>
      <c r="M327" s="407">
        <v>3.8758643167186526</v>
      </c>
      <c r="N327" s="407">
        <v>0</v>
      </c>
      <c r="O327" s="407">
        <v>0</v>
      </c>
      <c r="P327" s="407">
        <v>0</v>
      </c>
      <c r="Q327" s="407">
        <v>0</v>
      </c>
      <c r="R327" s="407">
        <v>0</v>
      </c>
      <c r="S327" s="407">
        <v>0</v>
      </c>
      <c r="T327" s="407">
        <v>0</v>
      </c>
      <c r="U327" s="407">
        <v>0</v>
      </c>
      <c r="V327" s="407">
        <v>0</v>
      </c>
      <c r="W327" s="407">
        <v>0</v>
      </c>
      <c r="X327" s="407">
        <v>0</v>
      </c>
      <c r="Y327" s="407">
        <v>0</v>
      </c>
      <c r="Z327" s="407">
        <v>0</v>
      </c>
      <c r="AA327" s="407">
        <v>0</v>
      </c>
      <c r="AB327" s="407">
        <v>0</v>
      </c>
      <c r="AC327" s="407">
        <v>0</v>
      </c>
      <c r="AD327" s="407">
        <v>0</v>
      </c>
      <c r="AE327" s="407">
        <v>0</v>
      </c>
      <c r="AF327" s="407">
        <v>0</v>
      </c>
      <c r="AG327" s="407">
        <v>0</v>
      </c>
      <c r="AH327" s="407">
        <v>0</v>
      </c>
      <c r="AI327" s="407">
        <v>0</v>
      </c>
      <c r="AJ327" s="407">
        <v>0</v>
      </c>
      <c r="AK327" s="407">
        <v>0</v>
      </c>
      <c r="AL327" s="407">
        <v>0</v>
      </c>
      <c r="AM327" s="407">
        <v>0</v>
      </c>
      <c r="AN327" s="407">
        <v>0</v>
      </c>
      <c r="AO327" s="407">
        <v>0</v>
      </c>
      <c r="AP327" s="407">
        <v>0</v>
      </c>
      <c r="AQ327" s="407">
        <v>0</v>
      </c>
      <c r="AR327" s="407">
        <v>0</v>
      </c>
      <c r="AS327" s="407">
        <v>0</v>
      </c>
      <c r="AT327" s="407">
        <v>0</v>
      </c>
      <c r="AU327" s="407">
        <v>0</v>
      </c>
      <c r="AV327" s="407">
        <v>0</v>
      </c>
      <c r="AW327" s="407">
        <v>0</v>
      </c>
      <c r="AX327" s="407">
        <v>0</v>
      </c>
      <c r="AY327" s="407">
        <v>0</v>
      </c>
      <c r="AZ327" s="407">
        <v>0</v>
      </c>
      <c r="BA327" s="407">
        <v>0</v>
      </c>
      <c r="BB327" s="407">
        <v>0</v>
      </c>
      <c r="BC327" s="407">
        <v>0</v>
      </c>
      <c r="BD327" s="407">
        <v>0</v>
      </c>
      <c r="BE327" s="407">
        <v>0</v>
      </c>
      <c r="BF327" s="407">
        <v>0</v>
      </c>
      <c r="BG327" s="407">
        <v>0</v>
      </c>
      <c r="BH327" s="407">
        <v>0</v>
      </c>
      <c r="BI327" s="407">
        <v>0</v>
      </c>
      <c r="BJ327" s="28"/>
      <c r="BK327" s="28"/>
      <c r="BL327" s="28"/>
      <c r="BM327" s="28"/>
    </row>
    <row r="328" spans="1:65" x14ac:dyDescent="0.35">
      <c r="A328" s="28"/>
      <c r="B328" s="402"/>
      <c r="C328" s="403"/>
      <c r="D328" s="404"/>
      <c r="E328" s="405">
        <v>3</v>
      </c>
      <c r="F328" s="406"/>
      <c r="G328" s="408"/>
      <c r="H328" s="409"/>
      <c r="I328" s="524"/>
      <c r="J328" s="407">
        <v>2.297657764829145</v>
      </c>
      <c r="K328" s="407">
        <v>2.297657764829145</v>
      </c>
      <c r="L328" s="407">
        <v>2.297657764829145</v>
      </c>
      <c r="M328" s="407">
        <v>2.297657764829145</v>
      </c>
      <c r="N328" s="407">
        <v>2.297657764829145</v>
      </c>
      <c r="O328" s="407">
        <v>0</v>
      </c>
      <c r="P328" s="407">
        <v>0</v>
      </c>
      <c r="Q328" s="407">
        <v>0</v>
      </c>
      <c r="R328" s="407">
        <v>0</v>
      </c>
      <c r="S328" s="407">
        <v>0</v>
      </c>
      <c r="T328" s="407">
        <v>0</v>
      </c>
      <c r="U328" s="407">
        <v>0</v>
      </c>
      <c r="V328" s="407">
        <v>0</v>
      </c>
      <c r="W328" s="407">
        <v>0</v>
      </c>
      <c r="X328" s="407">
        <v>0</v>
      </c>
      <c r="Y328" s="407">
        <v>0</v>
      </c>
      <c r="Z328" s="407">
        <v>0</v>
      </c>
      <c r="AA328" s="407">
        <v>0</v>
      </c>
      <c r="AB328" s="407">
        <v>0</v>
      </c>
      <c r="AC328" s="407">
        <v>0</v>
      </c>
      <c r="AD328" s="407">
        <v>0</v>
      </c>
      <c r="AE328" s="407">
        <v>0</v>
      </c>
      <c r="AF328" s="407">
        <v>0</v>
      </c>
      <c r="AG328" s="407">
        <v>0</v>
      </c>
      <c r="AH328" s="407">
        <v>0</v>
      </c>
      <c r="AI328" s="407">
        <v>0</v>
      </c>
      <c r="AJ328" s="407">
        <v>0</v>
      </c>
      <c r="AK328" s="407">
        <v>0</v>
      </c>
      <c r="AL328" s="407">
        <v>0</v>
      </c>
      <c r="AM328" s="407">
        <v>0</v>
      </c>
      <c r="AN328" s="407">
        <v>0</v>
      </c>
      <c r="AO328" s="407">
        <v>0</v>
      </c>
      <c r="AP328" s="407">
        <v>0</v>
      </c>
      <c r="AQ328" s="407">
        <v>0</v>
      </c>
      <c r="AR328" s="407">
        <v>0</v>
      </c>
      <c r="AS328" s="407">
        <v>0</v>
      </c>
      <c r="AT328" s="407">
        <v>0</v>
      </c>
      <c r="AU328" s="407">
        <v>0</v>
      </c>
      <c r="AV328" s="407">
        <v>0</v>
      </c>
      <c r="AW328" s="407">
        <v>0</v>
      </c>
      <c r="AX328" s="407">
        <v>0</v>
      </c>
      <c r="AY328" s="407">
        <v>0</v>
      </c>
      <c r="AZ328" s="407">
        <v>0</v>
      </c>
      <c r="BA328" s="407">
        <v>0</v>
      </c>
      <c r="BB328" s="407">
        <v>0</v>
      </c>
      <c r="BC328" s="407">
        <v>0</v>
      </c>
      <c r="BD328" s="407">
        <v>0</v>
      </c>
      <c r="BE328" s="407">
        <v>0</v>
      </c>
      <c r="BF328" s="407">
        <v>0</v>
      </c>
      <c r="BG328" s="407">
        <v>0</v>
      </c>
      <c r="BH328" s="407">
        <v>0</v>
      </c>
      <c r="BI328" s="407">
        <v>0</v>
      </c>
      <c r="BJ328" s="28"/>
      <c r="BK328" s="28"/>
      <c r="BL328" s="28"/>
      <c r="BM328" s="28"/>
    </row>
    <row r="329" spans="1:65" x14ac:dyDescent="0.35">
      <c r="A329" s="28"/>
      <c r="B329" s="402"/>
      <c r="C329" s="403"/>
      <c r="D329" s="404"/>
      <c r="E329" s="405">
        <v>4</v>
      </c>
      <c r="F329" s="406"/>
      <c r="G329" s="408"/>
      <c r="H329" s="409"/>
      <c r="I329" s="409"/>
      <c r="J329" s="524"/>
      <c r="K329" s="407">
        <v>1.6340723790983351</v>
      </c>
      <c r="L329" s="407">
        <v>1.6340723790983351</v>
      </c>
      <c r="M329" s="407">
        <v>1.6340723790983351</v>
      </c>
      <c r="N329" s="407">
        <v>1.6340723790983351</v>
      </c>
      <c r="O329" s="407">
        <v>1.6340723790983351</v>
      </c>
      <c r="P329" s="407">
        <v>0</v>
      </c>
      <c r="Q329" s="407">
        <v>0</v>
      </c>
      <c r="R329" s="407">
        <v>0</v>
      </c>
      <c r="S329" s="407">
        <v>0</v>
      </c>
      <c r="T329" s="407">
        <v>0</v>
      </c>
      <c r="U329" s="407">
        <v>0</v>
      </c>
      <c r="V329" s="407">
        <v>0</v>
      </c>
      <c r="W329" s="407">
        <v>0</v>
      </c>
      <c r="X329" s="407">
        <v>0</v>
      </c>
      <c r="Y329" s="407">
        <v>0</v>
      </c>
      <c r="Z329" s="407">
        <v>0</v>
      </c>
      <c r="AA329" s="407">
        <v>0</v>
      </c>
      <c r="AB329" s="407">
        <v>0</v>
      </c>
      <c r="AC329" s="407">
        <v>0</v>
      </c>
      <c r="AD329" s="407">
        <v>0</v>
      </c>
      <c r="AE329" s="407">
        <v>0</v>
      </c>
      <c r="AF329" s="407">
        <v>0</v>
      </c>
      <c r="AG329" s="407">
        <v>0</v>
      </c>
      <c r="AH329" s="407">
        <v>0</v>
      </c>
      <c r="AI329" s="407">
        <v>0</v>
      </c>
      <c r="AJ329" s="407">
        <v>0</v>
      </c>
      <c r="AK329" s="407">
        <v>0</v>
      </c>
      <c r="AL329" s="407">
        <v>0</v>
      </c>
      <c r="AM329" s="407">
        <v>0</v>
      </c>
      <c r="AN329" s="407">
        <v>0</v>
      </c>
      <c r="AO329" s="407">
        <v>0</v>
      </c>
      <c r="AP329" s="407">
        <v>0</v>
      </c>
      <c r="AQ329" s="407">
        <v>0</v>
      </c>
      <c r="AR329" s="407">
        <v>0</v>
      </c>
      <c r="AS329" s="407">
        <v>0</v>
      </c>
      <c r="AT329" s="407">
        <v>0</v>
      </c>
      <c r="AU329" s="407">
        <v>0</v>
      </c>
      <c r="AV329" s="407">
        <v>0</v>
      </c>
      <c r="AW329" s="407">
        <v>0</v>
      </c>
      <c r="AX329" s="407">
        <v>0</v>
      </c>
      <c r="AY329" s="407">
        <v>0</v>
      </c>
      <c r="AZ329" s="407">
        <v>0</v>
      </c>
      <c r="BA329" s="407">
        <v>0</v>
      </c>
      <c r="BB329" s="407">
        <v>0</v>
      </c>
      <c r="BC329" s="407">
        <v>0</v>
      </c>
      <c r="BD329" s="407">
        <v>0</v>
      </c>
      <c r="BE329" s="407">
        <v>0</v>
      </c>
      <c r="BF329" s="407">
        <v>0</v>
      </c>
      <c r="BG329" s="407">
        <v>0</v>
      </c>
      <c r="BH329" s="407">
        <v>0</v>
      </c>
      <c r="BI329" s="407">
        <v>0</v>
      </c>
      <c r="BJ329" s="414"/>
      <c r="BK329" s="28"/>
      <c r="BL329" s="28"/>
      <c r="BM329" s="28"/>
    </row>
    <row r="330" spans="1:65" x14ac:dyDescent="0.35">
      <c r="A330" s="28"/>
      <c r="B330" s="402"/>
      <c r="C330" s="403"/>
      <c r="D330" s="404"/>
      <c r="E330" s="405">
        <v>5</v>
      </c>
      <c r="F330" s="406"/>
      <c r="G330" s="408"/>
      <c r="H330" s="409"/>
      <c r="I330" s="409"/>
      <c r="J330" s="409"/>
      <c r="K330" s="524"/>
      <c r="L330" s="407">
        <v>1.5796036502418507</v>
      </c>
      <c r="M330" s="407">
        <v>1.5796036502418507</v>
      </c>
      <c r="N330" s="407">
        <v>1.5796036502418507</v>
      </c>
      <c r="O330" s="407">
        <v>1.5796036502418507</v>
      </c>
      <c r="P330" s="407">
        <v>1.5796036502418507</v>
      </c>
      <c r="Q330" s="407">
        <v>8.8817841970012523E-16</v>
      </c>
      <c r="R330" s="407">
        <v>0</v>
      </c>
      <c r="S330" s="407">
        <v>0</v>
      </c>
      <c r="T330" s="407">
        <v>0</v>
      </c>
      <c r="U330" s="407">
        <v>0</v>
      </c>
      <c r="V330" s="407">
        <v>0</v>
      </c>
      <c r="W330" s="407">
        <v>0</v>
      </c>
      <c r="X330" s="407">
        <v>0</v>
      </c>
      <c r="Y330" s="407">
        <v>0</v>
      </c>
      <c r="Z330" s="407">
        <v>0</v>
      </c>
      <c r="AA330" s="407">
        <v>0</v>
      </c>
      <c r="AB330" s="407">
        <v>0</v>
      </c>
      <c r="AC330" s="407">
        <v>0</v>
      </c>
      <c r="AD330" s="407">
        <v>0</v>
      </c>
      <c r="AE330" s="407">
        <v>0</v>
      </c>
      <c r="AF330" s="407">
        <v>0</v>
      </c>
      <c r="AG330" s="407">
        <v>0</v>
      </c>
      <c r="AH330" s="407">
        <v>0</v>
      </c>
      <c r="AI330" s="407">
        <v>0</v>
      </c>
      <c r="AJ330" s="407">
        <v>0</v>
      </c>
      <c r="AK330" s="407">
        <v>0</v>
      </c>
      <c r="AL330" s="407">
        <v>0</v>
      </c>
      <c r="AM330" s="407">
        <v>0</v>
      </c>
      <c r="AN330" s="407">
        <v>0</v>
      </c>
      <c r="AO330" s="407">
        <v>0</v>
      </c>
      <c r="AP330" s="407">
        <v>0</v>
      </c>
      <c r="AQ330" s="407">
        <v>0</v>
      </c>
      <c r="AR330" s="407">
        <v>0</v>
      </c>
      <c r="AS330" s="407">
        <v>0</v>
      </c>
      <c r="AT330" s="407">
        <v>0</v>
      </c>
      <c r="AU330" s="407">
        <v>0</v>
      </c>
      <c r="AV330" s="407">
        <v>0</v>
      </c>
      <c r="AW330" s="407">
        <v>0</v>
      </c>
      <c r="AX330" s="407">
        <v>0</v>
      </c>
      <c r="AY330" s="407">
        <v>0</v>
      </c>
      <c r="AZ330" s="407">
        <v>0</v>
      </c>
      <c r="BA330" s="407">
        <v>0</v>
      </c>
      <c r="BB330" s="407">
        <v>0</v>
      </c>
      <c r="BC330" s="407">
        <v>0</v>
      </c>
      <c r="BD330" s="407">
        <v>0</v>
      </c>
      <c r="BE330" s="407">
        <v>0</v>
      </c>
      <c r="BF330" s="407">
        <v>0</v>
      </c>
      <c r="BG330" s="407">
        <v>0</v>
      </c>
      <c r="BH330" s="407">
        <v>0</v>
      </c>
      <c r="BI330" s="407">
        <v>0</v>
      </c>
      <c r="BJ330" s="28"/>
      <c r="BK330" s="28"/>
      <c r="BL330" s="28"/>
      <c r="BM330" s="28"/>
    </row>
    <row r="331" spans="1:65" x14ac:dyDescent="0.35">
      <c r="A331" s="28"/>
      <c r="B331" s="402"/>
      <c r="C331" s="403"/>
      <c r="D331" s="404"/>
      <c r="E331" s="405">
        <v>6</v>
      </c>
      <c r="F331" s="406"/>
      <c r="G331" s="408"/>
      <c r="H331" s="409"/>
      <c r="I331" s="409"/>
      <c r="J331" s="409"/>
      <c r="K331" s="409"/>
      <c r="L331" s="524"/>
      <c r="M331" s="407">
        <v>0</v>
      </c>
      <c r="N331" s="407">
        <v>0</v>
      </c>
      <c r="O331" s="407">
        <v>0</v>
      </c>
      <c r="P331" s="407">
        <v>0</v>
      </c>
      <c r="Q331" s="407">
        <v>0</v>
      </c>
      <c r="R331" s="407">
        <v>0</v>
      </c>
      <c r="S331" s="407">
        <v>0</v>
      </c>
      <c r="T331" s="407">
        <v>0</v>
      </c>
      <c r="U331" s="407">
        <v>0</v>
      </c>
      <c r="V331" s="407">
        <v>0</v>
      </c>
      <c r="W331" s="407">
        <v>0</v>
      </c>
      <c r="X331" s="407">
        <v>0</v>
      </c>
      <c r="Y331" s="407">
        <v>0</v>
      </c>
      <c r="Z331" s="407">
        <v>0</v>
      </c>
      <c r="AA331" s="407">
        <v>0</v>
      </c>
      <c r="AB331" s="407">
        <v>0</v>
      </c>
      <c r="AC331" s="407">
        <v>0</v>
      </c>
      <c r="AD331" s="407">
        <v>0</v>
      </c>
      <c r="AE331" s="407">
        <v>0</v>
      </c>
      <c r="AF331" s="407">
        <v>0</v>
      </c>
      <c r="AG331" s="407">
        <v>0</v>
      </c>
      <c r="AH331" s="407">
        <v>0</v>
      </c>
      <c r="AI331" s="407">
        <v>0</v>
      </c>
      <c r="AJ331" s="407">
        <v>0</v>
      </c>
      <c r="AK331" s="407">
        <v>0</v>
      </c>
      <c r="AL331" s="407">
        <v>0</v>
      </c>
      <c r="AM331" s="407">
        <v>0</v>
      </c>
      <c r="AN331" s="407">
        <v>0</v>
      </c>
      <c r="AO331" s="407">
        <v>0</v>
      </c>
      <c r="AP331" s="407">
        <v>0</v>
      </c>
      <c r="AQ331" s="407">
        <v>0</v>
      </c>
      <c r="AR331" s="407">
        <v>0</v>
      </c>
      <c r="AS331" s="407">
        <v>0</v>
      </c>
      <c r="AT331" s="407">
        <v>0</v>
      </c>
      <c r="AU331" s="407">
        <v>0</v>
      </c>
      <c r="AV331" s="407">
        <v>0</v>
      </c>
      <c r="AW331" s="407">
        <v>0</v>
      </c>
      <c r="AX331" s="407">
        <v>0</v>
      </c>
      <c r="AY331" s="407">
        <v>0</v>
      </c>
      <c r="AZ331" s="407">
        <v>0</v>
      </c>
      <c r="BA331" s="407">
        <v>0</v>
      </c>
      <c r="BB331" s="407">
        <v>0</v>
      </c>
      <c r="BC331" s="407">
        <v>0</v>
      </c>
      <c r="BD331" s="407">
        <v>0</v>
      </c>
      <c r="BE331" s="407">
        <v>0</v>
      </c>
      <c r="BF331" s="407">
        <v>0</v>
      </c>
      <c r="BG331" s="407">
        <v>0</v>
      </c>
      <c r="BH331" s="407">
        <v>0</v>
      </c>
      <c r="BI331" s="407">
        <v>0</v>
      </c>
      <c r="BJ331" s="28"/>
      <c r="BK331" s="28"/>
      <c r="BL331" s="28"/>
      <c r="BM331" s="28"/>
    </row>
    <row r="332" spans="1:65" x14ac:dyDescent="0.35">
      <c r="A332" s="28"/>
      <c r="B332" s="402"/>
      <c r="C332" s="403"/>
      <c r="D332" s="404"/>
      <c r="E332" s="405">
        <v>7</v>
      </c>
      <c r="F332" s="406"/>
      <c r="G332" s="408"/>
      <c r="H332" s="409"/>
      <c r="I332" s="409"/>
      <c r="J332" s="409"/>
      <c r="K332" s="409"/>
      <c r="L332" s="409"/>
      <c r="M332" s="524"/>
      <c r="N332" s="407">
        <v>0</v>
      </c>
      <c r="O332" s="407">
        <v>0</v>
      </c>
      <c r="P332" s="407">
        <v>0</v>
      </c>
      <c r="Q332" s="407">
        <v>0</v>
      </c>
      <c r="R332" s="407">
        <v>0</v>
      </c>
      <c r="S332" s="407">
        <v>0</v>
      </c>
      <c r="T332" s="407">
        <v>0</v>
      </c>
      <c r="U332" s="407">
        <v>0</v>
      </c>
      <c r="V332" s="407">
        <v>0</v>
      </c>
      <c r="W332" s="407">
        <v>0</v>
      </c>
      <c r="X332" s="407">
        <v>0</v>
      </c>
      <c r="Y332" s="407">
        <v>0</v>
      </c>
      <c r="Z332" s="407">
        <v>0</v>
      </c>
      <c r="AA332" s="407">
        <v>0</v>
      </c>
      <c r="AB332" s="407">
        <v>0</v>
      </c>
      <c r="AC332" s="407">
        <v>0</v>
      </c>
      <c r="AD332" s="407">
        <v>0</v>
      </c>
      <c r="AE332" s="407">
        <v>0</v>
      </c>
      <c r="AF332" s="407">
        <v>0</v>
      </c>
      <c r="AG332" s="407">
        <v>0</v>
      </c>
      <c r="AH332" s="407">
        <v>0</v>
      </c>
      <c r="AI332" s="407">
        <v>0</v>
      </c>
      <c r="AJ332" s="407">
        <v>0</v>
      </c>
      <c r="AK332" s="407">
        <v>0</v>
      </c>
      <c r="AL332" s="407">
        <v>0</v>
      </c>
      <c r="AM332" s="407">
        <v>0</v>
      </c>
      <c r="AN332" s="407">
        <v>0</v>
      </c>
      <c r="AO332" s="407">
        <v>0</v>
      </c>
      <c r="AP332" s="407">
        <v>0</v>
      </c>
      <c r="AQ332" s="407">
        <v>0</v>
      </c>
      <c r="AR332" s="407">
        <v>0</v>
      </c>
      <c r="AS332" s="407">
        <v>0</v>
      </c>
      <c r="AT332" s="407">
        <v>0</v>
      </c>
      <c r="AU332" s="407">
        <v>0</v>
      </c>
      <c r="AV332" s="407">
        <v>0</v>
      </c>
      <c r="AW332" s="407">
        <v>0</v>
      </c>
      <c r="AX332" s="407">
        <v>0</v>
      </c>
      <c r="AY332" s="407">
        <v>0</v>
      </c>
      <c r="AZ332" s="407">
        <v>0</v>
      </c>
      <c r="BA332" s="407">
        <v>0</v>
      </c>
      <c r="BB332" s="407">
        <v>0</v>
      </c>
      <c r="BC332" s="407">
        <v>0</v>
      </c>
      <c r="BD332" s="407">
        <v>0</v>
      </c>
      <c r="BE332" s="407">
        <v>0</v>
      </c>
      <c r="BF332" s="407">
        <v>0</v>
      </c>
      <c r="BG332" s="407">
        <v>0</v>
      </c>
      <c r="BH332" s="407">
        <v>0</v>
      </c>
      <c r="BI332" s="407">
        <v>0</v>
      </c>
      <c r="BJ332" s="28"/>
      <c r="BK332" s="28"/>
      <c r="BL332" s="28"/>
      <c r="BM332" s="28"/>
    </row>
    <row r="333" spans="1:65" x14ac:dyDescent="0.35">
      <c r="A333" s="28"/>
      <c r="B333" s="402"/>
      <c r="C333" s="403"/>
      <c r="D333" s="404"/>
      <c r="E333" s="405">
        <v>8</v>
      </c>
      <c r="F333" s="406"/>
      <c r="G333" s="408"/>
      <c r="H333" s="409"/>
      <c r="I333" s="409"/>
      <c r="J333" s="409"/>
      <c r="K333" s="409"/>
      <c r="L333" s="409"/>
      <c r="M333" s="409"/>
      <c r="N333" s="524"/>
      <c r="O333" s="407">
        <v>0</v>
      </c>
      <c r="P333" s="407">
        <v>0</v>
      </c>
      <c r="Q333" s="407">
        <v>0</v>
      </c>
      <c r="R333" s="407">
        <v>0</v>
      </c>
      <c r="S333" s="407">
        <v>0</v>
      </c>
      <c r="T333" s="407">
        <v>0</v>
      </c>
      <c r="U333" s="407">
        <v>0</v>
      </c>
      <c r="V333" s="407">
        <v>0</v>
      </c>
      <c r="W333" s="407">
        <v>0</v>
      </c>
      <c r="X333" s="407">
        <v>0</v>
      </c>
      <c r="Y333" s="407">
        <v>0</v>
      </c>
      <c r="Z333" s="407">
        <v>0</v>
      </c>
      <c r="AA333" s="407">
        <v>0</v>
      </c>
      <c r="AB333" s="407">
        <v>0</v>
      </c>
      <c r="AC333" s="407">
        <v>0</v>
      </c>
      <c r="AD333" s="407">
        <v>0</v>
      </c>
      <c r="AE333" s="407">
        <v>0</v>
      </c>
      <c r="AF333" s="407">
        <v>0</v>
      </c>
      <c r="AG333" s="407">
        <v>0</v>
      </c>
      <c r="AH333" s="407">
        <v>0</v>
      </c>
      <c r="AI333" s="407">
        <v>0</v>
      </c>
      <c r="AJ333" s="407">
        <v>0</v>
      </c>
      <c r="AK333" s="407">
        <v>0</v>
      </c>
      <c r="AL333" s="407">
        <v>0</v>
      </c>
      <c r="AM333" s="407">
        <v>0</v>
      </c>
      <c r="AN333" s="407">
        <v>0</v>
      </c>
      <c r="AO333" s="407">
        <v>0</v>
      </c>
      <c r="AP333" s="407">
        <v>0</v>
      </c>
      <c r="AQ333" s="407">
        <v>0</v>
      </c>
      <c r="AR333" s="407">
        <v>0</v>
      </c>
      <c r="AS333" s="407">
        <v>0</v>
      </c>
      <c r="AT333" s="407">
        <v>0</v>
      </c>
      <c r="AU333" s="407">
        <v>0</v>
      </c>
      <c r="AV333" s="407">
        <v>0</v>
      </c>
      <c r="AW333" s="407">
        <v>0</v>
      </c>
      <c r="AX333" s="407">
        <v>0</v>
      </c>
      <c r="AY333" s="407">
        <v>0</v>
      </c>
      <c r="AZ333" s="407">
        <v>0</v>
      </c>
      <c r="BA333" s="407">
        <v>0</v>
      </c>
      <c r="BB333" s="407">
        <v>0</v>
      </c>
      <c r="BC333" s="407">
        <v>0</v>
      </c>
      <c r="BD333" s="407">
        <v>0</v>
      </c>
      <c r="BE333" s="407">
        <v>0</v>
      </c>
      <c r="BF333" s="407">
        <v>0</v>
      </c>
      <c r="BG333" s="407">
        <v>0</v>
      </c>
      <c r="BH333" s="407">
        <v>0</v>
      </c>
      <c r="BI333" s="407">
        <v>0</v>
      </c>
      <c r="BJ333" s="28"/>
      <c r="BK333" s="28"/>
      <c r="BL333" s="28"/>
      <c r="BM333" s="28"/>
    </row>
    <row r="334" spans="1:65" x14ac:dyDescent="0.35">
      <c r="A334" s="28"/>
      <c r="B334" s="402"/>
      <c r="C334" s="403"/>
      <c r="D334" s="404"/>
      <c r="E334" s="405">
        <v>9</v>
      </c>
      <c r="F334" s="406"/>
      <c r="G334" s="408"/>
      <c r="H334" s="409"/>
      <c r="I334" s="409"/>
      <c r="J334" s="409"/>
      <c r="K334" s="409"/>
      <c r="L334" s="409"/>
      <c r="M334" s="409"/>
      <c r="N334" s="409"/>
      <c r="O334" s="524"/>
      <c r="P334" s="407">
        <v>0</v>
      </c>
      <c r="Q334" s="407">
        <v>0</v>
      </c>
      <c r="R334" s="407">
        <v>0</v>
      </c>
      <c r="S334" s="407">
        <v>0</v>
      </c>
      <c r="T334" s="407">
        <v>0</v>
      </c>
      <c r="U334" s="407">
        <v>0</v>
      </c>
      <c r="V334" s="407">
        <v>0</v>
      </c>
      <c r="W334" s="407">
        <v>0</v>
      </c>
      <c r="X334" s="407">
        <v>0</v>
      </c>
      <c r="Y334" s="407">
        <v>0</v>
      </c>
      <c r="Z334" s="407">
        <v>0</v>
      </c>
      <c r="AA334" s="407">
        <v>0</v>
      </c>
      <c r="AB334" s="407">
        <v>0</v>
      </c>
      <c r="AC334" s="407">
        <v>0</v>
      </c>
      <c r="AD334" s="407">
        <v>0</v>
      </c>
      <c r="AE334" s="407">
        <v>0</v>
      </c>
      <c r="AF334" s="407">
        <v>0</v>
      </c>
      <c r="AG334" s="407">
        <v>0</v>
      </c>
      <c r="AH334" s="407">
        <v>0</v>
      </c>
      <c r="AI334" s="407">
        <v>0</v>
      </c>
      <c r="AJ334" s="407">
        <v>0</v>
      </c>
      <c r="AK334" s="407">
        <v>0</v>
      </c>
      <c r="AL334" s="407">
        <v>0</v>
      </c>
      <c r="AM334" s="407">
        <v>0</v>
      </c>
      <c r="AN334" s="407">
        <v>0</v>
      </c>
      <c r="AO334" s="407">
        <v>0</v>
      </c>
      <c r="AP334" s="407">
        <v>0</v>
      </c>
      <c r="AQ334" s="407">
        <v>0</v>
      </c>
      <c r="AR334" s="407">
        <v>0</v>
      </c>
      <c r="AS334" s="407">
        <v>0</v>
      </c>
      <c r="AT334" s="407">
        <v>0</v>
      </c>
      <c r="AU334" s="407">
        <v>0</v>
      </c>
      <c r="AV334" s="407">
        <v>0</v>
      </c>
      <c r="AW334" s="407">
        <v>0</v>
      </c>
      <c r="AX334" s="407">
        <v>0</v>
      </c>
      <c r="AY334" s="407">
        <v>0</v>
      </c>
      <c r="AZ334" s="407">
        <v>0</v>
      </c>
      <c r="BA334" s="407">
        <v>0</v>
      </c>
      <c r="BB334" s="407">
        <v>0</v>
      </c>
      <c r="BC334" s="407">
        <v>0</v>
      </c>
      <c r="BD334" s="407">
        <v>0</v>
      </c>
      <c r="BE334" s="407">
        <v>0</v>
      </c>
      <c r="BF334" s="407">
        <v>0</v>
      </c>
      <c r="BG334" s="407">
        <v>0</v>
      </c>
      <c r="BH334" s="407">
        <v>0</v>
      </c>
      <c r="BI334" s="407">
        <v>0</v>
      </c>
      <c r="BJ334" s="28"/>
      <c r="BK334" s="28"/>
      <c r="BL334" s="28"/>
      <c r="BM334" s="28"/>
    </row>
    <row r="335" spans="1:65" x14ac:dyDescent="0.35">
      <c r="A335" s="28"/>
      <c r="B335" s="402"/>
      <c r="C335" s="403"/>
      <c r="D335" s="404"/>
      <c r="E335" s="411">
        <v>10</v>
      </c>
      <c r="F335" s="406"/>
      <c r="G335" s="408"/>
      <c r="H335" s="409"/>
      <c r="I335" s="409"/>
      <c r="J335" s="409"/>
      <c r="K335" s="409"/>
      <c r="L335" s="409"/>
      <c r="M335" s="409"/>
      <c r="N335" s="409"/>
      <c r="O335" s="409"/>
      <c r="P335" s="524"/>
      <c r="Q335" s="407">
        <v>0</v>
      </c>
      <c r="R335" s="407">
        <v>0</v>
      </c>
      <c r="S335" s="407">
        <v>0</v>
      </c>
      <c r="T335" s="407">
        <v>0</v>
      </c>
      <c r="U335" s="407">
        <v>0</v>
      </c>
      <c r="V335" s="407">
        <v>0</v>
      </c>
      <c r="W335" s="407">
        <v>0</v>
      </c>
      <c r="X335" s="407">
        <v>0</v>
      </c>
      <c r="Y335" s="407">
        <v>0</v>
      </c>
      <c r="Z335" s="407">
        <v>0</v>
      </c>
      <c r="AA335" s="407">
        <v>0</v>
      </c>
      <c r="AB335" s="407">
        <v>0</v>
      </c>
      <c r="AC335" s="407">
        <v>0</v>
      </c>
      <c r="AD335" s="407">
        <v>0</v>
      </c>
      <c r="AE335" s="407">
        <v>0</v>
      </c>
      <c r="AF335" s="407">
        <v>0</v>
      </c>
      <c r="AG335" s="407">
        <v>0</v>
      </c>
      <c r="AH335" s="407">
        <v>0</v>
      </c>
      <c r="AI335" s="407">
        <v>0</v>
      </c>
      <c r="AJ335" s="407">
        <v>0</v>
      </c>
      <c r="AK335" s="407">
        <v>0</v>
      </c>
      <c r="AL335" s="407">
        <v>0</v>
      </c>
      <c r="AM335" s="407">
        <v>0</v>
      </c>
      <c r="AN335" s="407">
        <v>0</v>
      </c>
      <c r="AO335" s="407">
        <v>0</v>
      </c>
      <c r="AP335" s="407">
        <v>0</v>
      </c>
      <c r="AQ335" s="407">
        <v>0</v>
      </c>
      <c r="AR335" s="407">
        <v>0</v>
      </c>
      <c r="AS335" s="407">
        <v>0</v>
      </c>
      <c r="AT335" s="407">
        <v>0</v>
      </c>
      <c r="AU335" s="407">
        <v>0</v>
      </c>
      <c r="AV335" s="407">
        <v>0</v>
      </c>
      <c r="AW335" s="407">
        <v>0</v>
      </c>
      <c r="AX335" s="407">
        <v>0</v>
      </c>
      <c r="AY335" s="407">
        <v>0</v>
      </c>
      <c r="AZ335" s="407">
        <v>0</v>
      </c>
      <c r="BA335" s="407">
        <v>0</v>
      </c>
      <c r="BB335" s="407">
        <v>0</v>
      </c>
      <c r="BC335" s="407">
        <v>0</v>
      </c>
      <c r="BD335" s="407">
        <v>0</v>
      </c>
      <c r="BE335" s="407">
        <v>0</v>
      </c>
      <c r="BF335" s="407">
        <v>0</v>
      </c>
      <c r="BG335" s="407">
        <v>0</v>
      </c>
      <c r="BH335" s="407">
        <v>0</v>
      </c>
      <c r="BI335" s="407">
        <v>0</v>
      </c>
      <c r="BJ335" s="28"/>
      <c r="BK335" s="28"/>
      <c r="BL335" s="28"/>
      <c r="BM335" s="28"/>
    </row>
    <row r="336" spans="1:65" x14ac:dyDescent="0.35">
      <c r="A336" s="28"/>
      <c r="B336" s="196"/>
      <c r="C336" s="402" t="s">
        <v>64</v>
      </c>
      <c r="D336" s="196"/>
      <c r="E336" s="196"/>
      <c r="F336" s="412"/>
      <c r="G336" s="413">
        <v>-0.73123420744969259</v>
      </c>
      <c r="H336" s="413">
        <v>8.1338000178352221</v>
      </c>
      <c r="I336" s="413">
        <v>11.59637560082801</v>
      </c>
      <c r="J336" s="413">
        <v>12.67367514099857</v>
      </c>
      <c r="K336" s="413">
        <v>12.200842691688136</v>
      </c>
      <c r="L336" s="413">
        <v>12.499137752014347</v>
      </c>
      <c r="M336" s="413">
        <v>9.3871981108879829</v>
      </c>
      <c r="N336" s="413">
        <v>5.5113337941693308</v>
      </c>
      <c r="O336" s="413">
        <v>3.2136760293401858</v>
      </c>
      <c r="P336" s="413">
        <v>1.5796036502418507</v>
      </c>
      <c r="Q336" s="413">
        <v>8.8817841970012523E-16</v>
      </c>
      <c r="R336" s="413">
        <v>0</v>
      </c>
      <c r="S336" s="413">
        <v>0</v>
      </c>
      <c r="T336" s="413">
        <v>0</v>
      </c>
      <c r="U336" s="413">
        <v>0</v>
      </c>
      <c r="V336" s="413">
        <v>0</v>
      </c>
      <c r="W336" s="413">
        <v>0</v>
      </c>
      <c r="X336" s="413">
        <v>0</v>
      </c>
      <c r="Y336" s="413">
        <v>0</v>
      </c>
      <c r="Z336" s="413">
        <v>0</v>
      </c>
      <c r="AA336" s="413">
        <v>0</v>
      </c>
      <c r="AB336" s="413">
        <v>0</v>
      </c>
      <c r="AC336" s="413">
        <v>0</v>
      </c>
      <c r="AD336" s="413">
        <v>0</v>
      </c>
      <c r="AE336" s="413">
        <v>0</v>
      </c>
      <c r="AF336" s="413">
        <v>0</v>
      </c>
      <c r="AG336" s="413">
        <v>0</v>
      </c>
      <c r="AH336" s="413">
        <v>0</v>
      </c>
      <c r="AI336" s="413">
        <v>0</v>
      </c>
      <c r="AJ336" s="413">
        <v>0</v>
      </c>
      <c r="AK336" s="413">
        <v>0</v>
      </c>
      <c r="AL336" s="413">
        <v>0</v>
      </c>
      <c r="AM336" s="413">
        <v>0</v>
      </c>
      <c r="AN336" s="413">
        <v>0</v>
      </c>
      <c r="AO336" s="413">
        <v>0</v>
      </c>
      <c r="AP336" s="413">
        <v>0</v>
      </c>
      <c r="AQ336" s="413">
        <v>0</v>
      </c>
      <c r="AR336" s="413">
        <v>0</v>
      </c>
      <c r="AS336" s="413">
        <v>0</v>
      </c>
      <c r="AT336" s="413">
        <v>0</v>
      </c>
      <c r="AU336" s="413">
        <v>0</v>
      </c>
      <c r="AV336" s="413">
        <v>0</v>
      </c>
      <c r="AW336" s="413">
        <v>0</v>
      </c>
      <c r="AX336" s="413">
        <v>0</v>
      </c>
      <c r="AY336" s="413">
        <v>0</v>
      </c>
      <c r="AZ336" s="413">
        <v>0</v>
      </c>
      <c r="BA336" s="413">
        <v>0</v>
      </c>
      <c r="BB336" s="413">
        <v>0</v>
      </c>
      <c r="BC336" s="413">
        <v>0</v>
      </c>
      <c r="BD336" s="413">
        <v>0</v>
      </c>
      <c r="BE336" s="413">
        <v>0</v>
      </c>
      <c r="BF336" s="413">
        <v>0</v>
      </c>
      <c r="BG336" s="413">
        <v>0</v>
      </c>
      <c r="BH336" s="413">
        <v>0</v>
      </c>
      <c r="BI336" s="413">
        <v>0</v>
      </c>
      <c r="BJ336" s="28"/>
      <c r="BK336" s="28"/>
      <c r="BL336" s="28"/>
      <c r="BM336" s="28"/>
    </row>
    <row r="337" spans="1:65" x14ac:dyDescent="0.35">
      <c r="A337" s="28"/>
      <c r="B337" s="397" t="s">
        <v>65</v>
      </c>
      <c r="C337" s="398"/>
      <c r="D337" s="399" t="s">
        <v>499</v>
      </c>
      <c r="E337" s="398"/>
      <c r="F337" s="400"/>
      <c r="G337" s="401">
        <v>15.451262425464774</v>
      </c>
      <c r="H337" s="401">
        <v>7.7763444655657956</v>
      </c>
      <c r="I337" s="401">
        <v>7.7763444655657956</v>
      </c>
      <c r="J337" s="401">
        <v>7.7763444655657956</v>
      </c>
      <c r="K337" s="401">
        <v>7.7763444655657956</v>
      </c>
      <c r="L337" s="401">
        <v>0</v>
      </c>
      <c r="M337" s="401">
        <v>0</v>
      </c>
      <c r="N337" s="401">
        <v>0</v>
      </c>
      <c r="O337" s="401">
        <v>0</v>
      </c>
      <c r="P337" s="401">
        <v>0</v>
      </c>
      <c r="Q337" s="401">
        <v>0</v>
      </c>
      <c r="R337" s="401">
        <v>0</v>
      </c>
      <c r="S337" s="401">
        <v>0</v>
      </c>
      <c r="T337" s="401">
        <v>0</v>
      </c>
      <c r="U337" s="401">
        <v>0</v>
      </c>
      <c r="V337" s="401">
        <v>0</v>
      </c>
      <c r="W337" s="401">
        <v>0</v>
      </c>
      <c r="X337" s="401">
        <v>0</v>
      </c>
      <c r="Y337" s="401">
        <v>0</v>
      </c>
      <c r="Z337" s="401">
        <v>0</v>
      </c>
      <c r="AA337" s="401">
        <v>0</v>
      </c>
      <c r="AB337" s="401">
        <v>0</v>
      </c>
      <c r="AC337" s="401">
        <v>0</v>
      </c>
      <c r="AD337" s="401">
        <v>0</v>
      </c>
      <c r="AE337" s="401">
        <v>0</v>
      </c>
      <c r="AF337" s="401">
        <v>0</v>
      </c>
      <c r="AG337" s="401">
        <v>0</v>
      </c>
      <c r="AH337" s="401">
        <v>0</v>
      </c>
      <c r="AI337" s="401">
        <v>0</v>
      </c>
      <c r="AJ337" s="401">
        <v>0</v>
      </c>
      <c r="AK337" s="401">
        <v>0</v>
      </c>
      <c r="AL337" s="401">
        <v>0</v>
      </c>
      <c r="AM337" s="401">
        <v>0</v>
      </c>
      <c r="AN337" s="401">
        <v>0</v>
      </c>
      <c r="AO337" s="401">
        <v>0</v>
      </c>
      <c r="AP337" s="401">
        <v>0</v>
      </c>
      <c r="AQ337" s="401">
        <v>0</v>
      </c>
      <c r="AR337" s="401">
        <v>0</v>
      </c>
      <c r="AS337" s="401">
        <v>0</v>
      </c>
      <c r="AT337" s="401">
        <v>0</v>
      </c>
      <c r="AU337" s="401">
        <v>0</v>
      </c>
      <c r="AV337" s="401">
        <v>0</v>
      </c>
      <c r="AW337" s="401">
        <v>0</v>
      </c>
      <c r="AX337" s="401">
        <v>0</v>
      </c>
      <c r="AY337" s="401">
        <v>0</v>
      </c>
      <c r="AZ337" s="401">
        <v>0</v>
      </c>
      <c r="BA337" s="401">
        <v>0</v>
      </c>
      <c r="BB337" s="401">
        <v>0</v>
      </c>
      <c r="BC337" s="401">
        <v>0</v>
      </c>
      <c r="BD337" s="401">
        <v>0</v>
      </c>
      <c r="BE337" s="401">
        <v>0</v>
      </c>
      <c r="BF337" s="401">
        <v>0</v>
      </c>
      <c r="BG337" s="401">
        <v>0</v>
      </c>
      <c r="BH337" s="401">
        <v>0</v>
      </c>
      <c r="BI337" s="401">
        <v>0</v>
      </c>
      <c r="BJ337" s="28"/>
      <c r="BK337" s="28"/>
      <c r="BL337" s="28"/>
      <c r="BM337" s="28"/>
    </row>
    <row r="338" spans="1:65" ht="118" x14ac:dyDescent="0.35">
      <c r="A338" s="28"/>
      <c r="B338" s="402"/>
      <c r="C338" s="403"/>
      <c r="D338" s="404" t="s">
        <v>500</v>
      </c>
      <c r="E338" s="405">
        <v>0</v>
      </c>
      <c r="F338" s="406"/>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7"/>
      <c r="AI338" s="407"/>
      <c r="AJ338" s="407"/>
      <c r="AK338" s="407"/>
      <c r="AL338" s="407"/>
      <c r="AM338" s="407"/>
      <c r="AN338" s="407"/>
      <c r="AO338" s="407"/>
      <c r="AP338" s="407"/>
      <c r="AQ338" s="407"/>
      <c r="AR338" s="407"/>
      <c r="AS338" s="407"/>
      <c r="AT338" s="407"/>
      <c r="AU338" s="407"/>
      <c r="AV338" s="407"/>
      <c r="AW338" s="407"/>
      <c r="AX338" s="407"/>
      <c r="AY338" s="407"/>
      <c r="AZ338" s="407"/>
      <c r="BA338" s="407"/>
      <c r="BB338" s="407"/>
      <c r="BC338" s="407"/>
      <c r="BD338" s="407"/>
      <c r="BE338" s="407"/>
      <c r="BF338" s="407"/>
      <c r="BG338" s="407"/>
      <c r="BH338" s="407"/>
      <c r="BI338" s="407"/>
      <c r="BJ338" s="28"/>
      <c r="BK338" s="28"/>
      <c r="BL338" s="28"/>
      <c r="BM338" s="28"/>
    </row>
    <row r="339" spans="1:65" x14ac:dyDescent="0.35">
      <c r="A339" s="28"/>
      <c r="B339" s="402"/>
      <c r="C339" s="403"/>
      <c r="D339" s="404"/>
      <c r="E339" s="405">
        <v>1</v>
      </c>
      <c r="F339" s="406"/>
      <c r="G339" s="523"/>
      <c r="H339" s="407">
        <v>2.1287072572734465</v>
      </c>
      <c r="I339" s="407">
        <v>2.1287072572734465</v>
      </c>
      <c r="J339" s="407">
        <v>2.1287072572734465</v>
      </c>
      <c r="K339" s="407">
        <v>2.1287072572734465</v>
      </c>
      <c r="L339" s="407">
        <v>2.1287072572734465</v>
      </c>
      <c r="M339" s="407">
        <v>2.1287072572734465</v>
      </c>
      <c r="N339" s="407">
        <v>2.1287072572734465</v>
      </c>
      <c r="O339" s="407">
        <v>2.1287072572734465</v>
      </c>
      <c r="P339" s="407">
        <v>2.1287072572734465</v>
      </c>
      <c r="Q339" s="407">
        <v>2.1287072572734465</v>
      </c>
      <c r="R339" s="407">
        <v>0.51980213243277262</v>
      </c>
      <c r="S339" s="407">
        <v>0</v>
      </c>
      <c r="T339" s="407">
        <v>0</v>
      </c>
      <c r="U339" s="407">
        <v>0</v>
      </c>
      <c r="V339" s="407">
        <v>0</v>
      </c>
      <c r="W339" s="407">
        <v>0</v>
      </c>
      <c r="X339" s="407">
        <v>0</v>
      </c>
      <c r="Y339" s="407">
        <v>0</v>
      </c>
      <c r="Z339" s="407">
        <v>0</v>
      </c>
      <c r="AA339" s="407">
        <v>0</v>
      </c>
      <c r="AB339" s="407">
        <v>0</v>
      </c>
      <c r="AC339" s="407">
        <v>0</v>
      </c>
      <c r="AD339" s="407">
        <v>0</v>
      </c>
      <c r="AE339" s="407">
        <v>0</v>
      </c>
      <c r="AF339" s="407">
        <v>0</v>
      </c>
      <c r="AG339" s="407">
        <v>0</v>
      </c>
      <c r="AH339" s="407">
        <v>0</v>
      </c>
      <c r="AI339" s="407">
        <v>0</v>
      </c>
      <c r="AJ339" s="407">
        <v>0</v>
      </c>
      <c r="AK339" s="407">
        <v>0</v>
      </c>
      <c r="AL339" s="407">
        <v>0</v>
      </c>
      <c r="AM339" s="407">
        <v>0</v>
      </c>
      <c r="AN339" s="407">
        <v>0</v>
      </c>
      <c r="AO339" s="407">
        <v>0</v>
      </c>
      <c r="AP339" s="407">
        <v>0</v>
      </c>
      <c r="AQ339" s="407">
        <v>0</v>
      </c>
      <c r="AR339" s="407">
        <v>0</v>
      </c>
      <c r="AS339" s="407">
        <v>0</v>
      </c>
      <c r="AT339" s="407">
        <v>0</v>
      </c>
      <c r="AU339" s="407">
        <v>0</v>
      </c>
      <c r="AV339" s="407">
        <v>0</v>
      </c>
      <c r="AW339" s="407">
        <v>0</v>
      </c>
      <c r="AX339" s="407">
        <v>0</v>
      </c>
      <c r="AY339" s="407">
        <v>0</v>
      </c>
      <c r="AZ339" s="407">
        <v>0</v>
      </c>
      <c r="BA339" s="407">
        <v>0</v>
      </c>
      <c r="BB339" s="407">
        <v>0</v>
      </c>
      <c r="BC339" s="407">
        <v>0</v>
      </c>
      <c r="BD339" s="407">
        <v>0</v>
      </c>
      <c r="BE339" s="407">
        <v>0</v>
      </c>
      <c r="BF339" s="407">
        <v>0</v>
      </c>
      <c r="BG339" s="407">
        <v>0</v>
      </c>
      <c r="BH339" s="407">
        <v>0</v>
      </c>
      <c r="BI339" s="407">
        <v>0</v>
      </c>
      <c r="BJ339" s="28"/>
      <c r="BK339" s="28"/>
      <c r="BL339" s="28"/>
      <c r="BM339" s="28"/>
    </row>
    <row r="340" spans="1:65" x14ac:dyDescent="0.35">
      <c r="A340" s="28"/>
      <c r="B340" s="402"/>
      <c r="C340" s="403"/>
      <c r="D340" s="404"/>
      <c r="E340" s="405">
        <v>2</v>
      </c>
      <c r="F340" s="406"/>
      <c r="G340" s="408"/>
      <c r="H340" s="524"/>
      <c r="I340" s="407">
        <v>2.4510223690352611</v>
      </c>
      <c r="J340" s="407">
        <v>2.4510223690352611</v>
      </c>
      <c r="K340" s="407">
        <v>2.4510223690352611</v>
      </c>
      <c r="L340" s="407">
        <v>2.4510223690352611</v>
      </c>
      <c r="M340" s="407">
        <v>2.4510223690352611</v>
      </c>
      <c r="N340" s="407">
        <v>2.4510223690352611</v>
      </c>
      <c r="O340" s="407">
        <v>2.4510223690352611</v>
      </c>
      <c r="P340" s="407">
        <v>2.4510223690352611</v>
      </c>
      <c r="Q340" s="407">
        <v>2.4510223690352611</v>
      </c>
      <c r="R340" s="407">
        <v>2.4510223690352611</v>
      </c>
      <c r="S340" s="407">
        <v>0.5985072159226057</v>
      </c>
      <c r="T340" s="407">
        <v>0</v>
      </c>
      <c r="U340" s="407">
        <v>0</v>
      </c>
      <c r="V340" s="407">
        <v>0</v>
      </c>
      <c r="W340" s="407">
        <v>0</v>
      </c>
      <c r="X340" s="407">
        <v>0</v>
      </c>
      <c r="Y340" s="407">
        <v>0</v>
      </c>
      <c r="Z340" s="407">
        <v>0</v>
      </c>
      <c r="AA340" s="407">
        <v>0</v>
      </c>
      <c r="AB340" s="407">
        <v>0</v>
      </c>
      <c r="AC340" s="407">
        <v>0</v>
      </c>
      <c r="AD340" s="407">
        <v>0</v>
      </c>
      <c r="AE340" s="407">
        <v>0</v>
      </c>
      <c r="AF340" s="407">
        <v>0</v>
      </c>
      <c r="AG340" s="407">
        <v>0</v>
      </c>
      <c r="AH340" s="407">
        <v>0</v>
      </c>
      <c r="AI340" s="407">
        <v>0</v>
      </c>
      <c r="AJ340" s="407">
        <v>0</v>
      </c>
      <c r="AK340" s="407">
        <v>0</v>
      </c>
      <c r="AL340" s="407">
        <v>0</v>
      </c>
      <c r="AM340" s="407">
        <v>0</v>
      </c>
      <c r="AN340" s="407">
        <v>0</v>
      </c>
      <c r="AO340" s="407">
        <v>0</v>
      </c>
      <c r="AP340" s="407">
        <v>0</v>
      </c>
      <c r="AQ340" s="407">
        <v>0</v>
      </c>
      <c r="AR340" s="407">
        <v>0</v>
      </c>
      <c r="AS340" s="407">
        <v>0</v>
      </c>
      <c r="AT340" s="407">
        <v>0</v>
      </c>
      <c r="AU340" s="407">
        <v>0</v>
      </c>
      <c r="AV340" s="407">
        <v>0</v>
      </c>
      <c r="AW340" s="407">
        <v>0</v>
      </c>
      <c r="AX340" s="407">
        <v>0</v>
      </c>
      <c r="AY340" s="407">
        <v>0</v>
      </c>
      <c r="AZ340" s="407">
        <v>0</v>
      </c>
      <c r="BA340" s="407">
        <v>0</v>
      </c>
      <c r="BB340" s="407">
        <v>0</v>
      </c>
      <c r="BC340" s="407">
        <v>0</v>
      </c>
      <c r="BD340" s="407">
        <v>0</v>
      </c>
      <c r="BE340" s="407">
        <v>0</v>
      </c>
      <c r="BF340" s="407">
        <v>0</v>
      </c>
      <c r="BG340" s="407">
        <v>0</v>
      </c>
      <c r="BH340" s="407">
        <v>0</v>
      </c>
      <c r="BI340" s="407">
        <v>0</v>
      </c>
      <c r="BJ340" s="28"/>
      <c r="BK340" s="28"/>
      <c r="BL340" s="28"/>
      <c r="BM340" s="28"/>
    </row>
    <row r="341" spans="1:65" x14ac:dyDescent="0.35">
      <c r="A341" s="28"/>
      <c r="B341" s="402"/>
      <c r="C341" s="403"/>
      <c r="D341" s="404"/>
      <c r="E341" s="405">
        <v>3</v>
      </c>
      <c r="F341" s="406"/>
      <c r="G341" s="408"/>
      <c r="H341" s="409"/>
      <c r="I341" s="524"/>
      <c r="J341" s="407">
        <v>1.9030408349226369</v>
      </c>
      <c r="K341" s="407">
        <v>1.9030408349226369</v>
      </c>
      <c r="L341" s="407">
        <v>1.9030408349226369</v>
      </c>
      <c r="M341" s="407">
        <v>1.9030408349226369</v>
      </c>
      <c r="N341" s="407">
        <v>1.9030408349226369</v>
      </c>
      <c r="O341" s="407">
        <v>1.9030408349226369</v>
      </c>
      <c r="P341" s="407">
        <v>1.9030408349226369</v>
      </c>
      <c r="Q341" s="407">
        <v>1.9030408349226369</v>
      </c>
      <c r="R341" s="407">
        <v>1.9030408349226369</v>
      </c>
      <c r="S341" s="407">
        <v>1.9030408349226369</v>
      </c>
      <c r="T341" s="407">
        <v>0.46469737946328138</v>
      </c>
      <c r="U341" s="407">
        <v>0</v>
      </c>
      <c r="V341" s="407">
        <v>0</v>
      </c>
      <c r="W341" s="407">
        <v>0</v>
      </c>
      <c r="X341" s="407">
        <v>0</v>
      </c>
      <c r="Y341" s="407">
        <v>0</v>
      </c>
      <c r="Z341" s="407">
        <v>0</v>
      </c>
      <c r="AA341" s="407">
        <v>0</v>
      </c>
      <c r="AB341" s="407">
        <v>0</v>
      </c>
      <c r="AC341" s="407">
        <v>0</v>
      </c>
      <c r="AD341" s="407">
        <v>0</v>
      </c>
      <c r="AE341" s="407">
        <v>0</v>
      </c>
      <c r="AF341" s="407">
        <v>0</v>
      </c>
      <c r="AG341" s="407">
        <v>0</v>
      </c>
      <c r="AH341" s="407">
        <v>0</v>
      </c>
      <c r="AI341" s="407">
        <v>0</v>
      </c>
      <c r="AJ341" s="407">
        <v>0</v>
      </c>
      <c r="AK341" s="407">
        <v>0</v>
      </c>
      <c r="AL341" s="407">
        <v>0</v>
      </c>
      <c r="AM341" s="407">
        <v>0</v>
      </c>
      <c r="AN341" s="407">
        <v>0</v>
      </c>
      <c r="AO341" s="407">
        <v>0</v>
      </c>
      <c r="AP341" s="407">
        <v>0</v>
      </c>
      <c r="AQ341" s="407">
        <v>0</v>
      </c>
      <c r="AR341" s="407">
        <v>0</v>
      </c>
      <c r="AS341" s="407">
        <v>0</v>
      </c>
      <c r="AT341" s="407">
        <v>0</v>
      </c>
      <c r="AU341" s="407">
        <v>0</v>
      </c>
      <c r="AV341" s="407">
        <v>0</v>
      </c>
      <c r="AW341" s="407">
        <v>0</v>
      </c>
      <c r="AX341" s="407">
        <v>0</v>
      </c>
      <c r="AY341" s="407">
        <v>0</v>
      </c>
      <c r="AZ341" s="407">
        <v>0</v>
      </c>
      <c r="BA341" s="407">
        <v>0</v>
      </c>
      <c r="BB341" s="407">
        <v>0</v>
      </c>
      <c r="BC341" s="407">
        <v>0</v>
      </c>
      <c r="BD341" s="407">
        <v>0</v>
      </c>
      <c r="BE341" s="407">
        <v>0</v>
      </c>
      <c r="BF341" s="407">
        <v>0</v>
      </c>
      <c r="BG341" s="407">
        <v>0</v>
      </c>
      <c r="BH341" s="407">
        <v>0</v>
      </c>
      <c r="BI341" s="407">
        <v>0</v>
      </c>
      <c r="BJ341" s="28"/>
      <c r="BK341" s="28"/>
      <c r="BL341" s="28"/>
      <c r="BM341" s="28"/>
    </row>
    <row r="342" spans="1:65" x14ac:dyDescent="0.35">
      <c r="A342" s="28"/>
      <c r="B342" s="402"/>
      <c r="C342" s="403"/>
      <c r="D342" s="404"/>
      <c r="E342" s="405">
        <v>4</v>
      </c>
      <c r="F342" s="406"/>
      <c r="G342" s="408"/>
      <c r="H342" s="409"/>
      <c r="I342" s="409"/>
      <c r="J342" s="524"/>
      <c r="K342" s="407">
        <v>1.5468852928286791</v>
      </c>
      <c r="L342" s="407">
        <v>1.5468852928286791</v>
      </c>
      <c r="M342" s="407">
        <v>1.5468852928286791</v>
      </c>
      <c r="N342" s="407">
        <v>1.5468852928286791</v>
      </c>
      <c r="O342" s="407">
        <v>1.5468852928286791</v>
      </c>
      <c r="P342" s="407">
        <v>1.5468852928286791</v>
      </c>
      <c r="Q342" s="407">
        <v>1.5468852928286791</v>
      </c>
      <c r="R342" s="407">
        <v>1.5468852928286791</v>
      </c>
      <c r="S342" s="407">
        <v>1.5468852928286791</v>
      </c>
      <c r="T342" s="407">
        <v>1.5468852928286791</v>
      </c>
      <c r="U342" s="407">
        <v>0.37772891086543581</v>
      </c>
      <c r="V342" s="407">
        <v>0</v>
      </c>
      <c r="W342" s="407">
        <v>0</v>
      </c>
      <c r="X342" s="407">
        <v>0</v>
      </c>
      <c r="Y342" s="407">
        <v>0</v>
      </c>
      <c r="Z342" s="407">
        <v>0</v>
      </c>
      <c r="AA342" s="407">
        <v>0</v>
      </c>
      <c r="AB342" s="407">
        <v>0</v>
      </c>
      <c r="AC342" s="407">
        <v>0</v>
      </c>
      <c r="AD342" s="407">
        <v>0</v>
      </c>
      <c r="AE342" s="407">
        <v>0</v>
      </c>
      <c r="AF342" s="407">
        <v>0</v>
      </c>
      <c r="AG342" s="407">
        <v>0</v>
      </c>
      <c r="AH342" s="407">
        <v>0</v>
      </c>
      <c r="AI342" s="407">
        <v>0</v>
      </c>
      <c r="AJ342" s="407">
        <v>0</v>
      </c>
      <c r="AK342" s="407">
        <v>0</v>
      </c>
      <c r="AL342" s="407">
        <v>0</v>
      </c>
      <c r="AM342" s="407">
        <v>0</v>
      </c>
      <c r="AN342" s="407">
        <v>0</v>
      </c>
      <c r="AO342" s="407">
        <v>0</v>
      </c>
      <c r="AP342" s="407">
        <v>0</v>
      </c>
      <c r="AQ342" s="407">
        <v>0</v>
      </c>
      <c r="AR342" s="407">
        <v>0</v>
      </c>
      <c r="AS342" s="407">
        <v>0</v>
      </c>
      <c r="AT342" s="407">
        <v>0</v>
      </c>
      <c r="AU342" s="407">
        <v>0</v>
      </c>
      <c r="AV342" s="407">
        <v>0</v>
      </c>
      <c r="AW342" s="407">
        <v>0</v>
      </c>
      <c r="AX342" s="407">
        <v>0</v>
      </c>
      <c r="AY342" s="407">
        <v>0</v>
      </c>
      <c r="AZ342" s="407">
        <v>0</v>
      </c>
      <c r="BA342" s="407">
        <v>0</v>
      </c>
      <c r="BB342" s="407">
        <v>0</v>
      </c>
      <c r="BC342" s="407">
        <v>0</v>
      </c>
      <c r="BD342" s="407">
        <v>0</v>
      </c>
      <c r="BE342" s="407">
        <v>0</v>
      </c>
      <c r="BF342" s="407">
        <v>0</v>
      </c>
      <c r="BG342" s="407">
        <v>0</v>
      </c>
      <c r="BH342" s="407">
        <v>0</v>
      </c>
      <c r="BI342" s="407">
        <v>0</v>
      </c>
      <c r="BJ342" s="28"/>
      <c r="BK342" s="28"/>
      <c r="BL342" s="28"/>
      <c r="BM342" s="28"/>
    </row>
    <row r="343" spans="1:65" x14ac:dyDescent="0.35">
      <c r="A343" s="28"/>
      <c r="B343" s="402"/>
      <c r="C343" s="403"/>
      <c r="D343" s="404"/>
      <c r="E343" s="405">
        <v>5</v>
      </c>
      <c r="F343" s="406"/>
      <c r="G343" s="408"/>
      <c r="H343" s="409"/>
      <c r="I343" s="409"/>
      <c r="J343" s="409"/>
      <c r="K343" s="524"/>
      <c r="L343" s="407">
        <v>1.5111282932106034</v>
      </c>
      <c r="M343" s="407">
        <v>1.5111282932106034</v>
      </c>
      <c r="N343" s="407">
        <v>1.5111282932106034</v>
      </c>
      <c r="O343" s="407">
        <v>1.5111282932106034</v>
      </c>
      <c r="P343" s="407">
        <v>1.5111282932106034</v>
      </c>
      <c r="Q343" s="407">
        <v>1.5111282932106034</v>
      </c>
      <c r="R343" s="407">
        <v>1.5111282932106034</v>
      </c>
      <c r="S343" s="407">
        <v>1.5111282932106034</v>
      </c>
      <c r="T343" s="407">
        <v>1.5111282932106034</v>
      </c>
      <c r="U343" s="407">
        <v>1.5111282932106034</v>
      </c>
      <c r="V343" s="407">
        <v>0.3689975249093056</v>
      </c>
      <c r="W343" s="407">
        <v>0</v>
      </c>
      <c r="X343" s="407">
        <v>0</v>
      </c>
      <c r="Y343" s="407">
        <v>0</v>
      </c>
      <c r="Z343" s="407">
        <v>0</v>
      </c>
      <c r="AA343" s="407">
        <v>0</v>
      </c>
      <c r="AB343" s="407">
        <v>0</v>
      </c>
      <c r="AC343" s="407">
        <v>0</v>
      </c>
      <c r="AD343" s="407">
        <v>0</v>
      </c>
      <c r="AE343" s="407">
        <v>0</v>
      </c>
      <c r="AF343" s="407">
        <v>0</v>
      </c>
      <c r="AG343" s="407">
        <v>0</v>
      </c>
      <c r="AH343" s="407">
        <v>0</v>
      </c>
      <c r="AI343" s="407">
        <v>0</v>
      </c>
      <c r="AJ343" s="407">
        <v>0</v>
      </c>
      <c r="AK343" s="407">
        <v>0</v>
      </c>
      <c r="AL343" s="407">
        <v>0</v>
      </c>
      <c r="AM343" s="407">
        <v>0</v>
      </c>
      <c r="AN343" s="407">
        <v>0</v>
      </c>
      <c r="AO343" s="407">
        <v>0</v>
      </c>
      <c r="AP343" s="407">
        <v>0</v>
      </c>
      <c r="AQ343" s="407">
        <v>0</v>
      </c>
      <c r="AR343" s="407">
        <v>0</v>
      </c>
      <c r="AS343" s="407">
        <v>0</v>
      </c>
      <c r="AT343" s="407">
        <v>0</v>
      </c>
      <c r="AU343" s="407">
        <v>0</v>
      </c>
      <c r="AV343" s="407">
        <v>0</v>
      </c>
      <c r="AW343" s="407">
        <v>0</v>
      </c>
      <c r="AX343" s="407">
        <v>0</v>
      </c>
      <c r="AY343" s="407">
        <v>0</v>
      </c>
      <c r="AZ343" s="407">
        <v>0</v>
      </c>
      <c r="BA343" s="407">
        <v>0</v>
      </c>
      <c r="BB343" s="407">
        <v>0</v>
      </c>
      <c r="BC343" s="407">
        <v>0</v>
      </c>
      <c r="BD343" s="407">
        <v>0</v>
      </c>
      <c r="BE343" s="407">
        <v>0</v>
      </c>
      <c r="BF343" s="407">
        <v>0</v>
      </c>
      <c r="BG343" s="407">
        <v>0</v>
      </c>
      <c r="BH343" s="407">
        <v>0</v>
      </c>
      <c r="BI343" s="407">
        <v>0</v>
      </c>
      <c r="BJ343" s="28"/>
      <c r="BK343" s="28"/>
      <c r="BL343" s="28"/>
      <c r="BM343" s="28"/>
    </row>
    <row r="344" spans="1:65" x14ac:dyDescent="0.35">
      <c r="A344" s="28"/>
      <c r="B344" s="402"/>
      <c r="C344" s="403"/>
      <c r="D344" s="404"/>
      <c r="E344" s="405">
        <v>6</v>
      </c>
      <c r="F344" s="406"/>
      <c r="G344" s="408"/>
      <c r="H344" s="409"/>
      <c r="I344" s="409"/>
      <c r="J344" s="409"/>
      <c r="K344" s="409"/>
      <c r="L344" s="524"/>
      <c r="M344" s="407">
        <v>0</v>
      </c>
      <c r="N344" s="407">
        <v>0</v>
      </c>
      <c r="O344" s="407">
        <v>0</v>
      </c>
      <c r="P344" s="407">
        <v>0</v>
      </c>
      <c r="Q344" s="407">
        <v>0</v>
      </c>
      <c r="R344" s="407">
        <v>0</v>
      </c>
      <c r="S344" s="407">
        <v>0</v>
      </c>
      <c r="T344" s="407">
        <v>0</v>
      </c>
      <c r="U344" s="407">
        <v>0</v>
      </c>
      <c r="V344" s="407">
        <v>0</v>
      </c>
      <c r="W344" s="407">
        <v>0</v>
      </c>
      <c r="X344" s="407">
        <v>0</v>
      </c>
      <c r="Y344" s="407">
        <v>0</v>
      </c>
      <c r="Z344" s="407">
        <v>0</v>
      </c>
      <c r="AA344" s="407">
        <v>0</v>
      </c>
      <c r="AB344" s="407">
        <v>0</v>
      </c>
      <c r="AC344" s="407">
        <v>0</v>
      </c>
      <c r="AD344" s="407">
        <v>0</v>
      </c>
      <c r="AE344" s="407">
        <v>0</v>
      </c>
      <c r="AF344" s="407">
        <v>0</v>
      </c>
      <c r="AG344" s="407">
        <v>0</v>
      </c>
      <c r="AH344" s="407">
        <v>0</v>
      </c>
      <c r="AI344" s="407">
        <v>0</v>
      </c>
      <c r="AJ344" s="407">
        <v>0</v>
      </c>
      <c r="AK344" s="407">
        <v>0</v>
      </c>
      <c r="AL344" s="407">
        <v>0</v>
      </c>
      <c r="AM344" s="407">
        <v>0</v>
      </c>
      <c r="AN344" s="407">
        <v>0</v>
      </c>
      <c r="AO344" s="407">
        <v>0</v>
      </c>
      <c r="AP344" s="407">
        <v>0</v>
      </c>
      <c r="AQ344" s="407">
        <v>0</v>
      </c>
      <c r="AR344" s="407">
        <v>0</v>
      </c>
      <c r="AS344" s="407">
        <v>0</v>
      </c>
      <c r="AT344" s="407">
        <v>0</v>
      </c>
      <c r="AU344" s="407">
        <v>0</v>
      </c>
      <c r="AV344" s="407">
        <v>0</v>
      </c>
      <c r="AW344" s="407">
        <v>0</v>
      </c>
      <c r="AX344" s="407">
        <v>0</v>
      </c>
      <c r="AY344" s="407">
        <v>0</v>
      </c>
      <c r="AZ344" s="407">
        <v>0</v>
      </c>
      <c r="BA344" s="407">
        <v>0</v>
      </c>
      <c r="BB344" s="407">
        <v>0</v>
      </c>
      <c r="BC344" s="407">
        <v>0</v>
      </c>
      <c r="BD344" s="407">
        <v>0</v>
      </c>
      <c r="BE344" s="407">
        <v>0</v>
      </c>
      <c r="BF344" s="407">
        <v>0</v>
      </c>
      <c r="BG344" s="407">
        <v>0</v>
      </c>
      <c r="BH344" s="407">
        <v>0</v>
      </c>
      <c r="BI344" s="407">
        <v>0</v>
      </c>
      <c r="BJ344" s="28"/>
      <c r="BK344" s="28"/>
      <c r="BL344" s="28"/>
      <c r="BM344" s="28"/>
    </row>
    <row r="345" spans="1:65" x14ac:dyDescent="0.35">
      <c r="A345" s="28"/>
      <c r="B345" s="402"/>
      <c r="C345" s="403"/>
      <c r="D345" s="404"/>
      <c r="E345" s="405">
        <v>7</v>
      </c>
      <c r="F345" s="406"/>
      <c r="G345" s="408"/>
      <c r="H345" s="409"/>
      <c r="I345" s="409"/>
      <c r="J345" s="409"/>
      <c r="K345" s="409"/>
      <c r="L345" s="409"/>
      <c r="M345" s="524"/>
      <c r="N345" s="407">
        <v>0</v>
      </c>
      <c r="O345" s="407">
        <v>0</v>
      </c>
      <c r="P345" s="407">
        <v>0</v>
      </c>
      <c r="Q345" s="407">
        <v>0</v>
      </c>
      <c r="R345" s="407">
        <v>0</v>
      </c>
      <c r="S345" s="407">
        <v>0</v>
      </c>
      <c r="T345" s="407">
        <v>0</v>
      </c>
      <c r="U345" s="407">
        <v>0</v>
      </c>
      <c r="V345" s="407">
        <v>0</v>
      </c>
      <c r="W345" s="407">
        <v>0</v>
      </c>
      <c r="X345" s="407">
        <v>0</v>
      </c>
      <c r="Y345" s="407">
        <v>0</v>
      </c>
      <c r="Z345" s="407">
        <v>0</v>
      </c>
      <c r="AA345" s="407">
        <v>0</v>
      </c>
      <c r="AB345" s="407">
        <v>0</v>
      </c>
      <c r="AC345" s="407">
        <v>0</v>
      </c>
      <c r="AD345" s="407">
        <v>0</v>
      </c>
      <c r="AE345" s="407">
        <v>0</v>
      </c>
      <c r="AF345" s="407">
        <v>0</v>
      </c>
      <c r="AG345" s="407">
        <v>0</v>
      </c>
      <c r="AH345" s="407">
        <v>0</v>
      </c>
      <c r="AI345" s="407">
        <v>0</v>
      </c>
      <c r="AJ345" s="407">
        <v>0</v>
      </c>
      <c r="AK345" s="407">
        <v>0</v>
      </c>
      <c r="AL345" s="407">
        <v>0</v>
      </c>
      <c r="AM345" s="407">
        <v>0</v>
      </c>
      <c r="AN345" s="407">
        <v>0</v>
      </c>
      <c r="AO345" s="407">
        <v>0</v>
      </c>
      <c r="AP345" s="407">
        <v>0</v>
      </c>
      <c r="AQ345" s="407">
        <v>0</v>
      </c>
      <c r="AR345" s="407">
        <v>0</v>
      </c>
      <c r="AS345" s="407">
        <v>0</v>
      </c>
      <c r="AT345" s="407">
        <v>0</v>
      </c>
      <c r="AU345" s="407">
        <v>0</v>
      </c>
      <c r="AV345" s="407">
        <v>0</v>
      </c>
      <c r="AW345" s="407">
        <v>0</v>
      </c>
      <c r="AX345" s="407">
        <v>0</v>
      </c>
      <c r="AY345" s="407">
        <v>0</v>
      </c>
      <c r="AZ345" s="407">
        <v>0</v>
      </c>
      <c r="BA345" s="407">
        <v>0</v>
      </c>
      <c r="BB345" s="407">
        <v>0</v>
      </c>
      <c r="BC345" s="407">
        <v>0</v>
      </c>
      <c r="BD345" s="407">
        <v>0</v>
      </c>
      <c r="BE345" s="407">
        <v>0</v>
      </c>
      <c r="BF345" s="407">
        <v>0</v>
      </c>
      <c r="BG345" s="407">
        <v>0</v>
      </c>
      <c r="BH345" s="407">
        <v>0</v>
      </c>
      <c r="BI345" s="407">
        <v>0</v>
      </c>
      <c r="BJ345" s="28"/>
      <c r="BK345" s="28"/>
      <c r="BL345" s="28"/>
      <c r="BM345" s="28"/>
    </row>
    <row r="346" spans="1:65" x14ac:dyDescent="0.35">
      <c r="A346" s="28"/>
      <c r="B346" s="402"/>
      <c r="C346" s="403"/>
      <c r="D346" s="404"/>
      <c r="E346" s="405">
        <v>8</v>
      </c>
      <c r="F346" s="406"/>
      <c r="G346" s="408"/>
      <c r="H346" s="409"/>
      <c r="I346" s="409"/>
      <c r="J346" s="409"/>
      <c r="K346" s="409"/>
      <c r="L346" s="409"/>
      <c r="M346" s="409"/>
      <c r="N346" s="524"/>
      <c r="O346" s="407">
        <v>0</v>
      </c>
      <c r="P346" s="407">
        <v>0</v>
      </c>
      <c r="Q346" s="407">
        <v>0</v>
      </c>
      <c r="R346" s="407">
        <v>0</v>
      </c>
      <c r="S346" s="407">
        <v>0</v>
      </c>
      <c r="T346" s="407">
        <v>0</v>
      </c>
      <c r="U346" s="407">
        <v>0</v>
      </c>
      <c r="V346" s="407">
        <v>0</v>
      </c>
      <c r="W346" s="407">
        <v>0</v>
      </c>
      <c r="X346" s="407">
        <v>0</v>
      </c>
      <c r="Y346" s="407">
        <v>0</v>
      </c>
      <c r="Z346" s="407">
        <v>0</v>
      </c>
      <c r="AA346" s="407">
        <v>0</v>
      </c>
      <c r="AB346" s="407">
        <v>0</v>
      </c>
      <c r="AC346" s="407">
        <v>0</v>
      </c>
      <c r="AD346" s="407">
        <v>0</v>
      </c>
      <c r="AE346" s="407">
        <v>0</v>
      </c>
      <c r="AF346" s="407">
        <v>0</v>
      </c>
      <c r="AG346" s="407">
        <v>0</v>
      </c>
      <c r="AH346" s="407">
        <v>0</v>
      </c>
      <c r="AI346" s="407">
        <v>0</v>
      </c>
      <c r="AJ346" s="407">
        <v>0</v>
      </c>
      <c r="AK346" s="407">
        <v>0</v>
      </c>
      <c r="AL346" s="407">
        <v>0</v>
      </c>
      <c r="AM346" s="407">
        <v>0</v>
      </c>
      <c r="AN346" s="407">
        <v>0</v>
      </c>
      <c r="AO346" s="407">
        <v>0</v>
      </c>
      <c r="AP346" s="407">
        <v>0</v>
      </c>
      <c r="AQ346" s="407">
        <v>0</v>
      </c>
      <c r="AR346" s="407">
        <v>0</v>
      </c>
      <c r="AS346" s="407">
        <v>0</v>
      </c>
      <c r="AT346" s="407">
        <v>0</v>
      </c>
      <c r="AU346" s="407">
        <v>0</v>
      </c>
      <c r="AV346" s="407">
        <v>0</v>
      </c>
      <c r="AW346" s="407">
        <v>0</v>
      </c>
      <c r="AX346" s="407">
        <v>0</v>
      </c>
      <c r="AY346" s="407">
        <v>0</v>
      </c>
      <c r="AZ346" s="407">
        <v>0</v>
      </c>
      <c r="BA346" s="407">
        <v>0</v>
      </c>
      <c r="BB346" s="407">
        <v>0</v>
      </c>
      <c r="BC346" s="407">
        <v>0</v>
      </c>
      <c r="BD346" s="407">
        <v>0</v>
      </c>
      <c r="BE346" s="407">
        <v>0</v>
      </c>
      <c r="BF346" s="407">
        <v>0</v>
      </c>
      <c r="BG346" s="407">
        <v>0</v>
      </c>
      <c r="BH346" s="407">
        <v>0</v>
      </c>
      <c r="BI346" s="407">
        <v>0</v>
      </c>
      <c r="BJ346" s="28"/>
      <c r="BK346" s="28"/>
      <c r="BL346" s="28"/>
      <c r="BM346" s="28"/>
    </row>
    <row r="347" spans="1:65" x14ac:dyDescent="0.35">
      <c r="A347" s="28"/>
      <c r="B347" s="402"/>
      <c r="C347" s="403"/>
      <c r="D347" s="404"/>
      <c r="E347" s="405">
        <v>9</v>
      </c>
      <c r="F347" s="406"/>
      <c r="G347" s="408"/>
      <c r="H347" s="409"/>
      <c r="I347" s="409"/>
      <c r="J347" s="409"/>
      <c r="K347" s="409"/>
      <c r="L347" s="409"/>
      <c r="M347" s="409"/>
      <c r="N347" s="409"/>
      <c r="O347" s="524"/>
      <c r="P347" s="407">
        <v>0</v>
      </c>
      <c r="Q347" s="407">
        <v>0</v>
      </c>
      <c r="R347" s="407">
        <v>0</v>
      </c>
      <c r="S347" s="407">
        <v>0</v>
      </c>
      <c r="T347" s="407">
        <v>0</v>
      </c>
      <c r="U347" s="407">
        <v>0</v>
      </c>
      <c r="V347" s="407">
        <v>0</v>
      </c>
      <c r="W347" s="407">
        <v>0</v>
      </c>
      <c r="X347" s="407">
        <v>0</v>
      </c>
      <c r="Y347" s="407">
        <v>0</v>
      </c>
      <c r="Z347" s="407">
        <v>0</v>
      </c>
      <c r="AA347" s="407">
        <v>0</v>
      </c>
      <c r="AB347" s="407">
        <v>0</v>
      </c>
      <c r="AC347" s="407">
        <v>0</v>
      </c>
      <c r="AD347" s="407">
        <v>0</v>
      </c>
      <c r="AE347" s="407">
        <v>0</v>
      </c>
      <c r="AF347" s="407">
        <v>0</v>
      </c>
      <c r="AG347" s="407">
        <v>0</v>
      </c>
      <c r="AH347" s="407">
        <v>0</v>
      </c>
      <c r="AI347" s="407">
        <v>0</v>
      </c>
      <c r="AJ347" s="407">
        <v>0</v>
      </c>
      <c r="AK347" s="407">
        <v>0</v>
      </c>
      <c r="AL347" s="407">
        <v>0</v>
      </c>
      <c r="AM347" s="407">
        <v>0</v>
      </c>
      <c r="AN347" s="407">
        <v>0</v>
      </c>
      <c r="AO347" s="407">
        <v>0</v>
      </c>
      <c r="AP347" s="407">
        <v>0</v>
      </c>
      <c r="AQ347" s="407">
        <v>0</v>
      </c>
      <c r="AR347" s="407">
        <v>0</v>
      </c>
      <c r="AS347" s="407">
        <v>0</v>
      </c>
      <c r="AT347" s="407">
        <v>0</v>
      </c>
      <c r="AU347" s="407">
        <v>0</v>
      </c>
      <c r="AV347" s="407">
        <v>0</v>
      </c>
      <c r="AW347" s="407">
        <v>0</v>
      </c>
      <c r="AX347" s="407">
        <v>0</v>
      </c>
      <c r="AY347" s="407">
        <v>0</v>
      </c>
      <c r="AZ347" s="407">
        <v>0</v>
      </c>
      <c r="BA347" s="407">
        <v>0</v>
      </c>
      <c r="BB347" s="407">
        <v>0</v>
      </c>
      <c r="BC347" s="407">
        <v>0</v>
      </c>
      <c r="BD347" s="407">
        <v>0</v>
      </c>
      <c r="BE347" s="407">
        <v>0</v>
      </c>
      <c r="BF347" s="407">
        <v>0</v>
      </c>
      <c r="BG347" s="407">
        <v>0</v>
      </c>
      <c r="BH347" s="407">
        <v>0</v>
      </c>
      <c r="BI347" s="407">
        <v>0</v>
      </c>
      <c r="BJ347" s="28"/>
      <c r="BK347" s="28"/>
      <c r="BL347" s="28"/>
      <c r="BM347" s="28"/>
    </row>
    <row r="348" spans="1:65" x14ac:dyDescent="0.35">
      <c r="A348" s="28"/>
      <c r="B348" s="402"/>
      <c r="C348" s="403"/>
      <c r="D348" s="404"/>
      <c r="E348" s="411">
        <v>10</v>
      </c>
      <c r="F348" s="406"/>
      <c r="G348" s="408"/>
      <c r="H348" s="409"/>
      <c r="I348" s="409"/>
      <c r="J348" s="409"/>
      <c r="K348" s="409"/>
      <c r="L348" s="409"/>
      <c r="M348" s="409"/>
      <c r="N348" s="409"/>
      <c r="O348" s="409"/>
      <c r="P348" s="524"/>
      <c r="Q348" s="407">
        <v>0</v>
      </c>
      <c r="R348" s="407">
        <v>0</v>
      </c>
      <c r="S348" s="407">
        <v>0</v>
      </c>
      <c r="T348" s="407">
        <v>0</v>
      </c>
      <c r="U348" s="407">
        <v>0</v>
      </c>
      <c r="V348" s="407">
        <v>0</v>
      </c>
      <c r="W348" s="407">
        <v>0</v>
      </c>
      <c r="X348" s="407">
        <v>0</v>
      </c>
      <c r="Y348" s="407">
        <v>0</v>
      </c>
      <c r="Z348" s="407">
        <v>0</v>
      </c>
      <c r="AA348" s="407">
        <v>0</v>
      </c>
      <c r="AB348" s="407">
        <v>0</v>
      </c>
      <c r="AC348" s="407">
        <v>0</v>
      </c>
      <c r="AD348" s="407">
        <v>0</v>
      </c>
      <c r="AE348" s="407">
        <v>0</v>
      </c>
      <c r="AF348" s="407">
        <v>0</v>
      </c>
      <c r="AG348" s="407">
        <v>0</v>
      </c>
      <c r="AH348" s="407">
        <v>0</v>
      </c>
      <c r="AI348" s="407">
        <v>0</v>
      </c>
      <c r="AJ348" s="407">
        <v>0</v>
      </c>
      <c r="AK348" s="407">
        <v>0</v>
      </c>
      <c r="AL348" s="407">
        <v>0</v>
      </c>
      <c r="AM348" s="407">
        <v>0</v>
      </c>
      <c r="AN348" s="407">
        <v>0</v>
      </c>
      <c r="AO348" s="407">
        <v>0</v>
      </c>
      <c r="AP348" s="407">
        <v>0</v>
      </c>
      <c r="AQ348" s="407">
        <v>0</v>
      </c>
      <c r="AR348" s="407">
        <v>0</v>
      </c>
      <c r="AS348" s="407">
        <v>0</v>
      </c>
      <c r="AT348" s="407">
        <v>0</v>
      </c>
      <c r="AU348" s="407">
        <v>0</v>
      </c>
      <c r="AV348" s="407">
        <v>0</v>
      </c>
      <c r="AW348" s="407">
        <v>0</v>
      </c>
      <c r="AX348" s="407">
        <v>0</v>
      </c>
      <c r="AY348" s="407">
        <v>0</v>
      </c>
      <c r="AZ348" s="407">
        <v>0</v>
      </c>
      <c r="BA348" s="407">
        <v>0</v>
      </c>
      <c r="BB348" s="407">
        <v>0</v>
      </c>
      <c r="BC348" s="407">
        <v>0</v>
      </c>
      <c r="BD348" s="407">
        <v>0</v>
      </c>
      <c r="BE348" s="407">
        <v>0</v>
      </c>
      <c r="BF348" s="407">
        <v>0</v>
      </c>
      <c r="BG348" s="407">
        <v>0</v>
      </c>
      <c r="BH348" s="407">
        <v>0</v>
      </c>
      <c r="BI348" s="407">
        <v>0</v>
      </c>
      <c r="BJ348" s="28"/>
      <c r="BK348" s="28"/>
      <c r="BL348" s="28"/>
      <c r="BM348" s="28"/>
    </row>
    <row r="349" spans="1:65" x14ac:dyDescent="0.35">
      <c r="A349" s="28"/>
      <c r="B349" s="196"/>
      <c r="C349" s="402" t="s">
        <v>65</v>
      </c>
      <c r="D349" s="196"/>
      <c r="E349" s="196"/>
      <c r="F349" s="412"/>
      <c r="G349" s="413">
        <v>15.451262425464774</v>
      </c>
      <c r="H349" s="413">
        <v>9.905051722839243</v>
      </c>
      <c r="I349" s="413">
        <v>12.356074091874504</v>
      </c>
      <c r="J349" s="413">
        <v>14.259114926797141</v>
      </c>
      <c r="K349" s="413">
        <v>15.806000219625819</v>
      </c>
      <c r="L349" s="413">
        <v>9.5407840472706269</v>
      </c>
      <c r="M349" s="413">
        <v>9.5407840472706269</v>
      </c>
      <c r="N349" s="413">
        <v>9.5407840472706269</v>
      </c>
      <c r="O349" s="413">
        <v>9.5407840472706269</v>
      </c>
      <c r="P349" s="413">
        <v>9.5407840472706269</v>
      </c>
      <c r="Q349" s="413">
        <v>9.5407840472706269</v>
      </c>
      <c r="R349" s="413">
        <v>7.9318789224299531</v>
      </c>
      <c r="S349" s="413">
        <v>5.5595616368845251</v>
      </c>
      <c r="T349" s="413">
        <v>3.5227109655025641</v>
      </c>
      <c r="U349" s="413">
        <v>1.8888572040760392</v>
      </c>
      <c r="V349" s="413">
        <v>0.3689975249093056</v>
      </c>
      <c r="W349" s="413">
        <v>0</v>
      </c>
      <c r="X349" s="413">
        <v>0</v>
      </c>
      <c r="Y349" s="413">
        <v>0</v>
      </c>
      <c r="Z349" s="413">
        <v>0</v>
      </c>
      <c r="AA349" s="413">
        <v>0</v>
      </c>
      <c r="AB349" s="413">
        <v>0</v>
      </c>
      <c r="AC349" s="413">
        <v>0</v>
      </c>
      <c r="AD349" s="413">
        <v>0</v>
      </c>
      <c r="AE349" s="413">
        <v>0</v>
      </c>
      <c r="AF349" s="413">
        <v>0</v>
      </c>
      <c r="AG349" s="413">
        <v>0</v>
      </c>
      <c r="AH349" s="413">
        <v>0</v>
      </c>
      <c r="AI349" s="413">
        <v>0</v>
      </c>
      <c r="AJ349" s="413">
        <v>0</v>
      </c>
      <c r="AK349" s="413">
        <v>0</v>
      </c>
      <c r="AL349" s="413">
        <v>0</v>
      </c>
      <c r="AM349" s="413">
        <v>0</v>
      </c>
      <c r="AN349" s="413">
        <v>0</v>
      </c>
      <c r="AO349" s="413">
        <v>0</v>
      </c>
      <c r="AP349" s="413">
        <v>0</v>
      </c>
      <c r="AQ349" s="413">
        <v>0</v>
      </c>
      <c r="AR349" s="413">
        <v>0</v>
      </c>
      <c r="AS349" s="413">
        <v>0</v>
      </c>
      <c r="AT349" s="413">
        <v>0</v>
      </c>
      <c r="AU349" s="413">
        <v>0</v>
      </c>
      <c r="AV349" s="413">
        <v>0</v>
      </c>
      <c r="AW349" s="413">
        <v>0</v>
      </c>
      <c r="AX349" s="413">
        <v>0</v>
      </c>
      <c r="AY349" s="413">
        <v>0</v>
      </c>
      <c r="AZ349" s="413">
        <v>0</v>
      </c>
      <c r="BA349" s="413">
        <v>0</v>
      </c>
      <c r="BB349" s="413">
        <v>0</v>
      </c>
      <c r="BC349" s="413">
        <v>0</v>
      </c>
      <c r="BD349" s="413">
        <v>0</v>
      </c>
      <c r="BE349" s="413">
        <v>0</v>
      </c>
      <c r="BF349" s="413">
        <v>0</v>
      </c>
      <c r="BG349" s="413">
        <v>0</v>
      </c>
      <c r="BH349" s="413">
        <v>0</v>
      </c>
      <c r="BI349" s="413">
        <v>0</v>
      </c>
      <c r="BJ349" s="28"/>
      <c r="BK349" s="28"/>
      <c r="BL349" s="28"/>
      <c r="BM349" s="28"/>
    </row>
    <row r="350" spans="1:65" x14ac:dyDescent="0.35">
      <c r="A350" s="28"/>
      <c r="B350" s="397">
        <v>0</v>
      </c>
      <c r="C350" s="398"/>
      <c r="D350" s="399" t="s">
        <v>499</v>
      </c>
      <c r="E350" s="398"/>
      <c r="F350" s="400"/>
      <c r="G350" s="401">
        <v>0</v>
      </c>
      <c r="H350" s="401">
        <v>0</v>
      </c>
      <c r="I350" s="401">
        <v>0</v>
      </c>
      <c r="J350" s="401">
        <v>0</v>
      </c>
      <c r="K350" s="401">
        <v>0</v>
      </c>
      <c r="L350" s="401">
        <v>0</v>
      </c>
      <c r="M350" s="401">
        <v>0</v>
      </c>
      <c r="N350" s="401">
        <v>0</v>
      </c>
      <c r="O350" s="401">
        <v>0</v>
      </c>
      <c r="P350" s="401">
        <v>0</v>
      </c>
      <c r="Q350" s="401">
        <v>0</v>
      </c>
      <c r="R350" s="401">
        <v>0</v>
      </c>
      <c r="S350" s="401">
        <v>0</v>
      </c>
      <c r="T350" s="401">
        <v>0</v>
      </c>
      <c r="U350" s="401">
        <v>0</v>
      </c>
      <c r="V350" s="401">
        <v>0</v>
      </c>
      <c r="W350" s="401">
        <v>0</v>
      </c>
      <c r="X350" s="401">
        <v>0</v>
      </c>
      <c r="Y350" s="401">
        <v>0</v>
      </c>
      <c r="Z350" s="401">
        <v>0</v>
      </c>
      <c r="AA350" s="401">
        <v>0</v>
      </c>
      <c r="AB350" s="401">
        <v>0</v>
      </c>
      <c r="AC350" s="401">
        <v>0</v>
      </c>
      <c r="AD350" s="401">
        <v>0</v>
      </c>
      <c r="AE350" s="401">
        <v>0</v>
      </c>
      <c r="AF350" s="401">
        <v>0</v>
      </c>
      <c r="AG350" s="401">
        <v>0</v>
      </c>
      <c r="AH350" s="401">
        <v>0</v>
      </c>
      <c r="AI350" s="401">
        <v>0</v>
      </c>
      <c r="AJ350" s="401">
        <v>0</v>
      </c>
      <c r="AK350" s="401">
        <v>0</v>
      </c>
      <c r="AL350" s="401">
        <v>0</v>
      </c>
      <c r="AM350" s="401">
        <v>0</v>
      </c>
      <c r="AN350" s="401">
        <v>0</v>
      </c>
      <c r="AO350" s="401">
        <v>0</v>
      </c>
      <c r="AP350" s="401">
        <v>0</v>
      </c>
      <c r="AQ350" s="401">
        <v>0</v>
      </c>
      <c r="AR350" s="401">
        <v>0</v>
      </c>
      <c r="AS350" s="401">
        <v>0</v>
      </c>
      <c r="AT350" s="401">
        <v>0</v>
      </c>
      <c r="AU350" s="401">
        <v>0</v>
      </c>
      <c r="AV350" s="401">
        <v>0</v>
      </c>
      <c r="AW350" s="401">
        <v>0</v>
      </c>
      <c r="AX350" s="401">
        <v>0</v>
      </c>
      <c r="AY350" s="401">
        <v>0</v>
      </c>
      <c r="AZ350" s="401">
        <v>0</v>
      </c>
      <c r="BA350" s="401">
        <v>0</v>
      </c>
      <c r="BB350" s="401">
        <v>0</v>
      </c>
      <c r="BC350" s="401">
        <v>0</v>
      </c>
      <c r="BD350" s="401">
        <v>0</v>
      </c>
      <c r="BE350" s="401">
        <v>0</v>
      </c>
      <c r="BF350" s="401">
        <v>0</v>
      </c>
      <c r="BG350" s="401">
        <v>0</v>
      </c>
      <c r="BH350" s="401">
        <v>0</v>
      </c>
      <c r="BI350" s="401">
        <v>0</v>
      </c>
      <c r="BJ350" s="28"/>
      <c r="BK350" s="28"/>
      <c r="BL350" s="28"/>
      <c r="BM350" s="28"/>
    </row>
    <row r="351" spans="1:65" ht="118" x14ac:dyDescent="0.35">
      <c r="A351" s="28"/>
      <c r="B351" s="402"/>
      <c r="C351" s="403"/>
      <c r="D351" s="404" t="s">
        <v>500</v>
      </c>
      <c r="E351" s="405">
        <v>0</v>
      </c>
      <c r="F351" s="406"/>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407"/>
      <c r="AE351" s="407"/>
      <c r="AF351" s="407"/>
      <c r="AG351" s="407"/>
      <c r="AH351" s="407"/>
      <c r="AI351" s="407"/>
      <c r="AJ351" s="407"/>
      <c r="AK351" s="407"/>
      <c r="AL351" s="407"/>
      <c r="AM351" s="407"/>
      <c r="AN351" s="407"/>
      <c r="AO351" s="407"/>
      <c r="AP351" s="407"/>
      <c r="AQ351" s="407"/>
      <c r="AR351" s="407"/>
      <c r="AS351" s="407"/>
      <c r="AT351" s="407"/>
      <c r="AU351" s="407"/>
      <c r="AV351" s="407"/>
      <c r="AW351" s="407"/>
      <c r="AX351" s="407"/>
      <c r="AY351" s="407"/>
      <c r="AZ351" s="407"/>
      <c r="BA351" s="407"/>
      <c r="BB351" s="407"/>
      <c r="BC351" s="407"/>
      <c r="BD351" s="407"/>
      <c r="BE351" s="407"/>
      <c r="BF351" s="407"/>
      <c r="BG351" s="407"/>
      <c r="BH351" s="407"/>
      <c r="BI351" s="407"/>
      <c r="BJ351" s="28"/>
      <c r="BK351" s="28"/>
      <c r="BL351" s="28"/>
      <c r="BM351" s="28"/>
    </row>
    <row r="352" spans="1:65" x14ac:dyDescent="0.35">
      <c r="A352" s="28"/>
      <c r="B352" s="402"/>
      <c r="C352" s="403"/>
      <c r="D352" s="404"/>
      <c r="E352" s="405">
        <v>1</v>
      </c>
      <c r="F352" s="406"/>
      <c r="G352" s="523"/>
      <c r="H352" s="407">
        <v>0</v>
      </c>
      <c r="I352" s="407">
        <v>0</v>
      </c>
      <c r="J352" s="407">
        <v>0</v>
      </c>
      <c r="K352" s="407">
        <v>0</v>
      </c>
      <c r="L352" s="407">
        <v>0</v>
      </c>
      <c r="M352" s="407">
        <v>0</v>
      </c>
      <c r="N352" s="407">
        <v>0</v>
      </c>
      <c r="O352" s="407">
        <v>0</v>
      </c>
      <c r="P352" s="407">
        <v>0</v>
      </c>
      <c r="Q352" s="407">
        <v>0</v>
      </c>
      <c r="R352" s="407">
        <v>0</v>
      </c>
      <c r="S352" s="407">
        <v>0</v>
      </c>
      <c r="T352" s="407">
        <v>0</v>
      </c>
      <c r="U352" s="407">
        <v>0</v>
      </c>
      <c r="V352" s="407">
        <v>0</v>
      </c>
      <c r="W352" s="407">
        <v>0</v>
      </c>
      <c r="X352" s="407">
        <v>0</v>
      </c>
      <c r="Y352" s="407">
        <v>0</v>
      </c>
      <c r="Z352" s="407">
        <v>0</v>
      </c>
      <c r="AA352" s="407">
        <v>0</v>
      </c>
      <c r="AB352" s="407">
        <v>0</v>
      </c>
      <c r="AC352" s="407">
        <v>0</v>
      </c>
      <c r="AD352" s="407">
        <v>0</v>
      </c>
      <c r="AE352" s="407">
        <v>0</v>
      </c>
      <c r="AF352" s="407">
        <v>0</v>
      </c>
      <c r="AG352" s="407">
        <v>0</v>
      </c>
      <c r="AH352" s="407">
        <v>0</v>
      </c>
      <c r="AI352" s="407">
        <v>0</v>
      </c>
      <c r="AJ352" s="407">
        <v>0</v>
      </c>
      <c r="AK352" s="407">
        <v>0</v>
      </c>
      <c r="AL352" s="407">
        <v>0</v>
      </c>
      <c r="AM352" s="407">
        <v>0</v>
      </c>
      <c r="AN352" s="407">
        <v>0</v>
      </c>
      <c r="AO352" s="407">
        <v>0</v>
      </c>
      <c r="AP352" s="407">
        <v>0</v>
      </c>
      <c r="AQ352" s="407">
        <v>0</v>
      </c>
      <c r="AR352" s="407">
        <v>0</v>
      </c>
      <c r="AS352" s="407">
        <v>0</v>
      </c>
      <c r="AT352" s="407">
        <v>0</v>
      </c>
      <c r="AU352" s="407">
        <v>0</v>
      </c>
      <c r="AV352" s="407">
        <v>0</v>
      </c>
      <c r="AW352" s="407">
        <v>0</v>
      </c>
      <c r="AX352" s="407">
        <v>0</v>
      </c>
      <c r="AY352" s="407">
        <v>0</v>
      </c>
      <c r="AZ352" s="407">
        <v>0</v>
      </c>
      <c r="BA352" s="407">
        <v>0</v>
      </c>
      <c r="BB352" s="407">
        <v>0</v>
      </c>
      <c r="BC352" s="407">
        <v>0</v>
      </c>
      <c r="BD352" s="407">
        <v>0</v>
      </c>
      <c r="BE352" s="407">
        <v>0</v>
      </c>
      <c r="BF352" s="407">
        <v>0</v>
      </c>
      <c r="BG352" s="407">
        <v>0</v>
      </c>
      <c r="BH352" s="407">
        <v>0</v>
      </c>
      <c r="BI352" s="407">
        <v>0</v>
      </c>
      <c r="BJ352" s="28"/>
      <c r="BK352" s="28"/>
      <c r="BL352" s="28"/>
      <c r="BM352" s="28"/>
    </row>
    <row r="353" spans="1:65" x14ac:dyDescent="0.35">
      <c r="A353" s="28"/>
      <c r="B353" s="402"/>
      <c r="C353" s="403"/>
      <c r="D353" s="404"/>
      <c r="E353" s="405">
        <v>2</v>
      </c>
      <c r="F353" s="406"/>
      <c r="G353" s="408"/>
      <c r="H353" s="524"/>
      <c r="I353" s="407">
        <v>0</v>
      </c>
      <c r="J353" s="407">
        <v>0</v>
      </c>
      <c r="K353" s="407">
        <v>0</v>
      </c>
      <c r="L353" s="407">
        <v>0</v>
      </c>
      <c r="M353" s="407">
        <v>0</v>
      </c>
      <c r="N353" s="407">
        <v>0</v>
      </c>
      <c r="O353" s="407">
        <v>0</v>
      </c>
      <c r="P353" s="407">
        <v>0</v>
      </c>
      <c r="Q353" s="407">
        <v>0</v>
      </c>
      <c r="R353" s="407">
        <v>0</v>
      </c>
      <c r="S353" s="407">
        <v>0</v>
      </c>
      <c r="T353" s="407">
        <v>0</v>
      </c>
      <c r="U353" s="407">
        <v>0</v>
      </c>
      <c r="V353" s="407">
        <v>0</v>
      </c>
      <c r="W353" s="407">
        <v>0</v>
      </c>
      <c r="X353" s="407">
        <v>0</v>
      </c>
      <c r="Y353" s="407">
        <v>0</v>
      </c>
      <c r="Z353" s="407">
        <v>0</v>
      </c>
      <c r="AA353" s="407">
        <v>0</v>
      </c>
      <c r="AB353" s="407">
        <v>0</v>
      </c>
      <c r="AC353" s="407">
        <v>0</v>
      </c>
      <c r="AD353" s="407">
        <v>0</v>
      </c>
      <c r="AE353" s="407">
        <v>0</v>
      </c>
      <c r="AF353" s="407">
        <v>0</v>
      </c>
      <c r="AG353" s="407">
        <v>0</v>
      </c>
      <c r="AH353" s="407">
        <v>0</v>
      </c>
      <c r="AI353" s="407">
        <v>0</v>
      </c>
      <c r="AJ353" s="407">
        <v>0</v>
      </c>
      <c r="AK353" s="407">
        <v>0</v>
      </c>
      <c r="AL353" s="407">
        <v>0</v>
      </c>
      <c r="AM353" s="407">
        <v>0</v>
      </c>
      <c r="AN353" s="407">
        <v>0</v>
      </c>
      <c r="AO353" s="407">
        <v>0</v>
      </c>
      <c r="AP353" s="407">
        <v>0</v>
      </c>
      <c r="AQ353" s="407">
        <v>0</v>
      </c>
      <c r="AR353" s="407">
        <v>0</v>
      </c>
      <c r="AS353" s="407">
        <v>0</v>
      </c>
      <c r="AT353" s="407">
        <v>0</v>
      </c>
      <c r="AU353" s="407">
        <v>0</v>
      </c>
      <c r="AV353" s="407">
        <v>0</v>
      </c>
      <c r="AW353" s="407">
        <v>0</v>
      </c>
      <c r="AX353" s="407">
        <v>0</v>
      </c>
      <c r="AY353" s="407">
        <v>0</v>
      </c>
      <c r="AZ353" s="407">
        <v>0</v>
      </c>
      <c r="BA353" s="407">
        <v>0</v>
      </c>
      <c r="BB353" s="407">
        <v>0</v>
      </c>
      <c r="BC353" s="407">
        <v>0</v>
      </c>
      <c r="BD353" s="407">
        <v>0</v>
      </c>
      <c r="BE353" s="407">
        <v>0</v>
      </c>
      <c r="BF353" s="407">
        <v>0</v>
      </c>
      <c r="BG353" s="407">
        <v>0</v>
      </c>
      <c r="BH353" s="407">
        <v>0</v>
      </c>
      <c r="BI353" s="407">
        <v>0</v>
      </c>
      <c r="BJ353" s="28"/>
      <c r="BK353" s="28"/>
      <c r="BL353" s="28"/>
      <c r="BM353" s="28"/>
    </row>
    <row r="354" spans="1:65" x14ac:dyDescent="0.35">
      <c r="A354" s="28"/>
      <c r="B354" s="402"/>
      <c r="C354" s="403"/>
      <c r="D354" s="404"/>
      <c r="E354" s="405">
        <v>3</v>
      </c>
      <c r="F354" s="406"/>
      <c r="G354" s="408"/>
      <c r="H354" s="409"/>
      <c r="I354" s="524"/>
      <c r="J354" s="407">
        <v>0</v>
      </c>
      <c r="K354" s="407">
        <v>0</v>
      </c>
      <c r="L354" s="407">
        <v>0</v>
      </c>
      <c r="M354" s="407">
        <v>0</v>
      </c>
      <c r="N354" s="407">
        <v>0</v>
      </c>
      <c r="O354" s="407">
        <v>0</v>
      </c>
      <c r="P354" s="407">
        <v>0</v>
      </c>
      <c r="Q354" s="407">
        <v>0</v>
      </c>
      <c r="R354" s="407">
        <v>0</v>
      </c>
      <c r="S354" s="407">
        <v>0</v>
      </c>
      <c r="T354" s="407">
        <v>0</v>
      </c>
      <c r="U354" s="407">
        <v>0</v>
      </c>
      <c r="V354" s="407">
        <v>0</v>
      </c>
      <c r="W354" s="407">
        <v>0</v>
      </c>
      <c r="X354" s="407">
        <v>0</v>
      </c>
      <c r="Y354" s="407">
        <v>0</v>
      </c>
      <c r="Z354" s="407">
        <v>0</v>
      </c>
      <c r="AA354" s="407">
        <v>0</v>
      </c>
      <c r="AB354" s="407">
        <v>0</v>
      </c>
      <c r="AC354" s="407">
        <v>0</v>
      </c>
      <c r="AD354" s="407">
        <v>0</v>
      </c>
      <c r="AE354" s="407">
        <v>0</v>
      </c>
      <c r="AF354" s="407">
        <v>0</v>
      </c>
      <c r="AG354" s="407">
        <v>0</v>
      </c>
      <c r="AH354" s="407">
        <v>0</v>
      </c>
      <c r="AI354" s="407">
        <v>0</v>
      </c>
      <c r="AJ354" s="407">
        <v>0</v>
      </c>
      <c r="AK354" s="407">
        <v>0</v>
      </c>
      <c r="AL354" s="407">
        <v>0</v>
      </c>
      <c r="AM354" s="407">
        <v>0</v>
      </c>
      <c r="AN354" s="407">
        <v>0</v>
      </c>
      <c r="AO354" s="407">
        <v>0</v>
      </c>
      <c r="AP354" s="407">
        <v>0</v>
      </c>
      <c r="AQ354" s="407">
        <v>0</v>
      </c>
      <c r="AR354" s="407">
        <v>0</v>
      </c>
      <c r="AS354" s="407">
        <v>0</v>
      </c>
      <c r="AT354" s="407">
        <v>0</v>
      </c>
      <c r="AU354" s="407">
        <v>0</v>
      </c>
      <c r="AV354" s="407">
        <v>0</v>
      </c>
      <c r="AW354" s="407">
        <v>0</v>
      </c>
      <c r="AX354" s="407">
        <v>0</v>
      </c>
      <c r="AY354" s="407">
        <v>0</v>
      </c>
      <c r="AZ354" s="407">
        <v>0</v>
      </c>
      <c r="BA354" s="407">
        <v>0</v>
      </c>
      <c r="BB354" s="407">
        <v>0</v>
      </c>
      <c r="BC354" s="407">
        <v>0</v>
      </c>
      <c r="BD354" s="407">
        <v>0</v>
      </c>
      <c r="BE354" s="407">
        <v>0</v>
      </c>
      <c r="BF354" s="407">
        <v>0</v>
      </c>
      <c r="BG354" s="407">
        <v>0</v>
      </c>
      <c r="BH354" s="407">
        <v>0</v>
      </c>
      <c r="BI354" s="407">
        <v>0</v>
      </c>
      <c r="BJ354" s="28"/>
      <c r="BK354" s="28"/>
      <c r="BL354" s="28"/>
      <c r="BM354" s="28"/>
    </row>
    <row r="355" spans="1:65" x14ac:dyDescent="0.35">
      <c r="A355" s="28"/>
      <c r="B355" s="402"/>
      <c r="C355" s="403"/>
      <c r="D355" s="404"/>
      <c r="E355" s="405">
        <v>4</v>
      </c>
      <c r="F355" s="406"/>
      <c r="G355" s="408"/>
      <c r="H355" s="409"/>
      <c r="I355" s="409"/>
      <c r="J355" s="524"/>
      <c r="K355" s="407">
        <v>0</v>
      </c>
      <c r="L355" s="407">
        <v>0</v>
      </c>
      <c r="M355" s="407">
        <v>0</v>
      </c>
      <c r="N355" s="407">
        <v>0</v>
      </c>
      <c r="O355" s="407">
        <v>0</v>
      </c>
      <c r="P355" s="407">
        <v>0</v>
      </c>
      <c r="Q355" s="407">
        <v>0</v>
      </c>
      <c r="R355" s="407">
        <v>0</v>
      </c>
      <c r="S355" s="407">
        <v>0</v>
      </c>
      <c r="T355" s="407">
        <v>0</v>
      </c>
      <c r="U355" s="407">
        <v>0</v>
      </c>
      <c r="V355" s="407">
        <v>0</v>
      </c>
      <c r="W355" s="407">
        <v>0</v>
      </c>
      <c r="X355" s="407">
        <v>0</v>
      </c>
      <c r="Y355" s="407">
        <v>0</v>
      </c>
      <c r="Z355" s="407">
        <v>0</v>
      </c>
      <c r="AA355" s="407">
        <v>0</v>
      </c>
      <c r="AB355" s="407">
        <v>0</v>
      </c>
      <c r="AC355" s="407">
        <v>0</v>
      </c>
      <c r="AD355" s="407">
        <v>0</v>
      </c>
      <c r="AE355" s="407">
        <v>0</v>
      </c>
      <c r="AF355" s="407">
        <v>0</v>
      </c>
      <c r="AG355" s="407">
        <v>0</v>
      </c>
      <c r="AH355" s="407">
        <v>0</v>
      </c>
      <c r="AI355" s="407">
        <v>0</v>
      </c>
      <c r="AJ355" s="407">
        <v>0</v>
      </c>
      <c r="AK355" s="407">
        <v>0</v>
      </c>
      <c r="AL355" s="407">
        <v>0</v>
      </c>
      <c r="AM355" s="407">
        <v>0</v>
      </c>
      <c r="AN355" s="407">
        <v>0</v>
      </c>
      <c r="AO355" s="407">
        <v>0</v>
      </c>
      <c r="AP355" s="407">
        <v>0</v>
      </c>
      <c r="AQ355" s="407">
        <v>0</v>
      </c>
      <c r="AR355" s="407">
        <v>0</v>
      </c>
      <c r="AS355" s="407">
        <v>0</v>
      </c>
      <c r="AT355" s="407">
        <v>0</v>
      </c>
      <c r="AU355" s="407">
        <v>0</v>
      </c>
      <c r="AV355" s="407">
        <v>0</v>
      </c>
      <c r="AW355" s="407">
        <v>0</v>
      </c>
      <c r="AX355" s="407">
        <v>0</v>
      </c>
      <c r="AY355" s="407">
        <v>0</v>
      </c>
      <c r="AZ355" s="407">
        <v>0</v>
      </c>
      <c r="BA355" s="407">
        <v>0</v>
      </c>
      <c r="BB355" s="407">
        <v>0</v>
      </c>
      <c r="BC355" s="407">
        <v>0</v>
      </c>
      <c r="BD355" s="407">
        <v>0</v>
      </c>
      <c r="BE355" s="407">
        <v>0</v>
      </c>
      <c r="BF355" s="407">
        <v>0</v>
      </c>
      <c r="BG355" s="407">
        <v>0</v>
      </c>
      <c r="BH355" s="407">
        <v>0</v>
      </c>
      <c r="BI355" s="407">
        <v>0</v>
      </c>
      <c r="BJ355" s="28"/>
      <c r="BK355" s="28"/>
      <c r="BL355" s="28"/>
      <c r="BM355" s="28"/>
    </row>
    <row r="356" spans="1:65" x14ac:dyDescent="0.35">
      <c r="A356" s="28"/>
      <c r="B356" s="402"/>
      <c r="C356" s="403"/>
      <c r="D356" s="404"/>
      <c r="E356" s="405">
        <v>5</v>
      </c>
      <c r="F356" s="406"/>
      <c r="G356" s="408"/>
      <c r="H356" s="409"/>
      <c r="I356" s="409"/>
      <c r="J356" s="409"/>
      <c r="K356" s="524"/>
      <c r="L356" s="407">
        <v>0</v>
      </c>
      <c r="M356" s="407">
        <v>0</v>
      </c>
      <c r="N356" s="407">
        <v>0</v>
      </c>
      <c r="O356" s="407">
        <v>0</v>
      </c>
      <c r="P356" s="407">
        <v>0</v>
      </c>
      <c r="Q356" s="407">
        <v>0</v>
      </c>
      <c r="R356" s="407">
        <v>0</v>
      </c>
      <c r="S356" s="407">
        <v>0</v>
      </c>
      <c r="T356" s="407">
        <v>0</v>
      </c>
      <c r="U356" s="407">
        <v>0</v>
      </c>
      <c r="V356" s="407">
        <v>0</v>
      </c>
      <c r="W356" s="407">
        <v>0</v>
      </c>
      <c r="X356" s="407">
        <v>0</v>
      </c>
      <c r="Y356" s="407">
        <v>0</v>
      </c>
      <c r="Z356" s="407">
        <v>0</v>
      </c>
      <c r="AA356" s="407">
        <v>0</v>
      </c>
      <c r="AB356" s="407">
        <v>0</v>
      </c>
      <c r="AC356" s="407">
        <v>0</v>
      </c>
      <c r="AD356" s="407">
        <v>0</v>
      </c>
      <c r="AE356" s="407">
        <v>0</v>
      </c>
      <c r="AF356" s="407">
        <v>0</v>
      </c>
      <c r="AG356" s="407">
        <v>0</v>
      </c>
      <c r="AH356" s="407">
        <v>0</v>
      </c>
      <c r="AI356" s="407">
        <v>0</v>
      </c>
      <c r="AJ356" s="407">
        <v>0</v>
      </c>
      <c r="AK356" s="407">
        <v>0</v>
      </c>
      <c r="AL356" s="407">
        <v>0</v>
      </c>
      <c r="AM356" s="407">
        <v>0</v>
      </c>
      <c r="AN356" s="407">
        <v>0</v>
      </c>
      <c r="AO356" s="407">
        <v>0</v>
      </c>
      <c r="AP356" s="407">
        <v>0</v>
      </c>
      <c r="AQ356" s="407">
        <v>0</v>
      </c>
      <c r="AR356" s="407">
        <v>0</v>
      </c>
      <c r="AS356" s="407">
        <v>0</v>
      </c>
      <c r="AT356" s="407">
        <v>0</v>
      </c>
      <c r="AU356" s="407">
        <v>0</v>
      </c>
      <c r="AV356" s="407">
        <v>0</v>
      </c>
      <c r="AW356" s="407">
        <v>0</v>
      </c>
      <c r="AX356" s="407">
        <v>0</v>
      </c>
      <c r="AY356" s="407">
        <v>0</v>
      </c>
      <c r="AZ356" s="407">
        <v>0</v>
      </c>
      <c r="BA356" s="407">
        <v>0</v>
      </c>
      <c r="BB356" s="407">
        <v>0</v>
      </c>
      <c r="BC356" s="407">
        <v>0</v>
      </c>
      <c r="BD356" s="407">
        <v>0</v>
      </c>
      <c r="BE356" s="407">
        <v>0</v>
      </c>
      <c r="BF356" s="407">
        <v>0</v>
      </c>
      <c r="BG356" s="407">
        <v>0</v>
      </c>
      <c r="BH356" s="407">
        <v>0</v>
      </c>
      <c r="BI356" s="407">
        <v>0</v>
      </c>
      <c r="BJ356" s="28"/>
      <c r="BK356" s="28"/>
      <c r="BL356" s="28"/>
      <c r="BM356" s="28"/>
    </row>
    <row r="357" spans="1:65" x14ac:dyDescent="0.35">
      <c r="A357" s="28"/>
      <c r="B357" s="402"/>
      <c r="C357" s="403"/>
      <c r="D357" s="404"/>
      <c r="E357" s="405">
        <v>6</v>
      </c>
      <c r="F357" s="406"/>
      <c r="G357" s="408"/>
      <c r="H357" s="409"/>
      <c r="I357" s="409"/>
      <c r="J357" s="409"/>
      <c r="K357" s="409"/>
      <c r="L357" s="524"/>
      <c r="M357" s="407">
        <v>0</v>
      </c>
      <c r="N357" s="407">
        <v>0</v>
      </c>
      <c r="O357" s="407">
        <v>0</v>
      </c>
      <c r="P357" s="407">
        <v>0</v>
      </c>
      <c r="Q357" s="407">
        <v>0</v>
      </c>
      <c r="R357" s="407">
        <v>0</v>
      </c>
      <c r="S357" s="407">
        <v>0</v>
      </c>
      <c r="T357" s="407">
        <v>0</v>
      </c>
      <c r="U357" s="407">
        <v>0</v>
      </c>
      <c r="V357" s="407">
        <v>0</v>
      </c>
      <c r="W357" s="407">
        <v>0</v>
      </c>
      <c r="X357" s="407">
        <v>0</v>
      </c>
      <c r="Y357" s="407">
        <v>0</v>
      </c>
      <c r="Z357" s="407">
        <v>0</v>
      </c>
      <c r="AA357" s="407">
        <v>0</v>
      </c>
      <c r="AB357" s="407">
        <v>0</v>
      </c>
      <c r="AC357" s="407">
        <v>0</v>
      </c>
      <c r="AD357" s="407">
        <v>0</v>
      </c>
      <c r="AE357" s="407">
        <v>0</v>
      </c>
      <c r="AF357" s="407">
        <v>0</v>
      </c>
      <c r="AG357" s="407">
        <v>0</v>
      </c>
      <c r="AH357" s="407">
        <v>0</v>
      </c>
      <c r="AI357" s="407">
        <v>0</v>
      </c>
      <c r="AJ357" s="407">
        <v>0</v>
      </c>
      <c r="AK357" s="407">
        <v>0</v>
      </c>
      <c r="AL357" s="407">
        <v>0</v>
      </c>
      <c r="AM357" s="407">
        <v>0</v>
      </c>
      <c r="AN357" s="407">
        <v>0</v>
      </c>
      <c r="AO357" s="407">
        <v>0</v>
      </c>
      <c r="AP357" s="407">
        <v>0</v>
      </c>
      <c r="AQ357" s="407">
        <v>0</v>
      </c>
      <c r="AR357" s="407">
        <v>0</v>
      </c>
      <c r="AS357" s="407">
        <v>0</v>
      </c>
      <c r="AT357" s="407">
        <v>0</v>
      </c>
      <c r="AU357" s="407">
        <v>0</v>
      </c>
      <c r="AV357" s="407">
        <v>0</v>
      </c>
      <c r="AW357" s="407">
        <v>0</v>
      </c>
      <c r="AX357" s="407">
        <v>0</v>
      </c>
      <c r="AY357" s="407">
        <v>0</v>
      </c>
      <c r="AZ357" s="407">
        <v>0</v>
      </c>
      <c r="BA357" s="407">
        <v>0</v>
      </c>
      <c r="BB357" s="407">
        <v>0</v>
      </c>
      <c r="BC357" s="407">
        <v>0</v>
      </c>
      <c r="BD357" s="407">
        <v>0</v>
      </c>
      <c r="BE357" s="407">
        <v>0</v>
      </c>
      <c r="BF357" s="407">
        <v>0</v>
      </c>
      <c r="BG357" s="407">
        <v>0</v>
      </c>
      <c r="BH357" s="407">
        <v>0</v>
      </c>
      <c r="BI357" s="407">
        <v>0</v>
      </c>
      <c r="BJ357" s="28"/>
      <c r="BK357" s="28"/>
      <c r="BL357" s="28"/>
      <c r="BM357" s="28"/>
    </row>
    <row r="358" spans="1:65" x14ac:dyDescent="0.35">
      <c r="A358" s="28"/>
      <c r="B358" s="402"/>
      <c r="C358" s="403"/>
      <c r="D358" s="404"/>
      <c r="E358" s="405">
        <v>7</v>
      </c>
      <c r="F358" s="406"/>
      <c r="G358" s="408"/>
      <c r="H358" s="409"/>
      <c r="I358" s="409"/>
      <c r="J358" s="409"/>
      <c r="K358" s="409"/>
      <c r="L358" s="409"/>
      <c r="M358" s="524"/>
      <c r="N358" s="407">
        <v>0</v>
      </c>
      <c r="O358" s="407">
        <v>0</v>
      </c>
      <c r="P358" s="407">
        <v>0</v>
      </c>
      <c r="Q358" s="407">
        <v>0</v>
      </c>
      <c r="R358" s="407">
        <v>0</v>
      </c>
      <c r="S358" s="407">
        <v>0</v>
      </c>
      <c r="T358" s="407">
        <v>0</v>
      </c>
      <c r="U358" s="407">
        <v>0</v>
      </c>
      <c r="V358" s="407">
        <v>0</v>
      </c>
      <c r="W358" s="407">
        <v>0</v>
      </c>
      <c r="X358" s="407">
        <v>0</v>
      </c>
      <c r="Y358" s="407">
        <v>0</v>
      </c>
      <c r="Z358" s="407">
        <v>0</v>
      </c>
      <c r="AA358" s="407">
        <v>0</v>
      </c>
      <c r="AB358" s="407">
        <v>0</v>
      </c>
      <c r="AC358" s="407">
        <v>0</v>
      </c>
      <c r="AD358" s="407">
        <v>0</v>
      </c>
      <c r="AE358" s="407">
        <v>0</v>
      </c>
      <c r="AF358" s="407">
        <v>0</v>
      </c>
      <c r="AG358" s="407">
        <v>0</v>
      </c>
      <c r="AH358" s="407">
        <v>0</v>
      </c>
      <c r="AI358" s="407">
        <v>0</v>
      </c>
      <c r="AJ358" s="407">
        <v>0</v>
      </c>
      <c r="AK358" s="407">
        <v>0</v>
      </c>
      <c r="AL358" s="407">
        <v>0</v>
      </c>
      <c r="AM358" s="407">
        <v>0</v>
      </c>
      <c r="AN358" s="407">
        <v>0</v>
      </c>
      <c r="AO358" s="407">
        <v>0</v>
      </c>
      <c r="AP358" s="407">
        <v>0</v>
      </c>
      <c r="AQ358" s="407">
        <v>0</v>
      </c>
      <c r="AR358" s="407">
        <v>0</v>
      </c>
      <c r="AS358" s="407">
        <v>0</v>
      </c>
      <c r="AT358" s="407">
        <v>0</v>
      </c>
      <c r="AU358" s="407">
        <v>0</v>
      </c>
      <c r="AV358" s="407">
        <v>0</v>
      </c>
      <c r="AW358" s="407">
        <v>0</v>
      </c>
      <c r="AX358" s="407">
        <v>0</v>
      </c>
      <c r="AY358" s="407">
        <v>0</v>
      </c>
      <c r="AZ358" s="407">
        <v>0</v>
      </c>
      <c r="BA358" s="407">
        <v>0</v>
      </c>
      <c r="BB358" s="407">
        <v>0</v>
      </c>
      <c r="BC358" s="407">
        <v>0</v>
      </c>
      <c r="BD358" s="407">
        <v>0</v>
      </c>
      <c r="BE358" s="407">
        <v>0</v>
      </c>
      <c r="BF358" s="407">
        <v>0</v>
      </c>
      <c r="BG358" s="407">
        <v>0</v>
      </c>
      <c r="BH358" s="407">
        <v>0</v>
      </c>
      <c r="BI358" s="407">
        <v>0</v>
      </c>
      <c r="BJ358" s="28"/>
      <c r="BK358" s="28"/>
      <c r="BL358" s="28"/>
      <c r="BM358" s="28"/>
    </row>
    <row r="359" spans="1:65" x14ac:dyDescent="0.35">
      <c r="A359" s="28"/>
      <c r="B359" s="402"/>
      <c r="C359" s="403"/>
      <c r="D359" s="404"/>
      <c r="E359" s="405">
        <v>8</v>
      </c>
      <c r="F359" s="406"/>
      <c r="G359" s="408"/>
      <c r="H359" s="409"/>
      <c r="I359" s="409"/>
      <c r="J359" s="409"/>
      <c r="K359" s="409"/>
      <c r="L359" s="409"/>
      <c r="M359" s="409"/>
      <c r="N359" s="524"/>
      <c r="O359" s="407">
        <v>0</v>
      </c>
      <c r="P359" s="407">
        <v>0</v>
      </c>
      <c r="Q359" s="407">
        <v>0</v>
      </c>
      <c r="R359" s="407">
        <v>0</v>
      </c>
      <c r="S359" s="407">
        <v>0</v>
      </c>
      <c r="T359" s="407">
        <v>0</v>
      </c>
      <c r="U359" s="407">
        <v>0</v>
      </c>
      <c r="V359" s="407">
        <v>0</v>
      </c>
      <c r="W359" s="407">
        <v>0</v>
      </c>
      <c r="X359" s="407">
        <v>0</v>
      </c>
      <c r="Y359" s="407">
        <v>0</v>
      </c>
      <c r="Z359" s="407">
        <v>0</v>
      </c>
      <c r="AA359" s="407">
        <v>0</v>
      </c>
      <c r="AB359" s="407">
        <v>0</v>
      </c>
      <c r="AC359" s="407">
        <v>0</v>
      </c>
      <c r="AD359" s="407">
        <v>0</v>
      </c>
      <c r="AE359" s="407">
        <v>0</v>
      </c>
      <c r="AF359" s="407">
        <v>0</v>
      </c>
      <c r="AG359" s="407">
        <v>0</v>
      </c>
      <c r="AH359" s="407">
        <v>0</v>
      </c>
      <c r="AI359" s="407">
        <v>0</v>
      </c>
      <c r="AJ359" s="407">
        <v>0</v>
      </c>
      <c r="AK359" s="407">
        <v>0</v>
      </c>
      <c r="AL359" s="407">
        <v>0</v>
      </c>
      <c r="AM359" s="407">
        <v>0</v>
      </c>
      <c r="AN359" s="407">
        <v>0</v>
      </c>
      <c r="AO359" s="407">
        <v>0</v>
      </c>
      <c r="AP359" s="407">
        <v>0</v>
      </c>
      <c r="AQ359" s="407">
        <v>0</v>
      </c>
      <c r="AR359" s="407">
        <v>0</v>
      </c>
      <c r="AS359" s="407">
        <v>0</v>
      </c>
      <c r="AT359" s="407">
        <v>0</v>
      </c>
      <c r="AU359" s="407">
        <v>0</v>
      </c>
      <c r="AV359" s="407">
        <v>0</v>
      </c>
      <c r="AW359" s="407">
        <v>0</v>
      </c>
      <c r="AX359" s="407">
        <v>0</v>
      </c>
      <c r="AY359" s="407">
        <v>0</v>
      </c>
      <c r="AZ359" s="407">
        <v>0</v>
      </c>
      <c r="BA359" s="407">
        <v>0</v>
      </c>
      <c r="BB359" s="407">
        <v>0</v>
      </c>
      <c r="BC359" s="407">
        <v>0</v>
      </c>
      <c r="BD359" s="407">
        <v>0</v>
      </c>
      <c r="BE359" s="407">
        <v>0</v>
      </c>
      <c r="BF359" s="407">
        <v>0</v>
      </c>
      <c r="BG359" s="407">
        <v>0</v>
      </c>
      <c r="BH359" s="407">
        <v>0</v>
      </c>
      <c r="BI359" s="407">
        <v>0</v>
      </c>
      <c r="BJ359" s="28"/>
      <c r="BK359" s="28"/>
      <c r="BL359" s="28"/>
      <c r="BM359" s="28"/>
    </row>
    <row r="360" spans="1:65" x14ac:dyDescent="0.35">
      <c r="A360" s="28"/>
      <c r="B360" s="402"/>
      <c r="C360" s="403"/>
      <c r="D360" s="404"/>
      <c r="E360" s="405">
        <v>9</v>
      </c>
      <c r="F360" s="406"/>
      <c r="G360" s="408"/>
      <c r="H360" s="409"/>
      <c r="I360" s="409"/>
      <c r="J360" s="409"/>
      <c r="K360" s="409"/>
      <c r="L360" s="409"/>
      <c r="M360" s="409"/>
      <c r="N360" s="409"/>
      <c r="O360" s="524"/>
      <c r="P360" s="407">
        <v>0</v>
      </c>
      <c r="Q360" s="407">
        <v>0</v>
      </c>
      <c r="R360" s="407">
        <v>0</v>
      </c>
      <c r="S360" s="407">
        <v>0</v>
      </c>
      <c r="T360" s="407">
        <v>0</v>
      </c>
      <c r="U360" s="407">
        <v>0</v>
      </c>
      <c r="V360" s="407">
        <v>0</v>
      </c>
      <c r="W360" s="407">
        <v>0</v>
      </c>
      <c r="X360" s="407">
        <v>0</v>
      </c>
      <c r="Y360" s="407">
        <v>0</v>
      </c>
      <c r="Z360" s="407">
        <v>0</v>
      </c>
      <c r="AA360" s="407">
        <v>0</v>
      </c>
      <c r="AB360" s="407">
        <v>0</v>
      </c>
      <c r="AC360" s="407">
        <v>0</v>
      </c>
      <c r="AD360" s="407">
        <v>0</v>
      </c>
      <c r="AE360" s="407">
        <v>0</v>
      </c>
      <c r="AF360" s="407">
        <v>0</v>
      </c>
      <c r="AG360" s="407">
        <v>0</v>
      </c>
      <c r="AH360" s="407">
        <v>0</v>
      </c>
      <c r="AI360" s="407">
        <v>0</v>
      </c>
      <c r="AJ360" s="407">
        <v>0</v>
      </c>
      <c r="AK360" s="407">
        <v>0</v>
      </c>
      <c r="AL360" s="407">
        <v>0</v>
      </c>
      <c r="AM360" s="407">
        <v>0</v>
      </c>
      <c r="AN360" s="407">
        <v>0</v>
      </c>
      <c r="AO360" s="407">
        <v>0</v>
      </c>
      <c r="AP360" s="407">
        <v>0</v>
      </c>
      <c r="AQ360" s="407">
        <v>0</v>
      </c>
      <c r="AR360" s="407">
        <v>0</v>
      </c>
      <c r="AS360" s="407">
        <v>0</v>
      </c>
      <c r="AT360" s="407">
        <v>0</v>
      </c>
      <c r="AU360" s="407">
        <v>0</v>
      </c>
      <c r="AV360" s="407">
        <v>0</v>
      </c>
      <c r="AW360" s="407">
        <v>0</v>
      </c>
      <c r="AX360" s="407">
        <v>0</v>
      </c>
      <c r="AY360" s="407">
        <v>0</v>
      </c>
      <c r="AZ360" s="407">
        <v>0</v>
      </c>
      <c r="BA360" s="407">
        <v>0</v>
      </c>
      <c r="BB360" s="407">
        <v>0</v>
      </c>
      <c r="BC360" s="407">
        <v>0</v>
      </c>
      <c r="BD360" s="407">
        <v>0</v>
      </c>
      <c r="BE360" s="407">
        <v>0</v>
      </c>
      <c r="BF360" s="407">
        <v>0</v>
      </c>
      <c r="BG360" s="407">
        <v>0</v>
      </c>
      <c r="BH360" s="407">
        <v>0</v>
      </c>
      <c r="BI360" s="407">
        <v>0</v>
      </c>
      <c r="BJ360" s="28"/>
      <c r="BK360" s="28"/>
      <c r="BL360" s="28"/>
      <c r="BM360" s="28"/>
    </row>
    <row r="361" spans="1:65" x14ac:dyDescent="0.35">
      <c r="A361" s="28"/>
      <c r="B361" s="402"/>
      <c r="C361" s="403"/>
      <c r="D361" s="404"/>
      <c r="E361" s="411">
        <v>10</v>
      </c>
      <c r="F361" s="406"/>
      <c r="G361" s="408"/>
      <c r="H361" s="409"/>
      <c r="I361" s="409"/>
      <c r="J361" s="409"/>
      <c r="K361" s="409"/>
      <c r="L361" s="409"/>
      <c r="M361" s="409"/>
      <c r="N361" s="409"/>
      <c r="O361" s="409"/>
      <c r="P361" s="524"/>
      <c r="Q361" s="407">
        <v>0</v>
      </c>
      <c r="R361" s="407">
        <v>0</v>
      </c>
      <c r="S361" s="407">
        <v>0</v>
      </c>
      <c r="T361" s="407">
        <v>0</v>
      </c>
      <c r="U361" s="407">
        <v>0</v>
      </c>
      <c r="V361" s="407">
        <v>0</v>
      </c>
      <c r="W361" s="407">
        <v>0</v>
      </c>
      <c r="X361" s="407">
        <v>0</v>
      </c>
      <c r="Y361" s="407">
        <v>0</v>
      </c>
      <c r="Z361" s="407">
        <v>0</v>
      </c>
      <c r="AA361" s="407">
        <v>0</v>
      </c>
      <c r="AB361" s="407">
        <v>0</v>
      </c>
      <c r="AC361" s="407">
        <v>0</v>
      </c>
      <c r="AD361" s="407">
        <v>0</v>
      </c>
      <c r="AE361" s="407">
        <v>0</v>
      </c>
      <c r="AF361" s="407">
        <v>0</v>
      </c>
      <c r="AG361" s="407">
        <v>0</v>
      </c>
      <c r="AH361" s="407">
        <v>0</v>
      </c>
      <c r="AI361" s="407">
        <v>0</v>
      </c>
      <c r="AJ361" s="407">
        <v>0</v>
      </c>
      <c r="AK361" s="407">
        <v>0</v>
      </c>
      <c r="AL361" s="407">
        <v>0</v>
      </c>
      <c r="AM361" s="407">
        <v>0</v>
      </c>
      <c r="AN361" s="407">
        <v>0</v>
      </c>
      <c r="AO361" s="407">
        <v>0</v>
      </c>
      <c r="AP361" s="407">
        <v>0</v>
      </c>
      <c r="AQ361" s="407">
        <v>0</v>
      </c>
      <c r="AR361" s="407">
        <v>0</v>
      </c>
      <c r="AS361" s="407">
        <v>0</v>
      </c>
      <c r="AT361" s="407">
        <v>0</v>
      </c>
      <c r="AU361" s="407">
        <v>0</v>
      </c>
      <c r="AV361" s="407">
        <v>0</v>
      </c>
      <c r="AW361" s="407">
        <v>0</v>
      </c>
      <c r="AX361" s="407">
        <v>0</v>
      </c>
      <c r="AY361" s="407">
        <v>0</v>
      </c>
      <c r="AZ361" s="407">
        <v>0</v>
      </c>
      <c r="BA361" s="407">
        <v>0</v>
      </c>
      <c r="BB361" s="407">
        <v>0</v>
      </c>
      <c r="BC361" s="407">
        <v>0</v>
      </c>
      <c r="BD361" s="407">
        <v>0</v>
      </c>
      <c r="BE361" s="407">
        <v>0</v>
      </c>
      <c r="BF361" s="407">
        <v>0</v>
      </c>
      <c r="BG361" s="407">
        <v>0</v>
      </c>
      <c r="BH361" s="407">
        <v>0</v>
      </c>
      <c r="BI361" s="407">
        <v>0</v>
      </c>
      <c r="BJ361" s="28"/>
      <c r="BK361" s="28"/>
      <c r="BL361" s="28"/>
      <c r="BM361" s="28"/>
    </row>
    <row r="362" spans="1:65" x14ac:dyDescent="0.35">
      <c r="A362" s="28"/>
      <c r="B362" s="196"/>
      <c r="C362" s="402">
        <v>0</v>
      </c>
      <c r="D362" s="196"/>
      <c r="E362" s="196"/>
      <c r="F362" s="412"/>
      <c r="G362" s="413">
        <v>0</v>
      </c>
      <c r="H362" s="413">
        <v>0</v>
      </c>
      <c r="I362" s="413">
        <v>0</v>
      </c>
      <c r="J362" s="413">
        <v>0</v>
      </c>
      <c r="K362" s="413">
        <v>0</v>
      </c>
      <c r="L362" s="413">
        <v>0</v>
      </c>
      <c r="M362" s="413">
        <v>0</v>
      </c>
      <c r="N362" s="413">
        <v>0</v>
      </c>
      <c r="O362" s="413">
        <v>0</v>
      </c>
      <c r="P362" s="413">
        <v>0</v>
      </c>
      <c r="Q362" s="413">
        <v>0</v>
      </c>
      <c r="R362" s="413">
        <v>0</v>
      </c>
      <c r="S362" s="413">
        <v>0</v>
      </c>
      <c r="T362" s="413">
        <v>0</v>
      </c>
      <c r="U362" s="413">
        <v>0</v>
      </c>
      <c r="V362" s="413">
        <v>0</v>
      </c>
      <c r="W362" s="413">
        <v>0</v>
      </c>
      <c r="X362" s="413">
        <v>0</v>
      </c>
      <c r="Y362" s="413">
        <v>0</v>
      </c>
      <c r="Z362" s="413">
        <v>0</v>
      </c>
      <c r="AA362" s="413">
        <v>0</v>
      </c>
      <c r="AB362" s="413">
        <v>0</v>
      </c>
      <c r="AC362" s="413">
        <v>0</v>
      </c>
      <c r="AD362" s="413">
        <v>0</v>
      </c>
      <c r="AE362" s="413">
        <v>0</v>
      </c>
      <c r="AF362" s="413">
        <v>0</v>
      </c>
      <c r="AG362" s="413">
        <v>0</v>
      </c>
      <c r="AH362" s="413">
        <v>0</v>
      </c>
      <c r="AI362" s="413">
        <v>0</v>
      </c>
      <c r="AJ362" s="413">
        <v>0</v>
      </c>
      <c r="AK362" s="413">
        <v>0</v>
      </c>
      <c r="AL362" s="413">
        <v>0</v>
      </c>
      <c r="AM362" s="413">
        <v>0</v>
      </c>
      <c r="AN362" s="413">
        <v>0</v>
      </c>
      <c r="AO362" s="413">
        <v>0</v>
      </c>
      <c r="AP362" s="413">
        <v>0</v>
      </c>
      <c r="AQ362" s="413">
        <v>0</v>
      </c>
      <c r="AR362" s="413">
        <v>0</v>
      </c>
      <c r="AS362" s="413">
        <v>0</v>
      </c>
      <c r="AT362" s="413">
        <v>0</v>
      </c>
      <c r="AU362" s="413">
        <v>0</v>
      </c>
      <c r="AV362" s="413">
        <v>0</v>
      </c>
      <c r="AW362" s="413">
        <v>0</v>
      </c>
      <c r="AX362" s="413">
        <v>0</v>
      </c>
      <c r="AY362" s="413">
        <v>0</v>
      </c>
      <c r="AZ362" s="413">
        <v>0</v>
      </c>
      <c r="BA362" s="413">
        <v>0</v>
      </c>
      <c r="BB362" s="413">
        <v>0</v>
      </c>
      <c r="BC362" s="413">
        <v>0</v>
      </c>
      <c r="BD362" s="413">
        <v>0</v>
      </c>
      <c r="BE362" s="413">
        <v>0</v>
      </c>
      <c r="BF362" s="413">
        <v>0</v>
      </c>
      <c r="BG362" s="413">
        <v>0</v>
      </c>
      <c r="BH362" s="413">
        <v>0</v>
      </c>
      <c r="BI362" s="413">
        <v>0</v>
      </c>
      <c r="BJ362" s="28"/>
      <c r="BK362" s="28"/>
      <c r="BL362" s="28"/>
      <c r="BM362" s="28"/>
    </row>
    <row r="363" spans="1:65" x14ac:dyDescent="0.35">
      <c r="A363" s="28"/>
      <c r="B363" s="397">
        <v>0</v>
      </c>
      <c r="C363" s="398"/>
      <c r="D363" s="399" t="s">
        <v>499</v>
      </c>
      <c r="E363" s="398"/>
      <c r="F363" s="400"/>
      <c r="G363" s="401">
        <v>0</v>
      </c>
      <c r="H363" s="401">
        <v>0</v>
      </c>
      <c r="I363" s="401">
        <v>0</v>
      </c>
      <c r="J363" s="401">
        <v>0</v>
      </c>
      <c r="K363" s="401">
        <v>0</v>
      </c>
      <c r="L363" s="401">
        <v>0</v>
      </c>
      <c r="M363" s="401">
        <v>0</v>
      </c>
      <c r="N363" s="401">
        <v>0</v>
      </c>
      <c r="O363" s="401">
        <v>0</v>
      </c>
      <c r="P363" s="401">
        <v>0</v>
      </c>
      <c r="Q363" s="401">
        <v>0</v>
      </c>
      <c r="R363" s="401">
        <v>0</v>
      </c>
      <c r="S363" s="401">
        <v>0</v>
      </c>
      <c r="T363" s="401">
        <v>0</v>
      </c>
      <c r="U363" s="401">
        <v>0</v>
      </c>
      <c r="V363" s="401">
        <v>0</v>
      </c>
      <c r="W363" s="401">
        <v>0</v>
      </c>
      <c r="X363" s="401">
        <v>0</v>
      </c>
      <c r="Y363" s="401">
        <v>0</v>
      </c>
      <c r="Z363" s="401">
        <v>0</v>
      </c>
      <c r="AA363" s="401">
        <v>0</v>
      </c>
      <c r="AB363" s="401">
        <v>0</v>
      </c>
      <c r="AC363" s="401">
        <v>0</v>
      </c>
      <c r="AD363" s="401">
        <v>0</v>
      </c>
      <c r="AE363" s="401">
        <v>0</v>
      </c>
      <c r="AF363" s="401">
        <v>0</v>
      </c>
      <c r="AG363" s="401">
        <v>0</v>
      </c>
      <c r="AH363" s="401">
        <v>0</v>
      </c>
      <c r="AI363" s="401">
        <v>0</v>
      </c>
      <c r="AJ363" s="401">
        <v>0</v>
      </c>
      <c r="AK363" s="401">
        <v>0</v>
      </c>
      <c r="AL363" s="401">
        <v>0</v>
      </c>
      <c r="AM363" s="401">
        <v>0</v>
      </c>
      <c r="AN363" s="401">
        <v>0</v>
      </c>
      <c r="AO363" s="401">
        <v>0</v>
      </c>
      <c r="AP363" s="401">
        <v>0</v>
      </c>
      <c r="AQ363" s="401">
        <v>0</v>
      </c>
      <c r="AR363" s="401">
        <v>0</v>
      </c>
      <c r="AS363" s="401">
        <v>0</v>
      </c>
      <c r="AT363" s="401">
        <v>0</v>
      </c>
      <c r="AU363" s="401">
        <v>0</v>
      </c>
      <c r="AV363" s="401">
        <v>0</v>
      </c>
      <c r="AW363" s="401">
        <v>0</v>
      </c>
      <c r="AX363" s="401">
        <v>0</v>
      </c>
      <c r="AY363" s="401">
        <v>0</v>
      </c>
      <c r="AZ363" s="401">
        <v>0</v>
      </c>
      <c r="BA363" s="401">
        <v>0</v>
      </c>
      <c r="BB363" s="401">
        <v>0</v>
      </c>
      <c r="BC363" s="401">
        <v>0</v>
      </c>
      <c r="BD363" s="401">
        <v>0</v>
      </c>
      <c r="BE363" s="401">
        <v>0</v>
      </c>
      <c r="BF363" s="401">
        <v>0</v>
      </c>
      <c r="BG363" s="401">
        <v>0</v>
      </c>
      <c r="BH363" s="401">
        <v>0</v>
      </c>
      <c r="BI363" s="401">
        <v>0</v>
      </c>
      <c r="BJ363" s="28"/>
      <c r="BK363" s="28"/>
      <c r="BL363" s="28"/>
      <c r="BM363" s="28"/>
    </row>
    <row r="364" spans="1:65" ht="118" x14ac:dyDescent="0.35">
      <c r="A364" s="28"/>
      <c r="B364" s="402"/>
      <c r="C364" s="403"/>
      <c r="D364" s="404" t="s">
        <v>500</v>
      </c>
      <c r="E364" s="405">
        <v>0</v>
      </c>
      <c r="F364" s="406"/>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28"/>
      <c r="BK364" s="28"/>
      <c r="BL364" s="28"/>
      <c r="BM364" s="28"/>
    </row>
    <row r="365" spans="1:65" x14ac:dyDescent="0.35">
      <c r="A365" s="28"/>
      <c r="B365" s="402"/>
      <c r="C365" s="403"/>
      <c r="D365" s="404"/>
      <c r="E365" s="405">
        <v>1</v>
      </c>
      <c r="F365" s="406"/>
      <c r="G365" s="523"/>
      <c r="H365" s="407">
        <v>0</v>
      </c>
      <c r="I365" s="407">
        <v>0</v>
      </c>
      <c r="J365" s="407">
        <v>0</v>
      </c>
      <c r="K365" s="407">
        <v>0</v>
      </c>
      <c r="L365" s="407">
        <v>0</v>
      </c>
      <c r="M365" s="407">
        <v>0</v>
      </c>
      <c r="N365" s="407">
        <v>0</v>
      </c>
      <c r="O365" s="407">
        <v>0</v>
      </c>
      <c r="P365" s="407">
        <v>0</v>
      </c>
      <c r="Q365" s="407">
        <v>0</v>
      </c>
      <c r="R365" s="407">
        <v>0</v>
      </c>
      <c r="S365" s="407">
        <v>0</v>
      </c>
      <c r="T365" s="407">
        <v>0</v>
      </c>
      <c r="U365" s="407">
        <v>0</v>
      </c>
      <c r="V365" s="407">
        <v>0</v>
      </c>
      <c r="W365" s="407">
        <v>0</v>
      </c>
      <c r="X365" s="407">
        <v>0</v>
      </c>
      <c r="Y365" s="407">
        <v>0</v>
      </c>
      <c r="Z365" s="407">
        <v>0</v>
      </c>
      <c r="AA365" s="407">
        <v>0</v>
      </c>
      <c r="AB365" s="407">
        <v>0</v>
      </c>
      <c r="AC365" s="407">
        <v>0</v>
      </c>
      <c r="AD365" s="407">
        <v>0</v>
      </c>
      <c r="AE365" s="407">
        <v>0</v>
      </c>
      <c r="AF365" s="407">
        <v>0</v>
      </c>
      <c r="AG365" s="407">
        <v>0</v>
      </c>
      <c r="AH365" s="407">
        <v>0</v>
      </c>
      <c r="AI365" s="407">
        <v>0</v>
      </c>
      <c r="AJ365" s="407">
        <v>0</v>
      </c>
      <c r="AK365" s="407">
        <v>0</v>
      </c>
      <c r="AL365" s="407">
        <v>0</v>
      </c>
      <c r="AM365" s="407">
        <v>0</v>
      </c>
      <c r="AN365" s="407">
        <v>0</v>
      </c>
      <c r="AO365" s="407">
        <v>0</v>
      </c>
      <c r="AP365" s="407">
        <v>0</v>
      </c>
      <c r="AQ365" s="407">
        <v>0</v>
      </c>
      <c r="AR365" s="407">
        <v>0</v>
      </c>
      <c r="AS365" s="407">
        <v>0</v>
      </c>
      <c r="AT365" s="407">
        <v>0</v>
      </c>
      <c r="AU365" s="407">
        <v>0</v>
      </c>
      <c r="AV365" s="407">
        <v>0</v>
      </c>
      <c r="AW365" s="407">
        <v>0</v>
      </c>
      <c r="AX365" s="407">
        <v>0</v>
      </c>
      <c r="AY365" s="407">
        <v>0</v>
      </c>
      <c r="AZ365" s="407">
        <v>0</v>
      </c>
      <c r="BA365" s="407">
        <v>0</v>
      </c>
      <c r="BB365" s="407">
        <v>0</v>
      </c>
      <c r="BC365" s="407">
        <v>0</v>
      </c>
      <c r="BD365" s="407">
        <v>0</v>
      </c>
      <c r="BE365" s="407">
        <v>0</v>
      </c>
      <c r="BF365" s="407">
        <v>0</v>
      </c>
      <c r="BG365" s="407">
        <v>0</v>
      </c>
      <c r="BH365" s="407">
        <v>0</v>
      </c>
      <c r="BI365" s="407">
        <v>0</v>
      </c>
      <c r="BJ365" s="28"/>
      <c r="BK365" s="28"/>
      <c r="BL365" s="28"/>
      <c r="BM365" s="28"/>
    </row>
    <row r="366" spans="1:65" x14ac:dyDescent="0.35">
      <c r="A366" s="28"/>
      <c r="B366" s="402"/>
      <c r="C366" s="403"/>
      <c r="D366" s="404"/>
      <c r="E366" s="405">
        <v>2</v>
      </c>
      <c r="F366" s="406"/>
      <c r="G366" s="408"/>
      <c r="H366" s="524"/>
      <c r="I366" s="407">
        <v>0</v>
      </c>
      <c r="J366" s="407">
        <v>0</v>
      </c>
      <c r="K366" s="407">
        <v>0</v>
      </c>
      <c r="L366" s="407">
        <v>0</v>
      </c>
      <c r="M366" s="407">
        <v>0</v>
      </c>
      <c r="N366" s="407">
        <v>0</v>
      </c>
      <c r="O366" s="407">
        <v>0</v>
      </c>
      <c r="P366" s="407">
        <v>0</v>
      </c>
      <c r="Q366" s="407">
        <v>0</v>
      </c>
      <c r="R366" s="407">
        <v>0</v>
      </c>
      <c r="S366" s="407">
        <v>0</v>
      </c>
      <c r="T366" s="407">
        <v>0</v>
      </c>
      <c r="U366" s="407">
        <v>0</v>
      </c>
      <c r="V366" s="407">
        <v>0</v>
      </c>
      <c r="W366" s="407">
        <v>0</v>
      </c>
      <c r="X366" s="407">
        <v>0</v>
      </c>
      <c r="Y366" s="407">
        <v>0</v>
      </c>
      <c r="Z366" s="407">
        <v>0</v>
      </c>
      <c r="AA366" s="407">
        <v>0</v>
      </c>
      <c r="AB366" s="407">
        <v>0</v>
      </c>
      <c r="AC366" s="407">
        <v>0</v>
      </c>
      <c r="AD366" s="407">
        <v>0</v>
      </c>
      <c r="AE366" s="407">
        <v>0</v>
      </c>
      <c r="AF366" s="407">
        <v>0</v>
      </c>
      <c r="AG366" s="407">
        <v>0</v>
      </c>
      <c r="AH366" s="407">
        <v>0</v>
      </c>
      <c r="AI366" s="407">
        <v>0</v>
      </c>
      <c r="AJ366" s="407">
        <v>0</v>
      </c>
      <c r="AK366" s="407">
        <v>0</v>
      </c>
      <c r="AL366" s="407">
        <v>0</v>
      </c>
      <c r="AM366" s="407">
        <v>0</v>
      </c>
      <c r="AN366" s="407">
        <v>0</v>
      </c>
      <c r="AO366" s="407">
        <v>0</v>
      </c>
      <c r="AP366" s="407">
        <v>0</v>
      </c>
      <c r="AQ366" s="407">
        <v>0</v>
      </c>
      <c r="AR366" s="407">
        <v>0</v>
      </c>
      <c r="AS366" s="407">
        <v>0</v>
      </c>
      <c r="AT366" s="407">
        <v>0</v>
      </c>
      <c r="AU366" s="407">
        <v>0</v>
      </c>
      <c r="AV366" s="407">
        <v>0</v>
      </c>
      <c r="AW366" s="407">
        <v>0</v>
      </c>
      <c r="AX366" s="407">
        <v>0</v>
      </c>
      <c r="AY366" s="407">
        <v>0</v>
      </c>
      <c r="AZ366" s="407">
        <v>0</v>
      </c>
      <c r="BA366" s="407">
        <v>0</v>
      </c>
      <c r="BB366" s="407">
        <v>0</v>
      </c>
      <c r="BC366" s="407">
        <v>0</v>
      </c>
      <c r="BD366" s="407">
        <v>0</v>
      </c>
      <c r="BE366" s="407">
        <v>0</v>
      </c>
      <c r="BF366" s="407">
        <v>0</v>
      </c>
      <c r="BG366" s="407">
        <v>0</v>
      </c>
      <c r="BH366" s="407">
        <v>0</v>
      </c>
      <c r="BI366" s="407">
        <v>0</v>
      </c>
      <c r="BJ366" s="28"/>
      <c r="BK366" s="28"/>
      <c r="BL366" s="28"/>
      <c r="BM366" s="28"/>
    </row>
    <row r="367" spans="1:65" x14ac:dyDescent="0.35">
      <c r="A367" s="28"/>
      <c r="B367" s="402"/>
      <c r="C367" s="403"/>
      <c r="D367" s="404"/>
      <c r="E367" s="405">
        <v>3</v>
      </c>
      <c r="F367" s="406"/>
      <c r="G367" s="408"/>
      <c r="H367" s="409"/>
      <c r="I367" s="524"/>
      <c r="J367" s="407">
        <v>0</v>
      </c>
      <c r="K367" s="407">
        <v>0</v>
      </c>
      <c r="L367" s="407">
        <v>0</v>
      </c>
      <c r="M367" s="407">
        <v>0</v>
      </c>
      <c r="N367" s="407">
        <v>0</v>
      </c>
      <c r="O367" s="407">
        <v>0</v>
      </c>
      <c r="P367" s="407">
        <v>0</v>
      </c>
      <c r="Q367" s="407">
        <v>0</v>
      </c>
      <c r="R367" s="407">
        <v>0</v>
      </c>
      <c r="S367" s="407">
        <v>0</v>
      </c>
      <c r="T367" s="407">
        <v>0</v>
      </c>
      <c r="U367" s="407">
        <v>0</v>
      </c>
      <c r="V367" s="407">
        <v>0</v>
      </c>
      <c r="W367" s="407">
        <v>0</v>
      </c>
      <c r="X367" s="407">
        <v>0</v>
      </c>
      <c r="Y367" s="407">
        <v>0</v>
      </c>
      <c r="Z367" s="407">
        <v>0</v>
      </c>
      <c r="AA367" s="407">
        <v>0</v>
      </c>
      <c r="AB367" s="407">
        <v>0</v>
      </c>
      <c r="AC367" s="407">
        <v>0</v>
      </c>
      <c r="AD367" s="407">
        <v>0</v>
      </c>
      <c r="AE367" s="407">
        <v>0</v>
      </c>
      <c r="AF367" s="407">
        <v>0</v>
      </c>
      <c r="AG367" s="407">
        <v>0</v>
      </c>
      <c r="AH367" s="407">
        <v>0</v>
      </c>
      <c r="AI367" s="407">
        <v>0</v>
      </c>
      <c r="AJ367" s="407">
        <v>0</v>
      </c>
      <c r="AK367" s="407">
        <v>0</v>
      </c>
      <c r="AL367" s="407">
        <v>0</v>
      </c>
      <c r="AM367" s="407">
        <v>0</v>
      </c>
      <c r="AN367" s="407">
        <v>0</v>
      </c>
      <c r="AO367" s="407">
        <v>0</v>
      </c>
      <c r="AP367" s="407">
        <v>0</v>
      </c>
      <c r="AQ367" s="407">
        <v>0</v>
      </c>
      <c r="AR367" s="407">
        <v>0</v>
      </c>
      <c r="AS367" s="407">
        <v>0</v>
      </c>
      <c r="AT367" s="407">
        <v>0</v>
      </c>
      <c r="AU367" s="407">
        <v>0</v>
      </c>
      <c r="AV367" s="407">
        <v>0</v>
      </c>
      <c r="AW367" s="407">
        <v>0</v>
      </c>
      <c r="AX367" s="407">
        <v>0</v>
      </c>
      <c r="AY367" s="407">
        <v>0</v>
      </c>
      <c r="AZ367" s="407">
        <v>0</v>
      </c>
      <c r="BA367" s="407">
        <v>0</v>
      </c>
      <c r="BB367" s="407">
        <v>0</v>
      </c>
      <c r="BC367" s="407">
        <v>0</v>
      </c>
      <c r="BD367" s="407">
        <v>0</v>
      </c>
      <c r="BE367" s="407">
        <v>0</v>
      </c>
      <c r="BF367" s="407">
        <v>0</v>
      </c>
      <c r="BG367" s="407">
        <v>0</v>
      </c>
      <c r="BH367" s="407">
        <v>0</v>
      </c>
      <c r="BI367" s="407">
        <v>0</v>
      </c>
      <c r="BJ367" s="28"/>
      <c r="BK367" s="28"/>
      <c r="BL367" s="28"/>
      <c r="BM367" s="28"/>
    </row>
    <row r="368" spans="1:65" x14ac:dyDescent="0.35">
      <c r="A368" s="28"/>
      <c r="B368" s="402"/>
      <c r="C368" s="403"/>
      <c r="D368" s="404"/>
      <c r="E368" s="405">
        <v>4</v>
      </c>
      <c r="F368" s="406"/>
      <c r="G368" s="408"/>
      <c r="H368" s="409"/>
      <c r="I368" s="409"/>
      <c r="J368" s="524"/>
      <c r="K368" s="407">
        <v>0</v>
      </c>
      <c r="L368" s="407">
        <v>0</v>
      </c>
      <c r="M368" s="407">
        <v>0</v>
      </c>
      <c r="N368" s="407">
        <v>0</v>
      </c>
      <c r="O368" s="407">
        <v>0</v>
      </c>
      <c r="P368" s="407">
        <v>0</v>
      </c>
      <c r="Q368" s="407">
        <v>0</v>
      </c>
      <c r="R368" s="407">
        <v>0</v>
      </c>
      <c r="S368" s="407">
        <v>0</v>
      </c>
      <c r="T368" s="407">
        <v>0</v>
      </c>
      <c r="U368" s="407">
        <v>0</v>
      </c>
      <c r="V368" s="407">
        <v>0</v>
      </c>
      <c r="W368" s="407">
        <v>0</v>
      </c>
      <c r="X368" s="407">
        <v>0</v>
      </c>
      <c r="Y368" s="407">
        <v>0</v>
      </c>
      <c r="Z368" s="407">
        <v>0</v>
      </c>
      <c r="AA368" s="407">
        <v>0</v>
      </c>
      <c r="AB368" s="407">
        <v>0</v>
      </c>
      <c r="AC368" s="407">
        <v>0</v>
      </c>
      <c r="AD368" s="407">
        <v>0</v>
      </c>
      <c r="AE368" s="407">
        <v>0</v>
      </c>
      <c r="AF368" s="407">
        <v>0</v>
      </c>
      <c r="AG368" s="407">
        <v>0</v>
      </c>
      <c r="AH368" s="407">
        <v>0</v>
      </c>
      <c r="AI368" s="407">
        <v>0</v>
      </c>
      <c r="AJ368" s="407">
        <v>0</v>
      </c>
      <c r="AK368" s="407">
        <v>0</v>
      </c>
      <c r="AL368" s="407">
        <v>0</v>
      </c>
      <c r="AM368" s="407">
        <v>0</v>
      </c>
      <c r="AN368" s="407">
        <v>0</v>
      </c>
      <c r="AO368" s="407">
        <v>0</v>
      </c>
      <c r="AP368" s="407">
        <v>0</v>
      </c>
      <c r="AQ368" s="407">
        <v>0</v>
      </c>
      <c r="AR368" s="407">
        <v>0</v>
      </c>
      <c r="AS368" s="407">
        <v>0</v>
      </c>
      <c r="AT368" s="407">
        <v>0</v>
      </c>
      <c r="AU368" s="407">
        <v>0</v>
      </c>
      <c r="AV368" s="407">
        <v>0</v>
      </c>
      <c r="AW368" s="407">
        <v>0</v>
      </c>
      <c r="AX368" s="407">
        <v>0</v>
      </c>
      <c r="AY368" s="407">
        <v>0</v>
      </c>
      <c r="AZ368" s="407">
        <v>0</v>
      </c>
      <c r="BA368" s="407">
        <v>0</v>
      </c>
      <c r="BB368" s="407">
        <v>0</v>
      </c>
      <c r="BC368" s="407">
        <v>0</v>
      </c>
      <c r="BD368" s="407">
        <v>0</v>
      </c>
      <c r="BE368" s="407">
        <v>0</v>
      </c>
      <c r="BF368" s="407">
        <v>0</v>
      </c>
      <c r="BG368" s="407">
        <v>0</v>
      </c>
      <c r="BH368" s="407">
        <v>0</v>
      </c>
      <c r="BI368" s="407">
        <v>0</v>
      </c>
      <c r="BJ368" s="28"/>
      <c r="BK368" s="28"/>
      <c r="BL368" s="28"/>
      <c r="BM368" s="28"/>
    </row>
    <row r="369" spans="1:65" x14ac:dyDescent="0.35">
      <c r="A369" s="28"/>
      <c r="B369" s="402"/>
      <c r="C369" s="403"/>
      <c r="D369" s="404"/>
      <c r="E369" s="405">
        <v>5</v>
      </c>
      <c r="F369" s="406"/>
      <c r="G369" s="408"/>
      <c r="H369" s="409"/>
      <c r="I369" s="409"/>
      <c r="J369" s="409"/>
      <c r="K369" s="524"/>
      <c r="L369" s="407">
        <v>0</v>
      </c>
      <c r="M369" s="407">
        <v>0</v>
      </c>
      <c r="N369" s="407">
        <v>0</v>
      </c>
      <c r="O369" s="407">
        <v>0</v>
      </c>
      <c r="P369" s="407">
        <v>0</v>
      </c>
      <c r="Q369" s="407">
        <v>0</v>
      </c>
      <c r="R369" s="407">
        <v>0</v>
      </c>
      <c r="S369" s="407">
        <v>0</v>
      </c>
      <c r="T369" s="407">
        <v>0</v>
      </c>
      <c r="U369" s="407">
        <v>0</v>
      </c>
      <c r="V369" s="407">
        <v>0</v>
      </c>
      <c r="W369" s="407">
        <v>0</v>
      </c>
      <c r="X369" s="407">
        <v>0</v>
      </c>
      <c r="Y369" s="407">
        <v>0</v>
      </c>
      <c r="Z369" s="407">
        <v>0</v>
      </c>
      <c r="AA369" s="407">
        <v>0</v>
      </c>
      <c r="AB369" s="407">
        <v>0</v>
      </c>
      <c r="AC369" s="407">
        <v>0</v>
      </c>
      <c r="AD369" s="407">
        <v>0</v>
      </c>
      <c r="AE369" s="407">
        <v>0</v>
      </c>
      <c r="AF369" s="407">
        <v>0</v>
      </c>
      <c r="AG369" s="407">
        <v>0</v>
      </c>
      <c r="AH369" s="407">
        <v>0</v>
      </c>
      <c r="AI369" s="407">
        <v>0</v>
      </c>
      <c r="AJ369" s="407">
        <v>0</v>
      </c>
      <c r="AK369" s="407">
        <v>0</v>
      </c>
      <c r="AL369" s="407">
        <v>0</v>
      </c>
      <c r="AM369" s="407">
        <v>0</v>
      </c>
      <c r="AN369" s="407">
        <v>0</v>
      </c>
      <c r="AO369" s="407">
        <v>0</v>
      </c>
      <c r="AP369" s="407">
        <v>0</v>
      </c>
      <c r="AQ369" s="407">
        <v>0</v>
      </c>
      <c r="AR369" s="407">
        <v>0</v>
      </c>
      <c r="AS369" s="407">
        <v>0</v>
      </c>
      <c r="AT369" s="407">
        <v>0</v>
      </c>
      <c r="AU369" s="407">
        <v>0</v>
      </c>
      <c r="AV369" s="407">
        <v>0</v>
      </c>
      <c r="AW369" s="407">
        <v>0</v>
      </c>
      <c r="AX369" s="407">
        <v>0</v>
      </c>
      <c r="AY369" s="407">
        <v>0</v>
      </c>
      <c r="AZ369" s="407">
        <v>0</v>
      </c>
      <c r="BA369" s="407">
        <v>0</v>
      </c>
      <c r="BB369" s="407">
        <v>0</v>
      </c>
      <c r="BC369" s="407">
        <v>0</v>
      </c>
      <c r="BD369" s="407">
        <v>0</v>
      </c>
      <c r="BE369" s="407">
        <v>0</v>
      </c>
      <c r="BF369" s="407">
        <v>0</v>
      </c>
      <c r="BG369" s="407">
        <v>0</v>
      </c>
      <c r="BH369" s="407">
        <v>0</v>
      </c>
      <c r="BI369" s="407">
        <v>0</v>
      </c>
      <c r="BJ369" s="28"/>
      <c r="BK369" s="28"/>
      <c r="BL369" s="28"/>
      <c r="BM369" s="28"/>
    </row>
    <row r="370" spans="1:65" x14ac:dyDescent="0.35">
      <c r="A370" s="28"/>
      <c r="B370" s="402"/>
      <c r="C370" s="403"/>
      <c r="D370" s="404"/>
      <c r="E370" s="405">
        <v>6</v>
      </c>
      <c r="F370" s="406"/>
      <c r="G370" s="408"/>
      <c r="H370" s="409"/>
      <c r="I370" s="409"/>
      <c r="J370" s="409"/>
      <c r="K370" s="409"/>
      <c r="L370" s="524"/>
      <c r="M370" s="407">
        <v>0</v>
      </c>
      <c r="N370" s="407">
        <v>0</v>
      </c>
      <c r="O370" s="407">
        <v>0</v>
      </c>
      <c r="P370" s="407">
        <v>0</v>
      </c>
      <c r="Q370" s="407">
        <v>0</v>
      </c>
      <c r="R370" s="407">
        <v>0</v>
      </c>
      <c r="S370" s="407">
        <v>0</v>
      </c>
      <c r="T370" s="407">
        <v>0</v>
      </c>
      <c r="U370" s="407">
        <v>0</v>
      </c>
      <c r="V370" s="407">
        <v>0</v>
      </c>
      <c r="W370" s="407">
        <v>0</v>
      </c>
      <c r="X370" s="407">
        <v>0</v>
      </c>
      <c r="Y370" s="407">
        <v>0</v>
      </c>
      <c r="Z370" s="407">
        <v>0</v>
      </c>
      <c r="AA370" s="407">
        <v>0</v>
      </c>
      <c r="AB370" s="407">
        <v>0</v>
      </c>
      <c r="AC370" s="407">
        <v>0</v>
      </c>
      <c r="AD370" s="407">
        <v>0</v>
      </c>
      <c r="AE370" s="407">
        <v>0</v>
      </c>
      <c r="AF370" s="407">
        <v>0</v>
      </c>
      <c r="AG370" s="407">
        <v>0</v>
      </c>
      <c r="AH370" s="407">
        <v>0</v>
      </c>
      <c r="AI370" s="407">
        <v>0</v>
      </c>
      <c r="AJ370" s="407">
        <v>0</v>
      </c>
      <c r="AK370" s="407">
        <v>0</v>
      </c>
      <c r="AL370" s="407">
        <v>0</v>
      </c>
      <c r="AM370" s="407">
        <v>0</v>
      </c>
      <c r="AN370" s="407">
        <v>0</v>
      </c>
      <c r="AO370" s="407">
        <v>0</v>
      </c>
      <c r="AP370" s="407">
        <v>0</v>
      </c>
      <c r="AQ370" s="407">
        <v>0</v>
      </c>
      <c r="AR370" s="407">
        <v>0</v>
      </c>
      <c r="AS370" s="407">
        <v>0</v>
      </c>
      <c r="AT370" s="407">
        <v>0</v>
      </c>
      <c r="AU370" s="407">
        <v>0</v>
      </c>
      <c r="AV370" s="407">
        <v>0</v>
      </c>
      <c r="AW370" s="407">
        <v>0</v>
      </c>
      <c r="AX370" s="407">
        <v>0</v>
      </c>
      <c r="AY370" s="407">
        <v>0</v>
      </c>
      <c r="AZ370" s="407">
        <v>0</v>
      </c>
      <c r="BA370" s="407">
        <v>0</v>
      </c>
      <c r="BB370" s="407">
        <v>0</v>
      </c>
      <c r="BC370" s="407">
        <v>0</v>
      </c>
      <c r="BD370" s="407">
        <v>0</v>
      </c>
      <c r="BE370" s="407">
        <v>0</v>
      </c>
      <c r="BF370" s="407">
        <v>0</v>
      </c>
      <c r="BG370" s="407">
        <v>0</v>
      </c>
      <c r="BH370" s="407">
        <v>0</v>
      </c>
      <c r="BI370" s="407">
        <v>0</v>
      </c>
      <c r="BJ370" s="28"/>
      <c r="BK370" s="28"/>
      <c r="BL370" s="28"/>
      <c r="BM370" s="28"/>
    </row>
    <row r="371" spans="1:65" x14ac:dyDescent="0.35">
      <c r="A371" s="28"/>
      <c r="B371" s="402"/>
      <c r="C371" s="403"/>
      <c r="D371" s="404"/>
      <c r="E371" s="405">
        <v>7</v>
      </c>
      <c r="F371" s="406"/>
      <c r="G371" s="408"/>
      <c r="H371" s="409"/>
      <c r="I371" s="409"/>
      <c r="J371" s="409"/>
      <c r="K371" s="409"/>
      <c r="L371" s="409"/>
      <c r="M371" s="524"/>
      <c r="N371" s="407">
        <v>0</v>
      </c>
      <c r="O371" s="407">
        <v>0</v>
      </c>
      <c r="P371" s="407">
        <v>0</v>
      </c>
      <c r="Q371" s="407">
        <v>0</v>
      </c>
      <c r="R371" s="407">
        <v>0</v>
      </c>
      <c r="S371" s="407">
        <v>0</v>
      </c>
      <c r="T371" s="407">
        <v>0</v>
      </c>
      <c r="U371" s="407">
        <v>0</v>
      </c>
      <c r="V371" s="407">
        <v>0</v>
      </c>
      <c r="W371" s="407">
        <v>0</v>
      </c>
      <c r="X371" s="407">
        <v>0</v>
      </c>
      <c r="Y371" s="407">
        <v>0</v>
      </c>
      <c r="Z371" s="407">
        <v>0</v>
      </c>
      <c r="AA371" s="407">
        <v>0</v>
      </c>
      <c r="AB371" s="407">
        <v>0</v>
      </c>
      <c r="AC371" s="407">
        <v>0</v>
      </c>
      <c r="AD371" s="407">
        <v>0</v>
      </c>
      <c r="AE371" s="407">
        <v>0</v>
      </c>
      <c r="AF371" s="407">
        <v>0</v>
      </c>
      <c r="AG371" s="407">
        <v>0</v>
      </c>
      <c r="AH371" s="407">
        <v>0</v>
      </c>
      <c r="AI371" s="407">
        <v>0</v>
      </c>
      <c r="AJ371" s="407">
        <v>0</v>
      </c>
      <c r="AK371" s="407">
        <v>0</v>
      </c>
      <c r="AL371" s="407">
        <v>0</v>
      </c>
      <c r="AM371" s="407">
        <v>0</v>
      </c>
      <c r="AN371" s="407">
        <v>0</v>
      </c>
      <c r="AO371" s="407">
        <v>0</v>
      </c>
      <c r="AP371" s="407">
        <v>0</v>
      </c>
      <c r="AQ371" s="407">
        <v>0</v>
      </c>
      <c r="AR371" s="407">
        <v>0</v>
      </c>
      <c r="AS371" s="407">
        <v>0</v>
      </c>
      <c r="AT371" s="407">
        <v>0</v>
      </c>
      <c r="AU371" s="407">
        <v>0</v>
      </c>
      <c r="AV371" s="407">
        <v>0</v>
      </c>
      <c r="AW371" s="407">
        <v>0</v>
      </c>
      <c r="AX371" s="407">
        <v>0</v>
      </c>
      <c r="AY371" s="407">
        <v>0</v>
      </c>
      <c r="AZ371" s="407">
        <v>0</v>
      </c>
      <c r="BA371" s="407">
        <v>0</v>
      </c>
      <c r="BB371" s="407">
        <v>0</v>
      </c>
      <c r="BC371" s="407">
        <v>0</v>
      </c>
      <c r="BD371" s="407">
        <v>0</v>
      </c>
      <c r="BE371" s="407">
        <v>0</v>
      </c>
      <c r="BF371" s="407">
        <v>0</v>
      </c>
      <c r="BG371" s="407">
        <v>0</v>
      </c>
      <c r="BH371" s="407">
        <v>0</v>
      </c>
      <c r="BI371" s="407">
        <v>0</v>
      </c>
      <c r="BJ371" s="28"/>
      <c r="BK371" s="28"/>
      <c r="BL371" s="28"/>
      <c r="BM371" s="28"/>
    </row>
    <row r="372" spans="1:65" x14ac:dyDescent="0.35">
      <c r="A372" s="28"/>
      <c r="B372" s="402"/>
      <c r="C372" s="403"/>
      <c r="D372" s="404"/>
      <c r="E372" s="405">
        <v>8</v>
      </c>
      <c r="F372" s="406"/>
      <c r="G372" s="408"/>
      <c r="H372" s="409"/>
      <c r="I372" s="409"/>
      <c r="J372" s="409"/>
      <c r="K372" s="409"/>
      <c r="L372" s="409"/>
      <c r="M372" s="409"/>
      <c r="N372" s="524"/>
      <c r="O372" s="407">
        <v>0</v>
      </c>
      <c r="P372" s="407">
        <v>0</v>
      </c>
      <c r="Q372" s="407">
        <v>0</v>
      </c>
      <c r="R372" s="407">
        <v>0</v>
      </c>
      <c r="S372" s="407">
        <v>0</v>
      </c>
      <c r="T372" s="407">
        <v>0</v>
      </c>
      <c r="U372" s="407">
        <v>0</v>
      </c>
      <c r="V372" s="407">
        <v>0</v>
      </c>
      <c r="W372" s="407">
        <v>0</v>
      </c>
      <c r="X372" s="407">
        <v>0</v>
      </c>
      <c r="Y372" s="407">
        <v>0</v>
      </c>
      <c r="Z372" s="407">
        <v>0</v>
      </c>
      <c r="AA372" s="407">
        <v>0</v>
      </c>
      <c r="AB372" s="407">
        <v>0</v>
      </c>
      <c r="AC372" s="407">
        <v>0</v>
      </c>
      <c r="AD372" s="407">
        <v>0</v>
      </c>
      <c r="AE372" s="407">
        <v>0</v>
      </c>
      <c r="AF372" s="407">
        <v>0</v>
      </c>
      <c r="AG372" s="407">
        <v>0</v>
      </c>
      <c r="AH372" s="407">
        <v>0</v>
      </c>
      <c r="AI372" s="407">
        <v>0</v>
      </c>
      <c r="AJ372" s="407">
        <v>0</v>
      </c>
      <c r="AK372" s="407">
        <v>0</v>
      </c>
      <c r="AL372" s="407">
        <v>0</v>
      </c>
      <c r="AM372" s="407">
        <v>0</v>
      </c>
      <c r="AN372" s="407">
        <v>0</v>
      </c>
      <c r="AO372" s="407">
        <v>0</v>
      </c>
      <c r="AP372" s="407">
        <v>0</v>
      </c>
      <c r="AQ372" s="407">
        <v>0</v>
      </c>
      <c r="AR372" s="407">
        <v>0</v>
      </c>
      <c r="AS372" s="407">
        <v>0</v>
      </c>
      <c r="AT372" s="407">
        <v>0</v>
      </c>
      <c r="AU372" s="407">
        <v>0</v>
      </c>
      <c r="AV372" s="407">
        <v>0</v>
      </c>
      <c r="AW372" s="407">
        <v>0</v>
      </c>
      <c r="AX372" s="407">
        <v>0</v>
      </c>
      <c r="AY372" s="407">
        <v>0</v>
      </c>
      <c r="AZ372" s="407">
        <v>0</v>
      </c>
      <c r="BA372" s="407">
        <v>0</v>
      </c>
      <c r="BB372" s="407">
        <v>0</v>
      </c>
      <c r="BC372" s="407">
        <v>0</v>
      </c>
      <c r="BD372" s="407">
        <v>0</v>
      </c>
      <c r="BE372" s="407">
        <v>0</v>
      </c>
      <c r="BF372" s="407">
        <v>0</v>
      </c>
      <c r="BG372" s="407">
        <v>0</v>
      </c>
      <c r="BH372" s="407">
        <v>0</v>
      </c>
      <c r="BI372" s="407">
        <v>0</v>
      </c>
      <c r="BJ372" s="28"/>
      <c r="BK372" s="28"/>
      <c r="BL372" s="28"/>
      <c r="BM372" s="28"/>
    </row>
    <row r="373" spans="1:65" x14ac:dyDescent="0.35">
      <c r="A373" s="28"/>
      <c r="B373" s="402"/>
      <c r="C373" s="403"/>
      <c r="D373" s="404"/>
      <c r="E373" s="405">
        <v>9</v>
      </c>
      <c r="F373" s="406"/>
      <c r="G373" s="408"/>
      <c r="H373" s="409"/>
      <c r="I373" s="409"/>
      <c r="J373" s="409"/>
      <c r="K373" s="409"/>
      <c r="L373" s="409"/>
      <c r="M373" s="409"/>
      <c r="N373" s="409"/>
      <c r="O373" s="524"/>
      <c r="P373" s="407">
        <v>0</v>
      </c>
      <c r="Q373" s="407">
        <v>0</v>
      </c>
      <c r="R373" s="407">
        <v>0</v>
      </c>
      <c r="S373" s="407">
        <v>0</v>
      </c>
      <c r="T373" s="407">
        <v>0</v>
      </c>
      <c r="U373" s="407">
        <v>0</v>
      </c>
      <c r="V373" s="407">
        <v>0</v>
      </c>
      <c r="W373" s="407">
        <v>0</v>
      </c>
      <c r="X373" s="407">
        <v>0</v>
      </c>
      <c r="Y373" s="407">
        <v>0</v>
      </c>
      <c r="Z373" s="407">
        <v>0</v>
      </c>
      <c r="AA373" s="407">
        <v>0</v>
      </c>
      <c r="AB373" s="407">
        <v>0</v>
      </c>
      <c r="AC373" s="407">
        <v>0</v>
      </c>
      <c r="AD373" s="407">
        <v>0</v>
      </c>
      <c r="AE373" s="407">
        <v>0</v>
      </c>
      <c r="AF373" s="407">
        <v>0</v>
      </c>
      <c r="AG373" s="407">
        <v>0</v>
      </c>
      <c r="AH373" s="407">
        <v>0</v>
      </c>
      <c r="AI373" s="407">
        <v>0</v>
      </c>
      <c r="AJ373" s="407">
        <v>0</v>
      </c>
      <c r="AK373" s="407">
        <v>0</v>
      </c>
      <c r="AL373" s="407">
        <v>0</v>
      </c>
      <c r="AM373" s="407">
        <v>0</v>
      </c>
      <c r="AN373" s="407">
        <v>0</v>
      </c>
      <c r="AO373" s="407">
        <v>0</v>
      </c>
      <c r="AP373" s="407">
        <v>0</v>
      </c>
      <c r="AQ373" s="407">
        <v>0</v>
      </c>
      <c r="AR373" s="407">
        <v>0</v>
      </c>
      <c r="AS373" s="407">
        <v>0</v>
      </c>
      <c r="AT373" s="407">
        <v>0</v>
      </c>
      <c r="AU373" s="407">
        <v>0</v>
      </c>
      <c r="AV373" s="407">
        <v>0</v>
      </c>
      <c r="AW373" s="407">
        <v>0</v>
      </c>
      <c r="AX373" s="407">
        <v>0</v>
      </c>
      <c r="AY373" s="407">
        <v>0</v>
      </c>
      <c r="AZ373" s="407">
        <v>0</v>
      </c>
      <c r="BA373" s="407">
        <v>0</v>
      </c>
      <c r="BB373" s="407">
        <v>0</v>
      </c>
      <c r="BC373" s="407">
        <v>0</v>
      </c>
      <c r="BD373" s="407">
        <v>0</v>
      </c>
      <c r="BE373" s="407">
        <v>0</v>
      </c>
      <c r="BF373" s="407">
        <v>0</v>
      </c>
      <c r="BG373" s="407">
        <v>0</v>
      </c>
      <c r="BH373" s="407">
        <v>0</v>
      </c>
      <c r="BI373" s="407">
        <v>0</v>
      </c>
      <c r="BJ373" s="28"/>
      <c r="BK373" s="28"/>
      <c r="BL373" s="28"/>
      <c r="BM373" s="28"/>
    </row>
    <row r="374" spans="1:65" x14ac:dyDescent="0.35">
      <c r="A374" s="28"/>
      <c r="B374" s="402"/>
      <c r="C374" s="403"/>
      <c r="D374" s="404"/>
      <c r="E374" s="411">
        <v>10</v>
      </c>
      <c r="F374" s="406"/>
      <c r="G374" s="408"/>
      <c r="H374" s="409"/>
      <c r="I374" s="409"/>
      <c r="J374" s="409"/>
      <c r="K374" s="409"/>
      <c r="L374" s="409"/>
      <c r="M374" s="409"/>
      <c r="N374" s="409"/>
      <c r="O374" s="409"/>
      <c r="P374" s="524"/>
      <c r="Q374" s="407">
        <v>0</v>
      </c>
      <c r="R374" s="407">
        <v>0</v>
      </c>
      <c r="S374" s="407">
        <v>0</v>
      </c>
      <c r="T374" s="407">
        <v>0</v>
      </c>
      <c r="U374" s="407">
        <v>0</v>
      </c>
      <c r="V374" s="407">
        <v>0</v>
      </c>
      <c r="W374" s="407">
        <v>0</v>
      </c>
      <c r="X374" s="407">
        <v>0</v>
      </c>
      <c r="Y374" s="407">
        <v>0</v>
      </c>
      <c r="Z374" s="407">
        <v>0</v>
      </c>
      <c r="AA374" s="407">
        <v>0</v>
      </c>
      <c r="AB374" s="407">
        <v>0</v>
      </c>
      <c r="AC374" s="407">
        <v>0</v>
      </c>
      <c r="AD374" s="407">
        <v>0</v>
      </c>
      <c r="AE374" s="407">
        <v>0</v>
      </c>
      <c r="AF374" s="407">
        <v>0</v>
      </c>
      <c r="AG374" s="407">
        <v>0</v>
      </c>
      <c r="AH374" s="407">
        <v>0</v>
      </c>
      <c r="AI374" s="407">
        <v>0</v>
      </c>
      <c r="AJ374" s="407">
        <v>0</v>
      </c>
      <c r="AK374" s="407">
        <v>0</v>
      </c>
      <c r="AL374" s="407">
        <v>0</v>
      </c>
      <c r="AM374" s="407">
        <v>0</v>
      </c>
      <c r="AN374" s="407">
        <v>0</v>
      </c>
      <c r="AO374" s="407">
        <v>0</v>
      </c>
      <c r="AP374" s="407">
        <v>0</v>
      </c>
      <c r="AQ374" s="407">
        <v>0</v>
      </c>
      <c r="AR374" s="407">
        <v>0</v>
      </c>
      <c r="AS374" s="407">
        <v>0</v>
      </c>
      <c r="AT374" s="407">
        <v>0</v>
      </c>
      <c r="AU374" s="407">
        <v>0</v>
      </c>
      <c r="AV374" s="407">
        <v>0</v>
      </c>
      <c r="AW374" s="407">
        <v>0</v>
      </c>
      <c r="AX374" s="407">
        <v>0</v>
      </c>
      <c r="AY374" s="407">
        <v>0</v>
      </c>
      <c r="AZ374" s="407">
        <v>0</v>
      </c>
      <c r="BA374" s="407">
        <v>0</v>
      </c>
      <c r="BB374" s="407">
        <v>0</v>
      </c>
      <c r="BC374" s="407">
        <v>0</v>
      </c>
      <c r="BD374" s="407">
        <v>0</v>
      </c>
      <c r="BE374" s="407">
        <v>0</v>
      </c>
      <c r="BF374" s="407">
        <v>0</v>
      </c>
      <c r="BG374" s="407">
        <v>0</v>
      </c>
      <c r="BH374" s="407">
        <v>0</v>
      </c>
      <c r="BI374" s="407">
        <v>0</v>
      </c>
      <c r="BJ374" s="28"/>
      <c r="BK374" s="28"/>
      <c r="BL374" s="28"/>
      <c r="BM374" s="28"/>
    </row>
    <row r="375" spans="1:65" x14ac:dyDescent="0.35">
      <c r="A375" s="28"/>
      <c r="B375" s="196"/>
      <c r="C375" s="402">
        <v>0</v>
      </c>
      <c r="D375" s="196"/>
      <c r="E375" s="196"/>
      <c r="F375" s="412"/>
      <c r="G375" s="413">
        <v>0</v>
      </c>
      <c r="H375" s="413">
        <v>0</v>
      </c>
      <c r="I375" s="413">
        <v>0</v>
      </c>
      <c r="J375" s="413">
        <v>0</v>
      </c>
      <c r="K375" s="413">
        <v>0</v>
      </c>
      <c r="L375" s="413">
        <v>0</v>
      </c>
      <c r="M375" s="413">
        <v>0</v>
      </c>
      <c r="N375" s="413">
        <v>0</v>
      </c>
      <c r="O375" s="413">
        <v>0</v>
      </c>
      <c r="P375" s="413">
        <v>0</v>
      </c>
      <c r="Q375" s="413">
        <v>0</v>
      </c>
      <c r="R375" s="413">
        <v>0</v>
      </c>
      <c r="S375" s="413">
        <v>0</v>
      </c>
      <c r="T375" s="413">
        <v>0</v>
      </c>
      <c r="U375" s="413">
        <v>0</v>
      </c>
      <c r="V375" s="413">
        <v>0</v>
      </c>
      <c r="W375" s="413">
        <v>0</v>
      </c>
      <c r="X375" s="413">
        <v>0</v>
      </c>
      <c r="Y375" s="413">
        <v>0</v>
      </c>
      <c r="Z375" s="413">
        <v>0</v>
      </c>
      <c r="AA375" s="413">
        <v>0</v>
      </c>
      <c r="AB375" s="413">
        <v>0</v>
      </c>
      <c r="AC375" s="413">
        <v>0</v>
      </c>
      <c r="AD375" s="413">
        <v>0</v>
      </c>
      <c r="AE375" s="413">
        <v>0</v>
      </c>
      <c r="AF375" s="413">
        <v>0</v>
      </c>
      <c r="AG375" s="413">
        <v>0</v>
      </c>
      <c r="AH375" s="413">
        <v>0</v>
      </c>
      <c r="AI375" s="413">
        <v>0</v>
      </c>
      <c r="AJ375" s="413">
        <v>0</v>
      </c>
      <c r="AK375" s="413">
        <v>0</v>
      </c>
      <c r="AL375" s="413">
        <v>0</v>
      </c>
      <c r="AM375" s="413">
        <v>0</v>
      </c>
      <c r="AN375" s="413">
        <v>0</v>
      </c>
      <c r="AO375" s="413">
        <v>0</v>
      </c>
      <c r="AP375" s="413">
        <v>0</v>
      </c>
      <c r="AQ375" s="413">
        <v>0</v>
      </c>
      <c r="AR375" s="413">
        <v>0</v>
      </c>
      <c r="AS375" s="413">
        <v>0</v>
      </c>
      <c r="AT375" s="413">
        <v>0</v>
      </c>
      <c r="AU375" s="413">
        <v>0</v>
      </c>
      <c r="AV375" s="413">
        <v>0</v>
      </c>
      <c r="AW375" s="413">
        <v>0</v>
      </c>
      <c r="AX375" s="413">
        <v>0</v>
      </c>
      <c r="AY375" s="413">
        <v>0</v>
      </c>
      <c r="AZ375" s="413">
        <v>0</v>
      </c>
      <c r="BA375" s="413">
        <v>0</v>
      </c>
      <c r="BB375" s="413">
        <v>0</v>
      </c>
      <c r="BC375" s="413">
        <v>0</v>
      </c>
      <c r="BD375" s="413">
        <v>0</v>
      </c>
      <c r="BE375" s="413">
        <v>0</v>
      </c>
      <c r="BF375" s="413">
        <v>0</v>
      </c>
      <c r="BG375" s="413">
        <v>0</v>
      </c>
      <c r="BH375" s="413">
        <v>0</v>
      </c>
      <c r="BI375" s="413">
        <v>0</v>
      </c>
      <c r="BJ375" s="28"/>
      <c r="BK375" s="28"/>
      <c r="BL375" s="28"/>
      <c r="BM375" s="28"/>
    </row>
    <row r="376" spans="1:65" x14ac:dyDescent="0.35">
      <c r="A376" s="28"/>
      <c r="B376" s="397">
        <v>0</v>
      </c>
      <c r="C376" s="398"/>
      <c r="D376" s="399" t="s">
        <v>499</v>
      </c>
      <c r="E376" s="398"/>
      <c r="F376" s="400"/>
      <c r="G376" s="401">
        <v>0</v>
      </c>
      <c r="H376" s="401">
        <v>0</v>
      </c>
      <c r="I376" s="401">
        <v>0</v>
      </c>
      <c r="J376" s="401">
        <v>0</v>
      </c>
      <c r="K376" s="401">
        <v>0</v>
      </c>
      <c r="L376" s="401">
        <v>0</v>
      </c>
      <c r="M376" s="401">
        <v>0</v>
      </c>
      <c r="N376" s="401">
        <v>0</v>
      </c>
      <c r="O376" s="401">
        <v>0</v>
      </c>
      <c r="P376" s="401">
        <v>0</v>
      </c>
      <c r="Q376" s="401">
        <v>0</v>
      </c>
      <c r="R376" s="401">
        <v>0</v>
      </c>
      <c r="S376" s="401">
        <v>0</v>
      </c>
      <c r="T376" s="401">
        <v>0</v>
      </c>
      <c r="U376" s="401">
        <v>0</v>
      </c>
      <c r="V376" s="401">
        <v>0</v>
      </c>
      <c r="W376" s="401">
        <v>0</v>
      </c>
      <c r="X376" s="401">
        <v>0</v>
      </c>
      <c r="Y376" s="401">
        <v>0</v>
      </c>
      <c r="Z376" s="401">
        <v>0</v>
      </c>
      <c r="AA376" s="401">
        <v>0</v>
      </c>
      <c r="AB376" s="401">
        <v>0</v>
      </c>
      <c r="AC376" s="401">
        <v>0</v>
      </c>
      <c r="AD376" s="401">
        <v>0</v>
      </c>
      <c r="AE376" s="401">
        <v>0</v>
      </c>
      <c r="AF376" s="401">
        <v>0</v>
      </c>
      <c r="AG376" s="401">
        <v>0</v>
      </c>
      <c r="AH376" s="401">
        <v>0</v>
      </c>
      <c r="AI376" s="401">
        <v>0</v>
      </c>
      <c r="AJ376" s="401">
        <v>0</v>
      </c>
      <c r="AK376" s="401">
        <v>0</v>
      </c>
      <c r="AL376" s="401">
        <v>0</v>
      </c>
      <c r="AM376" s="401">
        <v>0</v>
      </c>
      <c r="AN376" s="401">
        <v>0</v>
      </c>
      <c r="AO376" s="401">
        <v>0</v>
      </c>
      <c r="AP376" s="401">
        <v>0</v>
      </c>
      <c r="AQ376" s="401">
        <v>0</v>
      </c>
      <c r="AR376" s="401">
        <v>0</v>
      </c>
      <c r="AS376" s="401">
        <v>0</v>
      </c>
      <c r="AT376" s="401">
        <v>0</v>
      </c>
      <c r="AU376" s="401">
        <v>0</v>
      </c>
      <c r="AV376" s="401">
        <v>0</v>
      </c>
      <c r="AW376" s="401">
        <v>0</v>
      </c>
      <c r="AX376" s="401">
        <v>0</v>
      </c>
      <c r="AY376" s="401">
        <v>0</v>
      </c>
      <c r="AZ376" s="401">
        <v>0</v>
      </c>
      <c r="BA376" s="401">
        <v>0</v>
      </c>
      <c r="BB376" s="401">
        <v>0</v>
      </c>
      <c r="BC376" s="401">
        <v>0</v>
      </c>
      <c r="BD376" s="401">
        <v>0</v>
      </c>
      <c r="BE376" s="401">
        <v>0</v>
      </c>
      <c r="BF376" s="401">
        <v>0</v>
      </c>
      <c r="BG376" s="401">
        <v>0</v>
      </c>
      <c r="BH376" s="401">
        <v>0</v>
      </c>
      <c r="BI376" s="401">
        <v>0</v>
      </c>
      <c r="BJ376" s="28"/>
      <c r="BK376" s="28"/>
      <c r="BL376" s="28"/>
      <c r="BM376" s="28"/>
    </row>
    <row r="377" spans="1:65" ht="118" x14ac:dyDescent="0.35">
      <c r="A377" s="28"/>
      <c r="B377" s="402"/>
      <c r="C377" s="403"/>
      <c r="D377" s="404" t="s">
        <v>500</v>
      </c>
      <c r="E377" s="405">
        <v>0</v>
      </c>
      <c r="F377" s="406"/>
      <c r="G377" s="407"/>
      <c r="H377" s="407"/>
      <c r="I377" s="407"/>
      <c r="J377" s="407"/>
      <c r="K377" s="407"/>
      <c r="L377" s="407"/>
      <c r="M377" s="407"/>
      <c r="N377" s="407"/>
      <c r="O377" s="407"/>
      <c r="P377" s="407"/>
      <c r="Q377" s="407"/>
      <c r="R377" s="407"/>
      <c r="S377" s="407"/>
      <c r="T377" s="407"/>
      <c r="U377" s="407"/>
      <c r="V377" s="407"/>
      <c r="W377" s="407"/>
      <c r="X377" s="407"/>
      <c r="Y377" s="407"/>
      <c r="Z377" s="407"/>
      <c r="AA377" s="407"/>
      <c r="AB377" s="407"/>
      <c r="AC377" s="407"/>
      <c r="AD377" s="407"/>
      <c r="AE377" s="407"/>
      <c r="AF377" s="407"/>
      <c r="AG377" s="407"/>
      <c r="AH377" s="407"/>
      <c r="AI377" s="407"/>
      <c r="AJ377" s="407"/>
      <c r="AK377" s="407"/>
      <c r="AL377" s="407"/>
      <c r="AM377" s="407"/>
      <c r="AN377" s="407"/>
      <c r="AO377" s="407"/>
      <c r="AP377" s="407"/>
      <c r="AQ377" s="407"/>
      <c r="AR377" s="407"/>
      <c r="AS377" s="407"/>
      <c r="AT377" s="407"/>
      <c r="AU377" s="407"/>
      <c r="AV377" s="407"/>
      <c r="AW377" s="407"/>
      <c r="AX377" s="407"/>
      <c r="AY377" s="407"/>
      <c r="AZ377" s="407"/>
      <c r="BA377" s="407"/>
      <c r="BB377" s="407"/>
      <c r="BC377" s="407"/>
      <c r="BD377" s="407"/>
      <c r="BE377" s="407"/>
      <c r="BF377" s="407"/>
      <c r="BG377" s="407"/>
      <c r="BH377" s="407"/>
      <c r="BI377" s="407"/>
      <c r="BJ377" s="28"/>
      <c r="BK377" s="28"/>
      <c r="BL377" s="28"/>
      <c r="BM377" s="28"/>
    </row>
    <row r="378" spans="1:65" x14ac:dyDescent="0.35">
      <c r="A378" s="28"/>
      <c r="B378" s="402"/>
      <c r="C378" s="403"/>
      <c r="D378" s="404"/>
      <c r="E378" s="405">
        <v>1</v>
      </c>
      <c r="F378" s="406"/>
      <c r="G378" s="523"/>
      <c r="H378" s="407">
        <v>0</v>
      </c>
      <c r="I378" s="407">
        <v>0</v>
      </c>
      <c r="J378" s="407">
        <v>0</v>
      </c>
      <c r="K378" s="407">
        <v>0</v>
      </c>
      <c r="L378" s="407">
        <v>0</v>
      </c>
      <c r="M378" s="407">
        <v>0</v>
      </c>
      <c r="N378" s="407">
        <v>0</v>
      </c>
      <c r="O378" s="407">
        <v>0</v>
      </c>
      <c r="P378" s="407">
        <v>0</v>
      </c>
      <c r="Q378" s="407">
        <v>0</v>
      </c>
      <c r="R378" s="407">
        <v>0</v>
      </c>
      <c r="S378" s="407">
        <v>0</v>
      </c>
      <c r="T378" s="407">
        <v>0</v>
      </c>
      <c r="U378" s="407">
        <v>0</v>
      </c>
      <c r="V378" s="407">
        <v>0</v>
      </c>
      <c r="W378" s="407">
        <v>0</v>
      </c>
      <c r="X378" s="407">
        <v>0</v>
      </c>
      <c r="Y378" s="407">
        <v>0</v>
      </c>
      <c r="Z378" s="407">
        <v>0</v>
      </c>
      <c r="AA378" s="407">
        <v>0</v>
      </c>
      <c r="AB378" s="407">
        <v>0</v>
      </c>
      <c r="AC378" s="407">
        <v>0</v>
      </c>
      <c r="AD378" s="407">
        <v>0</v>
      </c>
      <c r="AE378" s="407">
        <v>0</v>
      </c>
      <c r="AF378" s="407">
        <v>0</v>
      </c>
      <c r="AG378" s="407">
        <v>0</v>
      </c>
      <c r="AH378" s="407">
        <v>0</v>
      </c>
      <c r="AI378" s="407">
        <v>0</v>
      </c>
      <c r="AJ378" s="407">
        <v>0</v>
      </c>
      <c r="AK378" s="407">
        <v>0</v>
      </c>
      <c r="AL378" s="407">
        <v>0</v>
      </c>
      <c r="AM378" s="407">
        <v>0</v>
      </c>
      <c r="AN378" s="407">
        <v>0</v>
      </c>
      <c r="AO378" s="407">
        <v>0</v>
      </c>
      <c r="AP378" s="407">
        <v>0</v>
      </c>
      <c r="AQ378" s="407">
        <v>0</v>
      </c>
      <c r="AR378" s="407">
        <v>0</v>
      </c>
      <c r="AS378" s="407">
        <v>0</v>
      </c>
      <c r="AT378" s="407">
        <v>0</v>
      </c>
      <c r="AU378" s="407">
        <v>0</v>
      </c>
      <c r="AV378" s="407">
        <v>0</v>
      </c>
      <c r="AW378" s="407">
        <v>0</v>
      </c>
      <c r="AX378" s="407">
        <v>0</v>
      </c>
      <c r="AY378" s="407">
        <v>0</v>
      </c>
      <c r="AZ378" s="407">
        <v>0</v>
      </c>
      <c r="BA378" s="407">
        <v>0</v>
      </c>
      <c r="BB378" s="407">
        <v>0</v>
      </c>
      <c r="BC378" s="407">
        <v>0</v>
      </c>
      <c r="BD378" s="407">
        <v>0</v>
      </c>
      <c r="BE378" s="407">
        <v>0</v>
      </c>
      <c r="BF378" s="407">
        <v>0</v>
      </c>
      <c r="BG378" s="407">
        <v>0</v>
      </c>
      <c r="BH378" s="407">
        <v>0</v>
      </c>
      <c r="BI378" s="407">
        <v>0</v>
      </c>
      <c r="BJ378" s="28"/>
      <c r="BK378" s="28"/>
      <c r="BL378" s="28"/>
      <c r="BM378" s="28"/>
    </row>
    <row r="379" spans="1:65" x14ac:dyDescent="0.35">
      <c r="A379" s="28"/>
      <c r="B379" s="402"/>
      <c r="C379" s="403"/>
      <c r="D379" s="404"/>
      <c r="E379" s="405">
        <v>2</v>
      </c>
      <c r="F379" s="406"/>
      <c r="G379" s="408"/>
      <c r="H379" s="524"/>
      <c r="I379" s="407">
        <v>0</v>
      </c>
      <c r="J379" s="407">
        <v>0</v>
      </c>
      <c r="K379" s="407">
        <v>0</v>
      </c>
      <c r="L379" s="407">
        <v>0</v>
      </c>
      <c r="M379" s="407">
        <v>0</v>
      </c>
      <c r="N379" s="407">
        <v>0</v>
      </c>
      <c r="O379" s="407">
        <v>0</v>
      </c>
      <c r="P379" s="407">
        <v>0</v>
      </c>
      <c r="Q379" s="407">
        <v>0</v>
      </c>
      <c r="R379" s="407">
        <v>0</v>
      </c>
      <c r="S379" s="407">
        <v>0</v>
      </c>
      <c r="T379" s="407">
        <v>0</v>
      </c>
      <c r="U379" s="407">
        <v>0</v>
      </c>
      <c r="V379" s="407">
        <v>0</v>
      </c>
      <c r="W379" s="407">
        <v>0</v>
      </c>
      <c r="X379" s="407">
        <v>0</v>
      </c>
      <c r="Y379" s="407">
        <v>0</v>
      </c>
      <c r="Z379" s="407">
        <v>0</v>
      </c>
      <c r="AA379" s="407">
        <v>0</v>
      </c>
      <c r="AB379" s="407">
        <v>0</v>
      </c>
      <c r="AC379" s="407">
        <v>0</v>
      </c>
      <c r="AD379" s="407">
        <v>0</v>
      </c>
      <c r="AE379" s="407">
        <v>0</v>
      </c>
      <c r="AF379" s="407">
        <v>0</v>
      </c>
      <c r="AG379" s="407">
        <v>0</v>
      </c>
      <c r="AH379" s="407">
        <v>0</v>
      </c>
      <c r="AI379" s="407">
        <v>0</v>
      </c>
      <c r="AJ379" s="407">
        <v>0</v>
      </c>
      <c r="AK379" s="407">
        <v>0</v>
      </c>
      <c r="AL379" s="407">
        <v>0</v>
      </c>
      <c r="AM379" s="407">
        <v>0</v>
      </c>
      <c r="AN379" s="407">
        <v>0</v>
      </c>
      <c r="AO379" s="407">
        <v>0</v>
      </c>
      <c r="AP379" s="407">
        <v>0</v>
      </c>
      <c r="AQ379" s="407">
        <v>0</v>
      </c>
      <c r="AR379" s="407">
        <v>0</v>
      </c>
      <c r="AS379" s="407">
        <v>0</v>
      </c>
      <c r="AT379" s="407">
        <v>0</v>
      </c>
      <c r="AU379" s="407">
        <v>0</v>
      </c>
      <c r="AV379" s="407">
        <v>0</v>
      </c>
      <c r="AW379" s="407">
        <v>0</v>
      </c>
      <c r="AX379" s="407">
        <v>0</v>
      </c>
      <c r="AY379" s="407">
        <v>0</v>
      </c>
      <c r="AZ379" s="407">
        <v>0</v>
      </c>
      <c r="BA379" s="407">
        <v>0</v>
      </c>
      <c r="BB379" s="407">
        <v>0</v>
      </c>
      <c r="BC379" s="407">
        <v>0</v>
      </c>
      <c r="BD379" s="407">
        <v>0</v>
      </c>
      <c r="BE379" s="407">
        <v>0</v>
      </c>
      <c r="BF379" s="407">
        <v>0</v>
      </c>
      <c r="BG379" s="407">
        <v>0</v>
      </c>
      <c r="BH379" s="407">
        <v>0</v>
      </c>
      <c r="BI379" s="407">
        <v>0</v>
      </c>
      <c r="BJ379" s="28"/>
      <c r="BK379" s="28"/>
      <c r="BL379" s="28"/>
      <c r="BM379" s="28"/>
    </row>
    <row r="380" spans="1:65" x14ac:dyDescent="0.35">
      <c r="A380" s="28"/>
      <c r="B380" s="402"/>
      <c r="C380" s="403"/>
      <c r="D380" s="404"/>
      <c r="E380" s="405">
        <v>3</v>
      </c>
      <c r="F380" s="406"/>
      <c r="G380" s="408"/>
      <c r="H380" s="409"/>
      <c r="I380" s="524"/>
      <c r="J380" s="407">
        <v>0</v>
      </c>
      <c r="K380" s="407">
        <v>0</v>
      </c>
      <c r="L380" s="407">
        <v>0</v>
      </c>
      <c r="M380" s="407">
        <v>0</v>
      </c>
      <c r="N380" s="407">
        <v>0</v>
      </c>
      <c r="O380" s="407">
        <v>0</v>
      </c>
      <c r="P380" s="407">
        <v>0</v>
      </c>
      <c r="Q380" s="407">
        <v>0</v>
      </c>
      <c r="R380" s="407">
        <v>0</v>
      </c>
      <c r="S380" s="407">
        <v>0</v>
      </c>
      <c r="T380" s="407">
        <v>0</v>
      </c>
      <c r="U380" s="407">
        <v>0</v>
      </c>
      <c r="V380" s="407">
        <v>0</v>
      </c>
      <c r="W380" s="407">
        <v>0</v>
      </c>
      <c r="X380" s="407">
        <v>0</v>
      </c>
      <c r="Y380" s="407">
        <v>0</v>
      </c>
      <c r="Z380" s="407">
        <v>0</v>
      </c>
      <c r="AA380" s="407">
        <v>0</v>
      </c>
      <c r="AB380" s="407">
        <v>0</v>
      </c>
      <c r="AC380" s="407">
        <v>0</v>
      </c>
      <c r="AD380" s="407">
        <v>0</v>
      </c>
      <c r="AE380" s="407">
        <v>0</v>
      </c>
      <c r="AF380" s="407">
        <v>0</v>
      </c>
      <c r="AG380" s="407">
        <v>0</v>
      </c>
      <c r="AH380" s="407">
        <v>0</v>
      </c>
      <c r="AI380" s="407">
        <v>0</v>
      </c>
      <c r="AJ380" s="407">
        <v>0</v>
      </c>
      <c r="AK380" s="407">
        <v>0</v>
      </c>
      <c r="AL380" s="407">
        <v>0</v>
      </c>
      <c r="AM380" s="407">
        <v>0</v>
      </c>
      <c r="AN380" s="407">
        <v>0</v>
      </c>
      <c r="AO380" s="407">
        <v>0</v>
      </c>
      <c r="AP380" s="407">
        <v>0</v>
      </c>
      <c r="AQ380" s="407">
        <v>0</v>
      </c>
      <c r="AR380" s="407">
        <v>0</v>
      </c>
      <c r="AS380" s="407">
        <v>0</v>
      </c>
      <c r="AT380" s="407">
        <v>0</v>
      </c>
      <c r="AU380" s="407">
        <v>0</v>
      </c>
      <c r="AV380" s="407">
        <v>0</v>
      </c>
      <c r="AW380" s="407">
        <v>0</v>
      </c>
      <c r="AX380" s="407">
        <v>0</v>
      </c>
      <c r="AY380" s="407">
        <v>0</v>
      </c>
      <c r="AZ380" s="407">
        <v>0</v>
      </c>
      <c r="BA380" s="407">
        <v>0</v>
      </c>
      <c r="BB380" s="407">
        <v>0</v>
      </c>
      <c r="BC380" s="407">
        <v>0</v>
      </c>
      <c r="BD380" s="407">
        <v>0</v>
      </c>
      <c r="BE380" s="407">
        <v>0</v>
      </c>
      <c r="BF380" s="407">
        <v>0</v>
      </c>
      <c r="BG380" s="407">
        <v>0</v>
      </c>
      <c r="BH380" s="407">
        <v>0</v>
      </c>
      <c r="BI380" s="407">
        <v>0</v>
      </c>
      <c r="BJ380" s="28"/>
      <c r="BK380" s="28"/>
      <c r="BL380" s="28"/>
      <c r="BM380" s="28"/>
    </row>
    <row r="381" spans="1:65" x14ac:dyDescent="0.35">
      <c r="A381" s="28"/>
      <c r="B381" s="402"/>
      <c r="C381" s="403"/>
      <c r="D381" s="404"/>
      <c r="E381" s="405">
        <v>4</v>
      </c>
      <c r="F381" s="406"/>
      <c r="G381" s="408"/>
      <c r="H381" s="409"/>
      <c r="I381" s="409"/>
      <c r="J381" s="524"/>
      <c r="K381" s="407">
        <v>0</v>
      </c>
      <c r="L381" s="407">
        <v>0</v>
      </c>
      <c r="M381" s="407">
        <v>0</v>
      </c>
      <c r="N381" s="407">
        <v>0</v>
      </c>
      <c r="O381" s="407">
        <v>0</v>
      </c>
      <c r="P381" s="407">
        <v>0</v>
      </c>
      <c r="Q381" s="407">
        <v>0</v>
      </c>
      <c r="R381" s="407">
        <v>0</v>
      </c>
      <c r="S381" s="407">
        <v>0</v>
      </c>
      <c r="T381" s="407">
        <v>0</v>
      </c>
      <c r="U381" s="407">
        <v>0</v>
      </c>
      <c r="V381" s="407">
        <v>0</v>
      </c>
      <c r="W381" s="407">
        <v>0</v>
      </c>
      <c r="X381" s="407">
        <v>0</v>
      </c>
      <c r="Y381" s="407">
        <v>0</v>
      </c>
      <c r="Z381" s="407">
        <v>0</v>
      </c>
      <c r="AA381" s="407">
        <v>0</v>
      </c>
      <c r="AB381" s="407">
        <v>0</v>
      </c>
      <c r="AC381" s="407">
        <v>0</v>
      </c>
      <c r="AD381" s="407">
        <v>0</v>
      </c>
      <c r="AE381" s="407">
        <v>0</v>
      </c>
      <c r="AF381" s="407">
        <v>0</v>
      </c>
      <c r="AG381" s="407">
        <v>0</v>
      </c>
      <c r="AH381" s="407">
        <v>0</v>
      </c>
      <c r="AI381" s="407">
        <v>0</v>
      </c>
      <c r="AJ381" s="407">
        <v>0</v>
      </c>
      <c r="AK381" s="407">
        <v>0</v>
      </c>
      <c r="AL381" s="407">
        <v>0</v>
      </c>
      <c r="AM381" s="407">
        <v>0</v>
      </c>
      <c r="AN381" s="407">
        <v>0</v>
      </c>
      <c r="AO381" s="407">
        <v>0</v>
      </c>
      <c r="AP381" s="407">
        <v>0</v>
      </c>
      <c r="AQ381" s="407">
        <v>0</v>
      </c>
      <c r="AR381" s="407">
        <v>0</v>
      </c>
      <c r="AS381" s="407">
        <v>0</v>
      </c>
      <c r="AT381" s="407">
        <v>0</v>
      </c>
      <c r="AU381" s="407">
        <v>0</v>
      </c>
      <c r="AV381" s="407">
        <v>0</v>
      </c>
      <c r="AW381" s="407">
        <v>0</v>
      </c>
      <c r="AX381" s="407">
        <v>0</v>
      </c>
      <c r="AY381" s="407">
        <v>0</v>
      </c>
      <c r="AZ381" s="407">
        <v>0</v>
      </c>
      <c r="BA381" s="407">
        <v>0</v>
      </c>
      <c r="BB381" s="407">
        <v>0</v>
      </c>
      <c r="BC381" s="407">
        <v>0</v>
      </c>
      <c r="BD381" s="407">
        <v>0</v>
      </c>
      <c r="BE381" s="407">
        <v>0</v>
      </c>
      <c r="BF381" s="407">
        <v>0</v>
      </c>
      <c r="BG381" s="407">
        <v>0</v>
      </c>
      <c r="BH381" s="407">
        <v>0</v>
      </c>
      <c r="BI381" s="407">
        <v>0</v>
      </c>
      <c r="BJ381" s="28"/>
      <c r="BK381" s="28"/>
      <c r="BL381" s="28"/>
      <c r="BM381" s="28"/>
    </row>
    <row r="382" spans="1:65" x14ac:dyDescent="0.35">
      <c r="A382" s="28"/>
      <c r="B382" s="402"/>
      <c r="C382" s="403"/>
      <c r="D382" s="404"/>
      <c r="E382" s="405">
        <v>5</v>
      </c>
      <c r="F382" s="406"/>
      <c r="G382" s="408"/>
      <c r="H382" s="409"/>
      <c r="I382" s="409"/>
      <c r="J382" s="409"/>
      <c r="K382" s="524"/>
      <c r="L382" s="407">
        <v>0</v>
      </c>
      <c r="M382" s="407">
        <v>0</v>
      </c>
      <c r="N382" s="407">
        <v>0</v>
      </c>
      <c r="O382" s="407">
        <v>0</v>
      </c>
      <c r="P382" s="407">
        <v>0</v>
      </c>
      <c r="Q382" s="407">
        <v>0</v>
      </c>
      <c r="R382" s="407">
        <v>0</v>
      </c>
      <c r="S382" s="407">
        <v>0</v>
      </c>
      <c r="T382" s="407">
        <v>0</v>
      </c>
      <c r="U382" s="407">
        <v>0</v>
      </c>
      <c r="V382" s="407">
        <v>0</v>
      </c>
      <c r="W382" s="407">
        <v>0</v>
      </c>
      <c r="X382" s="407">
        <v>0</v>
      </c>
      <c r="Y382" s="407">
        <v>0</v>
      </c>
      <c r="Z382" s="407">
        <v>0</v>
      </c>
      <c r="AA382" s="407">
        <v>0</v>
      </c>
      <c r="AB382" s="407">
        <v>0</v>
      </c>
      <c r="AC382" s="407">
        <v>0</v>
      </c>
      <c r="AD382" s="407">
        <v>0</v>
      </c>
      <c r="AE382" s="407">
        <v>0</v>
      </c>
      <c r="AF382" s="407">
        <v>0</v>
      </c>
      <c r="AG382" s="407">
        <v>0</v>
      </c>
      <c r="AH382" s="407">
        <v>0</v>
      </c>
      <c r="AI382" s="407">
        <v>0</v>
      </c>
      <c r="AJ382" s="407">
        <v>0</v>
      </c>
      <c r="AK382" s="407">
        <v>0</v>
      </c>
      <c r="AL382" s="407">
        <v>0</v>
      </c>
      <c r="AM382" s="407">
        <v>0</v>
      </c>
      <c r="AN382" s="407">
        <v>0</v>
      </c>
      <c r="AO382" s="407">
        <v>0</v>
      </c>
      <c r="AP382" s="407">
        <v>0</v>
      </c>
      <c r="AQ382" s="407">
        <v>0</v>
      </c>
      <c r="AR382" s="407">
        <v>0</v>
      </c>
      <c r="AS382" s="407">
        <v>0</v>
      </c>
      <c r="AT382" s="407">
        <v>0</v>
      </c>
      <c r="AU382" s="407">
        <v>0</v>
      </c>
      <c r="AV382" s="407">
        <v>0</v>
      </c>
      <c r="AW382" s="407">
        <v>0</v>
      </c>
      <c r="AX382" s="407">
        <v>0</v>
      </c>
      <c r="AY382" s="407">
        <v>0</v>
      </c>
      <c r="AZ382" s="407">
        <v>0</v>
      </c>
      <c r="BA382" s="407">
        <v>0</v>
      </c>
      <c r="BB382" s="407">
        <v>0</v>
      </c>
      <c r="BC382" s="407">
        <v>0</v>
      </c>
      <c r="BD382" s="407">
        <v>0</v>
      </c>
      <c r="BE382" s="407">
        <v>0</v>
      </c>
      <c r="BF382" s="407">
        <v>0</v>
      </c>
      <c r="BG382" s="407">
        <v>0</v>
      </c>
      <c r="BH382" s="407">
        <v>0</v>
      </c>
      <c r="BI382" s="407">
        <v>0</v>
      </c>
      <c r="BJ382" s="28"/>
      <c r="BK382" s="28"/>
      <c r="BL382" s="28"/>
      <c r="BM382" s="28"/>
    </row>
    <row r="383" spans="1:65" x14ac:dyDescent="0.35">
      <c r="A383" s="28"/>
      <c r="B383" s="402"/>
      <c r="C383" s="403"/>
      <c r="D383" s="404"/>
      <c r="E383" s="405">
        <v>6</v>
      </c>
      <c r="F383" s="406"/>
      <c r="G383" s="408"/>
      <c r="H383" s="409"/>
      <c r="I383" s="409"/>
      <c r="J383" s="409"/>
      <c r="K383" s="409"/>
      <c r="L383" s="524"/>
      <c r="M383" s="407">
        <v>0</v>
      </c>
      <c r="N383" s="407">
        <v>0</v>
      </c>
      <c r="O383" s="407">
        <v>0</v>
      </c>
      <c r="P383" s="407">
        <v>0</v>
      </c>
      <c r="Q383" s="407">
        <v>0</v>
      </c>
      <c r="R383" s="407">
        <v>0</v>
      </c>
      <c r="S383" s="407">
        <v>0</v>
      </c>
      <c r="T383" s="407">
        <v>0</v>
      </c>
      <c r="U383" s="407">
        <v>0</v>
      </c>
      <c r="V383" s="407">
        <v>0</v>
      </c>
      <c r="W383" s="407">
        <v>0</v>
      </c>
      <c r="X383" s="407">
        <v>0</v>
      </c>
      <c r="Y383" s="407">
        <v>0</v>
      </c>
      <c r="Z383" s="407">
        <v>0</v>
      </c>
      <c r="AA383" s="407">
        <v>0</v>
      </c>
      <c r="AB383" s="407">
        <v>0</v>
      </c>
      <c r="AC383" s="407">
        <v>0</v>
      </c>
      <c r="AD383" s="407">
        <v>0</v>
      </c>
      <c r="AE383" s="407">
        <v>0</v>
      </c>
      <c r="AF383" s="407">
        <v>0</v>
      </c>
      <c r="AG383" s="407">
        <v>0</v>
      </c>
      <c r="AH383" s="407">
        <v>0</v>
      </c>
      <c r="AI383" s="407">
        <v>0</v>
      </c>
      <c r="AJ383" s="407">
        <v>0</v>
      </c>
      <c r="AK383" s="407">
        <v>0</v>
      </c>
      <c r="AL383" s="407">
        <v>0</v>
      </c>
      <c r="AM383" s="407">
        <v>0</v>
      </c>
      <c r="AN383" s="407">
        <v>0</v>
      </c>
      <c r="AO383" s="407">
        <v>0</v>
      </c>
      <c r="AP383" s="407">
        <v>0</v>
      </c>
      <c r="AQ383" s="407">
        <v>0</v>
      </c>
      <c r="AR383" s="407">
        <v>0</v>
      </c>
      <c r="AS383" s="407">
        <v>0</v>
      </c>
      <c r="AT383" s="407">
        <v>0</v>
      </c>
      <c r="AU383" s="407">
        <v>0</v>
      </c>
      <c r="AV383" s="407">
        <v>0</v>
      </c>
      <c r="AW383" s="407">
        <v>0</v>
      </c>
      <c r="AX383" s="407">
        <v>0</v>
      </c>
      <c r="AY383" s="407">
        <v>0</v>
      </c>
      <c r="AZ383" s="407">
        <v>0</v>
      </c>
      <c r="BA383" s="407">
        <v>0</v>
      </c>
      <c r="BB383" s="407">
        <v>0</v>
      </c>
      <c r="BC383" s="407">
        <v>0</v>
      </c>
      <c r="BD383" s="407">
        <v>0</v>
      </c>
      <c r="BE383" s="407">
        <v>0</v>
      </c>
      <c r="BF383" s="407">
        <v>0</v>
      </c>
      <c r="BG383" s="407">
        <v>0</v>
      </c>
      <c r="BH383" s="407">
        <v>0</v>
      </c>
      <c r="BI383" s="407">
        <v>0</v>
      </c>
      <c r="BJ383" s="28"/>
      <c r="BK383" s="28"/>
      <c r="BL383" s="28"/>
      <c r="BM383" s="28"/>
    </row>
    <row r="384" spans="1:65" x14ac:dyDescent="0.35">
      <c r="A384" s="28"/>
      <c r="B384" s="402"/>
      <c r="C384" s="403"/>
      <c r="D384" s="404"/>
      <c r="E384" s="405">
        <v>7</v>
      </c>
      <c r="F384" s="406"/>
      <c r="G384" s="408"/>
      <c r="H384" s="409"/>
      <c r="I384" s="409"/>
      <c r="J384" s="409"/>
      <c r="K384" s="409"/>
      <c r="L384" s="409"/>
      <c r="M384" s="524"/>
      <c r="N384" s="407">
        <v>0</v>
      </c>
      <c r="O384" s="407">
        <v>0</v>
      </c>
      <c r="P384" s="407">
        <v>0</v>
      </c>
      <c r="Q384" s="407">
        <v>0</v>
      </c>
      <c r="R384" s="407">
        <v>0</v>
      </c>
      <c r="S384" s="407">
        <v>0</v>
      </c>
      <c r="T384" s="407">
        <v>0</v>
      </c>
      <c r="U384" s="407">
        <v>0</v>
      </c>
      <c r="V384" s="407">
        <v>0</v>
      </c>
      <c r="W384" s="407">
        <v>0</v>
      </c>
      <c r="X384" s="407">
        <v>0</v>
      </c>
      <c r="Y384" s="407">
        <v>0</v>
      </c>
      <c r="Z384" s="407">
        <v>0</v>
      </c>
      <c r="AA384" s="407">
        <v>0</v>
      </c>
      <c r="AB384" s="407">
        <v>0</v>
      </c>
      <c r="AC384" s="407">
        <v>0</v>
      </c>
      <c r="AD384" s="407">
        <v>0</v>
      </c>
      <c r="AE384" s="407">
        <v>0</v>
      </c>
      <c r="AF384" s="407">
        <v>0</v>
      </c>
      <c r="AG384" s="407">
        <v>0</v>
      </c>
      <c r="AH384" s="407">
        <v>0</v>
      </c>
      <c r="AI384" s="407">
        <v>0</v>
      </c>
      <c r="AJ384" s="407">
        <v>0</v>
      </c>
      <c r="AK384" s="407">
        <v>0</v>
      </c>
      <c r="AL384" s="407">
        <v>0</v>
      </c>
      <c r="AM384" s="407">
        <v>0</v>
      </c>
      <c r="AN384" s="407">
        <v>0</v>
      </c>
      <c r="AO384" s="407">
        <v>0</v>
      </c>
      <c r="AP384" s="407">
        <v>0</v>
      </c>
      <c r="AQ384" s="407">
        <v>0</v>
      </c>
      <c r="AR384" s="407">
        <v>0</v>
      </c>
      <c r="AS384" s="407">
        <v>0</v>
      </c>
      <c r="AT384" s="407">
        <v>0</v>
      </c>
      <c r="AU384" s="407">
        <v>0</v>
      </c>
      <c r="AV384" s="407">
        <v>0</v>
      </c>
      <c r="AW384" s="407">
        <v>0</v>
      </c>
      <c r="AX384" s="407">
        <v>0</v>
      </c>
      <c r="AY384" s="407">
        <v>0</v>
      </c>
      <c r="AZ384" s="407">
        <v>0</v>
      </c>
      <c r="BA384" s="407">
        <v>0</v>
      </c>
      <c r="BB384" s="407">
        <v>0</v>
      </c>
      <c r="BC384" s="407">
        <v>0</v>
      </c>
      <c r="BD384" s="407">
        <v>0</v>
      </c>
      <c r="BE384" s="407">
        <v>0</v>
      </c>
      <c r="BF384" s="407">
        <v>0</v>
      </c>
      <c r="BG384" s="407">
        <v>0</v>
      </c>
      <c r="BH384" s="407">
        <v>0</v>
      </c>
      <c r="BI384" s="407">
        <v>0</v>
      </c>
      <c r="BJ384" s="28"/>
      <c r="BK384" s="28"/>
      <c r="BL384" s="28"/>
      <c r="BM384" s="28"/>
    </row>
    <row r="385" spans="1:65" x14ac:dyDescent="0.35">
      <c r="A385" s="28"/>
      <c r="B385" s="402"/>
      <c r="C385" s="403"/>
      <c r="D385" s="404"/>
      <c r="E385" s="405">
        <v>8</v>
      </c>
      <c r="F385" s="406"/>
      <c r="G385" s="408"/>
      <c r="H385" s="409"/>
      <c r="I385" s="409"/>
      <c r="J385" s="409"/>
      <c r="K385" s="409"/>
      <c r="L385" s="409"/>
      <c r="M385" s="409"/>
      <c r="N385" s="524"/>
      <c r="O385" s="407">
        <v>0</v>
      </c>
      <c r="P385" s="407">
        <v>0</v>
      </c>
      <c r="Q385" s="407">
        <v>0</v>
      </c>
      <c r="R385" s="407">
        <v>0</v>
      </c>
      <c r="S385" s="407">
        <v>0</v>
      </c>
      <c r="T385" s="407">
        <v>0</v>
      </c>
      <c r="U385" s="407">
        <v>0</v>
      </c>
      <c r="V385" s="407">
        <v>0</v>
      </c>
      <c r="W385" s="407">
        <v>0</v>
      </c>
      <c r="X385" s="407">
        <v>0</v>
      </c>
      <c r="Y385" s="407">
        <v>0</v>
      </c>
      <c r="Z385" s="407">
        <v>0</v>
      </c>
      <c r="AA385" s="407">
        <v>0</v>
      </c>
      <c r="AB385" s="407">
        <v>0</v>
      </c>
      <c r="AC385" s="407">
        <v>0</v>
      </c>
      <c r="AD385" s="407">
        <v>0</v>
      </c>
      <c r="AE385" s="407">
        <v>0</v>
      </c>
      <c r="AF385" s="407">
        <v>0</v>
      </c>
      <c r="AG385" s="407">
        <v>0</v>
      </c>
      <c r="AH385" s="407">
        <v>0</v>
      </c>
      <c r="AI385" s="407">
        <v>0</v>
      </c>
      <c r="AJ385" s="407">
        <v>0</v>
      </c>
      <c r="AK385" s="407">
        <v>0</v>
      </c>
      <c r="AL385" s="407">
        <v>0</v>
      </c>
      <c r="AM385" s="407">
        <v>0</v>
      </c>
      <c r="AN385" s="407">
        <v>0</v>
      </c>
      <c r="AO385" s="407">
        <v>0</v>
      </c>
      <c r="AP385" s="407">
        <v>0</v>
      </c>
      <c r="AQ385" s="407">
        <v>0</v>
      </c>
      <c r="AR385" s="407">
        <v>0</v>
      </c>
      <c r="AS385" s="407">
        <v>0</v>
      </c>
      <c r="AT385" s="407">
        <v>0</v>
      </c>
      <c r="AU385" s="407">
        <v>0</v>
      </c>
      <c r="AV385" s="407">
        <v>0</v>
      </c>
      <c r="AW385" s="407">
        <v>0</v>
      </c>
      <c r="AX385" s="407">
        <v>0</v>
      </c>
      <c r="AY385" s="407">
        <v>0</v>
      </c>
      <c r="AZ385" s="407">
        <v>0</v>
      </c>
      <c r="BA385" s="407">
        <v>0</v>
      </c>
      <c r="BB385" s="407">
        <v>0</v>
      </c>
      <c r="BC385" s="407">
        <v>0</v>
      </c>
      <c r="BD385" s="407">
        <v>0</v>
      </c>
      <c r="BE385" s="407">
        <v>0</v>
      </c>
      <c r="BF385" s="407">
        <v>0</v>
      </c>
      <c r="BG385" s="407">
        <v>0</v>
      </c>
      <c r="BH385" s="407">
        <v>0</v>
      </c>
      <c r="BI385" s="407">
        <v>0</v>
      </c>
      <c r="BJ385" s="28"/>
      <c r="BK385" s="28"/>
      <c r="BL385" s="28"/>
      <c r="BM385" s="28"/>
    </row>
    <row r="386" spans="1:65" x14ac:dyDescent="0.35">
      <c r="A386" s="28"/>
      <c r="B386" s="402"/>
      <c r="C386" s="403"/>
      <c r="D386" s="404"/>
      <c r="E386" s="405">
        <v>9</v>
      </c>
      <c r="F386" s="406"/>
      <c r="G386" s="408"/>
      <c r="H386" s="409"/>
      <c r="I386" s="409"/>
      <c r="J386" s="409"/>
      <c r="K386" s="409"/>
      <c r="L386" s="409"/>
      <c r="M386" s="409"/>
      <c r="N386" s="409"/>
      <c r="O386" s="524"/>
      <c r="P386" s="407">
        <v>0</v>
      </c>
      <c r="Q386" s="407">
        <v>0</v>
      </c>
      <c r="R386" s="407">
        <v>0</v>
      </c>
      <c r="S386" s="407">
        <v>0</v>
      </c>
      <c r="T386" s="407">
        <v>0</v>
      </c>
      <c r="U386" s="407">
        <v>0</v>
      </c>
      <c r="V386" s="407">
        <v>0</v>
      </c>
      <c r="W386" s="407">
        <v>0</v>
      </c>
      <c r="X386" s="407">
        <v>0</v>
      </c>
      <c r="Y386" s="407">
        <v>0</v>
      </c>
      <c r="Z386" s="407">
        <v>0</v>
      </c>
      <c r="AA386" s="407">
        <v>0</v>
      </c>
      <c r="AB386" s="407">
        <v>0</v>
      </c>
      <c r="AC386" s="407">
        <v>0</v>
      </c>
      <c r="AD386" s="407">
        <v>0</v>
      </c>
      <c r="AE386" s="407">
        <v>0</v>
      </c>
      <c r="AF386" s="407">
        <v>0</v>
      </c>
      <c r="AG386" s="407">
        <v>0</v>
      </c>
      <c r="AH386" s="407">
        <v>0</v>
      </c>
      <c r="AI386" s="407">
        <v>0</v>
      </c>
      <c r="AJ386" s="407">
        <v>0</v>
      </c>
      <c r="AK386" s="407">
        <v>0</v>
      </c>
      <c r="AL386" s="407">
        <v>0</v>
      </c>
      <c r="AM386" s="407">
        <v>0</v>
      </c>
      <c r="AN386" s="407">
        <v>0</v>
      </c>
      <c r="AO386" s="407">
        <v>0</v>
      </c>
      <c r="AP386" s="407">
        <v>0</v>
      </c>
      <c r="AQ386" s="407">
        <v>0</v>
      </c>
      <c r="AR386" s="407">
        <v>0</v>
      </c>
      <c r="AS386" s="407">
        <v>0</v>
      </c>
      <c r="AT386" s="407">
        <v>0</v>
      </c>
      <c r="AU386" s="407">
        <v>0</v>
      </c>
      <c r="AV386" s="407">
        <v>0</v>
      </c>
      <c r="AW386" s="407">
        <v>0</v>
      </c>
      <c r="AX386" s="407">
        <v>0</v>
      </c>
      <c r="AY386" s="407">
        <v>0</v>
      </c>
      <c r="AZ386" s="407">
        <v>0</v>
      </c>
      <c r="BA386" s="407">
        <v>0</v>
      </c>
      <c r="BB386" s="407">
        <v>0</v>
      </c>
      <c r="BC386" s="407">
        <v>0</v>
      </c>
      <c r="BD386" s="407">
        <v>0</v>
      </c>
      <c r="BE386" s="407">
        <v>0</v>
      </c>
      <c r="BF386" s="407">
        <v>0</v>
      </c>
      <c r="BG386" s="407">
        <v>0</v>
      </c>
      <c r="BH386" s="407">
        <v>0</v>
      </c>
      <c r="BI386" s="407">
        <v>0</v>
      </c>
      <c r="BJ386" s="28"/>
      <c r="BK386" s="28"/>
      <c r="BL386" s="28"/>
      <c r="BM386" s="28"/>
    </row>
    <row r="387" spans="1:65" x14ac:dyDescent="0.35">
      <c r="A387" s="28"/>
      <c r="B387" s="402"/>
      <c r="C387" s="403"/>
      <c r="D387" s="404"/>
      <c r="E387" s="411">
        <v>10</v>
      </c>
      <c r="F387" s="406"/>
      <c r="G387" s="408"/>
      <c r="H387" s="409"/>
      <c r="I387" s="409"/>
      <c r="J387" s="409"/>
      <c r="K387" s="409"/>
      <c r="L387" s="409"/>
      <c r="M387" s="409"/>
      <c r="N387" s="409"/>
      <c r="O387" s="409"/>
      <c r="P387" s="524"/>
      <c r="Q387" s="407">
        <v>0</v>
      </c>
      <c r="R387" s="407">
        <v>0</v>
      </c>
      <c r="S387" s="407">
        <v>0</v>
      </c>
      <c r="T387" s="407">
        <v>0</v>
      </c>
      <c r="U387" s="407">
        <v>0</v>
      </c>
      <c r="V387" s="407">
        <v>0</v>
      </c>
      <c r="W387" s="407">
        <v>0</v>
      </c>
      <c r="X387" s="407">
        <v>0</v>
      </c>
      <c r="Y387" s="407">
        <v>0</v>
      </c>
      <c r="Z387" s="407">
        <v>0</v>
      </c>
      <c r="AA387" s="407">
        <v>0</v>
      </c>
      <c r="AB387" s="407">
        <v>0</v>
      </c>
      <c r="AC387" s="407">
        <v>0</v>
      </c>
      <c r="AD387" s="407">
        <v>0</v>
      </c>
      <c r="AE387" s="407">
        <v>0</v>
      </c>
      <c r="AF387" s="407">
        <v>0</v>
      </c>
      <c r="AG387" s="407">
        <v>0</v>
      </c>
      <c r="AH387" s="407">
        <v>0</v>
      </c>
      <c r="AI387" s="407">
        <v>0</v>
      </c>
      <c r="AJ387" s="407">
        <v>0</v>
      </c>
      <c r="AK387" s="407">
        <v>0</v>
      </c>
      <c r="AL387" s="407">
        <v>0</v>
      </c>
      <c r="AM387" s="407">
        <v>0</v>
      </c>
      <c r="AN387" s="407">
        <v>0</v>
      </c>
      <c r="AO387" s="407">
        <v>0</v>
      </c>
      <c r="AP387" s="407">
        <v>0</v>
      </c>
      <c r="AQ387" s="407">
        <v>0</v>
      </c>
      <c r="AR387" s="407">
        <v>0</v>
      </c>
      <c r="AS387" s="407">
        <v>0</v>
      </c>
      <c r="AT387" s="407">
        <v>0</v>
      </c>
      <c r="AU387" s="407">
        <v>0</v>
      </c>
      <c r="AV387" s="407">
        <v>0</v>
      </c>
      <c r="AW387" s="407">
        <v>0</v>
      </c>
      <c r="AX387" s="407">
        <v>0</v>
      </c>
      <c r="AY387" s="407">
        <v>0</v>
      </c>
      <c r="AZ387" s="407">
        <v>0</v>
      </c>
      <c r="BA387" s="407">
        <v>0</v>
      </c>
      <c r="BB387" s="407">
        <v>0</v>
      </c>
      <c r="BC387" s="407">
        <v>0</v>
      </c>
      <c r="BD387" s="407">
        <v>0</v>
      </c>
      <c r="BE387" s="407">
        <v>0</v>
      </c>
      <c r="BF387" s="407">
        <v>0</v>
      </c>
      <c r="BG387" s="407">
        <v>0</v>
      </c>
      <c r="BH387" s="407">
        <v>0</v>
      </c>
      <c r="BI387" s="407">
        <v>0</v>
      </c>
      <c r="BJ387" s="28"/>
      <c r="BK387" s="28"/>
      <c r="BL387" s="28"/>
      <c r="BM387" s="28"/>
    </row>
    <row r="388" spans="1:65" x14ac:dyDescent="0.35">
      <c r="A388" s="28"/>
      <c r="B388" s="196"/>
      <c r="C388" s="402">
        <v>0</v>
      </c>
      <c r="D388" s="196"/>
      <c r="E388" s="196"/>
      <c r="F388" s="412"/>
      <c r="G388" s="413">
        <v>0</v>
      </c>
      <c r="H388" s="413">
        <v>0</v>
      </c>
      <c r="I388" s="413">
        <v>0</v>
      </c>
      <c r="J388" s="413">
        <v>0</v>
      </c>
      <c r="K388" s="413">
        <v>0</v>
      </c>
      <c r="L388" s="413">
        <v>0</v>
      </c>
      <c r="M388" s="413">
        <v>0</v>
      </c>
      <c r="N388" s="413">
        <v>0</v>
      </c>
      <c r="O388" s="413">
        <v>0</v>
      </c>
      <c r="P388" s="413">
        <v>0</v>
      </c>
      <c r="Q388" s="413">
        <v>0</v>
      </c>
      <c r="R388" s="413">
        <v>0</v>
      </c>
      <c r="S388" s="413">
        <v>0</v>
      </c>
      <c r="T388" s="413">
        <v>0</v>
      </c>
      <c r="U388" s="413">
        <v>0</v>
      </c>
      <c r="V388" s="413">
        <v>0</v>
      </c>
      <c r="W388" s="413">
        <v>0</v>
      </c>
      <c r="X388" s="413">
        <v>0</v>
      </c>
      <c r="Y388" s="413">
        <v>0</v>
      </c>
      <c r="Z388" s="413">
        <v>0</v>
      </c>
      <c r="AA388" s="413">
        <v>0</v>
      </c>
      <c r="AB388" s="413">
        <v>0</v>
      </c>
      <c r="AC388" s="413">
        <v>0</v>
      </c>
      <c r="AD388" s="413">
        <v>0</v>
      </c>
      <c r="AE388" s="413">
        <v>0</v>
      </c>
      <c r="AF388" s="413">
        <v>0</v>
      </c>
      <c r="AG388" s="413">
        <v>0</v>
      </c>
      <c r="AH388" s="413">
        <v>0</v>
      </c>
      <c r="AI388" s="413">
        <v>0</v>
      </c>
      <c r="AJ388" s="413">
        <v>0</v>
      </c>
      <c r="AK388" s="413">
        <v>0</v>
      </c>
      <c r="AL388" s="413">
        <v>0</v>
      </c>
      <c r="AM388" s="413">
        <v>0</v>
      </c>
      <c r="AN388" s="413">
        <v>0</v>
      </c>
      <c r="AO388" s="413">
        <v>0</v>
      </c>
      <c r="AP388" s="413">
        <v>0</v>
      </c>
      <c r="AQ388" s="413">
        <v>0</v>
      </c>
      <c r="AR388" s="413">
        <v>0</v>
      </c>
      <c r="AS388" s="413">
        <v>0</v>
      </c>
      <c r="AT388" s="413">
        <v>0</v>
      </c>
      <c r="AU388" s="413">
        <v>0</v>
      </c>
      <c r="AV388" s="413">
        <v>0</v>
      </c>
      <c r="AW388" s="413">
        <v>0</v>
      </c>
      <c r="AX388" s="413">
        <v>0</v>
      </c>
      <c r="AY388" s="413">
        <v>0</v>
      </c>
      <c r="AZ388" s="413">
        <v>0</v>
      </c>
      <c r="BA388" s="413">
        <v>0</v>
      </c>
      <c r="BB388" s="413">
        <v>0</v>
      </c>
      <c r="BC388" s="413">
        <v>0</v>
      </c>
      <c r="BD388" s="413">
        <v>0</v>
      </c>
      <c r="BE388" s="413">
        <v>0</v>
      </c>
      <c r="BF388" s="413">
        <v>0</v>
      </c>
      <c r="BG388" s="413">
        <v>0</v>
      </c>
      <c r="BH388" s="413">
        <v>0</v>
      </c>
      <c r="BI388" s="413">
        <v>0</v>
      </c>
      <c r="BJ388" s="28"/>
      <c r="BK388" s="28"/>
      <c r="BL388" s="28"/>
      <c r="BM388" s="28"/>
    </row>
    <row r="389" spans="1:65" x14ac:dyDescent="0.35">
      <c r="A389" s="28"/>
      <c r="B389" s="397">
        <v>0</v>
      </c>
      <c r="C389" s="398"/>
      <c r="D389" s="399" t="s">
        <v>499</v>
      </c>
      <c r="E389" s="398"/>
      <c r="F389" s="400"/>
      <c r="G389" s="401">
        <v>0</v>
      </c>
      <c r="H389" s="401">
        <v>0</v>
      </c>
      <c r="I389" s="401">
        <v>0</v>
      </c>
      <c r="J389" s="401">
        <v>0</v>
      </c>
      <c r="K389" s="401">
        <v>0</v>
      </c>
      <c r="L389" s="401">
        <v>0</v>
      </c>
      <c r="M389" s="401">
        <v>0</v>
      </c>
      <c r="N389" s="401">
        <v>0</v>
      </c>
      <c r="O389" s="401">
        <v>0</v>
      </c>
      <c r="P389" s="401">
        <v>0</v>
      </c>
      <c r="Q389" s="401">
        <v>0</v>
      </c>
      <c r="R389" s="401">
        <v>0</v>
      </c>
      <c r="S389" s="401">
        <v>0</v>
      </c>
      <c r="T389" s="401">
        <v>0</v>
      </c>
      <c r="U389" s="401">
        <v>0</v>
      </c>
      <c r="V389" s="401">
        <v>0</v>
      </c>
      <c r="W389" s="401">
        <v>0</v>
      </c>
      <c r="X389" s="401">
        <v>0</v>
      </c>
      <c r="Y389" s="401">
        <v>0</v>
      </c>
      <c r="Z389" s="401">
        <v>0</v>
      </c>
      <c r="AA389" s="401">
        <v>0</v>
      </c>
      <c r="AB389" s="401">
        <v>0</v>
      </c>
      <c r="AC389" s="401">
        <v>0</v>
      </c>
      <c r="AD389" s="401">
        <v>0</v>
      </c>
      <c r="AE389" s="401">
        <v>0</v>
      </c>
      <c r="AF389" s="401">
        <v>0</v>
      </c>
      <c r="AG389" s="401">
        <v>0</v>
      </c>
      <c r="AH389" s="401">
        <v>0</v>
      </c>
      <c r="AI389" s="401">
        <v>0</v>
      </c>
      <c r="AJ389" s="401">
        <v>0</v>
      </c>
      <c r="AK389" s="401">
        <v>0</v>
      </c>
      <c r="AL389" s="401">
        <v>0</v>
      </c>
      <c r="AM389" s="401">
        <v>0</v>
      </c>
      <c r="AN389" s="401">
        <v>0</v>
      </c>
      <c r="AO389" s="401">
        <v>0</v>
      </c>
      <c r="AP389" s="401">
        <v>0</v>
      </c>
      <c r="AQ389" s="401">
        <v>0</v>
      </c>
      <c r="AR389" s="401">
        <v>0</v>
      </c>
      <c r="AS389" s="401">
        <v>0</v>
      </c>
      <c r="AT389" s="401">
        <v>0</v>
      </c>
      <c r="AU389" s="401">
        <v>0</v>
      </c>
      <c r="AV389" s="401">
        <v>0</v>
      </c>
      <c r="AW389" s="401">
        <v>0</v>
      </c>
      <c r="AX389" s="401">
        <v>0</v>
      </c>
      <c r="AY389" s="401">
        <v>0</v>
      </c>
      <c r="AZ389" s="401">
        <v>0</v>
      </c>
      <c r="BA389" s="401">
        <v>0</v>
      </c>
      <c r="BB389" s="401">
        <v>0</v>
      </c>
      <c r="BC389" s="401">
        <v>0</v>
      </c>
      <c r="BD389" s="401">
        <v>0</v>
      </c>
      <c r="BE389" s="401">
        <v>0</v>
      </c>
      <c r="BF389" s="401">
        <v>0</v>
      </c>
      <c r="BG389" s="401">
        <v>0</v>
      </c>
      <c r="BH389" s="401">
        <v>0</v>
      </c>
      <c r="BI389" s="401">
        <v>0</v>
      </c>
      <c r="BJ389" s="28"/>
      <c r="BK389" s="28"/>
      <c r="BL389" s="28"/>
      <c r="BM389" s="28"/>
    </row>
    <row r="390" spans="1:65" ht="118" x14ac:dyDescent="0.35">
      <c r="A390" s="28"/>
      <c r="B390" s="402"/>
      <c r="C390" s="403"/>
      <c r="D390" s="404" t="s">
        <v>500</v>
      </c>
      <c r="E390" s="405">
        <v>0</v>
      </c>
      <c r="F390" s="406"/>
      <c r="G390" s="407"/>
      <c r="H390" s="407"/>
      <c r="I390" s="407"/>
      <c r="J390" s="407"/>
      <c r="K390" s="407"/>
      <c r="L390" s="407"/>
      <c r="M390" s="407"/>
      <c r="N390" s="407"/>
      <c r="O390" s="407"/>
      <c r="P390" s="407"/>
      <c r="Q390" s="407"/>
      <c r="R390" s="407"/>
      <c r="S390" s="407"/>
      <c r="T390" s="407"/>
      <c r="U390" s="407"/>
      <c r="V390" s="407"/>
      <c r="W390" s="407"/>
      <c r="X390" s="407"/>
      <c r="Y390" s="407"/>
      <c r="Z390" s="407"/>
      <c r="AA390" s="407"/>
      <c r="AB390" s="407"/>
      <c r="AC390" s="407"/>
      <c r="AD390" s="407"/>
      <c r="AE390" s="407"/>
      <c r="AF390" s="407"/>
      <c r="AG390" s="407"/>
      <c r="AH390" s="407"/>
      <c r="AI390" s="407"/>
      <c r="AJ390" s="407"/>
      <c r="AK390" s="407"/>
      <c r="AL390" s="407"/>
      <c r="AM390" s="407"/>
      <c r="AN390" s="407"/>
      <c r="AO390" s="407"/>
      <c r="AP390" s="407"/>
      <c r="AQ390" s="407"/>
      <c r="AR390" s="407"/>
      <c r="AS390" s="407"/>
      <c r="AT390" s="407"/>
      <c r="AU390" s="407"/>
      <c r="AV390" s="407"/>
      <c r="AW390" s="407"/>
      <c r="AX390" s="407"/>
      <c r="AY390" s="407"/>
      <c r="AZ390" s="407"/>
      <c r="BA390" s="407"/>
      <c r="BB390" s="407"/>
      <c r="BC390" s="407"/>
      <c r="BD390" s="407"/>
      <c r="BE390" s="407"/>
      <c r="BF390" s="407"/>
      <c r="BG390" s="407"/>
      <c r="BH390" s="407"/>
      <c r="BI390" s="407"/>
      <c r="BJ390" s="28"/>
      <c r="BK390" s="28"/>
      <c r="BL390" s="28"/>
      <c r="BM390" s="28"/>
    </row>
    <row r="391" spans="1:65" x14ac:dyDescent="0.35">
      <c r="A391" s="28"/>
      <c r="B391" s="402"/>
      <c r="C391" s="403"/>
      <c r="D391" s="404"/>
      <c r="E391" s="405">
        <v>1</v>
      </c>
      <c r="F391" s="406"/>
      <c r="G391" s="523"/>
      <c r="H391" s="407">
        <v>0</v>
      </c>
      <c r="I391" s="407">
        <v>0</v>
      </c>
      <c r="J391" s="407">
        <v>0</v>
      </c>
      <c r="K391" s="407">
        <v>0</v>
      </c>
      <c r="L391" s="407">
        <v>0</v>
      </c>
      <c r="M391" s="407">
        <v>0</v>
      </c>
      <c r="N391" s="407">
        <v>0</v>
      </c>
      <c r="O391" s="407">
        <v>0</v>
      </c>
      <c r="P391" s="407">
        <v>0</v>
      </c>
      <c r="Q391" s="407">
        <v>0</v>
      </c>
      <c r="R391" s="407">
        <v>0</v>
      </c>
      <c r="S391" s="407">
        <v>0</v>
      </c>
      <c r="T391" s="407">
        <v>0</v>
      </c>
      <c r="U391" s="407">
        <v>0</v>
      </c>
      <c r="V391" s="407">
        <v>0</v>
      </c>
      <c r="W391" s="407">
        <v>0</v>
      </c>
      <c r="X391" s="407">
        <v>0</v>
      </c>
      <c r="Y391" s="407">
        <v>0</v>
      </c>
      <c r="Z391" s="407">
        <v>0</v>
      </c>
      <c r="AA391" s="407">
        <v>0</v>
      </c>
      <c r="AB391" s="407">
        <v>0</v>
      </c>
      <c r="AC391" s="407">
        <v>0</v>
      </c>
      <c r="AD391" s="407">
        <v>0</v>
      </c>
      <c r="AE391" s="407">
        <v>0</v>
      </c>
      <c r="AF391" s="407">
        <v>0</v>
      </c>
      <c r="AG391" s="407">
        <v>0</v>
      </c>
      <c r="AH391" s="407">
        <v>0</v>
      </c>
      <c r="AI391" s="407">
        <v>0</v>
      </c>
      <c r="AJ391" s="407">
        <v>0</v>
      </c>
      <c r="AK391" s="407">
        <v>0</v>
      </c>
      <c r="AL391" s="407">
        <v>0</v>
      </c>
      <c r="AM391" s="407">
        <v>0</v>
      </c>
      <c r="AN391" s="407">
        <v>0</v>
      </c>
      <c r="AO391" s="407">
        <v>0</v>
      </c>
      <c r="AP391" s="407">
        <v>0</v>
      </c>
      <c r="AQ391" s="407">
        <v>0</v>
      </c>
      <c r="AR391" s="407">
        <v>0</v>
      </c>
      <c r="AS391" s="407">
        <v>0</v>
      </c>
      <c r="AT391" s="407">
        <v>0</v>
      </c>
      <c r="AU391" s="407">
        <v>0</v>
      </c>
      <c r="AV391" s="407">
        <v>0</v>
      </c>
      <c r="AW391" s="407">
        <v>0</v>
      </c>
      <c r="AX391" s="407">
        <v>0</v>
      </c>
      <c r="AY391" s="407">
        <v>0</v>
      </c>
      <c r="AZ391" s="407">
        <v>0</v>
      </c>
      <c r="BA391" s="407">
        <v>0</v>
      </c>
      <c r="BB391" s="407">
        <v>0</v>
      </c>
      <c r="BC391" s="407">
        <v>0</v>
      </c>
      <c r="BD391" s="407">
        <v>0</v>
      </c>
      <c r="BE391" s="407">
        <v>0</v>
      </c>
      <c r="BF391" s="407">
        <v>0</v>
      </c>
      <c r="BG391" s="407">
        <v>0</v>
      </c>
      <c r="BH391" s="407">
        <v>0</v>
      </c>
      <c r="BI391" s="407">
        <v>0</v>
      </c>
      <c r="BJ391" s="28"/>
      <c r="BK391" s="28"/>
      <c r="BL391" s="28"/>
      <c r="BM391" s="28"/>
    </row>
    <row r="392" spans="1:65" x14ac:dyDescent="0.35">
      <c r="A392" s="28"/>
      <c r="B392" s="402"/>
      <c r="C392" s="403"/>
      <c r="D392" s="404"/>
      <c r="E392" s="405">
        <v>2</v>
      </c>
      <c r="F392" s="406"/>
      <c r="G392" s="408"/>
      <c r="H392" s="524"/>
      <c r="I392" s="407">
        <v>0</v>
      </c>
      <c r="J392" s="407">
        <v>0</v>
      </c>
      <c r="K392" s="407">
        <v>0</v>
      </c>
      <c r="L392" s="407">
        <v>0</v>
      </c>
      <c r="M392" s="407">
        <v>0</v>
      </c>
      <c r="N392" s="407">
        <v>0</v>
      </c>
      <c r="O392" s="407">
        <v>0</v>
      </c>
      <c r="P392" s="407">
        <v>0</v>
      </c>
      <c r="Q392" s="407">
        <v>0</v>
      </c>
      <c r="R392" s="407">
        <v>0</v>
      </c>
      <c r="S392" s="407">
        <v>0</v>
      </c>
      <c r="T392" s="407">
        <v>0</v>
      </c>
      <c r="U392" s="407">
        <v>0</v>
      </c>
      <c r="V392" s="407">
        <v>0</v>
      </c>
      <c r="W392" s="407">
        <v>0</v>
      </c>
      <c r="X392" s="407">
        <v>0</v>
      </c>
      <c r="Y392" s="407">
        <v>0</v>
      </c>
      <c r="Z392" s="407">
        <v>0</v>
      </c>
      <c r="AA392" s="407">
        <v>0</v>
      </c>
      <c r="AB392" s="407">
        <v>0</v>
      </c>
      <c r="AC392" s="407">
        <v>0</v>
      </c>
      <c r="AD392" s="407">
        <v>0</v>
      </c>
      <c r="AE392" s="407">
        <v>0</v>
      </c>
      <c r="AF392" s="407">
        <v>0</v>
      </c>
      <c r="AG392" s="407">
        <v>0</v>
      </c>
      <c r="AH392" s="407">
        <v>0</v>
      </c>
      <c r="AI392" s="407">
        <v>0</v>
      </c>
      <c r="AJ392" s="407">
        <v>0</v>
      </c>
      <c r="AK392" s="407">
        <v>0</v>
      </c>
      <c r="AL392" s="407">
        <v>0</v>
      </c>
      <c r="AM392" s="407">
        <v>0</v>
      </c>
      <c r="AN392" s="407">
        <v>0</v>
      </c>
      <c r="AO392" s="407">
        <v>0</v>
      </c>
      <c r="AP392" s="407">
        <v>0</v>
      </c>
      <c r="AQ392" s="407">
        <v>0</v>
      </c>
      <c r="AR392" s="407">
        <v>0</v>
      </c>
      <c r="AS392" s="407">
        <v>0</v>
      </c>
      <c r="AT392" s="407">
        <v>0</v>
      </c>
      <c r="AU392" s="407">
        <v>0</v>
      </c>
      <c r="AV392" s="407">
        <v>0</v>
      </c>
      <c r="AW392" s="407">
        <v>0</v>
      </c>
      <c r="AX392" s="407">
        <v>0</v>
      </c>
      <c r="AY392" s="407">
        <v>0</v>
      </c>
      <c r="AZ392" s="407">
        <v>0</v>
      </c>
      <c r="BA392" s="407">
        <v>0</v>
      </c>
      <c r="BB392" s="407">
        <v>0</v>
      </c>
      <c r="BC392" s="407">
        <v>0</v>
      </c>
      <c r="BD392" s="407">
        <v>0</v>
      </c>
      <c r="BE392" s="407">
        <v>0</v>
      </c>
      <c r="BF392" s="407">
        <v>0</v>
      </c>
      <c r="BG392" s="407">
        <v>0</v>
      </c>
      <c r="BH392" s="407">
        <v>0</v>
      </c>
      <c r="BI392" s="407">
        <v>0</v>
      </c>
      <c r="BJ392" s="28"/>
      <c r="BK392" s="28"/>
      <c r="BL392" s="28"/>
      <c r="BM392" s="28"/>
    </row>
    <row r="393" spans="1:65" x14ac:dyDescent="0.35">
      <c r="A393" s="28"/>
      <c r="B393" s="402"/>
      <c r="C393" s="403"/>
      <c r="D393" s="404"/>
      <c r="E393" s="405">
        <v>3</v>
      </c>
      <c r="F393" s="406"/>
      <c r="G393" s="408"/>
      <c r="H393" s="409"/>
      <c r="I393" s="524"/>
      <c r="J393" s="407">
        <v>0</v>
      </c>
      <c r="K393" s="407">
        <v>0</v>
      </c>
      <c r="L393" s="407">
        <v>0</v>
      </c>
      <c r="M393" s="407">
        <v>0</v>
      </c>
      <c r="N393" s="407">
        <v>0</v>
      </c>
      <c r="O393" s="407">
        <v>0</v>
      </c>
      <c r="P393" s="407">
        <v>0</v>
      </c>
      <c r="Q393" s="407">
        <v>0</v>
      </c>
      <c r="R393" s="407">
        <v>0</v>
      </c>
      <c r="S393" s="407">
        <v>0</v>
      </c>
      <c r="T393" s="407">
        <v>0</v>
      </c>
      <c r="U393" s="407">
        <v>0</v>
      </c>
      <c r="V393" s="407">
        <v>0</v>
      </c>
      <c r="W393" s="407">
        <v>0</v>
      </c>
      <c r="X393" s="407">
        <v>0</v>
      </c>
      <c r="Y393" s="407">
        <v>0</v>
      </c>
      <c r="Z393" s="407">
        <v>0</v>
      </c>
      <c r="AA393" s="407">
        <v>0</v>
      </c>
      <c r="AB393" s="407">
        <v>0</v>
      </c>
      <c r="AC393" s="407">
        <v>0</v>
      </c>
      <c r="AD393" s="407">
        <v>0</v>
      </c>
      <c r="AE393" s="407">
        <v>0</v>
      </c>
      <c r="AF393" s="407">
        <v>0</v>
      </c>
      <c r="AG393" s="407">
        <v>0</v>
      </c>
      <c r="AH393" s="407">
        <v>0</v>
      </c>
      <c r="AI393" s="407">
        <v>0</v>
      </c>
      <c r="AJ393" s="407">
        <v>0</v>
      </c>
      <c r="AK393" s="407">
        <v>0</v>
      </c>
      <c r="AL393" s="407">
        <v>0</v>
      </c>
      <c r="AM393" s="407">
        <v>0</v>
      </c>
      <c r="AN393" s="407">
        <v>0</v>
      </c>
      <c r="AO393" s="407">
        <v>0</v>
      </c>
      <c r="AP393" s="407">
        <v>0</v>
      </c>
      <c r="AQ393" s="407">
        <v>0</v>
      </c>
      <c r="AR393" s="407">
        <v>0</v>
      </c>
      <c r="AS393" s="407">
        <v>0</v>
      </c>
      <c r="AT393" s="407">
        <v>0</v>
      </c>
      <c r="AU393" s="407">
        <v>0</v>
      </c>
      <c r="AV393" s="407">
        <v>0</v>
      </c>
      <c r="AW393" s="407">
        <v>0</v>
      </c>
      <c r="AX393" s="407">
        <v>0</v>
      </c>
      <c r="AY393" s="407">
        <v>0</v>
      </c>
      <c r="AZ393" s="407">
        <v>0</v>
      </c>
      <c r="BA393" s="407">
        <v>0</v>
      </c>
      <c r="BB393" s="407">
        <v>0</v>
      </c>
      <c r="BC393" s="407">
        <v>0</v>
      </c>
      <c r="BD393" s="407">
        <v>0</v>
      </c>
      <c r="BE393" s="407">
        <v>0</v>
      </c>
      <c r="BF393" s="407">
        <v>0</v>
      </c>
      <c r="BG393" s="407">
        <v>0</v>
      </c>
      <c r="BH393" s="407">
        <v>0</v>
      </c>
      <c r="BI393" s="407">
        <v>0</v>
      </c>
      <c r="BJ393" s="28"/>
      <c r="BK393" s="28"/>
      <c r="BL393" s="28"/>
      <c r="BM393" s="28"/>
    </row>
    <row r="394" spans="1:65" x14ac:dyDescent="0.35">
      <c r="A394" s="28"/>
      <c r="B394" s="402"/>
      <c r="C394" s="403"/>
      <c r="D394" s="404"/>
      <c r="E394" s="405">
        <v>4</v>
      </c>
      <c r="F394" s="406"/>
      <c r="G394" s="408"/>
      <c r="H394" s="409"/>
      <c r="I394" s="409"/>
      <c r="J394" s="524"/>
      <c r="K394" s="407">
        <v>0</v>
      </c>
      <c r="L394" s="407">
        <v>0</v>
      </c>
      <c r="M394" s="407">
        <v>0</v>
      </c>
      <c r="N394" s="407">
        <v>0</v>
      </c>
      <c r="O394" s="407">
        <v>0</v>
      </c>
      <c r="P394" s="407">
        <v>0</v>
      </c>
      <c r="Q394" s="407">
        <v>0</v>
      </c>
      <c r="R394" s="407">
        <v>0</v>
      </c>
      <c r="S394" s="407">
        <v>0</v>
      </c>
      <c r="T394" s="407">
        <v>0</v>
      </c>
      <c r="U394" s="407">
        <v>0</v>
      </c>
      <c r="V394" s="407">
        <v>0</v>
      </c>
      <c r="W394" s="407">
        <v>0</v>
      </c>
      <c r="X394" s="407">
        <v>0</v>
      </c>
      <c r="Y394" s="407">
        <v>0</v>
      </c>
      <c r="Z394" s="407">
        <v>0</v>
      </c>
      <c r="AA394" s="407">
        <v>0</v>
      </c>
      <c r="AB394" s="407">
        <v>0</v>
      </c>
      <c r="AC394" s="407">
        <v>0</v>
      </c>
      <c r="AD394" s="407">
        <v>0</v>
      </c>
      <c r="AE394" s="407">
        <v>0</v>
      </c>
      <c r="AF394" s="407">
        <v>0</v>
      </c>
      <c r="AG394" s="407">
        <v>0</v>
      </c>
      <c r="AH394" s="407">
        <v>0</v>
      </c>
      <c r="AI394" s="407">
        <v>0</v>
      </c>
      <c r="AJ394" s="407">
        <v>0</v>
      </c>
      <c r="AK394" s="407">
        <v>0</v>
      </c>
      <c r="AL394" s="407">
        <v>0</v>
      </c>
      <c r="AM394" s="407">
        <v>0</v>
      </c>
      <c r="AN394" s="407">
        <v>0</v>
      </c>
      <c r="AO394" s="407">
        <v>0</v>
      </c>
      <c r="AP394" s="407">
        <v>0</v>
      </c>
      <c r="AQ394" s="407">
        <v>0</v>
      </c>
      <c r="AR394" s="407">
        <v>0</v>
      </c>
      <c r="AS394" s="407">
        <v>0</v>
      </c>
      <c r="AT394" s="407">
        <v>0</v>
      </c>
      <c r="AU394" s="407">
        <v>0</v>
      </c>
      <c r="AV394" s="407">
        <v>0</v>
      </c>
      <c r="AW394" s="407">
        <v>0</v>
      </c>
      <c r="AX394" s="407">
        <v>0</v>
      </c>
      <c r="AY394" s="407">
        <v>0</v>
      </c>
      <c r="AZ394" s="407">
        <v>0</v>
      </c>
      <c r="BA394" s="407">
        <v>0</v>
      </c>
      <c r="BB394" s="407">
        <v>0</v>
      </c>
      <c r="BC394" s="407">
        <v>0</v>
      </c>
      <c r="BD394" s="407">
        <v>0</v>
      </c>
      <c r="BE394" s="407">
        <v>0</v>
      </c>
      <c r="BF394" s="407">
        <v>0</v>
      </c>
      <c r="BG394" s="407">
        <v>0</v>
      </c>
      <c r="BH394" s="407">
        <v>0</v>
      </c>
      <c r="BI394" s="407">
        <v>0</v>
      </c>
      <c r="BJ394" s="28"/>
      <c r="BK394" s="28"/>
      <c r="BL394" s="28"/>
      <c r="BM394" s="28"/>
    </row>
    <row r="395" spans="1:65" x14ac:dyDescent="0.35">
      <c r="A395" s="28"/>
      <c r="B395" s="402"/>
      <c r="C395" s="403"/>
      <c r="D395" s="404"/>
      <c r="E395" s="405">
        <v>5</v>
      </c>
      <c r="F395" s="406"/>
      <c r="G395" s="408"/>
      <c r="H395" s="409"/>
      <c r="I395" s="409"/>
      <c r="J395" s="409"/>
      <c r="K395" s="524"/>
      <c r="L395" s="407">
        <v>0</v>
      </c>
      <c r="M395" s="407">
        <v>0</v>
      </c>
      <c r="N395" s="407">
        <v>0</v>
      </c>
      <c r="O395" s="407">
        <v>0</v>
      </c>
      <c r="P395" s="407">
        <v>0</v>
      </c>
      <c r="Q395" s="407">
        <v>0</v>
      </c>
      <c r="R395" s="407">
        <v>0</v>
      </c>
      <c r="S395" s="407">
        <v>0</v>
      </c>
      <c r="T395" s="407">
        <v>0</v>
      </c>
      <c r="U395" s="407">
        <v>0</v>
      </c>
      <c r="V395" s="407">
        <v>0</v>
      </c>
      <c r="W395" s="407">
        <v>0</v>
      </c>
      <c r="X395" s="407">
        <v>0</v>
      </c>
      <c r="Y395" s="407">
        <v>0</v>
      </c>
      <c r="Z395" s="407">
        <v>0</v>
      </c>
      <c r="AA395" s="407">
        <v>0</v>
      </c>
      <c r="AB395" s="407">
        <v>0</v>
      </c>
      <c r="AC395" s="407">
        <v>0</v>
      </c>
      <c r="AD395" s="407">
        <v>0</v>
      </c>
      <c r="AE395" s="407">
        <v>0</v>
      </c>
      <c r="AF395" s="407">
        <v>0</v>
      </c>
      <c r="AG395" s="407">
        <v>0</v>
      </c>
      <c r="AH395" s="407">
        <v>0</v>
      </c>
      <c r="AI395" s="407">
        <v>0</v>
      </c>
      <c r="AJ395" s="407">
        <v>0</v>
      </c>
      <c r="AK395" s="407">
        <v>0</v>
      </c>
      <c r="AL395" s="407">
        <v>0</v>
      </c>
      <c r="AM395" s="407">
        <v>0</v>
      </c>
      <c r="AN395" s="407">
        <v>0</v>
      </c>
      <c r="AO395" s="407">
        <v>0</v>
      </c>
      <c r="AP395" s="407">
        <v>0</v>
      </c>
      <c r="AQ395" s="407">
        <v>0</v>
      </c>
      <c r="AR395" s="407">
        <v>0</v>
      </c>
      <c r="AS395" s="407">
        <v>0</v>
      </c>
      <c r="AT395" s="407">
        <v>0</v>
      </c>
      <c r="AU395" s="407">
        <v>0</v>
      </c>
      <c r="AV395" s="407">
        <v>0</v>
      </c>
      <c r="AW395" s="407">
        <v>0</v>
      </c>
      <c r="AX395" s="407">
        <v>0</v>
      </c>
      <c r="AY395" s="407">
        <v>0</v>
      </c>
      <c r="AZ395" s="407">
        <v>0</v>
      </c>
      <c r="BA395" s="407">
        <v>0</v>
      </c>
      <c r="BB395" s="407">
        <v>0</v>
      </c>
      <c r="BC395" s="407">
        <v>0</v>
      </c>
      <c r="BD395" s="407">
        <v>0</v>
      </c>
      <c r="BE395" s="407">
        <v>0</v>
      </c>
      <c r="BF395" s="407">
        <v>0</v>
      </c>
      <c r="BG395" s="407">
        <v>0</v>
      </c>
      <c r="BH395" s="407">
        <v>0</v>
      </c>
      <c r="BI395" s="407">
        <v>0</v>
      </c>
      <c r="BJ395" s="28"/>
      <c r="BK395" s="28"/>
      <c r="BL395" s="28"/>
      <c r="BM395" s="28"/>
    </row>
    <row r="396" spans="1:65" x14ac:dyDescent="0.35">
      <c r="A396" s="28"/>
      <c r="B396" s="402"/>
      <c r="C396" s="403"/>
      <c r="D396" s="404"/>
      <c r="E396" s="405">
        <v>6</v>
      </c>
      <c r="F396" s="406"/>
      <c r="G396" s="408"/>
      <c r="H396" s="409"/>
      <c r="I396" s="409"/>
      <c r="J396" s="409"/>
      <c r="K396" s="409"/>
      <c r="L396" s="524"/>
      <c r="M396" s="407">
        <v>0</v>
      </c>
      <c r="N396" s="407">
        <v>0</v>
      </c>
      <c r="O396" s="407">
        <v>0</v>
      </c>
      <c r="P396" s="407">
        <v>0</v>
      </c>
      <c r="Q396" s="407">
        <v>0</v>
      </c>
      <c r="R396" s="407">
        <v>0</v>
      </c>
      <c r="S396" s="407">
        <v>0</v>
      </c>
      <c r="T396" s="407">
        <v>0</v>
      </c>
      <c r="U396" s="407">
        <v>0</v>
      </c>
      <c r="V396" s="407">
        <v>0</v>
      </c>
      <c r="W396" s="407">
        <v>0</v>
      </c>
      <c r="X396" s="407">
        <v>0</v>
      </c>
      <c r="Y396" s="407">
        <v>0</v>
      </c>
      <c r="Z396" s="407">
        <v>0</v>
      </c>
      <c r="AA396" s="407">
        <v>0</v>
      </c>
      <c r="AB396" s="407">
        <v>0</v>
      </c>
      <c r="AC396" s="407">
        <v>0</v>
      </c>
      <c r="AD396" s="407">
        <v>0</v>
      </c>
      <c r="AE396" s="407">
        <v>0</v>
      </c>
      <c r="AF396" s="407">
        <v>0</v>
      </c>
      <c r="AG396" s="407">
        <v>0</v>
      </c>
      <c r="AH396" s="407">
        <v>0</v>
      </c>
      <c r="AI396" s="407">
        <v>0</v>
      </c>
      <c r="AJ396" s="407">
        <v>0</v>
      </c>
      <c r="AK396" s="407">
        <v>0</v>
      </c>
      <c r="AL396" s="407">
        <v>0</v>
      </c>
      <c r="AM396" s="407">
        <v>0</v>
      </c>
      <c r="AN396" s="407">
        <v>0</v>
      </c>
      <c r="AO396" s="407">
        <v>0</v>
      </c>
      <c r="AP396" s="407">
        <v>0</v>
      </c>
      <c r="AQ396" s="407">
        <v>0</v>
      </c>
      <c r="AR396" s="407">
        <v>0</v>
      </c>
      <c r="AS396" s="407">
        <v>0</v>
      </c>
      <c r="AT396" s="407">
        <v>0</v>
      </c>
      <c r="AU396" s="407">
        <v>0</v>
      </c>
      <c r="AV396" s="407">
        <v>0</v>
      </c>
      <c r="AW396" s="407">
        <v>0</v>
      </c>
      <c r="AX396" s="407">
        <v>0</v>
      </c>
      <c r="AY396" s="407">
        <v>0</v>
      </c>
      <c r="AZ396" s="407">
        <v>0</v>
      </c>
      <c r="BA396" s="407">
        <v>0</v>
      </c>
      <c r="BB396" s="407">
        <v>0</v>
      </c>
      <c r="BC396" s="407">
        <v>0</v>
      </c>
      <c r="BD396" s="407">
        <v>0</v>
      </c>
      <c r="BE396" s="407">
        <v>0</v>
      </c>
      <c r="BF396" s="407">
        <v>0</v>
      </c>
      <c r="BG396" s="407">
        <v>0</v>
      </c>
      <c r="BH396" s="407">
        <v>0</v>
      </c>
      <c r="BI396" s="407">
        <v>0</v>
      </c>
      <c r="BJ396" s="28"/>
      <c r="BK396" s="28"/>
      <c r="BL396" s="28"/>
      <c r="BM396" s="28"/>
    </row>
    <row r="397" spans="1:65" x14ac:dyDescent="0.35">
      <c r="A397" s="28"/>
      <c r="B397" s="402"/>
      <c r="C397" s="403"/>
      <c r="D397" s="404"/>
      <c r="E397" s="405">
        <v>7</v>
      </c>
      <c r="F397" s="406"/>
      <c r="G397" s="408"/>
      <c r="H397" s="409"/>
      <c r="I397" s="409"/>
      <c r="J397" s="409"/>
      <c r="K397" s="409"/>
      <c r="L397" s="409"/>
      <c r="M397" s="524"/>
      <c r="N397" s="407">
        <v>0</v>
      </c>
      <c r="O397" s="407">
        <v>0</v>
      </c>
      <c r="P397" s="407">
        <v>0</v>
      </c>
      <c r="Q397" s="407">
        <v>0</v>
      </c>
      <c r="R397" s="407">
        <v>0</v>
      </c>
      <c r="S397" s="407">
        <v>0</v>
      </c>
      <c r="T397" s="407">
        <v>0</v>
      </c>
      <c r="U397" s="407">
        <v>0</v>
      </c>
      <c r="V397" s="407">
        <v>0</v>
      </c>
      <c r="W397" s="407">
        <v>0</v>
      </c>
      <c r="X397" s="407">
        <v>0</v>
      </c>
      <c r="Y397" s="407">
        <v>0</v>
      </c>
      <c r="Z397" s="407">
        <v>0</v>
      </c>
      <c r="AA397" s="407">
        <v>0</v>
      </c>
      <c r="AB397" s="407">
        <v>0</v>
      </c>
      <c r="AC397" s="407">
        <v>0</v>
      </c>
      <c r="AD397" s="407">
        <v>0</v>
      </c>
      <c r="AE397" s="407">
        <v>0</v>
      </c>
      <c r="AF397" s="407">
        <v>0</v>
      </c>
      <c r="AG397" s="407">
        <v>0</v>
      </c>
      <c r="AH397" s="407">
        <v>0</v>
      </c>
      <c r="AI397" s="407">
        <v>0</v>
      </c>
      <c r="AJ397" s="407">
        <v>0</v>
      </c>
      <c r="AK397" s="407">
        <v>0</v>
      </c>
      <c r="AL397" s="407">
        <v>0</v>
      </c>
      <c r="AM397" s="407">
        <v>0</v>
      </c>
      <c r="AN397" s="407">
        <v>0</v>
      </c>
      <c r="AO397" s="407">
        <v>0</v>
      </c>
      <c r="AP397" s="407">
        <v>0</v>
      </c>
      <c r="AQ397" s="407">
        <v>0</v>
      </c>
      <c r="AR397" s="407">
        <v>0</v>
      </c>
      <c r="AS397" s="407">
        <v>0</v>
      </c>
      <c r="AT397" s="407">
        <v>0</v>
      </c>
      <c r="AU397" s="407">
        <v>0</v>
      </c>
      <c r="AV397" s="407">
        <v>0</v>
      </c>
      <c r="AW397" s="407">
        <v>0</v>
      </c>
      <c r="AX397" s="407">
        <v>0</v>
      </c>
      <c r="AY397" s="407">
        <v>0</v>
      </c>
      <c r="AZ397" s="407">
        <v>0</v>
      </c>
      <c r="BA397" s="407">
        <v>0</v>
      </c>
      <c r="BB397" s="407">
        <v>0</v>
      </c>
      <c r="BC397" s="407">
        <v>0</v>
      </c>
      <c r="BD397" s="407">
        <v>0</v>
      </c>
      <c r="BE397" s="407">
        <v>0</v>
      </c>
      <c r="BF397" s="407">
        <v>0</v>
      </c>
      <c r="BG397" s="407">
        <v>0</v>
      </c>
      <c r="BH397" s="407">
        <v>0</v>
      </c>
      <c r="BI397" s="407">
        <v>0</v>
      </c>
      <c r="BJ397" s="28"/>
      <c r="BK397" s="28"/>
      <c r="BL397" s="28"/>
      <c r="BM397" s="28"/>
    </row>
    <row r="398" spans="1:65" x14ac:dyDescent="0.35">
      <c r="A398" s="28"/>
      <c r="B398" s="402"/>
      <c r="C398" s="403"/>
      <c r="D398" s="404"/>
      <c r="E398" s="405">
        <v>8</v>
      </c>
      <c r="F398" s="406"/>
      <c r="G398" s="408"/>
      <c r="H398" s="409"/>
      <c r="I398" s="409"/>
      <c r="J398" s="409"/>
      <c r="K398" s="409"/>
      <c r="L398" s="409"/>
      <c r="M398" s="409"/>
      <c r="N398" s="524"/>
      <c r="O398" s="407">
        <v>0</v>
      </c>
      <c r="P398" s="407">
        <v>0</v>
      </c>
      <c r="Q398" s="407">
        <v>0</v>
      </c>
      <c r="R398" s="407">
        <v>0</v>
      </c>
      <c r="S398" s="407">
        <v>0</v>
      </c>
      <c r="T398" s="407">
        <v>0</v>
      </c>
      <c r="U398" s="407">
        <v>0</v>
      </c>
      <c r="V398" s="407">
        <v>0</v>
      </c>
      <c r="W398" s="407">
        <v>0</v>
      </c>
      <c r="X398" s="407">
        <v>0</v>
      </c>
      <c r="Y398" s="407">
        <v>0</v>
      </c>
      <c r="Z398" s="407">
        <v>0</v>
      </c>
      <c r="AA398" s="407">
        <v>0</v>
      </c>
      <c r="AB398" s="407">
        <v>0</v>
      </c>
      <c r="AC398" s="407">
        <v>0</v>
      </c>
      <c r="AD398" s="407">
        <v>0</v>
      </c>
      <c r="AE398" s="407">
        <v>0</v>
      </c>
      <c r="AF398" s="407">
        <v>0</v>
      </c>
      <c r="AG398" s="407">
        <v>0</v>
      </c>
      <c r="AH398" s="407">
        <v>0</v>
      </c>
      <c r="AI398" s="407">
        <v>0</v>
      </c>
      <c r="AJ398" s="407">
        <v>0</v>
      </c>
      <c r="AK398" s="407">
        <v>0</v>
      </c>
      <c r="AL398" s="407">
        <v>0</v>
      </c>
      <c r="AM398" s="407">
        <v>0</v>
      </c>
      <c r="AN398" s="407">
        <v>0</v>
      </c>
      <c r="AO398" s="407">
        <v>0</v>
      </c>
      <c r="AP398" s="407">
        <v>0</v>
      </c>
      <c r="AQ398" s="407">
        <v>0</v>
      </c>
      <c r="AR398" s="407">
        <v>0</v>
      </c>
      <c r="AS398" s="407">
        <v>0</v>
      </c>
      <c r="AT398" s="407">
        <v>0</v>
      </c>
      <c r="AU398" s="407">
        <v>0</v>
      </c>
      <c r="AV398" s="407">
        <v>0</v>
      </c>
      <c r="AW398" s="407">
        <v>0</v>
      </c>
      <c r="AX398" s="407">
        <v>0</v>
      </c>
      <c r="AY398" s="407">
        <v>0</v>
      </c>
      <c r="AZ398" s="407">
        <v>0</v>
      </c>
      <c r="BA398" s="407">
        <v>0</v>
      </c>
      <c r="BB398" s="407">
        <v>0</v>
      </c>
      <c r="BC398" s="407">
        <v>0</v>
      </c>
      <c r="BD398" s="407">
        <v>0</v>
      </c>
      <c r="BE398" s="407">
        <v>0</v>
      </c>
      <c r="BF398" s="407">
        <v>0</v>
      </c>
      <c r="BG398" s="407">
        <v>0</v>
      </c>
      <c r="BH398" s="407">
        <v>0</v>
      </c>
      <c r="BI398" s="407">
        <v>0</v>
      </c>
      <c r="BJ398" s="28"/>
      <c r="BK398" s="28"/>
      <c r="BL398" s="28"/>
      <c r="BM398" s="28"/>
    </row>
    <row r="399" spans="1:65" x14ac:dyDescent="0.35">
      <c r="A399" s="28"/>
      <c r="B399" s="402"/>
      <c r="C399" s="403"/>
      <c r="D399" s="404"/>
      <c r="E399" s="405">
        <v>9</v>
      </c>
      <c r="F399" s="406"/>
      <c r="G399" s="408"/>
      <c r="H399" s="409"/>
      <c r="I399" s="409"/>
      <c r="J399" s="409"/>
      <c r="K399" s="409"/>
      <c r="L399" s="409"/>
      <c r="M399" s="409"/>
      <c r="N399" s="409"/>
      <c r="O399" s="524"/>
      <c r="P399" s="407">
        <v>0</v>
      </c>
      <c r="Q399" s="407">
        <v>0</v>
      </c>
      <c r="R399" s="407">
        <v>0</v>
      </c>
      <c r="S399" s="407">
        <v>0</v>
      </c>
      <c r="T399" s="407">
        <v>0</v>
      </c>
      <c r="U399" s="407">
        <v>0</v>
      </c>
      <c r="V399" s="407">
        <v>0</v>
      </c>
      <c r="W399" s="407">
        <v>0</v>
      </c>
      <c r="X399" s="407">
        <v>0</v>
      </c>
      <c r="Y399" s="407">
        <v>0</v>
      </c>
      <c r="Z399" s="407">
        <v>0</v>
      </c>
      <c r="AA399" s="407">
        <v>0</v>
      </c>
      <c r="AB399" s="407">
        <v>0</v>
      </c>
      <c r="AC399" s="407">
        <v>0</v>
      </c>
      <c r="AD399" s="407">
        <v>0</v>
      </c>
      <c r="AE399" s="407">
        <v>0</v>
      </c>
      <c r="AF399" s="407">
        <v>0</v>
      </c>
      <c r="AG399" s="407">
        <v>0</v>
      </c>
      <c r="AH399" s="407">
        <v>0</v>
      </c>
      <c r="AI399" s="407">
        <v>0</v>
      </c>
      <c r="AJ399" s="407">
        <v>0</v>
      </c>
      <c r="AK399" s="407">
        <v>0</v>
      </c>
      <c r="AL399" s="407">
        <v>0</v>
      </c>
      <c r="AM399" s="407">
        <v>0</v>
      </c>
      <c r="AN399" s="407">
        <v>0</v>
      </c>
      <c r="AO399" s="407">
        <v>0</v>
      </c>
      <c r="AP399" s="407">
        <v>0</v>
      </c>
      <c r="AQ399" s="407">
        <v>0</v>
      </c>
      <c r="AR399" s="407">
        <v>0</v>
      </c>
      <c r="AS399" s="407">
        <v>0</v>
      </c>
      <c r="AT399" s="407">
        <v>0</v>
      </c>
      <c r="AU399" s="407">
        <v>0</v>
      </c>
      <c r="AV399" s="407">
        <v>0</v>
      </c>
      <c r="AW399" s="407">
        <v>0</v>
      </c>
      <c r="AX399" s="407">
        <v>0</v>
      </c>
      <c r="AY399" s="407">
        <v>0</v>
      </c>
      <c r="AZ399" s="407">
        <v>0</v>
      </c>
      <c r="BA399" s="407">
        <v>0</v>
      </c>
      <c r="BB399" s="407">
        <v>0</v>
      </c>
      <c r="BC399" s="407">
        <v>0</v>
      </c>
      <c r="BD399" s="407">
        <v>0</v>
      </c>
      <c r="BE399" s="407">
        <v>0</v>
      </c>
      <c r="BF399" s="407">
        <v>0</v>
      </c>
      <c r="BG399" s="407">
        <v>0</v>
      </c>
      <c r="BH399" s="407">
        <v>0</v>
      </c>
      <c r="BI399" s="407">
        <v>0</v>
      </c>
      <c r="BJ399" s="28"/>
      <c r="BK399" s="28"/>
      <c r="BL399" s="28"/>
      <c r="BM399" s="28"/>
    </row>
    <row r="400" spans="1:65" x14ac:dyDescent="0.35">
      <c r="A400" s="28"/>
      <c r="B400" s="402"/>
      <c r="C400" s="403"/>
      <c r="D400" s="404"/>
      <c r="E400" s="411">
        <v>10</v>
      </c>
      <c r="F400" s="406"/>
      <c r="G400" s="408"/>
      <c r="H400" s="409"/>
      <c r="I400" s="409"/>
      <c r="J400" s="409"/>
      <c r="K400" s="409"/>
      <c r="L400" s="409"/>
      <c r="M400" s="409"/>
      <c r="N400" s="409"/>
      <c r="O400" s="409"/>
      <c r="P400" s="524"/>
      <c r="Q400" s="407">
        <v>0</v>
      </c>
      <c r="R400" s="407">
        <v>0</v>
      </c>
      <c r="S400" s="407">
        <v>0</v>
      </c>
      <c r="T400" s="407">
        <v>0</v>
      </c>
      <c r="U400" s="407">
        <v>0</v>
      </c>
      <c r="V400" s="407">
        <v>0</v>
      </c>
      <c r="W400" s="407">
        <v>0</v>
      </c>
      <c r="X400" s="407">
        <v>0</v>
      </c>
      <c r="Y400" s="407">
        <v>0</v>
      </c>
      <c r="Z400" s="407">
        <v>0</v>
      </c>
      <c r="AA400" s="407">
        <v>0</v>
      </c>
      <c r="AB400" s="407">
        <v>0</v>
      </c>
      <c r="AC400" s="407">
        <v>0</v>
      </c>
      <c r="AD400" s="407">
        <v>0</v>
      </c>
      <c r="AE400" s="407">
        <v>0</v>
      </c>
      <c r="AF400" s="407">
        <v>0</v>
      </c>
      <c r="AG400" s="407">
        <v>0</v>
      </c>
      <c r="AH400" s="407">
        <v>0</v>
      </c>
      <c r="AI400" s="407">
        <v>0</v>
      </c>
      <c r="AJ400" s="407">
        <v>0</v>
      </c>
      <c r="AK400" s="407">
        <v>0</v>
      </c>
      <c r="AL400" s="407">
        <v>0</v>
      </c>
      <c r="AM400" s="407">
        <v>0</v>
      </c>
      <c r="AN400" s="407">
        <v>0</v>
      </c>
      <c r="AO400" s="407">
        <v>0</v>
      </c>
      <c r="AP400" s="407">
        <v>0</v>
      </c>
      <c r="AQ400" s="407">
        <v>0</v>
      </c>
      <c r="AR400" s="407">
        <v>0</v>
      </c>
      <c r="AS400" s="407">
        <v>0</v>
      </c>
      <c r="AT400" s="407">
        <v>0</v>
      </c>
      <c r="AU400" s="407">
        <v>0</v>
      </c>
      <c r="AV400" s="407">
        <v>0</v>
      </c>
      <c r="AW400" s="407">
        <v>0</v>
      </c>
      <c r="AX400" s="407">
        <v>0</v>
      </c>
      <c r="AY400" s="407">
        <v>0</v>
      </c>
      <c r="AZ400" s="407">
        <v>0</v>
      </c>
      <c r="BA400" s="407">
        <v>0</v>
      </c>
      <c r="BB400" s="407">
        <v>0</v>
      </c>
      <c r="BC400" s="407">
        <v>0</v>
      </c>
      <c r="BD400" s="407">
        <v>0</v>
      </c>
      <c r="BE400" s="407">
        <v>0</v>
      </c>
      <c r="BF400" s="407">
        <v>0</v>
      </c>
      <c r="BG400" s="407">
        <v>0</v>
      </c>
      <c r="BH400" s="407">
        <v>0</v>
      </c>
      <c r="BI400" s="407">
        <v>0</v>
      </c>
      <c r="BJ400" s="28"/>
      <c r="BK400" s="28"/>
      <c r="BL400" s="28"/>
      <c r="BM400" s="28"/>
    </row>
    <row r="401" spans="1:65" x14ac:dyDescent="0.35">
      <c r="A401" s="28"/>
      <c r="B401" s="196"/>
      <c r="C401" s="402">
        <v>0</v>
      </c>
      <c r="D401" s="196"/>
      <c r="E401" s="196"/>
      <c r="F401" s="412"/>
      <c r="G401" s="413">
        <v>0</v>
      </c>
      <c r="H401" s="413">
        <v>0</v>
      </c>
      <c r="I401" s="413">
        <v>0</v>
      </c>
      <c r="J401" s="413">
        <v>0</v>
      </c>
      <c r="K401" s="413">
        <v>0</v>
      </c>
      <c r="L401" s="413">
        <v>0</v>
      </c>
      <c r="M401" s="413">
        <v>0</v>
      </c>
      <c r="N401" s="413">
        <v>0</v>
      </c>
      <c r="O401" s="413">
        <v>0</v>
      </c>
      <c r="P401" s="413">
        <v>0</v>
      </c>
      <c r="Q401" s="413">
        <v>0</v>
      </c>
      <c r="R401" s="413">
        <v>0</v>
      </c>
      <c r="S401" s="413">
        <v>0</v>
      </c>
      <c r="T401" s="413">
        <v>0</v>
      </c>
      <c r="U401" s="413">
        <v>0</v>
      </c>
      <c r="V401" s="413">
        <v>0</v>
      </c>
      <c r="W401" s="413">
        <v>0</v>
      </c>
      <c r="X401" s="413">
        <v>0</v>
      </c>
      <c r="Y401" s="413">
        <v>0</v>
      </c>
      <c r="Z401" s="413">
        <v>0</v>
      </c>
      <c r="AA401" s="413">
        <v>0</v>
      </c>
      <c r="AB401" s="413">
        <v>0</v>
      </c>
      <c r="AC401" s="413">
        <v>0</v>
      </c>
      <c r="AD401" s="413">
        <v>0</v>
      </c>
      <c r="AE401" s="413">
        <v>0</v>
      </c>
      <c r="AF401" s="413">
        <v>0</v>
      </c>
      <c r="AG401" s="413">
        <v>0</v>
      </c>
      <c r="AH401" s="413">
        <v>0</v>
      </c>
      <c r="AI401" s="413">
        <v>0</v>
      </c>
      <c r="AJ401" s="413">
        <v>0</v>
      </c>
      <c r="AK401" s="413">
        <v>0</v>
      </c>
      <c r="AL401" s="413">
        <v>0</v>
      </c>
      <c r="AM401" s="413">
        <v>0</v>
      </c>
      <c r="AN401" s="413">
        <v>0</v>
      </c>
      <c r="AO401" s="413">
        <v>0</v>
      </c>
      <c r="AP401" s="413">
        <v>0</v>
      </c>
      <c r="AQ401" s="413">
        <v>0</v>
      </c>
      <c r="AR401" s="413">
        <v>0</v>
      </c>
      <c r="AS401" s="413">
        <v>0</v>
      </c>
      <c r="AT401" s="413">
        <v>0</v>
      </c>
      <c r="AU401" s="413">
        <v>0</v>
      </c>
      <c r="AV401" s="413">
        <v>0</v>
      </c>
      <c r="AW401" s="413">
        <v>0</v>
      </c>
      <c r="AX401" s="413">
        <v>0</v>
      </c>
      <c r="AY401" s="413">
        <v>0</v>
      </c>
      <c r="AZ401" s="413">
        <v>0</v>
      </c>
      <c r="BA401" s="413">
        <v>0</v>
      </c>
      <c r="BB401" s="413">
        <v>0</v>
      </c>
      <c r="BC401" s="413">
        <v>0</v>
      </c>
      <c r="BD401" s="413">
        <v>0</v>
      </c>
      <c r="BE401" s="413">
        <v>0</v>
      </c>
      <c r="BF401" s="413">
        <v>0</v>
      </c>
      <c r="BG401" s="413">
        <v>0</v>
      </c>
      <c r="BH401" s="413">
        <v>0</v>
      </c>
      <c r="BI401" s="413">
        <v>0</v>
      </c>
      <c r="BJ401" s="28"/>
      <c r="BK401" s="28"/>
      <c r="BL401" s="28"/>
      <c r="BM401" s="28"/>
    </row>
    <row r="402" spans="1:65" x14ac:dyDescent="0.35">
      <c r="A402" s="28"/>
      <c r="B402" s="397">
        <v>0</v>
      </c>
      <c r="C402" s="398"/>
      <c r="D402" s="399" t="s">
        <v>499</v>
      </c>
      <c r="E402" s="398"/>
      <c r="F402" s="400"/>
      <c r="G402" s="401">
        <v>0</v>
      </c>
      <c r="H402" s="401">
        <v>0</v>
      </c>
      <c r="I402" s="401">
        <v>0</v>
      </c>
      <c r="J402" s="401">
        <v>0</v>
      </c>
      <c r="K402" s="401">
        <v>0</v>
      </c>
      <c r="L402" s="401">
        <v>0</v>
      </c>
      <c r="M402" s="401">
        <v>0</v>
      </c>
      <c r="N402" s="401">
        <v>0</v>
      </c>
      <c r="O402" s="401">
        <v>0</v>
      </c>
      <c r="P402" s="401">
        <v>0</v>
      </c>
      <c r="Q402" s="401">
        <v>0</v>
      </c>
      <c r="R402" s="401">
        <v>0</v>
      </c>
      <c r="S402" s="401">
        <v>0</v>
      </c>
      <c r="T402" s="401">
        <v>0</v>
      </c>
      <c r="U402" s="401">
        <v>0</v>
      </c>
      <c r="V402" s="401">
        <v>0</v>
      </c>
      <c r="W402" s="401">
        <v>0</v>
      </c>
      <c r="X402" s="401">
        <v>0</v>
      </c>
      <c r="Y402" s="401">
        <v>0</v>
      </c>
      <c r="Z402" s="401">
        <v>0</v>
      </c>
      <c r="AA402" s="401">
        <v>0</v>
      </c>
      <c r="AB402" s="401">
        <v>0</v>
      </c>
      <c r="AC402" s="401">
        <v>0</v>
      </c>
      <c r="AD402" s="401">
        <v>0</v>
      </c>
      <c r="AE402" s="401">
        <v>0</v>
      </c>
      <c r="AF402" s="401">
        <v>0</v>
      </c>
      <c r="AG402" s="401">
        <v>0</v>
      </c>
      <c r="AH402" s="401">
        <v>0</v>
      </c>
      <c r="AI402" s="401">
        <v>0</v>
      </c>
      <c r="AJ402" s="401">
        <v>0</v>
      </c>
      <c r="AK402" s="401">
        <v>0</v>
      </c>
      <c r="AL402" s="401">
        <v>0</v>
      </c>
      <c r="AM402" s="401">
        <v>0</v>
      </c>
      <c r="AN402" s="401">
        <v>0</v>
      </c>
      <c r="AO402" s="401">
        <v>0</v>
      </c>
      <c r="AP402" s="401">
        <v>0</v>
      </c>
      <c r="AQ402" s="401">
        <v>0</v>
      </c>
      <c r="AR402" s="401">
        <v>0</v>
      </c>
      <c r="AS402" s="401">
        <v>0</v>
      </c>
      <c r="AT402" s="401">
        <v>0</v>
      </c>
      <c r="AU402" s="401">
        <v>0</v>
      </c>
      <c r="AV402" s="401">
        <v>0</v>
      </c>
      <c r="AW402" s="401">
        <v>0</v>
      </c>
      <c r="AX402" s="401">
        <v>0</v>
      </c>
      <c r="AY402" s="401">
        <v>0</v>
      </c>
      <c r="AZ402" s="401">
        <v>0</v>
      </c>
      <c r="BA402" s="401">
        <v>0</v>
      </c>
      <c r="BB402" s="401">
        <v>0</v>
      </c>
      <c r="BC402" s="401">
        <v>0</v>
      </c>
      <c r="BD402" s="401">
        <v>0</v>
      </c>
      <c r="BE402" s="401">
        <v>0</v>
      </c>
      <c r="BF402" s="401">
        <v>0</v>
      </c>
      <c r="BG402" s="401">
        <v>0</v>
      </c>
      <c r="BH402" s="401">
        <v>0</v>
      </c>
      <c r="BI402" s="401">
        <v>0</v>
      </c>
      <c r="BJ402" s="28"/>
      <c r="BK402" s="28"/>
      <c r="BL402" s="28"/>
      <c r="BM402" s="28"/>
    </row>
    <row r="403" spans="1:65" ht="118" x14ac:dyDescent="0.35">
      <c r="A403" s="28"/>
      <c r="B403" s="402"/>
      <c r="C403" s="403"/>
      <c r="D403" s="404" t="s">
        <v>500</v>
      </c>
      <c r="E403" s="405">
        <v>0</v>
      </c>
      <c r="F403" s="406"/>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407"/>
      <c r="AE403" s="407"/>
      <c r="AF403" s="407"/>
      <c r="AG403" s="407"/>
      <c r="AH403" s="407"/>
      <c r="AI403" s="407"/>
      <c r="AJ403" s="407"/>
      <c r="AK403" s="407"/>
      <c r="AL403" s="407"/>
      <c r="AM403" s="407"/>
      <c r="AN403" s="407"/>
      <c r="AO403" s="407"/>
      <c r="AP403" s="407"/>
      <c r="AQ403" s="407"/>
      <c r="AR403" s="407"/>
      <c r="AS403" s="407"/>
      <c r="AT403" s="407"/>
      <c r="AU403" s="407"/>
      <c r="AV403" s="407"/>
      <c r="AW403" s="407"/>
      <c r="AX403" s="407"/>
      <c r="AY403" s="407"/>
      <c r="AZ403" s="407"/>
      <c r="BA403" s="407"/>
      <c r="BB403" s="407"/>
      <c r="BC403" s="407"/>
      <c r="BD403" s="407"/>
      <c r="BE403" s="407"/>
      <c r="BF403" s="407"/>
      <c r="BG403" s="407"/>
      <c r="BH403" s="407"/>
      <c r="BI403" s="407"/>
      <c r="BJ403" s="28"/>
      <c r="BK403" s="28"/>
      <c r="BL403" s="28"/>
      <c r="BM403" s="28"/>
    </row>
    <row r="404" spans="1:65" x14ac:dyDescent="0.35">
      <c r="A404" s="28"/>
      <c r="B404" s="402"/>
      <c r="C404" s="403"/>
      <c r="D404" s="404"/>
      <c r="E404" s="405">
        <v>1</v>
      </c>
      <c r="F404" s="406"/>
      <c r="G404" s="523"/>
      <c r="H404" s="407">
        <v>0</v>
      </c>
      <c r="I404" s="407">
        <v>0</v>
      </c>
      <c r="J404" s="407">
        <v>0</v>
      </c>
      <c r="K404" s="407">
        <v>0</v>
      </c>
      <c r="L404" s="407">
        <v>0</v>
      </c>
      <c r="M404" s="407">
        <v>0</v>
      </c>
      <c r="N404" s="407">
        <v>0</v>
      </c>
      <c r="O404" s="407">
        <v>0</v>
      </c>
      <c r="P404" s="407">
        <v>0</v>
      </c>
      <c r="Q404" s="407">
        <v>0</v>
      </c>
      <c r="R404" s="407">
        <v>0</v>
      </c>
      <c r="S404" s="407">
        <v>0</v>
      </c>
      <c r="T404" s="407">
        <v>0</v>
      </c>
      <c r="U404" s="407">
        <v>0</v>
      </c>
      <c r="V404" s="407">
        <v>0</v>
      </c>
      <c r="W404" s="407">
        <v>0</v>
      </c>
      <c r="X404" s="407">
        <v>0</v>
      </c>
      <c r="Y404" s="407">
        <v>0</v>
      </c>
      <c r="Z404" s="407">
        <v>0</v>
      </c>
      <c r="AA404" s="407">
        <v>0</v>
      </c>
      <c r="AB404" s="407">
        <v>0</v>
      </c>
      <c r="AC404" s="407">
        <v>0</v>
      </c>
      <c r="AD404" s="407">
        <v>0</v>
      </c>
      <c r="AE404" s="407">
        <v>0</v>
      </c>
      <c r="AF404" s="407">
        <v>0</v>
      </c>
      <c r="AG404" s="407">
        <v>0</v>
      </c>
      <c r="AH404" s="407">
        <v>0</v>
      </c>
      <c r="AI404" s="407">
        <v>0</v>
      </c>
      <c r="AJ404" s="407">
        <v>0</v>
      </c>
      <c r="AK404" s="407">
        <v>0</v>
      </c>
      <c r="AL404" s="407">
        <v>0</v>
      </c>
      <c r="AM404" s="407">
        <v>0</v>
      </c>
      <c r="AN404" s="407">
        <v>0</v>
      </c>
      <c r="AO404" s="407">
        <v>0</v>
      </c>
      <c r="AP404" s="407">
        <v>0</v>
      </c>
      <c r="AQ404" s="407">
        <v>0</v>
      </c>
      <c r="AR404" s="407">
        <v>0</v>
      </c>
      <c r="AS404" s="407">
        <v>0</v>
      </c>
      <c r="AT404" s="407">
        <v>0</v>
      </c>
      <c r="AU404" s="407">
        <v>0</v>
      </c>
      <c r="AV404" s="407">
        <v>0</v>
      </c>
      <c r="AW404" s="407">
        <v>0</v>
      </c>
      <c r="AX404" s="407">
        <v>0</v>
      </c>
      <c r="AY404" s="407">
        <v>0</v>
      </c>
      <c r="AZ404" s="407">
        <v>0</v>
      </c>
      <c r="BA404" s="407">
        <v>0</v>
      </c>
      <c r="BB404" s="407">
        <v>0</v>
      </c>
      <c r="BC404" s="407">
        <v>0</v>
      </c>
      <c r="BD404" s="407">
        <v>0</v>
      </c>
      <c r="BE404" s="407">
        <v>0</v>
      </c>
      <c r="BF404" s="407">
        <v>0</v>
      </c>
      <c r="BG404" s="407">
        <v>0</v>
      </c>
      <c r="BH404" s="407">
        <v>0</v>
      </c>
      <c r="BI404" s="407">
        <v>0</v>
      </c>
      <c r="BJ404" s="28"/>
      <c r="BK404" s="28"/>
      <c r="BL404" s="28"/>
      <c r="BM404" s="28"/>
    </row>
    <row r="405" spans="1:65" x14ac:dyDescent="0.35">
      <c r="A405" s="28"/>
      <c r="B405" s="402"/>
      <c r="C405" s="403"/>
      <c r="D405" s="404"/>
      <c r="E405" s="405">
        <v>2</v>
      </c>
      <c r="F405" s="406"/>
      <c r="G405" s="408"/>
      <c r="H405" s="524"/>
      <c r="I405" s="407">
        <v>0</v>
      </c>
      <c r="J405" s="407">
        <v>0</v>
      </c>
      <c r="K405" s="407">
        <v>0</v>
      </c>
      <c r="L405" s="407">
        <v>0</v>
      </c>
      <c r="M405" s="407">
        <v>0</v>
      </c>
      <c r="N405" s="407">
        <v>0</v>
      </c>
      <c r="O405" s="407">
        <v>0</v>
      </c>
      <c r="P405" s="407">
        <v>0</v>
      </c>
      <c r="Q405" s="407">
        <v>0</v>
      </c>
      <c r="R405" s="407">
        <v>0</v>
      </c>
      <c r="S405" s="407">
        <v>0</v>
      </c>
      <c r="T405" s="407">
        <v>0</v>
      </c>
      <c r="U405" s="407">
        <v>0</v>
      </c>
      <c r="V405" s="407">
        <v>0</v>
      </c>
      <c r="W405" s="407">
        <v>0</v>
      </c>
      <c r="X405" s="407">
        <v>0</v>
      </c>
      <c r="Y405" s="407">
        <v>0</v>
      </c>
      <c r="Z405" s="407">
        <v>0</v>
      </c>
      <c r="AA405" s="407">
        <v>0</v>
      </c>
      <c r="AB405" s="407">
        <v>0</v>
      </c>
      <c r="AC405" s="407">
        <v>0</v>
      </c>
      <c r="AD405" s="407">
        <v>0</v>
      </c>
      <c r="AE405" s="407">
        <v>0</v>
      </c>
      <c r="AF405" s="407">
        <v>0</v>
      </c>
      <c r="AG405" s="407">
        <v>0</v>
      </c>
      <c r="AH405" s="407">
        <v>0</v>
      </c>
      <c r="AI405" s="407">
        <v>0</v>
      </c>
      <c r="AJ405" s="407">
        <v>0</v>
      </c>
      <c r="AK405" s="407">
        <v>0</v>
      </c>
      <c r="AL405" s="407">
        <v>0</v>
      </c>
      <c r="AM405" s="407">
        <v>0</v>
      </c>
      <c r="AN405" s="407">
        <v>0</v>
      </c>
      <c r="AO405" s="407">
        <v>0</v>
      </c>
      <c r="AP405" s="407">
        <v>0</v>
      </c>
      <c r="AQ405" s="407">
        <v>0</v>
      </c>
      <c r="AR405" s="407">
        <v>0</v>
      </c>
      <c r="AS405" s="407">
        <v>0</v>
      </c>
      <c r="AT405" s="407">
        <v>0</v>
      </c>
      <c r="AU405" s="407">
        <v>0</v>
      </c>
      <c r="AV405" s="407">
        <v>0</v>
      </c>
      <c r="AW405" s="407">
        <v>0</v>
      </c>
      <c r="AX405" s="407">
        <v>0</v>
      </c>
      <c r="AY405" s="407">
        <v>0</v>
      </c>
      <c r="AZ405" s="407">
        <v>0</v>
      </c>
      <c r="BA405" s="407">
        <v>0</v>
      </c>
      <c r="BB405" s="407">
        <v>0</v>
      </c>
      <c r="BC405" s="407">
        <v>0</v>
      </c>
      <c r="BD405" s="407">
        <v>0</v>
      </c>
      <c r="BE405" s="407">
        <v>0</v>
      </c>
      <c r="BF405" s="407">
        <v>0</v>
      </c>
      <c r="BG405" s="407">
        <v>0</v>
      </c>
      <c r="BH405" s="407">
        <v>0</v>
      </c>
      <c r="BI405" s="407">
        <v>0</v>
      </c>
      <c r="BJ405" s="28"/>
      <c r="BK405" s="28"/>
      <c r="BL405" s="28"/>
      <c r="BM405" s="28"/>
    </row>
    <row r="406" spans="1:65" x14ac:dyDescent="0.35">
      <c r="A406" s="28"/>
      <c r="B406" s="402"/>
      <c r="C406" s="403"/>
      <c r="D406" s="404"/>
      <c r="E406" s="405">
        <v>3</v>
      </c>
      <c r="F406" s="406"/>
      <c r="G406" s="408"/>
      <c r="H406" s="409"/>
      <c r="I406" s="524"/>
      <c r="J406" s="407">
        <v>0</v>
      </c>
      <c r="K406" s="407">
        <v>0</v>
      </c>
      <c r="L406" s="407">
        <v>0</v>
      </c>
      <c r="M406" s="407">
        <v>0</v>
      </c>
      <c r="N406" s="407">
        <v>0</v>
      </c>
      <c r="O406" s="407">
        <v>0</v>
      </c>
      <c r="P406" s="407">
        <v>0</v>
      </c>
      <c r="Q406" s="407">
        <v>0</v>
      </c>
      <c r="R406" s="407">
        <v>0</v>
      </c>
      <c r="S406" s="407">
        <v>0</v>
      </c>
      <c r="T406" s="407">
        <v>0</v>
      </c>
      <c r="U406" s="407">
        <v>0</v>
      </c>
      <c r="V406" s="407">
        <v>0</v>
      </c>
      <c r="W406" s="407">
        <v>0</v>
      </c>
      <c r="X406" s="407">
        <v>0</v>
      </c>
      <c r="Y406" s="407">
        <v>0</v>
      </c>
      <c r="Z406" s="407">
        <v>0</v>
      </c>
      <c r="AA406" s="407">
        <v>0</v>
      </c>
      <c r="AB406" s="407">
        <v>0</v>
      </c>
      <c r="AC406" s="407">
        <v>0</v>
      </c>
      <c r="AD406" s="407">
        <v>0</v>
      </c>
      <c r="AE406" s="407">
        <v>0</v>
      </c>
      <c r="AF406" s="407">
        <v>0</v>
      </c>
      <c r="AG406" s="407">
        <v>0</v>
      </c>
      <c r="AH406" s="407">
        <v>0</v>
      </c>
      <c r="AI406" s="407">
        <v>0</v>
      </c>
      <c r="AJ406" s="407">
        <v>0</v>
      </c>
      <c r="AK406" s="407">
        <v>0</v>
      </c>
      <c r="AL406" s="407">
        <v>0</v>
      </c>
      <c r="AM406" s="407">
        <v>0</v>
      </c>
      <c r="AN406" s="407">
        <v>0</v>
      </c>
      <c r="AO406" s="407">
        <v>0</v>
      </c>
      <c r="AP406" s="407">
        <v>0</v>
      </c>
      <c r="AQ406" s="407">
        <v>0</v>
      </c>
      <c r="AR406" s="407">
        <v>0</v>
      </c>
      <c r="AS406" s="407">
        <v>0</v>
      </c>
      <c r="AT406" s="407">
        <v>0</v>
      </c>
      <c r="AU406" s="407">
        <v>0</v>
      </c>
      <c r="AV406" s="407">
        <v>0</v>
      </c>
      <c r="AW406" s="407">
        <v>0</v>
      </c>
      <c r="AX406" s="407">
        <v>0</v>
      </c>
      <c r="AY406" s="407">
        <v>0</v>
      </c>
      <c r="AZ406" s="407">
        <v>0</v>
      </c>
      <c r="BA406" s="407">
        <v>0</v>
      </c>
      <c r="BB406" s="407">
        <v>0</v>
      </c>
      <c r="BC406" s="407">
        <v>0</v>
      </c>
      <c r="BD406" s="407">
        <v>0</v>
      </c>
      <c r="BE406" s="407">
        <v>0</v>
      </c>
      <c r="BF406" s="407">
        <v>0</v>
      </c>
      <c r="BG406" s="407">
        <v>0</v>
      </c>
      <c r="BH406" s="407">
        <v>0</v>
      </c>
      <c r="BI406" s="407">
        <v>0</v>
      </c>
      <c r="BJ406" s="28"/>
      <c r="BK406" s="28"/>
      <c r="BL406" s="28"/>
      <c r="BM406" s="28"/>
    </row>
    <row r="407" spans="1:65" x14ac:dyDescent="0.35">
      <c r="A407" s="28"/>
      <c r="B407" s="402"/>
      <c r="C407" s="403"/>
      <c r="D407" s="404"/>
      <c r="E407" s="405">
        <v>4</v>
      </c>
      <c r="F407" s="406"/>
      <c r="G407" s="408"/>
      <c r="H407" s="409"/>
      <c r="I407" s="409"/>
      <c r="J407" s="524"/>
      <c r="K407" s="407">
        <v>0</v>
      </c>
      <c r="L407" s="407">
        <v>0</v>
      </c>
      <c r="M407" s="407">
        <v>0</v>
      </c>
      <c r="N407" s="407">
        <v>0</v>
      </c>
      <c r="O407" s="407">
        <v>0</v>
      </c>
      <c r="P407" s="407">
        <v>0</v>
      </c>
      <c r="Q407" s="407">
        <v>0</v>
      </c>
      <c r="R407" s="407">
        <v>0</v>
      </c>
      <c r="S407" s="407">
        <v>0</v>
      </c>
      <c r="T407" s="407">
        <v>0</v>
      </c>
      <c r="U407" s="407">
        <v>0</v>
      </c>
      <c r="V407" s="407">
        <v>0</v>
      </c>
      <c r="W407" s="407">
        <v>0</v>
      </c>
      <c r="X407" s="407">
        <v>0</v>
      </c>
      <c r="Y407" s="407">
        <v>0</v>
      </c>
      <c r="Z407" s="407">
        <v>0</v>
      </c>
      <c r="AA407" s="407">
        <v>0</v>
      </c>
      <c r="AB407" s="407">
        <v>0</v>
      </c>
      <c r="AC407" s="407">
        <v>0</v>
      </c>
      <c r="AD407" s="407">
        <v>0</v>
      </c>
      <c r="AE407" s="407">
        <v>0</v>
      </c>
      <c r="AF407" s="407">
        <v>0</v>
      </c>
      <c r="AG407" s="407">
        <v>0</v>
      </c>
      <c r="AH407" s="407">
        <v>0</v>
      </c>
      <c r="AI407" s="407">
        <v>0</v>
      </c>
      <c r="AJ407" s="407">
        <v>0</v>
      </c>
      <c r="AK407" s="407">
        <v>0</v>
      </c>
      <c r="AL407" s="407">
        <v>0</v>
      </c>
      <c r="AM407" s="407">
        <v>0</v>
      </c>
      <c r="AN407" s="407">
        <v>0</v>
      </c>
      <c r="AO407" s="407">
        <v>0</v>
      </c>
      <c r="AP407" s="407">
        <v>0</v>
      </c>
      <c r="AQ407" s="407">
        <v>0</v>
      </c>
      <c r="AR407" s="407">
        <v>0</v>
      </c>
      <c r="AS407" s="407">
        <v>0</v>
      </c>
      <c r="AT407" s="407">
        <v>0</v>
      </c>
      <c r="AU407" s="407">
        <v>0</v>
      </c>
      <c r="AV407" s="407">
        <v>0</v>
      </c>
      <c r="AW407" s="407">
        <v>0</v>
      </c>
      <c r="AX407" s="407">
        <v>0</v>
      </c>
      <c r="AY407" s="407">
        <v>0</v>
      </c>
      <c r="AZ407" s="407">
        <v>0</v>
      </c>
      <c r="BA407" s="407">
        <v>0</v>
      </c>
      <c r="BB407" s="407">
        <v>0</v>
      </c>
      <c r="BC407" s="407">
        <v>0</v>
      </c>
      <c r="BD407" s="407">
        <v>0</v>
      </c>
      <c r="BE407" s="407">
        <v>0</v>
      </c>
      <c r="BF407" s="407">
        <v>0</v>
      </c>
      <c r="BG407" s="407">
        <v>0</v>
      </c>
      <c r="BH407" s="407">
        <v>0</v>
      </c>
      <c r="BI407" s="407">
        <v>0</v>
      </c>
      <c r="BJ407" s="28"/>
      <c r="BK407" s="28"/>
      <c r="BL407" s="28"/>
      <c r="BM407" s="28"/>
    </row>
    <row r="408" spans="1:65" x14ac:dyDescent="0.35">
      <c r="A408" s="28"/>
      <c r="B408" s="402"/>
      <c r="C408" s="403"/>
      <c r="D408" s="404"/>
      <c r="E408" s="405">
        <v>5</v>
      </c>
      <c r="F408" s="406"/>
      <c r="G408" s="408"/>
      <c r="H408" s="409"/>
      <c r="I408" s="409"/>
      <c r="J408" s="409"/>
      <c r="K408" s="524"/>
      <c r="L408" s="407">
        <v>0</v>
      </c>
      <c r="M408" s="407">
        <v>0</v>
      </c>
      <c r="N408" s="407">
        <v>0</v>
      </c>
      <c r="O408" s="407">
        <v>0</v>
      </c>
      <c r="P408" s="407">
        <v>0</v>
      </c>
      <c r="Q408" s="407">
        <v>0</v>
      </c>
      <c r="R408" s="407">
        <v>0</v>
      </c>
      <c r="S408" s="407">
        <v>0</v>
      </c>
      <c r="T408" s="407">
        <v>0</v>
      </c>
      <c r="U408" s="407">
        <v>0</v>
      </c>
      <c r="V408" s="407">
        <v>0</v>
      </c>
      <c r="W408" s="407">
        <v>0</v>
      </c>
      <c r="X408" s="407">
        <v>0</v>
      </c>
      <c r="Y408" s="407">
        <v>0</v>
      </c>
      <c r="Z408" s="407">
        <v>0</v>
      </c>
      <c r="AA408" s="407">
        <v>0</v>
      </c>
      <c r="AB408" s="407">
        <v>0</v>
      </c>
      <c r="AC408" s="407">
        <v>0</v>
      </c>
      <c r="AD408" s="407">
        <v>0</v>
      </c>
      <c r="AE408" s="407">
        <v>0</v>
      </c>
      <c r="AF408" s="407">
        <v>0</v>
      </c>
      <c r="AG408" s="407">
        <v>0</v>
      </c>
      <c r="AH408" s="407">
        <v>0</v>
      </c>
      <c r="AI408" s="407">
        <v>0</v>
      </c>
      <c r="AJ408" s="407">
        <v>0</v>
      </c>
      <c r="AK408" s="407">
        <v>0</v>
      </c>
      <c r="AL408" s="407">
        <v>0</v>
      </c>
      <c r="AM408" s="407">
        <v>0</v>
      </c>
      <c r="AN408" s="407">
        <v>0</v>
      </c>
      <c r="AO408" s="407">
        <v>0</v>
      </c>
      <c r="AP408" s="407">
        <v>0</v>
      </c>
      <c r="AQ408" s="407">
        <v>0</v>
      </c>
      <c r="AR408" s="407">
        <v>0</v>
      </c>
      <c r="AS408" s="407">
        <v>0</v>
      </c>
      <c r="AT408" s="407">
        <v>0</v>
      </c>
      <c r="AU408" s="407">
        <v>0</v>
      </c>
      <c r="AV408" s="407">
        <v>0</v>
      </c>
      <c r="AW408" s="407">
        <v>0</v>
      </c>
      <c r="AX408" s="407">
        <v>0</v>
      </c>
      <c r="AY408" s="407">
        <v>0</v>
      </c>
      <c r="AZ408" s="407">
        <v>0</v>
      </c>
      <c r="BA408" s="407">
        <v>0</v>
      </c>
      <c r="BB408" s="407">
        <v>0</v>
      </c>
      <c r="BC408" s="407">
        <v>0</v>
      </c>
      <c r="BD408" s="407">
        <v>0</v>
      </c>
      <c r="BE408" s="407">
        <v>0</v>
      </c>
      <c r="BF408" s="407">
        <v>0</v>
      </c>
      <c r="BG408" s="407">
        <v>0</v>
      </c>
      <c r="BH408" s="407">
        <v>0</v>
      </c>
      <c r="BI408" s="407">
        <v>0</v>
      </c>
      <c r="BJ408" s="28"/>
      <c r="BK408" s="28"/>
      <c r="BL408" s="28"/>
      <c r="BM408" s="28"/>
    </row>
    <row r="409" spans="1:65" x14ac:dyDescent="0.35">
      <c r="A409" s="28"/>
      <c r="B409" s="402"/>
      <c r="C409" s="403"/>
      <c r="D409" s="404"/>
      <c r="E409" s="405">
        <v>6</v>
      </c>
      <c r="F409" s="406"/>
      <c r="G409" s="408"/>
      <c r="H409" s="409"/>
      <c r="I409" s="409"/>
      <c r="J409" s="409"/>
      <c r="K409" s="409"/>
      <c r="L409" s="524"/>
      <c r="M409" s="407">
        <v>0</v>
      </c>
      <c r="N409" s="407">
        <v>0</v>
      </c>
      <c r="O409" s="407">
        <v>0</v>
      </c>
      <c r="P409" s="407">
        <v>0</v>
      </c>
      <c r="Q409" s="407">
        <v>0</v>
      </c>
      <c r="R409" s="407">
        <v>0</v>
      </c>
      <c r="S409" s="407">
        <v>0</v>
      </c>
      <c r="T409" s="407">
        <v>0</v>
      </c>
      <c r="U409" s="407">
        <v>0</v>
      </c>
      <c r="V409" s="407">
        <v>0</v>
      </c>
      <c r="W409" s="407">
        <v>0</v>
      </c>
      <c r="X409" s="407">
        <v>0</v>
      </c>
      <c r="Y409" s="407">
        <v>0</v>
      </c>
      <c r="Z409" s="407">
        <v>0</v>
      </c>
      <c r="AA409" s="407">
        <v>0</v>
      </c>
      <c r="AB409" s="407">
        <v>0</v>
      </c>
      <c r="AC409" s="407">
        <v>0</v>
      </c>
      <c r="AD409" s="407">
        <v>0</v>
      </c>
      <c r="AE409" s="407">
        <v>0</v>
      </c>
      <c r="AF409" s="407">
        <v>0</v>
      </c>
      <c r="AG409" s="407">
        <v>0</v>
      </c>
      <c r="AH409" s="407">
        <v>0</v>
      </c>
      <c r="AI409" s="407">
        <v>0</v>
      </c>
      <c r="AJ409" s="407">
        <v>0</v>
      </c>
      <c r="AK409" s="407">
        <v>0</v>
      </c>
      <c r="AL409" s="407">
        <v>0</v>
      </c>
      <c r="AM409" s="407">
        <v>0</v>
      </c>
      <c r="AN409" s="407">
        <v>0</v>
      </c>
      <c r="AO409" s="407">
        <v>0</v>
      </c>
      <c r="AP409" s="407">
        <v>0</v>
      </c>
      <c r="AQ409" s="407">
        <v>0</v>
      </c>
      <c r="AR409" s="407">
        <v>0</v>
      </c>
      <c r="AS409" s="407">
        <v>0</v>
      </c>
      <c r="AT409" s="407">
        <v>0</v>
      </c>
      <c r="AU409" s="407">
        <v>0</v>
      </c>
      <c r="AV409" s="407">
        <v>0</v>
      </c>
      <c r="AW409" s="407">
        <v>0</v>
      </c>
      <c r="AX409" s="407">
        <v>0</v>
      </c>
      <c r="AY409" s="407">
        <v>0</v>
      </c>
      <c r="AZ409" s="407">
        <v>0</v>
      </c>
      <c r="BA409" s="407">
        <v>0</v>
      </c>
      <c r="BB409" s="407">
        <v>0</v>
      </c>
      <c r="BC409" s="407">
        <v>0</v>
      </c>
      <c r="BD409" s="407">
        <v>0</v>
      </c>
      <c r="BE409" s="407">
        <v>0</v>
      </c>
      <c r="BF409" s="407">
        <v>0</v>
      </c>
      <c r="BG409" s="407">
        <v>0</v>
      </c>
      <c r="BH409" s="407">
        <v>0</v>
      </c>
      <c r="BI409" s="407">
        <v>0</v>
      </c>
      <c r="BJ409" s="28"/>
      <c r="BK409" s="28"/>
      <c r="BL409" s="28"/>
      <c r="BM409" s="28"/>
    </row>
    <row r="410" spans="1:65" x14ac:dyDescent="0.35">
      <c r="A410" s="28"/>
      <c r="B410" s="402"/>
      <c r="C410" s="403"/>
      <c r="D410" s="404"/>
      <c r="E410" s="405">
        <v>7</v>
      </c>
      <c r="F410" s="406"/>
      <c r="G410" s="408"/>
      <c r="H410" s="409"/>
      <c r="I410" s="409"/>
      <c r="J410" s="409"/>
      <c r="K410" s="409"/>
      <c r="L410" s="409"/>
      <c r="M410" s="524"/>
      <c r="N410" s="407">
        <v>0</v>
      </c>
      <c r="O410" s="407">
        <v>0</v>
      </c>
      <c r="P410" s="407">
        <v>0</v>
      </c>
      <c r="Q410" s="407">
        <v>0</v>
      </c>
      <c r="R410" s="407">
        <v>0</v>
      </c>
      <c r="S410" s="407">
        <v>0</v>
      </c>
      <c r="T410" s="407">
        <v>0</v>
      </c>
      <c r="U410" s="407">
        <v>0</v>
      </c>
      <c r="V410" s="407">
        <v>0</v>
      </c>
      <c r="W410" s="407">
        <v>0</v>
      </c>
      <c r="X410" s="407">
        <v>0</v>
      </c>
      <c r="Y410" s="407">
        <v>0</v>
      </c>
      <c r="Z410" s="407">
        <v>0</v>
      </c>
      <c r="AA410" s="407">
        <v>0</v>
      </c>
      <c r="AB410" s="407">
        <v>0</v>
      </c>
      <c r="AC410" s="407">
        <v>0</v>
      </c>
      <c r="AD410" s="407">
        <v>0</v>
      </c>
      <c r="AE410" s="407">
        <v>0</v>
      </c>
      <c r="AF410" s="407">
        <v>0</v>
      </c>
      <c r="AG410" s="407">
        <v>0</v>
      </c>
      <c r="AH410" s="407">
        <v>0</v>
      </c>
      <c r="AI410" s="407">
        <v>0</v>
      </c>
      <c r="AJ410" s="407">
        <v>0</v>
      </c>
      <c r="AK410" s="407">
        <v>0</v>
      </c>
      <c r="AL410" s="407">
        <v>0</v>
      </c>
      <c r="AM410" s="407">
        <v>0</v>
      </c>
      <c r="AN410" s="407">
        <v>0</v>
      </c>
      <c r="AO410" s="407">
        <v>0</v>
      </c>
      <c r="AP410" s="407">
        <v>0</v>
      </c>
      <c r="AQ410" s="407">
        <v>0</v>
      </c>
      <c r="AR410" s="407">
        <v>0</v>
      </c>
      <c r="AS410" s="407">
        <v>0</v>
      </c>
      <c r="AT410" s="407">
        <v>0</v>
      </c>
      <c r="AU410" s="407">
        <v>0</v>
      </c>
      <c r="AV410" s="407">
        <v>0</v>
      </c>
      <c r="AW410" s="407">
        <v>0</v>
      </c>
      <c r="AX410" s="407">
        <v>0</v>
      </c>
      <c r="AY410" s="407">
        <v>0</v>
      </c>
      <c r="AZ410" s="407">
        <v>0</v>
      </c>
      <c r="BA410" s="407">
        <v>0</v>
      </c>
      <c r="BB410" s="407">
        <v>0</v>
      </c>
      <c r="BC410" s="407">
        <v>0</v>
      </c>
      <c r="BD410" s="407">
        <v>0</v>
      </c>
      <c r="BE410" s="407">
        <v>0</v>
      </c>
      <c r="BF410" s="407">
        <v>0</v>
      </c>
      <c r="BG410" s="407">
        <v>0</v>
      </c>
      <c r="BH410" s="407">
        <v>0</v>
      </c>
      <c r="BI410" s="407">
        <v>0</v>
      </c>
      <c r="BJ410" s="28"/>
      <c r="BK410" s="28"/>
      <c r="BL410" s="28"/>
      <c r="BM410" s="28"/>
    </row>
    <row r="411" spans="1:65" x14ac:dyDescent="0.35">
      <c r="A411" s="28"/>
      <c r="B411" s="402"/>
      <c r="C411" s="403"/>
      <c r="D411" s="404"/>
      <c r="E411" s="405">
        <v>8</v>
      </c>
      <c r="F411" s="406"/>
      <c r="G411" s="408"/>
      <c r="H411" s="409"/>
      <c r="I411" s="409"/>
      <c r="J411" s="409"/>
      <c r="K411" s="409"/>
      <c r="L411" s="409"/>
      <c r="M411" s="409"/>
      <c r="N411" s="524"/>
      <c r="O411" s="407">
        <v>0</v>
      </c>
      <c r="P411" s="407">
        <v>0</v>
      </c>
      <c r="Q411" s="407">
        <v>0</v>
      </c>
      <c r="R411" s="407">
        <v>0</v>
      </c>
      <c r="S411" s="407">
        <v>0</v>
      </c>
      <c r="T411" s="407">
        <v>0</v>
      </c>
      <c r="U411" s="407">
        <v>0</v>
      </c>
      <c r="V411" s="407">
        <v>0</v>
      </c>
      <c r="W411" s="407">
        <v>0</v>
      </c>
      <c r="X411" s="407">
        <v>0</v>
      </c>
      <c r="Y411" s="407">
        <v>0</v>
      </c>
      <c r="Z411" s="407">
        <v>0</v>
      </c>
      <c r="AA411" s="407">
        <v>0</v>
      </c>
      <c r="AB411" s="407">
        <v>0</v>
      </c>
      <c r="AC411" s="407">
        <v>0</v>
      </c>
      <c r="AD411" s="407">
        <v>0</v>
      </c>
      <c r="AE411" s="407">
        <v>0</v>
      </c>
      <c r="AF411" s="407">
        <v>0</v>
      </c>
      <c r="AG411" s="407">
        <v>0</v>
      </c>
      <c r="AH411" s="407">
        <v>0</v>
      </c>
      <c r="AI411" s="407">
        <v>0</v>
      </c>
      <c r="AJ411" s="407">
        <v>0</v>
      </c>
      <c r="AK411" s="407">
        <v>0</v>
      </c>
      <c r="AL411" s="407">
        <v>0</v>
      </c>
      <c r="AM411" s="407">
        <v>0</v>
      </c>
      <c r="AN411" s="407">
        <v>0</v>
      </c>
      <c r="AO411" s="407">
        <v>0</v>
      </c>
      <c r="AP411" s="407">
        <v>0</v>
      </c>
      <c r="AQ411" s="407">
        <v>0</v>
      </c>
      <c r="AR411" s="407">
        <v>0</v>
      </c>
      <c r="AS411" s="407">
        <v>0</v>
      </c>
      <c r="AT411" s="407">
        <v>0</v>
      </c>
      <c r="AU411" s="407">
        <v>0</v>
      </c>
      <c r="AV411" s="407">
        <v>0</v>
      </c>
      <c r="AW411" s="407">
        <v>0</v>
      </c>
      <c r="AX411" s="407">
        <v>0</v>
      </c>
      <c r="AY411" s="407">
        <v>0</v>
      </c>
      <c r="AZ411" s="407">
        <v>0</v>
      </c>
      <c r="BA411" s="407">
        <v>0</v>
      </c>
      <c r="BB411" s="407">
        <v>0</v>
      </c>
      <c r="BC411" s="407">
        <v>0</v>
      </c>
      <c r="BD411" s="407">
        <v>0</v>
      </c>
      <c r="BE411" s="407">
        <v>0</v>
      </c>
      <c r="BF411" s="407">
        <v>0</v>
      </c>
      <c r="BG411" s="407">
        <v>0</v>
      </c>
      <c r="BH411" s="407">
        <v>0</v>
      </c>
      <c r="BI411" s="407">
        <v>0</v>
      </c>
      <c r="BJ411" s="28"/>
      <c r="BK411" s="28"/>
      <c r="BL411" s="28"/>
      <c r="BM411" s="28"/>
    </row>
    <row r="412" spans="1:65" x14ac:dyDescent="0.35">
      <c r="A412" s="28"/>
      <c r="B412" s="402"/>
      <c r="C412" s="403"/>
      <c r="D412" s="404"/>
      <c r="E412" s="405">
        <v>9</v>
      </c>
      <c r="F412" s="406"/>
      <c r="G412" s="408"/>
      <c r="H412" s="409"/>
      <c r="I412" s="409"/>
      <c r="J412" s="409"/>
      <c r="K412" s="409"/>
      <c r="L412" s="409"/>
      <c r="M412" s="409"/>
      <c r="N412" s="409"/>
      <c r="O412" s="524"/>
      <c r="P412" s="407">
        <v>0</v>
      </c>
      <c r="Q412" s="407">
        <v>0</v>
      </c>
      <c r="R412" s="407">
        <v>0</v>
      </c>
      <c r="S412" s="407">
        <v>0</v>
      </c>
      <c r="T412" s="407">
        <v>0</v>
      </c>
      <c r="U412" s="407">
        <v>0</v>
      </c>
      <c r="V412" s="407">
        <v>0</v>
      </c>
      <c r="W412" s="407">
        <v>0</v>
      </c>
      <c r="X412" s="407">
        <v>0</v>
      </c>
      <c r="Y412" s="407">
        <v>0</v>
      </c>
      <c r="Z412" s="407">
        <v>0</v>
      </c>
      <c r="AA412" s="407">
        <v>0</v>
      </c>
      <c r="AB412" s="407">
        <v>0</v>
      </c>
      <c r="AC412" s="407">
        <v>0</v>
      </c>
      <c r="AD412" s="407">
        <v>0</v>
      </c>
      <c r="AE412" s="407">
        <v>0</v>
      </c>
      <c r="AF412" s="407">
        <v>0</v>
      </c>
      <c r="AG412" s="407">
        <v>0</v>
      </c>
      <c r="AH412" s="407">
        <v>0</v>
      </c>
      <c r="AI412" s="407">
        <v>0</v>
      </c>
      <c r="AJ412" s="407">
        <v>0</v>
      </c>
      <c r="AK412" s="407">
        <v>0</v>
      </c>
      <c r="AL412" s="407">
        <v>0</v>
      </c>
      <c r="AM412" s="407">
        <v>0</v>
      </c>
      <c r="AN412" s="407">
        <v>0</v>
      </c>
      <c r="AO412" s="407">
        <v>0</v>
      </c>
      <c r="AP412" s="407">
        <v>0</v>
      </c>
      <c r="AQ412" s="407">
        <v>0</v>
      </c>
      <c r="AR412" s="407">
        <v>0</v>
      </c>
      <c r="AS412" s="407">
        <v>0</v>
      </c>
      <c r="AT412" s="407">
        <v>0</v>
      </c>
      <c r="AU412" s="407">
        <v>0</v>
      </c>
      <c r="AV412" s="407">
        <v>0</v>
      </c>
      <c r="AW412" s="407">
        <v>0</v>
      </c>
      <c r="AX412" s="407">
        <v>0</v>
      </c>
      <c r="AY412" s="407">
        <v>0</v>
      </c>
      <c r="AZ412" s="407">
        <v>0</v>
      </c>
      <c r="BA412" s="407">
        <v>0</v>
      </c>
      <c r="BB412" s="407">
        <v>0</v>
      </c>
      <c r="BC412" s="407">
        <v>0</v>
      </c>
      <c r="BD412" s="407">
        <v>0</v>
      </c>
      <c r="BE412" s="407">
        <v>0</v>
      </c>
      <c r="BF412" s="407">
        <v>0</v>
      </c>
      <c r="BG412" s="407">
        <v>0</v>
      </c>
      <c r="BH412" s="407">
        <v>0</v>
      </c>
      <c r="BI412" s="407">
        <v>0</v>
      </c>
      <c r="BJ412" s="28"/>
      <c r="BK412" s="28"/>
      <c r="BL412" s="28"/>
      <c r="BM412" s="28"/>
    </row>
    <row r="413" spans="1:65" x14ac:dyDescent="0.35">
      <c r="A413" s="28"/>
      <c r="B413" s="402"/>
      <c r="C413" s="403"/>
      <c r="D413" s="404"/>
      <c r="E413" s="411">
        <v>10</v>
      </c>
      <c r="F413" s="406"/>
      <c r="G413" s="408"/>
      <c r="H413" s="409"/>
      <c r="I413" s="409"/>
      <c r="J413" s="409"/>
      <c r="K413" s="409"/>
      <c r="L413" s="409"/>
      <c r="M413" s="409"/>
      <c r="N413" s="409"/>
      <c r="O413" s="409"/>
      <c r="P413" s="524"/>
      <c r="Q413" s="407">
        <v>0</v>
      </c>
      <c r="R413" s="407">
        <v>0</v>
      </c>
      <c r="S413" s="407">
        <v>0</v>
      </c>
      <c r="T413" s="407">
        <v>0</v>
      </c>
      <c r="U413" s="407">
        <v>0</v>
      </c>
      <c r="V413" s="407">
        <v>0</v>
      </c>
      <c r="W413" s="407">
        <v>0</v>
      </c>
      <c r="X413" s="407">
        <v>0</v>
      </c>
      <c r="Y413" s="407">
        <v>0</v>
      </c>
      <c r="Z413" s="407">
        <v>0</v>
      </c>
      <c r="AA413" s="407">
        <v>0</v>
      </c>
      <c r="AB413" s="407">
        <v>0</v>
      </c>
      <c r="AC413" s="407">
        <v>0</v>
      </c>
      <c r="AD413" s="407">
        <v>0</v>
      </c>
      <c r="AE413" s="407">
        <v>0</v>
      </c>
      <c r="AF413" s="407">
        <v>0</v>
      </c>
      <c r="AG413" s="407">
        <v>0</v>
      </c>
      <c r="AH413" s="407">
        <v>0</v>
      </c>
      <c r="AI413" s="407">
        <v>0</v>
      </c>
      <c r="AJ413" s="407">
        <v>0</v>
      </c>
      <c r="AK413" s="407">
        <v>0</v>
      </c>
      <c r="AL413" s="407">
        <v>0</v>
      </c>
      <c r="AM413" s="407">
        <v>0</v>
      </c>
      <c r="AN413" s="407">
        <v>0</v>
      </c>
      <c r="AO413" s="407">
        <v>0</v>
      </c>
      <c r="AP413" s="407">
        <v>0</v>
      </c>
      <c r="AQ413" s="407">
        <v>0</v>
      </c>
      <c r="AR413" s="407">
        <v>0</v>
      </c>
      <c r="AS413" s="407">
        <v>0</v>
      </c>
      <c r="AT413" s="407">
        <v>0</v>
      </c>
      <c r="AU413" s="407">
        <v>0</v>
      </c>
      <c r="AV413" s="407">
        <v>0</v>
      </c>
      <c r="AW413" s="407">
        <v>0</v>
      </c>
      <c r="AX413" s="407">
        <v>0</v>
      </c>
      <c r="AY413" s="407">
        <v>0</v>
      </c>
      <c r="AZ413" s="407">
        <v>0</v>
      </c>
      <c r="BA413" s="407">
        <v>0</v>
      </c>
      <c r="BB413" s="407">
        <v>0</v>
      </c>
      <c r="BC413" s="407">
        <v>0</v>
      </c>
      <c r="BD413" s="407">
        <v>0</v>
      </c>
      <c r="BE413" s="407">
        <v>0</v>
      </c>
      <c r="BF413" s="407">
        <v>0</v>
      </c>
      <c r="BG413" s="407">
        <v>0</v>
      </c>
      <c r="BH413" s="407">
        <v>0</v>
      </c>
      <c r="BI413" s="407">
        <v>0</v>
      </c>
      <c r="BJ413" s="28"/>
      <c r="BK413" s="28"/>
      <c r="BL413" s="28"/>
      <c r="BM413" s="28"/>
    </row>
    <row r="414" spans="1:65" x14ac:dyDescent="0.35">
      <c r="A414" s="28"/>
      <c r="B414" s="196"/>
      <c r="C414" s="402">
        <v>0</v>
      </c>
      <c r="D414" s="196"/>
      <c r="E414" s="196"/>
      <c r="F414" s="412"/>
      <c r="G414" s="413">
        <v>0</v>
      </c>
      <c r="H414" s="413">
        <v>0</v>
      </c>
      <c r="I414" s="413">
        <v>0</v>
      </c>
      <c r="J414" s="413">
        <v>0</v>
      </c>
      <c r="K414" s="413">
        <v>0</v>
      </c>
      <c r="L414" s="413">
        <v>0</v>
      </c>
      <c r="M414" s="413">
        <v>0</v>
      </c>
      <c r="N414" s="413">
        <v>0</v>
      </c>
      <c r="O414" s="413">
        <v>0</v>
      </c>
      <c r="P414" s="413">
        <v>0</v>
      </c>
      <c r="Q414" s="413">
        <v>0</v>
      </c>
      <c r="R414" s="413">
        <v>0</v>
      </c>
      <c r="S414" s="413">
        <v>0</v>
      </c>
      <c r="T414" s="413">
        <v>0</v>
      </c>
      <c r="U414" s="413">
        <v>0</v>
      </c>
      <c r="V414" s="413">
        <v>0</v>
      </c>
      <c r="W414" s="413">
        <v>0</v>
      </c>
      <c r="X414" s="413">
        <v>0</v>
      </c>
      <c r="Y414" s="413">
        <v>0</v>
      </c>
      <c r="Z414" s="413">
        <v>0</v>
      </c>
      <c r="AA414" s="413">
        <v>0</v>
      </c>
      <c r="AB414" s="413">
        <v>0</v>
      </c>
      <c r="AC414" s="413">
        <v>0</v>
      </c>
      <c r="AD414" s="413">
        <v>0</v>
      </c>
      <c r="AE414" s="413">
        <v>0</v>
      </c>
      <c r="AF414" s="413">
        <v>0</v>
      </c>
      <c r="AG414" s="413">
        <v>0</v>
      </c>
      <c r="AH414" s="413">
        <v>0</v>
      </c>
      <c r="AI414" s="413">
        <v>0</v>
      </c>
      <c r="AJ414" s="413">
        <v>0</v>
      </c>
      <c r="AK414" s="413">
        <v>0</v>
      </c>
      <c r="AL414" s="413">
        <v>0</v>
      </c>
      <c r="AM414" s="413">
        <v>0</v>
      </c>
      <c r="AN414" s="413">
        <v>0</v>
      </c>
      <c r="AO414" s="413">
        <v>0</v>
      </c>
      <c r="AP414" s="413">
        <v>0</v>
      </c>
      <c r="AQ414" s="413">
        <v>0</v>
      </c>
      <c r="AR414" s="413">
        <v>0</v>
      </c>
      <c r="AS414" s="413">
        <v>0</v>
      </c>
      <c r="AT414" s="413">
        <v>0</v>
      </c>
      <c r="AU414" s="413">
        <v>0</v>
      </c>
      <c r="AV414" s="413">
        <v>0</v>
      </c>
      <c r="AW414" s="413">
        <v>0</v>
      </c>
      <c r="AX414" s="413">
        <v>0</v>
      </c>
      <c r="AY414" s="413">
        <v>0</v>
      </c>
      <c r="AZ414" s="413">
        <v>0</v>
      </c>
      <c r="BA414" s="413">
        <v>0</v>
      </c>
      <c r="BB414" s="413">
        <v>0</v>
      </c>
      <c r="BC414" s="413">
        <v>0</v>
      </c>
      <c r="BD414" s="413">
        <v>0</v>
      </c>
      <c r="BE414" s="413">
        <v>0</v>
      </c>
      <c r="BF414" s="413">
        <v>0</v>
      </c>
      <c r="BG414" s="413">
        <v>0</v>
      </c>
      <c r="BH414" s="413">
        <v>0</v>
      </c>
      <c r="BI414" s="413">
        <v>0</v>
      </c>
      <c r="BJ414" s="28"/>
      <c r="BK414" s="28"/>
      <c r="BL414" s="28"/>
      <c r="BM414" s="28"/>
    </row>
    <row r="415" spans="1:65" x14ac:dyDescent="0.35">
      <c r="A415" s="28"/>
      <c r="B415" s="397">
        <v>0</v>
      </c>
      <c r="C415" s="398"/>
      <c r="D415" s="399" t="s">
        <v>499</v>
      </c>
      <c r="E415" s="398"/>
      <c r="F415" s="400"/>
      <c r="G415" s="401">
        <v>0</v>
      </c>
      <c r="H415" s="401">
        <v>0</v>
      </c>
      <c r="I415" s="401">
        <v>0</v>
      </c>
      <c r="J415" s="401">
        <v>0</v>
      </c>
      <c r="K415" s="401">
        <v>0</v>
      </c>
      <c r="L415" s="401">
        <v>0</v>
      </c>
      <c r="M415" s="401">
        <v>0</v>
      </c>
      <c r="N415" s="401">
        <v>0</v>
      </c>
      <c r="O415" s="401">
        <v>0</v>
      </c>
      <c r="P415" s="401">
        <v>0</v>
      </c>
      <c r="Q415" s="401">
        <v>0</v>
      </c>
      <c r="R415" s="401">
        <v>0</v>
      </c>
      <c r="S415" s="401">
        <v>0</v>
      </c>
      <c r="T415" s="401">
        <v>0</v>
      </c>
      <c r="U415" s="401">
        <v>0</v>
      </c>
      <c r="V415" s="401">
        <v>0</v>
      </c>
      <c r="W415" s="401">
        <v>0</v>
      </c>
      <c r="X415" s="401">
        <v>0</v>
      </c>
      <c r="Y415" s="401">
        <v>0</v>
      </c>
      <c r="Z415" s="401">
        <v>0</v>
      </c>
      <c r="AA415" s="401">
        <v>0</v>
      </c>
      <c r="AB415" s="401">
        <v>0</v>
      </c>
      <c r="AC415" s="401">
        <v>0</v>
      </c>
      <c r="AD415" s="401">
        <v>0</v>
      </c>
      <c r="AE415" s="401">
        <v>0</v>
      </c>
      <c r="AF415" s="401">
        <v>0</v>
      </c>
      <c r="AG415" s="401">
        <v>0</v>
      </c>
      <c r="AH415" s="401">
        <v>0</v>
      </c>
      <c r="AI415" s="401">
        <v>0</v>
      </c>
      <c r="AJ415" s="401">
        <v>0</v>
      </c>
      <c r="AK415" s="401">
        <v>0</v>
      </c>
      <c r="AL415" s="401">
        <v>0</v>
      </c>
      <c r="AM415" s="401">
        <v>0</v>
      </c>
      <c r="AN415" s="401">
        <v>0</v>
      </c>
      <c r="AO415" s="401">
        <v>0</v>
      </c>
      <c r="AP415" s="401">
        <v>0</v>
      </c>
      <c r="AQ415" s="401">
        <v>0</v>
      </c>
      <c r="AR415" s="401">
        <v>0</v>
      </c>
      <c r="AS415" s="401">
        <v>0</v>
      </c>
      <c r="AT415" s="401">
        <v>0</v>
      </c>
      <c r="AU415" s="401">
        <v>0</v>
      </c>
      <c r="AV415" s="401">
        <v>0</v>
      </c>
      <c r="AW415" s="401">
        <v>0</v>
      </c>
      <c r="AX415" s="401">
        <v>0</v>
      </c>
      <c r="AY415" s="401">
        <v>0</v>
      </c>
      <c r="AZ415" s="401">
        <v>0</v>
      </c>
      <c r="BA415" s="401">
        <v>0</v>
      </c>
      <c r="BB415" s="401">
        <v>0</v>
      </c>
      <c r="BC415" s="401">
        <v>0</v>
      </c>
      <c r="BD415" s="401">
        <v>0</v>
      </c>
      <c r="BE415" s="401">
        <v>0</v>
      </c>
      <c r="BF415" s="401">
        <v>0</v>
      </c>
      <c r="BG415" s="401">
        <v>0</v>
      </c>
      <c r="BH415" s="401">
        <v>0</v>
      </c>
      <c r="BI415" s="401">
        <v>0</v>
      </c>
      <c r="BJ415" s="28"/>
      <c r="BK415" s="28"/>
      <c r="BL415" s="28"/>
      <c r="BM415" s="28"/>
    </row>
    <row r="416" spans="1:65" ht="118" x14ac:dyDescent="0.35">
      <c r="A416" s="28"/>
      <c r="B416" s="402"/>
      <c r="C416" s="403"/>
      <c r="D416" s="404" t="s">
        <v>500</v>
      </c>
      <c r="E416" s="405">
        <v>0</v>
      </c>
      <c r="F416" s="406"/>
      <c r="G416" s="407"/>
      <c r="H416" s="407"/>
      <c r="I416" s="407"/>
      <c r="J416" s="407"/>
      <c r="K416" s="407"/>
      <c r="L416" s="407"/>
      <c r="M416" s="407"/>
      <c r="N416" s="407"/>
      <c r="O416" s="407"/>
      <c r="P416" s="407"/>
      <c r="Q416" s="407"/>
      <c r="R416" s="407"/>
      <c r="S416" s="407"/>
      <c r="T416" s="407"/>
      <c r="U416" s="407"/>
      <c r="V416" s="407"/>
      <c r="W416" s="407"/>
      <c r="X416" s="407"/>
      <c r="Y416" s="407"/>
      <c r="Z416" s="407"/>
      <c r="AA416" s="407"/>
      <c r="AB416" s="407"/>
      <c r="AC416" s="407"/>
      <c r="AD416" s="407"/>
      <c r="AE416" s="407"/>
      <c r="AF416" s="407"/>
      <c r="AG416" s="407"/>
      <c r="AH416" s="407"/>
      <c r="AI416" s="407"/>
      <c r="AJ416" s="407"/>
      <c r="AK416" s="407"/>
      <c r="AL416" s="407"/>
      <c r="AM416" s="407"/>
      <c r="AN416" s="407"/>
      <c r="AO416" s="407"/>
      <c r="AP416" s="407"/>
      <c r="AQ416" s="407"/>
      <c r="AR416" s="407"/>
      <c r="AS416" s="407"/>
      <c r="AT416" s="407"/>
      <c r="AU416" s="407"/>
      <c r="AV416" s="407"/>
      <c r="AW416" s="407"/>
      <c r="AX416" s="407"/>
      <c r="AY416" s="407"/>
      <c r="AZ416" s="407"/>
      <c r="BA416" s="407"/>
      <c r="BB416" s="407"/>
      <c r="BC416" s="407"/>
      <c r="BD416" s="407"/>
      <c r="BE416" s="407"/>
      <c r="BF416" s="407"/>
      <c r="BG416" s="407"/>
      <c r="BH416" s="407"/>
      <c r="BI416" s="407"/>
      <c r="BJ416" s="28"/>
      <c r="BK416" s="28"/>
      <c r="BL416" s="28"/>
      <c r="BM416" s="28"/>
    </row>
    <row r="417" spans="1:65" x14ac:dyDescent="0.35">
      <c r="A417" s="28"/>
      <c r="B417" s="402"/>
      <c r="C417" s="403"/>
      <c r="D417" s="404"/>
      <c r="E417" s="405">
        <v>1</v>
      </c>
      <c r="F417" s="406"/>
      <c r="G417" s="523"/>
      <c r="H417" s="407">
        <v>0</v>
      </c>
      <c r="I417" s="407">
        <v>0</v>
      </c>
      <c r="J417" s="407">
        <v>0</v>
      </c>
      <c r="K417" s="407">
        <v>0</v>
      </c>
      <c r="L417" s="407">
        <v>0</v>
      </c>
      <c r="M417" s="407">
        <v>0</v>
      </c>
      <c r="N417" s="407">
        <v>0</v>
      </c>
      <c r="O417" s="407">
        <v>0</v>
      </c>
      <c r="P417" s="407">
        <v>0</v>
      </c>
      <c r="Q417" s="407">
        <v>0</v>
      </c>
      <c r="R417" s="407">
        <v>0</v>
      </c>
      <c r="S417" s="407">
        <v>0</v>
      </c>
      <c r="T417" s="407">
        <v>0</v>
      </c>
      <c r="U417" s="407">
        <v>0</v>
      </c>
      <c r="V417" s="407">
        <v>0</v>
      </c>
      <c r="W417" s="407">
        <v>0</v>
      </c>
      <c r="X417" s="407">
        <v>0</v>
      </c>
      <c r="Y417" s="407">
        <v>0</v>
      </c>
      <c r="Z417" s="407">
        <v>0</v>
      </c>
      <c r="AA417" s="407">
        <v>0</v>
      </c>
      <c r="AB417" s="407">
        <v>0</v>
      </c>
      <c r="AC417" s="407">
        <v>0</v>
      </c>
      <c r="AD417" s="407">
        <v>0</v>
      </c>
      <c r="AE417" s="407">
        <v>0</v>
      </c>
      <c r="AF417" s="407">
        <v>0</v>
      </c>
      <c r="AG417" s="407">
        <v>0</v>
      </c>
      <c r="AH417" s="407">
        <v>0</v>
      </c>
      <c r="AI417" s="407">
        <v>0</v>
      </c>
      <c r="AJ417" s="407">
        <v>0</v>
      </c>
      <c r="AK417" s="407">
        <v>0</v>
      </c>
      <c r="AL417" s="407">
        <v>0</v>
      </c>
      <c r="AM417" s="407">
        <v>0</v>
      </c>
      <c r="AN417" s="407">
        <v>0</v>
      </c>
      <c r="AO417" s="407">
        <v>0</v>
      </c>
      <c r="AP417" s="407">
        <v>0</v>
      </c>
      <c r="AQ417" s="407">
        <v>0</v>
      </c>
      <c r="AR417" s="407">
        <v>0</v>
      </c>
      <c r="AS417" s="407">
        <v>0</v>
      </c>
      <c r="AT417" s="407">
        <v>0</v>
      </c>
      <c r="AU417" s="407">
        <v>0</v>
      </c>
      <c r="AV417" s="407">
        <v>0</v>
      </c>
      <c r="AW417" s="407">
        <v>0</v>
      </c>
      <c r="AX417" s="407">
        <v>0</v>
      </c>
      <c r="AY417" s="407">
        <v>0</v>
      </c>
      <c r="AZ417" s="407">
        <v>0</v>
      </c>
      <c r="BA417" s="407">
        <v>0</v>
      </c>
      <c r="BB417" s="407">
        <v>0</v>
      </c>
      <c r="BC417" s="407">
        <v>0</v>
      </c>
      <c r="BD417" s="407">
        <v>0</v>
      </c>
      <c r="BE417" s="407">
        <v>0</v>
      </c>
      <c r="BF417" s="407">
        <v>0</v>
      </c>
      <c r="BG417" s="407">
        <v>0</v>
      </c>
      <c r="BH417" s="407">
        <v>0</v>
      </c>
      <c r="BI417" s="407">
        <v>0</v>
      </c>
      <c r="BJ417" s="28"/>
      <c r="BK417" s="28"/>
      <c r="BL417" s="28"/>
      <c r="BM417" s="28"/>
    </row>
    <row r="418" spans="1:65" x14ac:dyDescent="0.35">
      <c r="A418" s="28"/>
      <c r="B418" s="402"/>
      <c r="C418" s="403"/>
      <c r="D418" s="404"/>
      <c r="E418" s="405">
        <v>2</v>
      </c>
      <c r="F418" s="406"/>
      <c r="G418" s="408"/>
      <c r="H418" s="524"/>
      <c r="I418" s="407">
        <v>0</v>
      </c>
      <c r="J418" s="407">
        <v>0</v>
      </c>
      <c r="K418" s="407">
        <v>0</v>
      </c>
      <c r="L418" s="407">
        <v>0</v>
      </c>
      <c r="M418" s="407">
        <v>0</v>
      </c>
      <c r="N418" s="407">
        <v>0</v>
      </c>
      <c r="O418" s="407">
        <v>0</v>
      </c>
      <c r="P418" s="407">
        <v>0</v>
      </c>
      <c r="Q418" s="407">
        <v>0</v>
      </c>
      <c r="R418" s="407">
        <v>0</v>
      </c>
      <c r="S418" s="407">
        <v>0</v>
      </c>
      <c r="T418" s="407">
        <v>0</v>
      </c>
      <c r="U418" s="407">
        <v>0</v>
      </c>
      <c r="V418" s="407">
        <v>0</v>
      </c>
      <c r="W418" s="407">
        <v>0</v>
      </c>
      <c r="X418" s="407">
        <v>0</v>
      </c>
      <c r="Y418" s="407">
        <v>0</v>
      </c>
      <c r="Z418" s="407">
        <v>0</v>
      </c>
      <c r="AA418" s="407">
        <v>0</v>
      </c>
      <c r="AB418" s="407">
        <v>0</v>
      </c>
      <c r="AC418" s="407">
        <v>0</v>
      </c>
      <c r="AD418" s="407">
        <v>0</v>
      </c>
      <c r="AE418" s="407">
        <v>0</v>
      </c>
      <c r="AF418" s="407">
        <v>0</v>
      </c>
      <c r="AG418" s="407">
        <v>0</v>
      </c>
      <c r="AH418" s="407">
        <v>0</v>
      </c>
      <c r="AI418" s="407">
        <v>0</v>
      </c>
      <c r="AJ418" s="407">
        <v>0</v>
      </c>
      <c r="AK418" s="407">
        <v>0</v>
      </c>
      <c r="AL418" s="407">
        <v>0</v>
      </c>
      <c r="AM418" s="407">
        <v>0</v>
      </c>
      <c r="AN418" s="407">
        <v>0</v>
      </c>
      <c r="AO418" s="407">
        <v>0</v>
      </c>
      <c r="AP418" s="407">
        <v>0</v>
      </c>
      <c r="AQ418" s="407">
        <v>0</v>
      </c>
      <c r="AR418" s="407">
        <v>0</v>
      </c>
      <c r="AS418" s="407">
        <v>0</v>
      </c>
      <c r="AT418" s="407">
        <v>0</v>
      </c>
      <c r="AU418" s="407">
        <v>0</v>
      </c>
      <c r="AV418" s="407">
        <v>0</v>
      </c>
      <c r="AW418" s="407">
        <v>0</v>
      </c>
      <c r="AX418" s="407">
        <v>0</v>
      </c>
      <c r="AY418" s="407">
        <v>0</v>
      </c>
      <c r="AZ418" s="407">
        <v>0</v>
      </c>
      <c r="BA418" s="407">
        <v>0</v>
      </c>
      <c r="BB418" s="407">
        <v>0</v>
      </c>
      <c r="BC418" s="407">
        <v>0</v>
      </c>
      <c r="BD418" s="407">
        <v>0</v>
      </c>
      <c r="BE418" s="407">
        <v>0</v>
      </c>
      <c r="BF418" s="407">
        <v>0</v>
      </c>
      <c r="BG418" s="407">
        <v>0</v>
      </c>
      <c r="BH418" s="407">
        <v>0</v>
      </c>
      <c r="BI418" s="407">
        <v>0</v>
      </c>
      <c r="BJ418" s="28"/>
      <c r="BK418" s="28"/>
      <c r="BL418" s="28"/>
      <c r="BM418" s="28"/>
    </row>
    <row r="419" spans="1:65" x14ac:dyDescent="0.35">
      <c r="A419" s="28"/>
      <c r="B419" s="402"/>
      <c r="C419" s="403"/>
      <c r="D419" s="404"/>
      <c r="E419" s="405">
        <v>3</v>
      </c>
      <c r="F419" s="406"/>
      <c r="G419" s="408"/>
      <c r="H419" s="409"/>
      <c r="I419" s="524"/>
      <c r="J419" s="407">
        <v>0</v>
      </c>
      <c r="K419" s="407">
        <v>0</v>
      </c>
      <c r="L419" s="407">
        <v>0</v>
      </c>
      <c r="M419" s="407">
        <v>0</v>
      </c>
      <c r="N419" s="407">
        <v>0</v>
      </c>
      <c r="O419" s="407">
        <v>0</v>
      </c>
      <c r="P419" s="407">
        <v>0</v>
      </c>
      <c r="Q419" s="407">
        <v>0</v>
      </c>
      <c r="R419" s="407">
        <v>0</v>
      </c>
      <c r="S419" s="407">
        <v>0</v>
      </c>
      <c r="T419" s="407">
        <v>0</v>
      </c>
      <c r="U419" s="407">
        <v>0</v>
      </c>
      <c r="V419" s="407">
        <v>0</v>
      </c>
      <c r="W419" s="407">
        <v>0</v>
      </c>
      <c r="X419" s="407">
        <v>0</v>
      </c>
      <c r="Y419" s="407">
        <v>0</v>
      </c>
      <c r="Z419" s="407">
        <v>0</v>
      </c>
      <c r="AA419" s="407">
        <v>0</v>
      </c>
      <c r="AB419" s="407">
        <v>0</v>
      </c>
      <c r="AC419" s="407">
        <v>0</v>
      </c>
      <c r="AD419" s="407">
        <v>0</v>
      </c>
      <c r="AE419" s="407">
        <v>0</v>
      </c>
      <c r="AF419" s="407">
        <v>0</v>
      </c>
      <c r="AG419" s="407">
        <v>0</v>
      </c>
      <c r="AH419" s="407">
        <v>0</v>
      </c>
      <c r="AI419" s="407">
        <v>0</v>
      </c>
      <c r="AJ419" s="407">
        <v>0</v>
      </c>
      <c r="AK419" s="407">
        <v>0</v>
      </c>
      <c r="AL419" s="407">
        <v>0</v>
      </c>
      <c r="AM419" s="407">
        <v>0</v>
      </c>
      <c r="AN419" s="407">
        <v>0</v>
      </c>
      <c r="AO419" s="407">
        <v>0</v>
      </c>
      <c r="AP419" s="407">
        <v>0</v>
      </c>
      <c r="AQ419" s="407">
        <v>0</v>
      </c>
      <c r="AR419" s="407">
        <v>0</v>
      </c>
      <c r="AS419" s="407">
        <v>0</v>
      </c>
      <c r="AT419" s="407">
        <v>0</v>
      </c>
      <c r="AU419" s="407">
        <v>0</v>
      </c>
      <c r="AV419" s="407">
        <v>0</v>
      </c>
      <c r="AW419" s="407">
        <v>0</v>
      </c>
      <c r="AX419" s="407">
        <v>0</v>
      </c>
      <c r="AY419" s="407">
        <v>0</v>
      </c>
      <c r="AZ419" s="407">
        <v>0</v>
      </c>
      <c r="BA419" s="407">
        <v>0</v>
      </c>
      <c r="BB419" s="407">
        <v>0</v>
      </c>
      <c r="BC419" s="407">
        <v>0</v>
      </c>
      <c r="BD419" s="407">
        <v>0</v>
      </c>
      <c r="BE419" s="407">
        <v>0</v>
      </c>
      <c r="BF419" s="407">
        <v>0</v>
      </c>
      <c r="BG419" s="407">
        <v>0</v>
      </c>
      <c r="BH419" s="407">
        <v>0</v>
      </c>
      <c r="BI419" s="407">
        <v>0</v>
      </c>
      <c r="BJ419" s="28"/>
      <c r="BK419" s="28"/>
      <c r="BL419" s="28"/>
      <c r="BM419" s="28"/>
    </row>
    <row r="420" spans="1:65" x14ac:dyDescent="0.35">
      <c r="A420" s="28"/>
      <c r="B420" s="402"/>
      <c r="C420" s="403"/>
      <c r="D420" s="404"/>
      <c r="E420" s="405">
        <v>4</v>
      </c>
      <c r="F420" s="406"/>
      <c r="G420" s="408"/>
      <c r="H420" s="409"/>
      <c r="I420" s="409"/>
      <c r="J420" s="524"/>
      <c r="K420" s="407">
        <v>0</v>
      </c>
      <c r="L420" s="407">
        <v>0</v>
      </c>
      <c r="M420" s="407">
        <v>0</v>
      </c>
      <c r="N420" s="407">
        <v>0</v>
      </c>
      <c r="O420" s="407">
        <v>0</v>
      </c>
      <c r="P420" s="407">
        <v>0</v>
      </c>
      <c r="Q420" s="407">
        <v>0</v>
      </c>
      <c r="R420" s="407">
        <v>0</v>
      </c>
      <c r="S420" s="407">
        <v>0</v>
      </c>
      <c r="T420" s="407">
        <v>0</v>
      </c>
      <c r="U420" s="407">
        <v>0</v>
      </c>
      <c r="V420" s="407">
        <v>0</v>
      </c>
      <c r="W420" s="407">
        <v>0</v>
      </c>
      <c r="X420" s="407">
        <v>0</v>
      </c>
      <c r="Y420" s="407">
        <v>0</v>
      </c>
      <c r="Z420" s="407">
        <v>0</v>
      </c>
      <c r="AA420" s="407">
        <v>0</v>
      </c>
      <c r="AB420" s="407">
        <v>0</v>
      </c>
      <c r="AC420" s="407">
        <v>0</v>
      </c>
      <c r="AD420" s="407">
        <v>0</v>
      </c>
      <c r="AE420" s="407">
        <v>0</v>
      </c>
      <c r="AF420" s="407">
        <v>0</v>
      </c>
      <c r="AG420" s="407">
        <v>0</v>
      </c>
      <c r="AH420" s="407">
        <v>0</v>
      </c>
      <c r="AI420" s="407">
        <v>0</v>
      </c>
      <c r="AJ420" s="407">
        <v>0</v>
      </c>
      <c r="AK420" s="407">
        <v>0</v>
      </c>
      <c r="AL420" s="407">
        <v>0</v>
      </c>
      <c r="AM420" s="407">
        <v>0</v>
      </c>
      <c r="AN420" s="407">
        <v>0</v>
      </c>
      <c r="AO420" s="407">
        <v>0</v>
      </c>
      <c r="AP420" s="407">
        <v>0</v>
      </c>
      <c r="AQ420" s="407">
        <v>0</v>
      </c>
      <c r="AR420" s="407">
        <v>0</v>
      </c>
      <c r="AS420" s="407">
        <v>0</v>
      </c>
      <c r="AT420" s="407">
        <v>0</v>
      </c>
      <c r="AU420" s="407">
        <v>0</v>
      </c>
      <c r="AV420" s="407">
        <v>0</v>
      </c>
      <c r="AW420" s="407">
        <v>0</v>
      </c>
      <c r="AX420" s="407">
        <v>0</v>
      </c>
      <c r="AY420" s="407">
        <v>0</v>
      </c>
      <c r="AZ420" s="407">
        <v>0</v>
      </c>
      <c r="BA420" s="407">
        <v>0</v>
      </c>
      <c r="BB420" s="407">
        <v>0</v>
      </c>
      <c r="BC420" s="407">
        <v>0</v>
      </c>
      <c r="BD420" s="407">
        <v>0</v>
      </c>
      <c r="BE420" s="407">
        <v>0</v>
      </c>
      <c r="BF420" s="407">
        <v>0</v>
      </c>
      <c r="BG420" s="407">
        <v>0</v>
      </c>
      <c r="BH420" s="407">
        <v>0</v>
      </c>
      <c r="BI420" s="407">
        <v>0</v>
      </c>
      <c r="BJ420" s="28"/>
      <c r="BK420" s="28"/>
      <c r="BL420" s="28"/>
      <c r="BM420" s="28"/>
    </row>
    <row r="421" spans="1:65" x14ac:dyDescent="0.35">
      <c r="A421" s="28"/>
      <c r="B421" s="402"/>
      <c r="C421" s="403"/>
      <c r="D421" s="404"/>
      <c r="E421" s="405">
        <v>5</v>
      </c>
      <c r="F421" s="406"/>
      <c r="G421" s="408"/>
      <c r="H421" s="409"/>
      <c r="I421" s="409"/>
      <c r="J421" s="409"/>
      <c r="K421" s="524"/>
      <c r="L421" s="407">
        <v>0</v>
      </c>
      <c r="M421" s="407">
        <v>0</v>
      </c>
      <c r="N421" s="407">
        <v>0</v>
      </c>
      <c r="O421" s="407">
        <v>0</v>
      </c>
      <c r="P421" s="407">
        <v>0</v>
      </c>
      <c r="Q421" s="407">
        <v>0</v>
      </c>
      <c r="R421" s="407">
        <v>0</v>
      </c>
      <c r="S421" s="407">
        <v>0</v>
      </c>
      <c r="T421" s="407">
        <v>0</v>
      </c>
      <c r="U421" s="407">
        <v>0</v>
      </c>
      <c r="V421" s="407">
        <v>0</v>
      </c>
      <c r="W421" s="407">
        <v>0</v>
      </c>
      <c r="X421" s="407">
        <v>0</v>
      </c>
      <c r="Y421" s="407">
        <v>0</v>
      </c>
      <c r="Z421" s="407">
        <v>0</v>
      </c>
      <c r="AA421" s="407">
        <v>0</v>
      </c>
      <c r="AB421" s="407">
        <v>0</v>
      </c>
      <c r="AC421" s="407">
        <v>0</v>
      </c>
      <c r="AD421" s="407">
        <v>0</v>
      </c>
      <c r="AE421" s="407">
        <v>0</v>
      </c>
      <c r="AF421" s="407">
        <v>0</v>
      </c>
      <c r="AG421" s="407">
        <v>0</v>
      </c>
      <c r="AH421" s="407">
        <v>0</v>
      </c>
      <c r="AI421" s="407">
        <v>0</v>
      </c>
      <c r="AJ421" s="407">
        <v>0</v>
      </c>
      <c r="AK421" s="407">
        <v>0</v>
      </c>
      <c r="AL421" s="407">
        <v>0</v>
      </c>
      <c r="AM421" s="407">
        <v>0</v>
      </c>
      <c r="AN421" s="407">
        <v>0</v>
      </c>
      <c r="AO421" s="407">
        <v>0</v>
      </c>
      <c r="AP421" s="407">
        <v>0</v>
      </c>
      <c r="AQ421" s="407">
        <v>0</v>
      </c>
      <c r="AR421" s="407">
        <v>0</v>
      </c>
      <c r="AS421" s="407">
        <v>0</v>
      </c>
      <c r="AT421" s="407">
        <v>0</v>
      </c>
      <c r="AU421" s="407">
        <v>0</v>
      </c>
      <c r="AV421" s="407">
        <v>0</v>
      </c>
      <c r="AW421" s="407">
        <v>0</v>
      </c>
      <c r="AX421" s="407">
        <v>0</v>
      </c>
      <c r="AY421" s="407">
        <v>0</v>
      </c>
      <c r="AZ421" s="407">
        <v>0</v>
      </c>
      <c r="BA421" s="407">
        <v>0</v>
      </c>
      <c r="BB421" s="407">
        <v>0</v>
      </c>
      <c r="BC421" s="407">
        <v>0</v>
      </c>
      <c r="BD421" s="407">
        <v>0</v>
      </c>
      <c r="BE421" s="407">
        <v>0</v>
      </c>
      <c r="BF421" s="407">
        <v>0</v>
      </c>
      <c r="BG421" s="407">
        <v>0</v>
      </c>
      <c r="BH421" s="407">
        <v>0</v>
      </c>
      <c r="BI421" s="407">
        <v>0</v>
      </c>
      <c r="BJ421" s="28"/>
      <c r="BK421" s="28"/>
      <c r="BL421" s="28"/>
      <c r="BM421" s="28"/>
    </row>
    <row r="422" spans="1:65" x14ac:dyDescent="0.35">
      <c r="A422" s="28"/>
      <c r="B422" s="402"/>
      <c r="C422" s="403"/>
      <c r="D422" s="404"/>
      <c r="E422" s="405">
        <v>6</v>
      </c>
      <c r="F422" s="406"/>
      <c r="G422" s="408"/>
      <c r="H422" s="409"/>
      <c r="I422" s="409"/>
      <c r="J422" s="409"/>
      <c r="K422" s="409"/>
      <c r="L422" s="524"/>
      <c r="M422" s="407">
        <v>0</v>
      </c>
      <c r="N422" s="407">
        <v>0</v>
      </c>
      <c r="O422" s="407">
        <v>0</v>
      </c>
      <c r="P422" s="407">
        <v>0</v>
      </c>
      <c r="Q422" s="407">
        <v>0</v>
      </c>
      <c r="R422" s="407">
        <v>0</v>
      </c>
      <c r="S422" s="407">
        <v>0</v>
      </c>
      <c r="T422" s="407">
        <v>0</v>
      </c>
      <c r="U422" s="407">
        <v>0</v>
      </c>
      <c r="V422" s="407">
        <v>0</v>
      </c>
      <c r="W422" s="407">
        <v>0</v>
      </c>
      <c r="X422" s="407">
        <v>0</v>
      </c>
      <c r="Y422" s="407">
        <v>0</v>
      </c>
      <c r="Z422" s="407">
        <v>0</v>
      </c>
      <c r="AA422" s="407">
        <v>0</v>
      </c>
      <c r="AB422" s="407">
        <v>0</v>
      </c>
      <c r="AC422" s="407">
        <v>0</v>
      </c>
      <c r="AD422" s="407">
        <v>0</v>
      </c>
      <c r="AE422" s="407">
        <v>0</v>
      </c>
      <c r="AF422" s="407">
        <v>0</v>
      </c>
      <c r="AG422" s="407">
        <v>0</v>
      </c>
      <c r="AH422" s="407">
        <v>0</v>
      </c>
      <c r="AI422" s="407">
        <v>0</v>
      </c>
      <c r="AJ422" s="407">
        <v>0</v>
      </c>
      <c r="AK422" s="407">
        <v>0</v>
      </c>
      <c r="AL422" s="407">
        <v>0</v>
      </c>
      <c r="AM422" s="407">
        <v>0</v>
      </c>
      <c r="AN422" s="407">
        <v>0</v>
      </c>
      <c r="AO422" s="407">
        <v>0</v>
      </c>
      <c r="AP422" s="407">
        <v>0</v>
      </c>
      <c r="AQ422" s="407">
        <v>0</v>
      </c>
      <c r="AR422" s="407">
        <v>0</v>
      </c>
      <c r="AS422" s="407">
        <v>0</v>
      </c>
      <c r="AT422" s="407">
        <v>0</v>
      </c>
      <c r="AU422" s="407">
        <v>0</v>
      </c>
      <c r="AV422" s="407">
        <v>0</v>
      </c>
      <c r="AW422" s="407">
        <v>0</v>
      </c>
      <c r="AX422" s="407">
        <v>0</v>
      </c>
      <c r="AY422" s="407">
        <v>0</v>
      </c>
      <c r="AZ422" s="407">
        <v>0</v>
      </c>
      <c r="BA422" s="407">
        <v>0</v>
      </c>
      <c r="BB422" s="407">
        <v>0</v>
      </c>
      <c r="BC422" s="407">
        <v>0</v>
      </c>
      <c r="BD422" s="407">
        <v>0</v>
      </c>
      <c r="BE422" s="407">
        <v>0</v>
      </c>
      <c r="BF422" s="407">
        <v>0</v>
      </c>
      <c r="BG422" s="407">
        <v>0</v>
      </c>
      <c r="BH422" s="407">
        <v>0</v>
      </c>
      <c r="BI422" s="407">
        <v>0</v>
      </c>
      <c r="BJ422" s="28"/>
      <c r="BK422" s="28"/>
      <c r="BL422" s="28"/>
      <c r="BM422" s="28"/>
    </row>
    <row r="423" spans="1:65" x14ac:dyDescent="0.35">
      <c r="A423" s="28"/>
      <c r="B423" s="402"/>
      <c r="C423" s="403"/>
      <c r="D423" s="404"/>
      <c r="E423" s="405">
        <v>7</v>
      </c>
      <c r="F423" s="406"/>
      <c r="G423" s="408"/>
      <c r="H423" s="409"/>
      <c r="I423" s="409"/>
      <c r="J423" s="409"/>
      <c r="K423" s="409"/>
      <c r="L423" s="409"/>
      <c r="M423" s="524"/>
      <c r="N423" s="407">
        <v>0</v>
      </c>
      <c r="O423" s="407">
        <v>0</v>
      </c>
      <c r="P423" s="407">
        <v>0</v>
      </c>
      <c r="Q423" s="407">
        <v>0</v>
      </c>
      <c r="R423" s="407">
        <v>0</v>
      </c>
      <c r="S423" s="407">
        <v>0</v>
      </c>
      <c r="T423" s="407">
        <v>0</v>
      </c>
      <c r="U423" s="407">
        <v>0</v>
      </c>
      <c r="V423" s="407">
        <v>0</v>
      </c>
      <c r="W423" s="407">
        <v>0</v>
      </c>
      <c r="X423" s="407">
        <v>0</v>
      </c>
      <c r="Y423" s="407">
        <v>0</v>
      </c>
      <c r="Z423" s="407">
        <v>0</v>
      </c>
      <c r="AA423" s="407">
        <v>0</v>
      </c>
      <c r="AB423" s="407">
        <v>0</v>
      </c>
      <c r="AC423" s="407">
        <v>0</v>
      </c>
      <c r="AD423" s="407">
        <v>0</v>
      </c>
      <c r="AE423" s="407">
        <v>0</v>
      </c>
      <c r="AF423" s="407">
        <v>0</v>
      </c>
      <c r="AG423" s="407">
        <v>0</v>
      </c>
      <c r="AH423" s="407">
        <v>0</v>
      </c>
      <c r="AI423" s="407">
        <v>0</v>
      </c>
      <c r="AJ423" s="407">
        <v>0</v>
      </c>
      <c r="AK423" s="407">
        <v>0</v>
      </c>
      <c r="AL423" s="407">
        <v>0</v>
      </c>
      <c r="AM423" s="407">
        <v>0</v>
      </c>
      <c r="AN423" s="407">
        <v>0</v>
      </c>
      <c r="AO423" s="407">
        <v>0</v>
      </c>
      <c r="AP423" s="407">
        <v>0</v>
      </c>
      <c r="AQ423" s="407">
        <v>0</v>
      </c>
      <c r="AR423" s="407">
        <v>0</v>
      </c>
      <c r="AS423" s="407">
        <v>0</v>
      </c>
      <c r="AT423" s="407">
        <v>0</v>
      </c>
      <c r="AU423" s="407">
        <v>0</v>
      </c>
      <c r="AV423" s="407">
        <v>0</v>
      </c>
      <c r="AW423" s="407">
        <v>0</v>
      </c>
      <c r="AX423" s="407">
        <v>0</v>
      </c>
      <c r="AY423" s="407">
        <v>0</v>
      </c>
      <c r="AZ423" s="407">
        <v>0</v>
      </c>
      <c r="BA423" s="407">
        <v>0</v>
      </c>
      <c r="BB423" s="407">
        <v>0</v>
      </c>
      <c r="BC423" s="407">
        <v>0</v>
      </c>
      <c r="BD423" s="407">
        <v>0</v>
      </c>
      <c r="BE423" s="407">
        <v>0</v>
      </c>
      <c r="BF423" s="407">
        <v>0</v>
      </c>
      <c r="BG423" s="407">
        <v>0</v>
      </c>
      <c r="BH423" s="407">
        <v>0</v>
      </c>
      <c r="BI423" s="407">
        <v>0</v>
      </c>
      <c r="BJ423" s="28"/>
      <c r="BK423" s="28"/>
      <c r="BL423" s="28"/>
      <c r="BM423" s="28"/>
    </row>
    <row r="424" spans="1:65" x14ac:dyDescent="0.35">
      <c r="A424" s="28"/>
      <c r="B424" s="402"/>
      <c r="C424" s="403"/>
      <c r="D424" s="404"/>
      <c r="E424" s="405">
        <v>8</v>
      </c>
      <c r="F424" s="406"/>
      <c r="G424" s="408"/>
      <c r="H424" s="409"/>
      <c r="I424" s="409"/>
      <c r="J424" s="409"/>
      <c r="K424" s="409"/>
      <c r="L424" s="409"/>
      <c r="M424" s="409"/>
      <c r="N424" s="524"/>
      <c r="O424" s="407">
        <v>0</v>
      </c>
      <c r="P424" s="407">
        <v>0</v>
      </c>
      <c r="Q424" s="407">
        <v>0</v>
      </c>
      <c r="R424" s="407">
        <v>0</v>
      </c>
      <c r="S424" s="407">
        <v>0</v>
      </c>
      <c r="T424" s="407">
        <v>0</v>
      </c>
      <c r="U424" s="407">
        <v>0</v>
      </c>
      <c r="V424" s="407">
        <v>0</v>
      </c>
      <c r="W424" s="407">
        <v>0</v>
      </c>
      <c r="X424" s="407">
        <v>0</v>
      </c>
      <c r="Y424" s="407">
        <v>0</v>
      </c>
      <c r="Z424" s="407">
        <v>0</v>
      </c>
      <c r="AA424" s="407">
        <v>0</v>
      </c>
      <c r="AB424" s="407">
        <v>0</v>
      </c>
      <c r="AC424" s="407">
        <v>0</v>
      </c>
      <c r="AD424" s="407">
        <v>0</v>
      </c>
      <c r="AE424" s="407">
        <v>0</v>
      </c>
      <c r="AF424" s="407">
        <v>0</v>
      </c>
      <c r="AG424" s="407">
        <v>0</v>
      </c>
      <c r="AH424" s="407">
        <v>0</v>
      </c>
      <c r="AI424" s="407">
        <v>0</v>
      </c>
      <c r="AJ424" s="407">
        <v>0</v>
      </c>
      <c r="AK424" s="407">
        <v>0</v>
      </c>
      <c r="AL424" s="407">
        <v>0</v>
      </c>
      <c r="AM424" s="407">
        <v>0</v>
      </c>
      <c r="AN424" s="407">
        <v>0</v>
      </c>
      <c r="AO424" s="407">
        <v>0</v>
      </c>
      <c r="AP424" s="407">
        <v>0</v>
      </c>
      <c r="AQ424" s="407">
        <v>0</v>
      </c>
      <c r="AR424" s="407">
        <v>0</v>
      </c>
      <c r="AS424" s="407">
        <v>0</v>
      </c>
      <c r="AT424" s="407">
        <v>0</v>
      </c>
      <c r="AU424" s="407">
        <v>0</v>
      </c>
      <c r="AV424" s="407">
        <v>0</v>
      </c>
      <c r="AW424" s="407">
        <v>0</v>
      </c>
      <c r="AX424" s="407">
        <v>0</v>
      </c>
      <c r="AY424" s="407">
        <v>0</v>
      </c>
      <c r="AZ424" s="407">
        <v>0</v>
      </c>
      <c r="BA424" s="407">
        <v>0</v>
      </c>
      <c r="BB424" s="407">
        <v>0</v>
      </c>
      <c r="BC424" s="407">
        <v>0</v>
      </c>
      <c r="BD424" s="407">
        <v>0</v>
      </c>
      <c r="BE424" s="407">
        <v>0</v>
      </c>
      <c r="BF424" s="407">
        <v>0</v>
      </c>
      <c r="BG424" s="407">
        <v>0</v>
      </c>
      <c r="BH424" s="407">
        <v>0</v>
      </c>
      <c r="BI424" s="407">
        <v>0</v>
      </c>
      <c r="BJ424" s="28"/>
      <c r="BK424" s="28"/>
      <c r="BL424" s="28"/>
      <c r="BM424" s="28"/>
    </row>
    <row r="425" spans="1:65" x14ac:dyDescent="0.35">
      <c r="A425" s="28"/>
      <c r="B425" s="402"/>
      <c r="C425" s="403"/>
      <c r="D425" s="404"/>
      <c r="E425" s="405">
        <v>9</v>
      </c>
      <c r="F425" s="406"/>
      <c r="G425" s="408"/>
      <c r="H425" s="409"/>
      <c r="I425" s="409"/>
      <c r="J425" s="409"/>
      <c r="K425" s="409"/>
      <c r="L425" s="409"/>
      <c r="M425" s="409"/>
      <c r="N425" s="409"/>
      <c r="O425" s="524"/>
      <c r="P425" s="407">
        <v>0</v>
      </c>
      <c r="Q425" s="407">
        <v>0</v>
      </c>
      <c r="R425" s="407">
        <v>0</v>
      </c>
      <c r="S425" s="407">
        <v>0</v>
      </c>
      <c r="T425" s="407">
        <v>0</v>
      </c>
      <c r="U425" s="407">
        <v>0</v>
      </c>
      <c r="V425" s="407">
        <v>0</v>
      </c>
      <c r="W425" s="407">
        <v>0</v>
      </c>
      <c r="X425" s="407">
        <v>0</v>
      </c>
      <c r="Y425" s="407">
        <v>0</v>
      </c>
      <c r="Z425" s="407">
        <v>0</v>
      </c>
      <c r="AA425" s="407">
        <v>0</v>
      </c>
      <c r="AB425" s="407">
        <v>0</v>
      </c>
      <c r="AC425" s="407">
        <v>0</v>
      </c>
      <c r="AD425" s="407">
        <v>0</v>
      </c>
      <c r="AE425" s="407">
        <v>0</v>
      </c>
      <c r="AF425" s="407">
        <v>0</v>
      </c>
      <c r="AG425" s="407">
        <v>0</v>
      </c>
      <c r="AH425" s="407">
        <v>0</v>
      </c>
      <c r="AI425" s="407">
        <v>0</v>
      </c>
      <c r="AJ425" s="407">
        <v>0</v>
      </c>
      <c r="AK425" s="407">
        <v>0</v>
      </c>
      <c r="AL425" s="407">
        <v>0</v>
      </c>
      <c r="AM425" s="407">
        <v>0</v>
      </c>
      <c r="AN425" s="407">
        <v>0</v>
      </c>
      <c r="AO425" s="407">
        <v>0</v>
      </c>
      <c r="AP425" s="407">
        <v>0</v>
      </c>
      <c r="AQ425" s="407">
        <v>0</v>
      </c>
      <c r="AR425" s="407">
        <v>0</v>
      </c>
      <c r="AS425" s="407">
        <v>0</v>
      </c>
      <c r="AT425" s="407">
        <v>0</v>
      </c>
      <c r="AU425" s="407">
        <v>0</v>
      </c>
      <c r="AV425" s="407">
        <v>0</v>
      </c>
      <c r="AW425" s="407">
        <v>0</v>
      </c>
      <c r="AX425" s="407">
        <v>0</v>
      </c>
      <c r="AY425" s="407">
        <v>0</v>
      </c>
      <c r="AZ425" s="407">
        <v>0</v>
      </c>
      <c r="BA425" s="407">
        <v>0</v>
      </c>
      <c r="BB425" s="407">
        <v>0</v>
      </c>
      <c r="BC425" s="407">
        <v>0</v>
      </c>
      <c r="BD425" s="407">
        <v>0</v>
      </c>
      <c r="BE425" s="407">
        <v>0</v>
      </c>
      <c r="BF425" s="407">
        <v>0</v>
      </c>
      <c r="BG425" s="407">
        <v>0</v>
      </c>
      <c r="BH425" s="407">
        <v>0</v>
      </c>
      <c r="BI425" s="407">
        <v>0</v>
      </c>
      <c r="BJ425" s="28"/>
      <c r="BK425" s="28"/>
      <c r="BL425" s="28"/>
      <c r="BM425" s="28"/>
    </row>
    <row r="426" spans="1:65" x14ac:dyDescent="0.35">
      <c r="A426" s="28"/>
      <c r="B426" s="402"/>
      <c r="C426" s="403"/>
      <c r="D426" s="404"/>
      <c r="E426" s="411">
        <v>10</v>
      </c>
      <c r="F426" s="406"/>
      <c r="G426" s="408"/>
      <c r="H426" s="409"/>
      <c r="I426" s="409"/>
      <c r="J426" s="409"/>
      <c r="K426" s="409"/>
      <c r="L426" s="409"/>
      <c r="M426" s="409"/>
      <c r="N426" s="409"/>
      <c r="O426" s="409"/>
      <c r="P426" s="524"/>
      <c r="Q426" s="407">
        <v>0</v>
      </c>
      <c r="R426" s="407">
        <v>0</v>
      </c>
      <c r="S426" s="407">
        <v>0</v>
      </c>
      <c r="T426" s="407">
        <v>0</v>
      </c>
      <c r="U426" s="407">
        <v>0</v>
      </c>
      <c r="V426" s="407">
        <v>0</v>
      </c>
      <c r="W426" s="407">
        <v>0</v>
      </c>
      <c r="X426" s="407">
        <v>0</v>
      </c>
      <c r="Y426" s="407">
        <v>0</v>
      </c>
      <c r="Z426" s="407">
        <v>0</v>
      </c>
      <c r="AA426" s="407">
        <v>0</v>
      </c>
      <c r="AB426" s="407">
        <v>0</v>
      </c>
      <c r="AC426" s="407">
        <v>0</v>
      </c>
      <c r="AD426" s="407">
        <v>0</v>
      </c>
      <c r="AE426" s="407">
        <v>0</v>
      </c>
      <c r="AF426" s="407">
        <v>0</v>
      </c>
      <c r="AG426" s="407">
        <v>0</v>
      </c>
      <c r="AH426" s="407">
        <v>0</v>
      </c>
      <c r="AI426" s="407">
        <v>0</v>
      </c>
      <c r="AJ426" s="407">
        <v>0</v>
      </c>
      <c r="AK426" s="407">
        <v>0</v>
      </c>
      <c r="AL426" s="407">
        <v>0</v>
      </c>
      <c r="AM426" s="407">
        <v>0</v>
      </c>
      <c r="AN426" s="407">
        <v>0</v>
      </c>
      <c r="AO426" s="407">
        <v>0</v>
      </c>
      <c r="AP426" s="407">
        <v>0</v>
      </c>
      <c r="AQ426" s="407">
        <v>0</v>
      </c>
      <c r="AR426" s="407">
        <v>0</v>
      </c>
      <c r="AS426" s="407">
        <v>0</v>
      </c>
      <c r="AT426" s="407">
        <v>0</v>
      </c>
      <c r="AU426" s="407">
        <v>0</v>
      </c>
      <c r="AV426" s="407">
        <v>0</v>
      </c>
      <c r="AW426" s="407">
        <v>0</v>
      </c>
      <c r="AX426" s="407">
        <v>0</v>
      </c>
      <c r="AY426" s="407">
        <v>0</v>
      </c>
      <c r="AZ426" s="407">
        <v>0</v>
      </c>
      <c r="BA426" s="407">
        <v>0</v>
      </c>
      <c r="BB426" s="407">
        <v>0</v>
      </c>
      <c r="BC426" s="407">
        <v>0</v>
      </c>
      <c r="BD426" s="407">
        <v>0</v>
      </c>
      <c r="BE426" s="407">
        <v>0</v>
      </c>
      <c r="BF426" s="407">
        <v>0</v>
      </c>
      <c r="BG426" s="407">
        <v>0</v>
      </c>
      <c r="BH426" s="407">
        <v>0</v>
      </c>
      <c r="BI426" s="407">
        <v>0</v>
      </c>
      <c r="BJ426" s="28"/>
      <c r="BK426" s="28"/>
      <c r="BL426" s="28"/>
      <c r="BM426" s="28"/>
    </row>
    <row r="427" spans="1:65" x14ac:dyDescent="0.35">
      <c r="A427" s="28"/>
      <c r="B427" s="196"/>
      <c r="C427" s="402">
        <v>0</v>
      </c>
      <c r="D427" s="196"/>
      <c r="E427" s="196"/>
      <c r="F427" s="412"/>
      <c r="G427" s="413">
        <v>0</v>
      </c>
      <c r="H427" s="413">
        <v>0</v>
      </c>
      <c r="I427" s="413">
        <v>0</v>
      </c>
      <c r="J427" s="413">
        <v>0</v>
      </c>
      <c r="K427" s="413">
        <v>0</v>
      </c>
      <c r="L427" s="413">
        <v>0</v>
      </c>
      <c r="M427" s="413">
        <v>0</v>
      </c>
      <c r="N427" s="413">
        <v>0</v>
      </c>
      <c r="O427" s="413">
        <v>0</v>
      </c>
      <c r="P427" s="413">
        <v>0</v>
      </c>
      <c r="Q427" s="413">
        <v>0</v>
      </c>
      <c r="R427" s="413">
        <v>0</v>
      </c>
      <c r="S427" s="413">
        <v>0</v>
      </c>
      <c r="T427" s="413">
        <v>0</v>
      </c>
      <c r="U427" s="413">
        <v>0</v>
      </c>
      <c r="V427" s="413">
        <v>0</v>
      </c>
      <c r="W427" s="413">
        <v>0</v>
      </c>
      <c r="X427" s="413">
        <v>0</v>
      </c>
      <c r="Y427" s="413">
        <v>0</v>
      </c>
      <c r="Z427" s="413">
        <v>0</v>
      </c>
      <c r="AA427" s="413">
        <v>0</v>
      </c>
      <c r="AB427" s="413">
        <v>0</v>
      </c>
      <c r="AC427" s="413">
        <v>0</v>
      </c>
      <c r="AD427" s="413">
        <v>0</v>
      </c>
      <c r="AE427" s="413">
        <v>0</v>
      </c>
      <c r="AF427" s="413">
        <v>0</v>
      </c>
      <c r="AG427" s="413">
        <v>0</v>
      </c>
      <c r="AH427" s="413">
        <v>0</v>
      </c>
      <c r="AI427" s="413">
        <v>0</v>
      </c>
      <c r="AJ427" s="413">
        <v>0</v>
      </c>
      <c r="AK427" s="413">
        <v>0</v>
      </c>
      <c r="AL427" s="413">
        <v>0</v>
      </c>
      <c r="AM427" s="413">
        <v>0</v>
      </c>
      <c r="AN427" s="413">
        <v>0</v>
      </c>
      <c r="AO427" s="413">
        <v>0</v>
      </c>
      <c r="AP427" s="413">
        <v>0</v>
      </c>
      <c r="AQ427" s="413">
        <v>0</v>
      </c>
      <c r="AR427" s="413">
        <v>0</v>
      </c>
      <c r="AS427" s="413">
        <v>0</v>
      </c>
      <c r="AT427" s="413">
        <v>0</v>
      </c>
      <c r="AU427" s="413">
        <v>0</v>
      </c>
      <c r="AV427" s="413">
        <v>0</v>
      </c>
      <c r="AW427" s="413">
        <v>0</v>
      </c>
      <c r="AX427" s="413">
        <v>0</v>
      </c>
      <c r="AY427" s="413">
        <v>0</v>
      </c>
      <c r="AZ427" s="413">
        <v>0</v>
      </c>
      <c r="BA427" s="413">
        <v>0</v>
      </c>
      <c r="BB427" s="413">
        <v>0</v>
      </c>
      <c r="BC427" s="413">
        <v>0</v>
      </c>
      <c r="BD427" s="413">
        <v>0</v>
      </c>
      <c r="BE427" s="413">
        <v>0</v>
      </c>
      <c r="BF427" s="413">
        <v>0</v>
      </c>
      <c r="BG427" s="413">
        <v>0</v>
      </c>
      <c r="BH427" s="413">
        <v>0</v>
      </c>
      <c r="BI427" s="413">
        <v>0</v>
      </c>
      <c r="BJ427" s="28"/>
      <c r="BK427" s="28"/>
      <c r="BL427" s="28"/>
      <c r="BM427" s="28"/>
    </row>
    <row r="428" spans="1:65" x14ac:dyDescent="0.35">
      <c r="A428" s="28"/>
      <c r="B428" s="397">
        <v>0</v>
      </c>
      <c r="C428" s="398"/>
      <c r="D428" s="399" t="s">
        <v>499</v>
      </c>
      <c r="E428" s="398"/>
      <c r="F428" s="400"/>
      <c r="G428" s="401">
        <v>0</v>
      </c>
      <c r="H428" s="401">
        <v>0</v>
      </c>
      <c r="I428" s="401">
        <v>0</v>
      </c>
      <c r="J428" s="401">
        <v>0</v>
      </c>
      <c r="K428" s="401">
        <v>0</v>
      </c>
      <c r="L428" s="401">
        <v>0</v>
      </c>
      <c r="M428" s="401">
        <v>0</v>
      </c>
      <c r="N428" s="401">
        <v>0</v>
      </c>
      <c r="O428" s="401">
        <v>0</v>
      </c>
      <c r="P428" s="401">
        <v>0</v>
      </c>
      <c r="Q428" s="401">
        <v>0</v>
      </c>
      <c r="R428" s="401">
        <v>0</v>
      </c>
      <c r="S428" s="401">
        <v>0</v>
      </c>
      <c r="T428" s="401">
        <v>0</v>
      </c>
      <c r="U428" s="401">
        <v>0</v>
      </c>
      <c r="V428" s="401">
        <v>0</v>
      </c>
      <c r="W428" s="401">
        <v>0</v>
      </c>
      <c r="X428" s="401">
        <v>0</v>
      </c>
      <c r="Y428" s="401">
        <v>0</v>
      </c>
      <c r="Z428" s="401">
        <v>0</v>
      </c>
      <c r="AA428" s="401">
        <v>0</v>
      </c>
      <c r="AB428" s="401">
        <v>0</v>
      </c>
      <c r="AC428" s="401">
        <v>0</v>
      </c>
      <c r="AD428" s="401">
        <v>0</v>
      </c>
      <c r="AE428" s="401">
        <v>0</v>
      </c>
      <c r="AF428" s="401">
        <v>0</v>
      </c>
      <c r="AG428" s="401">
        <v>0</v>
      </c>
      <c r="AH428" s="401">
        <v>0</v>
      </c>
      <c r="AI428" s="401">
        <v>0</v>
      </c>
      <c r="AJ428" s="401">
        <v>0</v>
      </c>
      <c r="AK428" s="401">
        <v>0</v>
      </c>
      <c r="AL428" s="401">
        <v>0</v>
      </c>
      <c r="AM428" s="401">
        <v>0</v>
      </c>
      <c r="AN428" s="401">
        <v>0</v>
      </c>
      <c r="AO428" s="401">
        <v>0</v>
      </c>
      <c r="AP428" s="401">
        <v>0</v>
      </c>
      <c r="AQ428" s="401">
        <v>0</v>
      </c>
      <c r="AR428" s="401">
        <v>0</v>
      </c>
      <c r="AS428" s="401">
        <v>0</v>
      </c>
      <c r="AT428" s="401">
        <v>0</v>
      </c>
      <c r="AU428" s="401">
        <v>0</v>
      </c>
      <c r="AV428" s="401">
        <v>0</v>
      </c>
      <c r="AW428" s="401">
        <v>0</v>
      </c>
      <c r="AX428" s="401">
        <v>0</v>
      </c>
      <c r="AY428" s="401">
        <v>0</v>
      </c>
      <c r="AZ428" s="401">
        <v>0</v>
      </c>
      <c r="BA428" s="401">
        <v>0</v>
      </c>
      <c r="BB428" s="401">
        <v>0</v>
      </c>
      <c r="BC428" s="401">
        <v>0</v>
      </c>
      <c r="BD428" s="401">
        <v>0</v>
      </c>
      <c r="BE428" s="401">
        <v>0</v>
      </c>
      <c r="BF428" s="401">
        <v>0</v>
      </c>
      <c r="BG428" s="401">
        <v>0</v>
      </c>
      <c r="BH428" s="401">
        <v>0</v>
      </c>
      <c r="BI428" s="401">
        <v>0</v>
      </c>
      <c r="BJ428" s="28"/>
      <c r="BK428" s="28"/>
      <c r="BL428" s="28"/>
      <c r="BM428" s="28"/>
    </row>
    <row r="429" spans="1:65" ht="118" x14ac:dyDescent="0.35">
      <c r="A429" s="28"/>
      <c r="B429" s="402"/>
      <c r="C429" s="403"/>
      <c r="D429" s="404" t="s">
        <v>500</v>
      </c>
      <c r="E429" s="405">
        <v>0</v>
      </c>
      <c r="F429" s="406"/>
      <c r="G429" s="407"/>
      <c r="H429" s="407"/>
      <c r="I429" s="407"/>
      <c r="J429" s="407"/>
      <c r="K429" s="407"/>
      <c r="L429" s="407"/>
      <c r="M429" s="407"/>
      <c r="N429" s="407"/>
      <c r="O429" s="407"/>
      <c r="P429" s="407"/>
      <c r="Q429" s="407"/>
      <c r="R429" s="407"/>
      <c r="S429" s="407"/>
      <c r="T429" s="407"/>
      <c r="U429" s="407"/>
      <c r="V429" s="407"/>
      <c r="W429" s="407"/>
      <c r="X429" s="407"/>
      <c r="Y429" s="407"/>
      <c r="Z429" s="407"/>
      <c r="AA429" s="407"/>
      <c r="AB429" s="407"/>
      <c r="AC429" s="407"/>
      <c r="AD429" s="407"/>
      <c r="AE429" s="407"/>
      <c r="AF429" s="407"/>
      <c r="AG429" s="407"/>
      <c r="AH429" s="407"/>
      <c r="AI429" s="407"/>
      <c r="AJ429" s="407"/>
      <c r="AK429" s="407"/>
      <c r="AL429" s="407"/>
      <c r="AM429" s="407"/>
      <c r="AN429" s="407"/>
      <c r="AO429" s="407"/>
      <c r="AP429" s="407"/>
      <c r="AQ429" s="407"/>
      <c r="AR429" s="407"/>
      <c r="AS429" s="407"/>
      <c r="AT429" s="407"/>
      <c r="AU429" s="407"/>
      <c r="AV429" s="407"/>
      <c r="AW429" s="407"/>
      <c r="AX429" s="407"/>
      <c r="AY429" s="407"/>
      <c r="AZ429" s="407"/>
      <c r="BA429" s="407"/>
      <c r="BB429" s="407"/>
      <c r="BC429" s="407"/>
      <c r="BD429" s="407"/>
      <c r="BE429" s="407"/>
      <c r="BF429" s="407"/>
      <c r="BG429" s="407"/>
      <c r="BH429" s="407"/>
      <c r="BI429" s="407"/>
      <c r="BJ429" s="28"/>
      <c r="BK429" s="28"/>
      <c r="BL429" s="28"/>
      <c r="BM429" s="28"/>
    </row>
    <row r="430" spans="1:65" x14ac:dyDescent="0.35">
      <c r="A430" s="28"/>
      <c r="B430" s="402"/>
      <c r="C430" s="403"/>
      <c r="D430" s="404"/>
      <c r="E430" s="405">
        <v>1</v>
      </c>
      <c r="F430" s="406"/>
      <c r="G430" s="523"/>
      <c r="H430" s="407">
        <v>0</v>
      </c>
      <c r="I430" s="407">
        <v>0</v>
      </c>
      <c r="J430" s="407">
        <v>0</v>
      </c>
      <c r="K430" s="407">
        <v>0</v>
      </c>
      <c r="L430" s="407">
        <v>0</v>
      </c>
      <c r="M430" s="407">
        <v>0</v>
      </c>
      <c r="N430" s="407">
        <v>0</v>
      </c>
      <c r="O430" s="407">
        <v>0</v>
      </c>
      <c r="P430" s="407">
        <v>0</v>
      </c>
      <c r="Q430" s="407">
        <v>0</v>
      </c>
      <c r="R430" s="407">
        <v>0</v>
      </c>
      <c r="S430" s="407">
        <v>0</v>
      </c>
      <c r="T430" s="407">
        <v>0</v>
      </c>
      <c r="U430" s="407">
        <v>0</v>
      </c>
      <c r="V430" s="407">
        <v>0</v>
      </c>
      <c r="W430" s="407">
        <v>0</v>
      </c>
      <c r="X430" s="407">
        <v>0</v>
      </c>
      <c r="Y430" s="407">
        <v>0</v>
      </c>
      <c r="Z430" s="407">
        <v>0</v>
      </c>
      <c r="AA430" s="407">
        <v>0</v>
      </c>
      <c r="AB430" s="407">
        <v>0</v>
      </c>
      <c r="AC430" s="407">
        <v>0</v>
      </c>
      <c r="AD430" s="407">
        <v>0</v>
      </c>
      <c r="AE430" s="407">
        <v>0</v>
      </c>
      <c r="AF430" s="407">
        <v>0</v>
      </c>
      <c r="AG430" s="407">
        <v>0</v>
      </c>
      <c r="AH430" s="407">
        <v>0</v>
      </c>
      <c r="AI430" s="407">
        <v>0</v>
      </c>
      <c r="AJ430" s="407">
        <v>0</v>
      </c>
      <c r="AK430" s="407">
        <v>0</v>
      </c>
      <c r="AL430" s="407">
        <v>0</v>
      </c>
      <c r="AM430" s="407">
        <v>0</v>
      </c>
      <c r="AN430" s="407">
        <v>0</v>
      </c>
      <c r="AO430" s="407">
        <v>0</v>
      </c>
      <c r="AP430" s="407">
        <v>0</v>
      </c>
      <c r="AQ430" s="407">
        <v>0</v>
      </c>
      <c r="AR430" s="407">
        <v>0</v>
      </c>
      <c r="AS430" s="407">
        <v>0</v>
      </c>
      <c r="AT430" s="407">
        <v>0</v>
      </c>
      <c r="AU430" s="407">
        <v>0</v>
      </c>
      <c r="AV430" s="407">
        <v>0</v>
      </c>
      <c r="AW430" s="407">
        <v>0</v>
      </c>
      <c r="AX430" s="407">
        <v>0</v>
      </c>
      <c r="AY430" s="407">
        <v>0</v>
      </c>
      <c r="AZ430" s="407">
        <v>0</v>
      </c>
      <c r="BA430" s="407">
        <v>0</v>
      </c>
      <c r="BB430" s="407">
        <v>0</v>
      </c>
      <c r="BC430" s="407">
        <v>0</v>
      </c>
      <c r="BD430" s="407">
        <v>0</v>
      </c>
      <c r="BE430" s="407">
        <v>0</v>
      </c>
      <c r="BF430" s="407">
        <v>0</v>
      </c>
      <c r="BG430" s="407">
        <v>0</v>
      </c>
      <c r="BH430" s="407">
        <v>0</v>
      </c>
      <c r="BI430" s="407">
        <v>0</v>
      </c>
      <c r="BJ430" s="28"/>
      <c r="BK430" s="28"/>
      <c r="BL430" s="28"/>
      <c r="BM430" s="28"/>
    </row>
    <row r="431" spans="1:65" x14ac:dyDescent="0.35">
      <c r="A431" s="28"/>
      <c r="B431" s="402"/>
      <c r="C431" s="403"/>
      <c r="D431" s="404"/>
      <c r="E431" s="405">
        <v>2</v>
      </c>
      <c r="F431" s="406"/>
      <c r="G431" s="408"/>
      <c r="H431" s="524"/>
      <c r="I431" s="407">
        <v>0</v>
      </c>
      <c r="J431" s="407">
        <v>0</v>
      </c>
      <c r="K431" s="407">
        <v>0</v>
      </c>
      <c r="L431" s="407">
        <v>0</v>
      </c>
      <c r="M431" s="407">
        <v>0</v>
      </c>
      <c r="N431" s="407">
        <v>0</v>
      </c>
      <c r="O431" s="407">
        <v>0</v>
      </c>
      <c r="P431" s="407">
        <v>0</v>
      </c>
      <c r="Q431" s="407">
        <v>0</v>
      </c>
      <c r="R431" s="407">
        <v>0</v>
      </c>
      <c r="S431" s="407">
        <v>0</v>
      </c>
      <c r="T431" s="407">
        <v>0</v>
      </c>
      <c r="U431" s="407">
        <v>0</v>
      </c>
      <c r="V431" s="407">
        <v>0</v>
      </c>
      <c r="W431" s="407">
        <v>0</v>
      </c>
      <c r="X431" s="407">
        <v>0</v>
      </c>
      <c r="Y431" s="407">
        <v>0</v>
      </c>
      <c r="Z431" s="407">
        <v>0</v>
      </c>
      <c r="AA431" s="407">
        <v>0</v>
      </c>
      <c r="AB431" s="407">
        <v>0</v>
      </c>
      <c r="AC431" s="407">
        <v>0</v>
      </c>
      <c r="AD431" s="407">
        <v>0</v>
      </c>
      <c r="AE431" s="407">
        <v>0</v>
      </c>
      <c r="AF431" s="407">
        <v>0</v>
      </c>
      <c r="AG431" s="407">
        <v>0</v>
      </c>
      <c r="AH431" s="407">
        <v>0</v>
      </c>
      <c r="AI431" s="407">
        <v>0</v>
      </c>
      <c r="AJ431" s="407">
        <v>0</v>
      </c>
      <c r="AK431" s="407">
        <v>0</v>
      </c>
      <c r="AL431" s="407">
        <v>0</v>
      </c>
      <c r="AM431" s="407">
        <v>0</v>
      </c>
      <c r="AN431" s="407">
        <v>0</v>
      </c>
      <c r="AO431" s="407">
        <v>0</v>
      </c>
      <c r="AP431" s="407">
        <v>0</v>
      </c>
      <c r="AQ431" s="407">
        <v>0</v>
      </c>
      <c r="AR431" s="407">
        <v>0</v>
      </c>
      <c r="AS431" s="407">
        <v>0</v>
      </c>
      <c r="AT431" s="407">
        <v>0</v>
      </c>
      <c r="AU431" s="407">
        <v>0</v>
      </c>
      <c r="AV431" s="407">
        <v>0</v>
      </c>
      <c r="AW431" s="407">
        <v>0</v>
      </c>
      <c r="AX431" s="407">
        <v>0</v>
      </c>
      <c r="AY431" s="407">
        <v>0</v>
      </c>
      <c r="AZ431" s="407">
        <v>0</v>
      </c>
      <c r="BA431" s="407">
        <v>0</v>
      </c>
      <c r="BB431" s="407">
        <v>0</v>
      </c>
      <c r="BC431" s="407">
        <v>0</v>
      </c>
      <c r="BD431" s="407">
        <v>0</v>
      </c>
      <c r="BE431" s="407">
        <v>0</v>
      </c>
      <c r="BF431" s="407">
        <v>0</v>
      </c>
      <c r="BG431" s="407">
        <v>0</v>
      </c>
      <c r="BH431" s="407">
        <v>0</v>
      </c>
      <c r="BI431" s="407">
        <v>0</v>
      </c>
      <c r="BJ431" s="28"/>
      <c r="BK431" s="28"/>
      <c r="BL431" s="28"/>
      <c r="BM431" s="28"/>
    </row>
    <row r="432" spans="1:65" x14ac:dyDescent="0.35">
      <c r="A432" s="28"/>
      <c r="B432" s="402"/>
      <c r="C432" s="403"/>
      <c r="D432" s="404"/>
      <c r="E432" s="405">
        <v>3</v>
      </c>
      <c r="F432" s="406"/>
      <c r="G432" s="408"/>
      <c r="H432" s="409"/>
      <c r="I432" s="524"/>
      <c r="J432" s="407">
        <v>0</v>
      </c>
      <c r="K432" s="407">
        <v>0</v>
      </c>
      <c r="L432" s="407">
        <v>0</v>
      </c>
      <c r="M432" s="407">
        <v>0</v>
      </c>
      <c r="N432" s="407">
        <v>0</v>
      </c>
      <c r="O432" s="407">
        <v>0</v>
      </c>
      <c r="P432" s="407">
        <v>0</v>
      </c>
      <c r="Q432" s="407">
        <v>0</v>
      </c>
      <c r="R432" s="407">
        <v>0</v>
      </c>
      <c r="S432" s="407">
        <v>0</v>
      </c>
      <c r="T432" s="407">
        <v>0</v>
      </c>
      <c r="U432" s="407">
        <v>0</v>
      </c>
      <c r="V432" s="407">
        <v>0</v>
      </c>
      <c r="W432" s="407">
        <v>0</v>
      </c>
      <c r="X432" s="407">
        <v>0</v>
      </c>
      <c r="Y432" s="407">
        <v>0</v>
      </c>
      <c r="Z432" s="407">
        <v>0</v>
      </c>
      <c r="AA432" s="407">
        <v>0</v>
      </c>
      <c r="AB432" s="407">
        <v>0</v>
      </c>
      <c r="AC432" s="407">
        <v>0</v>
      </c>
      <c r="AD432" s="407">
        <v>0</v>
      </c>
      <c r="AE432" s="407">
        <v>0</v>
      </c>
      <c r="AF432" s="407">
        <v>0</v>
      </c>
      <c r="AG432" s="407">
        <v>0</v>
      </c>
      <c r="AH432" s="407">
        <v>0</v>
      </c>
      <c r="AI432" s="407">
        <v>0</v>
      </c>
      <c r="AJ432" s="407">
        <v>0</v>
      </c>
      <c r="AK432" s="407">
        <v>0</v>
      </c>
      <c r="AL432" s="407">
        <v>0</v>
      </c>
      <c r="AM432" s="407">
        <v>0</v>
      </c>
      <c r="AN432" s="407">
        <v>0</v>
      </c>
      <c r="AO432" s="407">
        <v>0</v>
      </c>
      <c r="AP432" s="407">
        <v>0</v>
      </c>
      <c r="AQ432" s="407">
        <v>0</v>
      </c>
      <c r="AR432" s="407">
        <v>0</v>
      </c>
      <c r="AS432" s="407">
        <v>0</v>
      </c>
      <c r="AT432" s="407">
        <v>0</v>
      </c>
      <c r="AU432" s="407">
        <v>0</v>
      </c>
      <c r="AV432" s="407">
        <v>0</v>
      </c>
      <c r="AW432" s="407">
        <v>0</v>
      </c>
      <c r="AX432" s="407">
        <v>0</v>
      </c>
      <c r="AY432" s="407">
        <v>0</v>
      </c>
      <c r="AZ432" s="407">
        <v>0</v>
      </c>
      <c r="BA432" s="407">
        <v>0</v>
      </c>
      <c r="BB432" s="407">
        <v>0</v>
      </c>
      <c r="BC432" s="407">
        <v>0</v>
      </c>
      <c r="BD432" s="407">
        <v>0</v>
      </c>
      <c r="BE432" s="407">
        <v>0</v>
      </c>
      <c r="BF432" s="407">
        <v>0</v>
      </c>
      <c r="BG432" s="407">
        <v>0</v>
      </c>
      <c r="BH432" s="407">
        <v>0</v>
      </c>
      <c r="BI432" s="407">
        <v>0</v>
      </c>
      <c r="BJ432" s="28"/>
      <c r="BK432" s="28"/>
      <c r="BL432" s="28"/>
      <c r="BM432" s="28"/>
    </row>
    <row r="433" spans="1:65" x14ac:dyDescent="0.35">
      <c r="A433" s="28"/>
      <c r="B433" s="402"/>
      <c r="C433" s="403"/>
      <c r="D433" s="404"/>
      <c r="E433" s="405">
        <v>4</v>
      </c>
      <c r="F433" s="406"/>
      <c r="G433" s="408"/>
      <c r="H433" s="409"/>
      <c r="I433" s="409"/>
      <c r="J433" s="524"/>
      <c r="K433" s="407">
        <v>0</v>
      </c>
      <c r="L433" s="407">
        <v>0</v>
      </c>
      <c r="M433" s="407">
        <v>0</v>
      </c>
      <c r="N433" s="407">
        <v>0</v>
      </c>
      <c r="O433" s="407">
        <v>0</v>
      </c>
      <c r="P433" s="407">
        <v>0</v>
      </c>
      <c r="Q433" s="407">
        <v>0</v>
      </c>
      <c r="R433" s="407">
        <v>0</v>
      </c>
      <c r="S433" s="407">
        <v>0</v>
      </c>
      <c r="T433" s="407">
        <v>0</v>
      </c>
      <c r="U433" s="407">
        <v>0</v>
      </c>
      <c r="V433" s="407">
        <v>0</v>
      </c>
      <c r="W433" s="407">
        <v>0</v>
      </c>
      <c r="X433" s="407">
        <v>0</v>
      </c>
      <c r="Y433" s="407">
        <v>0</v>
      </c>
      <c r="Z433" s="407">
        <v>0</v>
      </c>
      <c r="AA433" s="407">
        <v>0</v>
      </c>
      <c r="AB433" s="407">
        <v>0</v>
      </c>
      <c r="AC433" s="407">
        <v>0</v>
      </c>
      <c r="AD433" s="407">
        <v>0</v>
      </c>
      <c r="AE433" s="407">
        <v>0</v>
      </c>
      <c r="AF433" s="407">
        <v>0</v>
      </c>
      <c r="AG433" s="407">
        <v>0</v>
      </c>
      <c r="AH433" s="407">
        <v>0</v>
      </c>
      <c r="AI433" s="407">
        <v>0</v>
      </c>
      <c r="AJ433" s="407">
        <v>0</v>
      </c>
      <c r="AK433" s="407">
        <v>0</v>
      </c>
      <c r="AL433" s="407">
        <v>0</v>
      </c>
      <c r="AM433" s="407">
        <v>0</v>
      </c>
      <c r="AN433" s="407">
        <v>0</v>
      </c>
      <c r="AO433" s="407">
        <v>0</v>
      </c>
      <c r="AP433" s="407">
        <v>0</v>
      </c>
      <c r="AQ433" s="407">
        <v>0</v>
      </c>
      <c r="AR433" s="407">
        <v>0</v>
      </c>
      <c r="AS433" s="407">
        <v>0</v>
      </c>
      <c r="AT433" s="407">
        <v>0</v>
      </c>
      <c r="AU433" s="407">
        <v>0</v>
      </c>
      <c r="AV433" s="407">
        <v>0</v>
      </c>
      <c r="AW433" s="407">
        <v>0</v>
      </c>
      <c r="AX433" s="407">
        <v>0</v>
      </c>
      <c r="AY433" s="407">
        <v>0</v>
      </c>
      <c r="AZ433" s="407">
        <v>0</v>
      </c>
      <c r="BA433" s="407">
        <v>0</v>
      </c>
      <c r="BB433" s="407">
        <v>0</v>
      </c>
      <c r="BC433" s="407">
        <v>0</v>
      </c>
      <c r="BD433" s="407">
        <v>0</v>
      </c>
      <c r="BE433" s="407">
        <v>0</v>
      </c>
      <c r="BF433" s="407">
        <v>0</v>
      </c>
      <c r="BG433" s="407">
        <v>0</v>
      </c>
      <c r="BH433" s="407">
        <v>0</v>
      </c>
      <c r="BI433" s="407">
        <v>0</v>
      </c>
      <c r="BJ433" s="28"/>
      <c r="BK433" s="28"/>
      <c r="BL433" s="28"/>
      <c r="BM433" s="28"/>
    </row>
    <row r="434" spans="1:65" x14ac:dyDescent="0.35">
      <c r="A434" s="28"/>
      <c r="B434" s="402"/>
      <c r="C434" s="403"/>
      <c r="D434" s="404"/>
      <c r="E434" s="405">
        <v>5</v>
      </c>
      <c r="F434" s="406"/>
      <c r="G434" s="408"/>
      <c r="H434" s="409"/>
      <c r="I434" s="409"/>
      <c r="J434" s="409"/>
      <c r="K434" s="524"/>
      <c r="L434" s="407">
        <v>0</v>
      </c>
      <c r="M434" s="407">
        <v>0</v>
      </c>
      <c r="N434" s="407">
        <v>0</v>
      </c>
      <c r="O434" s="407">
        <v>0</v>
      </c>
      <c r="P434" s="407">
        <v>0</v>
      </c>
      <c r="Q434" s="407">
        <v>0</v>
      </c>
      <c r="R434" s="407">
        <v>0</v>
      </c>
      <c r="S434" s="407">
        <v>0</v>
      </c>
      <c r="T434" s="407">
        <v>0</v>
      </c>
      <c r="U434" s="407">
        <v>0</v>
      </c>
      <c r="V434" s="407">
        <v>0</v>
      </c>
      <c r="W434" s="407">
        <v>0</v>
      </c>
      <c r="X434" s="407">
        <v>0</v>
      </c>
      <c r="Y434" s="407">
        <v>0</v>
      </c>
      <c r="Z434" s="407">
        <v>0</v>
      </c>
      <c r="AA434" s="407">
        <v>0</v>
      </c>
      <c r="AB434" s="407">
        <v>0</v>
      </c>
      <c r="AC434" s="407">
        <v>0</v>
      </c>
      <c r="AD434" s="407">
        <v>0</v>
      </c>
      <c r="AE434" s="407">
        <v>0</v>
      </c>
      <c r="AF434" s="407">
        <v>0</v>
      </c>
      <c r="AG434" s="407">
        <v>0</v>
      </c>
      <c r="AH434" s="407">
        <v>0</v>
      </c>
      <c r="AI434" s="407">
        <v>0</v>
      </c>
      <c r="AJ434" s="407">
        <v>0</v>
      </c>
      <c r="AK434" s="407">
        <v>0</v>
      </c>
      <c r="AL434" s="407">
        <v>0</v>
      </c>
      <c r="AM434" s="407">
        <v>0</v>
      </c>
      <c r="AN434" s="407">
        <v>0</v>
      </c>
      <c r="AO434" s="407">
        <v>0</v>
      </c>
      <c r="AP434" s="407">
        <v>0</v>
      </c>
      <c r="AQ434" s="407">
        <v>0</v>
      </c>
      <c r="AR434" s="407">
        <v>0</v>
      </c>
      <c r="AS434" s="407">
        <v>0</v>
      </c>
      <c r="AT434" s="407">
        <v>0</v>
      </c>
      <c r="AU434" s="407">
        <v>0</v>
      </c>
      <c r="AV434" s="407">
        <v>0</v>
      </c>
      <c r="AW434" s="407">
        <v>0</v>
      </c>
      <c r="AX434" s="407">
        <v>0</v>
      </c>
      <c r="AY434" s="407">
        <v>0</v>
      </c>
      <c r="AZ434" s="407">
        <v>0</v>
      </c>
      <c r="BA434" s="407">
        <v>0</v>
      </c>
      <c r="BB434" s="407">
        <v>0</v>
      </c>
      <c r="BC434" s="407">
        <v>0</v>
      </c>
      <c r="BD434" s="407">
        <v>0</v>
      </c>
      <c r="BE434" s="407">
        <v>0</v>
      </c>
      <c r="BF434" s="407">
        <v>0</v>
      </c>
      <c r="BG434" s="407">
        <v>0</v>
      </c>
      <c r="BH434" s="407">
        <v>0</v>
      </c>
      <c r="BI434" s="407">
        <v>0</v>
      </c>
      <c r="BJ434" s="28"/>
      <c r="BK434" s="28"/>
      <c r="BL434" s="28"/>
      <c r="BM434" s="28"/>
    </row>
    <row r="435" spans="1:65" x14ac:dyDescent="0.35">
      <c r="A435" s="28"/>
      <c r="B435" s="402"/>
      <c r="C435" s="403"/>
      <c r="D435" s="404"/>
      <c r="E435" s="405">
        <v>6</v>
      </c>
      <c r="F435" s="406"/>
      <c r="G435" s="408"/>
      <c r="H435" s="409"/>
      <c r="I435" s="409"/>
      <c r="J435" s="409"/>
      <c r="K435" s="409"/>
      <c r="L435" s="524"/>
      <c r="M435" s="407">
        <v>0</v>
      </c>
      <c r="N435" s="407">
        <v>0</v>
      </c>
      <c r="O435" s="407">
        <v>0</v>
      </c>
      <c r="P435" s="407">
        <v>0</v>
      </c>
      <c r="Q435" s="407">
        <v>0</v>
      </c>
      <c r="R435" s="407">
        <v>0</v>
      </c>
      <c r="S435" s="407">
        <v>0</v>
      </c>
      <c r="T435" s="407">
        <v>0</v>
      </c>
      <c r="U435" s="407">
        <v>0</v>
      </c>
      <c r="V435" s="407">
        <v>0</v>
      </c>
      <c r="W435" s="407">
        <v>0</v>
      </c>
      <c r="X435" s="407">
        <v>0</v>
      </c>
      <c r="Y435" s="407">
        <v>0</v>
      </c>
      <c r="Z435" s="407">
        <v>0</v>
      </c>
      <c r="AA435" s="407">
        <v>0</v>
      </c>
      <c r="AB435" s="407">
        <v>0</v>
      </c>
      <c r="AC435" s="407">
        <v>0</v>
      </c>
      <c r="AD435" s="407">
        <v>0</v>
      </c>
      <c r="AE435" s="407">
        <v>0</v>
      </c>
      <c r="AF435" s="407">
        <v>0</v>
      </c>
      <c r="AG435" s="407">
        <v>0</v>
      </c>
      <c r="AH435" s="407">
        <v>0</v>
      </c>
      <c r="AI435" s="407">
        <v>0</v>
      </c>
      <c r="AJ435" s="407">
        <v>0</v>
      </c>
      <c r="AK435" s="407">
        <v>0</v>
      </c>
      <c r="AL435" s="407">
        <v>0</v>
      </c>
      <c r="AM435" s="407">
        <v>0</v>
      </c>
      <c r="AN435" s="407">
        <v>0</v>
      </c>
      <c r="AO435" s="407">
        <v>0</v>
      </c>
      <c r="AP435" s="407">
        <v>0</v>
      </c>
      <c r="AQ435" s="407">
        <v>0</v>
      </c>
      <c r="AR435" s="407">
        <v>0</v>
      </c>
      <c r="AS435" s="407">
        <v>0</v>
      </c>
      <c r="AT435" s="407">
        <v>0</v>
      </c>
      <c r="AU435" s="407">
        <v>0</v>
      </c>
      <c r="AV435" s="407">
        <v>0</v>
      </c>
      <c r="AW435" s="407">
        <v>0</v>
      </c>
      <c r="AX435" s="407">
        <v>0</v>
      </c>
      <c r="AY435" s="407">
        <v>0</v>
      </c>
      <c r="AZ435" s="407">
        <v>0</v>
      </c>
      <c r="BA435" s="407">
        <v>0</v>
      </c>
      <c r="BB435" s="407">
        <v>0</v>
      </c>
      <c r="BC435" s="407">
        <v>0</v>
      </c>
      <c r="BD435" s="407">
        <v>0</v>
      </c>
      <c r="BE435" s="407">
        <v>0</v>
      </c>
      <c r="BF435" s="407">
        <v>0</v>
      </c>
      <c r="BG435" s="407">
        <v>0</v>
      </c>
      <c r="BH435" s="407">
        <v>0</v>
      </c>
      <c r="BI435" s="407">
        <v>0</v>
      </c>
      <c r="BJ435" s="28"/>
      <c r="BK435" s="28"/>
      <c r="BL435" s="28"/>
      <c r="BM435" s="28"/>
    </row>
    <row r="436" spans="1:65" x14ac:dyDescent="0.35">
      <c r="A436" s="28"/>
      <c r="B436" s="402"/>
      <c r="C436" s="403"/>
      <c r="D436" s="404"/>
      <c r="E436" s="405">
        <v>7</v>
      </c>
      <c r="F436" s="406"/>
      <c r="G436" s="408"/>
      <c r="H436" s="409"/>
      <c r="I436" s="409"/>
      <c r="J436" s="409"/>
      <c r="K436" s="409"/>
      <c r="L436" s="409"/>
      <c r="M436" s="524"/>
      <c r="N436" s="407">
        <v>0</v>
      </c>
      <c r="O436" s="407">
        <v>0</v>
      </c>
      <c r="P436" s="407">
        <v>0</v>
      </c>
      <c r="Q436" s="407">
        <v>0</v>
      </c>
      <c r="R436" s="407">
        <v>0</v>
      </c>
      <c r="S436" s="407">
        <v>0</v>
      </c>
      <c r="T436" s="407">
        <v>0</v>
      </c>
      <c r="U436" s="407">
        <v>0</v>
      </c>
      <c r="V436" s="407">
        <v>0</v>
      </c>
      <c r="W436" s="407">
        <v>0</v>
      </c>
      <c r="X436" s="407">
        <v>0</v>
      </c>
      <c r="Y436" s="407">
        <v>0</v>
      </c>
      <c r="Z436" s="407">
        <v>0</v>
      </c>
      <c r="AA436" s="407">
        <v>0</v>
      </c>
      <c r="AB436" s="407">
        <v>0</v>
      </c>
      <c r="AC436" s="407">
        <v>0</v>
      </c>
      <c r="AD436" s="407">
        <v>0</v>
      </c>
      <c r="AE436" s="407">
        <v>0</v>
      </c>
      <c r="AF436" s="407">
        <v>0</v>
      </c>
      <c r="AG436" s="407">
        <v>0</v>
      </c>
      <c r="AH436" s="407">
        <v>0</v>
      </c>
      <c r="AI436" s="407">
        <v>0</v>
      </c>
      <c r="AJ436" s="407">
        <v>0</v>
      </c>
      <c r="AK436" s="407">
        <v>0</v>
      </c>
      <c r="AL436" s="407">
        <v>0</v>
      </c>
      <c r="AM436" s="407">
        <v>0</v>
      </c>
      <c r="AN436" s="407">
        <v>0</v>
      </c>
      <c r="AO436" s="407">
        <v>0</v>
      </c>
      <c r="AP436" s="407">
        <v>0</v>
      </c>
      <c r="AQ436" s="407">
        <v>0</v>
      </c>
      <c r="AR436" s="407">
        <v>0</v>
      </c>
      <c r="AS436" s="407">
        <v>0</v>
      </c>
      <c r="AT436" s="407">
        <v>0</v>
      </c>
      <c r="AU436" s="407">
        <v>0</v>
      </c>
      <c r="AV436" s="407">
        <v>0</v>
      </c>
      <c r="AW436" s="407">
        <v>0</v>
      </c>
      <c r="AX436" s="407">
        <v>0</v>
      </c>
      <c r="AY436" s="407">
        <v>0</v>
      </c>
      <c r="AZ436" s="407">
        <v>0</v>
      </c>
      <c r="BA436" s="407">
        <v>0</v>
      </c>
      <c r="BB436" s="407">
        <v>0</v>
      </c>
      <c r="BC436" s="407">
        <v>0</v>
      </c>
      <c r="BD436" s="407">
        <v>0</v>
      </c>
      <c r="BE436" s="407">
        <v>0</v>
      </c>
      <c r="BF436" s="407">
        <v>0</v>
      </c>
      <c r="BG436" s="407">
        <v>0</v>
      </c>
      <c r="BH436" s="407">
        <v>0</v>
      </c>
      <c r="BI436" s="407">
        <v>0</v>
      </c>
      <c r="BJ436" s="28"/>
      <c r="BK436" s="28"/>
      <c r="BL436" s="28"/>
      <c r="BM436" s="28"/>
    </row>
    <row r="437" spans="1:65" x14ac:dyDescent="0.35">
      <c r="A437" s="28"/>
      <c r="B437" s="402"/>
      <c r="C437" s="403"/>
      <c r="D437" s="404"/>
      <c r="E437" s="405">
        <v>8</v>
      </c>
      <c r="F437" s="406"/>
      <c r="G437" s="408"/>
      <c r="H437" s="409"/>
      <c r="I437" s="409"/>
      <c r="J437" s="409"/>
      <c r="K437" s="409"/>
      <c r="L437" s="409"/>
      <c r="M437" s="409"/>
      <c r="N437" s="524"/>
      <c r="O437" s="407">
        <v>0</v>
      </c>
      <c r="P437" s="407">
        <v>0</v>
      </c>
      <c r="Q437" s="407">
        <v>0</v>
      </c>
      <c r="R437" s="407">
        <v>0</v>
      </c>
      <c r="S437" s="407">
        <v>0</v>
      </c>
      <c r="T437" s="407">
        <v>0</v>
      </c>
      <c r="U437" s="407">
        <v>0</v>
      </c>
      <c r="V437" s="407">
        <v>0</v>
      </c>
      <c r="W437" s="407">
        <v>0</v>
      </c>
      <c r="X437" s="407">
        <v>0</v>
      </c>
      <c r="Y437" s="407">
        <v>0</v>
      </c>
      <c r="Z437" s="407">
        <v>0</v>
      </c>
      <c r="AA437" s="407">
        <v>0</v>
      </c>
      <c r="AB437" s="407">
        <v>0</v>
      </c>
      <c r="AC437" s="407">
        <v>0</v>
      </c>
      <c r="AD437" s="407">
        <v>0</v>
      </c>
      <c r="AE437" s="407">
        <v>0</v>
      </c>
      <c r="AF437" s="407">
        <v>0</v>
      </c>
      <c r="AG437" s="407">
        <v>0</v>
      </c>
      <c r="AH437" s="407">
        <v>0</v>
      </c>
      <c r="AI437" s="407">
        <v>0</v>
      </c>
      <c r="AJ437" s="407">
        <v>0</v>
      </c>
      <c r="AK437" s="407">
        <v>0</v>
      </c>
      <c r="AL437" s="407">
        <v>0</v>
      </c>
      <c r="AM437" s="407">
        <v>0</v>
      </c>
      <c r="AN437" s="407">
        <v>0</v>
      </c>
      <c r="AO437" s="407">
        <v>0</v>
      </c>
      <c r="AP437" s="407">
        <v>0</v>
      </c>
      <c r="AQ437" s="407">
        <v>0</v>
      </c>
      <c r="AR437" s="407">
        <v>0</v>
      </c>
      <c r="AS437" s="407">
        <v>0</v>
      </c>
      <c r="AT437" s="407">
        <v>0</v>
      </c>
      <c r="AU437" s="407">
        <v>0</v>
      </c>
      <c r="AV437" s="407">
        <v>0</v>
      </c>
      <c r="AW437" s="407">
        <v>0</v>
      </c>
      <c r="AX437" s="407">
        <v>0</v>
      </c>
      <c r="AY437" s="407">
        <v>0</v>
      </c>
      <c r="AZ437" s="407">
        <v>0</v>
      </c>
      <c r="BA437" s="407">
        <v>0</v>
      </c>
      <c r="BB437" s="407">
        <v>0</v>
      </c>
      <c r="BC437" s="407">
        <v>0</v>
      </c>
      <c r="BD437" s="407">
        <v>0</v>
      </c>
      <c r="BE437" s="407">
        <v>0</v>
      </c>
      <c r="BF437" s="407">
        <v>0</v>
      </c>
      <c r="BG437" s="407">
        <v>0</v>
      </c>
      <c r="BH437" s="407">
        <v>0</v>
      </c>
      <c r="BI437" s="407">
        <v>0</v>
      </c>
      <c r="BJ437" s="28"/>
      <c r="BK437" s="28"/>
      <c r="BL437" s="28"/>
      <c r="BM437" s="28"/>
    </row>
    <row r="438" spans="1:65" x14ac:dyDescent="0.35">
      <c r="A438" s="28"/>
      <c r="B438" s="402"/>
      <c r="C438" s="403"/>
      <c r="D438" s="404"/>
      <c r="E438" s="405">
        <v>9</v>
      </c>
      <c r="F438" s="406"/>
      <c r="G438" s="408"/>
      <c r="H438" s="409"/>
      <c r="I438" s="409"/>
      <c r="J438" s="409"/>
      <c r="K438" s="409"/>
      <c r="L438" s="409"/>
      <c r="M438" s="409"/>
      <c r="N438" s="409"/>
      <c r="O438" s="524"/>
      <c r="P438" s="407">
        <v>0</v>
      </c>
      <c r="Q438" s="407">
        <v>0</v>
      </c>
      <c r="R438" s="407">
        <v>0</v>
      </c>
      <c r="S438" s="407">
        <v>0</v>
      </c>
      <c r="T438" s="407">
        <v>0</v>
      </c>
      <c r="U438" s="407">
        <v>0</v>
      </c>
      <c r="V438" s="407">
        <v>0</v>
      </c>
      <c r="W438" s="407">
        <v>0</v>
      </c>
      <c r="X438" s="407">
        <v>0</v>
      </c>
      <c r="Y438" s="407">
        <v>0</v>
      </c>
      <c r="Z438" s="407">
        <v>0</v>
      </c>
      <c r="AA438" s="407">
        <v>0</v>
      </c>
      <c r="AB438" s="407">
        <v>0</v>
      </c>
      <c r="AC438" s="407">
        <v>0</v>
      </c>
      <c r="AD438" s="407">
        <v>0</v>
      </c>
      <c r="AE438" s="407">
        <v>0</v>
      </c>
      <c r="AF438" s="407">
        <v>0</v>
      </c>
      <c r="AG438" s="407">
        <v>0</v>
      </c>
      <c r="AH438" s="407">
        <v>0</v>
      </c>
      <c r="AI438" s="407">
        <v>0</v>
      </c>
      <c r="AJ438" s="407">
        <v>0</v>
      </c>
      <c r="AK438" s="407">
        <v>0</v>
      </c>
      <c r="AL438" s="407">
        <v>0</v>
      </c>
      <c r="AM438" s="407">
        <v>0</v>
      </c>
      <c r="AN438" s="407">
        <v>0</v>
      </c>
      <c r="AO438" s="407">
        <v>0</v>
      </c>
      <c r="AP438" s="407">
        <v>0</v>
      </c>
      <c r="AQ438" s="407">
        <v>0</v>
      </c>
      <c r="AR438" s="407">
        <v>0</v>
      </c>
      <c r="AS438" s="407">
        <v>0</v>
      </c>
      <c r="AT438" s="407">
        <v>0</v>
      </c>
      <c r="AU438" s="407">
        <v>0</v>
      </c>
      <c r="AV438" s="407">
        <v>0</v>
      </c>
      <c r="AW438" s="407">
        <v>0</v>
      </c>
      <c r="AX438" s="407">
        <v>0</v>
      </c>
      <c r="AY438" s="407">
        <v>0</v>
      </c>
      <c r="AZ438" s="407">
        <v>0</v>
      </c>
      <c r="BA438" s="407">
        <v>0</v>
      </c>
      <c r="BB438" s="407">
        <v>0</v>
      </c>
      <c r="BC438" s="407">
        <v>0</v>
      </c>
      <c r="BD438" s="407">
        <v>0</v>
      </c>
      <c r="BE438" s="407">
        <v>0</v>
      </c>
      <c r="BF438" s="407">
        <v>0</v>
      </c>
      <c r="BG438" s="407">
        <v>0</v>
      </c>
      <c r="BH438" s="407">
        <v>0</v>
      </c>
      <c r="BI438" s="407">
        <v>0</v>
      </c>
      <c r="BJ438" s="28"/>
      <c r="BK438" s="28"/>
      <c r="BL438" s="28"/>
      <c r="BM438" s="28"/>
    </row>
    <row r="439" spans="1:65" x14ac:dyDescent="0.35">
      <c r="A439" s="28"/>
      <c r="B439" s="402"/>
      <c r="C439" s="403"/>
      <c r="D439" s="404"/>
      <c r="E439" s="411">
        <v>10</v>
      </c>
      <c r="F439" s="406"/>
      <c r="G439" s="408"/>
      <c r="H439" s="409"/>
      <c r="I439" s="409"/>
      <c r="J439" s="409"/>
      <c r="K439" s="409"/>
      <c r="L439" s="409"/>
      <c r="M439" s="409"/>
      <c r="N439" s="409"/>
      <c r="O439" s="409"/>
      <c r="P439" s="524"/>
      <c r="Q439" s="407">
        <v>0</v>
      </c>
      <c r="R439" s="407">
        <v>0</v>
      </c>
      <c r="S439" s="407">
        <v>0</v>
      </c>
      <c r="T439" s="407">
        <v>0</v>
      </c>
      <c r="U439" s="407">
        <v>0</v>
      </c>
      <c r="V439" s="407">
        <v>0</v>
      </c>
      <c r="W439" s="407">
        <v>0</v>
      </c>
      <c r="X439" s="407">
        <v>0</v>
      </c>
      <c r="Y439" s="407">
        <v>0</v>
      </c>
      <c r="Z439" s="407">
        <v>0</v>
      </c>
      <c r="AA439" s="407">
        <v>0</v>
      </c>
      <c r="AB439" s="407">
        <v>0</v>
      </c>
      <c r="AC439" s="407">
        <v>0</v>
      </c>
      <c r="AD439" s="407">
        <v>0</v>
      </c>
      <c r="AE439" s="407">
        <v>0</v>
      </c>
      <c r="AF439" s="407">
        <v>0</v>
      </c>
      <c r="AG439" s="407">
        <v>0</v>
      </c>
      <c r="AH439" s="407">
        <v>0</v>
      </c>
      <c r="AI439" s="407">
        <v>0</v>
      </c>
      <c r="AJ439" s="407">
        <v>0</v>
      </c>
      <c r="AK439" s="407">
        <v>0</v>
      </c>
      <c r="AL439" s="407">
        <v>0</v>
      </c>
      <c r="AM439" s="407">
        <v>0</v>
      </c>
      <c r="AN439" s="407">
        <v>0</v>
      </c>
      <c r="AO439" s="407">
        <v>0</v>
      </c>
      <c r="AP439" s="407">
        <v>0</v>
      </c>
      <c r="AQ439" s="407">
        <v>0</v>
      </c>
      <c r="AR439" s="407">
        <v>0</v>
      </c>
      <c r="AS439" s="407">
        <v>0</v>
      </c>
      <c r="AT439" s="407">
        <v>0</v>
      </c>
      <c r="AU439" s="407">
        <v>0</v>
      </c>
      <c r="AV439" s="407">
        <v>0</v>
      </c>
      <c r="AW439" s="407">
        <v>0</v>
      </c>
      <c r="AX439" s="407">
        <v>0</v>
      </c>
      <c r="AY439" s="407">
        <v>0</v>
      </c>
      <c r="AZ439" s="407">
        <v>0</v>
      </c>
      <c r="BA439" s="407">
        <v>0</v>
      </c>
      <c r="BB439" s="407">
        <v>0</v>
      </c>
      <c r="BC439" s="407">
        <v>0</v>
      </c>
      <c r="BD439" s="407">
        <v>0</v>
      </c>
      <c r="BE439" s="407">
        <v>0</v>
      </c>
      <c r="BF439" s="407">
        <v>0</v>
      </c>
      <c r="BG439" s="407">
        <v>0</v>
      </c>
      <c r="BH439" s="407">
        <v>0</v>
      </c>
      <c r="BI439" s="407">
        <v>0</v>
      </c>
      <c r="BJ439" s="28"/>
      <c r="BK439" s="28"/>
      <c r="BL439" s="28"/>
      <c r="BM439" s="28"/>
    </row>
    <row r="440" spans="1:65" x14ac:dyDescent="0.35">
      <c r="A440" s="28"/>
      <c r="B440" s="196"/>
      <c r="C440" s="402">
        <v>0</v>
      </c>
      <c r="D440" s="196"/>
      <c r="E440" s="196"/>
      <c r="F440" s="412"/>
      <c r="G440" s="413">
        <v>0</v>
      </c>
      <c r="H440" s="413">
        <v>0</v>
      </c>
      <c r="I440" s="413">
        <v>0</v>
      </c>
      <c r="J440" s="413">
        <v>0</v>
      </c>
      <c r="K440" s="413">
        <v>0</v>
      </c>
      <c r="L440" s="413">
        <v>0</v>
      </c>
      <c r="M440" s="413">
        <v>0</v>
      </c>
      <c r="N440" s="413">
        <v>0</v>
      </c>
      <c r="O440" s="413">
        <v>0</v>
      </c>
      <c r="P440" s="413">
        <v>0</v>
      </c>
      <c r="Q440" s="413">
        <v>0</v>
      </c>
      <c r="R440" s="413">
        <v>0</v>
      </c>
      <c r="S440" s="413">
        <v>0</v>
      </c>
      <c r="T440" s="413">
        <v>0</v>
      </c>
      <c r="U440" s="413">
        <v>0</v>
      </c>
      <c r="V440" s="413">
        <v>0</v>
      </c>
      <c r="W440" s="413">
        <v>0</v>
      </c>
      <c r="X440" s="413">
        <v>0</v>
      </c>
      <c r="Y440" s="413">
        <v>0</v>
      </c>
      <c r="Z440" s="413">
        <v>0</v>
      </c>
      <c r="AA440" s="413">
        <v>0</v>
      </c>
      <c r="AB440" s="413">
        <v>0</v>
      </c>
      <c r="AC440" s="413">
        <v>0</v>
      </c>
      <c r="AD440" s="413">
        <v>0</v>
      </c>
      <c r="AE440" s="413">
        <v>0</v>
      </c>
      <c r="AF440" s="413">
        <v>0</v>
      </c>
      <c r="AG440" s="413">
        <v>0</v>
      </c>
      <c r="AH440" s="413">
        <v>0</v>
      </c>
      <c r="AI440" s="413">
        <v>0</v>
      </c>
      <c r="AJ440" s="413">
        <v>0</v>
      </c>
      <c r="AK440" s="413">
        <v>0</v>
      </c>
      <c r="AL440" s="413">
        <v>0</v>
      </c>
      <c r="AM440" s="413">
        <v>0</v>
      </c>
      <c r="AN440" s="413">
        <v>0</v>
      </c>
      <c r="AO440" s="413">
        <v>0</v>
      </c>
      <c r="AP440" s="413">
        <v>0</v>
      </c>
      <c r="AQ440" s="413">
        <v>0</v>
      </c>
      <c r="AR440" s="413">
        <v>0</v>
      </c>
      <c r="AS440" s="413">
        <v>0</v>
      </c>
      <c r="AT440" s="413">
        <v>0</v>
      </c>
      <c r="AU440" s="413">
        <v>0</v>
      </c>
      <c r="AV440" s="413">
        <v>0</v>
      </c>
      <c r="AW440" s="413">
        <v>0</v>
      </c>
      <c r="AX440" s="413">
        <v>0</v>
      </c>
      <c r="AY440" s="413">
        <v>0</v>
      </c>
      <c r="AZ440" s="413">
        <v>0</v>
      </c>
      <c r="BA440" s="413">
        <v>0</v>
      </c>
      <c r="BB440" s="413">
        <v>0</v>
      </c>
      <c r="BC440" s="413">
        <v>0</v>
      </c>
      <c r="BD440" s="413">
        <v>0</v>
      </c>
      <c r="BE440" s="413">
        <v>0</v>
      </c>
      <c r="BF440" s="413">
        <v>0</v>
      </c>
      <c r="BG440" s="413">
        <v>0</v>
      </c>
      <c r="BH440" s="413">
        <v>0</v>
      </c>
      <c r="BI440" s="413">
        <v>0</v>
      </c>
      <c r="BJ440" s="28"/>
      <c r="BK440" s="28"/>
      <c r="BL440" s="28"/>
      <c r="BM440" s="28"/>
    </row>
    <row r="441" spans="1:65" x14ac:dyDescent="0.35">
      <c r="A441" s="28"/>
      <c r="B441" s="397">
        <v>0</v>
      </c>
      <c r="C441" s="398"/>
      <c r="D441" s="399" t="s">
        <v>499</v>
      </c>
      <c r="E441" s="398"/>
      <c r="F441" s="400"/>
      <c r="G441" s="401">
        <v>0</v>
      </c>
      <c r="H441" s="401">
        <v>0</v>
      </c>
      <c r="I441" s="401">
        <v>0</v>
      </c>
      <c r="J441" s="401">
        <v>0</v>
      </c>
      <c r="K441" s="401">
        <v>0</v>
      </c>
      <c r="L441" s="401">
        <v>0</v>
      </c>
      <c r="M441" s="401">
        <v>0</v>
      </c>
      <c r="N441" s="401">
        <v>0</v>
      </c>
      <c r="O441" s="401">
        <v>0</v>
      </c>
      <c r="P441" s="401">
        <v>0</v>
      </c>
      <c r="Q441" s="401">
        <v>0</v>
      </c>
      <c r="R441" s="401">
        <v>0</v>
      </c>
      <c r="S441" s="401">
        <v>0</v>
      </c>
      <c r="T441" s="401">
        <v>0</v>
      </c>
      <c r="U441" s="401">
        <v>0</v>
      </c>
      <c r="V441" s="401">
        <v>0</v>
      </c>
      <c r="W441" s="401">
        <v>0</v>
      </c>
      <c r="X441" s="401">
        <v>0</v>
      </c>
      <c r="Y441" s="401">
        <v>0</v>
      </c>
      <c r="Z441" s="401">
        <v>0</v>
      </c>
      <c r="AA441" s="401">
        <v>0</v>
      </c>
      <c r="AB441" s="401">
        <v>0</v>
      </c>
      <c r="AC441" s="401">
        <v>0</v>
      </c>
      <c r="AD441" s="401">
        <v>0</v>
      </c>
      <c r="AE441" s="401">
        <v>0</v>
      </c>
      <c r="AF441" s="401">
        <v>0</v>
      </c>
      <c r="AG441" s="401">
        <v>0</v>
      </c>
      <c r="AH441" s="401">
        <v>0</v>
      </c>
      <c r="AI441" s="401">
        <v>0</v>
      </c>
      <c r="AJ441" s="401">
        <v>0</v>
      </c>
      <c r="AK441" s="401">
        <v>0</v>
      </c>
      <c r="AL441" s="401">
        <v>0</v>
      </c>
      <c r="AM441" s="401">
        <v>0</v>
      </c>
      <c r="AN441" s="401">
        <v>0</v>
      </c>
      <c r="AO441" s="401">
        <v>0</v>
      </c>
      <c r="AP441" s="401">
        <v>0</v>
      </c>
      <c r="AQ441" s="401">
        <v>0</v>
      </c>
      <c r="AR441" s="401">
        <v>0</v>
      </c>
      <c r="AS441" s="401">
        <v>0</v>
      </c>
      <c r="AT441" s="401">
        <v>0</v>
      </c>
      <c r="AU441" s="401">
        <v>0</v>
      </c>
      <c r="AV441" s="401">
        <v>0</v>
      </c>
      <c r="AW441" s="401">
        <v>0</v>
      </c>
      <c r="AX441" s="401">
        <v>0</v>
      </c>
      <c r="AY441" s="401">
        <v>0</v>
      </c>
      <c r="AZ441" s="401">
        <v>0</v>
      </c>
      <c r="BA441" s="401">
        <v>0</v>
      </c>
      <c r="BB441" s="401">
        <v>0</v>
      </c>
      <c r="BC441" s="401">
        <v>0</v>
      </c>
      <c r="BD441" s="401">
        <v>0</v>
      </c>
      <c r="BE441" s="401">
        <v>0</v>
      </c>
      <c r="BF441" s="401">
        <v>0</v>
      </c>
      <c r="BG441" s="401">
        <v>0</v>
      </c>
      <c r="BH441" s="401">
        <v>0</v>
      </c>
      <c r="BI441" s="401">
        <v>0</v>
      </c>
      <c r="BJ441" s="28"/>
      <c r="BK441" s="28"/>
      <c r="BL441" s="28"/>
      <c r="BM441" s="28"/>
    </row>
    <row r="442" spans="1:65" ht="118" x14ac:dyDescent="0.35">
      <c r="A442" s="28"/>
      <c r="B442" s="402"/>
      <c r="C442" s="403"/>
      <c r="D442" s="404" t="s">
        <v>500</v>
      </c>
      <c r="E442" s="405">
        <v>0</v>
      </c>
      <c r="F442" s="406"/>
      <c r="G442" s="407"/>
      <c r="H442" s="407"/>
      <c r="I442" s="407"/>
      <c r="J442" s="407"/>
      <c r="K442" s="407"/>
      <c r="L442" s="407"/>
      <c r="M442" s="407"/>
      <c r="N442" s="407"/>
      <c r="O442" s="407"/>
      <c r="P442" s="407"/>
      <c r="Q442" s="407"/>
      <c r="R442" s="407"/>
      <c r="S442" s="407"/>
      <c r="T442" s="407"/>
      <c r="U442" s="407"/>
      <c r="V442" s="407"/>
      <c r="W442" s="407"/>
      <c r="X442" s="407"/>
      <c r="Y442" s="407"/>
      <c r="Z442" s="407"/>
      <c r="AA442" s="407"/>
      <c r="AB442" s="407"/>
      <c r="AC442" s="407"/>
      <c r="AD442" s="407"/>
      <c r="AE442" s="407"/>
      <c r="AF442" s="407"/>
      <c r="AG442" s="407"/>
      <c r="AH442" s="407"/>
      <c r="AI442" s="407"/>
      <c r="AJ442" s="407"/>
      <c r="AK442" s="407"/>
      <c r="AL442" s="407"/>
      <c r="AM442" s="407"/>
      <c r="AN442" s="407"/>
      <c r="AO442" s="407"/>
      <c r="AP442" s="407"/>
      <c r="AQ442" s="407"/>
      <c r="AR442" s="407"/>
      <c r="AS442" s="407"/>
      <c r="AT442" s="407"/>
      <c r="AU442" s="407"/>
      <c r="AV442" s="407"/>
      <c r="AW442" s="407"/>
      <c r="AX442" s="407"/>
      <c r="AY442" s="407"/>
      <c r="AZ442" s="407"/>
      <c r="BA442" s="407"/>
      <c r="BB442" s="407"/>
      <c r="BC442" s="407"/>
      <c r="BD442" s="407"/>
      <c r="BE442" s="407"/>
      <c r="BF442" s="407"/>
      <c r="BG442" s="407"/>
      <c r="BH442" s="407"/>
      <c r="BI442" s="407"/>
      <c r="BJ442" s="28"/>
      <c r="BK442" s="28"/>
      <c r="BL442" s="28"/>
      <c r="BM442" s="28"/>
    </row>
    <row r="443" spans="1:65" x14ac:dyDescent="0.35">
      <c r="A443" s="28"/>
      <c r="B443" s="402"/>
      <c r="C443" s="403"/>
      <c r="D443" s="404"/>
      <c r="E443" s="405">
        <v>1</v>
      </c>
      <c r="F443" s="406"/>
      <c r="G443" s="523"/>
      <c r="H443" s="407">
        <v>0</v>
      </c>
      <c r="I443" s="407">
        <v>0</v>
      </c>
      <c r="J443" s="407">
        <v>0</v>
      </c>
      <c r="K443" s="407">
        <v>0</v>
      </c>
      <c r="L443" s="407">
        <v>0</v>
      </c>
      <c r="M443" s="407">
        <v>0</v>
      </c>
      <c r="N443" s="407">
        <v>0</v>
      </c>
      <c r="O443" s="407">
        <v>0</v>
      </c>
      <c r="P443" s="407">
        <v>0</v>
      </c>
      <c r="Q443" s="407">
        <v>0</v>
      </c>
      <c r="R443" s="407">
        <v>0</v>
      </c>
      <c r="S443" s="407">
        <v>0</v>
      </c>
      <c r="T443" s="407">
        <v>0</v>
      </c>
      <c r="U443" s="407">
        <v>0</v>
      </c>
      <c r="V443" s="407">
        <v>0</v>
      </c>
      <c r="W443" s="407">
        <v>0</v>
      </c>
      <c r="X443" s="407">
        <v>0</v>
      </c>
      <c r="Y443" s="407">
        <v>0</v>
      </c>
      <c r="Z443" s="407">
        <v>0</v>
      </c>
      <c r="AA443" s="407">
        <v>0</v>
      </c>
      <c r="AB443" s="407">
        <v>0</v>
      </c>
      <c r="AC443" s="407">
        <v>0</v>
      </c>
      <c r="AD443" s="407">
        <v>0</v>
      </c>
      <c r="AE443" s="407">
        <v>0</v>
      </c>
      <c r="AF443" s="407">
        <v>0</v>
      </c>
      <c r="AG443" s="407">
        <v>0</v>
      </c>
      <c r="AH443" s="407">
        <v>0</v>
      </c>
      <c r="AI443" s="407">
        <v>0</v>
      </c>
      <c r="AJ443" s="407">
        <v>0</v>
      </c>
      <c r="AK443" s="407">
        <v>0</v>
      </c>
      <c r="AL443" s="407">
        <v>0</v>
      </c>
      <c r="AM443" s="407">
        <v>0</v>
      </c>
      <c r="AN443" s="407">
        <v>0</v>
      </c>
      <c r="AO443" s="407">
        <v>0</v>
      </c>
      <c r="AP443" s="407">
        <v>0</v>
      </c>
      <c r="AQ443" s="407">
        <v>0</v>
      </c>
      <c r="AR443" s="407">
        <v>0</v>
      </c>
      <c r="AS443" s="407">
        <v>0</v>
      </c>
      <c r="AT443" s="407">
        <v>0</v>
      </c>
      <c r="AU443" s="407">
        <v>0</v>
      </c>
      <c r="AV443" s="407">
        <v>0</v>
      </c>
      <c r="AW443" s="407">
        <v>0</v>
      </c>
      <c r="AX443" s="407">
        <v>0</v>
      </c>
      <c r="AY443" s="407">
        <v>0</v>
      </c>
      <c r="AZ443" s="407">
        <v>0</v>
      </c>
      <c r="BA443" s="407">
        <v>0</v>
      </c>
      <c r="BB443" s="407">
        <v>0</v>
      </c>
      <c r="BC443" s="407">
        <v>0</v>
      </c>
      <c r="BD443" s="407">
        <v>0</v>
      </c>
      <c r="BE443" s="407">
        <v>0</v>
      </c>
      <c r="BF443" s="407">
        <v>0</v>
      </c>
      <c r="BG443" s="407">
        <v>0</v>
      </c>
      <c r="BH443" s="407">
        <v>0</v>
      </c>
      <c r="BI443" s="407">
        <v>0</v>
      </c>
      <c r="BJ443" s="28"/>
      <c r="BK443" s="28"/>
      <c r="BL443" s="28"/>
      <c r="BM443" s="28"/>
    </row>
    <row r="444" spans="1:65" x14ac:dyDescent="0.35">
      <c r="A444" s="28"/>
      <c r="B444" s="402"/>
      <c r="C444" s="403"/>
      <c r="D444" s="404"/>
      <c r="E444" s="405">
        <v>2</v>
      </c>
      <c r="F444" s="406"/>
      <c r="G444" s="408"/>
      <c r="H444" s="524"/>
      <c r="I444" s="407">
        <v>0</v>
      </c>
      <c r="J444" s="407">
        <v>0</v>
      </c>
      <c r="K444" s="407">
        <v>0</v>
      </c>
      <c r="L444" s="407">
        <v>0</v>
      </c>
      <c r="M444" s="407">
        <v>0</v>
      </c>
      <c r="N444" s="407">
        <v>0</v>
      </c>
      <c r="O444" s="407">
        <v>0</v>
      </c>
      <c r="P444" s="407">
        <v>0</v>
      </c>
      <c r="Q444" s="407">
        <v>0</v>
      </c>
      <c r="R444" s="407">
        <v>0</v>
      </c>
      <c r="S444" s="407">
        <v>0</v>
      </c>
      <c r="T444" s="407">
        <v>0</v>
      </c>
      <c r="U444" s="407">
        <v>0</v>
      </c>
      <c r="V444" s="407">
        <v>0</v>
      </c>
      <c r="W444" s="407">
        <v>0</v>
      </c>
      <c r="X444" s="407">
        <v>0</v>
      </c>
      <c r="Y444" s="407">
        <v>0</v>
      </c>
      <c r="Z444" s="407">
        <v>0</v>
      </c>
      <c r="AA444" s="407">
        <v>0</v>
      </c>
      <c r="AB444" s="407">
        <v>0</v>
      </c>
      <c r="AC444" s="407">
        <v>0</v>
      </c>
      <c r="AD444" s="407">
        <v>0</v>
      </c>
      <c r="AE444" s="407">
        <v>0</v>
      </c>
      <c r="AF444" s="407">
        <v>0</v>
      </c>
      <c r="AG444" s="407">
        <v>0</v>
      </c>
      <c r="AH444" s="407">
        <v>0</v>
      </c>
      <c r="AI444" s="407">
        <v>0</v>
      </c>
      <c r="AJ444" s="407">
        <v>0</v>
      </c>
      <c r="AK444" s="407">
        <v>0</v>
      </c>
      <c r="AL444" s="407">
        <v>0</v>
      </c>
      <c r="AM444" s="407">
        <v>0</v>
      </c>
      <c r="AN444" s="407">
        <v>0</v>
      </c>
      <c r="AO444" s="407">
        <v>0</v>
      </c>
      <c r="AP444" s="407">
        <v>0</v>
      </c>
      <c r="AQ444" s="407">
        <v>0</v>
      </c>
      <c r="AR444" s="407">
        <v>0</v>
      </c>
      <c r="AS444" s="407">
        <v>0</v>
      </c>
      <c r="AT444" s="407">
        <v>0</v>
      </c>
      <c r="AU444" s="407">
        <v>0</v>
      </c>
      <c r="AV444" s="407">
        <v>0</v>
      </c>
      <c r="AW444" s="407">
        <v>0</v>
      </c>
      <c r="AX444" s="407">
        <v>0</v>
      </c>
      <c r="AY444" s="407">
        <v>0</v>
      </c>
      <c r="AZ444" s="407">
        <v>0</v>
      </c>
      <c r="BA444" s="407">
        <v>0</v>
      </c>
      <c r="BB444" s="407">
        <v>0</v>
      </c>
      <c r="BC444" s="407">
        <v>0</v>
      </c>
      <c r="BD444" s="407">
        <v>0</v>
      </c>
      <c r="BE444" s="407">
        <v>0</v>
      </c>
      <c r="BF444" s="407">
        <v>0</v>
      </c>
      <c r="BG444" s="407">
        <v>0</v>
      </c>
      <c r="BH444" s="407">
        <v>0</v>
      </c>
      <c r="BI444" s="407">
        <v>0</v>
      </c>
      <c r="BJ444" s="28"/>
      <c r="BK444" s="28"/>
      <c r="BL444" s="28"/>
      <c r="BM444" s="28"/>
    </row>
    <row r="445" spans="1:65" x14ac:dyDescent="0.35">
      <c r="A445" s="28"/>
      <c r="B445" s="402"/>
      <c r="C445" s="403"/>
      <c r="D445" s="404"/>
      <c r="E445" s="405">
        <v>3</v>
      </c>
      <c r="F445" s="406"/>
      <c r="G445" s="408"/>
      <c r="H445" s="409"/>
      <c r="I445" s="524"/>
      <c r="J445" s="407">
        <v>0</v>
      </c>
      <c r="K445" s="407">
        <v>0</v>
      </c>
      <c r="L445" s="407">
        <v>0</v>
      </c>
      <c r="M445" s="407">
        <v>0</v>
      </c>
      <c r="N445" s="407">
        <v>0</v>
      </c>
      <c r="O445" s="407">
        <v>0</v>
      </c>
      <c r="P445" s="407">
        <v>0</v>
      </c>
      <c r="Q445" s="407">
        <v>0</v>
      </c>
      <c r="R445" s="407">
        <v>0</v>
      </c>
      <c r="S445" s="407">
        <v>0</v>
      </c>
      <c r="T445" s="407">
        <v>0</v>
      </c>
      <c r="U445" s="407">
        <v>0</v>
      </c>
      <c r="V445" s="407">
        <v>0</v>
      </c>
      <c r="W445" s="407">
        <v>0</v>
      </c>
      <c r="X445" s="407">
        <v>0</v>
      </c>
      <c r="Y445" s="407">
        <v>0</v>
      </c>
      <c r="Z445" s="407">
        <v>0</v>
      </c>
      <c r="AA445" s="407">
        <v>0</v>
      </c>
      <c r="AB445" s="407">
        <v>0</v>
      </c>
      <c r="AC445" s="407">
        <v>0</v>
      </c>
      <c r="AD445" s="407">
        <v>0</v>
      </c>
      <c r="AE445" s="407">
        <v>0</v>
      </c>
      <c r="AF445" s="407">
        <v>0</v>
      </c>
      <c r="AG445" s="407">
        <v>0</v>
      </c>
      <c r="AH445" s="407">
        <v>0</v>
      </c>
      <c r="AI445" s="407">
        <v>0</v>
      </c>
      <c r="AJ445" s="407">
        <v>0</v>
      </c>
      <c r="AK445" s="407">
        <v>0</v>
      </c>
      <c r="AL445" s="407">
        <v>0</v>
      </c>
      <c r="AM445" s="407">
        <v>0</v>
      </c>
      <c r="AN445" s="407">
        <v>0</v>
      </c>
      <c r="AO445" s="407">
        <v>0</v>
      </c>
      <c r="AP445" s="407">
        <v>0</v>
      </c>
      <c r="AQ445" s="407">
        <v>0</v>
      </c>
      <c r="AR445" s="407">
        <v>0</v>
      </c>
      <c r="AS445" s="407">
        <v>0</v>
      </c>
      <c r="AT445" s="407">
        <v>0</v>
      </c>
      <c r="AU445" s="407">
        <v>0</v>
      </c>
      <c r="AV445" s="407">
        <v>0</v>
      </c>
      <c r="AW445" s="407">
        <v>0</v>
      </c>
      <c r="AX445" s="407">
        <v>0</v>
      </c>
      <c r="AY445" s="407">
        <v>0</v>
      </c>
      <c r="AZ445" s="407">
        <v>0</v>
      </c>
      <c r="BA445" s="407">
        <v>0</v>
      </c>
      <c r="BB445" s="407">
        <v>0</v>
      </c>
      <c r="BC445" s="407">
        <v>0</v>
      </c>
      <c r="BD445" s="407">
        <v>0</v>
      </c>
      <c r="BE445" s="407">
        <v>0</v>
      </c>
      <c r="BF445" s="407">
        <v>0</v>
      </c>
      <c r="BG445" s="407">
        <v>0</v>
      </c>
      <c r="BH445" s="407">
        <v>0</v>
      </c>
      <c r="BI445" s="407">
        <v>0</v>
      </c>
      <c r="BJ445" s="28"/>
      <c r="BK445" s="28"/>
      <c r="BL445" s="28"/>
      <c r="BM445" s="28"/>
    </row>
    <row r="446" spans="1:65" x14ac:dyDescent="0.35">
      <c r="A446" s="28"/>
      <c r="B446" s="402"/>
      <c r="C446" s="403"/>
      <c r="D446" s="404"/>
      <c r="E446" s="405">
        <v>4</v>
      </c>
      <c r="F446" s="406"/>
      <c r="G446" s="408"/>
      <c r="H446" s="409"/>
      <c r="I446" s="409"/>
      <c r="J446" s="524"/>
      <c r="K446" s="407">
        <v>0</v>
      </c>
      <c r="L446" s="407">
        <v>0</v>
      </c>
      <c r="M446" s="407">
        <v>0</v>
      </c>
      <c r="N446" s="407">
        <v>0</v>
      </c>
      <c r="O446" s="407">
        <v>0</v>
      </c>
      <c r="P446" s="407">
        <v>0</v>
      </c>
      <c r="Q446" s="407">
        <v>0</v>
      </c>
      <c r="R446" s="407">
        <v>0</v>
      </c>
      <c r="S446" s="407">
        <v>0</v>
      </c>
      <c r="T446" s="407">
        <v>0</v>
      </c>
      <c r="U446" s="407">
        <v>0</v>
      </c>
      <c r="V446" s="407">
        <v>0</v>
      </c>
      <c r="W446" s="407">
        <v>0</v>
      </c>
      <c r="X446" s="407">
        <v>0</v>
      </c>
      <c r="Y446" s="407">
        <v>0</v>
      </c>
      <c r="Z446" s="407">
        <v>0</v>
      </c>
      <c r="AA446" s="407">
        <v>0</v>
      </c>
      <c r="AB446" s="407">
        <v>0</v>
      </c>
      <c r="AC446" s="407">
        <v>0</v>
      </c>
      <c r="AD446" s="407">
        <v>0</v>
      </c>
      <c r="AE446" s="407">
        <v>0</v>
      </c>
      <c r="AF446" s="407">
        <v>0</v>
      </c>
      <c r="AG446" s="407">
        <v>0</v>
      </c>
      <c r="AH446" s="407">
        <v>0</v>
      </c>
      <c r="AI446" s="407">
        <v>0</v>
      </c>
      <c r="AJ446" s="407">
        <v>0</v>
      </c>
      <c r="AK446" s="407">
        <v>0</v>
      </c>
      <c r="AL446" s="407">
        <v>0</v>
      </c>
      <c r="AM446" s="407">
        <v>0</v>
      </c>
      <c r="AN446" s="407">
        <v>0</v>
      </c>
      <c r="AO446" s="407">
        <v>0</v>
      </c>
      <c r="AP446" s="407">
        <v>0</v>
      </c>
      <c r="AQ446" s="407">
        <v>0</v>
      </c>
      <c r="AR446" s="407">
        <v>0</v>
      </c>
      <c r="AS446" s="407">
        <v>0</v>
      </c>
      <c r="AT446" s="407">
        <v>0</v>
      </c>
      <c r="AU446" s="407">
        <v>0</v>
      </c>
      <c r="AV446" s="407">
        <v>0</v>
      </c>
      <c r="AW446" s="407">
        <v>0</v>
      </c>
      <c r="AX446" s="407">
        <v>0</v>
      </c>
      <c r="AY446" s="407">
        <v>0</v>
      </c>
      <c r="AZ446" s="407">
        <v>0</v>
      </c>
      <c r="BA446" s="407">
        <v>0</v>
      </c>
      <c r="BB446" s="407">
        <v>0</v>
      </c>
      <c r="BC446" s="407">
        <v>0</v>
      </c>
      <c r="BD446" s="407">
        <v>0</v>
      </c>
      <c r="BE446" s="407">
        <v>0</v>
      </c>
      <c r="BF446" s="407">
        <v>0</v>
      </c>
      <c r="BG446" s="407">
        <v>0</v>
      </c>
      <c r="BH446" s="407">
        <v>0</v>
      </c>
      <c r="BI446" s="407">
        <v>0</v>
      </c>
      <c r="BJ446" s="28"/>
      <c r="BK446" s="28"/>
      <c r="BL446" s="28"/>
      <c r="BM446" s="28"/>
    </row>
    <row r="447" spans="1:65" x14ac:dyDescent="0.35">
      <c r="A447" s="28"/>
      <c r="B447" s="402"/>
      <c r="C447" s="403"/>
      <c r="D447" s="404"/>
      <c r="E447" s="405">
        <v>5</v>
      </c>
      <c r="F447" s="406"/>
      <c r="G447" s="408"/>
      <c r="H447" s="409"/>
      <c r="I447" s="409"/>
      <c r="J447" s="409"/>
      <c r="K447" s="524"/>
      <c r="L447" s="407">
        <v>0</v>
      </c>
      <c r="M447" s="407">
        <v>0</v>
      </c>
      <c r="N447" s="407">
        <v>0</v>
      </c>
      <c r="O447" s="407">
        <v>0</v>
      </c>
      <c r="P447" s="407">
        <v>0</v>
      </c>
      <c r="Q447" s="407">
        <v>0</v>
      </c>
      <c r="R447" s="407">
        <v>0</v>
      </c>
      <c r="S447" s="407">
        <v>0</v>
      </c>
      <c r="T447" s="407">
        <v>0</v>
      </c>
      <c r="U447" s="407">
        <v>0</v>
      </c>
      <c r="V447" s="407">
        <v>0</v>
      </c>
      <c r="W447" s="407">
        <v>0</v>
      </c>
      <c r="X447" s="407">
        <v>0</v>
      </c>
      <c r="Y447" s="407">
        <v>0</v>
      </c>
      <c r="Z447" s="407">
        <v>0</v>
      </c>
      <c r="AA447" s="407">
        <v>0</v>
      </c>
      <c r="AB447" s="407">
        <v>0</v>
      </c>
      <c r="AC447" s="407">
        <v>0</v>
      </c>
      <c r="AD447" s="407">
        <v>0</v>
      </c>
      <c r="AE447" s="407">
        <v>0</v>
      </c>
      <c r="AF447" s="407">
        <v>0</v>
      </c>
      <c r="AG447" s="407">
        <v>0</v>
      </c>
      <c r="AH447" s="407">
        <v>0</v>
      </c>
      <c r="AI447" s="407">
        <v>0</v>
      </c>
      <c r="AJ447" s="407">
        <v>0</v>
      </c>
      <c r="AK447" s="407">
        <v>0</v>
      </c>
      <c r="AL447" s="407">
        <v>0</v>
      </c>
      <c r="AM447" s="407">
        <v>0</v>
      </c>
      <c r="AN447" s="407">
        <v>0</v>
      </c>
      <c r="AO447" s="407">
        <v>0</v>
      </c>
      <c r="AP447" s="407">
        <v>0</v>
      </c>
      <c r="AQ447" s="407">
        <v>0</v>
      </c>
      <c r="AR447" s="407">
        <v>0</v>
      </c>
      <c r="AS447" s="407">
        <v>0</v>
      </c>
      <c r="AT447" s="407">
        <v>0</v>
      </c>
      <c r="AU447" s="407">
        <v>0</v>
      </c>
      <c r="AV447" s="407">
        <v>0</v>
      </c>
      <c r="AW447" s="407">
        <v>0</v>
      </c>
      <c r="AX447" s="407">
        <v>0</v>
      </c>
      <c r="AY447" s="407">
        <v>0</v>
      </c>
      <c r="AZ447" s="407">
        <v>0</v>
      </c>
      <c r="BA447" s="407">
        <v>0</v>
      </c>
      <c r="BB447" s="407">
        <v>0</v>
      </c>
      <c r="BC447" s="407">
        <v>0</v>
      </c>
      <c r="BD447" s="407">
        <v>0</v>
      </c>
      <c r="BE447" s="407">
        <v>0</v>
      </c>
      <c r="BF447" s="407">
        <v>0</v>
      </c>
      <c r="BG447" s="407">
        <v>0</v>
      </c>
      <c r="BH447" s="407">
        <v>0</v>
      </c>
      <c r="BI447" s="407">
        <v>0</v>
      </c>
      <c r="BJ447" s="28"/>
      <c r="BK447" s="28"/>
      <c r="BL447" s="28"/>
      <c r="BM447" s="28"/>
    </row>
    <row r="448" spans="1:65" x14ac:dyDescent="0.35">
      <c r="A448" s="28"/>
      <c r="B448" s="402"/>
      <c r="C448" s="403"/>
      <c r="D448" s="404"/>
      <c r="E448" s="405">
        <v>6</v>
      </c>
      <c r="F448" s="406"/>
      <c r="G448" s="408"/>
      <c r="H448" s="409"/>
      <c r="I448" s="409"/>
      <c r="J448" s="409"/>
      <c r="K448" s="409"/>
      <c r="L448" s="524"/>
      <c r="M448" s="407">
        <v>0</v>
      </c>
      <c r="N448" s="407">
        <v>0</v>
      </c>
      <c r="O448" s="407">
        <v>0</v>
      </c>
      <c r="P448" s="407">
        <v>0</v>
      </c>
      <c r="Q448" s="407">
        <v>0</v>
      </c>
      <c r="R448" s="407">
        <v>0</v>
      </c>
      <c r="S448" s="407">
        <v>0</v>
      </c>
      <c r="T448" s="407">
        <v>0</v>
      </c>
      <c r="U448" s="407">
        <v>0</v>
      </c>
      <c r="V448" s="407">
        <v>0</v>
      </c>
      <c r="W448" s="407">
        <v>0</v>
      </c>
      <c r="X448" s="407">
        <v>0</v>
      </c>
      <c r="Y448" s="407">
        <v>0</v>
      </c>
      <c r="Z448" s="407">
        <v>0</v>
      </c>
      <c r="AA448" s="407">
        <v>0</v>
      </c>
      <c r="AB448" s="407">
        <v>0</v>
      </c>
      <c r="AC448" s="407">
        <v>0</v>
      </c>
      <c r="AD448" s="407">
        <v>0</v>
      </c>
      <c r="AE448" s="407">
        <v>0</v>
      </c>
      <c r="AF448" s="407">
        <v>0</v>
      </c>
      <c r="AG448" s="407">
        <v>0</v>
      </c>
      <c r="AH448" s="407">
        <v>0</v>
      </c>
      <c r="AI448" s="407">
        <v>0</v>
      </c>
      <c r="AJ448" s="407">
        <v>0</v>
      </c>
      <c r="AK448" s="407">
        <v>0</v>
      </c>
      <c r="AL448" s="407">
        <v>0</v>
      </c>
      <c r="AM448" s="407">
        <v>0</v>
      </c>
      <c r="AN448" s="407">
        <v>0</v>
      </c>
      <c r="AO448" s="407">
        <v>0</v>
      </c>
      <c r="AP448" s="407">
        <v>0</v>
      </c>
      <c r="AQ448" s="407">
        <v>0</v>
      </c>
      <c r="AR448" s="407">
        <v>0</v>
      </c>
      <c r="AS448" s="407">
        <v>0</v>
      </c>
      <c r="AT448" s="407">
        <v>0</v>
      </c>
      <c r="AU448" s="407">
        <v>0</v>
      </c>
      <c r="AV448" s="407">
        <v>0</v>
      </c>
      <c r="AW448" s="407">
        <v>0</v>
      </c>
      <c r="AX448" s="407">
        <v>0</v>
      </c>
      <c r="AY448" s="407">
        <v>0</v>
      </c>
      <c r="AZ448" s="407">
        <v>0</v>
      </c>
      <c r="BA448" s="407">
        <v>0</v>
      </c>
      <c r="BB448" s="407">
        <v>0</v>
      </c>
      <c r="BC448" s="407">
        <v>0</v>
      </c>
      <c r="BD448" s="407">
        <v>0</v>
      </c>
      <c r="BE448" s="407">
        <v>0</v>
      </c>
      <c r="BF448" s="407">
        <v>0</v>
      </c>
      <c r="BG448" s="407">
        <v>0</v>
      </c>
      <c r="BH448" s="407">
        <v>0</v>
      </c>
      <c r="BI448" s="407">
        <v>0</v>
      </c>
      <c r="BJ448" s="28"/>
      <c r="BK448" s="28"/>
      <c r="BL448" s="28"/>
      <c r="BM448" s="28"/>
    </row>
    <row r="449" spans="1:65" x14ac:dyDescent="0.35">
      <c r="A449" s="28"/>
      <c r="B449" s="402"/>
      <c r="C449" s="403"/>
      <c r="D449" s="404"/>
      <c r="E449" s="405">
        <v>7</v>
      </c>
      <c r="F449" s="406"/>
      <c r="G449" s="408"/>
      <c r="H449" s="409"/>
      <c r="I449" s="409"/>
      <c r="J449" s="409"/>
      <c r="K449" s="409"/>
      <c r="L449" s="409"/>
      <c r="M449" s="524"/>
      <c r="N449" s="407">
        <v>0</v>
      </c>
      <c r="O449" s="407">
        <v>0</v>
      </c>
      <c r="P449" s="407">
        <v>0</v>
      </c>
      <c r="Q449" s="407">
        <v>0</v>
      </c>
      <c r="R449" s="407">
        <v>0</v>
      </c>
      <c r="S449" s="407">
        <v>0</v>
      </c>
      <c r="T449" s="407">
        <v>0</v>
      </c>
      <c r="U449" s="407">
        <v>0</v>
      </c>
      <c r="V449" s="407">
        <v>0</v>
      </c>
      <c r="W449" s="407">
        <v>0</v>
      </c>
      <c r="X449" s="407">
        <v>0</v>
      </c>
      <c r="Y449" s="407">
        <v>0</v>
      </c>
      <c r="Z449" s="407">
        <v>0</v>
      </c>
      <c r="AA449" s="407">
        <v>0</v>
      </c>
      <c r="AB449" s="407">
        <v>0</v>
      </c>
      <c r="AC449" s="407">
        <v>0</v>
      </c>
      <c r="AD449" s="407">
        <v>0</v>
      </c>
      <c r="AE449" s="407">
        <v>0</v>
      </c>
      <c r="AF449" s="407">
        <v>0</v>
      </c>
      <c r="AG449" s="407">
        <v>0</v>
      </c>
      <c r="AH449" s="407">
        <v>0</v>
      </c>
      <c r="AI449" s="407">
        <v>0</v>
      </c>
      <c r="AJ449" s="407">
        <v>0</v>
      </c>
      <c r="AK449" s="407">
        <v>0</v>
      </c>
      <c r="AL449" s="407">
        <v>0</v>
      </c>
      <c r="AM449" s="407">
        <v>0</v>
      </c>
      <c r="AN449" s="407">
        <v>0</v>
      </c>
      <c r="AO449" s="407">
        <v>0</v>
      </c>
      <c r="AP449" s="407">
        <v>0</v>
      </c>
      <c r="AQ449" s="407">
        <v>0</v>
      </c>
      <c r="AR449" s="407">
        <v>0</v>
      </c>
      <c r="AS449" s="407">
        <v>0</v>
      </c>
      <c r="AT449" s="407">
        <v>0</v>
      </c>
      <c r="AU449" s="407">
        <v>0</v>
      </c>
      <c r="AV449" s="407">
        <v>0</v>
      </c>
      <c r="AW449" s="407">
        <v>0</v>
      </c>
      <c r="AX449" s="407">
        <v>0</v>
      </c>
      <c r="AY449" s="407">
        <v>0</v>
      </c>
      <c r="AZ449" s="407">
        <v>0</v>
      </c>
      <c r="BA449" s="407">
        <v>0</v>
      </c>
      <c r="BB449" s="407">
        <v>0</v>
      </c>
      <c r="BC449" s="407">
        <v>0</v>
      </c>
      <c r="BD449" s="407">
        <v>0</v>
      </c>
      <c r="BE449" s="407">
        <v>0</v>
      </c>
      <c r="BF449" s="407">
        <v>0</v>
      </c>
      <c r="BG449" s="407">
        <v>0</v>
      </c>
      <c r="BH449" s="407">
        <v>0</v>
      </c>
      <c r="BI449" s="407">
        <v>0</v>
      </c>
      <c r="BJ449" s="28"/>
      <c r="BK449" s="28"/>
      <c r="BL449" s="28"/>
      <c r="BM449" s="28"/>
    </row>
    <row r="450" spans="1:65" x14ac:dyDescent="0.35">
      <c r="A450" s="28"/>
      <c r="B450" s="402"/>
      <c r="C450" s="403"/>
      <c r="D450" s="404"/>
      <c r="E450" s="405">
        <v>8</v>
      </c>
      <c r="F450" s="406"/>
      <c r="G450" s="408"/>
      <c r="H450" s="409"/>
      <c r="I450" s="409"/>
      <c r="J450" s="409"/>
      <c r="K450" s="409"/>
      <c r="L450" s="409"/>
      <c r="M450" s="409"/>
      <c r="N450" s="524"/>
      <c r="O450" s="407">
        <v>0</v>
      </c>
      <c r="P450" s="407">
        <v>0</v>
      </c>
      <c r="Q450" s="407">
        <v>0</v>
      </c>
      <c r="R450" s="407">
        <v>0</v>
      </c>
      <c r="S450" s="407">
        <v>0</v>
      </c>
      <c r="T450" s="407">
        <v>0</v>
      </c>
      <c r="U450" s="407">
        <v>0</v>
      </c>
      <c r="V450" s="407">
        <v>0</v>
      </c>
      <c r="W450" s="407">
        <v>0</v>
      </c>
      <c r="X450" s="407">
        <v>0</v>
      </c>
      <c r="Y450" s="407">
        <v>0</v>
      </c>
      <c r="Z450" s="407">
        <v>0</v>
      </c>
      <c r="AA450" s="407">
        <v>0</v>
      </c>
      <c r="AB450" s="407">
        <v>0</v>
      </c>
      <c r="AC450" s="407">
        <v>0</v>
      </c>
      <c r="AD450" s="407">
        <v>0</v>
      </c>
      <c r="AE450" s="407">
        <v>0</v>
      </c>
      <c r="AF450" s="407">
        <v>0</v>
      </c>
      <c r="AG450" s="407">
        <v>0</v>
      </c>
      <c r="AH450" s="407">
        <v>0</v>
      </c>
      <c r="AI450" s="407">
        <v>0</v>
      </c>
      <c r="AJ450" s="407">
        <v>0</v>
      </c>
      <c r="AK450" s="407">
        <v>0</v>
      </c>
      <c r="AL450" s="407">
        <v>0</v>
      </c>
      <c r="AM450" s="407">
        <v>0</v>
      </c>
      <c r="AN450" s="407">
        <v>0</v>
      </c>
      <c r="AO450" s="407">
        <v>0</v>
      </c>
      <c r="AP450" s="407">
        <v>0</v>
      </c>
      <c r="AQ450" s="407">
        <v>0</v>
      </c>
      <c r="AR450" s="407">
        <v>0</v>
      </c>
      <c r="AS450" s="407">
        <v>0</v>
      </c>
      <c r="AT450" s="407">
        <v>0</v>
      </c>
      <c r="AU450" s="407">
        <v>0</v>
      </c>
      <c r="AV450" s="407">
        <v>0</v>
      </c>
      <c r="AW450" s="407">
        <v>0</v>
      </c>
      <c r="AX450" s="407">
        <v>0</v>
      </c>
      <c r="AY450" s="407">
        <v>0</v>
      </c>
      <c r="AZ450" s="407">
        <v>0</v>
      </c>
      <c r="BA450" s="407">
        <v>0</v>
      </c>
      <c r="BB450" s="407">
        <v>0</v>
      </c>
      <c r="BC450" s="407">
        <v>0</v>
      </c>
      <c r="BD450" s="407">
        <v>0</v>
      </c>
      <c r="BE450" s="407">
        <v>0</v>
      </c>
      <c r="BF450" s="407">
        <v>0</v>
      </c>
      <c r="BG450" s="407">
        <v>0</v>
      </c>
      <c r="BH450" s="407">
        <v>0</v>
      </c>
      <c r="BI450" s="407">
        <v>0</v>
      </c>
      <c r="BJ450" s="28"/>
      <c r="BK450" s="28"/>
      <c r="BL450" s="28"/>
      <c r="BM450" s="28"/>
    </row>
    <row r="451" spans="1:65" x14ac:dyDescent="0.35">
      <c r="A451" s="28"/>
      <c r="B451" s="402"/>
      <c r="C451" s="403"/>
      <c r="D451" s="404"/>
      <c r="E451" s="405">
        <v>9</v>
      </c>
      <c r="F451" s="406"/>
      <c r="G451" s="408"/>
      <c r="H451" s="409"/>
      <c r="I451" s="409"/>
      <c r="J451" s="409"/>
      <c r="K451" s="409"/>
      <c r="L451" s="409"/>
      <c r="M451" s="409"/>
      <c r="N451" s="409"/>
      <c r="O451" s="524"/>
      <c r="P451" s="407">
        <v>0</v>
      </c>
      <c r="Q451" s="407">
        <v>0</v>
      </c>
      <c r="R451" s="407">
        <v>0</v>
      </c>
      <c r="S451" s="407">
        <v>0</v>
      </c>
      <c r="T451" s="407">
        <v>0</v>
      </c>
      <c r="U451" s="407">
        <v>0</v>
      </c>
      <c r="V451" s="407">
        <v>0</v>
      </c>
      <c r="W451" s="407">
        <v>0</v>
      </c>
      <c r="X451" s="407">
        <v>0</v>
      </c>
      <c r="Y451" s="407">
        <v>0</v>
      </c>
      <c r="Z451" s="407">
        <v>0</v>
      </c>
      <c r="AA451" s="407">
        <v>0</v>
      </c>
      <c r="AB451" s="407">
        <v>0</v>
      </c>
      <c r="AC451" s="407">
        <v>0</v>
      </c>
      <c r="AD451" s="407">
        <v>0</v>
      </c>
      <c r="AE451" s="407">
        <v>0</v>
      </c>
      <c r="AF451" s="407">
        <v>0</v>
      </c>
      <c r="AG451" s="407">
        <v>0</v>
      </c>
      <c r="AH451" s="407">
        <v>0</v>
      </c>
      <c r="AI451" s="407">
        <v>0</v>
      </c>
      <c r="AJ451" s="407">
        <v>0</v>
      </c>
      <c r="AK451" s="407">
        <v>0</v>
      </c>
      <c r="AL451" s="407">
        <v>0</v>
      </c>
      <c r="AM451" s="407">
        <v>0</v>
      </c>
      <c r="AN451" s="407">
        <v>0</v>
      </c>
      <c r="AO451" s="407">
        <v>0</v>
      </c>
      <c r="AP451" s="407">
        <v>0</v>
      </c>
      <c r="AQ451" s="407">
        <v>0</v>
      </c>
      <c r="AR451" s="407">
        <v>0</v>
      </c>
      <c r="AS451" s="407">
        <v>0</v>
      </c>
      <c r="AT451" s="407">
        <v>0</v>
      </c>
      <c r="AU451" s="407">
        <v>0</v>
      </c>
      <c r="AV451" s="407">
        <v>0</v>
      </c>
      <c r="AW451" s="407">
        <v>0</v>
      </c>
      <c r="AX451" s="407">
        <v>0</v>
      </c>
      <c r="AY451" s="407">
        <v>0</v>
      </c>
      <c r="AZ451" s="407">
        <v>0</v>
      </c>
      <c r="BA451" s="407">
        <v>0</v>
      </c>
      <c r="BB451" s="407">
        <v>0</v>
      </c>
      <c r="BC451" s="407">
        <v>0</v>
      </c>
      <c r="BD451" s="407">
        <v>0</v>
      </c>
      <c r="BE451" s="407">
        <v>0</v>
      </c>
      <c r="BF451" s="407">
        <v>0</v>
      </c>
      <c r="BG451" s="407">
        <v>0</v>
      </c>
      <c r="BH451" s="407">
        <v>0</v>
      </c>
      <c r="BI451" s="407">
        <v>0</v>
      </c>
      <c r="BJ451" s="28"/>
      <c r="BK451" s="28"/>
      <c r="BL451" s="28"/>
      <c r="BM451" s="28"/>
    </row>
    <row r="452" spans="1:65" x14ac:dyDescent="0.35">
      <c r="A452" s="28"/>
      <c r="B452" s="402"/>
      <c r="C452" s="403"/>
      <c r="D452" s="404"/>
      <c r="E452" s="411">
        <v>10</v>
      </c>
      <c r="F452" s="406"/>
      <c r="G452" s="408"/>
      <c r="H452" s="409"/>
      <c r="I452" s="409"/>
      <c r="J452" s="409"/>
      <c r="K452" s="409"/>
      <c r="L452" s="409"/>
      <c r="M452" s="409"/>
      <c r="N452" s="409"/>
      <c r="O452" s="409"/>
      <c r="P452" s="524"/>
      <c r="Q452" s="407">
        <v>0</v>
      </c>
      <c r="R452" s="407">
        <v>0</v>
      </c>
      <c r="S452" s="407">
        <v>0</v>
      </c>
      <c r="T452" s="407">
        <v>0</v>
      </c>
      <c r="U452" s="407">
        <v>0</v>
      </c>
      <c r="V452" s="407">
        <v>0</v>
      </c>
      <c r="W452" s="407">
        <v>0</v>
      </c>
      <c r="X452" s="407">
        <v>0</v>
      </c>
      <c r="Y452" s="407">
        <v>0</v>
      </c>
      <c r="Z452" s="407">
        <v>0</v>
      </c>
      <c r="AA452" s="407">
        <v>0</v>
      </c>
      <c r="AB452" s="407">
        <v>0</v>
      </c>
      <c r="AC452" s="407">
        <v>0</v>
      </c>
      <c r="AD452" s="407">
        <v>0</v>
      </c>
      <c r="AE452" s="407">
        <v>0</v>
      </c>
      <c r="AF452" s="407">
        <v>0</v>
      </c>
      <c r="AG452" s="407">
        <v>0</v>
      </c>
      <c r="AH452" s="407">
        <v>0</v>
      </c>
      <c r="AI452" s="407">
        <v>0</v>
      </c>
      <c r="AJ452" s="407">
        <v>0</v>
      </c>
      <c r="AK452" s="407">
        <v>0</v>
      </c>
      <c r="AL452" s="407">
        <v>0</v>
      </c>
      <c r="AM452" s="407">
        <v>0</v>
      </c>
      <c r="AN452" s="407">
        <v>0</v>
      </c>
      <c r="AO452" s="407">
        <v>0</v>
      </c>
      <c r="AP452" s="407">
        <v>0</v>
      </c>
      <c r="AQ452" s="407">
        <v>0</v>
      </c>
      <c r="AR452" s="407">
        <v>0</v>
      </c>
      <c r="AS452" s="407">
        <v>0</v>
      </c>
      <c r="AT452" s="407">
        <v>0</v>
      </c>
      <c r="AU452" s="407">
        <v>0</v>
      </c>
      <c r="AV452" s="407">
        <v>0</v>
      </c>
      <c r="AW452" s="407">
        <v>0</v>
      </c>
      <c r="AX452" s="407">
        <v>0</v>
      </c>
      <c r="AY452" s="407">
        <v>0</v>
      </c>
      <c r="AZ452" s="407">
        <v>0</v>
      </c>
      <c r="BA452" s="407">
        <v>0</v>
      </c>
      <c r="BB452" s="407">
        <v>0</v>
      </c>
      <c r="BC452" s="407">
        <v>0</v>
      </c>
      <c r="BD452" s="407">
        <v>0</v>
      </c>
      <c r="BE452" s="407">
        <v>0</v>
      </c>
      <c r="BF452" s="407">
        <v>0</v>
      </c>
      <c r="BG452" s="407">
        <v>0</v>
      </c>
      <c r="BH452" s="407">
        <v>0</v>
      </c>
      <c r="BI452" s="407">
        <v>0</v>
      </c>
      <c r="BJ452" s="28"/>
      <c r="BK452" s="28"/>
      <c r="BL452" s="28"/>
      <c r="BM452" s="28"/>
    </row>
    <row r="453" spans="1:65" x14ac:dyDescent="0.35">
      <c r="A453" s="28"/>
      <c r="B453" s="196"/>
      <c r="C453" s="402">
        <v>0</v>
      </c>
      <c r="D453" s="196"/>
      <c r="E453" s="196"/>
      <c r="F453" s="412"/>
      <c r="G453" s="413">
        <v>0</v>
      </c>
      <c r="H453" s="413">
        <v>0</v>
      </c>
      <c r="I453" s="413">
        <v>0</v>
      </c>
      <c r="J453" s="413">
        <v>0</v>
      </c>
      <c r="K453" s="413">
        <v>0</v>
      </c>
      <c r="L453" s="413">
        <v>0</v>
      </c>
      <c r="M453" s="413">
        <v>0</v>
      </c>
      <c r="N453" s="413">
        <v>0</v>
      </c>
      <c r="O453" s="413">
        <v>0</v>
      </c>
      <c r="P453" s="413">
        <v>0</v>
      </c>
      <c r="Q453" s="413">
        <v>0</v>
      </c>
      <c r="R453" s="413">
        <v>0</v>
      </c>
      <c r="S453" s="413">
        <v>0</v>
      </c>
      <c r="T453" s="413">
        <v>0</v>
      </c>
      <c r="U453" s="413">
        <v>0</v>
      </c>
      <c r="V453" s="413">
        <v>0</v>
      </c>
      <c r="W453" s="413">
        <v>0</v>
      </c>
      <c r="X453" s="413">
        <v>0</v>
      </c>
      <c r="Y453" s="413">
        <v>0</v>
      </c>
      <c r="Z453" s="413">
        <v>0</v>
      </c>
      <c r="AA453" s="413">
        <v>0</v>
      </c>
      <c r="AB453" s="413">
        <v>0</v>
      </c>
      <c r="AC453" s="413">
        <v>0</v>
      </c>
      <c r="AD453" s="413">
        <v>0</v>
      </c>
      <c r="AE453" s="413">
        <v>0</v>
      </c>
      <c r="AF453" s="413">
        <v>0</v>
      </c>
      <c r="AG453" s="413">
        <v>0</v>
      </c>
      <c r="AH453" s="413">
        <v>0</v>
      </c>
      <c r="AI453" s="413">
        <v>0</v>
      </c>
      <c r="AJ453" s="413">
        <v>0</v>
      </c>
      <c r="AK453" s="413">
        <v>0</v>
      </c>
      <c r="AL453" s="413">
        <v>0</v>
      </c>
      <c r="AM453" s="413">
        <v>0</v>
      </c>
      <c r="AN453" s="413">
        <v>0</v>
      </c>
      <c r="AO453" s="413">
        <v>0</v>
      </c>
      <c r="AP453" s="413">
        <v>0</v>
      </c>
      <c r="AQ453" s="413">
        <v>0</v>
      </c>
      <c r="AR453" s="413">
        <v>0</v>
      </c>
      <c r="AS453" s="413">
        <v>0</v>
      </c>
      <c r="AT453" s="413">
        <v>0</v>
      </c>
      <c r="AU453" s="413">
        <v>0</v>
      </c>
      <c r="AV453" s="413">
        <v>0</v>
      </c>
      <c r="AW453" s="413">
        <v>0</v>
      </c>
      <c r="AX453" s="413">
        <v>0</v>
      </c>
      <c r="AY453" s="413">
        <v>0</v>
      </c>
      <c r="AZ453" s="413">
        <v>0</v>
      </c>
      <c r="BA453" s="413">
        <v>0</v>
      </c>
      <c r="BB453" s="413">
        <v>0</v>
      </c>
      <c r="BC453" s="413">
        <v>0</v>
      </c>
      <c r="BD453" s="413">
        <v>0</v>
      </c>
      <c r="BE453" s="413">
        <v>0</v>
      </c>
      <c r="BF453" s="413">
        <v>0</v>
      </c>
      <c r="BG453" s="413">
        <v>0</v>
      </c>
      <c r="BH453" s="413">
        <v>0</v>
      </c>
      <c r="BI453" s="413">
        <v>0</v>
      </c>
      <c r="BJ453" s="28"/>
      <c r="BK453" s="28"/>
      <c r="BL453" s="28"/>
      <c r="BM453" s="28"/>
    </row>
    <row r="454" spans="1:65" x14ac:dyDescent="0.35">
      <c r="A454" s="28"/>
      <c r="B454" s="397">
        <v>0</v>
      </c>
      <c r="C454" s="398"/>
      <c r="D454" s="399" t="s">
        <v>499</v>
      </c>
      <c r="E454" s="398"/>
      <c r="F454" s="400"/>
      <c r="G454" s="401">
        <v>0</v>
      </c>
      <c r="H454" s="401">
        <v>0</v>
      </c>
      <c r="I454" s="401">
        <v>0</v>
      </c>
      <c r="J454" s="401">
        <v>0</v>
      </c>
      <c r="K454" s="401">
        <v>0</v>
      </c>
      <c r="L454" s="401">
        <v>0</v>
      </c>
      <c r="M454" s="401">
        <v>0</v>
      </c>
      <c r="N454" s="401">
        <v>0</v>
      </c>
      <c r="O454" s="401">
        <v>0</v>
      </c>
      <c r="P454" s="401">
        <v>0</v>
      </c>
      <c r="Q454" s="401">
        <v>0</v>
      </c>
      <c r="R454" s="401">
        <v>0</v>
      </c>
      <c r="S454" s="401">
        <v>0</v>
      </c>
      <c r="T454" s="401">
        <v>0</v>
      </c>
      <c r="U454" s="401">
        <v>0</v>
      </c>
      <c r="V454" s="401">
        <v>0</v>
      </c>
      <c r="W454" s="401">
        <v>0</v>
      </c>
      <c r="X454" s="401">
        <v>0</v>
      </c>
      <c r="Y454" s="401">
        <v>0</v>
      </c>
      <c r="Z454" s="401">
        <v>0</v>
      </c>
      <c r="AA454" s="401">
        <v>0</v>
      </c>
      <c r="AB454" s="401">
        <v>0</v>
      </c>
      <c r="AC454" s="401">
        <v>0</v>
      </c>
      <c r="AD454" s="401">
        <v>0</v>
      </c>
      <c r="AE454" s="401">
        <v>0</v>
      </c>
      <c r="AF454" s="401">
        <v>0</v>
      </c>
      <c r="AG454" s="401">
        <v>0</v>
      </c>
      <c r="AH454" s="401">
        <v>0</v>
      </c>
      <c r="AI454" s="401">
        <v>0</v>
      </c>
      <c r="AJ454" s="401">
        <v>0</v>
      </c>
      <c r="AK454" s="401">
        <v>0</v>
      </c>
      <c r="AL454" s="401">
        <v>0</v>
      </c>
      <c r="AM454" s="401">
        <v>0</v>
      </c>
      <c r="AN454" s="401">
        <v>0</v>
      </c>
      <c r="AO454" s="401">
        <v>0</v>
      </c>
      <c r="AP454" s="401">
        <v>0</v>
      </c>
      <c r="AQ454" s="401">
        <v>0</v>
      </c>
      <c r="AR454" s="401">
        <v>0</v>
      </c>
      <c r="AS454" s="401">
        <v>0</v>
      </c>
      <c r="AT454" s="401">
        <v>0</v>
      </c>
      <c r="AU454" s="401">
        <v>0</v>
      </c>
      <c r="AV454" s="401">
        <v>0</v>
      </c>
      <c r="AW454" s="401">
        <v>0</v>
      </c>
      <c r="AX454" s="401">
        <v>0</v>
      </c>
      <c r="AY454" s="401">
        <v>0</v>
      </c>
      <c r="AZ454" s="401">
        <v>0</v>
      </c>
      <c r="BA454" s="401">
        <v>0</v>
      </c>
      <c r="BB454" s="401">
        <v>0</v>
      </c>
      <c r="BC454" s="401">
        <v>0</v>
      </c>
      <c r="BD454" s="401">
        <v>0</v>
      </c>
      <c r="BE454" s="401">
        <v>0</v>
      </c>
      <c r="BF454" s="401">
        <v>0</v>
      </c>
      <c r="BG454" s="401">
        <v>0</v>
      </c>
      <c r="BH454" s="401">
        <v>0</v>
      </c>
      <c r="BI454" s="401">
        <v>0</v>
      </c>
      <c r="BJ454" s="28"/>
      <c r="BK454" s="28"/>
      <c r="BL454" s="28"/>
      <c r="BM454" s="28"/>
    </row>
    <row r="455" spans="1:65" ht="118" x14ac:dyDescent="0.35">
      <c r="A455" s="28"/>
      <c r="B455" s="402"/>
      <c r="C455" s="403"/>
      <c r="D455" s="404" t="s">
        <v>500</v>
      </c>
      <c r="E455" s="405">
        <v>0</v>
      </c>
      <c r="F455" s="406"/>
      <c r="G455" s="407"/>
      <c r="H455" s="407"/>
      <c r="I455" s="407"/>
      <c r="J455" s="407"/>
      <c r="K455" s="407"/>
      <c r="L455" s="407"/>
      <c r="M455" s="407"/>
      <c r="N455" s="407"/>
      <c r="O455" s="407"/>
      <c r="P455" s="407"/>
      <c r="Q455" s="407"/>
      <c r="R455" s="407"/>
      <c r="S455" s="407"/>
      <c r="T455" s="407"/>
      <c r="U455" s="407"/>
      <c r="V455" s="407"/>
      <c r="W455" s="407"/>
      <c r="X455" s="407"/>
      <c r="Y455" s="407"/>
      <c r="Z455" s="407"/>
      <c r="AA455" s="407"/>
      <c r="AB455" s="407"/>
      <c r="AC455" s="407"/>
      <c r="AD455" s="407"/>
      <c r="AE455" s="407"/>
      <c r="AF455" s="407"/>
      <c r="AG455" s="407"/>
      <c r="AH455" s="407"/>
      <c r="AI455" s="407"/>
      <c r="AJ455" s="407"/>
      <c r="AK455" s="407"/>
      <c r="AL455" s="407"/>
      <c r="AM455" s="407"/>
      <c r="AN455" s="407"/>
      <c r="AO455" s="407"/>
      <c r="AP455" s="407"/>
      <c r="AQ455" s="407"/>
      <c r="AR455" s="407"/>
      <c r="AS455" s="407"/>
      <c r="AT455" s="407"/>
      <c r="AU455" s="407"/>
      <c r="AV455" s="407"/>
      <c r="AW455" s="407"/>
      <c r="AX455" s="407"/>
      <c r="AY455" s="407"/>
      <c r="AZ455" s="407"/>
      <c r="BA455" s="407"/>
      <c r="BB455" s="407"/>
      <c r="BC455" s="407"/>
      <c r="BD455" s="407"/>
      <c r="BE455" s="407"/>
      <c r="BF455" s="407"/>
      <c r="BG455" s="407"/>
      <c r="BH455" s="407"/>
      <c r="BI455" s="407"/>
      <c r="BJ455" s="28"/>
      <c r="BK455" s="28"/>
      <c r="BL455" s="28"/>
      <c r="BM455" s="28"/>
    </row>
    <row r="456" spans="1:65" x14ac:dyDescent="0.35">
      <c r="A456" s="28"/>
      <c r="B456" s="402"/>
      <c r="C456" s="403"/>
      <c r="D456" s="404"/>
      <c r="E456" s="405">
        <v>1</v>
      </c>
      <c r="F456" s="406"/>
      <c r="G456" s="523"/>
      <c r="H456" s="407">
        <v>0</v>
      </c>
      <c r="I456" s="407">
        <v>0</v>
      </c>
      <c r="J456" s="407">
        <v>0</v>
      </c>
      <c r="K456" s="407">
        <v>0</v>
      </c>
      <c r="L456" s="407">
        <v>0</v>
      </c>
      <c r="M456" s="407">
        <v>0</v>
      </c>
      <c r="N456" s="407">
        <v>0</v>
      </c>
      <c r="O456" s="407">
        <v>0</v>
      </c>
      <c r="P456" s="407">
        <v>0</v>
      </c>
      <c r="Q456" s="407">
        <v>0</v>
      </c>
      <c r="R456" s="407">
        <v>0</v>
      </c>
      <c r="S456" s="407">
        <v>0</v>
      </c>
      <c r="T456" s="407">
        <v>0</v>
      </c>
      <c r="U456" s="407">
        <v>0</v>
      </c>
      <c r="V456" s="407">
        <v>0</v>
      </c>
      <c r="W456" s="407">
        <v>0</v>
      </c>
      <c r="X456" s="407">
        <v>0</v>
      </c>
      <c r="Y456" s="407">
        <v>0</v>
      </c>
      <c r="Z456" s="407">
        <v>0</v>
      </c>
      <c r="AA456" s="407">
        <v>0</v>
      </c>
      <c r="AB456" s="407">
        <v>0</v>
      </c>
      <c r="AC456" s="407">
        <v>0</v>
      </c>
      <c r="AD456" s="407">
        <v>0</v>
      </c>
      <c r="AE456" s="407">
        <v>0</v>
      </c>
      <c r="AF456" s="407">
        <v>0</v>
      </c>
      <c r="AG456" s="407">
        <v>0</v>
      </c>
      <c r="AH456" s="407">
        <v>0</v>
      </c>
      <c r="AI456" s="407">
        <v>0</v>
      </c>
      <c r="AJ456" s="407">
        <v>0</v>
      </c>
      <c r="AK456" s="407">
        <v>0</v>
      </c>
      <c r="AL456" s="407">
        <v>0</v>
      </c>
      <c r="AM456" s="407">
        <v>0</v>
      </c>
      <c r="AN456" s="407">
        <v>0</v>
      </c>
      <c r="AO456" s="407">
        <v>0</v>
      </c>
      <c r="AP456" s="407">
        <v>0</v>
      </c>
      <c r="AQ456" s="407">
        <v>0</v>
      </c>
      <c r="AR456" s="407">
        <v>0</v>
      </c>
      <c r="AS456" s="407">
        <v>0</v>
      </c>
      <c r="AT456" s="407">
        <v>0</v>
      </c>
      <c r="AU456" s="407">
        <v>0</v>
      </c>
      <c r="AV456" s="407">
        <v>0</v>
      </c>
      <c r="AW456" s="407">
        <v>0</v>
      </c>
      <c r="AX456" s="407">
        <v>0</v>
      </c>
      <c r="AY456" s="407">
        <v>0</v>
      </c>
      <c r="AZ456" s="407">
        <v>0</v>
      </c>
      <c r="BA456" s="407">
        <v>0</v>
      </c>
      <c r="BB456" s="407">
        <v>0</v>
      </c>
      <c r="BC456" s="407">
        <v>0</v>
      </c>
      <c r="BD456" s="407">
        <v>0</v>
      </c>
      <c r="BE456" s="407">
        <v>0</v>
      </c>
      <c r="BF456" s="407">
        <v>0</v>
      </c>
      <c r="BG456" s="407">
        <v>0</v>
      </c>
      <c r="BH456" s="407">
        <v>0</v>
      </c>
      <c r="BI456" s="407">
        <v>0</v>
      </c>
      <c r="BJ456" s="28"/>
      <c r="BK456" s="28"/>
      <c r="BL456" s="28"/>
      <c r="BM456" s="28"/>
    </row>
    <row r="457" spans="1:65" x14ac:dyDescent="0.35">
      <c r="A457" s="28"/>
      <c r="B457" s="402"/>
      <c r="C457" s="403"/>
      <c r="D457" s="404"/>
      <c r="E457" s="405">
        <v>2</v>
      </c>
      <c r="F457" s="406"/>
      <c r="G457" s="408"/>
      <c r="H457" s="524"/>
      <c r="I457" s="407">
        <v>0</v>
      </c>
      <c r="J457" s="407">
        <v>0</v>
      </c>
      <c r="K457" s="407">
        <v>0</v>
      </c>
      <c r="L457" s="407">
        <v>0</v>
      </c>
      <c r="M457" s="407">
        <v>0</v>
      </c>
      <c r="N457" s="407">
        <v>0</v>
      </c>
      <c r="O457" s="407">
        <v>0</v>
      </c>
      <c r="P457" s="407">
        <v>0</v>
      </c>
      <c r="Q457" s="407">
        <v>0</v>
      </c>
      <c r="R457" s="407">
        <v>0</v>
      </c>
      <c r="S457" s="407">
        <v>0</v>
      </c>
      <c r="T457" s="407">
        <v>0</v>
      </c>
      <c r="U457" s="407">
        <v>0</v>
      </c>
      <c r="V457" s="407">
        <v>0</v>
      </c>
      <c r="W457" s="407">
        <v>0</v>
      </c>
      <c r="X457" s="407">
        <v>0</v>
      </c>
      <c r="Y457" s="407">
        <v>0</v>
      </c>
      <c r="Z457" s="407">
        <v>0</v>
      </c>
      <c r="AA457" s="407">
        <v>0</v>
      </c>
      <c r="AB457" s="407">
        <v>0</v>
      </c>
      <c r="AC457" s="407">
        <v>0</v>
      </c>
      <c r="AD457" s="407">
        <v>0</v>
      </c>
      <c r="AE457" s="407">
        <v>0</v>
      </c>
      <c r="AF457" s="407">
        <v>0</v>
      </c>
      <c r="AG457" s="407">
        <v>0</v>
      </c>
      <c r="AH457" s="407">
        <v>0</v>
      </c>
      <c r="AI457" s="407">
        <v>0</v>
      </c>
      <c r="AJ457" s="407">
        <v>0</v>
      </c>
      <c r="AK457" s="407">
        <v>0</v>
      </c>
      <c r="AL457" s="407">
        <v>0</v>
      </c>
      <c r="AM457" s="407">
        <v>0</v>
      </c>
      <c r="AN457" s="407">
        <v>0</v>
      </c>
      <c r="AO457" s="407">
        <v>0</v>
      </c>
      <c r="AP457" s="407">
        <v>0</v>
      </c>
      <c r="AQ457" s="407">
        <v>0</v>
      </c>
      <c r="AR457" s="407">
        <v>0</v>
      </c>
      <c r="AS457" s="407">
        <v>0</v>
      </c>
      <c r="AT457" s="407">
        <v>0</v>
      </c>
      <c r="AU457" s="407">
        <v>0</v>
      </c>
      <c r="AV457" s="407">
        <v>0</v>
      </c>
      <c r="AW457" s="407">
        <v>0</v>
      </c>
      <c r="AX457" s="407">
        <v>0</v>
      </c>
      <c r="AY457" s="407">
        <v>0</v>
      </c>
      <c r="AZ457" s="407">
        <v>0</v>
      </c>
      <c r="BA457" s="407">
        <v>0</v>
      </c>
      <c r="BB457" s="407">
        <v>0</v>
      </c>
      <c r="BC457" s="407">
        <v>0</v>
      </c>
      <c r="BD457" s="407">
        <v>0</v>
      </c>
      <c r="BE457" s="407">
        <v>0</v>
      </c>
      <c r="BF457" s="407">
        <v>0</v>
      </c>
      <c r="BG457" s="407">
        <v>0</v>
      </c>
      <c r="BH457" s="407">
        <v>0</v>
      </c>
      <c r="BI457" s="407">
        <v>0</v>
      </c>
      <c r="BJ457" s="28"/>
      <c r="BK457" s="28"/>
      <c r="BL457" s="28"/>
      <c r="BM457" s="28"/>
    </row>
    <row r="458" spans="1:65" x14ac:dyDescent="0.35">
      <c r="A458" s="28"/>
      <c r="B458" s="402"/>
      <c r="C458" s="403"/>
      <c r="D458" s="404"/>
      <c r="E458" s="405">
        <v>3</v>
      </c>
      <c r="F458" s="406"/>
      <c r="G458" s="408"/>
      <c r="H458" s="409"/>
      <c r="I458" s="524"/>
      <c r="J458" s="407">
        <v>0</v>
      </c>
      <c r="K458" s="407">
        <v>0</v>
      </c>
      <c r="L458" s="407">
        <v>0</v>
      </c>
      <c r="M458" s="407">
        <v>0</v>
      </c>
      <c r="N458" s="407">
        <v>0</v>
      </c>
      <c r="O458" s="407">
        <v>0</v>
      </c>
      <c r="P458" s="407">
        <v>0</v>
      </c>
      <c r="Q458" s="407">
        <v>0</v>
      </c>
      <c r="R458" s="407">
        <v>0</v>
      </c>
      <c r="S458" s="407">
        <v>0</v>
      </c>
      <c r="T458" s="407">
        <v>0</v>
      </c>
      <c r="U458" s="407">
        <v>0</v>
      </c>
      <c r="V458" s="407">
        <v>0</v>
      </c>
      <c r="W458" s="407">
        <v>0</v>
      </c>
      <c r="X458" s="407">
        <v>0</v>
      </c>
      <c r="Y458" s="407">
        <v>0</v>
      </c>
      <c r="Z458" s="407">
        <v>0</v>
      </c>
      <c r="AA458" s="407">
        <v>0</v>
      </c>
      <c r="AB458" s="407">
        <v>0</v>
      </c>
      <c r="AC458" s="407">
        <v>0</v>
      </c>
      <c r="AD458" s="407">
        <v>0</v>
      </c>
      <c r="AE458" s="407">
        <v>0</v>
      </c>
      <c r="AF458" s="407">
        <v>0</v>
      </c>
      <c r="AG458" s="407">
        <v>0</v>
      </c>
      <c r="AH458" s="407">
        <v>0</v>
      </c>
      <c r="AI458" s="407">
        <v>0</v>
      </c>
      <c r="AJ458" s="407">
        <v>0</v>
      </c>
      <c r="AK458" s="407">
        <v>0</v>
      </c>
      <c r="AL458" s="407">
        <v>0</v>
      </c>
      <c r="AM458" s="407">
        <v>0</v>
      </c>
      <c r="AN458" s="407">
        <v>0</v>
      </c>
      <c r="AO458" s="407">
        <v>0</v>
      </c>
      <c r="AP458" s="407">
        <v>0</v>
      </c>
      <c r="AQ458" s="407">
        <v>0</v>
      </c>
      <c r="AR458" s="407">
        <v>0</v>
      </c>
      <c r="AS458" s="407">
        <v>0</v>
      </c>
      <c r="AT458" s="407">
        <v>0</v>
      </c>
      <c r="AU458" s="407">
        <v>0</v>
      </c>
      <c r="AV458" s="407">
        <v>0</v>
      </c>
      <c r="AW458" s="407">
        <v>0</v>
      </c>
      <c r="AX458" s="407">
        <v>0</v>
      </c>
      <c r="AY458" s="407">
        <v>0</v>
      </c>
      <c r="AZ458" s="407">
        <v>0</v>
      </c>
      <c r="BA458" s="407">
        <v>0</v>
      </c>
      <c r="BB458" s="407">
        <v>0</v>
      </c>
      <c r="BC458" s="407">
        <v>0</v>
      </c>
      <c r="BD458" s="407">
        <v>0</v>
      </c>
      <c r="BE458" s="407">
        <v>0</v>
      </c>
      <c r="BF458" s="407">
        <v>0</v>
      </c>
      <c r="BG458" s="407">
        <v>0</v>
      </c>
      <c r="BH458" s="407">
        <v>0</v>
      </c>
      <c r="BI458" s="407">
        <v>0</v>
      </c>
      <c r="BJ458" s="28"/>
      <c r="BK458" s="28"/>
      <c r="BL458" s="28"/>
      <c r="BM458" s="28"/>
    </row>
    <row r="459" spans="1:65" x14ac:dyDescent="0.35">
      <c r="A459" s="28"/>
      <c r="B459" s="402"/>
      <c r="C459" s="403"/>
      <c r="D459" s="404"/>
      <c r="E459" s="405">
        <v>4</v>
      </c>
      <c r="F459" s="406"/>
      <c r="G459" s="408"/>
      <c r="H459" s="409"/>
      <c r="I459" s="409"/>
      <c r="J459" s="524"/>
      <c r="K459" s="407">
        <v>0</v>
      </c>
      <c r="L459" s="407">
        <v>0</v>
      </c>
      <c r="M459" s="407">
        <v>0</v>
      </c>
      <c r="N459" s="407">
        <v>0</v>
      </c>
      <c r="O459" s="407">
        <v>0</v>
      </c>
      <c r="P459" s="407">
        <v>0</v>
      </c>
      <c r="Q459" s="407">
        <v>0</v>
      </c>
      <c r="R459" s="407">
        <v>0</v>
      </c>
      <c r="S459" s="407">
        <v>0</v>
      </c>
      <c r="T459" s="407">
        <v>0</v>
      </c>
      <c r="U459" s="407">
        <v>0</v>
      </c>
      <c r="V459" s="407">
        <v>0</v>
      </c>
      <c r="W459" s="407">
        <v>0</v>
      </c>
      <c r="X459" s="407">
        <v>0</v>
      </c>
      <c r="Y459" s="407">
        <v>0</v>
      </c>
      <c r="Z459" s="407">
        <v>0</v>
      </c>
      <c r="AA459" s="407">
        <v>0</v>
      </c>
      <c r="AB459" s="407">
        <v>0</v>
      </c>
      <c r="AC459" s="407">
        <v>0</v>
      </c>
      <c r="AD459" s="407">
        <v>0</v>
      </c>
      <c r="AE459" s="407">
        <v>0</v>
      </c>
      <c r="AF459" s="407">
        <v>0</v>
      </c>
      <c r="AG459" s="407">
        <v>0</v>
      </c>
      <c r="AH459" s="407">
        <v>0</v>
      </c>
      <c r="AI459" s="407">
        <v>0</v>
      </c>
      <c r="AJ459" s="407">
        <v>0</v>
      </c>
      <c r="AK459" s="407">
        <v>0</v>
      </c>
      <c r="AL459" s="407">
        <v>0</v>
      </c>
      <c r="AM459" s="407">
        <v>0</v>
      </c>
      <c r="AN459" s="407">
        <v>0</v>
      </c>
      <c r="AO459" s="407">
        <v>0</v>
      </c>
      <c r="AP459" s="407">
        <v>0</v>
      </c>
      <c r="AQ459" s="407">
        <v>0</v>
      </c>
      <c r="AR459" s="407">
        <v>0</v>
      </c>
      <c r="AS459" s="407">
        <v>0</v>
      </c>
      <c r="AT459" s="407">
        <v>0</v>
      </c>
      <c r="AU459" s="407">
        <v>0</v>
      </c>
      <c r="AV459" s="407">
        <v>0</v>
      </c>
      <c r="AW459" s="407">
        <v>0</v>
      </c>
      <c r="AX459" s="407">
        <v>0</v>
      </c>
      <c r="AY459" s="407">
        <v>0</v>
      </c>
      <c r="AZ459" s="407">
        <v>0</v>
      </c>
      <c r="BA459" s="407">
        <v>0</v>
      </c>
      <c r="BB459" s="407">
        <v>0</v>
      </c>
      <c r="BC459" s="407">
        <v>0</v>
      </c>
      <c r="BD459" s="407">
        <v>0</v>
      </c>
      <c r="BE459" s="407">
        <v>0</v>
      </c>
      <c r="BF459" s="407">
        <v>0</v>
      </c>
      <c r="BG459" s="407">
        <v>0</v>
      </c>
      <c r="BH459" s="407">
        <v>0</v>
      </c>
      <c r="BI459" s="407">
        <v>0</v>
      </c>
      <c r="BJ459" s="28"/>
      <c r="BK459" s="28"/>
      <c r="BL459" s="28"/>
      <c r="BM459" s="28"/>
    </row>
    <row r="460" spans="1:65" x14ac:dyDescent="0.35">
      <c r="A460" s="28"/>
      <c r="B460" s="402"/>
      <c r="C460" s="403"/>
      <c r="D460" s="404"/>
      <c r="E460" s="405">
        <v>5</v>
      </c>
      <c r="F460" s="406"/>
      <c r="G460" s="408"/>
      <c r="H460" s="409"/>
      <c r="I460" s="409"/>
      <c r="J460" s="409"/>
      <c r="K460" s="524"/>
      <c r="L460" s="407">
        <v>0</v>
      </c>
      <c r="M460" s="407">
        <v>0</v>
      </c>
      <c r="N460" s="407">
        <v>0</v>
      </c>
      <c r="O460" s="407">
        <v>0</v>
      </c>
      <c r="P460" s="407">
        <v>0</v>
      </c>
      <c r="Q460" s="407">
        <v>0</v>
      </c>
      <c r="R460" s="407">
        <v>0</v>
      </c>
      <c r="S460" s="407">
        <v>0</v>
      </c>
      <c r="T460" s="407">
        <v>0</v>
      </c>
      <c r="U460" s="407">
        <v>0</v>
      </c>
      <c r="V460" s="407">
        <v>0</v>
      </c>
      <c r="W460" s="407">
        <v>0</v>
      </c>
      <c r="X460" s="407">
        <v>0</v>
      </c>
      <c r="Y460" s="407">
        <v>0</v>
      </c>
      <c r="Z460" s="407">
        <v>0</v>
      </c>
      <c r="AA460" s="407">
        <v>0</v>
      </c>
      <c r="AB460" s="407">
        <v>0</v>
      </c>
      <c r="AC460" s="407">
        <v>0</v>
      </c>
      <c r="AD460" s="407">
        <v>0</v>
      </c>
      <c r="AE460" s="407">
        <v>0</v>
      </c>
      <c r="AF460" s="407">
        <v>0</v>
      </c>
      <c r="AG460" s="407">
        <v>0</v>
      </c>
      <c r="AH460" s="407">
        <v>0</v>
      </c>
      <c r="AI460" s="407">
        <v>0</v>
      </c>
      <c r="AJ460" s="407">
        <v>0</v>
      </c>
      <c r="AK460" s="407">
        <v>0</v>
      </c>
      <c r="AL460" s="407">
        <v>0</v>
      </c>
      <c r="AM460" s="407">
        <v>0</v>
      </c>
      <c r="AN460" s="407">
        <v>0</v>
      </c>
      <c r="AO460" s="407">
        <v>0</v>
      </c>
      <c r="AP460" s="407">
        <v>0</v>
      </c>
      <c r="AQ460" s="407">
        <v>0</v>
      </c>
      <c r="AR460" s="407">
        <v>0</v>
      </c>
      <c r="AS460" s="407">
        <v>0</v>
      </c>
      <c r="AT460" s="407">
        <v>0</v>
      </c>
      <c r="AU460" s="407">
        <v>0</v>
      </c>
      <c r="AV460" s="407">
        <v>0</v>
      </c>
      <c r="AW460" s="407">
        <v>0</v>
      </c>
      <c r="AX460" s="407">
        <v>0</v>
      </c>
      <c r="AY460" s="407">
        <v>0</v>
      </c>
      <c r="AZ460" s="407">
        <v>0</v>
      </c>
      <c r="BA460" s="407">
        <v>0</v>
      </c>
      <c r="BB460" s="407">
        <v>0</v>
      </c>
      <c r="BC460" s="407">
        <v>0</v>
      </c>
      <c r="BD460" s="407">
        <v>0</v>
      </c>
      <c r="BE460" s="407">
        <v>0</v>
      </c>
      <c r="BF460" s="407">
        <v>0</v>
      </c>
      <c r="BG460" s="407">
        <v>0</v>
      </c>
      <c r="BH460" s="407">
        <v>0</v>
      </c>
      <c r="BI460" s="407">
        <v>0</v>
      </c>
      <c r="BJ460" s="28"/>
      <c r="BK460" s="28"/>
      <c r="BL460" s="28"/>
      <c r="BM460" s="28"/>
    </row>
    <row r="461" spans="1:65" x14ac:dyDescent="0.35">
      <c r="A461" s="28"/>
      <c r="B461" s="402"/>
      <c r="C461" s="403"/>
      <c r="D461" s="404"/>
      <c r="E461" s="405">
        <v>6</v>
      </c>
      <c r="F461" s="406"/>
      <c r="G461" s="408"/>
      <c r="H461" s="409"/>
      <c r="I461" s="409"/>
      <c r="J461" s="409"/>
      <c r="K461" s="409"/>
      <c r="L461" s="524"/>
      <c r="M461" s="407">
        <v>0</v>
      </c>
      <c r="N461" s="407">
        <v>0</v>
      </c>
      <c r="O461" s="407">
        <v>0</v>
      </c>
      <c r="P461" s="407">
        <v>0</v>
      </c>
      <c r="Q461" s="407">
        <v>0</v>
      </c>
      <c r="R461" s="407">
        <v>0</v>
      </c>
      <c r="S461" s="407">
        <v>0</v>
      </c>
      <c r="T461" s="407">
        <v>0</v>
      </c>
      <c r="U461" s="407">
        <v>0</v>
      </c>
      <c r="V461" s="407">
        <v>0</v>
      </c>
      <c r="W461" s="407">
        <v>0</v>
      </c>
      <c r="X461" s="407">
        <v>0</v>
      </c>
      <c r="Y461" s="407">
        <v>0</v>
      </c>
      <c r="Z461" s="407">
        <v>0</v>
      </c>
      <c r="AA461" s="407">
        <v>0</v>
      </c>
      <c r="AB461" s="407">
        <v>0</v>
      </c>
      <c r="AC461" s="407">
        <v>0</v>
      </c>
      <c r="AD461" s="407">
        <v>0</v>
      </c>
      <c r="AE461" s="407">
        <v>0</v>
      </c>
      <c r="AF461" s="407">
        <v>0</v>
      </c>
      <c r="AG461" s="407">
        <v>0</v>
      </c>
      <c r="AH461" s="407">
        <v>0</v>
      </c>
      <c r="AI461" s="407">
        <v>0</v>
      </c>
      <c r="AJ461" s="407">
        <v>0</v>
      </c>
      <c r="AK461" s="407">
        <v>0</v>
      </c>
      <c r="AL461" s="407">
        <v>0</v>
      </c>
      <c r="AM461" s="407">
        <v>0</v>
      </c>
      <c r="AN461" s="407">
        <v>0</v>
      </c>
      <c r="AO461" s="407">
        <v>0</v>
      </c>
      <c r="AP461" s="407">
        <v>0</v>
      </c>
      <c r="AQ461" s="407">
        <v>0</v>
      </c>
      <c r="AR461" s="407">
        <v>0</v>
      </c>
      <c r="AS461" s="407">
        <v>0</v>
      </c>
      <c r="AT461" s="407">
        <v>0</v>
      </c>
      <c r="AU461" s="407">
        <v>0</v>
      </c>
      <c r="AV461" s="407">
        <v>0</v>
      </c>
      <c r="AW461" s="407">
        <v>0</v>
      </c>
      <c r="AX461" s="407">
        <v>0</v>
      </c>
      <c r="AY461" s="407">
        <v>0</v>
      </c>
      <c r="AZ461" s="407">
        <v>0</v>
      </c>
      <c r="BA461" s="407">
        <v>0</v>
      </c>
      <c r="BB461" s="407">
        <v>0</v>
      </c>
      <c r="BC461" s="407">
        <v>0</v>
      </c>
      <c r="BD461" s="407">
        <v>0</v>
      </c>
      <c r="BE461" s="407">
        <v>0</v>
      </c>
      <c r="BF461" s="407">
        <v>0</v>
      </c>
      <c r="BG461" s="407">
        <v>0</v>
      </c>
      <c r="BH461" s="407">
        <v>0</v>
      </c>
      <c r="BI461" s="407">
        <v>0</v>
      </c>
      <c r="BJ461" s="28"/>
      <c r="BK461" s="28"/>
      <c r="BL461" s="28"/>
      <c r="BM461" s="28"/>
    </row>
    <row r="462" spans="1:65" x14ac:dyDescent="0.35">
      <c r="A462" s="28"/>
      <c r="B462" s="402"/>
      <c r="C462" s="403"/>
      <c r="D462" s="404"/>
      <c r="E462" s="405">
        <v>7</v>
      </c>
      <c r="F462" s="406"/>
      <c r="G462" s="408"/>
      <c r="H462" s="409"/>
      <c r="I462" s="409"/>
      <c r="J462" s="409"/>
      <c r="K462" s="409"/>
      <c r="L462" s="409"/>
      <c r="M462" s="524"/>
      <c r="N462" s="407">
        <v>0</v>
      </c>
      <c r="O462" s="407">
        <v>0</v>
      </c>
      <c r="P462" s="407">
        <v>0</v>
      </c>
      <c r="Q462" s="407">
        <v>0</v>
      </c>
      <c r="R462" s="407">
        <v>0</v>
      </c>
      <c r="S462" s="407">
        <v>0</v>
      </c>
      <c r="T462" s="407">
        <v>0</v>
      </c>
      <c r="U462" s="407">
        <v>0</v>
      </c>
      <c r="V462" s="407">
        <v>0</v>
      </c>
      <c r="W462" s="407">
        <v>0</v>
      </c>
      <c r="X462" s="407">
        <v>0</v>
      </c>
      <c r="Y462" s="407">
        <v>0</v>
      </c>
      <c r="Z462" s="407">
        <v>0</v>
      </c>
      <c r="AA462" s="407">
        <v>0</v>
      </c>
      <c r="AB462" s="407">
        <v>0</v>
      </c>
      <c r="AC462" s="407">
        <v>0</v>
      </c>
      <c r="AD462" s="407">
        <v>0</v>
      </c>
      <c r="AE462" s="407">
        <v>0</v>
      </c>
      <c r="AF462" s="407">
        <v>0</v>
      </c>
      <c r="AG462" s="407">
        <v>0</v>
      </c>
      <c r="AH462" s="407">
        <v>0</v>
      </c>
      <c r="AI462" s="407">
        <v>0</v>
      </c>
      <c r="AJ462" s="407">
        <v>0</v>
      </c>
      <c r="AK462" s="407">
        <v>0</v>
      </c>
      <c r="AL462" s="407">
        <v>0</v>
      </c>
      <c r="AM462" s="407">
        <v>0</v>
      </c>
      <c r="AN462" s="407">
        <v>0</v>
      </c>
      <c r="AO462" s="407">
        <v>0</v>
      </c>
      <c r="AP462" s="407">
        <v>0</v>
      </c>
      <c r="AQ462" s="407">
        <v>0</v>
      </c>
      <c r="AR462" s="407">
        <v>0</v>
      </c>
      <c r="AS462" s="407">
        <v>0</v>
      </c>
      <c r="AT462" s="407">
        <v>0</v>
      </c>
      <c r="AU462" s="407">
        <v>0</v>
      </c>
      <c r="AV462" s="407">
        <v>0</v>
      </c>
      <c r="AW462" s="407">
        <v>0</v>
      </c>
      <c r="AX462" s="407">
        <v>0</v>
      </c>
      <c r="AY462" s="407">
        <v>0</v>
      </c>
      <c r="AZ462" s="407">
        <v>0</v>
      </c>
      <c r="BA462" s="407">
        <v>0</v>
      </c>
      <c r="BB462" s="407">
        <v>0</v>
      </c>
      <c r="BC462" s="407">
        <v>0</v>
      </c>
      <c r="BD462" s="407">
        <v>0</v>
      </c>
      <c r="BE462" s="407">
        <v>0</v>
      </c>
      <c r="BF462" s="407">
        <v>0</v>
      </c>
      <c r="BG462" s="407">
        <v>0</v>
      </c>
      <c r="BH462" s="407">
        <v>0</v>
      </c>
      <c r="BI462" s="407">
        <v>0</v>
      </c>
      <c r="BJ462" s="28"/>
      <c r="BK462" s="28"/>
      <c r="BL462" s="28"/>
      <c r="BM462" s="28"/>
    </row>
    <row r="463" spans="1:65" x14ac:dyDescent="0.35">
      <c r="A463" s="28"/>
      <c r="B463" s="402"/>
      <c r="C463" s="403"/>
      <c r="D463" s="404"/>
      <c r="E463" s="405">
        <v>8</v>
      </c>
      <c r="F463" s="406"/>
      <c r="G463" s="408"/>
      <c r="H463" s="409"/>
      <c r="I463" s="409"/>
      <c r="J463" s="409"/>
      <c r="K463" s="409"/>
      <c r="L463" s="409"/>
      <c r="M463" s="409"/>
      <c r="N463" s="524"/>
      <c r="O463" s="407">
        <v>0</v>
      </c>
      <c r="P463" s="407">
        <v>0</v>
      </c>
      <c r="Q463" s="407">
        <v>0</v>
      </c>
      <c r="R463" s="407">
        <v>0</v>
      </c>
      <c r="S463" s="407">
        <v>0</v>
      </c>
      <c r="T463" s="407">
        <v>0</v>
      </c>
      <c r="U463" s="407">
        <v>0</v>
      </c>
      <c r="V463" s="407">
        <v>0</v>
      </c>
      <c r="W463" s="407">
        <v>0</v>
      </c>
      <c r="X463" s="407">
        <v>0</v>
      </c>
      <c r="Y463" s="407">
        <v>0</v>
      </c>
      <c r="Z463" s="407">
        <v>0</v>
      </c>
      <c r="AA463" s="407">
        <v>0</v>
      </c>
      <c r="AB463" s="407">
        <v>0</v>
      </c>
      <c r="AC463" s="407">
        <v>0</v>
      </c>
      <c r="AD463" s="407">
        <v>0</v>
      </c>
      <c r="AE463" s="407">
        <v>0</v>
      </c>
      <c r="AF463" s="407">
        <v>0</v>
      </c>
      <c r="AG463" s="407">
        <v>0</v>
      </c>
      <c r="AH463" s="407">
        <v>0</v>
      </c>
      <c r="AI463" s="407">
        <v>0</v>
      </c>
      <c r="AJ463" s="407">
        <v>0</v>
      </c>
      <c r="AK463" s="407">
        <v>0</v>
      </c>
      <c r="AL463" s="407">
        <v>0</v>
      </c>
      <c r="AM463" s="407">
        <v>0</v>
      </c>
      <c r="AN463" s="407">
        <v>0</v>
      </c>
      <c r="AO463" s="407">
        <v>0</v>
      </c>
      <c r="AP463" s="407">
        <v>0</v>
      </c>
      <c r="AQ463" s="407">
        <v>0</v>
      </c>
      <c r="AR463" s="407">
        <v>0</v>
      </c>
      <c r="AS463" s="407">
        <v>0</v>
      </c>
      <c r="AT463" s="407">
        <v>0</v>
      </c>
      <c r="AU463" s="407">
        <v>0</v>
      </c>
      <c r="AV463" s="407">
        <v>0</v>
      </c>
      <c r="AW463" s="407">
        <v>0</v>
      </c>
      <c r="AX463" s="407">
        <v>0</v>
      </c>
      <c r="AY463" s="407">
        <v>0</v>
      </c>
      <c r="AZ463" s="407">
        <v>0</v>
      </c>
      <c r="BA463" s="407">
        <v>0</v>
      </c>
      <c r="BB463" s="407">
        <v>0</v>
      </c>
      <c r="BC463" s="407">
        <v>0</v>
      </c>
      <c r="BD463" s="407">
        <v>0</v>
      </c>
      <c r="BE463" s="407">
        <v>0</v>
      </c>
      <c r="BF463" s="407">
        <v>0</v>
      </c>
      <c r="BG463" s="407">
        <v>0</v>
      </c>
      <c r="BH463" s="407">
        <v>0</v>
      </c>
      <c r="BI463" s="407">
        <v>0</v>
      </c>
      <c r="BJ463" s="28"/>
      <c r="BK463" s="28"/>
      <c r="BL463" s="28"/>
      <c r="BM463" s="28"/>
    </row>
    <row r="464" spans="1:65" x14ac:dyDescent="0.35">
      <c r="A464" s="28"/>
      <c r="B464" s="402"/>
      <c r="C464" s="403"/>
      <c r="D464" s="404"/>
      <c r="E464" s="405">
        <v>9</v>
      </c>
      <c r="F464" s="406"/>
      <c r="G464" s="408"/>
      <c r="H464" s="409"/>
      <c r="I464" s="409"/>
      <c r="J464" s="409"/>
      <c r="K464" s="409"/>
      <c r="L464" s="409"/>
      <c r="M464" s="409"/>
      <c r="N464" s="409"/>
      <c r="O464" s="524"/>
      <c r="P464" s="407">
        <v>0</v>
      </c>
      <c r="Q464" s="407">
        <v>0</v>
      </c>
      <c r="R464" s="407">
        <v>0</v>
      </c>
      <c r="S464" s="407">
        <v>0</v>
      </c>
      <c r="T464" s="407">
        <v>0</v>
      </c>
      <c r="U464" s="407">
        <v>0</v>
      </c>
      <c r="V464" s="407">
        <v>0</v>
      </c>
      <c r="W464" s="407">
        <v>0</v>
      </c>
      <c r="X464" s="407">
        <v>0</v>
      </c>
      <c r="Y464" s="407">
        <v>0</v>
      </c>
      <c r="Z464" s="407">
        <v>0</v>
      </c>
      <c r="AA464" s="407">
        <v>0</v>
      </c>
      <c r="AB464" s="407">
        <v>0</v>
      </c>
      <c r="AC464" s="407">
        <v>0</v>
      </c>
      <c r="AD464" s="407">
        <v>0</v>
      </c>
      <c r="AE464" s="407">
        <v>0</v>
      </c>
      <c r="AF464" s="407">
        <v>0</v>
      </c>
      <c r="AG464" s="407">
        <v>0</v>
      </c>
      <c r="AH464" s="407">
        <v>0</v>
      </c>
      <c r="AI464" s="407">
        <v>0</v>
      </c>
      <c r="AJ464" s="407">
        <v>0</v>
      </c>
      <c r="AK464" s="407">
        <v>0</v>
      </c>
      <c r="AL464" s="407">
        <v>0</v>
      </c>
      <c r="AM464" s="407">
        <v>0</v>
      </c>
      <c r="AN464" s="407">
        <v>0</v>
      </c>
      <c r="AO464" s="407">
        <v>0</v>
      </c>
      <c r="AP464" s="407">
        <v>0</v>
      </c>
      <c r="AQ464" s="407">
        <v>0</v>
      </c>
      <c r="AR464" s="407">
        <v>0</v>
      </c>
      <c r="AS464" s="407">
        <v>0</v>
      </c>
      <c r="AT464" s="407">
        <v>0</v>
      </c>
      <c r="AU464" s="407">
        <v>0</v>
      </c>
      <c r="AV464" s="407">
        <v>0</v>
      </c>
      <c r="AW464" s="407">
        <v>0</v>
      </c>
      <c r="AX464" s="407">
        <v>0</v>
      </c>
      <c r="AY464" s="407">
        <v>0</v>
      </c>
      <c r="AZ464" s="407">
        <v>0</v>
      </c>
      <c r="BA464" s="407">
        <v>0</v>
      </c>
      <c r="BB464" s="407">
        <v>0</v>
      </c>
      <c r="BC464" s="407">
        <v>0</v>
      </c>
      <c r="BD464" s="407">
        <v>0</v>
      </c>
      <c r="BE464" s="407">
        <v>0</v>
      </c>
      <c r="BF464" s="407">
        <v>0</v>
      </c>
      <c r="BG464" s="407">
        <v>0</v>
      </c>
      <c r="BH464" s="407">
        <v>0</v>
      </c>
      <c r="BI464" s="407">
        <v>0</v>
      </c>
      <c r="BJ464" s="28"/>
      <c r="BK464" s="28"/>
      <c r="BL464" s="28"/>
      <c r="BM464" s="28"/>
    </row>
    <row r="465" spans="1:65" x14ac:dyDescent="0.35">
      <c r="A465" s="28"/>
      <c r="B465" s="402"/>
      <c r="C465" s="403"/>
      <c r="D465" s="404"/>
      <c r="E465" s="411">
        <v>10</v>
      </c>
      <c r="F465" s="406"/>
      <c r="G465" s="408"/>
      <c r="H465" s="409"/>
      <c r="I465" s="409"/>
      <c r="J465" s="409"/>
      <c r="K465" s="409"/>
      <c r="L465" s="409"/>
      <c r="M465" s="409"/>
      <c r="N465" s="409"/>
      <c r="O465" s="409"/>
      <c r="P465" s="524"/>
      <c r="Q465" s="407">
        <v>0</v>
      </c>
      <c r="R465" s="407">
        <v>0</v>
      </c>
      <c r="S465" s="407">
        <v>0</v>
      </c>
      <c r="T465" s="407">
        <v>0</v>
      </c>
      <c r="U465" s="407">
        <v>0</v>
      </c>
      <c r="V465" s="407">
        <v>0</v>
      </c>
      <c r="W465" s="407">
        <v>0</v>
      </c>
      <c r="X465" s="407">
        <v>0</v>
      </c>
      <c r="Y465" s="407">
        <v>0</v>
      </c>
      <c r="Z465" s="407">
        <v>0</v>
      </c>
      <c r="AA465" s="407">
        <v>0</v>
      </c>
      <c r="AB465" s="407">
        <v>0</v>
      </c>
      <c r="AC465" s="407">
        <v>0</v>
      </c>
      <c r="AD465" s="407">
        <v>0</v>
      </c>
      <c r="AE465" s="407">
        <v>0</v>
      </c>
      <c r="AF465" s="407">
        <v>0</v>
      </c>
      <c r="AG465" s="407">
        <v>0</v>
      </c>
      <c r="AH465" s="407">
        <v>0</v>
      </c>
      <c r="AI465" s="407">
        <v>0</v>
      </c>
      <c r="AJ465" s="407">
        <v>0</v>
      </c>
      <c r="AK465" s="407">
        <v>0</v>
      </c>
      <c r="AL465" s="407">
        <v>0</v>
      </c>
      <c r="AM465" s="407">
        <v>0</v>
      </c>
      <c r="AN465" s="407">
        <v>0</v>
      </c>
      <c r="AO465" s="407">
        <v>0</v>
      </c>
      <c r="AP465" s="407">
        <v>0</v>
      </c>
      <c r="AQ465" s="407">
        <v>0</v>
      </c>
      <c r="AR465" s="407">
        <v>0</v>
      </c>
      <c r="AS465" s="407">
        <v>0</v>
      </c>
      <c r="AT465" s="407">
        <v>0</v>
      </c>
      <c r="AU465" s="407">
        <v>0</v>
      </c>
      <c r="AV465" s="407">
        <v>0</v>
      </c>
      <c r="AW465" s="407">
        <v>0</v>
      </c>
      <c r="AX465" s="407">
        <v>0</v>
      </c>
      <c r="AY465" s="407">
        <v>0</v>
      </c>
      <c r="AZ465" s="407">
        <v>0</v>
      </c>
      <c r="BA465" s="407">
        <v>0</v>
      </c>
      <c r="BB465" s="407">
        <v>0</v>
      </c>
      <c r="BC465" s="407">
        <v>0</v>
      </c>
      <c r="BD465" s="407">
        <v>0</v>
      </c>
      <c r="BE465" s="407">
        <v>0</v>
      </c>
      <c r="BF465" s="407">
        <v>0</v>
      </c>
      <c r="BG465" s="407">
        <v>0</v>
      </c>
      <c r="BH465" s="407">
        <v>0</v>
      </c>
      <c r="BI465" s="407">
        <v>0</v>
      </c>
      <c r="BJ465" s="28"/>
      <c r="BK465" s="28"/>
      <c r="BL465" s="28"/>
      <c r="BM465" s="28"/>
    </row>
    <row r="466" spans="1:65" x14ac:dyDescent="0.35">
      <c r="A466" s="28"/>
      <c r="B466" s="196"/>
      <c r="C466" s="402">
        <v>0</v>
      </c>
      <c r="D466" s="196"/>
      <c r="E466" s="196"/>
      <c r="F466" s="412"/>
      <c r="G466" s="413">
        <v>0</v>
      </c>
      <c r="H466" s="413">
        <v>0</v>
      </c>
      <c r="I466" s="413">
        <v>0</v>
      </c>
      <c r="J466" s="413">
        <v>0</v>
      </c>
      <c r="K466" s="413">
        <v>0</v>
      </c>
      <c r="L466" s="413">
        <v>0</v>
      </c>
      <c r="M466" s="413">
        <v>0</v>
      </c>
      <c r="N466" s="413">
        <v>0</v>
      </c>
      <c r="O466" s="413">
        <v>0</v>
      </c>
      <c r="P466" s="413">
        <v>0</v>
      </c>
      <c r="Q466" s="413">
        <v>0</v>
      </c>
      <c r="R466" s="413">
        <v>0</v>
      </c>
      <c r="S466" s="413">
        <v>0</v>
      </c>
      <c r="T466" s="413">
        <v>0</v>
      </c>
      <c r="U466" s="413">
        <v>0</v>
      </c>
      <c r="V466" s="413">
        <v>0</v>
      </c>
      <c r="W466" s="413">
        <v>0</v>
      </c>
      <c r="X466" s="413">
        <v>0</v>
      </c>
      <c r="Y466" s="413">
        <v>0</v>
      </c>
      <c r="Z466" s="413">
        <v>0</v>
      </c>
      <c r="AA466" s="413">
        <v>0</v>
      </c>
      <c r="AB466" s="413">
        <v>0</v>
      </c>
      <c r="AC466" s="413">
        <v>0</v>
      </c>
      <c r="AD466" s="413">
        <v>0</v>
      </c>
      <c r="AE466" s="413">
        <v>0</v>
      </c>
      <c r="AF466" s="413">
        <v>0</v>
      </c>
      <c r="AG466" s="413">
        <v>0</v>
      </c>
      <c r="AH466" s="413">
        <v>0</v>
      </c>
      <c r="AI466" s="413">
        <v>0</v>
      </c>
      <c r="AJ466" s="413">
        <v>0</v>
      </c>
      <c r="AK466" s="413">
        <v>0</v>
      </c>
      <c r="AL466" s="413">
        <v>0</v>
      </c>
      <c r="AM466" s="413">
        <v>0</v>
      </c>
      <c r="AN466" s="413">
        <v>0</v>
      </c>
      <c r="AO466" s="413">
        <v>0</v>
      </c>
      <c r="AP466" s="413">
        <v>0</v>
      </c>
      <c r="AQ466" s="413">
        <v>0</v>
      </c>
      <c r="AR466" s="413">
        <v>0</v>
      </c>
      <c r="AS466" s="413">
        <v>0</v>
      </c>
      <c r="AT466" s="413">
        <v>0</v>
      </c>
      <c r="AU466" s="413">
        <v>0</v>
      </c>
      <c r="AV466" s="413">
        <v>0</v>
      </c>
      <c r="AW466" s="413">
        <v>0</v>
      </c>
      <c r="AX466" s="413">
        <v>0</v>
      </c>
      <c r="AY466" s="413">
        <v>0</v>
      </c>
      <c r="AZ466" s="413">
        <v>0</v>
      </c>
      <c r="BA466" s="413">
        <v>0</v>
      </c>
      <c r="BB466" s="413">
        <v>0</v>
      </c>
      <c r="BC466" s="413">
        <v>0</v>
      </c>
      <c r="BD466" s="413">
        <v>0</v>
      </c>
      <c r="BE466" s="413">
        <v>0</v>
      </c>
      <c r="BF466" s="413">
        <v>0</v>
      </c>
      <c r="BG466" s="413">
        <v>0</v>
      </c>
      <c r="BH466" s="413">
        <v>0</v>
      </c>
      <c r="BI466" s="413">
        <v>0</v>
      </c>
      <c r="BJ466" s="28"/>
      <c r="BK466" s="28"/>
      <c r="BL466" s="28"/>
      <c r="BM466" s="28"/>
    </row>
    <row r="467" spans="1:65" x14ac:dyDescent="0.35">
      <c r="A467" s="28"/>
      <c r="B467" s="397">
        <v>0</v>
      </c>
      <c r="C467" s="398"/>
      <c r="D467" s="399" t="s">
        <v>499</v>
      </c>
      <c r="E467" s="398"/>
      <c r="F467" s="400"/>
      <c r="G467" s="401">
        <v>0</v>
      </c>
      <c r="H467" s="401">
        <v>0</v>
      </c>
      <c r="I467" s="401">
        <v>0</v>
      </c>
      <c r="J467" s="401">
        <v>0</v>
      </c>
      <c r="K467" s="401">
        <v>0</v>
      </c>
      <c r="L467" s="401">
        <v>0</v>
      </c>
      <c r="M467" s="401">
        <v>0</v>
      </c>
      <c r="N467" s="401">
        <v>0</v>
      </c>
      <c r="O467" s="401">
        <v>0</v>
      </c>
      <c r="P467" s="401">
        <v>0</v>
      </c>
      <c r="Q467" s="401">
        <v>0</v>
      </c>
      <c r="R467" s="401">
        <v>0</v>
      </c>
      <c r="S467" s="401">
        <v>0</v>
      </c>
      <c r="T467" s="401">
        <v>0</v>
      </c>
      <c r="U467" s="401">
        <v>0</v>
      </c>
      <c r="V467" s="401">
        <v>0</v>
      </c>
      <c r="W467" s="401">
        <v>0</v>
      </c>
      <c r="X467" s="401">
        <v>0</v>
      </c>
      <c r="Y467" s="401">
        <v>0</v>
      </c>
      <c r="Z467" s="401">
        <v>0</v>
      </c>
      <c r="AA467" s="401">
        <v>0</v>
      </c>
      <c r="AB467" s="401">
        <v>0</v>
      </c>
      <c r="AC467" s="401">
        <v>0</v>
      </c>
      <c r="AD467" s="401">
        <v>0</v>
      </c>
      <c r="AE467" s="401">
        <v>0</v>
      </c>
      <c r="AF467" s="401">
        <v>0</v>
      </c>
      <c r="AG467" s="401">
        <v>0</v>
      </c>
      <c r="AH467" s="401">
        <v>0</v>
      </c>
      <c r="AI467" s="401">
        <v>0</v>
      </c>
      <c r="AJ467" s="401">
        <v>0</v>
      </c>
      <c r="AK467" s="401">
        <v>0</v>
      </c>
      <c r="AL467" s="401">
        <v>0</v>
      </c>
      <c r="AM467" s="401">
        <v>0</v>
      </c>
      <c r="AN467" s="401">
        <v>0</v>
      </c>
      <c r="AO467" s="401">
        <v>0</v>
      </c>
      <c r="AP467" s="401">
        <v>0</v>
      </c>
      <c r="AQ467" s="401">
        <v>0</v>
      </c>
      <c r="AR467" s="401">
        <v>0</v>
      </c>
      <c r="AS467" s="401">
        <v>0</v>
      </c>
      <c r="AT467" s="401">
        <v>0</v>
      </c>
      <c r="AU467" s="401">
        <v>0</v>
      </c>
      <c r="AV467" s="401">
        <v>0</v>
      </c>
      <c r="AW467" s="401">
        <v>0</v>
      </c>
      <c r="AX467" s="401">
        <v>0</v>
      </c>
      <c r="AY467" s="401">
        <v>0</v>
      </c>
      <c r="AZ467" s="401">
        <v>0</v>
      </c>
      <c r="BA467" s="401">
        <v>0</v>
      </c>
      <c r="BB467" s="401">
        <v>0</v>
      </c>
      <c r="BC467" s="401">
        <v>0</v>
      </c>
      <c r="BD467" s="401">
        <v>0</v>
      </c>
      <c r="BE467" s="401">
        <v>0</v>
      </c>
      <c r="BF467" s="401">
        <v>0</v>
      </c>
      <c r="BG467" s="401">
        <v>0</v>
      </c>
      <c r="BH467" s="401">
        <v>0</v>
      </c>
      <c r="BI467" s="401">
        <v>0</v>
      </c>
      <c r="BJ467" s="28"/>
      <c r="BK467" s="28"/>
      <c r="BL467" s="28"/>
      <c r="BM467" s="28"/>
    </row>
    <row r="468" spans="1:65" ht="118" x14ac:dyDescent="0.35">
      <c r="A468" s="28"/>
      <c r="B468" s="402"/>
      <c r="C468" s="403"/>
      <c r="D468" s="404" t="s">
        <v>500</v>
      </c>
      <c r="E468" s="405">
        <v>0</v>
      </c>
      <c r="F468" s="406"/>
      <c r="G468" s="407"/>
      <c r="H468" s="407"/>
      <c r="I468" s="407"/>
      <c r="J468" s="407"/>
      <c r="K468" s="407"/>
      <c r="L468" s="407"/>
      <c r="M468" s="407"/>
      <c r="N468" s="407"/>
      <c r="O468" s="407"/>
      <c r="P468" s="407"/>
      <c r="Q468" s="407"/>
      <c r="R468" s="407"/>
      <c r="S468" s="407"/>
      <c r="T468" s="407"/>
      <c r="U468" s="407"/>
      <c r="V468" s="407"/>
      <c r="W468" s="407"/>
      <c r="X468" s="407"/>
      <c r="Y468" s="407"/>
      <c r="Z468" s="407"/>
      <c r="AA468" s="407"/>
      <c r="AB468" s="407"/>
      <c r="AC468" s="407"/>
      <c r="AD468" s="407"/>
      <c r="AE468" s="407"/>
      <c r="AF468" s="407"/>
      <c r="AG468" s="407"/>
      <c r="AH468" s="407"/>
      <c r="AI468" s="407"/>
      <c r="AJ468" s="407"/>
      <c r="AK468" s="407"/>
      <c r="AL468" s="407"/>
      <c r="AM468" s="407"/>
      <c r="AN468" s="407"/>
      <c r="AO468" s="407"/>
      <c r="AP468" s="407"/>
      <c r="AQ468" s="407"/>
      <c r="AR468" s="407"/>
      <c r="AS468" s="407"/>
      <c r="AT468" s="407"/>
      <c r="AU468" s="407"/>
      <c r="AV468" s="407"/>
      <c r="AW468" s="407"/>
      <c r="AX468" s="407"/>
      <c r="AY468" s="407"/>
      <c r="AZ468" s="407"/>
      <c r="BA468" s="407"/>
      <c r="BB468" s="407"/>
      <c r="BC468" s="407"/>
      <c r="BD468" s="407"/>
      <c r="BE468" s="407"/>
      <c r="BF468" s="407"/>
      <c r="BG468" s="407"/>
      <c r="BH468" s="407"/>
      <c r="BI468" s="407"/>
      <c r="BJ468" s="28"/>
      <c r="BK468" s="28"/>
      <c r="BL468" s="28"/>
      <c r="BM468" s="28"/>
    </row>
    <row r="469" spans="1:65" x14ac:dyDescent="0.35">
      <c r="A469" s="28"/>
      <c r="B469" s="402"/>
      <c r="C469" s="403"/>
      <c r="D469" s="404"/>
      <c r="E469" s="405">
        <v>1</v>
      </c>
      <c r="F469" s="406"/>
      <c r="G469" s="523"/>
      <c r="H469" s="407">
        <v>0</v>
      </c>
      <c r="I469" s="407">
        <v>0</v>
      </c>
      <c r="J469" s="407">
        <v>0</v>
      </c>
      <c r="K469" s="407">
        <v>0</v>
      </c>
      <c r="L469" s="407">
        <v>0</v>
      </c>
      <c r="M469" s="407">
        <v>0</v>
      </c>
      <c r="N469" s="407">
        <v>0</v>
      </c>
      <c r="O469" s="407">
        <v>0</v>
      </c>
      <c r="P469" s="407">
        <v>0</v>
      </c>
      <c r="Q469" s="407">
        <v>0</v>
      </c>
      <c r="R469" s="407">
        <v>0</v>
      </c>
      <c r="S469" s="407">
        <v>0</v>
      </c>
      <c r="T469" s="407">
        <v>0</v>
      </c>
      <c r="U469" s="407">
        <v>0</v>
      </c>
      <c r="V469" s="407">
        <v>0</v>
      </c>
      <c r="W469" s="407">
        <v>0</v>
      </c>
      <c r="X469" s="407">
        <v>0</v>
      </c>
      <c r="Y469" s="407">
        <v>0</v>
      </c>
      <c r="Z469" s="407">
        <v>0</v>
      </c>
      <c r="AA469" s="407">
        <v>0</v>
      </c>
      <c r="AB469" s="407">
        <v>0</v>
      </c>
      <c r="AC469" s="407">
        <v>0</v>
      </c>
      <c r="AD469" s="407">
        <v>0</v>
      </c>
      <c r="AE469" s="407">
        <v>0</v>
      </c>
      <c r="AF469" s="407">
        <v>0</v>
      </c>
      <c r="AG469" s="407">
        <v>0</v>
      </c>
      <c r="AH469" s="407">
        <v>0</v>
      </c>
      <c r="AI469" s="407">
        <v>0</v>
      </c>
      <c r="AJ469" s="407">
        <v>0</v>
      </c>
      <c r="AK469" s="407">
        <v>0</v>
      </c>
      <c r="AL469" s="407">
        <v>0</v>
      </c>
      <c r="AM469" s="407">
        <v>0</v>
      </c>
      <c r="AN469" s="407">
        <v>0</v>
      </c>
      <c r="AO469" s="407">
        <v>0</v>
      </c>
      <c r="AP469" s="407">
        <v>0</v>
      </c>
      <c r="AQ469" s="407">
        <v>0</v>
      </c>
      <c r="AR469" s="407">
        <v>0</v>
      </c>
      <c r="AS469" s="407">
        <v>0</v>
      </c>
      <c r="AT469" s="407">
        <v>0</v>
      </c>
      <c r="AU469" s="407">
        <v>0</v>
      </c>
      <c r="AV469" s="407">
        <v>0</v>
      </c>
      <c r="AW469" s="407">
        <v>0</v>
      </c>
      <c r="AX469" s="407">
        <v>0</v>
      </c>
      <c r="AY469" s="407">
        <v>0</v>
      </c>
      <c r="AZ469" s="407">
        <v>0</v>
      </c>
      <c r="BA469" s="407">
        <v>0</v>
      </c>
      <c r="BB469" s="407">
        <v>0</v>
      </c>
      <c r="BC469" s="407">
        <v>0</v>
      </c>
      <c r="BD469" s="407">
        <v>0</v>
      </c>
      <c r="BE469" s="407">
        <v>0</v>
      </c>
      <c r="BF469" s="407">
        <v>0</v>
      </c>
      <c r="BG469" s="407">
        <v>0</v>
      </c>
      <c r="BH469" s="407">
        <v>0</v>
      </c>
      <c r="BI469" s="407">
        <v>0</v>
      </c>
      <c r="BJ469" s="28"/>
      <c r="BK469" s="28"/>
      <c r="BL469" s="28"/>
      <c r="BM469" s="28"/>
    </row>
    <row r="470" spans="1:65" x14ac:dyDescent="0.35">
      <c r="A470" s="28"/>
      <c r="B470" s="402"/>
      <c r="C470" s="403"/>
      <c r="D470" s="404"/>
      <c r="E470" s="405">
        <v>2</v>
      </c>
      <c r="F470" s="406"/>
      <c r="G470" s="408"/>
      <c r="H470" s="524"/>
      <c r="I470" s="407">
        <v>0</v>
      </c>
      <c r="J470" s="407">
        <v>0</v>
      </c>
      <c r="K470" s="407">
        <v>0</v>
      </c>
      <c r="L470" s="407">
        <v>0</v>
      </c>
      <c r="M470" s="407">
        <v>0</v>
      </c>
      <c r="N470" s="407">
        <v>0</v>
      </c>
      <c r="O470" s="407">
        <v>0</v>
      </c>
      <c r="P470" s="407">
        <v>0</v>
      </c>
      <c r="Q470" s="407">
        <v>0</v>
      </c>
      <c r="R470" s="407">
        <v>0</v>
      </c>
      <c r="S470" s="407">
        <v>0</v>
      </c>
      <c r="T470" s="407">
        <v>0</v>
      </c>
      <c r="U470" s="407">
        <v>0</v>
      </c>
      <c r="V470" s="407">
        <v>0</v>
      </c>
      <c r="W470" s="407">
        <v>0</v>
      </c>
      <c r="X470" s="407">
        <v>0</v>
      </c>
      <c r="Y470" s="407">
        <v>0</v>
      </c>
      <c r="Z470" s="407">
        <v>0</v>
      </c>
      <c r="AA470" s="407">
        <v>0</v>
      </c>
      <c r="AB470" s="407">
        <v>0</v>
      </c>
      <c r="AC470" s="407">
        <v>0</v>
      </c>
      <c r="AD470" s="407">
        <v>0</v>
      </c>
      <c r="AE470" s="407">
        <v>0</v>
      </c>
      <c r="AF470" s="407">
        <v>0</v>
      </c>
      <c r="AG470" s="407">
        <v>0</v>
      </c>
      <c r="AH470" s="407">
        <v>0</v>
      </c>
      <c r="AI470" s="407">
        <v>0</v>
      </c>
      <c r="AJ470" s="407">
        <v>0</v>
      </c>
      <c r="AK470" s="407">
        <v>0</v>
      </c>
      <c r="AL470" s="407">
        <v>0</v>
      </c>
      <c r="AM470" s="407">
        <v>0</v>
      </c>
      <c r="AN470" s="407">
        <v>0</v>
      </c>
      <c r="AO470" s="407">
        <v>0</v>
      </c>
      <c r="AP470" s="407">
        <v>0</v>
      </c>
      <c r="AQ470" s="407">
        <v>0</v>
      </c>
      <c r="AR470" s="407">
        <v>0</v>
      </c>
      <c r="AS470" s="407">
        <v>0</v>
      </c>
      <c r="AT470" s="407">
        <v>0</v>
      </c>
      <c r="AU470" s="407">
        <v>0</v>
      </c>
      <c r="AV470" s="407">
        <v>0</v>
      </c>
      <c r="AW470" s="407">
        <v>0</v>
      </c>
      <c r="AX470" s="407">
        <v>0</v>
      </c>
      <c r="AY470" s="407">
        <v>0</v>
      </c>
      <c r="AZ470" s="407">
        <v>0</v>
      </c>
      <c r="BA470" s="407">
        <v>0</v>
      </c>
      <c r="BB470" s="407">
        <v>0</v>
      </c>
      <c r="BC470" s="407">
        <v>0</v>
      </c>
      <c r="BD470" s="407">
        <v>0</v>
      </c>
      <c r="BE470" s="407">
        <v>0</v>
      </c>
      <c r="BF470" s="407">
        <v>0</v>
      </c>
      <c r="BG470" s="407">
        <v>0</v>
      </c>
      <c r="BH470" s="407">
        <v>0</v>
      </c>
      <c r="BI470" s="407">
        <v>0</v>
      </c>
      <c r="BJ470" s="28"/>
      <c r="BK470" s="28"/>
      <c r="BL470" s="28"/>
      <c r="BM470" s="28"/>
    </row>
    <row r="471" spans="1:65" x14ac:dyDescent="0.35">
      <c r="A471" s="28"/>
      <c r="B471" s="402"/>
      <c r="C471" s="403"/>
      <c r="D471" s="404"/>
      <c r="E471" s="405">
        <v>3</v>
      </c>
      <c r="F471" s="406"/>
      <c r="G471" s="408"/>
      <c r="H471" s="409"/>
      <c r="I471" s="524"/>
      <c r="J471" s="407">
        <v>0</v>
      </c>
      <c r="K471" s="407">
        <v>0</v>
      </c>
      <c r="L471" s="407">
        <v>0</v>
      </c>
      <c r="M471" s="407">
        <v>0</v>
      </c>
      <c r="N471" s="407">
        <v>0</v>
      </c>
      <c r="O471" s="407">
        <v>0</v>
      </c>
      <c r="P471" s="407">
        <v>0</v>
      </c>
      <c r="Q471" s="407">
        <v>0</v>
      </c>
      <c r="R471" s="407">
        <v>0</v>
      </c>
      <c r="S471" s="407">
        <v>0</v>
      </c>
      <c r="T471" s="407">
        <v>0</v>
      </c>
      <c r="U471" s="407">
        <v>0</v>
      </c>
      <c r="V471" s="407">
        <v>0</v>
      </c>
      <c r="W471" s="407">
        <v>0</v>
      </c>
      <c r="X471" s="407">
        <v>0</v>
      </c>
      <c r="Y471" s="407">
        <v>0</v>
      </c>
      <c r="Z471" s="407">
        <v>0</v>
      </c>
      <c r="AA471" s="407">
        <v>0</v>
      </c>
      <c r="AB471" s="407">
        <v>0</v>
      </c>
      <c r="AC471" s="407">
        <v>0</v>
      </c>
      <c r="AD471" s="407">
        <v>0</v>
      </c>
      <c r="AE471" s="407">
        <v>0</v>
      </c>
      <c r="AF471" s="407">
        <v>0</v>
      </c>
      <c r="AG471" s="407">
        <v>0</v>
      </c>
      <c r="AH471" s="407">
        <v>0</v>
      </c>
      <c r="AI471" s="407">
        <v>0</v>
      </c>
      <c r="AJ471" s="407">
        <v>0</v>
      </c>
      <c r="AK471" s="407">
        <v>0</v>
      </c>
      <c r="AL471" s="407">
        <v>0</v>
      </c>
      <c r="AM471" s="407">
        <v>0</v>
      </c>
      <c r="AN471" s="407">
        <v>0</v>
      </c>
      <c r="AO471" s="407">
        <v>0</v>
      </c>
      <c r="AP471" s="407">
        <v>0</v>
      </c>
      <c r="AQ471" s="407">
        <v>0</v>
      </c>
      <c r="AR471" s="407">
        <v>0</v>
      </c>
      <c r="AS471" s="407">
        <v>0</v>
      </c>
      <c r="AT471" s="407">
        <v>0</v>
      </c>
      <c r="AU471" s="407">
        <v>0</v>
      </c>
      <c r="AV471" s="407">
        <v>0</v>
      </c>
      <c r="AW471" s="407">
        <v>0</v>
      </c>
      <c r="AX471" s="407">
        <v>0</v>
      </c>
      <c r="AY471" s="407">
        <v>0</v>
      </c>
      <c r="AZ471" s="407">
        <v>0</v>
      </c>
      <c r="BA471" s="407">
        <v>0</v>
      </c>
      <c r="BB471" s="407">
        <v>0</v>
      </c>
      <c r="BC471" s="407">
        <v>0</v>
      </c>
      <c r="BD471" s="407">
        <v>0</v>
      </c>
      <c r="BE471" s="407">
        <v>0</v>
      </c>
      <c r="BF471" s="407">
        <v>0</v>
      </c>
      <c r="BG471" s="407">
        <v>0</v>
      </c>
      <c r="BH471" s="407">
        <v>0</v>
      </c>
      <c r="BI471" s="407">
        <v>0</v>
      </c>
      <c r="BJ471" s="28"/>
      <c r="BK471" s="28"/>
      <c r="BL471" s="28"/>
      <c r="BM471" s="28"/>
    </row>
    <row r="472" spans="1:65" x14ac:dyDescent="0.35">
      <c r="A472" s="28"/>
      <c r="B472" s="402"/>
      <c r="C472" s="403"/>
      <c r="D472" s="404"/>
      <c r="E472" s="405">
        <v>4</v>
      </c>
      <c r="F472" s="406"/>
      <c r="G472" s="408"/>
      <c r="H472" s="409"/>
      <c r="I472" s="409"/>
      <c r="J472" s="524"/>
      <c r="K472" s="407">
        <v>0</v>
      </c>
      <c r="L472" s="407">
        <v>0</v>
      </c>
      <c r="M472" s="407">
        <v>0</v>
      </c>
      <c r="N472" s="407">
        <v>0</v>
      </c>
      <c r="O472" s="407">
        <v>0</v>
      </c>
      <c r="P472" s="407">
        <v>0</v>
      </c>
      <c r="Q472" s="407">
        <v>0</v>
      </c>
      <c r="R472" s="407">
        <v>0</v>
      </c>
      <c r="S472" s="407">
        <v>0</v>
      </c>
      <c r="T472" s="407">
        <v>0</v>
      </c>
      <c r="U472" s="407">
        <v>0</v>
      </c>
      <c r="V472" s="407">
        <v>0</v>
      </c>
      <c r="W472" s="407">
        <v>0</v>
      </c>
      <c r="X472" s="407">
        <v>0</v>
      </c>
      <c r="Y472" s="407">
        <v>0</v>
      </c>
      <c r="Z472" s="407">
        <v>0</v>
      </c>
      <c r="AA472" s="407">
        <v>0</v>
      </c>
      <c r="AB472" s="407">
        <v>0</v>
      </c>
      <c r="AC472" s="407">
        <v>0</v>
      </c>
      <c r="AD472" s="407">
        <v>0</v>
      </c>
      <c r="AE472" s="407">
        <v>0</v>
      </c>
      <c r="AF472" s="407">
        <v>0</v>
      </c>
      <c r="AG472" s="407">
        <v>0</v>
      </c>
      <c r="AH472" s="407">
        <v>0</v>
      </c>
      <c r="AI472" s="407">
        <v>0</v>
      </c>
      <c r="AJ472" s="407">
        <v>0</v>
      </c>
      <c r="AK472" s="407">
        <v>0</v>
      </c>
      <c r="AL472" s="407">
        <v>0</v>
      </c>
      <c r="AM472" s="407">
        <v>0</v>
      </c>
      <c r="AN472" s="407">
        <v>0</v>
      </c>
      <c r="AO472" s="407">
        <v>0</v>
      </c>
      <c r="AP472" s="407">
        <v>0</v>
      </c>
      <c r="AQ472" s="407">
        <v>0</v>
      </c>
      <c r="AR472" s="407">
        <v>0</v>
      </c>
      <c r="AS472" s="407">
        <v>0</v>
      </c>
      <c r="AT472" s="407">
        <v>0</v>
      </c>
      <c r="AU472" s="407">
        <v>0</v>
      </c>
      <c r="AV472" s="407">
        <v>0</v>
      </c>
      <c r="AW472" s="407">
        <v>0</v>
      </c>
      <c r="AX472" s="407">
        <v>0</v>
      </c>
      <c r="AY472" s="407">
        <v>0</v>
      </c>
      <c r="AZ472" s="407">
        <v>0</v>
      </c>
      <c r="BA472" s="407">
        <v>0</v>
      </c>
      <c r="BB472" s="407">
        <v>0</v>
      </c>
      <c r="BC472" s="407">
        <v>0</v>
      </c>
      <c r="BD472" s="407">
        <v>0</v>
      </c>
      <c r="BE472" s="407">
        <v>0</v>
      </c>
      <c r="BF472" s="407">
        <v>0</v>
      </c>
      <c r="BG472" s="407">
        <v>0</v>
      </c>
      <c r="BH472" s="407">
        <v>0</v>
      </c>
      <c r="BI472" s="407">
        <v>0</v>
      </c>
      <c r="BJ472" s="28"/>
      <c r="BK472" s="28"/>
      <c r="BL472" s="28"/>
      <c r="BM472" s="28"/>
    </row>
    <row r="473" spans="1:65" x14ac:dyDescent="0.35">
      <c r="A473" s="28"/>
      <c r="B473" s="402"/>
      <c r="C473" s="403"/>
      <c r="D473" s="404"/>
      <c r="E473" s="405">
        <v>5</v>
      </c>
      <c r="F473" s="406"/>
      <c r="G473" s="408"/>
      <c r="H473" s="409"/>
      <c r="I473" s="409"/>
      <c r="J473" s="409"/>
      <c r="K473" s="524"/>
      <c r="L473" s="407">
        <v>0</v>
      </c>
      <c r="M473" s="407">
        <v>0</v>
      </c>
      <c r="N473" s="407">
        <v>0</v>
      </c>
      <c r="O473" s="407">
        <v>0</v>
      </c>
      <c r="P473" s="407">
        <v>0</v>
      </c>
      <c r="Q473" s="407">
        <v>0</v>
      </c>
      <c r="R473" s="407">
        <v>0</v>
      </c>
      <c r="S473" s="407">
        <v>0</v>
      </c>
      <c r="T473" s="407">
        <v>0</v>
      </c>
      <c r="U473" s="407">
        <v>0</v>
      </c>
      <c r="V473" s="407">
        <v>0</v>
      </c>
      <c r="W473" s="407">
        <v>0</v>
      </c>
      <c r="X473" s="407">
        <v>0</v>
      </c>
      <c r="Y473" s="407">
        <v>0</v>
      </c>
      <c r="Z473" s="407">
        <v>0</v>
      </c>
      <c r="AA473" s="407">
        <v>0</v>
      </c>
      <c r="AB473" s="407">
        <v>0</v>
      </c>
      <c r="AC473" s="407">
        <v>0</v>
      </c>
      <c r="AD473" s="407">
        <v>0</v>
      </c>
      <c r="AE473" s="407">
        <v>0</v>
      </c>
      <c r="AF473" s="407">
        <v>0</v>
      </c>
      <c r="AG473" s="407">
        <v>0</v>
      </c>
      <c r="AH473" s="407">
        <v>0</v>
      </c>
      <c r="AI473" s="407">
        <v>0</v>
      </c>
      <c r="AJ473" s="407">
        <v>0</v>
      </c>
      <c r="AK473" s="407">
        <v>0</v>
      </c>
      <c r="AL473" s="407">
        <v>0</v>
      </c>
      <c r="AM473" s="407">
        <v>0</v>
      </c>
      <c r="AN473" s="407">
        <v>0</v>
      </c>
      <c r="AO473" s="407">
        <v>0</v>
      </c>
      <c r="AP473" s="407">
        <v>0</v>
      </c>
      <c r="AQ473" s="407">
        <v>0</v>
      </c>
      <c r="AR473" s="407">
        <v>0</v>
      </c>
      <c r="AS473" s="407">
        <v>0</v>
      </c>
      <c r="AT473" s="407">
        <v>0</v>
      </c>
      <c r="AU473" s="407">
        <v>0</v>
      </c>
      <c r="AV473" s="407">
        <v>0</v>
      </c>
      <c r="AW473" s="407">
        <v>0</v>
      </c>
      <c r="AX473" s="407">
        <v>0</v>
      </c>
      <c r="AY473" s="407">
        <v>0</v>
      </c>
      <c r="AZ473" s="407">
        <v>0</v>
      </c>
      <c r="BA473" s="407">
        <v>0</v>
      </c>
      <c r="BB473" s="407">
        <v>0</v>
      </c>
      <c r="BC473" s="407">
        <v>0</v>
      </c>
      <c r="BD473" s="407">
        <v>0</v>
      </c>
      <c r="BE473" s="407">
        <v>0</v>
      </c>
      <c r="BF473" s="407">
        <v>0</v>
      </c>
      <c r="BG473" s="407">
        <v>0</v>
      </c>
      <c r="BH473" s="407">
        <v>0</v>
      </c>
      <c r="BI473" s="407">
        <v>0</v>
      </c>
      <c r="BJ473" s="28"/>
      <c r="BK473" s="28"/>
      <c r="BL473" s="28"/>
      <c r="BM473" s="28"/>
    </row>
    <row r="474" spans="1:65" x14ac:dyDescent="0.35">
      <c r="A474" s="28"/>
      <c r="B474" s="402"/>
      <c r="C474" s="403"/>
      <c r="D474" s="404"/>
      <c r="E474" s="405">
        <v>6</v>
      </c>
      <c r="F474" s="406"/>
      <c r="G474" s="408"/>
      <c r="H474" s="409"/>
      <c r="I474" s="409"/>
      <c r="J474" s="409"/>
      <c r="K474" s="409"/>
      <c r="L474" s="524"/>
      <c r="M474" s="407">
        <v>0</v>
      </c>
      <c r="N474" s="407">
        <v>0</v>
      </c>
      <c r="O474" s="407">
        <v>0</v>
      </c>
      <c r="P474" s="407">
        <v>0</v>
      </c>
      <c r="Q474" s="407">
        <v>0</v>
      </c>
      <c r="R474" s="407">
        <v>0</v>
      </c>
      <c r="S474" s="407">
        <v>0</v>
      </c>
      <c r="T474" s="407">
        <v>0</v>
      </c>
      <c r="U474" s="407">
        <v>0</v>
      </c>
      <c r="V474" s="407">
        <v>0</v>
      </c>
      <c r="W474" s="407">
        <v>0</v>
      </c>
      <c r="X474" s="407">
        <v>0</v>
      </c>
      <c r="Y474" s="407">
        <v>0</v>
      </c>
      <c r="Z474" s="407">
        <v>0</v>
      </c>
      <c r="AA474" s="407">
        <v>0</v>
      </c>
      <c r="AB474" s="407">
        <v>0</v>
      </c>
      <c r="AC474" s="407">
        <v>0</v>
      </c>
      <c r="AD474" s="407">
        <v>0</v>
      </c>
      <c r="AE474" s="407">
        <v>0</v>
      </c>
      <c r="AF474" s="407">
        <v>0</v>
      </c>
      <c r="AG474" s="407">
        <v>0</v>
      </c>
      <c r="AH474" s="407">
        <v>0</v>
      </c>
      <c r="AI474" s="407">
        <v>0</v>
      </c>
      <c r="AJ474" s="407">
        <v>0</v>
      </c>
      <c r="AK474" s="407">
        <v>0</v>
      </c>
      <c r="AL474" s="407">
        <v>0</v>
      </c>
      <c r="AM474" s="407">
        <v>0</v>
      </c>
      <c r="AN474" s="407">
        <v>0</v>
      </c>
      <c r="AO474" s="407">
        <v>0</v>
      </c>
      <c r="AP474" s="407">
        <v>0</v>
      </c>
      <c r="AQ474" s="407">
        <v>0</v>
      </c>
      <c r="AR474" s="407">
        <v>0</v>
      </c>
      <c r="AS474" s="407">
        <v>0</v>
      </c>
      <c r="AT474" s="407">
        <v>0</v>
      </c>
      <c r="AU474" s="407">
        <v>0</v>
      </c>
      <c r="AV474" s="407">
        <v>0</v>
      </c>
      <c r="AW474" s="407">
        <v>0</v>
      </c>
      <c r="AX474" s="407">
        <v>0</v>
      </c>
      <c r="AY474" s="407">
        <v>0</v>
      </c>
      <c r="AZ474" s="407">
        <v>0</v>
      </c>
      <c r="BA474" s="407">
        <v>0</v>
      </c>
      <c r="BB474" s="407">
        <v>0</v>
      </c>
      <c r="BC474" s="407">
        <v>0</v>
      </c>
      <c r="BD474" s="407">
        <v>0</v>
      </c>
      <c r="BE474" s="407">
        <v>0</v>
      </c>
      <c r="BF474" s="407">
        <v>0</v>
      </c>
      <c r="BG474" s="407">
        <v>0</v>
      </c>
      <c r="BH474" s="407">
        <v>0</v>
      </c>
      <c r="BI474" s="407">
        <v>0</v>
      </c>
      <c r="BJ474" s="28"/>
      <c r="BK474" s="28"/>
      <c r="BL474" s="28"/>
      <c r="BM474" s="28"/>
    </row>
    <row r="475" spans="1:65" x14ac:dyDescent="0.35">
      <c r="A475" s="28"/>
      <c r="B475" s="402"/>
      <c r="C475" s="403"/>
      <c r="D475" s="404"/>
      <c r="E475" s="405">
        <v>7</v>
      </c>
      <c r="F475" s="406"/>
      <c r="G475" s="408"/>
      <c r="H475" s="409"/>
      <c r="I475" s="409"/>
      <c r="J475" s="409"/>
      <c r="K475" s="409"/>
      <c r="L475" s="409"/>
      <c r="M475" s="524"/>
      <c r="N475" s="407">
        <v>0</v>
      </c>
      <c r="O475" s="407">
        <v>0</v>
      </c>
      <c r="P475" s="407">
        <v>0</v>
      </c>
      <c r="Q475" s="407">
        <v>0</v>
      </c>
      <c r="R475" s="407">
        <v>0</v>
      </c>
      <c r="S475" s="407">
        <v>0</v>
      </c>
      <c r="T475" s="407">
        <v>0</v>
      </c>
      <c r="U475" s="407">
        <v>0</v>
      </c>
      <c r="V475" s="407">
        <v>0</v>
      </c>
      <c r="W475" s="407">
        <v>0</v>
      </c>
      <c r="X475" s="407">
        <v>0</v>
      </c>
      <c r="Y475" s="407">
        <v>0</v>
      </c>
      <c r="Z475" s="407">
        <v>0</v>
      </c>
      <c r="AA475" s="407">
        <v>0</v>
      </c>
      <c r="AB475" s="407">
        <v>0</v>
      </c>
      <c r="AC475" s="407">
        <v>0</v>
      </c>
      <c r="AD475" s="407">
        <v>0</v>
      </c>
      <c r="AE475" s="407">
        <v>0</v>
      </c>
      <c r="AF475" s="407">
        <v>0</v>
      </c>
      <c r="AG475" s="407">
        <v>0</v>
      </c>
      <c r="AH475" s="407">
        <v>0</v>
      </c>
      <c r="AI475" s="407">
        <v>0</v>
      </c>
      <c r="AJ475" s="407">
        <v>0</v>
      </c>
      <c r="AK475" s="407">
        <v>0</v>
      </c>
      <c r="AL475" s="407">
        <v>0</v>
      </c>
      <c r="AM475" s="407">
        <v>0</v>
      </c>
      <c r="AN475" s="407">
        <v>0</v>
      </c>
      <c r="AO475" s="407">
        <v>0</v>
      </c>
      <c r="AP475" s="407">
        <v>0</v>
      </c>
      <c r="AQ475" s="407">
        <v>0</v>
      </c>
      <c r="AR475" s="407">
        <v>0</v>
      </c>
      <c r="AS475" s="407">
        <v>0</v>
      </c>
      <c r="AT475" s="407">
        <v>0</v>
      </c>
      <c r="AU475" s="407">
        <v>0</v>
      </c>
      <c r="AV475" s="407">
        <v>0</v>
      </c>
      <c r="AW475" s="407">
        <v>0</v>
      </c>
      <c r="AX475" s="407">
        <v>0</v>
      </c>
      <c r="AY475" s="407">
        <v>0</v>
      </c>
      <c r="AZ475" s="407">
        <v>0</v>
      </c>
      <c r="BA475" s="407">
        <v>0</v>
      </c>
      <c r="BB475" s="407">
        <v>0</v>
      </c>
      <c r="BC475" s="407">
        <v>0</v>
      </c>
      <c r="BD475" s="407">
        <v>0</v>
      </c>
      <c r="BE475" s="407">
        <v>0</v>
      </c>
      <c r="BF475" s="407">
        <v>0</v>
      </c>
      <c r="BG475" s="407">
        <v>0</v>
      </c>
      <c r="BH475" s="407">
        <v>0</v>
      </c>
      <c r="BI475" s="407">
        <v>0</v>
      </c>
      <c r="BJ475" s="28"/>
      <c r="BK475" s="28"/>
      <c r="BL475" s="28"/>
      <c r="BM475" s="28"/>
    </row>
    <row r="476" spans="1:65" x14ac:dyDescent="0.35">
      <c r="A476" s="28"/>
      <c r="B476" s="402"/>
      <c r="C476" s="403"/>
      <c r="D476" s="404"/>
      <c r="E476" s="405">
        <v>8</v>
      </c>
      <c r="F476" s="406"/>
      <c r="G476" s="408"/>
      <c r="H476" s="409"/>
      <c r="I476" s="409"/>
      <c r="J476" s="409"/>
      <c r="K476" s="409"/>
      <c r="L476" s="409"/>
      <c r="M476" s="409"/>
      <c r="N476" s="524"/>
      <c r="O476" s="407">
        <v>0</v>
      </c>
      <c r="P476" s="407">
        <v>0</v>
      </c>
      <c r="Q476" s="407">
        <v>0</v>
      </c>
      <c r="R476" s="407">
        <v>0</v>
      </c>
      <c r="S476" s="407">
        <v>0</v>
      </c>
      <c r="T476" s="407">
        <v>0</v>
      </c>
      <c r="U476" s="407">
        <v>0</v>
      </c>
      <c r="V476" s="407">
        <v>0</v>
      </c>
      <c r="W476" s="407">
        <v>0</v>
      </c>
      <c r="X476" s="407">
        <v>0</v>
      </c>
      <c r="Y476" s="407">
        <v>0</v>
      </c>
      <c r="Z476" s="407">
        <v>0</v>
      </c>
      <c r="AA476" s="407">
        <v>0</v>
      </c>
      <c r="AB476" s="407">
        <v>0</v>
      </c>
      <c r="AC476" s="407">
        <v>0</v>
      </c>
      <c r="AD476" s="407">
        <v>0</v>
      </c>
      <c r="AE476" s="407">
        <v>0</v>
      </c>
      <c r="AF476" s="407">
        <v>0</v>
      </c>
      <c r="AG476" s="407">
        <v>0</v>
      </c>
      <c r="AH476" s="407">
        <v>0</v>
      </c>
      <c r="AI476" s="407">
        <v>0</v>
      </c>
      <c r="AJ476" s="407">
        <v>0</v>
      </c>
      <c r="AK476" s="407">
        <v>0</v>
      </c>
      <c r="AL476" s="407">
        <v>0</v>
      </c>
      <c r="AM476" s="407">
        <v>0</v>
      </c>
      <c r="AN476" s="407">
        <v>0</v>
      </c>
      <c r="AO476" s="407">
        <v>0</v>
      </c>
      <c r="AP476" s="407">
        <v>0</v>
      </c>
      <c r="AQ476" s="407">
        <v>0</v>
      </c>
      <c r="AR476" s="407">
        <v>0</v>
      </c>
      <c r="AS476" s="407">
        <v>0</v>
      </c>
      <c r="AT476" s="407">
        <v>0</v>
      </c>
      <c r="AU476" s="407">
        <v>0</v>
      </c>
      <c r="AV476" s="407">
        <v>0</v>
      </c>
      <c r="AW476" s="407">
        <v>0</v>
      </c>
      <c r="AX476" s="407">
        <v>0</v>
      </c>
      <c r="AY476" s="407">
        <v>0</v>
      </c>
      <c r="AZ476" s="407">
        <v>0</v>
      </c>
      <c r="BA476" s="407">
        <v>0</v>
      </c>
      <c r="BB476" s="407">
        <v>0</v>
      </c>
      <c r="BC476" s="407">
        <v>0</v>
      </c>
      <c r="BD476" s="407">
        <v>0</v>
      </c>
      <c r="BE476" s="407">
        <v>0</v>
      </c>
      <c r="BF476" s="407">
        <v>0</v>
      </c>
      <c r="BG476" s="407">
        <v>0</v>
      </c>
      <c r="BH476" s="407">
        <v>0</v>
      </c>
      <c r="BI476" s="407">
        <v>0</v>
      </c>
      <c r="BJ476" s="28"/>
      <c r="BK476" s="28"/>
      <c r="BL476" s="28"/>
      <c r="BM476" s="28"/>
    </row>
    <row r="477" spans="1:65" x14ac:dyDescent="0.35">
      <c r="A477" s="28"/>
      <c r="B477" s="402"/>
      <c r="C477" s="403"/>
      <c r="D477" s="404"/>
      <c r="E477" s="405">
        <v>9</v>
      </c>
      <c r="F477" s="406"/>
      <c r="G477" s="408"/>
      <c r="H477" s="409"/>
      <c r="I477" s="409"/>
      <c r="J477" s="409"/>
      <c r="K477" s="409"/>
      <c r="L477" s="409"/>
      <c r="M477" s="409"/>
      <c r="N477" s="409"/>
      <c r="O477" s="524"/>
      <c r="P477" s="407">
        <v>0</v>
      </c>
      <c r="Q477" s="407">
        <v>0</v>
      </c>
      <c r="R477" s="407">
        <v>0</v>
      </c>
      <c r="S477" s="407">
        <v>0</v>
      </c>
      <c r="T477" s="407">
        <v>0</v>
      </c>
      <c r="U477" s="407">
        <v>0</v>
      </c>
      <c r="V477" s="407">
        <v>0</v>
      </c>
      <c r="W477" s="407">
        <v>0</v>
      </c>
      <c r="X477" s="407">
        <v>0</v>
      </c>
      <c r="Y477" s="407">
        <v>0</v>
      </c>
      <c r="Z477" s="407">
        <v>0</v>
      </c>
      <c r="AA477" s="407">
        <v>0</v>
      </c>
      <c r="AB477" s="407">
        <v>0</v>
      </c>
      <c r="AC477" s="407">
        <v>0</v>
      </c>
      <c r="AD477" s="407">
        <v>0</v>
      </c>
      <c r="AE477" s="407">
        <v>0</v>
      </c>
      <c r="AF477" s="407">
        <v>0</v>
      </c>
      <c r="AG477" s="407">
        <v>0</v>
      </c>
      <c r="AH477" s="407">
        <v>0</v>
      </c>
      <c r="AI477" s="407">
        <v>0</v>
      </c>
      <c r="AJ477" s="407">
        <v>0</v>
      </c>
      <c r="AK477" s="407">
        <v>0</v>
      </c>
      <c r="AL477" s="407">
        <v>0</v>
      </c>
      <c r="AM477" s="407">
        <v>0</v>
      </c>
      <c r="AN477" s="407">
        <v>0</v>
      </c>
      <c r="AO477" s="407">
        <v>0</v>
      </c>
      <c r="AP477" s="407">
        <v>0</v>
      </c>
      <c r="AQ477" s="407">
        <v>0</v>
      </c>
      <c r="AR477" s="407">
        <v>0</v>
      </c>
      <c r="AS477" s="407">
        <v>0</v>
      </c>
      <c r="AT477" s="407">
        <v>0</v>
      </c>
      <c r="AU477" s="407">
        <v>0</v>
      </c>
      <c r="AV477" s="407">
        <v>0</v>
      </c>
      <c r="AW477" s="407">
        <v>0</v>
      </c>
      <c r="AX477" s="407">
        <v>0</v>
      </c>
      <c r="AY477" s="407">
        <v>0</v>
      </c>
      <c r="AZ477" s="407">
        <v>0</v>
      </c>
      <c r="BA477" s="407">
        <v>0</v>
      </c>
      <c r="BB477" s="407">
        <v>0</v>
      </c>
      <c r="BC477" s="407">
        <v>0</v>
      </c>
      <c r="BD477" s="407">
        <v>0</v>
      </c>
      <c r="BE477" s="407">
        <v>0</v>
      </c>
      <c r="BF477" s="407">
        <v>0</v>
      </c>
      <c r="BG477" s="407">
        <v>0</v>
      </c>
      <c r="BH477" s="407">
        <v>0</v>
      </c>
      <c r="BI477" s="407">
        <v>0</v>
      </c>
      <c r="BJ477" s="28"/>
      <c r="BK477" s="28"/>
      <c r="BL477" s="28"/>
      <c r="BM477" s="28"/>
    </row>
    <row r="478" spans="1:65" x14ac:dyDescent="0.35">
      <c r="A478" s="28"/>
      <c r="B478" s="402"/>
      <c r="C478" s="403"/>
      <c r="D478" s="404"/>
      <c r="E478" s="411">
        <v>10</v>
      </c>
      <c r="F478" s="406"/>
      <c r="G478" s="408"/>
      <c r="H478" s="409"/>
      <c r="I478" s="409"/>
      <c r="J478" s="409"/>
      <c r="K478" s="409"/>
      <c r="L478" s="409"/>
      <c r="M478" s="409"/>
      <c r="N478" s="409"/>
      <c r="O478" s="409"/>
      <c r="P478" s="524"/>
      <c r="Q478" s="407">
        <v>0</v>
      </c>
      <c r="R478" s="407">
        <v>0</v>
      </c>
      <c r="S478" s="407">
        <v>0</v>
      </c>
      <c r="T478" s="407">
        <v>0</v>
      </c>
      <c r="U478" s="407">
        <v>0</v>
      </c>
      <c r="V478" s="407">
        <v>0</v>
      </c>
      <c r="W478" s="407">
        <v>0</v>
      </c>
      <c r="X478" s="407">
        <v>0</v>
      </c>
      <c r="Y478" s="407">
        <v>0</v>
      </c>
      <c r="Z478" s="407">
        <v>0</v>
      </c>
      <c r="AA478" s="407">
        <v>0</v>
      </c>
      <c r="AB478" s="407">
        <v>0</v>
      </c>
      <c r="AC478" s="407">
        <v>0</v>
      </c>
      <c r="AD478" s="407">
        <v>0</v>
      </c>
      <c r="AE478" s="407">
        <v>0</v>
      </c>
      <c r="AF478" s="407">
        <v>0</v>
      </c>
      <c r="AG478" s="407">
        <v>0</v>
      </c>
      <c r="AH478" s="407">
        <v>0</v>
      </c>
      <c r="AI478" s="407">
        <v>0</v>
      </c>
      <c r="AJ478" s="407">
        <v>0</v>
      </c>
      <c r="AK478" s="407">
        <v>0</v>
      </c>
      <c r="AL478" s="407">
        <v>0</v>
      </c>
      <c r="AM478" s="407">
        <v>0</v>
      </c>
      <c r="AN478" s="407">
        <v>0</v>
      </c>
      <c r="AO478" s="407">
        <v>0</v>
      </c>
      <c r="AP478" s="407">
        <v>0</v>
      </c>
      <c r="AQ478" s="407">
        <v>0</v>
      </c>
      <c r="AR478" s="407">
        <v>0</v>
      </c>
      <c r="AS478" s="407">
        <v>0</v>
      </c>
      <c r="AT478" s="407">
        <v>0</v>
      </c>
      <c r="AU478" s="407">
        <v>0</v>
      </c>
      <c r="AV478" s="407">
        <v>0</v>
      </c>
      <c r="AW478" s="407">
        <v>0</v>
      </c>
      <c r="AX478" s="407">
        <v>0</v>
      </c>
      <c r="AY478" s="407">
        <v>0</v>
      </c>
      <c r="AZ478" s="407">
        <v>0</v>
      </c>
      <c r="BA478" s="407">
        <v>0</v>
      </c>
      <c r="BB478" s="407">
        <v>0</v>
      </c>
      <c r="BC478" s="407">
        <v>0</v>
      </c>
      <c r="BD478" s="407">
        <v>0</v>
      </c>
      <c r="BE478" s="407">
        <v>0</v>
      </c>
      <c r="BF478" s="407">
        <v>0</v>
      </c>
      <c r="BG478" s="407">
        <v>0</v>
      </c>
      <c r="BH478" s="407">
        <v>0</v>
      </c>
      <c r="BI478" s="407">
        <v>0</v>
      </c>
      <c r="BJ478" s="28"/>
      <c r="BK478" s="28"/>
      <c r="BL478" s="28"/>
      <c r="BM478" s="28"/>
    </row>
    <row r="479" spans="1:65" x14ac:dyDescent="0.35">
      <c r="A479" s="28"/>
      <c r="B479" s="196"/>
      <c r="C479" s="402">
        <v>0</v>
      </c>
      <c r="D479" s="196"/>
      <c r="E479" s="196"/>
      <c r="F479" s="412"/>
      <c r="G479" s="413">
        <v>0</v>
      </c>
      <c r="H479" s="413">
        <v>0</v>
      </c>
      <c r="I479" s="413">
        <v>0</v>
      </c>
      <c r="J479" s="413">
        <v>0</v>
      </c>
      <c r="K479" s="413">
        <v>0</v>
      </c>
      <c r="L479" s="413">
        <v>0</v>
      </c>
      <c r="M479" s="413">
        <v>0</v>
      </c>
      <c r="N479" s="413">
        <v>0</v>
      </c>
      <c r="O479" s="413">
        <v>0</v>
      </c>
      <c r="P479" s="413">
        <v>0</v>
      </c>
      <c r="Q479" s="413">
        <v>0</v>
      </c>
      <c r="R479" s="413">
        <v>0</v>
      </c>
      <c r="S479" s="413">
        <v>0</v>
      </c>
      <c r="T479" s="413">
        <v>0</v>
      </c>
      <c r="U479" s="413">
        <v>0</v>
      </c>
      <c r="V479" s="413">
        <v>0</v>
      </c>
      <c r="W479" s="413">
        <v>0</v>
      </c>
      <c r="X479" s="413">
        <v>0</v>
      </c>
      <c r="Y479" s="413">
        <v>0</v>
      </c>
      <c r="Z479" s="413">
        <v>0</v>
      </c>
      <c r="AA479" s="413">
        <v>0</v>
      </c>
      <c r="AB479" s="413">
        <v>0</v>
      </c>
      <c r="AC479" s="413">
        <v>0</v>
      </c>
      <c r="AD479" s="413">
        <v>0</v>
      </c>
      <c r="AE479" s="413">
        <v>0</v>
      </c>
      <c r="AF479" s="413">
        <v>0</v>
      </c>
      <c r="AG479" s="413">
        <v>0</v>
      </c>
      <c r="AH479" s="413">
        <v>0</v>
      </c>
      <c r="AI479" s="413">
        <v>0</v>
      </c>
      <c r="AJ479" s="413">
        <v>0</v>
      </c>
      <c r="AK479" s="413">
        <v>0</v>
      </c>
      <c r="AL479" s="413">
        <v>0</v>
      </c>
      <c r="AM479" s="413">
        <v>0</v>
      </c>
      <c r="AN479" s="413">
        <v>0</v>
      </c>
      <c r="AO479" s="413">
        <v>0</v>
      </c>
      <c r="AP479" s="413">
        <v>0</v>
      </c>
      <c r="AQ479" s="413">
        <v>0</v>
      </c>
      <c r="AR479" s="413">
        <v>0</v>
      </c>
      <c r="AS479" s="413">
        <v>0</v>
      </c>
      <c r="AT479" s="413">
        <v>0</v>
      </c>
      <c r="AU479" s="413">
        <v>0</v>
      </c>
      <c r="AV479" s="413">
        <v>0</v>
      </c>
      <c r="AW479" s="413">
        <v>0</v>
      </c>
      <c r="AX479" s="413">
        <v>0</v>
      </c>
      <c r="AY479" s="413">
        <v>0</v>
      </c>
      <c r="AZ479" s="413">
        <v>0</v>
      </c>
      <c r="BA479" s="413">
        <v>0</v>
      </c>
      <c r="BB479" s="413">
        <v>0</v>
      </c>
      <c r="BC479" s="413">
        <v>0</v>
      </c>
      <c r="BD479" s="413">
        <v>0</v>
      </c>
      <c r="BE479" s="413">
        <v>0</v>
      </c>
      <c r="BF479" s="413">
        <v>0</v>
      </c>
      <c r="BG479" s="413">
        <v>0</v>
      </c>
      <c r="BH479" s="413">
        <v>0</v>
      </c>
      <c r="BI479" s="413">
        <v>0</v>
      </c>
      <c r="BJ479" s="28"/>
      <c r="BK479" s="28"/>
      <c r="BL479" s="28"/>
      <c r="BM479" s="28"/>
    </row>
    <row r="480" spans="1:65" x14ac:dyDescent="0.35">
      <c r="A480" s="28"/>
      <c r="B480" s="397">
        <v>0</v>
      </c>
      <c r="C480" s="398"/>
      <c r="D480" s="399" t="s">
        <v>499</v>
      </c>
      <c r="E480" s="398"/>
      <c r="F480" s="400"/>
      <c r="G480" s="401">
        <v>0</v>
      </c>
      <c r="H480" s="401">
        <v>0</v>
      </c>
      <c r="I480" s="401">
        <v>0</v>
      </c>
      <c r="J480" s="401">
        <v>0</v>
      </c>
      <c r="K480" s="401">
        <v>0</v>
      </c>
      <c r="L480" s="401">
        <v>0</v>
      </c>
      <c r="M480" s="401">
        <v>0</v>
      </c>
      <c r="N480" s="401">
        <v>0</v>
      </c>
      <c r="O480" s="401">
        <v>0</v>
      </c>
      <c r="P480" s="401">
        <v>0</v>
      </c>
      <c r="Q480" s="401">
        <v>0</v>
      </c>
      <c r="R480" s="401">
        <v>0</v>
      </c>
      <c r="S480" s="401">
        <v>0</v>
      </c>
      <c r="T480" s="401">
        <v>0</v>
      </c>
      <c r="U480" s="401">
        <v>0</v>
      </c>
      <c r="V480" s="401">
        <v>0</v>
      </c>
      <c r="W480" s="401">
        <v>0</v>
      </c>
      <c r="X480" s="401">
        <v>0</v>
      </c>
      <c r="Y480" s="401">
        <v>0</v>
      </c>
      <c r="Z480" s="401">
        <v>0</v>
      </c>
      <c r="AA480" s="401">
        <v>0</v>
      </c>
      <c r="AB480" s="401">
        <v>0</v>
      </c>
      <c r="AC480" s="401">
        <v>0</v>
      </c>
      <c r="AD480" s="401">
        <v>0</v>
      </c>
      <c r="AE480" s="401">
        <v>0</v>
      </c>
      <c r="AF480" s="401">
        <v>0</v>
      </c>
      <c r="AG480" s="401">
        <v>0</v>
      </c>
      <c r="AH480" s="401">
        <v>0</v>
      </c>
      <c r="AI480" s="401">
        <v>0</v>
      </c>
      <c r="AJ480" s="401">
        <v>0</v>
      </c>
      <c r="AK480" s="401">
        <v>0</v>
      </c>
      <c r="AL480" s="401">
        <v>0</v>
      </c>
      <c r="AM480" s="401">
        <v>0</v>
      </c>
      <c r="AN480" s="401">
        <v>0</v>
      </c>
      <c r="AO480" s="401">
        <v>0</v>
      </c>
      <c r="AP480" s="401">
        <v>0</v>
      </c>
      <c r="AQ480" s="401">
        <v>0</v>
      </c>
      <c r="AR480" s="401">
        <v>0</v>
      </c>
      <c r="AS480" s="401">
        <v>0</v>
      </c>
      <c r="AT480" s="401">
        <v>0</v>
      </c>
      <c r="AU480" s="401">
        <v>0</v>
      </c>
      <c r="AV480" s="401">
        <v>0</v>
      </c>
      <c r="AW480" s="401">
        <v>0</v>
      </c>
      <c r="AX480" s="401">
        <v>0</v>
      </c>
      <c r="AY480" s="401">
        <v>0</v>
      </c>
      <c r="AZ480" s="401">
        <v>0</v>
      </c>
      <c r="BA480" s="401">
        <v>0</v>
      </c>
      <c r="BB480" s="401">
        <v>0</v>
      </c>
      <c r="BC480" s="401">
        <v>0</v>
      </c>
      <c r="BD480" s="401">
        <v>0</v>
      </c>
      <c r="BE480" s="401">
        <v>0</v>
      </c>
      <c r="BF480" s="401">
        <v>0</v>
      </c>
      <c r="BG480" s="401">
        <v>0</v>
      </c>
      <c r="BH480" s="401">
        <v>0</v>
      </c>
      <c r="BI480" s="401">
        <v>0</v>
      </c>
      <c r="BJ480" s="28"/>
      <c r="BK480" s="28"/>
      <c r="BL480" s="28"/>
      <c r="BM480" s="28"/>
    </row>
    <row r="481" spans="1:65" ht="118" x14ac:dyDescent="0.35">
      <c r="A481" s="28"/>
      <c r="B481" s="402"/>
      <c r="C481" s="403"/>
      <c r="D481" s="404" t="s">
        <v>500</v>
      </c>
      <c r="E481" s="405">
        <v>0</v>
      </c>
      <c r="F481" s="406"/>
      <c r="G481" s="407"/>
      <c r="H481" s="407"/>
      <c r="I481" s="407"/>
      <c r="J481" s="407"/>
      <c r="K481" s="407"/>
      <c r="L481" s="407"/>
      <c r="M481" s="407"/>
      <c r="N481" s="407"/>
      <c r="O481" s="407"/>
      <c r="P481" s="407"/>
      <c r="Q481" s="407"/>
      <c r="R481" s="407"/>
      <c r="S481" s="407"/>
      <c r="T481" s="407"/>
      <c r="U481" s="407"/>
      <c r="V481" s="407"/>
      <c r="W481" s="407"/>
      <c r="X481" s="407"/>
      <c r="Y481" s="407"/>
      <c r="Z481" s="407"/>
      <c r="AA481" s="407"/>
      <c r="AB481" s="407"/>
      <c r="AC481" s="407"/>
      <c r="AD481" s="407"/>
      <c r="AE481" s="407"/>
      <c r="AF481" s="407"/>
      <c r="AG481" s="407"/>
      <c r="AH481" s="407"/>
      <c r="AI481" s="407"/>
      <c r="AJ481" s="407"/>
      <c r="AK481" s="407"/>
      <c r="AL481" s="407"/>
      <c r="AM481" s="407"/>
      <c r="AN481" s="407"/>
      <c r="AO481" s="407"/>
      <c r="AP481" s="407"/>
      <c r="AQ481" s="407"/>
      <c r="AR481" s="407"/>
      <c r="AS481" s="407"/>
      <c r="AT481" s="407"/>
      <c r="AU481" s="407"/>
      <c r="AV481" s="407"/>
      <c r="AW481" s="407"/>
      <c r="AX481" s="407"/>
      <c r="AY481" s="407"/>
      <c r="AZ481" s="407"/>
      <c r="BA481" s="407"/>
      <c r="BB481" s="407"/>
      <c r="BC481" s="407"/>
      <c r="BD481" s="407"/>
      <c r="BE481" s="407"/>
      <c r="BF481" s="407"/>
      <c r="BG481" s="407"/>
      <c r="BH481" s="407"/>
      <c r="BI481" s="407"/>
      <c r="BJ481" s="28"/>
      <c r="BK481" s="28"/>
      <c r="BL481" s="28"/>
      <c r="BM481" s="28"/>
    </row>
    <row r="482" spans="1:65" x14ac:dyDescent="0.35">
      <c r="A482" s="28"/>
      <c r="B482" s="402"/>
      <c r="C482" s="403"/>
      <c r="D482" s="404"/>
      <c r="E482" s="405">
        <v>1</v>
      </c>
      <c r="F482" s="406"/>
      <c r="G482" s="523"/>
      <c r="H482" s="407">
        <v>0</v>
      </c>
      <c r="I482" s="407">
        <v>0</v>
      </c>
      <c r="J482" s="407">
        <v>0</v>
      </c>
      <c r="K482" s="407">
        <v>0</v>
      </c>
      <c r="L482" s="407">
        <v>0</v>
      </c>
      <c r="M482" s="407">
        <v>0</v>
      </c>
      <c r="N482" s="407">
        <v>0</v>
      </c>
      <c r="O482" s="407">
        <v>0</v>
      </c>
      <c r="P482" s="407">
        <v>0</v>
      </c>
      <c r="Q482" s="407">
        <v>0</v>
      </c>
      <c r="R482" s="407">
        <v>0</v>
      </c>
      <c r="S482" s="407">
        <v>0</v>
      </c>
      <c r="T482" s="407">
        <v>0</v>
      </c>
      <c r="U482" s="407">
        <v>0</v>
      </c>
      <c r="V482" s="407">
        <v>0</v>
      </c>
      <c r="W482" s="407">
        <v>0</v>
      </c>
      <c r="X482" s="407">
        <v>0</v>
      </c>
      <c r="Y482" s="407">
        <v>0</v>
      </c>
      <c r="Z482" s="407">
        <v>0</v>
      </c>
      <c r="AA482" s="407">
        <v>0</v>
      </c>
      <c r="AB482" s="407">
        <v>0</v>
      </c>
      <c r="AC482" s="407">
        <v>0</v>
      </c>
      <c r="AD482" s="407">
        <v>0</v>
      </c>
      <c r="AE482" s="407">
        <v>0</v>
      </c>
      <c r="AF482" s="407">
        <v>0</v>
      </c>
      <c r="AG482" s="407">
        <v>0</v>
      </c>
      <c r="AH482" s="407">
        <v>0</v>
      </c>
      <c r="AI482" s="407">
        <v>0</v>
      </c>
      <c r="AJ482" s="407">
        <v>0</v>
      </c>
      <c r="AK482" s="407">
        <v>0</v>
      </c>
      <c r="AL482" s="407">
        <v>0</v>
      </c>
      <c r="AM482" s="407">
        <v>0</v>
      </c>
      <c r="AN482" s="407">
        <v>0</v>
      </c>
      <c r="AO482" s="407">
        <v>0</v>
      </c>
      <c r="AP482" s="407">
        <v>0</v>
      </c>
      <c r="AQ482" s="407">
        <v>0</v>
      </c>
      <c r="AR482" s="407">
        <v>0</v>
      </c>
      <c r="AS482" s="407">
        <v>0</v>
      </c>
      <c r="AT482" s="407">
        <v>0</v>
      </c>
      <c r="AU482" s="407">
        <v>0</v>
      </c>
      <c r="AV482" s="407">
        <v>0</v>
      </c>
      <c r="AW482" s="407">
        <v>0</v>
      </c>
      <c r="AX482" s="407">
        <v>0</v>
      </c>
      <c r="AY482" s="407">
        <v>0</v>
      </c>
      <c r="AZ482" s="407">
        <v>0</v>
      </c>
      <c r="BA482" s="407">
        <v>0</v>
      </c>
      <c r="BB482" s="407">
        <v>0</v>
      </c>
      <c r="BC482" s="407">
        <v>0</v>
      </c>
      <c r="BD482" s="407">
        <v>0</v>
      </c>
      <c r="BE482" s="407">
        <v>0</v>
      </c>
      <c r="BF482" s="407">
        <v>0</v>
      </c>
      <c r="BG482" s="407">
        <v>0</v>
      </c>
      <c r="BH482" s="407">
        <v>0</v>
      </c>
      <c r="BI482" s="407">
        <v>0</v>
      </c>
      <c r="BJ482" s="28"/>
      <c r="BK482" s="28"/>
      <c r="BL482" s="28"/>
      <c r="BM482" s="28"/>
    </row>
    <row r="483" spans="1:65" x14ac:dyDescent="0.35">
      <c r="A483" s="28"/>
      <c r="B483" s="402"/>
      <c r="C483" s="403"/>
      <c r="D483" s="404"/>
      <c r="E483" s="405">
        <v>2</v>
      </c>
      <c r="F483" s="406"/>
      <c r="G483" s="408"/>
      <c r="H483" s="524"/>
      <c r="I483" s="407">
        <v>0</v>
      </c>
      <c r="J483" s="407">
        <v>0</v>
      </c>
      <c r="K483" s="407">
        <v>0</v>
      </c>
      <c r="L483" s="407">
        <v>0</v>
      </c>
      <c r="M483" s="407">
        <v>0</v>
      </c>
      <c r="N483" s="407">
        <v>0</v>
      </c>
      <c r="O483" s="407">
        <v>0</v>
      </c>
      <c r="P483" s="407">
        <v>0</v>
      </c>
      <c r="Q483" s="407">
        <v>0</v>
      </c>
      <c r="R483" s="407">
        <v>0</v>
      </c>
      <c r="S483" s="407">
        <v>0</v>
      </c>
      <c r="T483" s="407">
        <v>0</v>
      </c>
      <c r="U483" s="407">
        <v>0</v>
      </c>
      <c r="V483" s="407">
        <v>0</v>
      </c>
      <c r="W483" s="407">
        <v>0</v>
      </c>
      <c r="X483" s="407">
        <v>0</v>
      </c>
      <c r="Y483" s="407">
        <v>0</v>
      </c>
      <c r="Z483" s="407">
        <v>0</v>
      </c>
      <c r="AA483" s="407">
        <v>0</v>
      </c>
      <c r="AB483" s="407">
        <v>0</v>
      </c>
      <c r="AC483" s="407">
        <v>0</v>
      </c>
      <c r="AD483" s="407">
        <v>0</v>
      </c>
      <c r="AE483" s="407">
        <v>0</v>
      </c>
      <c r="AF483" s="407">
        <v>0</v>
      </c>
      <c r="AG483" s="407">
        <v>0</v>
      </c>
      <c r="AH483" s="407">
        <v>0</v>
      </c>
      <c r="AI483" s="407">
        <v>0</v>
      </c>
      <c r="AJ483" s="407">
        <v>0</v>
      </c>
      <c r="AK483" s="407">
        <v>0</v>
      </c>
      <c r="AL483" s="407">
        <v>0</v>
      </c>
      <c r="AM483" s="407">
        <v>0</v>
      </c>
      <c r="AN483" s="407">
        <v>0</v>
      </c>
      <c r="AO483" s="407">
        <v>0</v>
      </c>
      <c r="AP483" s="407">
        <v>0</v>
      </c>
      <c r="AQ483" s="407">
        <v>0</v>
      </c>
      <c r="AR483" s="407">
        <v>0</v>
      </c>
      <c r="AS483" s="407">
        <v>0</v>
      </c>
      <c r="AT483" s="407">
        <v>0</v>
      </c>
      <c r="AU483" s="407">
        <v>0</v>
      </c>
      <c r="AV483" s="407">
        <v>0</v>
      </c>
      <c r="AW483" s="407">
        <v>0</v>
      </c>
      <c r="AX483" s="407">
        <v>0</v>
      </c>
      <c r="AY483" s="407">
        <v>0</v>
      </c>
      <c r="AZ483" s="407">
        <v>0</v>
      </c>
      <c r="BA483" s="407">
        <v>0</v>
      </c>
      <c r="BB483" s="407">
        <v>0</v>
      </c>
      <c r="BC483" s="407">
        <v>0</v>
      </c>
      <c r="BD483" s="407">
        <v>0</v>
      </c>
      <c r="BE483" s="407">
        <v>0</v>
      </c>
      <c r="BF483" s="407">
        <v>0</v>
      </c>
      <c r="BG483" s="407">
        <v>0</v>
      </c>
      <c r="BH483" s="407">
        <v>0</v>
      </c>
      <c r="BI483" s="407">
        <v>0</v>
      </c>
      <c r="BJ483" s="28"/>
      <c r="BK483" s="28"/>
      <c r="BL483" s="28"/>
      <c r="BM483" s="28"/>
    </row>
    <row r="484" spans="1:65" x14ac:dyDescent="0.35">
      <c r="A484" s="28"/>
      <c r="B484" s="402"/>
      <c r="C484" s="403"/>
      <c r="D484" s="404"/>
      <c r="E484" s="405">
        <v>3</v>
      </c>
      <c r="F484" s="406"/>
      <c r="G484" s="408"/>
      <c r="H484" s="409"/>
      <c r="I484" s="524"/>
      <c r="J484" s="407">
        <v>0</v>
      </c>
      <c r="K484" s="407">
        <v>0</v>
      </c>
      <c r="L484" s="407">
        <v>0</v>
      </c>
      <c r="M484" s="407">
        <v>0</v>
      </c>
      <c r="N484" s="407">
        <v>0</v>
      </c>
      <c r="O484" s="407">
        <v>0</v>
      </c>
      <c r="P484" s="407">
        <v>0</v>
      </c>
      <c r="Q484" s="407">
        <v>0</v>
      </c>
      <c r="R484" s="407">
        <v>0</v>
      </c>
      <c r="S484" s="407">
        <v>0</v>
      </c>
      <c r="T484" s="407">
        <v>0</v>
      </c>
      <c r="U484" s="407">
        <v>0</v>
      </c>
      <c r="V484" s="407">
        <v>0</v>
      </c>
      <c r="W484" s="407">
        <v>0</v>
      </c>
      <c r="X484" s="407">
        <v>0</v>
      </c>
      <c r="Y484" s="407">
        <v>0</v>
      </c>
      <c r="Z484" s="407">
        <v>0</v>
      </c>
      <c r="AA484" s="407">
        <v>0</v>
      </c>
      <c r="AB484" s="407">
        <v>0</v>
      </c>
      <c r="AC484" s="407">
        <v>0</v>
      </c>
      <c r="AD484" s="407">
        <v>0</v>
      </c>
      <c r="AE484" s="407">
        <v>0</v>
      </c>
      <c r="AF484" s="407">
        <v>0</v>
      </c>
      <c r="AG484" s="407">
        <v>0</v>
      </c>
      <c r="AH484" s="407">
        <v>0</v>
      </c>
      <c r="AI484" s="407">
        <v>0</v>
      </c>
      <c r="AJ484" s="407">
        <v>0</v>
      </c>
      <c r="AK484" s="407">
        <v>0</v>
      </c>
      <c r="AL484" s="407">
        <v>0</v>
      </c>
      <c r="AM484" s="407">
        <v>0</v>
      </c>
      <c r="AN484" s="407">
        <v>0</v>
      </c>
      <c r="AO484" s="407">
        <v>0</v>
      </c>
      <c r="AP484" s="407">
        <v>0</v>
      </c>
      <c r="AQ484" s="407">
        <v>0</v>
      </c>
      <c r="AR484" s="407">
        <v>0</v>
      </c>
      <c r="AS484" s="407">
        <v>0</v>
      </c>
      <c r="AT484" s="407">
        <v>0</v>
      </c>
      <c r="AU484" s="407">
        <v>0</v>
      </c>
      <c r="AV484" s="407">
        <v>0</v>
      </c>
      <c r="AW484" s="407">
        <v>0</v>
      </c>
      <c r="AX484" s="407">
        <v>0</v>
      </c>
      <c r="AY484" s="407">
        <v>0</v>
      </c>
      <c r="AZ484" s="407">
        <v>0</v>
      </c>
      <c r="BA484" s="407">
        <v>0</v>
      </c>
      <c r="BB484" s="407">
        <v>0</v>
      </c>
      <c r="BC484" s="407">
        <v>0</v>
      </c>
      <c r="BD484" s="407">
        <v>0</v>
      </c>
      <c r="BE484" s="407">
        <v>0</v>
      </c>
      <c r="BF484" s="407">
        <v>0</v>
      </c>
      <c r="BG484" s="407">
        <v>0</v>
      </c>
      <c r="BH484" s="407">
        <v>0</v>
      </c>
      <c r="BI484" s="407">
        <v>0</v>
      </c>
      <c r="BJ484" s="28"/>
      <c r="BK484" s="28"/>
      <c r="BL484" s="28"/>
      <c r="BM484" s="28"/>
    </row>
    <row r="485" spans="1:65" x14ac:dyDescent="0.35">
      <c r="A485" s="28"/>
      <c r="B485" s="402"/>
      <c r="C485" s="403"/>
      <c r="D485" s="404"/>
      <c r="E485" s="405">
        <v>4</v>
      </c>
      <c r="F485" s="406"/>
      <c r="G485" s="408"/>
      <c r="H485" s="409"/>
      <c r="I485" s="409"/>
      <c r="J485" s="524"/>
      <c r="K485" s="407">
        <v>0</v>
      </c>
      <c r="L485" s="407">
        <v>0</v>
      </c>
      <c r="M485" s="407">
        <v>0</v>
      </c>
      <c r="N485" s="407">
        <v>0</v>
      </c>
      <c r="O485" s="407">
        <v>0</v>
      </c>
      <c r="P485" s="407">
        <v>0</v>
      </c>
      <c r="Q485" s="407">
        <v>0</v>
      </c>
      <c r="R485" s="407">
        <v>0</v>
      </c>
      <c r="S485" s="407">
        <v>0</v>
      </c>
      <c r="T485" s="407">
        <v>0</v>
      </c>
      <c r="U485" s="407">
        <v>0</v>
      </c>
      <c r="V485" s="407">
        <v>0</v>
      </c>
      <c r="W485" s="407">
        <v>0</v>
      </c>
      <c r="X485" s="407">
        <v>0</v>
      </c>
      <c r="Y485" s="407">
        <v>0</v>
      </c>
      <c r="Z485" s="407">
        <v>0</v>
      </c>
      <c r="AA485" s="407">
        <v>0</v>
      </c>
      <c r="AB485" s="407">
        <v>0</v>
      </c>
      <c r="AC485" s="407">
        <v>0</v>
      </c>
      <c r="AD485" s="407">
        <v>0</v>
      </c>
      <c r="AE485" s="407">
        <v>0</v>
      </c>
      <c r="AF485" s="407">
        <v>0</v>
      </c>
      <c r="AG485" s="407">
        <v>0</v>
      </c>
      <c r="AH485" s="407">
        <v>0</v>
      </c>
      <c r="AI485" s="407">
        <v>0</v>
      </c>
      <c r="AJ485" s="407">
        <v>0</v>
      </c>
      <c r="AK485" s="407">
        <v>0</v>
      </c>
      <c r="AL485" s="407">
        <v>0</v>
      </c>
      <c r="AM485" s="407">
        <v>0</v>
      </c>
      <c r="AN485" s="407">
        <v>0</v>
      </c>
      <c r="AO485" s="407">
        <v>0</v>
      </c>
      <c r="AP485" s="407">
        <v>0</v>
      </c>
      <c r="AQ485" s="407">
        <v>0</v>
      </c>
      <c r="AR485" s="407">
        <v>0</v>
      </c>
      <c r="AS485" s="407">
        <v>0</v>
      </c>
      <c r="AT485" s="407">
        <v>0</v>
      </c>
      <c r="AU485" s="407">
        <v>0</v>
      </c>
      <c r="AV485" s="407">
        <v>0</v>
      </c>
      <c r="AW485" s="407">
        <v>0</v>
      </c>
      <c r="AX485" s="407">
        <v>0</v>
      </c>
      <c r="AY485" s="407">
        <v>0</v>
      </c>
      <c r="AZ485" s="407">
        <v>0</v>
      </c>
      <c r="BA485" s="407">
        <v>0</v>
      </c>
      <c r="BB485" s="407">
        <v>0</v>
      </c>
      <c r="BC485" s="407">
        <v>0</v>
      </c>
      <c r="BD485" s="407">
        <v>0</v>
      </c>
      <c r="BE485" s="407">
        <v>0</v>
      </c>
      <c r="BF485" s="407">
        <v>0</v>
      </c>
      <c r="BG485" s="407">
        <v>0</v>
      </c>
      <c r="BH485" s="407">
        <v>0</v>
      </c>
      <c r="BI485" s="407">
        <v>0</v>
      </c>
      <c r="BJ485" s="28"/>
      <c r="BK485" s="28"/>
      <c r="BL485" s="28"/>
      <c r="BM485" s="28"/>
    </row>
    <row r="486" spans="1:65" x14ac:dyDescent="0.35">
      <c r="A486" s="28"/>
      <c r="B486" s="402"/>
      <c r="C486" s="403"/>
      <c r="D486" s="404"/>
      <c r="E486" s="405">
        <v>5</v>
      </c>
      <c r="F486" s="406"/>
      <c r="G486" s="408"/>
      <c r="H486" s="409"/>
      <c r="I486" s="409"/>
      <c r="J486" s="409"/>
      <c r="K486" s="524"/>
      <c r="L486" s="407">
        <v>0</v>
      </c>
      <c r="M486" s="407">
        <v>0</v>
      </c>
      <c r="N486" s="407">
        <v>0</v>
      </c>
      <c r="O486" s="407">
        <v>0</v>
      </c>
      <c r="P486" s="407">
        <v>0</v>
      </c>
      <c r="Q486" s="407">
        <v>0</v>
      </c>
      <c r="R486" s="407">
        <v>0</v>
      </c>
      <c r="S486" s="407">
        <v>0</v>
      </c>
      <c r="T486" s="407">
        <v>0</v>
      </c>
      <c r="U486" s="407">
        <v>0</v>
      </c>
      <c r="V486" s="407">
        <v>0</v>
      </c>
      <c r="W486" s="407">
        <v>0</v>
      </c>
      <c r="X486" s="407">
        <v>0</v>
      </c>
      <c r="Y486" s="407">
        <v>0</v>
      </c>
      <c r="Z486" s="407">
        <v>0</v>
      </c>
      <c r="AA486" s="407">
        <v>0</v>
      </c>
      <c r="AB486" s="407">
        <v>0</v>
      </c>
      <c r="AC486" s="407">
        <v>0</v>
      </c>
      <c r="AD486" s="407">
        <v>0</v>
      </c>
      <c r="AE486" s="407">
        <v>0</v>
      </c>
      <c r="AF486" s="407">
        <v>0</v>
      </c>
      <c r="AG486" s="407">
        <v>0</v>
      </c>
      <c r="AH486" s="407">
        <v>0</v>
      </c>
      <c r="AI486" s="407">
        <v>0</v>
      </c>
      <c r="AJ486" s="407">
        <v>0</v>
      </c>
      <c r="AK486" s="407">
        <v>0</v>
      </c>
      <c r="AL486" s="407">
        <v>0</v>
      </c>
      <c r="AM486" s="407">
        <v>0</v>
      </c>
      <c r="AN486" s="407">
        <v>0</v>
      </c>
      <c r="AO486" s="407">
        <v>0</v>
      </c>
      <c r="AP486" s="407">
        <v>0</v>
      </c>
      <c r="AQ486" s="407">
        <v>0</v>
      </c>
      <c r="AR486" s="407">
        <v>0</v>
      </c>
      <c r="AS486" s="407">
        <v>0</v>
      </c>
      <c r="AT486" s="407">
        <v>0</v>
      </c>
      <c r="AU486" s="407">
        <v>0</v>
      </c>
      <c r="AV486" s="407">
        <v>0</v>
      </c>
      <c r="AW486" s="407">
        <v>0</v>
      </c>
      <c r="AX486" s="407">
        <v>0</v>
      </c>
      <c r="AY486" s="407">
        <v>0</v>
      </c>
      <c r="AZ486" s="407">
        <v>0</v>
      </c>
      <c r="BA486" s="407">
        <v>0</v>
      </c>
      <c r="BB486" s="407">
        <v>0</v>
      </c>
      <c r="BC486" s="407">
        <v>0</v>
      </c>
      <c r="BD486" s="407">
        <v>0</v>
      </c>
      <c r="BE486" s="407">
        <v>0</v>
      </c>
      <c r="BF486" s="407">
        <v>0</v>
      </c>
      <c r="BG486" s="407">
        <v>0</v>
      </c>
      <c r="BH486" s="407">
        <v>0</v>
      </c>
      <c r="BI486" s="407">
        <v>0</v>
      </c>
      <c r="BJ486" s="28"/>
      <c r="BK486" s="28"/>
      <c r="BL486" s="28"/>
      <c r="BM486" s="28"/>
    </row>
    <row r="487" spans="1:65" x14ac:dyDescent="0.35">
      <c r="A487" s="28"/>
      <c r="B487" s="402"/>
      <c r="C487" s="403"/>
      <c r="D487" s="404"/>
      <c r="E487" s="405">
        <v>6</v>
      </c>
      <c r="F487" s="406"/>
      <c r="G487" s="408"/>
      <c r="H487" s="409"/>
      <c r="I487" s="409"/>
      <c r="J487" s="409"/>
      <c r="K487" s="409"/>
      <c r="L487" s="524"/>
      <c r="M487" s="407">
        <v>0</v>
      </c>
      <c r="N487" s="407">
        <v>0</v>
      </c>
      <c r="O487" s="407">
        <v>0</v>
      </c>
      <c r="P487" s="407">
        <v>0</v>
      </c>
      <c r="Q487" s="407">
        <v>0</v>
      </c>
      <c r="R487" s="407">
        <v>0</v>
      </c>
      <c r="S487" s="407">
        <v>0</v>
      </c>
      <c r="T487" s="407">
        <v>0</v>
      </c>
      <c r="U487" s="407">
        <v>0</v>
      </c>
      <c r="V487" s="407">
        <v>0</v>
      </c>
      <c r="W487" s="407">
        <v>0</v>
      </c>
      <c r="X487" s="407">
        <v>0</v>
      </c>
      <c r="Y487" s="407">
        <v>0</v>
      </c>
      <c r="Z487" s="407">
        <v>0</v>
      </c>
      <c r="AA487" s="407">
        <v>0</v>
      </c>
      <c r="AB487" s="407">
        <v>0</v>
      </c>
      <c r="AC487" s="407">
        <v>0</v>
      </c>
      <c r="AD487" s="407">
        <v>0</v>
      </c>
      <c r="AE487" s="407">
        <v>0</v>
      </c>
      <c r="AF487" s="407">
        <v>0</v>
      </c>
      <c r="AG487" s="407">
        <v>0</v>
      </c>
      <c r="AH487" s="407">
        <v>0</v>
      </c>
      <c r="AI487" s="407">
        <v>0</v>
      </c>
      <c r="AJ487" s="407">
        <v>0</v>
      </c>
      <c r="AK487" s="407">
        <v>0</v>
      </c>
      <c r="AL487" s="407">
        <v>0</v>
      </c>
      <c r="AM487" s="407">
        <v>0</v>
      </c>
      <c r="AN487" s="407">
        <v>0</v>
      </c>
      <c r="AO487" s="407">
        <v>0</v>
      </c>
      <c r="AP487" s="407">
        <v>0</v>
      </c>
      <c r="AQ487" s="407">
        <v>0</v>
      </c>
      <c r="AR487" s="407">
        <v>0</v>
      </c>
      <c r="AS487" s="407">
        <v>0</v>
      </c>
      <c r="AT487" s="407">
        <v>0</v>
      </c>
      <c r="AU487" s="407">
        <v>0</v>
      </c>
      <c r="AV487" s="407">
        <v>0</v>
      </c>
      <c r="AW487" s="407">
        <v>0</v>
      </c>
      <c r="AX487" s="407">
        <v>0</v>
      </c>
      <c r="AY487" s="407">
        <v>0</v>
      </c>
      <c r="AZ487" s="407">
        <v>0</v>
      </c>
      <c r="BA487" s="407">
        <v>0</v>
      </c>
      <c r="BB487" s="407">
        <v>0</v>
      </c>
      <c r="BC487" s="407">
        <v>0</v>
      </c>
      <c r="BD487" s="407">
        <v>0</v>
      </c>
      <c r="BE487" s="407">
        <v>0</v>
      </c>
      <c r="BF487" s="407">
        <v>0</v>
      </c>
      <c r="BG487" s="407">
        <v>0</v>
      </c>
      <c r="BH487" s="407">
        <v>0</v>
      </c>
      <c r="BI487" s="407">
        <v>0</v>
      </c>
      <c r="BJ487" s="28"/>
      <c r="BK487" s="28"/>
      <c r="BL487" s="28"/>
      <c r="BM487" s="28"/>
    </row>
    <row r="488" spans="1:65" x14ac:dyDescent="0.35">
      <c r="A488" s="28"/>
      <c r="B488" s="402"/>
      <c r="C488" s="403"/>
      <c r="D488" s="404"/>
      <c r="E488" s="405">
        <v>7</v>
      </c>
      <c r="F488" s="406"/>
      <c r="G488" s="408"/>
      <c r="H488" s="409"/>
      <c r="I488" s="409"/>
      <c r="J488" s="409"/>
      <c r="K488" s="409"/>
      <c r="L488" s="409"/>
      <c r="M488" s="524"/>
      <c r="N488" s="407">
        <v>0</v>
      </c>
      <c r="O488" s="407">
        <v>0</v>
      </c>
      <c r="P488" s="407">
        <v>0</v>
      </c>
      <c r="Q488" s="407">
        <v>0</v>
      </c>
      <c r="R488" s="407">
        <v>0</v>
      </c>
      <c r="S488" s="407">
        <v>0</v>
      </c>
      <c r="T488" s="407">
        <v>0</v>
      </c>
      <c r="U488" s="407">
        <v>0</v>
      </c>
      <c r="V488" s="407">
        <v>0</v>
      </c>
      <c r="W488" s="407">
        <v>0</v>
      </c>
      <c r="X488" s="407">
        <v>0</v>
      </c>
      <c r="Y488" s="407">
        <v>0</v>
      </c>
      <c r="Z488" s="407">
        <v>0</v>
      </c>
      <c r="AA488" s="407">
        <v>0</v>
      </c>
      <c r="AB488" s="407">
        <v>0</v>
      </c>
      <c r="AC488" s="407">
        <v>0</v>
      </c>
      <c r="AD488" s="407">
        <v>0</v>
      </c>
      <c r="AE488" s="407">
        <v>0</v>
      </c>
      <c r="AF488" s="407">
        <v>0</v>
      </c>
      <c r="AG488" s="407">
        <v>0</v>
      </c>
      <c r="AH488" s="407">
        <v>0</v>
      </c>
      <c r="AI488" s="407">
        <v>0</v>
      </c>
      <c r="AJ488" s="407">
        <v>0</v>
      </c>
      <c r="AK488" s="407">
        <v>0</v>
      </c>
      <c r="AL488" s="407">
        <v>0</v>
      </c>
      <c r="AM488" s="407">
        <v>0</v>
      </c>
      <c r="AN488" s="407">
        <v>0</v>
      </c>
      <c r="AO488" s="407">
        <v>0</v>
      </c>
      <c r="AP488" s="407">
        <v>0</v>
      </c>
      <c r="AQ488" s="407">
        <v>0</v>
      </c>
      <c r="AR488" s="407">
        <v>0</v>
      </c>
      <c r="AS488" s="407">
        <v>0</v>
      </c>
      <c r="AT488" s="407">
        <v>0</v>
      </c>
      <c r="AU488" s="407">
        <v>0</v>
      </c>
      <c r="AV488" s="407">
        <v>0</v>
      </c>
      <c r="AW488" s="407">
        <v>0</v>
      </c>
      <c r="AX488" s="407">
        <v>0</v>
      </c>
      <c r="AY488" s="407">
        <v>0</v>
      </c>
      <c r="AZ488" s="407">
        <v>0</v>
      </c>
      <c r="BA488" s="407">
        <v>0</v>
      </c>
      <c r="BB488" s="407">
        <v>0</v>
      </c>
      <c r="BC488" s="407">
        <v>0</v>
      </c>
      <c r="BD488" s="407">
        <v>0</v>
      </c>
      <c r="BE488" s="407">
        <v>0</v>
      </c>
      <c r="BF488" s="407">
        <v>0</v>
      </c>
      <c r="BG488" s="407">
        <v>0</v>
      </c>
      <c r="BH488" s="407">
        <v>0</v>
      </c>
      <c r="BI488" s="407">
        <v>0</v>
      </c>
      <c r="BJ488" s="28"/>
      <c r="BK488" s="28"/>
      <c r="BL488" s="28"/>
      <c r="BM488" s="28"/>
    </row>
    <row r="489" spans="1:65" x14ac:dyDescent="0.35">
      <c r="A489" s="28"/>
      <c r="B489" s="402"/>
      <c r="C489" s="403"/>
      <c r="D489" s="404"/>
      <c r="E489" s="405">
        <v>8</v>
      </c>
      <c r="F489" s="406"/>
      <c r="G489" s="408"/>
      <c r="H489" s="409"/>
      <c r="I489" s="409"/>
      <c r="J489" s="409"/>
      <c r="K489" s="409"/>
      <c r="L489" s="409"/>
      <c r="M489" s="409"/>
      <c r="N489" s="524"/>
      <c r="O489" s="407">
        <v>0</v>
      </c>
      <c r="P489" s="407">
        <v>0</v>
      </c>
      <c r="Q489" s="407">
        <v>0</v>
      </c>
      <c r="R489" s="407">
        <v>0</v>
      </c>
      <c r="S489" s="407">
        <v>0</v>
      </c>
      <c r="T489" s="407">
        <v>0</v>
      </c>
      <c r="U489" s="407">
        <v>0</v>
      </c>
      <c r="V489" s="407">
        <v>0</v>
      </c>
      <c r="W489" s="407">
        <v>0</v>
      </c>
      <c r="X489" s="407">
        <v>0</v>
      </c>
      <c r="Y489" s="407">
        <v>0</v>
      </c>
      <c r="Z489" s="407">
        <v>0</v>
      </c>
      <c r="AA489" s="407">
        <v>0</v>
      </c>
      <c r="AB489" s="407">
        <v>0</v>
      </c>
      <c r="AC489" s="407">
        <v>0</v>
      </c>
      <c r="AD489" s="407">
        <v>0</v>
      </c>
      <c r="AE489" s="407">
        <v>0</v>
      </c>
      <c r="AF489" s="407">
        <v>0</v>
      </c>
      <c r="AG489" s="407">
        <v>0</v>
      </c>
      <c r="AH489" s="407">
        <v>0</v>
      </c>
      <c r="AI489" s="407">
        <v>0</v>
      </c>
      <c r="AJ489" s="407">
        <v>0</v>
      </c>
      <c r="AK489" s="407">
        <v>0</v>
      </c>
      <c r="AL489" s="407">
        <v>0</v>
      </c>
      <c r="AM489" s="407">
        <v>0</v>
      </c>
      <c r="AN489" s="407">
        <v>0</v>
      </c>
      <c r="AO489" s="407">
        <v>0</v>
      </c>
      <c r="AP489" s="407">
        <v>0</v>
      </c>
      <c r="AQ489" s="407">
        <v>0</v>
      </c>
      <c r="AR489" s="407">
        <v>0</v>
      </c>
      <c r="AS489" s="407">
        <v>0</v>
      </c>
      <c r="AT489" s="407">
        <v>0</v>
      </c>
      <c r="AU489" s="407">
        <v>0</v>
      </c>
      <c r="AV489" s="407">
        <v>0</v>
      </c>
      <c r="AW489" s="407">
        <v>0</v>
      </c>
      <c r="AX489" s="407">
        <v>0</v>
      </c>
      <c r="AY489" s="407">
        <v>0</v>
      </c>
      <c r="AZ489" s="407">
        <v>0</v>
      </c>
      <c r="BA489" s="407">
        <v>0</v>
      </c>
      <c r="BB489" s="407">
        <v>0</v>
      </c>
      <c r="BC489" s="407">
        <v>0</v>
      </c>
      <c r="BD489" s="407">
        <v>0</v>
      </c>
      <c r="BE489" s="407">
        <v>0</v>
      </c>
      <c r="BF489" s="407">
        <v>0</v>
      </c>
      <c r="BG489" s="407">
        <v>0</v>
      </c>
      <c r="BH489" s="407">
        <v>0</v>
      </c>
      <c r="BI489" s="407">
        <v>0</v>
      </c>
      <c r="BJ489" s="28"/>
      <c r="BK489" s="28"/>
      <c r="BL489" s="28"/>
      <c r="BM489" s="28"/>
    </row>
    <row r="490" spans="1:65" x14ac:dyDescent="0.35">
      <c r="A490" s="28"/>
      <c r="B490" s="402"/>
      <c r="C490" s="403"/>
      <c r="D490" s="404"/>
      <c r="E490" s="405">
        <v>9</v>
      </c>
      <c r="F490" s="406"/>
      <c r="G490" s="408"/>
      <c r="H490" s="409"/>
      <c r="I490" s="409"/>
      <c r="J490" s="409"/>
      <c r="K490" s="409"/>
      <c r="L490" s="409"/>
      <c r="M490" s="409"/>
      <c r="N490" s="409"/>
      <c r="O490" s="524"/>
      <c r="P490" s="407">
        <v>0</v>
      </c>
      <c r="Q490" s="407">
        <v>0</v>
      </c>
      <c r="R490" s="407">
        <v>0</v>
      </c>
      <c r="S490" s="407">
        <v>0</v>
      </c>
      <c r="T490" s="407">
        <v>0</v>
      </c>
      <c r="U490" s="407">
        <v>0</v>
      </c>
      <c r="V490" s="407">
        <v>0</v>
      </c>
      <c r="W490" s="407">
        <v>0</v>
      </c>
      <c r="X490" s="407">
        <v>0</v>
      </c>
      <c r="Y490" s="407">
        <v>0</v>
      </c>
      <c r="Z490" s="407">
        <v>0</v>
      </c>
      <c r="AA490" s="407">
        <v>0</v>
      </c>
      <c r="AB490" s="407">
        <v>0</v>
      </c>
      <c r="AC490" s="407">
        <v>0</v>
      </c>
      <c r="AD490" s="407">
        <v>0</v>
      </c>
      <c r="AE490" s="407">
        <v>0</v>
      </c>
      <c r="AF490" s="407">
        <v>0</v>
      </c>
      <c r="AG490" s="407">
        <v>0</v>
      </c>
      <c r="AH490" s="407">
        <v>0</v>
      </c>
      <c r="AI490" s="407">
        <v>0</v>
      </c>
      <c r="AJ490" s="407">
        <v>0</v>
      </c>
      <c r="AK490" s="407">
        <v>0</v>
      </c>
      <c r="AL490" s="407">
        <v>0</v>
      </c>
      <c r="AM490" s="407">
        <v>0</v>
      </c>
      <c r="AN490" s="407">
        <v>0</v>
      </c>
      <c r="AO490" s="407">
        <v>0</v>
      </c>
      <c r="AP490" s="407">
        <v>0</v>
      </c>
      <c r="AQ490" s="407">
        <v>0</v>
      </c>
      <c r="AR490" s="407">
        <v>0</v>
      </c>
      <c r="AS490" s="407">
        <v>0</v>
      </c>
      <c r="AT490" s="407">
        <v>0</v>
      </c>
      <c r="AU490" s="407">
        <v>0</v>
      </c>
      <c r="AV490" s="407">
        <v>0</v>
      </c>
      <c r="AW490" s="407">
        <v>0</v>
      </c>
      <c r="AX490" s="407">
        <v>0</v>
      </c>
      <c r="AY490" s="407">
        <v>0</v>
      </c>
      <c r="AZ490" s="407">
        <v>0</v>
      </c>
      <c r="BA490" s="407">
        <v>0</v>
      </c>
      <c r="BB490" s="407">
        <v>0</v>
      </c>
      <c r="BC490" s="407">
        <v>0</v>
      </c>
      <c r="BD490" s="407">
        <v>0</v>
      </c>
      <c r="BE490" s="407">
        <v>0</v>
      </c>
      <c r="BF490" s="407">
        <v>0</v>
      </c>
      <c r="BG490" s="407">
        <v>0</v>
      </c>
      <c r="BH490" s="407">
        <v>0</v>
      </c>
      <c r="BI490" s="407">
        <v>0</v>
      </c>
      <c r="BJ490" s="28"/>
      <c r="BK490" s="28"/>
      <c r="BL490" s="28"/>
      <c r="BM490" s="28"/>
    </row>
    <row r="491" spans="1:65" x14ac:dyDescent="0.35">
      <c r="A491" s="28"/>
      <c r="B491" s="402"/>
      <c r="C491" s="403"/>
      <c r="D491" s="404"/>
      <c r="E491" s="411">
        <v>10</v>
      </c>
      <c r="F491" s="406"/>
      <c r="G491" s="408"/>
      <c r="H491" s="409"/>
      <c r="I491" s="409"/>
      <c r="J491" s="409"/>
      <c r="K491" s="409"/>
      <c r="L491" s="409"/>
      <c r="M491" s="409"/>
      <c r="N491" s="409"/>
      <c r="O491" s="409"/>
      <c r="P491" s="524"/>
      <c r="Q491" s="407">
        <v>0</v>
      </c>
      <c r="R491" s="407">
        <v>0</v>
      </c>
      <c r="S491" s="407">
        <v>0</v>
      </c>
      <c r="T491" s="407">
        <v>0</v>
      </c>
      <c r="U491" s="407">
        <v>0</v>
      </c>
      <c r="V491" s="407">
        <v>0</v>
      </c>
      <c r="W491" s="407">
        <v>0</v>
      </c>
      <c r="X491" s="407">
        <v>0</v>
      </c>
      <c r="Y491" s="407">
        <v>0</v>
      </c>
      <c r="Z491" s="407">
        <v>0</v>
      </c>
      <c r="AA491" s="407">
        <v>0</v>
      </c>
      <c r="AB491" s="407">
        <v>0</v>
      </c>
      <c r="AC491" s="407">
        <v>0</v>
      </c>
      <c r="AD491" s="407">
        <v>0</v>
      </c>
      <c r="AE491" s="407">
        <v>0</v>
      </c>
      <c r="AF491" s="407">
        <v>0</v>
      </c>
      <c r="AG491" s="407">
        <v>0</v>
      </c>
      <c r="AH491" s="407">
        <v>0</v>
      </c>
      <c r="AI491" s="407">
        <v>0</v>
      </c>
      <c r="AJ491" s="407">
        <v>0</v>
      </c>
      <c r="AK491" s="407">
        <v>0</v>
      </c>
      <c r="AL491" s="407">
        <v>0</v>
      </c>
      <c r="AM491" s="407">
        <v>0</v>
      </c>
      <c r="AN491" s="407">
        <v>0</v>
      </c>
      <c r="AO491" s="407">
        <v>0</v>
      </c>
      <c r="AP491" s="407">
        <v>0</v>
      </c>
      <c r="AQ491" s="407">
        <v>0</v>
      </c>
      <c r="AR491" s="407">
        <v>0</v>
      </c>
      <c r="AS491" s="407">
        <v>0</v>
      </c>
      <c r="AT491" s="407">
        <v>0</v>
      </c>
      <c r="AU491" s="407">
        <v>0</v>
      </c>
      <c r="AV491" s="407">
        <v>0</v>
      </c>
      <c r="AW491" s="407">
        <v>0</v>
      </c>
      <c r="AX491" s="407">
        <v>0</v>
      </c>
      <c r="AY491" s="407">
        <v>0</v>
      </c>
      <c r="AZ491" s="407">
        <v>0</v>
      </c>
      <c r="BA491" s="407">
        <v>0</v>
      </c>
      <c r="BB491" s="407">
        <v>0</v>
      </c>
      <c r="BC491" s="407">
        <v>0</v>
      </c>
      <c r="BD491" s="407">
        <v>0</v>
      </c>
      <c r="BE491" s="407">
        <v>0</v>
      </c>
      <c r="BF491" s="407">
        <v>0</v>
      </c>
      <c r="BG491" s="407">
        <v>0</v>
      </c>
      <c r="BH491" s="407">
        <v>0</v>
      </c>
      <c r="BI491" s="407">
        <v>0</v>
      </c>
      <c r="BJ491" s="28"/>
      <c r="BK491" s="28"/>
      <c r="BL491" s="28"/>
      <c r="BM491" s="28"/>
    </row>
    <row r="492" spans="1:65" x14ac:dyDescent="0.35">
      <c r="A492" s="28"/>
      <c r="B492" s="196"/>
      <c r="C492" s="402">
        <v>0</v>
      </c>
      <c r="D492" s="196"/>
      <c r="E492" s="196"/>
      <c r="F492" s="412"/>
      <c r="G492" s="413">
        <v>0</v>
      </c>
      <c r="H492" s="413">
        <v>0</v>
      </c>
      <c r="I492" s="413">
        <v>0</v>
      </c>
      <c r="J492" s="413">
        <v>0</v>
      </c>
      <c r="K492" s="413">
        <v>0</v>
      </c>
      <c r="L492" s="413">
        <v>0</v>
      </c>
      <c r="M492" s="413">
        <v>0</v>
      </c>
      <c r="N492" s="413">
        <v>0</v>
      </c>
      <c r="O492" s="413">
        <v>0</v>
      </c>
      <c r="P492" s="413">
        <v>0</v>
      </c>
      <c r="Q492" s="413">
        <v>0</v>
      </c>
      <c r="R492" s="413">
        <v>0</v>
      </c>
      <c r="S492" s="413">
        <v>0</v>
      </c>
      <c r="T492" s="413">
        <v>0</v>
      </c>
      <c r="U492" s="413">
        <v>0</v>
      </c>
      <c r="V492" s="413">
        <v>0</v>
      </c>
      <c r="W492" s="413">
        <v>0</v>
      </c>
      <c r="X492" s="413">
        <v>0</v>
      </c>
      <c r="Y492" s="413">
        <v>0</v>
      </c>
      <c r="Z492" s="413">
        <v>0</v>
      </c>
      <c r="AA492" s="413">
        <v>0</v>
      </c>
      <c r="AB492" s="413">
        <v>0</v>
      </c>
      <c r="AC492" s="413">
        <v>0</v>
      </c>
      <c r="AD492" s="413">
        <v>0</v>
      </c>
      <c r="AE492" s="413">
        <v>0</v>
      </c>
      <c r="AF492" s="413">
        <v>0</v>
      </c>
      <c r="AG492" s="413">
        <v>0</v>
      </c>
      <c r="AH492" s="413">
        <v>0</v>
      </c>
      <c r="AI492" s="413">
        <v>0</v>
      </c>
      <c r="AJ492" s="413">
        <v>0</v>
      </c>
      <c r="AK492" s="413">
        <v>0</v>
      </c>
      <c r="AL492" s="413">
        <v>0</v>
      </c>
      <c r="AM492" s="413">
        <v>0</v>
      </c>
      <c r="AN492" s="413">
        <v>0</v>
      </c>
      <c r="AO492" s="413">
        <v>0</v>
      </c>
      <c r="AP492" s="413">
        <v>0</v>
      </c>
      <c r="AQ492" s="413">
        <v>0</v>
      </c>
      <c r="AR492" s="413">
        <v>0</v>
      </c>
      <c r="AS492" s="413">
        <v>0</v>
      </c>
      <c r="AT492" s="413">
        <v>0</v>
      </c>
      <c r="AU492" s="413">
        <v>0</v>
      </c>
      <c r="AV492" s="413">
        <v>0</v>
      </c>
      <c r="AW492" s="413">
        <v>0</v>
      </c>
      <c r="AX492" s="413">
        <v>0</v>
      </c>
      <c r="AY492" s="413">
        <v>0</v>
      </c>
      <c r="AZ492" s="413">
        <v>0</v>
      </c>
      <c r="BA492" s="413">
        <v>0</v>
      </c>
      <c r="BB492" s="413">
        <v>0</v>
      </c>
      <c r="BC492" s="413">
        <v>0</v>
      </c>
      <c r="BD492" s="413">
        <v>0</v>
      </c>
      <c r="BE492" s="413">
        <v>0</v>
      </c>
      <c r="BF492" s="413">
        <v>0</v>
      </c>
      <c r="BG492" s="413">
        <v>0</v>
      </c>
      <c r="BH492" s="413">
        <v>0</v>
      </c>
      <c r="BI492" s="413">
        <v>0</v>
      </c>
      <c r="BJ492" s="28"/>
      <c r="BK492" s="28"/>
      <c r="BL492" s="28"/>
      <c r="BM492" s="28"/>
    </row>
    <row r="493" spans="1:65" x14ac:dyDescent="0.35">
      <c r="A493" s="28"/>
      <c r="B493" s="397">
        <v>0</v>
      </c>
      <c r="C493" s="398"/>
      <c r="D493" s="399" t="s">
        <v>499</v>
      </c>
      <c r="E493" s="398"/>
      <c r="F493" s="400"/>
      <c r="G493" s="401">
        <v>0</v>
      </c>
      <c r="H493" s="401">
        <v>0</v>
      </c>
      <c r="I493" s="401">
        <v>0</v>
      </c>
      <c r="J493" s="401">
        <v>0</v>
      </c>
      <c r="K493" s="401">
        <v>0</v>
      </c>
      <c r="L493" s="401">
        <v>0</v>
      </c>
      <c r="M493" s="401">
        <v>0</v>
      </c>
      <c r="N493" s="401">
        <v>0</v>
      </c>
      <c r="O493" s="401">
        <v>0</v>
      </c>
      <c r="P493" s="401">
        <v>0</v>
      </c>
      <c r="Q493" s="401">
        <v>0</v>
      </c>
      <c r="R493" s="401">
        <v>0</v>
      </c>
      <c r="S493" s="401">
        <v>0</v>
      </c>
      <c r="T493" s="401">
        <v>0</v>
      </c>
      <c r="U493" s="401">
        <v>0</v>
      </c>
      <c r="V493" s="401">
        <v>0</v>
      </c>
      <c r="W493" s="401">
        <v>0</v>
      </c>
      <c r="X493" s="401">
        <v>0</v>
      </c>
      <c r="Y493" s="401">
        <v>0</v>
      </c>
      <c r="Z493" s="401">
        <v>0</v>
      </c>
      <c r="AA493" s="401">
        <v>0</v>
      </c>
      <c r="AB493" s="401">
        <v>0</v>
      </c>
      <c r="AC493" s="401">
        <v>0</v>
      </c>
      <c r="AD493" s="401">
        <v>0</v>
      </c>
      <c r="AE493" s="401">
        <v>0</v>
      </c>
      <c r="AF493" s="401">
        <v>0</v>
      </c>
      <c r="AG493" s="401">
        <v>0</v>
      </c>
      <c r="AH493" s="401">
        <v>0</v>
      </c>
      <c r="AI493" s="401">
        <v>0</v>
      </c>
      <c r="AJ493" s="401">
        <v>0</v>
      </c>
      <c r="AK493" s="401">
        <v>0</v>
      </c>
      <c r="AL493" s="401">
        <v>0</v>
      </c>
      <c r="AM493" s="401">
        <v>0</v>
      </c>
      <c r="AN493" s="401">
        <v>0</v>
      </c>
      <c r="AO493" s="401">
        <v>0</v>
      </c>
      <c r="AP493" s="401">
        <v>0</v>
      </c>
      <c r="AQ493" s="401">
        <v>0</v>
      </c>
      <c r="AR493" s="401">
        <v>0</v>
      </c>
      <c r="AS493" s="401">
        <v>0</v>
      </c>
      <c r="AT493" s="401">
        <v>0</v>
      </c>
      <c r="AU493" s="401">
        <v>0</v>
      </c>
      <c r="AV493" s="401">
        <v>0</v>
      </c>
      <c r="AW493" s="401">
        <v>0</v>
      </c>
      <c r="AX493" s="401">
        <v>0</v>
      </c>
      <c r="AY493" s="401">
        <v>0</v>
      </c>
      <c r="AZ493" s="401">
        <v>0</v>
      </c>
      <c r="BA493" s="401">
        <v>0</v>
      </c>
      <c r="BB493" s="401">
        <v>0</v>
      </c>
      <c r="BC493" s="401">
        <v>0</v>
      </c>
      <c r="BD493" s="401">
        <v>0</v>
      </c>
      <c r="BE493" s="401">
        <v>0</v>
      </c>
      <c r="BF493" s="401">
        <v>0</v>
      </c>
      <c r="BG493" s="401">
        <v>0</v>
      </c>
      <c r="BH493" s="401">
        <v>0</v>
      </c>
      <c r="BI493" s="401">
        <v>0</v>
      </c>
      <c r="BJ493" s="28"/>
      <c r="BK493" s="28"/>
      <c r="BL493" s="28"/>
      <c r="BM493" s="28"/>
    </row>
    <row r="494" spans="1:65" ht="118" x14ac:dyDescent="0.35">
      <c r="A494" s="28"/>
      <c r="B494" s="402"/>
      <c r="C494" s="403"/>
      <c r="D494" s="404" t="s">
        <v>500</v>
      </c>
      <c r="E494" s="405">
        <v>0</v>
      </c>
      <c r="F494" s="406"/>
      <c r="G494" s="407"/>
      <c r="H494" s="407"/>
      <c r="I494" s="407"/>
      <c r="J494" s="407"/>
      <c r="K494" s="407"/>
      <c r="L494" s="407"/>
      <c r="M494" s="407"/>
      <c r="N494" s="407"/>
      <c r="O494" s="407"/>
      <c r="P494" s="407"/>
      <c r="Q494" s="407"/>
      <c r="R494" s="407"/>
      <c r="S494" s="407"/>
      <c r="T494" s="407"/>
      <c r="U494" s="407"/>
      <c r="V494" s="407"/>
      <c r="W494" s="407"/>
      <c r="X494" s="407"/>
      <c r="Y494" s="407"/>
      <c r="Z494" s="407"/>
      <c r="AA494" s="407"/>
      <c r="AB494" s="407"/>
      <c r="AC494" s="407"/>
      <c r="AD494" s="407"/>
      <c r="AE494" s="407"/>
      <c r="AF494" s="407"/>
      <c r="AG494" s="407"/>
      <c r="AH494" s="407"/>
      <c r="AI494" s="407"/>
      <c r="AJ494" s="407"/>
      <c r="AK494" s="407"/>
      <c r="AL494" s="407"/>
      <c r="AM494" s="407"/>
      <c r="AN494" s="407"/>
      <c r="AO494" s="407"/>
      <c r="AP494" s="407"/>
      <c r="AQ494" s="407"/>
      <c r="AR494" s="407"/>
      <c r="AS494" s="407"/>
      <c r="AT494" s="407"/>
      <c r="AU494" s="407"/>
      <c r="AV494" s="407"/>
      <c r="AW494" s="407"/>
      <c r="AX494" s="407"/>
      <c r="AY494" s="407"/>
      <c r="AZ494" s="407"/>
      <c r="BA494" s="407"/>
      <c r="BB494" s="407"/>
      <c r="BC494" s="407"/>
      <c r="BD494" s="407"/>
      <c r="BE494" s="407"/>
      <c r="BF494" s="407"/>
      <c r="BG494" s="407"/>
      <c r="BH494" s="407"/>
      <c r="BI494" s="407"/>
      <c r="BJ494" s="28"/>
      <c r="BK494" s="28"/>
      <c r="BL494" s="28"/>
      <c r="BM494" s="28"/>
    </row>
    <row r="495" spans="1:65" x14ac:dyDescent="0.35">
      <c r="A495" s="28"/>
      <c r="B495" s="402"/>
      <c r="C495" s="403"/>
      <c r="D495" s="404"/>
      <c r="E495" s="405">
        <v>1</v>
      </c>
      <c r="F495" s="406"/>
      <c r="G495" s="523"/>
      <c r="H495" s="407">
        <v>0</v>
      </c>
      <c r="I495" s="407">
        <v>0</v>
      </c>
      <c r="J495" s="407">
        <v>0</v>
      </c>
      <c r="K495" s="407">
        <v>0</v>
      </c>
      <c r="L495" s="407">
        <v>0</v>
      </c>
      <c r="M495" s="407">
        <v>0</v>
      </c>
      <c r="N495" s="407">
        <v>0</v>
      </c>
      <c r="O495" s="407">
        <v>0</v>
      </c>
      <c r="P495" s="407">
        <v>0</v>
      </c>
      <c r="Q495" s="407">
        <v>0</v>
      </c>
      <c r="R495" s="407">
        <v>0</v>
      </c>
      <c r="S495" s="407">
        <v>0</v>
      </c>
      <c r="T495" s="407">
        <v>0</v>
      </c>
      <c r="U495" s="407">
        <v>0</v>
      </c>
      <c r="V495" s="407">
        <v>0</v>
      </c>
      <c r="W495" s="407">
        <v>0</v>
      </c>
      <c r="X495" s="407">
        <v>0</v>
      </c>
      <c r="Y495" s="407">
        <v>0</v>
      </c>
      <c r="Z495" s="407">
        <v>0</v>
      </c>
      <c r="AA495" s="407">
        <v>0</v>
      </c>
      <c r="AB495" s="407">
        <v>0</v>
      </c>
      <c r="AC495" s="407">
        <v>0</v>
      </c>
      <c r="AD495" s="407">
        <v>0</v>
      </c>
      <c r="AE495" s="407">
        <v>0</v>
      </c>
      <c r="AF495" s="407">
        <v>0</v>
      </c>
      <c r="AG495" s="407">
        <v>0</v>
      </c>
      <c r="AH495" s="407">
        <v>0</v>
      </c>
      <c r="AI495" s="407">
        <v>0</v>
      </c>
      <c r="AJ495" s="407">
        <v>0</v>
      </c>
      <c r="AK495" s="407">
        <v>0</v>
      </c>
      <c r="AL495" s="407">
        <v>0</v>
      </c>
      <c r="AM495" s="407">
        <v>0</v>
      </c>
      <c r="AN495" s="407">
        <v>0</v>
      </c>
      <c r="AO495" s="407">
        <v>0</v>
      </c>
      <c r="AP495" s="407">
        <v>0</v>
      </c>
      <c r="AQ495" s="407">
        <v>0</v>
      </c>
      <c r="AR495" s="407">
        <v>0</v>
      </c>
      <c r="AS495" s="407">
        <v>0</v>
      </c>
      <c r="AT495" s="407">
        <v>0</v>
      </c>
      <c r="AU495" s="407">
        <v>0</v>
      </c>
      <c r="AV495" s="407">
        <v>0</v>
      </c>
      <c r="AW495" s="407">
        <v>0</v>
      </c>
      <c r="AX495" s="407">
        <v>0</v>
      </c>
      <c r="AY495" s="407">
        <v>0</v>
      </c>
      <c r="AZ495" s="407">
        <v>0</v>
      </c>
      <c r="BA495" s="407">
        <v>0</v>
      </c>
      <c r="BB495" s="407">
        <v>0</v>
      </c>
      <c r="BC495" s="407">
        <v>0</v>
      </c>
      <c r="BD495" s="407">
        <v>0</v>
      </c>
      <c r="BE495" s="407">
        <v>0</v>
      </c>
      <c r="BF495" s="407">
        <v>0</v>
      </c>
      <c r="BG495" s="407">
        <v>0</v>
      </c>
      <c r="BH495" s="407">
        <v>0</v>
      </c>
      <c r="BI495" s="407">
        <v>0</v>
      </c>
      <c r="BJ495" s="28"/>
      <c r="BK495" s="28"/>
      <c r="BL495" s="28"/>
      <c r="BM495" s="28"/>
    </row>
    <row r="496" spans="1:65" x14ac:dyDescent="0.35">
      <c r="A496" s="28"/>
      <c r="B496" s="402"/>
      <c r="C496" s="403"/>
      <c r="D496" s="404"/>
      <c r="E496" s="405">
        <v>2</v>
      </c>
      <c r="F496" s="406"/>
      <c r="G496" s="408"/>
      <c r="H496" s="524"/>
      <c r="I496" s="407">
        <v>0</v>
      </c>
      <c r="J496" s="407">
        <v>0</v>
      </c>
      <c r="K496" s="407">
        <v>0</v>
      </c>
      <c r="L496" s="407">
        <v>0</v>
      </c>
      <c r="M496" s="407">
        <v>0</v>
      </c>
      <c r="N496" s="407">
        <v>0</v>
      </c>
      <c r="O496" s="407">
        <v>0</v>
      </c>
      <c r="P496" s="407">
        <v>0</v>
      </c>
      <c r="Q496" s="407">
        <v>0</v>
      </c>
      <c r="R496" s="407">
        <v>0</v>
      </c>
      <c r="S496" s="407">
        <v>0</v>
      </c>
      <c r="T496" s="407">
        <v>0</v>
      </c>
      <c r="U496" s="407">
        <v>0</v>
      </c>
      <c r="V496" s="407">
        <v>0</v>
      </c>
      <c r="W496" s="407">
        <v>0</v>
      </c>
      <c r="X496" s="407">
        <v>0</v>
      </c>
      <c r="Y496" s="407">
        <v>0</v>
      </c>
      <c r="Z496" s="407">
        <v>0</v>
      </c>
      <c r="AA496" s="407">
        <v>0</v>
      </c>
      <c r="AB496" s="407">
        <v>0</v>
      </c>
      <c r="AC496" s="407">
        <v>0</v>
      </c>
      <c r="AD496" s="407">
        <v>0</v>
      </c>
      <c r="AE496" s="407">
        <v>0</v>
      </c>
      <c r="AF496" s="407">
        <v>0</v>
      </c>
      <c r="AG496" s="407">
        <v>0</v>
      </c>
      <c r="AH496" s="407">
        <v>0</v>
      </c>
      <c r="AI496" s="407">
        <v>0</v>
      </c>
      <c r="AJ496" s="407">
        <v>0</v>
      </c>
      <c r="AK496" s="407">
        <v>0</v>
      </c>
      <c r="AL496" s="407">
        <v>0</v>
      </c>
      <c r="AM496" s="407">
        <v>0</v>
      </c>
      <c r="AN496" s="407">
        <v>0</v>
      </c>
      <c r="AO496" s="407">
        <v>0</v>
      </c>
      <c r="AP496" s="407">
        <v>0</v>
      </c>
      <c r="AQ496" s="407">
        <v>0</v>
      </c>
      <c r="AR496" s="407">
        <v>0</v>
      </c>
      <c r="AS496" s="407">
        <v>0</v>
      </c>
      <c r="AT496" s="407">
        <v>0</v>
      </c>
      <c r="AU496" s="407">
        <v>0</v>
      </c>
      <c r="AV496" s="407">
        <v>0</v>
      </c>
      <c r="AW496" s="407">
        <v>0</v>
      </c>
      <c r="AX496" s="407">
        <v>0</v>
      </c>
      <c r="AY496" s="407">
        <v>0</v>
      </c>
      <c r="AZ496" s="407">
        <v>0</v>
      </c>
      <c r="BA496" s="407">
        <v>0</v>
      </c>
      <c r="BB496" s="407">
        <v>0</v>
      </c>
      <c r="BC496" s="407">
        <v>0</v>
      </c>
      <c r="BD496" s="407">
        <v>0</v>
      </c>
      <c r="BE496" s="407">
        <v>0</v>
      </c>
      <c r="BF496" s="407">
        <v>0</v>
      </c>
      <c r="BG496" s="407">
        <v>0</v>
      </c>
      <c r="BH496" s="407">
        <v>0</v>
      </c>
      <c r="BI496" s="407">
        <v>0</v>
      </c>
      <c r="BJ496" s="28"/>
      <c r="BK496" s="28"/>
      <c r="BL496" s="28"/>
      <c r="BM496" s="28"/>
    </row>
    <row r="497" spans="1:65" x14ac:dyDescent="0.35">
      <c r="A497" s="28"/>
      <c r="B497" s="402"/>
      <c r="C497" s="403"/>
      <c r="D497" s="404"/>
      <c r="E497" s="405">
        <v>3</v>
      </c>
      <c r="F497" s="406"/>
      <c r="G497" s="408"/>
      <c r="H497" s="409"/>
      <c r="I497" s="524"/>
      <c r="J497" s="407">
        <v>0</v>
      </c>
      <c r="K497" s="407">
        <v>0</v>
      </c>
      <c r="L497" s="407">
        <v>0</v>
      </c>
      <c r="M497" s="407">
        <v>0</v>
      </c>
      <c r="N497" s="407">
        <v>0</v>
      </c>
      <c r="O497" s="407">
        <v>0</v>
      </c>
      <c r="P497" s="407">
        <v>0</v>
      </c>
      <c r="Q497" s="407">
        <v>0</v>
      </c>
      <c r="R497" s="407">
        <v>0</v>
      </c>
      <c r="S497" s="407">
        <v>0</v>
      </c>
      <c r="T497" s="407">
        <v>0</v>
      </c>
      <c r="U497" s="407">
        <v>0</v>
      </c>
      <c r="V497" s="407">
        <v>0</v>
      </c>
      <c r="W497" s="407">
        <v>0</v>
      </c>
      <c r="X497" s="407">
        <v>0</v>
      </c>
      <c r="Y497" s="407">
        <v>0</v>
      </c>
      <c r="Z497" s="407">
        <v>0</v>
      </c>
      <c r="AA497" s="407">
        <v>0</v>
      </c>
      <c r="AB497" s="407">
        <v>0</v>
      </c>
      <c r="AC497" s="407">
        <v>0</v>
      </c>
      <c r="AD497" s="407">
        <v>0</v>
      </c>
      <c r="AE497" s="407">
        <v>0</v>
      </c>
      <c r="AF497" s="407">
        <v>0</v>
      </c>
      <c r="AG497" s="407">
        <v>0</v>
      </c>
      <c r="AH497" s="407">
        <v>0</v>
      </c>
      <c r="AI497" s="407">
        <v>0</v>
      </c>
      <c r="AJ497" s="407">
        <v>0</v>
      </c>
      <c r="AK497" s="407">
        <v>0</v>
      </c>
      <c r="AL497" s="407">
        <v>0</v>
      </c>
      <c r="AM497" s="407">
        <v>0</v>
      </c>
      <c r="AN497" s="407">
        <v>0</v>
      </c>
      <c r="AO497" s="407">
        <v>0</v>
      </c>
      <c r="AP497" s="407">
        <v>0</v>
      </c>
      <c r="AQ497" s="407">
        <v>0</v>
      </c>
      <c r="AR497" s="407">
        <v>0</v>
      </c>
      <c r="AS497" s="407">
        <v>0</v>
      </c>
      <c r="AT497" s="407">
        <v>0</v>
      </c>
      <c r="AU497" s="407">
        <v>0</v>
      </c>
      <c r="AV497" s="407">
        <v>0</v>
      </c>
      <c r="AW497" s="407">
        <v>0</v>
      </c>
      <c r="AX497" s="407">
        <v>0</v>
      </c>
      <c r="AY497" s="407">
        <v>0</v>
      </c>
      <c r="AZ497" s="407">
        <v>0</v>
      </c>
      <c r="BA497" s="407">
        <v>0</v>
      </c>
      <c r="BB497" s="407">
        <v>0</v>
      </c>
      <c r="BC497" s="407">
        <v>0</v>
      </c>
      <c r="BD497" s="407">
        <v>0</v>
      </c>
      <c r="BE497" s="407">
        <v>0</v>
      </c>
      <c r="BF497" s="407">
        <v>0</v>
      </c>
      <c r="BG497" s="407">
        <v>0</v>
      </c>
      <c r="BH497" s="407">
        <v>0</v>
      </c>
      <c r="BI497" s="407">
        <v>0</v>
      </c>
      <c r="BJ497" s="28"/>
      <c r="BK497" s="28"/>
      <c r="BL497" s="28"/>
      <c r="BM497" s="28"/>
    </row>
    <row r="498" spans="1:65" x14ac:dyDescent="0.35">
      <c r="A498" s="28"/>
      <c r="B498" s="402"/>
      <c r="C498" s="403"/>
      <c r="D498" s="404"/>
      <c r="E498" s="405">
        <v>4</v>
      </c>
      <c r="F498" s="406"/>
      <c r="G498" s="408"/>
      <c r="H498" s="409"/>
      <c r="I498" s="409"/>
      <c r="J498" s="524"/>
      <c r="K498" s="407">
        <v>0</v>
      </c>
      <c r="L498" s="407">
        <v>0</v>
      </c>
      <c r="M498" s="407">
        <v>0</v>
      </c>
      <c r="N498" s="407">
        <v>0</v>
      </c>
      <c r="O498" s="407">
        <v>0</v>
      </c>
      <c r="P498" s="407">
        <v>0</v>
      </c>
      <c r="Q498" s="407">
        <v>0</v>
      </c>
      <c r="R498" s="407">
        <v>0</v>
      </c>
      <c r="S498" s="407">
        <v>0</v>
      </c>
      <c r="T498" s="407">
        <v>0</v>
      </c>
      <c r="U498" s="407">
        <v>0</v>
      </c>
      <c r="V498" s="407">
        <v>0</v>
      </c>
      <c r="W498" s="407">
        <v>0</v>
      </c>
      <c r="X498" s="407">
        <v>0</v>
      </c>
      <c r="Y498" s="407">
        <v>0</v>
      </c>
      <c r="Z498" s="407">
        <v>0</v>
      </c>
      <c r="AA498" s="407">
        <v>0</v>
      </c>
      <c r="AB498" s="407">
        <v>0</v>
      </c>
      <c r="AC498" s="407">
        <v>0</v>
      </c>
      <c r="AD498" s="407">
        <v>0</v>
      </c>
      <c r="AE498" s="407">
        <v>0</v>
      </c>
      <c r="AF498" s="407">
        <v>0</v>
      </c>
      <c r="AG498" s="407">
        <v>0</v>
      </c>
      <c r="AH498" s="407">
        <v>0</v>
      </c>
      <c r="AI498" s="407">
        <v>0</v>
      </c>
      <c r="AJ498" s="407">
        <v>0</v>
      </c>
      <c r="AK498" s="407">
        <v>0</v>
      </c>
      <c r="AL498" s="407">
        <v>0</v>
      </c>
      <c r="AM498" s="407">
        <v>0</v>
      </c>
      <c r="AN498" s="407">
        <v>0</v>
      </c>
      <c r="AO498" s="407">
        <v>0</v>
      </c>
      <c r="AP498" s="407">
        <v>0</v>
      </c>
      <c r="AQ498" s="407">
        <v>0</v>
      </c>
      <c r="AR498" s="407">
        <v>0</v>
      </c>
      <c r="AS498" s="407">
        <v>0</v>
      </c>
      <c r="AT498" s="407">
        <v>0</v>
      </c>
      <c r="AU498" s="407">
        <v>0</v>
      </c>
      <c r="AV498" s="407">
        <v>0</v>
      </c>
      <c r="AW498" s="407">
        <v>0</v>
      </c>
      <c r="AX498" s="407">
        <v>0</v>
      </c>
      <c r="AY498" s="407">
        <v>0</v>
      </c>
      <c r="AZ498" s="407">
        <v>0</v>
      </c>
      <c r="BA498" s="407">
        <v>0</v>
      </c>
      <c r="BB498" s="407">
        <v>0</v>
      </c>
      <c r="BC498" s="407">
        <v>0</v>
      </c>
      <c r="BD498" s="407">
        <v>0</v>
      </c>
      <c r="BE498" s="407">
        <v>0</v>
      </c>
      <c r="BF498" s="407">
        <v>0</v>
      </c>
      <c r="BG498" s="407">
        <v>0</v>
      </c>
      <c r="BH498" s="407">
        <v>0</v>
      </c>
      <c r="BI498" s="407">
        <v>0</v>
      </c>
      <c r="BJ498" s="28"/>
      <c r="BK498" s="28"/>
      <c r="BL498" s="28"/>
      <c r="BM498" s="28"/>
    </row>
    <row r="499" spans="1:65" x14ac:dyDescent="0.35">
      <c r="A499" s="28"/>
      <c r="B499" s="402"/>
      <c r="C499" s="403"/>
      <c r="D499" s="404"/>
      <c r="E499" s="405">
        <v>5</v>
      </c>
      <c r="F499" s="406"/>
      <c r="G499" s="408"/>
      <c r="H499" s="409"/>
      <c r="I499" s="409"/>
      <c r="J499" s="409"/>
      <c r="K499" s="524"/>
      <c r="L499" s="407">
        <v>0</v>
      </c>
      <c r="M499" s="407">
        <v>0</v>
      </c>
      <c r="N499" s="407">
        <v>0</v>
      </c>
      <c r="O499" s="407">
        <v>0</v>
      </c>
      <c r="P499" s="407">
        <v>0</v>
      </c>
      <c r="Q499" s="407">
        <v>0</v>
      </c>
      <c r="R499" s="407">
        <v>0</v>
      </c>
      <c r="S499" s="407">
        <v>0</v>
      </c>
      <c r="T499" s="407">
        <v>0</v>
      </c>
      <c r="U499" s="407">
        <v>0</v>
      </c>
      <c r="V499" s="407">
        <v>0</v>
      </c>
      <c r="W499" s="407">
        <v>0</v>
      </c>
      <c r="X499" s="407">
        <v>0</v>
      </c>
      <c r="Y499" s="407">
        <v>0</v>
      </c>
      <c r="Z499" s="407">
        <v>0</v>
      </c>
      <c r="AA499" s="407">
        <v>0</v>
      </c>
      <c r="AB499" s="407">
        <v>0</v>
      </c>
      <c r="AC499" s="407">
        <v>0</v>
      </c>
      <c r="AD499" s="407">
        <v>0</v>
      </c>
      <c r="AE499" s="407">
        <v>0</v>
      </c>
      <c r="AF499" s="407">
        <v>0</v>
      </c>
      <c r="AG499" s="407">
        <v>0</v>
      </c>
      <c r="AH499" s="407">
        <v>0</v>
      </c>
      <c r="AI499" s="407">
        <v>0</v>
      </c>
      <c r="AJ499" s="407">
        <v>0</v>
      </c>
      <c r="AK499" s="407">
        <v>0</v>
      </c>
      <c r="AL499" s="407">
        <v>0</v>
      </c>
      <c r="AM499" s="407">
        <v>0</v>
      </c>
      <c r="AN499" s="407">
        <v>0</v>
      </c>
      <c r="AO499" s="407">
        <v>0</v>
      </c>
      <c r="AP499" s="407">
        <v>0</v>
      </c>
      <c r="AQ499" s="407">
        <v>0</v>
      </c>
      <c r="AR499" s="407">
        <v>0</v>
      </c>
      <c r="AS499" s="407">
        <v>0</v>
      </c>
      <c r="AT499" s="407">
        <v>0</v>
      </c>
      <c r="AU499" s="407">
        <v>0</v>
      </c>
      <c r="AV499" s="407">
        <v>0</v>
      </c>
      <c r="AW499" s="407">
        <v>0</v>
      </c>
      <c r="AX499" s="407">
        <v>0</v>
      </c>
      <c r="AY499" s="407">
        <v>0</v>
      </c>
      <c r="AZ499" s="407">
        <v>0</v>
      </c>
      <c r="BA499" s="407">
        <v>0</v>
      </c>
      <c r="BB499" s="407">
        <v>0</v>
      </c>
      <c r="BC499" s="407">
        <v>0</v>
      </c>
      <c r="BD499" s="407">
        <v>0</v>
      </c>
      <c r="BE499" s="407">
        <v>0</v>
      </c>
      <c r="BF499" s="407">
        <v>0</v>
      </c>
      <c r="BG499" s="407">
        <v>0</v>
      </c>
      <c r="BH499" s="407">
        <v>0</v>
      </c>
      <c r="BI499" s="407">
        <v>0</v>
      </c>
      <c r="BJ499" s="28"/>
      <c r="BK499" s="28"/>
      <c r="BL499" s="28"/>
      <c r="BM499" s="28"/>
    </row>
    <row r="500" spans="1:65" x14ac:dyDescent="0.35">
      <c r="A500" s="28"/>
      <c r="B500" s="402"/>
      <c r="C500" s="403"/>
      <c r="D500" s="404"/>
      <c r="E500" s="405">
        <v>6</v>
      </c>
      <c r="F500" s="406"/>
      <c r="G500" s="408"/>
      <c r="H500" s="409"/>
      <c r="I500" s="409"/>
      <c r="J500" s="409"/>
      <c r="K500" s="409"/>
      <c r="L500" s="524"/>
      <c r="M500" s="407">
        <v>0</v>
      </c>
      <c r="N500" s="407">
        <v>0</v>
      </c>
      <c r="O500" s="407">
        <v>0</v>
      </c>
      <c r="P500" s="407">
        <v>0</v>
      </c>
      <c r="Q500" s="407">
        <v>0</v>
      </c>
      <c r="R500" s="407">
        <v>0</v>
      </c>
      <c r="S500" s="407">
        <v>0</v>
      </c>
      <c r="T500" s="407">
        <v>0</v>
      </c>
      <c r="U500" s="407">
        <v>0</v>
      </c>
      <c r="V500" s="407">
        <v>0</v>
      </c>
      <c r="W500" s="407">
        <v>0</v>
      </c>
      <c r="X500" s="407">
        <v>0</v>
      </c>
      <c r="Y500" s="407">
        <v>0</v>
      </c>
      <c r="Z500" s="407">
        <v>0</v>
      </c>
      <c r="AA500" s="407">
        <v>0</v>
      </c>
      <c r="AB500" s="407">
        <v>0</v>
      </c>
      <c r="AC500" s="407">
        <v>0</v>
      </c>
      <c r="AD500" s="407">
        <v>0</v>
      </c>
      <c r="AE500" s="407">
        <v>0</v>
      </c>
      <c r="AF500" s="407">
        <v>0</v>
      </c>
      <c r="AG500" s="407">
        <v>0</v>
      </c>
      <c r="AH500" s="407">
        <v>0</v>
      </c>
      <c r="AI500" s="407">
        <v>0</v>
      </c>
      <c r="AJ500" s="407">
        <v>0</v>
      </c>
      <c r="AK500" s="407">
        <v>0</v>
      </c>
      <c r="AL500" s="407">
        <v>0</v>
      </c>
      <c r="AM500" s="407">
        <v>0</v>
      </c>
      <c r="AN500" s="407">
        <v>0</v>
      </c>
      <c r="AO500" s="407">
        <v>0</v>
      </c>
      <c r="AP500" s="407">
        <v>0</v>
      </c>
      <c r="AQ500" s="407">
        <v>0</v>
      </c>
      <c r="AR500" s="407">
        <v>0</v>
      </c>
      <c r="AS500" s="407">
        <v>0</v>
      </c>
      <c r="AT500" s="407">
        <v>0</v>
      </c>
      <c r="AU500" s="407">
        <v>0</v>
      </c>
      <c r="AV500" s="407">
        <v>0</v>
      </c>
      <c r="AW500" s="407">
        <v>0</v>
      </c>
      <c r="AX500" s="407">
        <v>0</v>
      </c>
      <c r="AY500" s="407">
        <v>0</v>
      </c>
      <c r="AZ500" s="407">
        <v>0</v>
      </c>
      <c r="BA500" s="407">
        <v>0</v>
      </c>
      <c r="BB500" s="407">
        <v>0</v>
      </c>
      <c r="BC500" s="407">
        <v>0</v>
      </c>
      <c r="BD500" s="407">
        <v>0</v>
      </c>
      <c r="BE500" s="407">
        <v>0</v>
      </c>
      <c r="BF500" s="407">
        <v>0</v>
      </c>
      <c r="BG500" s="407">
        <v>0</v>
      </c>
      <c r="BH500" s="407">
        <v>0</v>
      </c>
      <c r="BI500" s="407">
        <v>0</v>
      </c>
      <c r="BJ500" s="28"/>
      <c r="BK500" s="28"/>
      <c r="BL500" s="28"/>
      <c r="BM500" s="28"/>
    </row>
    <row r="501" spans="1:65" x14ac:dyDescent="0.35">
      <c r="A501" s="28"/>
      <c r="B501" s="402"/>
      <c r="C501" s="403"/>
      <c r="D501" s="404"/>
      <c r="E501" s="405">
        <v>7</v>
      </c>
      <c r="F501" s="406"/>
      <c r="G501" s="408"/>
      <c r="H501" s="409"/>
      <c r="I501" s="409"/>
      <c r="J501" s="409"/>
      <c r="K501" s="409"/>
      <c r="L501" s="409"/>
      <c r="M501" s="524"/>
      <c r="N501" s="407">
        <v>0</v>
      </c>
      <c r="O501" s="407">
        <v>0</v>
      </c>
      <c r="P501" s="407">
        <v>0</v>
      </c>
      <c r="Q501" s="407">
        <v>0</v>
      </c>
      <c r="R501" s="407">
        <v>0</v>
      </c>
      <c r="S501" s="407">
        <v>0</v>
      </c>
      <c r="T501" s="407">
        <v>0</v>
      </c>
      <c r="U501" s="407">
        <v>0</v>
      </c>
      <c r="V501" s="407">
        <v>0</v>
      </c>
      <c r="W501" s="407">
        <v>0</v>
      </c>
      <c r="X501" s="407">
        <v>0</v>
      </c>
      <c r="Y501" s="407">
        <v>0</v>
      </c>
      <c r="Z501" s="407">
        <v>0</v>
      </c>
      <c r="AA501" s="407">
        <v>0</v>
      </c>
      <c r="AB501" s="407">
        <v>0</v>
      </c>
      <c r="AC501" s="407">
        <v>0</v>
      </c>
      <c r="AD501" s="407">
        <v>0</v>
      </c>
      <c r="AE501" s="407">
        <v>0</v>
      </c>
      <c r="AF501" s="407">
        <v>0</v>
      </c>
      <c r="AG501" s="407">
        <v>0</v>
      </c>
      <c r="AH501" s="407">
        <v>0</v>
      </c>
      <c r="AI501" s="407">
        <v>0</v>
      </c>
      <c r="AJ501" s="407">
        <v>0</v>
      </c>
      <c r="AK501" s="407">
        <v>0</v>
      </c>
      <c r="AL501" s="407">
        <v>0</v>
      </c>
      <c r="AM501" s="407">
        <v>0</v>
      </c>
      <c r="AN501" s="407">
        <v>0</v>
      </c>
      <c r="AO501" s="407">
        <v>0</v>
      </c>
      <c r="AP501" s="407">
        <v>0</v>
      </c>
      <c r="AQ501" s="407">
        <v>0</v>
      </c>
      <c r="AR501" s="407">
        <v>0</v>
      </c>
      <c r="AS501" s="407">
        <v>0</v>
      </c>
      <c r="AT501" s="407">
        <v>0</v>
      </c>
      <c r="AU501" s="407">
        <v>0</v>
      </c>
      <c r="AV501" s="407">
        <v>0</v>
      </c>
      <c r="AW501" s="407">
        <v>0</v>
      </c>
      <c r="AX501" s="407">
        <v>0</v>
      </c>
      <c r="AY501" s="407">
        <v>0</v>
      </c>
      <c r="AZ501" s="407">
        <v>0</v>
      </c>
      <c r="BA501" s="407">
        <v>0</v>
      </c>
      <c r="BB501" s="407">
        <v>0</v>
      </c>
      <c r="BC501" s="407">
        <v>0</v>
      </c>
      <c r="BD501" s="407">
        <v>0</v>
      </c>
      <c r="BE501" s="407">
        <v>0</v>
      </c>
      <c r="BF501" s="407">
        <v>0</v>
      </c>
      <c r="BG501" s="407">
        <v>0</v>
      </c>
      <c r="BH501" s="407">
        <v>0</v>
      </c>
      <c r="BI501" s="407">
        <v>0</v>
      </c>
      <c r="BJ501" s="28"/>
      <c r="BK501" s="28"/>
      <c r="BL501" s="28"/>
      <c r="BM501" s="28"/>
    </row>
    <row r="502" spans="1:65" x14ac:dyDescent="0.35">
      <c r="A502" s="28"/>
      <c r="B502" s="402"/>
      <c r="C502" s="403"/>
      <c r="D502" s="404"/>
      <c r="E502" s="405">
        <v>8</v>
      </c>
      <c r="F502" s="406"/>
      <c r="G502" s="408"/>
      <c r="H502" s="409"/>
      <c r="I502" s="409"/>
      <c r="J502" s="409"/>
      <c r="K502" s="409"/>
      <c r="L502" s="409"/>
      <c r="M502" s="409"/>
      <c r="N502" s="524"/>
      <c r="O502" s="407">
        <v>0</v>
      </c>
      <c r="P502" s="407">
        <v>0</v>
      </c>
      <c r="Q502" s="407">
        <v>0</v>
      </c>
      <c r="R502" s="407">
        <v>0</v>
      </c>
      <c r="S502" s="407">
        <v>0</v>
      </c>
      <c r="T502" s="407">
        <v>0</v>
      </c>
      <c r="U502" s="407">
        <v>0</v>
      </c>
      <c r="V502" s="407">
        <v>0</v>
      </c>
      <c r="W502" s="407">
        <v>0</v>
      </c>
      <c r="X502" s="407">
        <v>0</v>
      </c>
      <c r="Y502" s="407">
        <v>0</v>
      </c>
      <c r="Z502" s="407">
        <v>0</v>
      </c>
      <c r="AA502" s="407">
        <v>0</v>
      </c>
      <c r="AB502" s="407">
        <v>0</v>
      </c>
      <c r="AC502" s="407">
        <v>0</v>
      </c>
      <c r="AD502" s="407">
        <v>0</v>
      </c>
      <c r="AE502" s="407">
        <v>0</v>
      </c>
      <c r="AF502" s="407">
        <v>0</v>
      </c>
      <c r="AG502" s="407">
        <v>0</v>
      </c>
      <c r="AH502" s="407">
        <v>0</v>
      </c>
      <c r="AI502" s="407">
        <v>0</v>
      </c>
      <c r="AJ502" s="407">
        <v>0</v>
      </c>
      <c r="AK502" s="407">
        <v>0</v>
      </c>
      <c r="AL502" s="407">
        <v>0</v>
      </c>
      <c r="AM502" s="407">
        <v>0</v>
      </c>
      <c r="AN502" s="407">
        <v>0</v>
      </c>
      <c r="AO502" s="407">
        <v>0</v>
      </c>
      <c r="AP502" s="407">
        <v>0</v>
      </c>
      <c r="AQ502" s="407">
        <v>0</v>
      </c>
      <c r="AR502" s="407">
        <v>0</v>
      </c>
      <c r="AS502" s="407">
        <v>0</v>
      </c>
      <c r="AT502" s="407">
        <v>0</v>
      </c>
      <c r="AU502" s="407">
        <v>0</v>
      </c>
      <c r="AV502" s="407">
        <v>0</v>
      </c>
      <c r="AW502" s="407">
        <v>0</v>
      </c>
      <c r="AX502" s="407">
        <v>0</v>
      </c>
      <c r="AY502" s="407">
        <v>0</v>
      </c>
      <c r="AZ502" s="407">
        <v>0</v>
      </c>
      <c r="BA502" s="407">
        <v>0</v>
      </c>
      <c r="BB502" s="407">
        <v>0</v>
      </c>
      <c r="BC502" s="407">
        <v>0</v>
      </c>
      <c r="BD502" s="407">
        <v>0</v>
      </c>
      <c r="BE502" s="407">
        <v>0</v>
      </c>
      <c r="BF502" s="407">
        <v>0</v>
      </c>
      <c r="BG502" s="407">
        <v>0</v>
      </c>
      <c r="BH502" s="407">
        <v>0</v>
      </c>
      <c r="BI502" s="407">
        <v>0</v>
      </c>
      <c r="BJ502" s="28"/>
      <c r="BK502" s="28"/>
      <c r="BL502" s="28"/>
      <c r="BM502" s="28"/>
    </row>
    <row r="503" spans="1:65" x14ac:dyDescent="0.35">
      <c r="A503" s="28"/>
      <c r="B503" s="402"/>
      <c r="C503" s="403"/>
      <c r="D503" s="404"/>
      <c r="E503" s="405">
        <v>9</v>
      </c>
      <c r="F503" s="406"/>
      <c r="G503" s="408"/>
      <c r="H503" s="409"/>
      <c r="I503" s="409"/>
      <c r="J503" s="409"/>
      <c r="K503" s="409"/>
      <c r="L503" s="409"/>
      <c r="M503" s="409"/>
      <c r="N503" s="409"/>
      <c r="O503" s="524"/>
      <c r="P503" s="407">
        <v>0</v>
      </c>
      <c r="Q503" s="407">
        <v>0</v>
      </c>
      <c r="R503" s="407">
        <v>0</v>
      </c>
      <c r="S503" s="407">
        <v>0</v>
      </c>
      <c r="T503" s="407">
        <v>0</v>
      </c>
      <c r="U503" s="407">
        <v>0</v>
      </c>
      <c r="V503" s="407">
        <v>0</v>
      </c>
      <c r="W503" s="407">
        <v>0</v>
      </c>
      <c r="X503" s="407">
        <v>0</v>
      </c>
      <c r="Y503" s="407">
        <v>0</v>
      </c>
      <c r="Z503" s="407">
        <v>0</v>
      </c>
      <c r="AA503" s="407">
        <v>0</v>
      </c>
      <c r="AB503" s="407">
        <v>0</v>
      </c>
      <c r="AC503" s="407">
        <v>0</v>
      </c>
      <c r="AD503" s="407">
        <v>0</v>
      </c>
      <c r="AE503" s="407">
        <v>0</v>
      </c>
      <c r="AF503" s="407">
        <v>0</v>
      </c>
      <c r="AG503" s="407">
        <v>0</v>
      </c>
      <c r="AH503" s="407">
        <v>0</v>
      </c>
      <c r="AI503" s="407">
        <v>0</v>
      </c>
      <c r="AJ503" s="407">
        <v>0</v>
      </c>
      <c r="AK503" s="407">
        <v>0</v>
      </c>
      <c r="AL503" s="407">
        <v>0</v>
      </c>
      <c r="AM503" s="407">
        <v>0</v>
      </c>
      <c r="AN503" s="407">
        <v>0</v>
      </c>
      <c r="AO503" s="407">
        <v>0</v>
      </c>
      <c r="AP503" s="407">
        <v>0</v>
      </c>
      <c r="AQ503" s="407">
        <v>0</v>
      </c>
      <c r="AR503" s="407">
        <v>0</v>
      </c>
      <c r="AS503" s="407">
        <v>0</v>
      </c>
      <c r="AT503" s="407">
        <v>0</v>
      </c>
      <c r="AU503" s="407">
        <v>0</v>
      </c>
      <c r="AV503" s="407">
        <v>0</v>
      </c>
      <c r="AW503" s="407">
        <v>0</v>
      </c>
      <c r="AX503" s="407">
        <v>0</v>
      </c>
      <c r="AY503" s="407">
        <v>0</v>
      </c>
      <c r="AZ503" s="407">
        <v>0</v>
      </c>
      <c r="BA503" s="407">
        <v>0</v>
      </c>
      <c r="BB503" s="407">
        <v>0</v>
      </c>
      <c r="BC503" s="407">
        <v>0</v>
      </c>
      <c r="BD503" s="407">
        <v>0</v>
      </c>
      <c r="BE503" s="407">
        <v>0</v>
      </c>
      <c r="BF503" s="407">
        <v>0</v>
      </c>
      <c r="BG503" s="407">
        <v>0</v>
      </c>
      <c r="BH503" s="407">
        <v>0</v>
      </c>
      <c r="BI503" s="407">
        <v>0</v>
      </c>
      <c r="BJ503" s="28"/>
      <c r="BK503" s="28"/>
      <c r="BL503" s="28"/>
      <c r="BM503" s="28"/>
    </row>
    <row r="504" spans="1:65" x14ac:dyDescent="0.35">
      <c r="A504" s="28"/>
      <c r="B504" s="402"/>
      <c r="C504" s="403"/>
      <c r="D504" s="404"/>
      <c r="E504" s="411">
        <v>10</v>
      </c>
      <c r="F504" s="406"/>
      <c r="G504" s="408"/>
      <c r="H504" s="409"/>
      <c r="I504" s="409"/>
      <c r="J504" s="409"/>
      <c r="K504" s="409"/>
      <c r="L504" s="409"/>
      <c r="M504" s="409"/>
      <c r="N504" s="409"/>
      <c r="O504" s="409"/>
      <c r="P504" s="524"/>
      <c r="Q504" s="407">
        <v>0</v>
      </c>
      <c r="R504" s="407">
        <v>0</v>
      </c>
      <c r="S504" s="407">
        <v>0</v>
      </c>
      <c r="T504" s="407">
        <v>0</v>
      </c>
      <c r="U504" s="407">
        <v>0</v>
      </c>
      <c r="V504" s="407">
        <v>0</v>
      </c>
      <c r="W504" s="407">
        <v>0</v>
      </c>
      <c r="X504" s="407">
        <v>0</v>
      </c>
      <c r="Y504" s="407">
        <v>0</v>
      </c>
      <c r="Z504" s="407">
        <v>0</v>
      </c>
      <c r="AA504" s="407">
        <v>0</v>
      </c>
      <c r="AB504" s="407">
        <v>0</v>
      </c>
      <c r="AC504" s="407">
        <v>0</v>
      </c>
      <c r="AD504" s="407">
        <v>0</v>
      </c>
      <c r="AE504" s="407">
        <v>0</v>
      </c>
      <c r="AF504" s="407">
        <v>0</v>
      </c>
      <c r="AG504" s="407">
        <v>0</v>
      </c>
      <c r="AH504" s="407">
        <v>0</v>
      </c>
      <c r="AI504" s="407">
        <v>0</v>
      </c>
      <c r="AJ504" s="407">
        <v>0</v>
      </c>
      <c r="AK504" s="407">
        <v>0</v>
      </c>
      <c r="AL504" s="407">
        <v>0</v>
      </c>
      <c r="AM504" s="407">
        <v>0</v>
      </c>
      <c r="AN504" s="407">
        <v>0</v>
      </c>
      <c r="AO504" s="407">
        <v>0</v>
      </c>
      <c r="AP504" s="407">
        <v>0</v>
      </c>
      <c r="AQ504" s="407">
        <v>0</v>
      </c>
      <c r="AR504" s="407">
        <v>0</v>
      </c>
      <c r="AS504" s="407">
        <v>0</v>
      </c>
      <c r="AT504" s="407">
        <v>0</v>
      </c>
      <c r="AU504" s="407">
        <v>0</v>
      </c>
      <c r="AV504" s="407">
        <v>0</v>
      </c>
      <c r="AW504" s="407">
        <v>0</v>
      </c>
      <c r="AX504" s="407">
        <v>0</v>
      </c>
      <c r="AY504" s="407">
        <v>0</v>
      </c>
      <c r="AZ504" s="407">
        <v>0</v>
      </c>
      <c r="BA504" s="407">
        <v>0</v>
      </c>
      <c r="BB504" s="407">
        <v>0</v>
      </c>
      <c r="BC504" s="407">
        <v>0</v>
      </c>
      <c r="BD504" s="407">
        <v>0</v>
      </c>
      <c r="BE504" s="407">
        <v>0</v>
      </c>
      <c r="BF504" s="407">
        <v>0</v>
      </c>
      <c r="BG504" s="407">
        <v>0</v>
      </c>
      <c r="BH504" s="407">
        <v>0</v>
      </c>
      <c r="BI504" s="407">
        <v>0</v>
      </c>
      <c r="BJ504" s="28"/>
      <c r="BK504" s="28"/>
      <c r="BL504" s="28"/>
      <c r="BM504" s="28"/>
    </row>
    <row r="505" spans="1:65" x14ac:dyDescent="0.35">
      <c r="A505" s="28"/>
      <c r="B505" s="196"/>
      <c r="C505" s="402">
        <v>0</v>
      </c>
      <c r="D505" s="196"/>
      <c r="E505" s="196"/>
      <c r="F505" s="412"/>
      <c r="G505" s="413">
        <v>0</v>
      </c>
      <c r="H505" s="413">
        <v>0</v>
      </c>
      <c r="I505" s="413">
        <v>0</v>
      </c>
      <c r="J505" s="413">
        <v>0</v>
      </c>
      <c r="K505" s="413">
        <v>0</v>
      </c>
      <c r="L505" s="413">
        <v>0</v>
      </c>
      <c r="M505" s="413">
        <v>0</v>
      </c>
      <c r="N505" s="413">
        <v>0</v>
      </c>
      <c r="O505" s="413">
        <v>0</v>
      </c>
      <c r="P505" s="413">
        <v>0</v>
      </c>
      <c r="Q505" s="413">
        <v>0</v>
      </c>
      <c r="R505" s="413">
        <v>0</v>
      </c>
      <c r="S505" s="413">
        <v>0</v>
      </c>
      <c r="T505" s="413">
        <v>0</v>
      </c>
      <c r="U505" s="413">
        <v>0</v>
      </c>
      <c r="V505" s="413">
        <v>0</v>
      </c>
      <c r="W505" s="413">
        <v>0</v>
      </c>
      <c r="X505" s="413">
        <v>0</v>
      </c>
      <c r="Y505" s="413">
        <v>0</v>
      </c>
      <c r="Z505" s="413">
        <v>0</v>
      </c>
      <c r="AA505" s="413">
        <v>0</v>
      </c>
      <c r="AB505" s="413">
        <v>0</v>
      </c>
      <c r="AC505" s="413">
        <v>0</v>
      </c>
      <c r="AD505" s="413">
        <v>0</v>
      </c>
      <c r="AE505" s="413">
        <v>0</v>
      </c>
      <c r="AF505" s="413">
        <v>0</v>
      </c>
      <c r="AG505" s="413">
        <v>0</v>
      </c>
      <c r="AH505" s="413">
        <v>0</v>
      </c>
      <c r="AI505" s="413">
        <v>0</v>
      </c>
      <c r="AJ505" s="413">
        <v>0</v>
      </c>
      <c r="AK505" s="413">
        <v>0</v>
      </c>
      <c r="AL505" s="413">
        <v>0</v>
      </c>
      <c r="AM505" s="413">
        <v>0</v>
      </c>
      <c r="AN505" s="413">
        <v>0</v>
      </c>
      <c r="AO505" s="413">
        <v>0</v>
      </c>
      <c r="AP505" s="413">
        <v>0</v>
      </c>
      <c r="AQ505" s="413">
        <v>0</v>
      </c>
      <c r="AR505" s="413">
        <v>0</v>
      </c>
      <c r="AS505" s="413">
        <v>0</v>
      </c>
      <c r="AT505" s="413">
        <v>0</v>
      </c>
      <c r="AU505" s="413">
        <v>0</v>
      </c>
      <c r="AV505" s="413">
        <v>0</v>
      </c>
      <c r="AW505" s="413">
        <v>0</v>
      </c>
      <c r="AX505" s="413">
        <v>0</v>
      </c>
      <c r="AY505" s="413">
        <v>0</v>
      </c>
      <c r="AZ505" s="413">
        <v>0</v>
      </c>
      <c r="BA505" s="413">
        <v>0</v>
      </c>
      <c r="BB505" s="413">
        <v>0</v>
      </c>
      <c r="BC505" s="413">
        <v>0</v>
      </c>
      <c r="BD505" s="413">
        <v>0</v>
      </c>
      <c r="BE505" s="413">
        <v>0</v>
      </c>
      <c r="BF505" s="413">
        <v>0</v>
      </c>
      <c r="BG505" s="413">
        <v>0</v>
      </c>
      <c r="BH505" s="413">
        <v>0</v>
      </c>
      <c r="BI505" s="413">
        <v>0</v>
      </c>
      <c r="BJ505" s="28"/>
      <c r="BK505" s="28"/>
      <c r="BL505" s="28"/>
      <c r="BM505" s="28"/>
    </row>
    <row r="506" spans="1:65" x14ac:dyDescent="0.35">
      <c r="A506" s="28"/>
      <c r="B506" s="397">
        <v>0</v>
      </c>
      <c r="C506" s="398"/>
      <c r="D506" s="399" t="s">
        <v>499</v>
      </c>
      <c r="E506" s="398"/>
      <c r="F506" s="400"/>
      <c r="G506" s="401">
        <v>0</v>
      </c>
      <c r="H506" s="401">
        <v>0</v>
      </c>
      <c r="I506" s="401">
        <v>0</v>
      </c>
      <c r="J506" s="401">
        <v>0</v>
      </c>
      <c r="K506" s="401">
        <v>0</v>
      </c>
      <c r="L506" s="401">
        <v>0</v>
      </c>
      <c r="M506" s="401">
        <v>0</v>
      </c>
      <c r="N506" s="401">
        <v>0</v>
      </c>
      <c r="O506" s="401">
        <v>0</v>
      </c>
      <c r="P506" s="401">
        <v>0</v>
      </c>
      <c r="Q506" s="401">
        <v>0</v>
      </c>
      <c r="R506" s="401">
        <v>0</v>
      </c>
      <c r="S506" s="401">
        <v>0</v>
      </c>
      <c r="T506" s="401">
        <v>0</v>
      </c>
      <c r="U506" s="401">
        <v>0</v>
      </c>
      <c r="V506" s="401">
        <v>0</v>
      </c>
      <c r="W506" s="401">
        <v>0</v>
      </c>
      <c r="X506" s="401">
        <v>0</v>
      </c>
      <c r="Y506" s="401">
        <v>0</v>
      </c>
      <c r="Z506" s="401">
        <v>0</v>
      </c>
      <c r="AA506" s="401">
        <v>0</v>
      </c>
      <c r="AB506" s="401">
        <v>0</v>
      </c>
      <c r="AC506" s="401">
        <v>0</v>
      </c>
      <c r="AD506" s="401">
        <v>0</v>
      </c>
      <c r="AE506" s="401">
        <v>0</v>
      </c>
      <c r="AF506" s="401">
        <v>0</v>
      </c>
      <c r="AG506" s="401">
        <v>0</v>
      </c>
      <c r="AH506" s="401">
        <v>0</v>
      </c>
      <c r="AI506" s="401">
        <v>0</v>
      </c>
      <c r="AJ506" s="401">
        <v>0</v>
      </c>
      <c r="AK506" s="401">
        <v>0</v>
      </c>
      <c r="AL506" s="401">
        <v>0</v>
      </c>
      <c r="AM506" s="401">
        <v>0</v>
      </c>
      <c r="AN506" s="401">
        <v>0</v>
      </c>
      <c r="AO506" s="401">
        <v>0</v>
      </c>
      <c r="AP506" s="401">
        <v>0</v>
      </c>
      <c r="AQ506" s="401">
        <v>0</v>
      </c>
      <c r="AR506" s="401">
        <v>0</v>
      </c>
      <c r="AS506" s="401">
        <v>0</v>
      </c>
      <c r="AT506" s="401">
        <v>0</v>
      </c>
      <c r="AU506" s="401">
        <v>0</v>
      </c>
      <c r="AV506" s="401">
        <v>0</v>
      </c>
      <c r="AW506" s="401">
        <v>0</v>
      </c>
      <c r="AX506" s="401">
        <v>0</v>
      </c>
      <c r="AY506" s="401">
        <v>0</v>
      </c>
      <c r="AZ506" s="401">
        <v>0</v>
      </c>
      <c r="BA506" s="401">
        <v>0</v>
      </c>
      <c r="BB506" s="401">
        <v>0</v>
      </c>
      <c r="BC506" s="401">
        <v>0</v>
      </c>
      <c r="BD506" s="401">
        <v>0</v>
      </c>
      <c r="BE506" s="401">
        <v>0</v>
      </c>
      <c r="BF506" s="401">
        <v>0</v>
      </c>
      <c r="BG506" s="401">
        <v>0</v>
      </c>
      <c r="BH506" s="401">
        <v>0</v>
      </c>
      <c r="BI506" s="401">
        <v>0</v>
      </c>
      <c r="BJ506" s="28"/>
      <c r="BK506" s="28"/>
      <c r="BL506" s="28"/>
      <c r="BM506" s="28"/>
    </row>
    <row r="507" spans="1:65" ht="118" x14ac:dyDescent="0.35">
      <c r="A507" s="28"/>
      <c r="B507" s="402"/>
      <c r="C507" s="403"/>
      <c r="D507" s="404" t="s">
        <v>500</v>
      </c>
      <c r="E507" s="405">
        <v>0</v>
      </c>
      <c r="F507" s="406"/>
      <c r="G507" s="407"/>
      <c r="H507" s="407"/>
      <c r="I507" s="407"/>
      <c r="J507" s="407"/>
      <c r="K507" s="407"/>
      <c r="L507" s="407"/>
      <c r="M507" s="407"/>
      <c r="N507" s="407"/>
      <c r="O507" s="407"/>
      <c r="P507" s="407"/>
      <c r="Q507" s="407"/>
      <c r="R507" s="407"/>
      <c r="S507" s="407"/>
      <c r="T507" s="407"/>
      <c r="U507" s="407"/>
      <c r="V507" s="407"/>
      <c r="W507" s="407"/>
      <c r="X507" s="407"/>
      <c r="Y507" s="407"/>
      <c r="Z507" s="407"/>
      <c r="AA507" s="407"/>
      <c r="AB507" s="407"/>
      <c r="AC507" s="407"/>
      <c r="AD507" s="407"/>
      <c r="AE507" s="407"/>
      <c r="AF507" s="407"/>
      <c r="AG507" s="407"/>
      <c r="AH507" s="407"/>
      <c r="AI507" s="407"/>
      <c r="AJ507" s="407"/>
      <c r="AK507" s="407"/>
      <c r="AL507" s="407"/>
      <c r="AM507" s="407"/>
      <c r="AN507" s="407"/>
      <c r="AO507" s="407"/>
      <c r="AP507" s="407"/>
      <c r="AQ507" s="407"/>
      <c r="AR507" s="407"/>
      <c r="AS507" s="407"/>
      <c r="AT507" s="407"/>
      <c r="AU507" s="407"/>
      <c r="AV507" s="407"/>
      <c r="AW507" s="407"/>
      <c r="AX507" s="407"/>
      <c r="AY507" s="407"/>
      <c r="AZ507" s="407"/>
      <c r="BA507" s="407"/>
      <c r="BB507" s="407"/>
      <c r="BC507" s="407"/>
      <c r="BD507" s="407"/>
      <c r="BE507" s="407"/>
      <c r="BF507" s="407"/>
      <c r="BG507" s="407"/>
      <c r="BH507" s="407"/>
      <c r="BI507" s="407"/>
      <c r="BJ507" s="28"/>
      <c r="BK507" s="28"/>
      <c r="BL507" s="28"/>
      <c r="BM507" s="28"/>
    </row>
    <row r="508" spans="1:65" x14ac:dyDescent="0.35">
      <c r="A508" s="28"/>
      <c r="B508" s="402"/>
      <c r="C508" s="403"/>
      <c r="D508" s="404"/>
      <c r="E508" s="405">
        <v>1</v>
      </c>
      <c r="F508" s="406"/>
      <c r="G508" s="523"/>
      <c r="H508" s="407">
        <v>0</v>
      </c>
      <c r="I508" s="407">
        <v>0</v>
      </c>
      <c r="J508" s="407">
        <v>0</v>
      </c>
      <c r="K508" s="407">
        <v>0</v>
      </c>
      <c r="L508" s="407">
        <v>0</v>
      </c>
      <c r="M508" s="407">
        <v>0</v>
      </c>
      <c r="N508" s="407">
        <v>0</v>
      </c>
      <c r="O508" s="407">
        <v>0</v>
      </c>
      <c r="P508" s="407">
        <v>0</v>
      </c>
      <c r="Q508" s="407">
        <v>0</v>
      </c>
      <c r="R508" s="407">
        <v>0</v>
      </c>
      <c r="S508" s="407">
        <v>0</v>
      </c>
      <c r="T508" s="407">
        <v>0</v>
      </c>
      <c r="U508" s="407">
        <v>0</v>
      </c>
      <c r="V508" s="407">
        <v>0</v>
      </c>
      <c r="W508" s="407">
        <v>0</v>
      </c>
      <c r="X508" s="407">
        <v>0</v>
      </c>
      <c r="Y508" s="407">
        <v>0</v>
      </c>
      <c r="Z508" s="407">
        <v>0</v>
      </c>
      <c r="AA508" s="407">
        <v>0</v>
      </c>
      <c r="AB508" s="407">
        <v>0</v>
      </c>
      <c r="AC508" s="407">
        <v>0</v>
      </c>
      <c r="AD508" s="407">
        <v>0</v>
      </c>
      <c r="AE508" s="407">
        <v>0</v>
      </c>
      <c r="AF508" s="407">
        <v>0</v>
      </c>
      <c r="AG508" s="407">
        <v>0</v>
      </c>
      <c r="AH508" s="407">
        <v>0</v>
      </c>
      <c r="AI508" s="407">
        <v>0</v>
      </c>
      <c r="AJ508" s="407">
        <v>0</v>
      </c>
      <c r="AK508" s="407">
        <v>0</v>
      </c>
      <c r="AL508" s="407">
        <v>0</v>
      </c>
      <c r="AM508" s="407">
        <v>0</v>
      </c>
      <c r="AN508" s="407">
        <v>0</v>
      </c>
      <c r="AO508" s="407">
        <v>0</v>
      </c>
      <c r="AP508" s="407">
        <v>0</v>
      </c>
      <c r="AQ508" s="407">
        <v>0</v>
      </c>
      <c r="AR508" s="407">
        <v>0</v>
      </c>
      <c r="AS508" s="407">
        <v>0</v>
      </c>
      <c r="AT508" s="407">
        <v>0</v>
      </c>
      <c r="AU508" s="407">
        <v>0</v>
      </c>
      <c r="AV508" s="407">
        <v>0</v>
      </c>
      <c r="AW508" s="407">
        <v>0</v>
      </c>
      <c r="AX508" s="407">
        <v>0</v>
      </c>
      <c r="AY508" s="407">
        <v>0</v>
      </c>
      <c r="AZ508" s="407">
        <v>0</v>
      </c>
      <c r="BA508" s="407">
        <v>0</v>
      </c>
      <c r="BB508" s="407">
        <v>0</v>
      </c>
      <c r="BC508" s="407">
        <v>0</v>
      </c>
      <c r="BD508" s="407">
        <v>0</v>
      </c>
      <c r="BE508" s="407">
        <v>0</v>
      </c>
      <c r="BF508" s="407">
        <v>0</v>
      </c>
      <c r="BG508" s="407">
        <v>0</v>
      </c>
      <c r="BH508" s="407">
        <v>0</v>
      </c>
      <c r="BI508" s="407">
        <v>0</v>
      </c>
      <c r="BJ508" s="28"/>
      <c r="BK508" s="28"/>
      <c r="BL508" s="28"/>
      <c r="BM508" s="28"/>
    </row>
    <row r="509" spans="1:65" x14ac:dyDescent="0.35">
      <c r="A509" s="28"/>
      <c r="B509" s="402"/>
      <c r="C509" s="403"/>
      <c r="D509" s="404"/>
      <c r="E509" s="405">
        <v>2</v>
      </c>
      <c r="F509" s="406"/>
      <c r="G509" s="408"/>
      <c r="H509" s="524"/>
      <c r="I509" s="407">
        <v>0</v>
      </c>
      <c r="J509" s="407">
        <v>0</v>
      </c>
      <c r="K509" s="407">
        <v>0</v>
      </c>
      <c r="L509" s="407">
        <v>0</v>
      </c>
      <c r="M509" s="407">
        <v>0</v>
      </c>
      <c r="N509" s="407">
        <v>0</v>
      </c>
      <c r="O509" s="407">
        <v>0</v>
      </c>
      <c r="P509" s="407">
        <v>0</v>
      </c>
      <c r="Q509" s="407">
        <v>0</v>
      </c>
      <c r="R509" s="407">
        <v>0</v>
      </c>
      <c r="S509" s="407">
        <v>0</v>
      </c>
      <c r="T509" s="407">
        <v>0</v>
      </c>
      <c r="U509" s="407">
        <v>0</v>
      </c>
      <c r="V509" s="407">
        <v>0</v>
      </c>
      <c r="W509" s="407">
        <v>0</v>
      </c>
      <c r="X509" s="407">
        <v>0</v>
      </c>
      <c r="Y509" s="407">
        <v>0</v>
      </c>
      <c r="Z509" s="407">
        <v>0</v>
      </c>
      <c r="AA509" s="407">
        <v>0</v>
      </c>
      <c r="AB509" s="407">
        <v>0</v>
      </c>
      <c r="AC509" s="407">
        <v>0</v>
      </c>
      <c r="AD509" s="407">
        <v>0</v>
      </c>
      <c r="AE509" s="407">
        <v>0</v>
      </c>
      <c r="AF509" s="407">
        <v>0</v>
      </c>
      <c r="AG509" s="407">
        <v>0</v>
      </c>
      <c r="AH509" s="407">
        <v>0</v>
      </c>
      <c r="AI509" s="407">
        <v>0</v>
      </c>
      <c r="AJ509" s="407">
        <v>0</v>
      </c>
      <c r="AK509" s="407">
        <v>0</v>
      </c>
      <c r="AL509" s="407">
        <v>0</v>
      </c>
      <c r="AM509" s="407">
        <v>0</v>
      </c>
      <c r="AN509" s="407">
        <v>0</v>
      </c>
      <c r="AO509" s="407">
        <v>0</v>
      </c>
      <c r="AP509" s="407">
        <v>0</v>
      </c>
      <c r="AQ509" s="407">
        <v>0</v>
      </c>
      <c r="AR509" s="407">
        <v>0</v>
      </c>
      <c r="AS509" s="407">
        <v>0</v>
      </c>
      <c r="AT509" s="407">
        <v>0</v>
      </c>
      <c r="AU509" s="407">
        <v>0</v>
      </c>
      <c r="AV509" s="407">
        <v>0</v>
      </c>
      <c r="AW509" s="407">
        <v>0</v>
      </c>
      <c r="AX509" s="407">
        <v>0</v>
      </c>
      <c r="AY509" s="407">
        <v>0</v>
      </c>
      <c r="AZ509" s="407">
        <v>0</v>
      </c>
      <c r="BA509" s="407">
        <v>0</v>
      </c>
      <c r="BB509" s="407">
        <v>0</v>
      </c>
      <c r="BC509" s="407">
        <v>0</v>
      </c>
      <c r="BD509" s="407">
        <v>0</v>
      </c>
      <c r="BE509" s="407">
        <v>0</v>
      </c>
      <c r="BF509" s="407">
        <v>0</v>
      </c>
      <c r="BG509" s="407">
        <v>0</v>
      </c>
      <c r="BH509" s="407">
        <v>0</v>
      </c>
      <c r="BI509" s="407">
        <v>0</v>
      </c>
      <c r="BJ509" s="28"/>
      <c r="BK509" s="28"/>
      <c r="BL509" s="28"/>
      <c r="BM509" s="28"/>
    </row>
    <row r="510" spans="1:65" x14ac:dyDescent="0.35">
      <c r="A510" s="28"/>
      <c r="B510" s="402"/>
      <c r="C510" s="403"/>
      <c r="D510" s="404"/>
      <c r="E510" s="405">
        <v>3</v>
      </c>
      <c r="F510" s="406"/>
      <c r="G510" s="408"/>
      <c r="H510" s="409"/>
      <c r="I510" s="524"/>
      <c r="J510" s="407">
        <v>0</v>
      </c>
      <c r="K510" s="407">
        <v>0</v>
      </c>
      <c r="L510" s="407">
        <v>0</v>
      </c>
      <c r="M510" s="407">
        <v>0</v>
      </c>
      <c r="N510" s="407">
        <v>0</v>
      </c>
      <c r="O510" s="407">
        <v>0</v>
      </c>
      <c r="P510" s="407">
        <v>0</v>
      </c>
      <c r="Q510" s="407">
        <v>0</v>
      </c>
      <c r="R510" s="407">
        <v>0</v>
      </c>
      <c r="S510" s="407">
        <v>0</v>
      </c>
      <c r="T510" s="407">
        <v>0</v>
      </c>
      <c r="U510" s="407">
        <v>0</v>
      </c>
      <c r="V510" s="407">
        <v>0</v>
      </c>
      <c r="W510" s="407">
        <v>0</v>
      </c>
      <c r="X510" s="407">
        <v>0</v>
      </c>
      <c r="Y510" s="407">
        <v>0</v>
      </c>
      <c r="Z510" s="407">
        <v>0</v>
      </c>
      <c r="AA510" s="407">
        <v>0</v>
      </c>
      <c r="AB510" s="407">
        <v>0</v>
      </c>
      <c r="AC510" s="407">
        <v>0</v>
      </c>
      <c r="AD510" s="407">
        <v>0</v>
      </c>
      <c r="AE510" s="407">
        <v>0</v>
      </c>
      <c r="AF510" s="407">
        <v>0</v>
      </c>
      <c r="AG510" s="407">
        <v>0</v>
      </c>
      <c r="AH510" s="407">
        <v>0</v>
      </c>
      <c r="AI510" s="407">
        <v>0</v>
      </c>
      <c r="AJ510" s="407">
        <v>0</v>
      </c>
      <c r="AK510" s="407">
        <v>0</v>
      </c>
      <c r="AL510" s="407">
        <v>0</v>
      </c>
      <c r="AM510" s="407">
        <v>0</v>
      </c>
      <c r="AN510" s="407">
        <v>0</v>
      </c>
      <c r="AO510" s="407">
        <v>0</v>
      </c>
      <c r="AP510" s="407">
        <v>0</v>
      </c>
      <c r="AQ510" s="407">
        <v>0</v>
      </c>
      <c r="AR510" s="407">
        <v>0</v>
      </c>
      <c r="AS510" s="407">
        <v>0</v>
      </c>
      <c r="AT510" s="407">
        <v>0</v>
      </c>
      <c r="AU510" s="407">
        <v>0</v>
      </c>
      <c r="AV510" s="407">
        <v>0</v>
      </c>
      <c r="AW510" s="407">
        <v>0</v>
      </c>
      <c r="AX510" s="407">
        <v>0</v>
      </c>
      <c r="AY510" s="407">
        <v>0</v>
      </c>
      <c r="AZ510" s="407">
        <v>0</v>
      </c>
      <c r="BA510" s="407">
        <v>0</v>
      </c>
      <c r="BB510" s="407">
        <v>0</v>
      </c>
      <c r="BC510" s="407">
        <v>0</v>
      </c>
      <c r="BD510" s="407">
        <v>0</v>
      </c>
      <c r="BE510" s="407">
        <v>0</v>
      </c>
      <c r="BF510" s="407">
        <v>0</v>
      </c>
      <c r="BG510" s="407">
        <v>0</v>
      </c>
      <c r="BH510" s="407">
        <v>0</v>
      </c>
      <c r="BI510" s="407">
        <v>0</v>
      </c>
      <c r="BJ510" s="28"/>
      <c r="BK510" s="28"/>
      <c r="BL510" s="28"/>
      <c r="BM510" s="28"/>
    </row>
    <row r="511" spans="1:65" x14ac:dyDescent="0.35">
      <c r="A511" s="28"/>
      <c r="B511" s="402"/>
      <c r="C511" s="403"/>
      <c r="D511" s="404"/>
      <c r="E511" s="405">
        <v>4</v>
      </c>
      <c r="F511" s="406"/>
      <c r="G511" s="408"/>
      <c r="H511" s="409"/>
      <c r="I511" s="409"/>
      <c r="J511" s="524"/>
      <c r="K511" s="407">
        <v>0</v>
      </c>
      <c r="L511" s="407">
        <v>0</v>
      </c>
      <c r="M511" s="407">
        <v>0</v>
      </c>
      <c r="N511" s="407">
        <v>0</v>
      </c>
      <c r="O511" s="407">
        <v>0</v>
      </c>
      <c r="P511" s="407">
        <v>0</v>
      </c>
      <c r="Q511" s="407">
        <v>0</v>
      </c>
      <c r="R511" s="407">
        <v>0</v>
      </c>
      <c r="S511" s="407">
        <v>0</v>
      </c>
      <c r="T511" s="407">
        <v>0</v>
      </c>
      <c r="U511" s="407">
        <v>0</v>
      </c>
      <c r="V511" s="407">
        <v>0</v>
      </c>
      <c r="W511" s="407">
        <v>0</v>
      </c>
      <c r="X511" s="407">
        <v>0</v>
      </c>
      <c r="Y511" s="407">
        <v>0</v>
      </c>
      <c r="Z511" s="407">
        <v>0</v>
      </c>
      <c r="AA511" s="407">
        <v>0</v>
      </c>
      <c r="AB511" s="407">
        <v>0</v>
      </c>
      <c r="AC511" s="407">
        <v>0</v>
      </c>
      <c r="AD511" s="407">
        <v>0</v>
      </c>
      <c r="AE511" s="407">
        <v>0</v>
      </c>
      <c r="AF511" s="407">
        <v>0</v>
      </c>
      <c r="AG511" s="407">
        <v>0</v>
      </c>
      <c r="AH511" s="407">
        <v>0</v>
      </c>
      <c r="AI511" s="407">
        <v>0</v>
      </c>
      <c r="AJ511" s="407">
        <v>0</v>
      </c>
      <c r="AK511" s="407">
        <v>0</v>
      </c>
      <c r="AL511" s="407">
        <v>0</v>
      </c>
      <c r="AM511" s="407">
        <v>0</v>
      </c>
      <c r="AN511" s="407">
        <v>0</v>
      </c>
      <c r="AO511" s="407">
        <v>0</v>
      </c>
      <c r="AP511" s="407">
        <v>0</v>
      </c>
      <c r="AQ511" s="407">
        <v>0</v>
      </c>
      <c r="AR511" s="407">
        <v>0</v>
      </c>
      <c r="AS511" s="407">
        <v>0</v>
      </c>
      <c r="AT511" s="407">
        <v>0</v>
      </c>
      <c r="AU511" s="407">
        <v>0</v>
      </c>
      <c r="AV511" s="407">
        <v>0</v>
      </c>
      <c r="AW511" s="407">
        <v>0</v>
      </c>
      <c r="AX511" s="407">
        <v>0</v>
      </c>
      <c r="AY511" s="407">
        <v>0</v>
      </c>
      <c r="AZ511" s="407">
        <v>0</v>
      </c>
      <c r="BA511" s="407">
        <v>0</v>
      </c>
      <c r="BB511" s="407">
        <v>0</v>
      </c>
      <c r="BC511" s="407">
        <v>0</v>
      </c>
      <c r="BD511" s="407">
        <v>0</v>
      </c>
      <c r="BE511" s="407">
        <v>0</v>
      </c>
      <c r="BF511" s="407">
        <v>0</v>
      </c>
      <c r="BG511" s="407">
        <v>0</v>
      </c>
      <c r="BH511" s="407">
        <v>0</v>
      </c>
      <c r="BI511" s="407">
        <v>0</v>
      </c>
      <c r="BJ511" s="28"/>
      <c r="BK511" s="28"/>
      <c r="BL511" s="28"/>
      <c r="BM511" s="28"/>
    </row>
    <row r="512" spans="1:65" x14ac:dyDescent="0.35">
      <c r="A512" s="28"/>
      <c r="B512" s="402"/>
      <c r="C512" s="403"/>
      <c r="D512" s="404"/>
      <c r="E512" s="405">
        <v>5</v>
      </c>
      <c r="F512" s="406"/>
      <c r="G512" s="408"/>
      <c r="H512" s="409"/>
      <c r="I512" s="409"/>
      <c r="J512" s="409"/>
      <c r="K512" s="524"/>
      <c r="L512" s="407">
        <v>0</v>
      </c>
      <c r="M512" s="407">
        <v>0</v>
      </c>
      <c r="N512" s="407">
        <v>0</v>
      </c>
      <c r="O512" s="407">
        <v>0</v>
      </c>
      <c r="P512" s="407">
        <v>0</v>
      </c>
      <c r="Q512" s="407">
        <v>0</v>
      </c>
      <c r="R512" s="407">
        <v>0</v>
      </c>
      <c r="S512" s="407">
        <v>0</v>
      </c>
      <c r="T512" s="407">
        <v>0</v>
      </c>
      <c r="U512" s="407">
        <v>0</v>
      </c>
      <c r="V512" s="407">
        <v>0</v>
      </c>
      <c r="W512" s="407">
        <v>0</v>
      </c>
      <c r="X512" s="407">
        <v>0</v>
      </c>
      <c r="Y512" s="407">
        <v>0</v>
      </c>
      <c r="Z512" s="407">
        <v>0</v>
      </c>
      <c r="AA512" s="407">
        <v>0</v>
      </c>
      <c r="AB512" s="407">
        <v>0</v>
      </c>
      <c r="AC512" s="407">
        <v>0</v>
      </c>
      <c r="AD512" s="407">
        <v>0</v>
      </c>
      <c r="AE512" s="407">
        <v>0</v>
      </c>
      <c r="AF512" s="407">
        <v>0</v>
      </c>
      <c r="AG512" s="407">
        <v>0</v>
      </c>
      <c r="AH512" s="407">
        <v>0</v>
      </c>
      <c r="AI512" s="407">
        <v>0</v>
      </c>
      <c r="AJ512" s="407">
        <v>0</v>
      </c>
      <c r="AK512" s="407">
        <v>0</v>
      </c>
      <c r="AL512" s="407">
        <v>0</v>
      </c>
      <c r="AM512" s="407">
        <v>0</v>
      </c>
      <c r="AN512" s="407">
        <v>0</v>
      </c>
      <c r="AO512" s="407">
        <v>0</v>
      </c>
      <c r="AP512" s="407">
        <v>0</v>
      </c>
      <c r="AQ512" s="407">
        <v>0</v>
      </c>
      <c r="AR512" s="407">
        <v>0</v>
      </c>
      <c r="AS512" s="407">
        <v>0</v>
      </c>
      <c r="AT512" s="407">
        <v>0</v>
      </c>
      <c r="AU512" s="407">
        <v>0</v>
      </c>
      <c r="AV512" s="407">
        <v>0</v>
      </c>
      <c r="AW512" s="407">
        <v>0</v>
      </c>
      <c r="AX512" s="407">
        <v>0</v>
      </c>
      <c r="AY512" s="407">
        <v>0</v>
      </c>
      <c r="AZ512" s="407">
        <v>0</v>
      </c>
      <c r="BA512" s="407">
        <v>0</v>
      </c>
      <c r="BB512" s="407">
        <v>0</v>
      </c>
      <c r="BC512" s="407">
        <v>0</v>
      </c>
      <c r="BD512" s="407">
        <v>0</v>
      </c>
      <c r="BE512" s="407">
        <v>0</v>
      </c>
      <c r="BF512" s="407">
        <v>0</v>
      </c>
      <c r="BG512" s="407">
        <v>0</v>
      </c>
      <c r="BH512" s="407">
        <v>0</v>
      </c>
      <c r="BI512" s="407">
        <v>0</v>
      </c>
      <c r="BJ512" s="28"/>
      <c r="BK512" s="28"/>
      <c r="BL512" s="28"/>
      <c r="BM512" s="28"/>
    </row>
    <row r="513" spans="1:65" x14ac:dyDescent="0.35">
      <c r="A513" s="28"/>
      <c r="B513" s="402"/>
      <c r="C513" s="403"/>
      <c r="D513" s="404"/>
      <c r="E513" s="405">
        <v>6</v>
      </c>
      <c r="F513" s="406"/>
      <c r="G513" s="408"/>
      <c r="H513" s="409"/>
      <c r="I513" s="409"/>
      <c r="J513" s="409"/>
      <c r="K513" s="409"/>
      <c r="L513" s="524"/>
      <c r="M513" s="407">
        <v>0</v>
      </c>
      <c r="N513" s="407">
        <v>0</v>
      </c>
      <c r="O513" s="407">
        <v>0</v>
      </c>
      <c r="P513" s="407">
        <v>0</v>
      </c>
      <c r="Q513" s="407">
        <v>0</v>
      </c>
      <c r="R513" s="407">
        <v>0</v>
      </c>
      <c r="S513" s="407">
        <v>0</v>
      </c>
      <c r="T513" s="407">
        <v>0</v>
      </c>
      <c r="U513" s="407">
        <v>0</v>
      </c>
      <c r="V513" s="407">
        <v>0</v>
      </c>
      <c r="W513" s="407">
        <v>0</v>
      </c>
      <c r="X513" s="407">
        <v>0</v>
      </c>
      <c r="Y513" s="407">
        <v>0</v>
      </c>
      <c r="Z513" s="407">
        <v>0</v>
      </c>
      <c r="AA513" s="407">
        <v>0</v>
      </c>
      <c r="AB513" s="407">
        <v>0</v>
      </c>
      <c r="AC513" s="407">
        <v>0</v>
      </c>
      <c r="AD513" s="407">
        <v>0</v>
      </c>
      <c r="AE513" s="407">
        <v>0</v>
      </c>
      <c r="AF513" s="407">
        <v>0</v>
      </c>
      <c r="AG513" s="407">
        <v>0</v>
      </c>
      <c r="AH513" s="407">
        <v>0</v>
      </c>
      <c r="AI513" s="407">
        <v>0</v>
      </c>
      <c r="AJ513" s="407">
        <v>0</v>
      </c>
      <c r="AK513" s="407">
        <v>0</v>
      </c>
      <c r="AL513" s="407">
        <v>0</v>
      </c>
      <c r="AM513" s="407">
        <v>0</v>
      </c>
      <c r="AN513" s="407">
        <v>0</v>
      </c>
      <c r="AO513" s="407">
        <v>0</v>
      </c>
      <c r="AP513" s="407">
        <v>0</v>
      </c>
      <c r="AQ513" s="407">
        <v>0</v>
      </c>
      <c r="AR513" s="407">
        <v>0</v>
      </c>
      <c r="AS513" s="407">
        <v>0</v>
      </c>
      <c r="AT513" s="407">
        <v>0</v>
      </c>
      <c r="AU513" s="407">
        <v>0</v>
      </c>
      <c r="AV513" s="407">
        <v>0</v>
      </c>
      <c r="AW513" s="407">
        <v>0</v>
      </c>
      <c r="AX513" s="407">
        <v>0</v>
      </c>
      <c r="AY513" s="407">
        <v>0</v>
      </c>
      <c r="AZ513" s="407">
        <v>0</v>
      </c>
      <c r="BA513" s="407">
        <v>0</v>
      </c>
      <c r="BB513" s="407">
        <v>0</v>
      </c>
      <c r="BC513" s="407">
        <v>0</v>
      </c>
      <c r="BD513" s="407">
        <v>0</v>
      </c>
      <c r="BE513" s="407">
        <v>0</v>
      </c>
      <c r="BF513" s="407">
        <v>0</v>
      </c>
      <c r="BG513" s="407">
        <v>0</v>
      </c>
      <c r="BH513" s="407">
        <v>0</v>
      </c>
      <c r="BI513" s="407">
        <v>0</v>
      </c>
      <c r="BJ513" s="28"/>
      <c r="BK513" s="28"/>
      <c r="BL513" s="28"/>
      <c r="BM513" s="28"/>
    </row>
    <row r="514" spans="1:65" x14ac:dyDescent="0.35">
      <c r="A514" s="28"/>
      <c r="B514" s="402"/>
      <c r="C514" s="403"/>
      <c r="D514" s="404"/>
      <c r="E514" s="405">
        <v>7</v>
      </c>
      <c r="F514" s="406"/>
      <c r="G514" s="408"/>
      <c r="H514" s="409"/>
      <c r="I514" s="409"/>
      <c r="J514" s="409"/>
      <c r="K514" s="409"/>
      <c r="L514" s="409"/>
      <c r="M514" s="524"/>
      <c r="N514" s="407">
        <v>0</v>
      </c>
      <c r="O514" s="407">
        <v>0</v>
      </c>
      <c r="P514" s="407">
        <v>0</v>
      </c>
      <c r="Q514" s="407">
        <v>0</v>
      </c>
      <c r="R514" s="407">
        <v>0</v>
      </c>
      <c r="S514" s="407">
        <v>0</v>
      </c>
      <c r="T514" s="407">
        <v>0</v>
      </c>
      <c r="U514" s="407">
        <v>0</v>
      </c>
      <c r="V514" s="407">
        <v>0</v>
      </c>
      <c r="W514" s="407">
        <v>0</v>
      </c>
      <c r="X514" s="407">
        <v>0</v>
      </c>
      <c r="Y514" s="407">
        <v>0</v>
      </c>
      <c r="Z514" s="407">
        <v>0</v>
      </c>
      <c r="AA514" s="407">
        <v>0</v>
      </c>
      <c r="AB514" s="407">
        <v>0</v>
      </c>
      <c r="AC514" s="407">
        <v>0</v>
      </c>
      <c r="AD514" s="407">
        <v>0</v>
      </c>
      <c r="AE514" s="407">
        <v>0</v>
      </c>
      <c r="AF514" s="407">
        <v>0</v>
      </c>
      <c r="AG514" s="407">
        <v>0</v>
      </c>
      <c r="AH514" s="407">
        <v>0</v>
      </c>
      <c r="AI514" s="407">
        <v>0</v>
      </c>
      <c r="AJ514" s="407">
        <v>0</v>
      </c>
      <c r="AK514" s="407">
        <v>0</v>
      </c>
      <c r="AL514" s="407">
        <v>0</v>
      </c>
      <c r="AM514" s="407">
        <v>0</v>
      </c>
      <c r="AN514" s="407">
        <v>0</v>
      </c>
      <c r="AO514" s="407">
        <v>0</v>
      </c>
      <c r="AP514" s="407">
        <v>0</v>
      </c>
      <c r="AQ514" s="407">
        <v>0</v>
      </c>
      <c r="AR514" s="407">
        <v>0</v>
      </c>
      <c r="AS514" s="407">
        <v>0</v>
      </c>
      <c r="AT514" s="407">
        <v>0</v>
      </c>
      <c r="AU514" s="407">
        <v>0</v>
      </c>
      <c r="AV514" s="407">
        <v>0</v>
      </c>
      <c r="AW514" s="407">
        <v>0</v>
      </c>
      <c r="AX514" s="407">
        <v>0</v>
      </c>
      <c r="AY514" s="407">
        <v>0</v>
      </c>
      <c r="AZ514" s="407">
        <v>0</v>
      </c>
      <c r="BA514" s="407">
        <v>0</v>
      </c>
      <c r="BB514" s="407">
        <v>0</v>
      </c>
      <c r="BC514" s="407">
        <v>0</v>
      </c>
      <c r="BD514" s="407">
        <v>0</v>
      </c>
      <c r="BE514" s="407">
        <v>0</v>
      </c>
      <c r="BF514" s="407">
        <v>0</v>
      </c>
      <c r="BG514" s="407">
        <v>0</v>
      </c>
      <c r="BH514" s="407">
        <v>0</v>
      </c>
      <c r="BI514" s="407">
        <v>0</v>
      </c>
      <c r="BJ514" s="28"/>
      <c r="BK514" s="28"/>
      <c r="BL514" s="28"/>
      <c r="BM514" s="28"/>
    </row>
    <row r="515" spans="1:65" x14ac:dyDescent="0.35">
      <c r="A515" s="28"/>
      <c r="B515" s="402"/>
      <c r="C515" s="403"/>
      <c r="D515" s="404"/>
      <c r="E515" s="405">
        <v>8</v>
      </c>
      <c r="F515" s="406"/>
      <c r="G515" s="408"/>
      <c r="H515" s="409"/>
      <c r="I515" s="409"/>
      <c r="J515" s="409"/>
      <c r="K515" s="409"/>
      <c r="L515" s="409"/>
      <c r="M515" s="409"/>
      <c r="N515" s="524"/>
      <c r="O515" s="407">
        <v>0</v>
      </c>
      <c r="P515" s="407">
        <v>0</v>
      </c>
      <c r="Q515" s="407">
        <v>0</v>
      </c>
      <c r="R515" s="407">
        <v>0</v>
      </c>
      <c r="S515" s="407">
        <v>0</v>
      </c>
      <c r="T515" s="407">
        <v>0</v>
      </c>
      <c r="U515" s="407">
        <v>0</v>
      </c>
      <c r="V515" s="407">
        <v>0</v>
      </c>
      <c r="W515" s="407">
        <v>0</v>
      </c>
      <c r="X515" s="407">
        <v>0</v>
      </c>
      <c r="Y515" s="407">
        <v>0</v>
      </c>
      <c r="Z515" s="407">
        <v>0</v>
      </c>
      <c r="AA515" s="407">
        <v>0</v>
      </c>
      <c r="AB515" s="407">
        <v>0</v>
      </c>
      <c r="AC515" s="407">
        <v>0</v>
      </c>
      <c r="AD515" s="407">
        <v>0</v>
      </c>
      <c r="AE515" s="407">
        <v>0</v>
      </c>
      <c r="AF515" s="407">
        <v>0</v>
      </c>
      <c r="AG515" s="407">
        <v>0</v>
      </c>
      <c r="AH515" s="407">
        <v>0</v>
      </c>
      <c r="AI515" s="407">
        <v>0</v>
      </c>
      <c r="AJ515" s="407">
        <v>0</v>
      </c>
      <c r="AK515" s="407">
        <v>0</v>
      </c>
      <c r="AL515" s="407">
        <v>0</v>
      </c>
      <c r="AM515" s="407">
        <v>0</v>
      </c>
      <c r="AN515" s="407">
        <v>0</v>
      </c>
      <c r="AO515" s="407">
        <v>0</v>
      </c>
      <c r="AP515" s="407">
        <v>0</v>
      </c>
      <c r="AQ515" s="407">
        <v>0</v>
      </c>
      <c r="AR515" s="407">
        <v>0</v>
      </c>
      <c r="AS515" s="407">
        <v>0</v>
      </c>
      <c r="AT515" s="407">
        <v>0</v>
      </c>
      <c r="AU515" s="407">
        <v>0</v>
      </c>
      <c r="AV515" s="407">
        <v>0</v>
      </c>
      <c r="AW515" s="407">
        <v>0</v>
      </c>
      <c r="AX515" s="407">
        <v>0</v>
      </c>
      <c r="AY515" s="407">
        <v>0</v>
      </c>
      <c r="AZ515" s="407">
        <v>0</v>
      </c>
      <c r="BA515" s="407">
        <v>0</v>
      </c>
      <c r="BB515" s="407">
        <v>0</v>
      </c>
      <c r="BC515" s="407">
        <v>0</v>
      </c>
      <c r="BD515" s="407">
        <v>0</v>
      </c>
      <c r="BE515" s="407">
        <v>0</v>
      </c>
      <c r="BF515" s="407">
        <v>0</v>
      </c>
      <c r="BG515" s="407">
        <v>0</v>
      </c>
      <c r="BH515" s="407">
        <v>0</v>
      </c>
      <c r="BI515" s="407">
        <v>0</v>
      </c>
      <c r="BJ515" s="28"/>
      <c r="BK515" s="28"/>
      <c r="BL515" s="28"/>
      <c r="BM515" s="28"/>
    </row>
    <row r="516" spans="1:65" x14ac:dyDescent="0.35">
      <c r="A516" s="28"/>
      <c r="B516" s="402"/>
      <c r="C516" s="403"/>
      <c r="D516" s="404"/>
      <c r="E516" s="405">
        <v>9</v>
      </c>
      <c r="F516" s="406"/>
      <c r="G516" s="408"/>
      <c r="H516" s="409"/>
      <c r="I516" s="409"/>
      <c r="J516" s="409"/>
      <c r="K516" s="409"/>
      <c r="L516" s="409"/>
      <c r="M516" s="409"/>
      <c r="N516" s="409"/>
      <c r="O516" s="524"/>
      <c r="P516" s="407">
        <v>0</v>
      </c>
      <c r="Q516" s="407">
        <v>0</v>
      </c>
      <c r="R516" s="407">
        <v>0</v>
      </c>
      <c r="S516" s="407">
        <v>0</v>
      </c>
      <c r="T516" s="407">
        <v>0</v>
      </c>
      <c r="U516" s="407">
        <v>0</v>
      </c>
      <c r="V516" s="407">
        <v>0</v>
      </c>
      <c r="W516" s="407">
        <v>0</v>
      </c>
      <c r="X516" s="407">
        <v>0</v>
      </c>
      <c r="Y516" s="407">
        <v>0</v>
      </c>
      <c r="Z516" s="407">
        <v>0</v>
      </c>
      <c r="AA516" s="407">
        <v>0</v>
      </c>
      <c r="AB516" s="407">
        <v>0</v>
      </c>
      <c r="AC516" s="407">
        <v>0</v>
      </c>
      <c r="AD516" s="407">
        <v>0</v>
      </c>
      <c r="AE516" s="407">
        <v>0</v>
      </c>
      <c r="AF516" s="407">
        <v>0</v>
      </c>
      <c r="AG516" s="407">
        <v>0</v>
      </c>
      <c r="AH516" s="407">
        <v>0</v>
      </c>
      <c r="AI516" s="407">
        <v>0</v>
      </c>
      <c r="AJ516" s="407">
        <v>0</v>
      </c>
      <c r="AK516" s="407">
        <v>0</v>
      </c>
      <c r="AL516" s="407">
        <v>0</v>
      </c>
      <c r="AM516" s="407">
        <v>0</v>
      </c>
      <c r="AN516" s="407">
        <v>0</v>
      </c>
      <c r="AO516" s="407">
        <v>0</v>
      </c>
      <c r="AP516" s="407">
        <v>0</v>
      </c>
      <c r="AQ516" s="407">
        <v>0</v>
      </c>
      <c r="AR516" s="407">
        <v>0</v>
      </c>
      <c r="AS516" s="407">
        <v>0</v>
      </c>
      <c r="AT516" s="407">
        <v>0</v>
      </c>
      <c r="AU516" s="407">
        <v>0</v>
      </c>
      <c r="AV516" s="407">
        <v>0</v>
      </c>
      <c r="AW516" s="407">
        <v>0</v>
      </c>
      <c r="AX516" s="407">
        <v>0</v>
      </c>
      <c r="AY516" s="407">
        <v>0</v>
      </c>
      <c r="AZ516" s="407">
        <v>0</v>
      </c>
      <c r="BA516" s="407">
        <v>0</v>
      </c>
      <c r="BB516" s="407">
        <v>0</v>
      </c>
      <c r="BC516" s="407">
        <v>0</v>
      </c>
      <c r="BD516" s="407">
        <v>0</v>
      </c>
      <c r="BE516" s="407">
        <v>0</v>
      </c>
      <c r="BF516" s="407">
        <v>0</v>
      </c>
      <c r="BG516" s="407">
        <v>0</v>
      </c>
      <c r="BH516" s="407">
        <v>0</v>
      </c>
      <c r="BI516" s="407">
        <v>0</v>
      </c>
      <c r="BJ516" s="28"/>
      <c r="BK516" s="28"/>
      <c r="BL516" s="28"/>
      <c r="BM516" s="28"/>
    </row>
    <row r="517" spans="1:65" x14ac:dyDescent="0.35">
      <c r="A517" s="28"/>
      <c r="B517" s="402"/>
      <c r="C517" s="403"/>
      <c r="D517" s="404"/>
      <c r="E517" s="411">
        <v>10</v>
      </c>
      <c r="F517" s="406"/>
      <c r="G517" s="408"/>
      <c r="H517" s="409"/>
      <c r="I517" s="409"/>
      <c r="J517" s="409"/>
      <c r="K517" s="409"/>
      <c r="L517" s="409"/>
      <c r="M517" s="409"/>
      <c r="N517" s="409"/>
      <c r="O517" s="409"/>
      <c r="P517" s="524"/>
      <c r="Q517" s="407">
        <v>0</v>
      </c>
      <c r="R517" s="407">
        <v>0</v>
      </c>
      <c r="S517" s="407">
        <v>0</v>
      </c>
      <c r="T517" s="407">
        <v>0</v>
      </c>
      <c r="U517" s="407">
        <v>0</v>
      </c>
      <c r="V517" s="407">
        <v>0</v>
      </c>
      <c r="W517" s="407">
        <v>0</v>
      </c>
      <c r="X517" s="407">
        <v>0</v>
      </c>
      <c r="Y517" s="407">
        <v>0</v>
      </c>
      <c r="Z517" s="407">
        <v>0</v>
      </c>
      <c r="AA517" s="407">
        <v>0</v>
      </c>
      <c r="AB517" s="407">
        <v>0</v>
      </c>
      <c r="AC517" s="407">
        <v>0</v>
      </c>
      <c r="AD517" s="407">
        <v>0</v>
      </c>
      <c r="AE517" s="407">
        <v>0</v>
      </c>
      <c r="AF517" s="407">
        <v>0</v>
      </c>
      <c r="AG517" s="407">
        <v>0</v>
      </c>
      <c r="AH517" s="407">
        <v>0</v>
      </c>
      <c r="AI517" s="407">
        <v>0</v>
      </c>
      <c r="AJ517" s="407">
        <v>0</v>
      </c>
      <c r="AK517" s="407">
        <v>0</v>
      </c>
      <c r="AL517" s="407">
        <v>0</v>
      </c>
      <c r="AM517" s="407">
        <v>0</v>
      </c>
      <c r="AN517" s="407">
        <v>0</v>
      </c>
      <c r="AO517" s="407">
        <v>0</v>
      </c>
      <c r="AP517" s="407">
        <v>0</v>
      </c>
      <c r="AQ517" s="407">
        <v>0</v>
      </c>
      <c r="AR517" s="407">
        <v>0</v>
      </c>
      <c r="AS517" s="407">
        <v>0</v>
      </c>
      <c r="AT517" s="407">
        <v>0</v>
      </c>
      <c r="AU517" s="407">
        <v>0</v>
      </c>
      <c r="AV517" s="407">
        <v>0</v>
      </c>
      <c r="AW517" s="407">
        <v>0</v>
      </c>
      <c r="AX517" s="407">
        <v>0</v>
      </c>
      <c r="AY517" s="407">
        <v>0</v>
      </c>
      <c r="AZ517" s="407">
        <v>0</v>
      </c>
      <c r="BA517" s="407">
        <v>0</v>
      </c>
      <c r="BB517" s="407">
        <v>0</v>
      </c>
      <c r="BC517" s="407">
        <v>0</v>
      </c>
      <c r="BD517" s="407">
        <v>0</v>
      </c>
      <c r="BE517" s="407">
        <v>0</v>
      </c>
      <c r="BF517" s="407">
        <v>0</v>
      </c>
      <c r="BG517" s="407">
        <v>0</v>
      </c>
      <c r="BH517" s="407">
        <v>0</v>
      </c>
      <c r="BI517" s="407">
        <v>0</v>
      </c>
      <c r="BJ517" s="28"/>
      <c r="BK517" s="28"/>
      <c r="BL517" s="28"/>
      <c r="BM517" s="28"/>
    </row>
    <row r="518" spans="1:65" x14ac:dyDescent="0.35">
      <c r="A518" s="28"/>
      <c r="B518" s="196"/>
      <c r="C518" s="402">
        <v>0</v>
      </c>
      <c r="D518" s="196"/>
      <c r="E518" s="196"/>
      <c r="F518" s="412"/>
      <c r="G518" s="413">
        <v>0</v>
      </c>
      <c r="H518" s="413">
        <v>0</v>
      </c>
      <c r="I518" s="413">
        <v>0</v>
      </c>
      <c r="J518" s="413">
        <v>0</v>
      </c>
      <c r="K518" s="413">
        <v>0</v>
      </c>
      <c r="L518" s="413">
        <v>0</v>
      </c>
      <c r="M518" s="413">
        <v>0</v>
      </c>
      <c r="N518" s="413">
        <v>0</v>
      </c>
      <c r="O518" s="413">
        <v>0</v>
      </c>
      <c r="P518" s="413">
        <v>0</v>
      </c>
      <c r="Q518" s="413">
        <v>0</v>
      </c>
      <c r="R518" s="413">
        <v>0</v>
      </c>
      <c r="S518" s="413">
        <v>0</v>
      </c>
      <c r="T518" s="413">
        <v>0</v>
      </c>
      <c r="U518" s="413">
        <v>0</v>
      </c>
      <c r="V518" s="413">
        <v>0</v>
      </c>
      <c r="W518" s="413">
        <v>0</v>
      </c>
      <c r="X518" s="413">
        <v>0</v>
      </c>
      <c r="Y518" s="413">
        <v>0</v>
      </c>
      <c r="Z518" s="413">
        <v>0</v>
      </c>
      <c r="AA518" s="413">
        <v>0</v>
      </c>
      <c r="AB518" s="413">
        <v>0</v>
      </c>
      <c r="AC518" s="413">
        <v>0</v>
      </c>
      <c r="AD518" s="413">
        <v>0</v>
      </c>
      <c r="AE518" s="413">
        <v>0</v>
      </c>
      <c r="AF518" s="413">
        <v>0</v>
      </c>
      <c r="AG518" s="413">
        <v>0</v>
      </c>
      <c r="AH518" s="413">
        <v>0</v>
      </c>
      <c r="AI518" s="413">
        <v>0</v>
      </c>
      <c r="AJ518" s="413">
        <v>0</v>
      </c>
      <c r="AK518" s="413">
        <v>0</v>
      </c>
      <c r="AL518" s="413">
        <v>0</v>
      </c>
      <c r="AM518" s="413">
        <v>0</v>
      </c>
      <c r="AN518" s="413">
        <v>0</v>
      </c>
      <c r="AO518" s="413">
        <v>0</v>
      </c>
      <c r="AP518" s="413">
        <v>0</v>
      </c>
      <c r="AQ518" s="413">
        <v>0</v>
      </c>
      <c r="AR518" s="413">
        <v>0</v>
      </c>
      <c r="AS518" s="413">
        <v>0</v>
      </c>
      <c r="AT518" s="413">
        <v>0</v>
      </c>
      <c r="AU518" s="413">
        <v>0</v>
      </c>
      <c r="AV518" s="413">
        <v>0</v>
      </c>
      <c r="AW518" s="413">
        <v>0</v>
      </c>
      <c r="AX518" s="413">
        <v>0</v>
      </c>
      <c r="AY518" s="413">
        <v>0</v>
      </c>
      <c r="AZ518" s="413">
        <v>0</v>
      </c>
      <c r="BA518" s="413">
        <v>0</v>
      </c>
      <c r="BB518" s="413">
        <v>0</v>
      </c>
      <c r="BC518" s="413">
        <v>0</v>
      </c>
      <c r="BD518" s="413">
        <v>0</v>
      </c>
      <c r="BE518" s="413">
        <v>0</v>
      </c>
      <c r="BF518" s="413">
        <v>0</v>
      </c>
      <c r="BG518" s="413">
        <v>0</v>
      </c>
      <c r="BH518" s="413">
        <v>0</v>
      </c>
      <c r="BI518" s="413">
        <v>0</v>
      </c>
      <c r="BJ518" s="28"/>
      <c r="BK518" s="28"/>
      <c r="BL518" s="28"/>
      <c r="BM518" s="28"/>
    </row>
    <row r="519" spans="1:65" x14ac:dyDescent="0.35">
      <c r="A519" s="28"/>
      <c r="B519" s="397">
        <v>0</v>
      </c>
      <c r="C519" s="398"/>
      <c r="D519" s="399" t="s">
        <v>499</v>
      </c>
      <c r="E519" s="398"/>
      <c r="F519" s="400"/>
      <c r="G519" s="401">
        <v>0</v>
      </c>
      <c r="H519" s="401">
        <v>0</v>
      </c>
      <c r="I519" s="401">
        <v>0</v>
      </c>
      <c r="J519" s="401">
        <v>0</v>
      </c>
      <c r="K519" s="401">
        <v>0</v>
      </c>
      <c r="L519" s="401">
        <v>0</v>
      </c>
      <c r="M519" s="401">
        <v>0</v>
      </c>
      <c r="N519" s="401">
        <v>0</v>
      </c>
      <c r="O519" s="401">
        <v>0</v>
      </c>
      <c r="P519" s="401">
        <v>0</v>
      </c>
      <c r="Q519" s="401">
        <v>0</v>
      </c>
      <c r="R519" s="401">
        <v>0</v>
      </c>
      <c r="S519" s="401">
        <v>0</v>
      </c>
      <c r="T519" s="401">
        <v>0</v>
      </c>
      <c r="U519" s="401">
        <v>0</v>
      </c>
      <c r="V519" s="401">
        <v>0</v>
      </c>
      <c r="W519" s="401">
        <v>0</v>
      </c>
      <c r="X519" s="401">
        <v>0</v>
      </c>
      <c r="Y519" s="401">
        <v>0</v>
      </c>
      <c r="Z519" s="401">
        <v>0</v>
      </c>
      <c r="AA519" s="401">
        <v>0</v>
      </c>
      <c r="AB519" s="401">
        <v>0</v>
      </c>
      <c r="AC519" s="401">
        <v>0</v>
      </c>
      <c r="AD519" s="401">
        <v>0</v>
      </c>
      <c r="AE519" s="401">
        <v>0</v>
      </c>
      <c r="AF519" s="401">
        <v>0</v>
      </c>
      <c r="AG519" s="401">
        <v>0</v>
      </c>
      <c r="AH519" s="401">
        <v>0</v>
      </c>
      <c r="AI519" s="401">
        <v>0</v>
      </c>
      <c r="AJ519" s="401">
        <v>0</v>
      </c>
      <c r="AK519" s="401">
        <v>0</v>
      </c>
      <c r="AL519" s="401">
        <v>0</v>
      </c>
      <c r="AM519" s="401">
        <v>0</v>
      </c>
      <c r="AN519" s="401">
        <v>0</v>
      </c>
      <c r="AO519" s="401">
        <v>0</v>
      </c>
      <c r="AP519" s="401">
        <v>0</v>
      </c>
      <c r="AQ519" s="401">
        <v>0</v>
      </c>
      <c r="AR519" s="401">
        <v>0</v>
      </c>
      <c r="AS519" s="401">
        <v>0</v>
      </c>
      <c r="AT519" s="401">
        <v>0</v>
      </c>
      <c r="AU519" s="401">
        <v>0</v>
      </c>
      <c r="AV519" s="401">
        <v>0</v>
      </c>
      <c r="AW519" s="401">
        <v>0</v>
      </c>
      <c r="AX519" s="401">
        <v>0</v>
      </c>
      <c r="AY519" s="401">
        <v>0</v>
      </c>
      <c r="AZ519" s="401">
        <v>0</v>
      </c>
      <c r="BA519" s="401">
        <v>0</v>
      </c>
      <c r="BB519" s="401">
        <v>0</v>
      </c>
      <c r="BC519" s="401">
        <v>0</v>
      </c>
      <c r="BD519" s="401">
        <v>0</v>
      </c>
      <c r="BE519" s="401">
        <v>0</v>
      </c>
      <c r="BF519" s="401">
        <v>0</v>
      </c>
      <c r="BG519" s="401">
        <v>0</v>
      </c>
      <c r="BH519" s="401">
        <v>0</v>
      </c>
      <c r="BI519" s="401">
        <v>0</v>
      </c>
      <c r="BJ519" s="28"/>
      <c r="BK519" s="28"/>
      <c r="BL519" s="28"/>
      <c r="BM519" s="28"/>
    </row>
    <row r="520" spans="1:65" ht="118" x14ac:dyDescent="0.35">
      <c r="A520" s="28"/>
      <c r="B520" s="402"/>
      <c r="C520" s="403"/>
      <c r="D520" s="404" t="s">
        <v>500</v>
      </c>
      <c r="E520" s="405">
        <v>0</v>
      </c>
      <c r="F520" s="406"/>
      <c r="G520" s="407"/>
      <c r="H520" s="407"/>
      <c r="I520" s="407"/>
      <c r="J520" s="407"/>
      <c r="K520" s="407"/>
      <c r="L520" s="407"/>
      <c r="M520" s="407"/>
      <c r="N520" s="407"/>
      <c r="O520" s="407"/>
      <c r="P520" s="407"/>
      <c r="Q520" s="407"/>
      <c r="R520" s="407"/>
      <c r="S520" s="407"/>
      <c r="T520" s="407"/>
      <c r="U520" s="407"/>
      <c r="V520" s="407"/>
      <c r="W520" s="407"/>
      <c r="X520" s="407"/>
      <c r="Y520" s="407"/>
      <c r="Z520" s="407"/>
      <c r="AA520" s="407"/>
      <c r="AB520" s="407"/>
      <c r="AC520" s="407"/>
      <c r="AD520" s="407"/>
      <c r="AE520" s="407"/>
      <c r="AF520" s="407"/>
      <c r="AG520" s="407"/>
      <c r="AH520" s="407"/>
      <c r="AI520" s="407"/>
      <c r="AJ520" s="407"/>
      <c r="AK520" s="407"/>
      <c r="AL520" s="407"/>
      <c r="AM520" s="407"/>
      <c r="AN520" s="407"/>
      <c r="AO520" s="407"/>
      <c r="AP520" s="407"/>
      <c r="AQ520" s="407"/>
      <c r="AR520" s="407"/>
      <c r="AS520" s="407"/>
      <c r="AT520" s="407"/>
      <c r="AU520" s="407"/>
      <c r="AV520" s="407"/>
      <c r="AW520" s="407"/>
      <c r="AX520" s="407"/>
      <c r="AY520" s="407"/>
      <c r="AZ520" s="407"/>
      <c r="BA520" s="407"/>
      <c r="BB520" s="407"/>
      <c r="BC520" s="407"/>
      <c r="BD520" s="407"/>
      <c r="BE520" s="407"/>
      <c r="BF520" s="407"/>
      <c r="BG520" s="407"/>
      <c r="BH520" s="407"/>
      <c r="BI520" s="407"/>
      <c r="BJ520" s="28"/>
      <c r="BK520" s="28"/>
      <c r="BL520" s="28"/>
      <c r="BM520" s="28"/>
    </row>
    <row r="521" spans="1:65" x14ac:dyDescent="0.35">
      <c r="A521" s="28"/>
      <c r="B521" s="402"/>
      <c r="C521" s="403"/>
      <c r="D521" s="404"/>
      <c r="E521" s="405">
        <v>1</v>
      </c>
      <c r="F521" s="406"/>
      <c r="G521" s="523"/>
      <c r="H521" s="407">
        <v>0</v>
      </c>
      <c r="I521" s="407">
        <v>0</v>
      </c>
      <c r="J521" s="407">
        <v>0</v>
      </c>
      <c r="K521" s="407">
        <v>0</v>
      </c>
      <c r="L521" s="407">
        <v>0</v>
      </c>
      <c r="M521" s="407">
        <v>0</v>
      </c>
      <c r="N521" s="407">
        <v>0</v>
      </c>
      <c r="O521" s="407">
        <v>0</v>
      </c>
      <c r="P521" s="407">
        <v>0</v>
      </c>
      <c r="Q521" s="407">
        <v>0</v>
      </c>
      <c r="R521" s="407">
        <v>0</v>
      </c>
      <c r="S521" s="407">
        <v>0</v>
      </c>
      <c r="T521" s="407">
        <v>0</v>
      </c>
      <c r="U521" s="407">
        <v>0</v>
      </c>
      <c r="V521" s="407">
        <v>0</v>
      </c>
      <c r="W521" s="407">
        <v>0</v>
      </c>
      <c r="X521" s="407">
        <v>0</v>
      </c>
      <c r="Y521" s="407">
        <v>0</v>
      </c>
      <c r="Z521" s="407">
        <v>0</v>
      </c>
      <c r="AA521" s="407">
        <v>0</v>
      </c>
      <c r="AB521" s="407">
        <v>0</v>
      </c>
      <c r="AC521" s="407">
        <v>0</v>
      </c>
      <c r="AD521" s="407">
        <v>0</v>
      </c>
      <c r="AE521" s="407">
        <v>0</v>
      </c>
      <c r="AF521" s="407">
        <v>0</v>
      </c>
      <c r="AG521" s="407">
        <v>0</v>
      </c>
      <c r="AH521" s="407">
        <v>0</v>
      </c>
      <c r="AI521" s="407">
        <v>0</v>
      </c>
      <c r="AJ521" s="407">
        <v>0</v>
      </c>
      <c r="AK521" s="407">
        <v>0</v>
      </c>
      <c r="AL521" s="407">
        <v>0</v>
      </c>
      <c r="AM521" s="407">
        <v>0</v>
      </c>
      <c r="AN521" s="407">
        <v>0</v>
      </c>
      <c r="AO521" s="407">
        <v>0</v>
      </c>
      <c r="AP521" s="407">
        <v>0</v>
      </c>
      <c r="AQ521" s="407">
        <v>0</v>
      </c>
      <c r="AR521" s="407">
        <v>0</v>
      </c>
      <c r="AS521" s="407">
        <v>0</v>
      </c>
      <c r="AT521" s="407">
        <v>0</v>
      </c>
      <c r="AU521" s="407">
        <v>0</v>
      </c>
      <c r="AV521" s="407">
        <v>0</v>
      </c>
      <c r="AW521" s="407">
        <v>0</v>
      </c>
      <c r="AX521" s="407">
        <v>0</v>
      </c>
      <c r="AY521" s="407">
        <v>0</v>
      </c>
      <c r="AZ521" s="407">
        <v>0</v>
      </c>
      <c r="BA521" s="407">
        <v>0</v>
      </c>
      <c r="BB521" s="407">
        <v>0</v>
      </c>
      <c r="BC521" s="407">
        <v>0</v>
      </c>
      <c r="BD521" s="407">
        <v>0</v>
      </c>
      <c r="BE521" s="407">
        <v>0</v>
      </c>
      <c r="BF521" s="407">
        <v>0</v>
      </c>
      <c r="BG521" s="407">
        <v>0</v>
      </c>
      <c r="BH521" s="407">
        <v>0</v>
      </c>
      <c r="BI521" s="407">
        <v>0</v>
      </c>
      <c r="BJ521" s="28"/>
      <c r="BK521" s="28"/>
      <c r="BL521" s="28"/>
      <c r="BM521" s="28"/>
    </row>
    <row r="522" spans="1:65" x14ac:dyDescent="0.35">
      <c r="A522" s="28"/>
      <c r="B522" s="402"/>
      <c r="C522" s="403"/>
      <c r="D522" s="404"/>
      <c r="E522" s="405">
        <v>2</v>
      </c>
      <c r="F522" s="406"/>
      <c r="G522" s="408"/>
      <c r="H522" s="524"/>
      <c r="I522" s="407">
        <v>0</v>
      </c>
      <c r="J522" s="407">
        <v>0</v>
      </c>
      <c r="K522" s="407">
        <v>0</v>
      </c>
      <c r="L522" s="407">
        <v>0</v>
      </c>
      <c r="M522" s="407">
        <v>0</v>
      </c>
      <c r="N522" s="407">
        <v>0</v>
      </c>
      <c r="O522" s="407">
        <v>0</v>
      </c>
      <c r="P522" s="407">
        <v>0</v>
      </c>
      <c r="Q522" s="407">
        <v>0</v>
      </c>
      <c r="R522" s="407">
        <v>0</v>
      </c>
      <c r="S522" s="407">
        <v>0</v>
      </c>
      <c r="T522" s="407">
        <v>0</v>
      </c>
      <c r="U522" s="407">
        <v>0</v>
      </c>
      <c r="V522" s="407">
        <v>0</v>
      </c>
      <c r="W522" s="407">
        <v>0</v>
      </c>
      <c r="X522" s="407">
        <v>0</v>
      </c>
      <c r="Y522" s="407">
        <v>0</v>
      </c>
      <c r="Z522" s="407">
        <v>0</v>
      </c>
      <c r="AA522" s="407">
        <v>0</v>
      </c>
      <c r="AB522" s="407">
        <v>0</v>
      </c>
      <c r="AC522" s="407">
        <v>0</v>
      </c>
      <c r="AD522" s="407">
        <v>0</v>
      </c>
      <c r="AE522" s="407">
        <v>0</v>
      </c>
      <c r="AF522" s="407">
        <v>0</v>
      </c>
      <c r="AG522" s="407">
        <v>0</v>
      </c>
      <c r="AH522" s="407">
        <v>0</v>
      </c>
      <c r="AI522" s="407">
        <v>0</v>
      </c>
      <c r="AJ522" s="407">
        <v>0</v>
      </c>
      <c r="AK522" s="407">
        <v>0</v>
      </c>
      <c r="AL522" s="407">
        <v>0</v>
      </c>
      <c r="AM522" s="407">
        <v>0</v>
      </c>
      <c r="AN522" s="407">
        <v>0</v>
      </c>
      <c r="AO522" s="407">
        <v>0</v>
      </c>
      <c r="AP522" s="407">
        <v>0</v>
      </c>
      <c r="AQ522" s="407">
        <v>0</v>
      </c>
      <c r="AR522" s="407">
        <v>0</v>
      </c>
      <c r="AS522" s="407">
        <v>0</v>
      </c>
      <c r="AT522" s="407">
        <v>0</v>
      </c>
      <c r="AU522" s="407">
        <v>0</v>
      </c>
      <c r="AV522" s="407">
        <v>0</v>
      </c>
      <c r="AW522" s="407">
        <v>0</v>
      </c>
      <c r="AX522" s="407">
        <v>0</v>
      </c>
      <c r="AY522" s="407">
        <v>0</v>
      </c>
      <c r="AZ522" s="407">
        <v>0</v>
      </c>
      <c r="BA522" s="407">
        <v>0</v>
      </c>
      <c r="BB522" s="407">
        <v>0</v>
      </c>
      <c r="BC522" s="407">
        <v>0</v>
      </c>
      <c r="BD522" s="407">
        <v>0</v>
      </c>
      <c r="BE522" s="407">
        <v>0</v>
      </c>
      <c r="BF522" s="407">
        <v>0</v>
      </c>
      <c r="BG522" s="407">
        <v>0</v>
      </c>
      <c r="BH522" s="407">
        <v>0</v>
      </c>
      <c r="BI522" s="407">
        <v>0</v>
      </c>
      <c r="BJ522" s="28"/>
      <c r="BK522" s="28"/>
      <c r="BL522" s="28"/>
      <c r="BM522" s="28"/>
    </row>
    <row r="523" spans="1:65" x14ac:dyDescent="0.35">
      <c r="A523" s="28"/>
      <c r="B523" s="402"/>
      <c r="C523" s="403"/>
      <c r="D523" s="404"/>
      <c r="E523" s="405">
        <v>3</v>
      </c>
      <c r="F523" s="406"/>
      <c r="G523" s="408"/>
      <c r="H523" s="409"/>
      <c r="I523" s="524"/>
      <c r="J523" s="407">
        <v>0</v>
      </c>
      <c r="K523" s="407">
        <v>0</v>
      </c>
      <c r="L523" s="407">
        <v>0</v>
      </c>
      <c r="M523" s="407">
        <v>0</v>
      </c>
      <c r="N523" s="407">
        <v>0</v>
      </c>
      <c r="O523" s="407">
        <v>0</v>
      </c>
      <c r="P523" s="407">
        <v>0</v>
      </c>
      <c r="Q523" s="407">
        <v>0</v>
      </c>
      <c r="R523" s="407">
        <v>0</v>
      </c>
      <c r="S523" s="407">
        <v>0</v>
      </c>
      <c r="T523" s="407">
        <v>0</v>
      </c>
      <c r="U523" s="407">
        <v>0</v>
      </c>
      <c r="V523" s="407">
        <v>0</v>
      </c>
      <c r="W523" s="407">
        <v>0</v>
      </c>
      <c r="X523" s="407">
        <v>0</v>
      </c>
      <c r="Y523" s="407">
        <v>0</v>
      </c>
      <c r="Z523" s="407">
        <v>0</v>
      </c>
      <c r="AA523" s="407">
        <v>0</v>
      </c>
      <c r="AB523" s="407">
        <v>0</v>
      </c>
      <c r="AC523" s="407">
        <v>0</v>
      </c>
      <c r="AD523" s="407">
        <v>0</v>
      </c>
      <c r="AE523" s="407">
        <v>0</v>
      </c>
      <c r="AF523" s="407">
        <v>0</v>
      </c>
      <c r="AG523" s="407">
        <v>0</v>
      </c>
      <c r="AH523" s="407">
        <v>0</v>
      </c>
      <c r="AI523" s="407">
        <v>0</v>
      </c>
      <c r="AJ523" s="407">
        <v>0</v>
      </c>
      <c r="AK523" s="407">
        <v>0</v>
      </c>
      <c r="AL523" s="407">
        <v>0</v>
      </c>
      <c r="AM523" s="407">
        <v>0</v>
      </c>
      <c r="AN523" s="407">
        <v>0</v>
      </c>
      <c r="AO523" s="407">
        <v>0</v>
      </c>
      <c r="AP523" s="407">
        <v>0</v>
      </c>
      <c r="AQ523" s="407">
        <v>0</v>
      </c>
      <c r="AR523" s="407">
        <v>0</v>
      </c>
      <c r="AS523" s="407">
        <v>0</v>
      </c>
      <c r="AT523" s="407">
        <v>0</v>
      </c>
      <c r="AU523" s="407">
        <v>0</v>
      </c>
      <c r="AV523" s="407">
        <v>0</v>
      </c>
      <c r="AW523" s="407">
        <v>0</v>
      </c>
      <c r="AX523" s="407">
        <v>0</v>
      </c>
      <c r="AY523" s="407">
        <v>0</v>
      </c>
      <c r="AZ523" s="407">
        <v>0</v>
      </c>
      <c r="BA523" s="407">
        <v>0</v>
      </c>
      <c r="BB523" s="407">
        <v>0</v>
      </c>
      <c r="BC523" s="407">
        <v>0</v>
      </c>
      <c r="BD523" s="407">
        <v>0</v>
      </c>
      <c r="BE523" s="407">
        <v>0</v>
      </c>
      <c r="BF523" s="407">
        <v>0</v>
      </c>
      <c r="BG523" s="407">
        <v>0</v>
      </c>
      <c r="BH523" s="407">
        <v>0</v>
      </c>
      <c r="BI523" s="407">
        <v>0</v>
      </c>
      <c r="BJ523" s="28"/>
      <c r="BK523" s="28"/>
      <c r="BL523" s="28"/>
      <c r="BM523" s="28"/>
    </row>
    <row r="524" spans="1:65" x14ac:dyDescent="0.35">
      <c r="A524" s="28"/>
      <c r="B524" s="402"/>
      <c r="C524" s="403"/>
      <c r="D524" s="404"/>
      <c r="E524" s="405">
        <v>4</v>
      </c>
      <c r="F524" s="406"/>
      <c r="G524" s="408"/>
      <c r="H524" s="409"/>
      <c r="I524" s="409"/>
      <c r="J524" s="524"/>
      <c r="K524" s="407">
        <v>0</v>
      </c>
      <c r="L524" s="407">
        <v>0</v>
      </c>
      <c r="M524" s="407">
        <v>0</v>
      </c>
      <c r="N524" s="407">
        <v>0</v>
      </c>
      <c r="O524" s="407">
        <v>0</v>
      </c>
      <c r="P524" s="407">
        <v>0</v>
      </c>
      <c r="Q524" s="407">
        <v>0</v>
      </c>
      <c r="R524" s="407">
        <v>0</v>
      </c>
      <c r="S524" s="407">
        <v>0</v>
      </c>
      <c r="T524" s="407">
        <v>0</v>
      </c>
      <c r="U524" s="407">
        <v>0</v>
      </c>
      <c r="V524" s="407">
        <v>0</v>
      </c>
      <c r="W524" s="407">
        <v>0</v>
      </c>
      <c r="X524" s="407">
        <v>0</v>
      </c>
      <c r="Y524" s="407">
        <v>0</v>
      </c>
      <c r="Z524" s="407">
        <v>0</v>
      </c>
      <c r="AA524" s="407">
        <v>0</v>
      </c>
      <c r="AB524" s="407">
        <v>0</v>
      </c>
      <c r="AC524" s="407">
        <v>0</v>
      </c>
      <c r="AD524" s="407">
        <v>0</v>
      </c>
      <c r="AE524" s="407">
        <v>0</v>
      </c>
      <c r="AF524" s="407">
        <v>0</v>
      </c>
      <c r="AG524" s="407">
        <v>0</v>
      </c>
      <c r="AH524" s="407">
        <v>0</v>
      </c>
      <c r="AI524" s="407">
        <v>0</v>
      </c>
      <c r="AJ524" s="407">
        <v>0</v>
      </c>
      <c r="AK524" s="407">
        <v>0</v>
      </c>
      <c r="AL524" s="407">
        <v>0</v>
      </c>
      <c r="AM524" s="407">
        <v>0</v>
      </c>
      <c r="AN524" s="407">
        <v>0</v>
      </c>
      <c r="AO524" s="407">
        <v>0</v>
      </c>
      <c r="AP524" s="407">
        <v>0</v>
      </c>
      <c r="AQ524" s="407">
        <v>0</v>
      </c>
      <c r="AR524" s="407">
        <v>0</v>
      </c>
      <c r="AS524" s="407">
        <v>0</v>
      </c>
      <c r="AT524" s="407">
        <v>0</v>
      </c>
      <c r="AU524" s="407">
        <v>0</v>
      </c>
      <c r="AV524" s="407">
        <v>0</v>
      </c>
      <c r="AW524" s="407">
        <v>0</v>
      </c>
      <c r="AX524" s="407">
        <v>0</v>
      </c>
      <c r="AY524" s="407">
        <v>0</v>
      </c>
      <c r="AZ524" s="407">
        <v>0</v>
      </c>
      <c r="BA524" s="407">
        <v>0</v>
      </c>
      <c r="BB524" s="407">
        <v>0</v>
      </c>
      <c r="BC524" s="407">
        <v>0</v>
      </c>
      <c r="BD524" s="407">
        <v>0</v>
      </c>
      <c r="BE524" s="407">
        <v>0</v>
      </c>
      <c r="BF524" s="407">
        <v>0</v>
      </c>
      <c r="BG524" s="407">
        <v>0</v>
      </c>
      <c r="BH524" s="407">
        <v>0</v>
      </c>
      <c r="BI524" s="407">
        <v>0</v>
      </c>
      <c r="BJ524" s="28"/>
      <c r="BK524" s="28"/>
      <c r="BL524" s="28"/>
      <c r="BM524" s="28"/>
    </row>
    <row r="525" spans="1:65" x14ac:dyDescent="0.35">
      <c r="A525" s="28"/>
      <c r="B525" s="402"/>
      <c r="C525" s="403"/>
      <c r="D525" s="404"/>
      <c r="E525" s="405">
        <v>5</v>
      </c>
      <c r="F525" s="406"/>
      <c r="G525" s="408"/>
      <c r="H525" s="409"/>
      <c r="I525" s="409"/>
      <c r="J525" s="409"/>
      <c r="K525" s="524"/>
      <c r="L525" s="407">
        <v>0</v>
      </c>
      <c r="M525" s="407">
        <v>0</v>
      </c>
      <c r="N525" s="407">
        <v>0</v>
      </c>
      <c r="O525" s="407">
        <v>0</v>
      </c>
      <c r="P525" s="407">
        <v>0</v>
      </c>
      <c r="Q525" s="407">
        <v>0</v>
      </c>
      <c r="R525" s="407">
        <v>0</v>
      </c>
      <c r="S525" s="407">
        <v>0</v>
      </c>
      <c r="T525" s="407">
        <v>0</v>
      </c>
      <c r="U525" s="407">
        <v>0</v>
      </c>
      <c r="V525" s="407">
        <v>0</v>
      </c>
      <c r="W525" s="407">
        <v>0</v>
      </c>
      <c r="X525" s="407">
        <v>0</v>
      </c>
      <c r="Y525" s="407">
        <v>0</v>
      </c>
      <c r="Z525" s="407">
        <v>0</v>
      </c>
      <c r="AA525" s="407">
        <v>0</v>
      </c>
      <c r="AB525" s="407">
        <v>0</v>
      </c>
      <c r="AC525" s="407">
        <v>0</v>
      </c>
      <c r="AD525" s="407">
        <v>0</v>
      </c>
      <c r="AE525" s="407">
        <v>0</v>
      </c>
      <c r="AF525" s="407">
        <v>0</v>
      </c>
      <c r="AG525" s="407">
        <v>0</v>
      </c>
      <c r="AH525" s="407">
        <v>0</v>
      </c>
      <c r="AI525" s="407">
        <v>0</v>
      </c>
      <c r="AJ525" s="407">
        <v>0</v>
      </c>
      <c r="AK525" s="407">
        <v>0</v>
      </c>
      <c r="AL525" s="407">
        <v>0</v>
      </c>
      <c r="AM525" s="407">
        <v>0</v>
      </c>
      <c r="AN525" s="407">
        <v>0</v>
      </c>
      <c r="AO525" s="407">
        <v>0</v>
      </c>
      <c r="AP525" s="407">
        <v>0</v>
      </c>
      <c r="AQ525" s="407">
        <v>0</v>
      </c>
      <c r="AR525" s="407">
        <v>0</v>
      </c>
      <c r="AS525" s="407">
        <v>0</v>
      </c>
      <c r="AT525" s="407">
        <v>0</v>
      </c>
      <c r="AU525" s="407">
        <v>0</v>
      </c>
      <c r="AV525" s="407">
        <v>0</v>
      </c>
      <c r="AW525" s="407">
        <v>0</v>
      </c>
      <c r="AX525" s="407">
        <v>0</v>
      </c>
      <c r="AY525" s="407">
        <v>0</v>
      </c>
      <c r="AZ525" s="407">
        <v>0</v>
      </c>
      <c r="BA525" s="407">
        <v>0</v>
      </c>
      <c r="BB525" s="407">
        <v>0</v>
      </c>
      <c r="BC525" s="407">
        <v>0</v>
      </c>
      <c r="BD525" s="407">
        <v>0</v>
      </c>
      <c r="BE525" s="407">
        <v>0</v>
      </c>
      <c r="BF525" s="407">
        <v>0</v>
      </c>
      <c r="BG525" s="407">
        <v>0</v>
      </c>
      <c r="BH525" s="407">
        <v>0</v>
      </c>
      <c r="BI525" s="407">
        <v>0</v>
      </c>
      <c r="BJ525" s="28"/>
      <c r="BK525" s="28"/>
      <c r="BL525" s="28"/>
      <c r="BM525" s="28"/>
    </row>
    <row r="526" spans="1:65" x14ac:dyDescent="0.35">
      <c r="A526" s="28"/>
      <c r="B526" s="402"/>
      <c r="C526" s="403"/>
      <c r="D526" s="404"/>
      <c r="E526" s="405">
        <v>6</v>
      </c>
      <c r="F526" s="406"/>
      <c r="G526" s="408"/>
      <c r="H526" s="409"/>
      <c r="I526" s="409"/>
      <c r="J526" s="409"/>
      <c r="K526" s="409"/>
      <c r="L526" s="524"/>
      <c r="M526" s="407">
        <v>0</v>
      </c>
      <c r="N526" s="407">
        <v>0</v>
      </c>
      <c r="O526" s="407">
        <v>0</v>
      </c>
      <c r="P526" s="407">
        <v>0</v>
      </c>
      <c r="Q526" s="407">
        <v>0</v>
      </c>
      <c r="R526" s="407">
        <v>0</v>
      </c>
      <c r="S526" s="407">
        <v>0</v>
      </c>
      <c r="T526" s="407">
        <v>0</v>
      </c>
      <c r="U526" s="407">
        <v>0</v>
      </c>
      <c r="V526" s="407">
        <v>0</v>
      </c>
      <c r="W526" s="407">
        <v>0</v>
      </c>
      <c r="X526" s="407">
        <v>0</v>
      </c>
      <c r="Y526" s="407">
        <v>0</v>
      </c>
      <c r="Z526" s="407">
        <v>0</v>
      </c>
      <c r="AA526" s="407">
        <v>0</v>
      </c>
      <c r="AB526" s="407">
        <v>0</v>
      </c>
      <c r="AC526" s="407">
        <v>0</v>
      </c>
      <c r="AD526" s="407">
        <v>0</v>
      </c>
      <c r="AE526" s="407">
        <v>0</v>
      </c>
      <c r="AF526" s="407">
        <v>0</v>
      </c>
      <c r="AG526" s="407">
        <v>0</v>
      </c>
      <c r="AH526" s="407">
        <v>0</v>
      </c>
      <c r="AI526" s="407">
        <v>0</v>
      </c>
      <c r="AJ526" s="407">
        <v>0</v>
      </c>
      <c r="AK526" s="407">
        <v>0</v>
      </c>
      <c r="AL526" s="407">
        <v>0</v>
      </c>
      <c r="AM526" s="407">
        <v>0</v>
      </c>
      <c r="AN526" s="407">
        <v>0</v>
      </c>
      <c r="AO526" s="407">
        <v>0</v>
      </c>
      <c r="AP526" s="407">
        <v>0</v>
      </c>
      <c r="AQ526" s="407">
        <v>0</v>
      </c>
      <c r="AR526" s="407">
        <v>0</v>
      </c>
      <c r="AS526" s="407">
        <v>0</v>
      </c>
      <c r="AT526" s="407">
        <v>0</v>
      </c>
      <c r="AU526" s="407">
        <v>0</v>
      </c>
      <c r="AV526" s="407">
        <v>0</v>
      </c>
      <c r="AW526" s="407">
        <v>0</v>
      </c>
      <c r="AX526" s="407">
        <v>0</v>
      </c>
      <c r="AY526" s="407">
        <v>0</v>
      </c>
      <c r="AZ526" s="407">
        <v>0</v>
      </c>
      <c r="BA526" s="407">
        <v>0</v>
      </c>
      <c r="BB526" s="407">
        <v>0</v>
      </c>
      <c r="BC526" s="407">
        <v>0</v>
      </c>
      <c r="BD526" s="407">
        <v>0</v>
      </c>
      <c r="BE526" s="407">
        <v>0</v>
      </c>
      <c r="BF526" s="407">
        <v>0</v>
      </c>
      <c r="BG526" s="407">
        <v>0</v>
      </c>
      <c r="BH526" s="407">
        <v>0</v>
      </c>
      <c r="BI526" s="407">
        <v>0</v>
      </c>
      <c r="BJ526" s="28"/>
      <c r="BK526" s="28"/>
      <c r="BL526" s="28"/>
      <c r="BM526" s="28"/>
    </row>
    <row r="527" spans="1:65" x14ac:dyDescent="0.35">
      <c r="A527" s="28"/>
      <c r="B527" s="402"/>
      <c r="C527" s="403"/>
      <c r="D527" s="404"/>
      <c r="E527" s="405">
        <v>7</v>
      </c>
      <c r="F527" s="406"/>
      <c r="G527" s="408"/>
      <c r="H527" s="409"/>
      <c r="I527" s="409"/>
      <c r="J527" s="409"/>
      <c r="K527" s="409"/>
      <c r="L527" s="409"/>
      <c r="M527" s="524"/>
      <c r="N527" s="407">
        <v>0</v>
      </c>
      <c r="O527" s="407">
        <v>0</v>
      </c>
      <c r="P527" s="407">
        <v>0</v>
      </c>
      <c r="Q527" s="407">
        <v>0</v>
      </c>
      <c r="R527" s="407">
        <v>0</v>
      </c>
      <c r="S527" s="407">
        <v>0</v>
      </c>
      <c r="T527" s="407">
        <v>0</v>
      </c>
      <c r="U527" s="407">
        <v>0</v>
      </c>
      <c r="V527" s="407">
        <v>0</v>
      </c>
      <c r="W527" s="407">
        <v>0</v>
      </c>
      <c r="X527" s="407">
        <v>0</v>
      </c>
      <c r="Y527" s="407">
        <v>0</v>
      </c>
      <c r="Z527" s="407">
        <v>0</v>
      </c>
      <c r="AA527" s="407">
        <v>0</v>
      </c>
      <c r="AB527" s="407">
        <v>0</v>
      </c>
      <c r="AC527" s="407">
        <v>0</v>
      </c>
      <c r="AD527" s="407">
        <v>0</v>
      </c>
      <c r="AE527" s="407">
        <v>0</v>
      </c>
      <c r="AF527" s="407">
        <v>0</v>
      </c>
      <c r="AG527" s="407">
        <v>0</v>
      </c>
      <c r="AH527" s="407">
        <v>0</v>
      </c>
      <c r="AI527" s="407">
        <v>0</v>
      </c>
      <c r="AJ527" s="407">
        <v>0</v>
      </c>
      <c r="AK527" s="407">
        <v>0</v>
      </c>
      <c r="AL527" s="407">
        <v>0</v>
      </c>
      <c r="AM527" s="407">
        <v>0</v>
      </c>
      <c r="AN527" s="407">
        <v>0</v>
      </c>
      <c r="AO527" s="407">
        <v>0</v>
      </c>
      <c r="AP527" s="407">
        <v>0</v>
      </c>
      <c r="AQ527" s="407">
        <v>0</v>
      </c>
      <c r="AR527" s="407">
        <v>0</v>
      </c>
      <c r="AS527" s="407">
        <v>0</v>
      </c>
      <c r="AT527" s="407">
        <v>0</v>
      </c>
      <c r="AU527" s="407">
        <v>0</v>
      </c>
      <c r="AV527" s="407">
        <v>0</v>
      </c>
      <c r="AW527" s="407">
        <v>0</v>
      </c>
      <c r="AX527" s="407">
        <v>0</v>
      </c>
      <c r="AY527" s="407">
        <v>0</v>
      </c>
      <c r="AZ527" s="407">
        <v>0</v>
      </c>
      <c r="BA527" s="407">
        <v>0</v>
      </c>
      <c r="BB527" s="407">
        <v>0</v>
      </c>
      <c r="BC527" s="407">
        <v>0</v>
      </c>
      <c r="BD527" s="407">
        <v>0</v>
      </c>
      <c r="BE527" s="407">
        <v>0</v>
      </c>
      <c r="BF527" s="407">
        <v>0</v>
      </c>
      <c r="BG527" s="407">
        <v>0</v>
      </c>
      <c r="BH527" s="407">
        <v>0</v>
      </c>
      <c r="BI527" s="407">
        <v>0</v>
      </c>
      <c r="BJ527" s="28"/>
      <c r="BK527" s="28"/>
      <c r="BL527" s="28"/>
      <c r="BM527" s="28"/>
    </row>
    <row r="528" spans="1:65" x14ac:dyDescent="0.35">
      <c r="A528" s="28"/>
      <c r="B528" s="402"/>
      <c r="C528" s="403"/>
      <c r="D528" s="404"/>
      <c r="E528" s="405">
        <v>8</v>
      </c>
      <c r="F528" s="406"/>
      <c r="G528" s="408"/>
      <c r="H528" s="409"/>
      <c r="I528" s="409"/>
      <c r="J528" s="409"/>
      <c r="K528" s="409"/>
      <c r="L528" s="409"/>
      <c r="M528" s="409"/>
      <c r="N528" s="524"/>
      <c r="O528" s="407">
        <v>0</v>
      </c>
      <c r="P528" s="407">
        <v>0</v>
      </c>
      <c r="Q528" s="407">
        <v>0</v>
      </c>
      <c r="R528" s="407">
        <v>0</v>
      </c>
      <c r="S528" s="407">
        <v>0</v>
      </c>
      <c r="T528" s="407">
        <v>0</v>
      </c>
      <c r="U528" s="407">
        <v>0</v>
      </c>
      <c r="V528" s="407">
        <v>0</v>
      </c>
      <c r="W528" s="407">
        <v>0</v>
      </c>
      <c r="X528" s="407">
        <v>0</v>
      </c>
      <c r="Y528" s="407">
        <v>0</v>
      </c>
      <c r="Z528" s="407">
        <v>0</v>
      </c>
      <c r="AA528" s="407">
        <v>0</v>
      </c>
      <c r="AB528" s="407">
        <v>0</v>
      </c>
      <c r="AC528" s="407">
        <v>0</v>
      </c>
      <c r="AD528" s="407">
        <v>0</v>
      </c>
      <c r="AE528" s="407">
        <v>0</v>
      </c>
      <c r="AF528" s="407">
        <v>0</v>
      </c>
      <c r="AG528" s="407">
        <v>0</v>
      </c>
      <c r="AH528" s="407">
        <v>0</v>
      </c>
      <c r="AI528" s="407">
        <v>0</v>
      </c>
      <c r="AJ528" s="407">
        <v>0</v>
      </c>
      <c r="AK528" s="407">
        <v>0</v>
      </c>
      <c r="AL528" s="407">
        <v>0</v>
      </c>
      <c r="AM528" s="407">
        <v>0</v>
      </c>
      <c r="AN528" s="407">
        <v>0</v>
      </c>
      <c r="AO528" s="407">
        <v>0</v>
      </c>
      <c r="AP528" s="407">
        <v>0</v>
      </c>
      <c r="AQ528" s="407">
        <v>0</v>
      </c>
      <c r="AR528" s="407">
        <v>0</v>
      </c>
      <c r="AS528" s="407">
        <v>0</v>
      </c>
      <c r="AT528" s="407">
        <v>0</v>
      </c>
      <c r="AU528" s="407">
        <v>0</v>
      </c>
      <c r="AV528" s="407">
        <v>0</v>
      </c>
      <c r="AW528" s="407">
        <v>0</v>
      </c>
      <c r="AX528" s="407">
        <v>0</v>
      </c>
      <c r="AY528" s="407">
        <v>0</v>
      </c>
      <c r="AZ528" s="407">
        <v>0</v>
      </c>
      <c r="BA528" s="407">
        <v>0</v>
      </c>
      <c r="BB528" s="407">
        <v>0</v>
      </c>
      <c r="BC528" s="407">
        <v>0</v>
      </c>
      <c r="BD528" s="407">
        <v>0</v>
      </c>
      <c r="BE528" s="407">
        <v>0</v>
      </c>
      <c r="BF528" s="407">
        <v>0</v>
      </c>
      <c r="BG528" s="407">
        <v>0</v>
      </c>
      <c r="BH528" s="407">
        <v>0</v>
      </c>
      <c r="BI528" s="407">
        <v>0</v>
      </c>
      <c r="BJ528" s="28"/>
      <c r="BK528" s="28"/>
      <c r="BL528" s="28"/>
      <c r="BM528" s="28"/>
    </row>
    <row r="529" spans="1:65" x14ac:dyDescent="0.35">
      <c r="A529" s="28"/>
      <c r="B529" s="402"/>
      <c r="C529" s="403"/>
      <c r="D529" s="404"/>
      <c r="E529" s="405">
        <v>9</v>
      </c>
      <c r="F529" s="406"/>
      <c r="G529" s="408"/>
      <c r="H529" s="409"/>
      <c r="I529" s="409"/>
      <c r="J529" s="409"/>
      <c r="K529" s="409"/>
      <c r="L529" s="409"/>
      <c r="M529" s="409"/>
      <c r="N529" s="409"/>
      <c r="O529" s="524"/>
      <c r="P529" s="407">
        <v>0</v>
      </c>
      <c r="Q529" s="407">
        <v>0</v>
      </c>
      <c r="R529" s="407">
        <v>0</v>
      </c>
      <c r="S529" s="407">
        <v>0</v>
      </c>
      <c r="T529" s="407">
        <v>0</v>
      </c>
      <c r="U529" s="407">
        <v>0</v>
      </c>
      <c r="V529" s="407">
        <v>0</v>
      </c>
      <c r="W529" s="407">
        <v>0</v>
      </c>
      <c r="X529" s="407">
        <v>0</v>
      </c>
      <c r="Y529" s="407">
        <v>0</v>
      </c>
      <c r="Z529" s="407">
        <v>0</v>
      </c>
      <c r="AA529" s="407">
        <v>0</v>
      </c>
      <c r="AB529" s="407">
        <v>0</v>
      </c>
      <c r="AC529" s="407">
        <v>0</v>
      </c>
      <c r="AD529" s="407">
        <v>0</v>
      </c>
      <c r="AE529" s="407">
        <v>0</v>
      </c>
      <c r="AF529" s="407">
        <v>0</v>
      </c>
      <c r="AG529" s="407">
        <v>0</v>
      </c>
      <c r="AH529" s="407">
        <v>0</v>
      </c>
      <c r="AI529" s="407">
        <v>0</v>
      </c>
      <c r="AJ529" s="407">
        <v>0</v>
      </c>
      <c r="AK529" s="407">
        <v>0</v>
      </c>
      <c r="AL529" s="407">
        <v>0</v>
      </c>
      <c r="AM529" s="407">
        <v>0</v>
      </c>
      <c r="AN529" s="407">
        <v>0</v>
      </c>
      <c r="AO529" s="407">
        <v>0</v>
      </c>
      <c r="AP529" s="407">
        <v>0</v>
      </c>
      <c r="AQ529" s="407">
        <v>0</v>
      </c>
      <c r="AR529" s="407">
        <v>0</v>
      </c>
      <c r="AS529" s="407">
        <v>0</v>
      </c>
      <c r="AT529" s="407">
        <v>0</v>
      </c>
      <c r="AU529" s="407">
        <v>0</v>
      </c>
      <c r="AV529" s="407">
        <v>0</v>
      </c>
      <c r="AW529" s="407">
        <v>0</v>
      </c>
      <c r="AX529" s="407">
        <v>0</v>
      </c>
      <c r="AY529" s="407">
        <v>0</v>
      </c>
      <c r="AZ529" s="407">
        <v>0</v>
      </c>
      <c r="BA529" s="407">
        <v>0</v>
      </c>
      <c r="BB529" s="407">
        <v>0</v>
      </c>
      <c r="BC529" s="407">
        <v>0</v>
      </c>
      <c r="BD529" s="407">
        <v>0</v>
      </c>
      <c r="BE529" s="407">
        <v>0</v>
      </c>
      <c r="BF529" s="407">
        <v>0</v>
      </c>
      <c r="BG529" s="407">
        <v>0</v>
      </c>
      <c r="BH529" s="407">
        <v>0</v>
      </c>
      <c r="BI529" s="407">
        <v>0</v>
      </c>
      <c r="BJ529" s="28"/>
      <c r="BK529" s="28"/>
      <c r="BL529" s="28"/>
      <c r="BM529" s="28"/>
    </row>
    <row r="530" spans="1:65" x14ac:dyDescent="0.35">
      <c r="A530" s="28"/>
      <c r="B530" s="402"/>
      <c r="C530" s="403"/>
      <c r="D530" s="404"/>
      <c r="E530" s="411">
        <v>10</v>
      </c>
      <c r="F530" s="406"/>
      <c r="G530" s="408"/>
      <c r="H530" s="409"/>
      <c r="I530" s="409"/>
      <c r="J530" s="409"/>
      <c r="K530" s="409"/>
      <c r="L530" s="409"/>
      <c r="M530" s="409"/>
      <c r="N530" s="409"/>
      <c r="O530" s="409"/>
      <c r="P530" s="524"/>
      <c r="Q530" s="407">
        <v>0</v>
      </c>
      <c r="R530" s="407">
        <v>0</v>
      </c>
      <c r="S530" s="407">
        <v>0</v>
      </c>
      <c r="T530" s="407">
        <v>0</v>
      </c>
      <c r="U530" s="407">
        <v>0</v>
      </c>
      <c r="V530" s="407">
        <v>0</v>
      </c>
      <c r="W530" s="407">
        <v>0</v>
      </c>
      <c r="X530" s="407">
        <v>0</v>
      </c>
      <c r="Y530" s="407">
        <v>0</v>
      </c>
      <c r="Z530" s="407">
        <v>0</v>
      </c>
      <c r="AA530" s="407">
        <v>0</v>
      </c>
      <c r="AB530" s="407">
        <v>0</v>
      </c>
      <c r="AC530" s="407">
        <v>0</v>
      </c>
      <c r="AD530" s="407">
        <v>0</v>
      </c>
      <c r="AE530" s="407">
        <v>0</v>
      </c>
      <c r="AF530" s="407">
        <v>0</v>
      </c>
      <c r="AG530" s="407">
        <v>0</v>
      </c>
      <c r="AH530" s="407">
        <v>0</v>
      </c>
      <c r="AI530" s="407">
        <v>0</v>
      </c>
      <c r="AJ530" s="407">
        <v>0</v>
      </c>
      <c r="AK530" s="407">
        <v>0</v>
      </c>
      <c r="AL530" s="407">
        <v>0</v>
      </c>
      <c r="AM530" s="407">
        <v>0</v>
      </c>
      <c r="AN530" s="407">
        <v>0</v>
      </c>
      <c r="AO530" s="407">
        <v>0</v>
      </c>
      <c r="AP530" s="407">
        <v>0</v>
      </c>
      <c r="AQ530" s="407">
        <v>0</v>
      </c>
      <c r="AR530" s="407">
        <v>0</v>
      </c>
      <c r="AS530" s="407">
        <v>0</v>
      </c>
      <c r="AT530" s="407">
        <v>0</v>
      </c>
      <c r="AU530" s="407">
        <v>0</v>
      </c>
      <c r="AV530" s="407">
        <v>0</v>
      </c>
      <c r="AW530" s="407">
        <v>0</v>
      </c>
      <c r="AX530" s="407">
        <v>0</v>
      </c>
      <c r="AY530" s="407">
        <v>0</v>
      </c>
      <c r="AZ530" s="407">
        <v>0</v>
      </c>
      <c r="BA530" s="407">
        <v>0</v>
      </c>
      <c r="BB530" s="407">
        <v>0</v>
      </c>
      <c r="BC530" s="407">
        <v>0</v>
      </c>
      <c r="BD530" s="407">
        <v>0</v>
      </c>
      <c r="BE530" s="407">
        <v>0</v>
      </c>
      <c r="BF530" s="407">
        <v>0</v>
      </c>
      <c r="BG530" s="407">
        <v>0</v>
      </c>
      <c r="BH530" s="407">
        <v>0</v>
      </c>
      <c r="BI530" s="407">
        <v>0</v>
      </c>
      <c r="BJ530" s="28"/>
      <c r="BK530" s="28"/>
      <c r="BL530" s="28"/>
      <c r="BM530" s="28"/>
    </row>
    <row r="531" spans="1:65" x14ac:dyDescent="0.35">
      <c r="A531" s="28"/>
      <c r="B531" s="196"/>
      <c r="C531" s="402">
        <v>0</v>
      </c>
      <c r="D531" s="196"/>
      <c r="E531" s="196"/>
      <c r="F531" s="412"/>
      <c r="G531" s="413">
        <v>0</v>
      </c>
      <c r="H531" s="413">
        <v>0</v>
      </c>
      <c r="I531" s="413">
        <v>0</v>
      </c>
      <c r="J531" s="413">
        <v>0</v>
      </c>
      <c r="K531" s="413">
        <v>0</v>
      </c>
      <c r="L531" s="413">
        <v>0</v>
      </c>
      <c r="M531" s="413">
        <v>0</v>
      </c>
      <c r="N531" s="413">
        <v>0</v>
      </c>
      <c r="O531" s="413">
        <v>0</v>
      </c>
      <c r="P531" s="413">
        <v>0</v>
      </c>
      <c r="Q531" s="413">
        <v>0</v>
      </c>
      <c r="R531" s="413">
        <v>0</v>
      </c>
      <c r="S531" s="413">
        <v>0</v>
      </c>
      <c r="T531" s="413">
        <v>0</v>
      </c>
      <c r="U531" s="413">
        <v>0</v>
      </c>
      <c r="V531" s="413">
        <v>0</v>
      </c>
      <c r="W531" s="413">
        <v>0</v>
      </c>
      <c r="X531" s="413">
        <v>0</v>
      </c>
      <c r="Y531" s="413">
        <v>0</v>
      </c>
      <c r="Z531" s="413">
        <v>0</v>
      </c>
      <c r="AA531" s="413">
        <v>0</v>
      </c>
      <c r="AB531" s="413">
        <v>0</v>
      </c>
      <c r="AC531" s="413">
        <v>0</v>
      </c>
      <c r="AD531" s="413">
        <v>0</v>
      </c>
      <c r="AE531" s="413">
        <v>0</v>
      </c>
      <c r="AF531" s="413">
        <v>0</v>
      </c>
      <c r="AG531" s="413">
        <v>0</v>
      </c>
      <c r="AH531" s="413">
        <v>0</v>
      </c>
      <c r="AI531" s="413">
        <v>0</v>
      </c>
      <c r="AJ531" s="413">
        <v>0</v>
      </c>
      <c r="AK531" s="413">
        <v>0</v>
      </c>
      <c r="AL531" s="413">
        <v>0</v>
      </c>
      <c r="AM531" s="413">
        <v>0</v>
      </c>
      <c r="AN531" s="413">
        <v>0</v>
      </c>
      <c r="AO531" s="413">
        <v>0</v>
      </c>
      <c r="AP531" s="413">
        <v>0</v>
      </c>
      <c r="AQ531" s="413">
        <v>0</v>
      </c>
      <c r="AR531" s="413">
        <v>0</v>
      </c>
      <c r="AS531" s="413">
        <v>0</v>
      </c>
      <c r="AT531" s="413">
        <v>0</v>
      </c>
      <c r="AU531" s="413">
        <v>0</v>
      </c>
      <c r="AV531" s="413">
        <v>0</v>
      </c>
      <c r="AW531" s="413">
        <v>0</v>
      </c>
      <c r="AX531" s="413">
        <v>0</v>
      </c>
      <c r="AY531" s="413">
        <v>0</v>
      </c>
      <c r="AZ531" s="413">
        <v>0</v>
      </c>
      <c r="BA531" s="413">
        <v>0</v>
      </c>
      <c r="BB531" s="413">
        <v>0</v>
      </c>
      <c r="BC531" s="413">
        <v>0</v>
      </c>
      <c r="BD531" s="413">
        <v>0</v>
      </c>
      <c r="BE531" s="413">
        <v>0</v>
      </c>
      <c r="BF531" s="413">
        <v>0</v>
      </c>
      <c r="BG531" s="413">
        <v>0</v>
      </c>
      <c r="BH531" s="413">
        <v>0</v>
      </c>
      <c r="BI531" s="413">
        <v>0</v>
      </c>
      <c r="BJ531" s="28"/>
      <c r="BK531" s="28"/>
      <c r="BL531" s="28"/>
      <c r="BM531" s="28"/>
    </row>
    <row r="532" spans="1:65" x14ac:dyDescent="0.35">
      <c r="A532" s="28"/>
      <c r="B532" s="397">
        <v>0</v>
      </c>
      <c r="C532" s="398"/>
      <c r="D532" s="399" t="s">
        <v>499</v>
      </c>
      <c r="E532" s="398"/>
      <c r="F532" s="400"/>
      <c r="G532" s="401">
        <v>0</v>
      </c>
      <c r="H532" s="401">
        <v>0</v>
      </c>
      <c r="I532" s="401">
        <v>0</v>
      </c>
      <c r="J532" s="401">
        <v>0</v>
      </c>
      <c r="K532" s="401">
        <v>0</v>
      </c>
      <c r="L532" s="401">
        <v>0</v>
      </c>
      <c r="M532" s="401">
        <v>0</v>
      </c>
      <c r="N532" s="401">
        <v>0</v>
      </c>
      <c r="O532" s="401">
        <v>0</v>
      </c>
      <c r="P532" s="401">
        <v>0</v>
      </c>
      <c r="Q532" s="401">
        <v>0</v>
      </c>
      <c r="R532" s="401">
        <v>0</v>
      </c>
      <c r="S532" s="401">
        <v>0</v>
      </c>
      <c r="T532" s="401">
        <v>0</v>
      </c>
      <c r="U532" s="401">
        <v>0</v>
      </c>
      <c r="V532" s="401">
        <v>0</v>
      </c>
      <c r="W532" s="401">
        <v>0</v>
      </c>
      <c r="X532" s="401">
        <v>0</v>
      </c>
      <c r="Y532" s="401">
        <v>0</v>
      </c>
      <c r="Z532" s="401">
        <v>0</v>
      </c>
      <c r="AA532" s="401">
        <v>0</v>
      </c>
      <c r="AB532" s="401">
        <v>0</v>
      </c>
      <c r="AC532" s="401">
        <v>0</v>
      </c>
      <c r="AD532" s="401">
        <v>0</v>
      </c>
      <c r="AE532" s="401">
        <v>0</v>
      </c>
      <c r="AF532" s="401">
        <v>0</v>
      </c>
      <c r="AG532" s="401">
        <v>0</v>
      </c>
      <c r="AH532" s="401">
        <v>0</v>
      </c>
      <c r="AI532" s="401">
        <v>0</v>
      </c>
      <c r="AJ532" s="401">
        <v>0</v>
      </c>
      <c r="AK532" s="401">
        <v>0</v>
      </c>
      <c r="AL532" s="401">
        <v>0</v>
      </c>
      <c r="AM532" s="401">
        <v>0</v>
      </c>
      <c r="AN532" s="401">
        <v>0</v>
      </c>
      <c r="AO532" s="401">
        <v>0</v>
      </c>
      <c r="AP532" s="401">
        <v>0</v>
      </c>
      <c r="AQ532" s="401">
        <v>0</v>
      </c>
      <c r="AR532" s="401">
        <v>0</v>
      </c>
      <c r="AS532" s="401">
        <v>0</v>
      </c>
      <c r="AT532" s="401">
        <v>0</v>
      </c>
      <c r="AU532" s="401">
        <v>0</v>
      </c>
      <c r="AV532" s="401">
        <v>0</v>
      </c>
      <c r="AW532" s="401">
        <v>0</v>
      </c>
      <c r="AX532" s="401">
        <v>0</v>
      </c>
      <c r="AY532" s="401">
        <v>0</v>
      </c>
      <c r="AZ532" s="401">
        <v>0</v>
      </c>
      <c r="BA532" s="401">
        <v>0</v>
      </c>
      <c r="BB532" s="401">
        <v>0</v>
      </c>
      <c r="BC532" s="401">
        <v>0</v>
      </c>
      <c r="BD532" s="401">
        <v>0</v>
      </c>
      <c r="BE532" s="401">
        <v>0</v>
      </c>
      <c r="BF532" s="401">
        <v>0</v>
      </c>
      <c r="BG532" s="401">
        <v>0</v>
      </c>
      <c r="BH532" s="401">
        <v>0</v>
      </c>
      <c r="BI532" s="401">
        <v>0</v>
      </c>
      <c r="BJ532" s="28"/>
      <c r="BK532" s="28"/>
      <c r="BL532" s="28"/>
      <c r="BM532" s="28"/>
    </row>
    <row r="533" spans="1:65" ht="118" x14ac:dyDescent="0.35">
      <c r="A533" s="28"/>
      <c r="B533" s="402"/>
      <c r="C533" s="403"/>
      <c r="D533" s="404" t="s">
        <v>500</v>
      </c>
      <c r="E533" s="405">
        <v>0</v>
      </c>
      <c r="F533" s="406"/>
      <c r="G533" s="407"/>
      <c r="H533" s="407"/>
      <c r="I533" s="407"/>
      <c r="J533" s="407"/>
      <c r="K533" s="407"/>
      <c r="L533" s="407"/>
      <c r="M533" s="407"/>
      <c r="N533" s="407"/>
      <c r="O533" s="407"/>
      <c r="P533" s="407"/>
      <c r="Q533" s="407"/>
      <c r="R533" s="407"/>
      <c r="S533" s="407"/>
      <c r="T533" s="407"/>
      <c r="U533" s="407"/>
      <c r="V533" s="407"/>
      <c r="W533" s="407"/>
      <c r="X533" s="407"/>
      <c r="Y533" s="407"/>
      <c r="Z533" s="407"/>
      <c r="AA533" s="407"/>
      <c r="AB533" s="407"/>
      <c r="AC533" s="407"/>
      <c r="AD533" s="407"/>
      <c r="AE533" s="407"/>
      <c r="AF533" s="407"/>
      <c r="AG533" s="407"/>
      <c r="AH533" s="407"/>
      <c r="AI533" s="407"/>
      <c r="AJ533" s="407"/>
      <c r="AK533" s="407"/>
      <c r="AL533" s="407"/>
      <c r="AM533" s="407"/>
      <c r="AN533" s="407"/>
      <c r="AO533" s="407"/>
      <c r="AP533" s="407"/>
      <c r="AQ533" s="407"/>
      <c r="AR533" s="407"/>
      <c r="AS533" s="407"/>
      <c r="AT533" s="407"/>
      <c r="AU533" s="407"/>
      <c r="AV533" s="407"/>
      <c r="AW533" s="407"/>
      <c r="AX533" s="407"/>
      <c r="AY533" s="407"/>
      <c r="AZ533" s="407"/>
      <c r="BA533" s="407"/>
      <c r="BB533" s="407"/>
      <c r="BC533" s="407"/>
      <c r="BD533" s="407"/>
      <c r="BE533" s="407"/>
      <c r="BF533" s="407"/>
      <c r="BG533" s="407"/>
      <c r="BH533" s="407"/>
      <c r="BI533" s="407"/>
      <c r="BJ533" s="28"/>
      <c r="BK533" s="28"/>
      <c r="BL533" s="28"/>
      <c r="BM533" s="28"/>
    </row>
    <row r="534" spans="1:65" x14ac:dyDescent="0.35">
      <c r="A534" s="28"/>
      <c r="B534" s="402"/>
      <c r="C534" s="403"/>
      <c r="D534" s="404"/>
      <c r="E534" s="405">
        <v>1</v>
      </c>
      <c r="F534" s="406"/>
      <c r="G534" s="523"/>
      <c r="H534" s="407">
        <v>0</v>
      </c>
      <c r="I534" s="407">
        <v>0</v>
      </c>
      <c r="J534" s="407">
        <v>0</v>
      </c>
      <c r="K534" s="407">
        <v>0</v>
      </c>
      <c r="L534" s="407">
        <v>0</v>
      </c>
      <c r="M534" s="407">
        <v>0</v>
      </c>
      <c r="N534" s="407">
        <v>0</v>
      </c>
      <c r="O534" s="407">
        <v>0</v>
      </c>
      <c r="P534" s="407">
        <v>0</v>
      </c>
      <c r="Q534" s="407">
        <v>0</v>
      </c>
      <c r="R534" s="407">
        <v>0</v>
      </c>
      <c r="S534" s="407">
        <v>0</v>
      </c>
      <c r="T534" s="407">
        <v>0</v>
      </c>
      <c r="U534" s="407">
        <v>0</v>
      </c>
      <c r="V534" s="407">
        <v>0</v>
      </c>
      <c r="W534" s="407">
        <v>0</v>
      </c>
      <c r="X534" s="407">
        <v>0</v>
      </c>
      <c r="Y534" s="407">
        <v>0</v>
      </c>
      <c r="Z534" s="407">
        <v>0</v>
      </c>
      <c r="AA534" s="407">
        <v>0</v>
      </c>
      <c r="AB534" s="407">
        <v>0</v>
      </c>
      <c r="AC534" s="407">
        <v>0</v>
      </c>
      <c r="AD534" s="407">
        <v>0</v>
      </c>
      <c r="AE534" s="407">
        <v>0</v>
      </c>
      <c r="AF534" s="407">
        <v>0</v>
      </c>
      <c r="AG534" s="407">
        <v>0</v>
      </c>
      <c r="AH534" s="407">
        <v>0</v>
      </c>
      <c r="AI534" s="407">
        <v>0</v>
      </c>
      <c r="AJ534" s="407">
        <v>0</v>
      </c>
      <c r="AK534" s="407">
        <v>0</v>
      </c>
      <c r="AL534" s="407">
        <v>0</v>
      </c>
      <c r="AM534" s="407">
        <v>0</v>
      </c>
      <c r="AN534" s="407">
        <v>0</v>
      </c>
      <c r="AO534" s="407">
        <v>0</v>
      </c>
      <c r="AP534" s="407">
        <v>0</v>
      </c>
      <c r="AQ534" s="407">
        <v>0</v>
      </c>
      <c r="AR534" s="407">
        <v>0</v>
      </c>
      <c r="AS534" s="407">
        <v>0</v>
      </c>
      <c r="AT534" s="407">
        <v>0</v>
      </c>
      <c r="AU534" s="407">
        <v>0</v>
      </c>
      <c r="AV534" s="407">
        <v>0</v>
      </c>
      <c r="AW534" s="407">
        <v>0</v>
      </c>
      <c r="AX534" s="407">
        <v>0</v>
      </c>
      <c r="AY534" s="407">
        <v>0</v>
      </c>
      <c r="AZ534" s="407">
        <v>0</v>
      </c>
      <c r="BA534" s="407">
        <v>0</v>
      </c>
      <c r="BB534" s="407">
        <v>0</v>
      </c>
      <c r="BC534" s="407">
        <v>0</v>
      </c>
      <c r="BD534" s="407">
        <v>0</v>
      </c>
      <c r="BE534" s="407">
        <v>0</v>
      </c>
      <c r="BF534" s="407">
        <v>0</v>
      </c>
      <c r="BG534" s="407">
        <v>0</v>
      </c>
      <c r="BH534" s="407">
        <v>0</v>
      </c>
      <c r="BI534" s="407">
        <v>0</v>
      </c>
      <c r="BJ534" s="28"/>
      <c r="BK534" s="28"/>
      <c r="BL534" s="28"/>
      <c r="BM534" s="28"/>
    </row>
    <row r="535" spans="1:65" x14ac:dyDescent="0.35">
      <c r="A535" s="28"/>
      <c r="B535" s="402"/>
      <c r="C535" s="403"/>
      <c r="D535" s="404"/>
      <c r="E535" s="405">
        <v>2</v>
      </c>
      <c r="F535" s="406"/>
      <c r="G535" s="408"/>
      <c r="H535" s="524"/>
      <c r="I535" s="407">
        <v>0</v>
      </c>
      <c r="J535" s="407">
        <v>0</v>
      </c>
      <c r="K535" s="407">
        <v>0</v>
      </c>
      <c r="L535" s="407">
        <v>0</v>
      </c>
      <c r="M535" s="407">
        <v>0</v>
      </c>
      <c r="N535" s="407">
        <v>0</v>
      </c>
      <c r="O535" s="407">
        <v>0</v>
      </c>
      <c r="P535" s="407">
        <v>0</v>
      </c>
      <c r="Q535" s="407">
        <v>0</v>
      </c>
      <c r="R535" s="407">
        <v>0</v>
      </c>
      <c r="S535" s="407">
        <v>0</v>
      </c>
      <c r="T535" s="407">
        <v>0</v>
      </c>
      <c r="U535" s="407">
        <v>0</v>
      </c>
      <c r="V535" s="407">
        <v>0</v>
      </c>
      <c r="W535" s="407">
        <v>0</v>
      </c>
      <c r="X535" s="407">
        <v>0</v>
      </c>
      <c r="Y535" s="407">
        <v>0</v>
      </c>
      <c r="Z535" s="407">
        <v>0</v>
      </c>
      <c r="AA535" s="407">
        <v>0</v>
      </c>
      <c r="AB535" s="407">
        <v>0</v>
      </c>
      <c r="AC535" s="407">
        <v>0</v>
      </c>
      <c r="AD535" s="407">
        <v>0</v>
      </c>
      <c r="AE535" s="407">
        <v>0</v>
      </c>
      <c r="AF535" s="407">
        <v>0</v>
      </c>
      <c r="AG535" s="407">
        <v>0</v>
      </c>
      <c r="AH535" s="407">
        <v>0</v>
      </c>
      <c r="AI535" s="407">
        <v>0</v>
      </c>
      <c r="AJ535" s="407">
        <v>0</v>
      </c>
      <c r="AK535" s="407">
        <v>0</v>
      </c>
      <c r="AL535" s="407">
        <v>0</v>
      </c>
      <c r="AM535" s="407">
        <v>0</v>
      </c>
      <c r="AN535" s="407">
        <v>0</v>
      </c>
      <c r="AO535" s="407">
        <v>0</v>
      </c>
      <c r="AP535" s="407">
        <v>0</v>
      </c>
      <c r="AQ535" s="407">
        <v>0</v>
      </c>
      <c r="AR535" s="407">
        <v>0</v>
      </c>
      <c r="AS535" s="407">
        <v>0</v>
      </c>
      <c r="AT535" s="407">
        <v>0</v>
      </c>
      <c r="AU535" s="407">
        <v>0</v>
      </c>
      <c r="AV535" s="407">
        <v>0</v>
      </c>
      <c r="AW535" s="407">
        <v>0</v>
      </c>
      <c r="AX535" s="407">
        <v>0</v>
      </c>
      <c r="AY535" s="407">
        <v>0</v>
      </c>
      <c r="AZ535" s="407">
        <v>0</v>
      </c>
      <c r="BA535" s="407">
        <v>0</v>
      </c>
      <c r="BB535" s="407">
        <v>0</v>
      </c>
      <c r="BC535" s="407">
        <v>0</v>
      </c>
      <c r="BD535" s="407">
        <v>0</v>
      </c>
      <c r="BE535" s="407">
        <v>0</v>
      </c>
      <c r="BF535" s="407">
        <v>0</v>
      </c>
      <c r="BG535" s="407">
        <v>0</v>
      </c>
      <c r="BH535" s="407">
        <v>0</v>
      </c>
      <c r="BI535" s="407">
        <v>0</v>
      </c>
      <c r="BJ535" s="28"/>
      <c r="BK535" s="28"/>
      <c r="BL535" s="28"/>
      <c r="BM535" s="28"/>
    </row>
    <row r="536" spans="1:65" x14ac:dyDescent="0.35">
      <c r="A536" s="28"/>
      <c r="B536" s="402"/>
      <c r="C536" s="403"/>
      <c r="D536" s="404"/>
      <c r="E536" s="405">
        <v>3</v>
      </c>
      <c r="F536" s="406"/>
      <c r="G536" s="408"/>
      <c r="H536" s="409"/>
      <c r="I536" s="524"/>
      <c r="J536" s="407">
        <v>0</v>
      </c>
      <c r="K536" s="407">
        <v>0</v>
      </c>
      <c r="L536" s="407">
        <v>0</v>
      </c>
      <c r="M536" s="407">
        <v>0</v>
      </c>
      <c r="N536" s="407">
        <v>0</v>
      </c>
      <c r="O536" s="407">
        <v>0</v>
      </c>
      <c r="P536" s="407">
        <v>0</v>
      </c>
      <c r="Q536" s="407">
        <v>0</v>
      </c>
      <c r="R536" s="407">
        <v>0</v>
      </c>
      <c r="S536" s="407">
        <v>0</v>
      </c>
      <c r="T536" s="407">
        <v>0</v>
      </c>
      <c r="U536" s="407">
        <v>0</v>
      </c>
      <c r="V536" s="407">
        <v>0</v>
      </c>
      <c r="W536" s="407">
        <v>0</v>
      </c>
      <c r="X536" s="407">
        <v>0</v>
      </c>
      <c r="Y536" s="407">
        <v>0</v>
      </c>
      <c r="Z536" s="407">
        <v>0</v>
      </c>
      <c r="AA536" s="407">
        <v>0</v>
      </c>
      <c r="AB536" s="407">
        <v>0</v>
      </c>
      <c r="AC536" s="407">
        <v>0</v>
      </c>
      <c r="AD536" s="407">
        <v>0</v>
      </c>
      <c r="AE536" s="407">
        <v>0</v>
      </c>
      <c r="AF536" s="407">
        <v>0</v>
      </c>
      <c r="AG536" s="407">
        <v>0</v>
      </c>
      <c r="AH536" s="407">
        <v>0</v>
      </c>
      <c r="AI536" s="407">
        <v>0</v>
      </c>
      <c r="AJ536" s="407">
        <v>0</v>
      </c>
      <c r="AK536" s="407">
        <v>0</v>
      </c>
      <c r="AL536" s="407">
        <v>0</v>
      </c>
      <c r="AM536" s="407">
        <v>0</v>
      </c>
      <c r="AN536" s="407">
        <v>0</v>
      </c>
      <c r="AO536" s="407">
        <v>0</v>
      </c>
      <c r="AP536" s="407">
        <v>0</v>
      </c>
      <c r="AQ536" s="407">
        <v>0</v>
      </c>
      <c r="AR536" s="407">
        <v>0</v>
      </c>
      <c r="AS536" s="407">
        <v>0</v>
      </c>
      <c r="AT536" s="407">
        <v>0</v>
      </c>
      <c r="AU536" s="407">
        <v>0</v>
      </c>
      <c r="AV536" s="407">
        <v>0</v>
      </c>
      <c r="AW536" s="407">
        <v>0</v>
      </c>
      <c r="AX536" s="407">
        <v>0</v>
      </c>
      <c r="AY536" s="407">
        <v>0</v>
      </c>
      <c r="AZ536" s="407">
        <v>0</v>
      </c>
      <c r="BA536" s="407">
        <v>0</v>
      </c>
      <c r="BB536" s="407">
        <v>0</v>
      </c>
      <c r="BC536" s="407">
        <v>0</v>
      </c>
      <c r="BD536" s="407">
        <v>0</v>
      </c>
      <c r="BE536" s="407">
        <v>0</v>
      </c>
      <c r="BF536" s="407">
        <v>0</v>
      </c>
      <c r="BG536" s="407">
        <v>0</v>
      </c>
      <c r="BH536" s="407">
        <v>0</v>
      </c>
      <c r="BI536" s="407">
        <v>0</v>
      </c>
      <c r="BJ536" s="28"/>
      <c r="BK536" s="28"/>
      <c r="BL536" s="28"/>
      <c r="BM536" s="28"/>
    </row>
    <row r="537" spans="1:65" x14ac:dyDescent="0.35">
      <c r="A537" s="28"/>
      <c r="B537" s="402"/>
      <c r="C537" s="403"/>
      <c r="D537" s="404"/>
      <c r="E537" s="405">
        <v>4</v>
      </c>
      <c r="F537" s="406"/>
      <c r="G537" s="408"/>
      <c r="H537" s="409"/>
      <c r="I537" s="409"/>
      <c r="J537" s="524"/>
      <c r="K537" s="407">
        <v>0</v>
      </c>
      <c r="L537" s="407">
        <v>0</v>
      </c>
      <c r="M537" s="407">
        <v>0</v>
      </c>
      <c r="N537" s="407">
        <v>0</v>
      </c>
      <c r="O537" s="407">
        <v>0</v>
      </c>
      <c r="P537" s="407">
        <v>0</v>
      </c>
      <c r="Q537" s="407">
        <v>0</v>
      </c>
      <c r="R537" s="407">
        <v>0</v>
      </c>
      <c r="S537" s="407">
        <v>0</v>
      </c>
      <c r="T537" s="407">
        <v>0</v>
      </c>
      <c r="U537" s="407">
        <v>0</v>
      </c>
      <c r="V537" s="407">
        <v>0</v>
      </c>
      <c r="W537" s="407">
        <v>0</v>
      </c>
      <c r="X537" s="407">
        <v>0</v>
      </c>
      <c r="Y537" s="407">
        <v>0</v>
      </c>
      <c r="Z537" s="407">
        <v>0</v>
      </c>
      <c r="AA537" s="407">
        <v>0</v>
      </c>
      <c r="AB537" s="407">
        <v>0</v>
      </c>
      <c r="AC537" s="407">
        <v>0</v>
      </c>
      <c r="AD537" s="407">
        <v>0</v>
      </c>
      <c r="AE537" s="407">
        <v>0</v>
      </c>
      <c r="AF537" s="407">
        <v>0</v>
      </c>
      <c r="AG537" s="407">
        <v>0</v>
      </c>
      <c r="AH537" s="407">
        <v>0</v>
      </c>
      <c r="AI537" s="407">
        <v>0</v>
      </c>
      <c r="AJ537" s="407">
        <v>0</v>
      </c>
      <c r="AK537" s="407">
        <v>0</v>
      </c>
      <c r="AL537" s="407">
        <v>0</v>
      </c>
      <c r="AM537" s="407">
        <v>0</v>
      </c>
      <c r="AN537" s="407">
        <v>0</v>
      </c>
      <c r="AO537" s="407">
        <v>0</v>
      </c>
      <c r="AP537" s="407">
        <v>0</v>
      </c>
      <c r="AQ537" s="407">
        <v>0</v>
      </c>
      <c r="AR537" s="407">
        <v>0</v>
      </c>
      <c r="AS537" s="407">
        <v>0</v>
      </c>
      <c r="AT537" s="407">
        <v>0</v>
      </c>
      <c r="AU537" s="407">
        <v>0</v>
      </c>
      <c r="AV537" s="407">
        <v>0</v>
      </c>
      <c r="AW537" s="407">
        <v>0</v>
      </c>
      <c r="AX537" s="407">
        <v>0</v>
      </c>
      <c r="AY537" s="407">
        <v>0</v>
      </c>
      <c r="AZ537" s="407">
        <v>0</v>
      </c>
      <c r="BA537" s="407">
        <v>0</v>
      </c>
      <c r="BB537" s="407">
        <v>0</v>
      </c>
      <c r="BC537" s="407">
        <v>0</v>
      </c>
      <c r="BD537" s="407">
        <v>0</v>
      </c>
      <c r="BE537" s="407">
        <v>0</v>
      </c>
      <c r="BF537" s="407">
        <v>0</v>
      </c>
      <c r="BG537" s="407">
        <v>0</v>
      </c>
      <c r="BH537" s="407">
        <v>0</v>
      </c>
      <c r="BI537" s="407">
        <v>0</v>
      </c>
      <c r="BJ537" s="28"/>
      <c r="BK537" s="28"/>
      <c r="BL537" s="28"/>
      <c r="BM537" s="28"/>
    </row>
    <row r="538" spans="1:65" x14ac:dyDescent="0.35">
      <c r="A538" s="28"/>
      <c r="B538" s="402"/>
      <c r="C538" s="403"/>
      <c r="D538" s="404"/>
      <c r="E538" s="405">
        <v>5</v>
      </c>
      <c r="F538" s="406"/>
      <c r="G538" s="408"/>
      <c r="H538" s="409"/>
      <c r="I538" s="409"/>
      <c r="J538" s="409"/>
      <c r="K538" s="524"/>
      <c r="L538" s="407">
        <v>0</v>
      </c>
      <c r="M538" s="407">
        <v>0</v>
      </c>
      <c r="N538" s="407">
        <v>0</v>
      </c>
      <c r="O538" s="407">
        <v>0</v>
      </c>
      <c r="P538" s="407">
        <v>0</v>
      </c>
      <c r="Q538" s="407">
        <v>0</v>
      </c>
      <c r="R538" s="407">
        <v>0</v>
      </c>
      <c r="S538" s="407">
        <v>0</v>
      </c>
      <c r="T538" s="407">
        <v>0</v>
      </c>
      <c r="U538" s="407">
        <v>0</v>
      </c>
      <c r="V538" s="407">
        <v>0</v>
      </c>
      <c r="W538" s="407">
        <v>0</v>
      </c>
      <c r="X538" s="407">
        <v>0</v>
      </c>
      <c r="Y538" s="407">
        <v>0</v>
      </c>
      <c r="Z538" s="407">
        <v>0</v>
      </c>
      <c r="AA538" s="407">
        <v>0</v>
      </c>
      <c r="AB538" s="407">
        <v>0</v>
      </c>
      <c r="AC538" s="407">
        <v>0</v>
      </c>
      <c r="AD538" s="407">
        <v>0</v>
      </c>
      <c r="AE538" s="407">
        <v>0</v>
      </c>
      <c r="AF538" s="407">
        <v>0</v>
      </c>
      <c r="AG538" s="407">
        <v>0</v>
      </c>
      <c r="AH538" s="407">
        <v>0</v>
      </c>
      <c r="AI538" s="407">
        <v>0</v>
      </c>
      <c r="AJ538" s="407">
        <v>0</v>
      </c>
      <c r="AK538" s="407">
        <v>0</v>
      </c>
      <c r="AL538" s="407">
        <v>0</v>
      </c>
      <c r="AM538" s="407">
        <v>0</v>
      </c>
      <c r="AN538" s="407">
        <v>0</v>
      </c>
      <c r="AO538" s="407">
        <v>0</v>
      </c>
      <c r="AP538" s="407">
        <v>0</v>
      </c>
      <c r="AQ538" s="407">
        <v>0</v>
      </c>
      <c r="AR538" s="407">
        <v>0</v>
      </c>
      <c r="AS538" s="407">
        <v>0</v>
      </c>
      <c r="AT538" s="407">
        <v>0</v>
      </c>
      <c r="AU538" s="407">
        <v>0</v>
      </c>
      <c r="AV538" s="407">
        <v>0</v>
      </c>
      <c r="AW538" s="407">
        <v>0</v>
      </c>
      <c r="AX538" s="407">
        <v>0</v>
      </c>
      <c r="AY538" s="407">
        <v>0</v>
      </c>
      <c r="AZ538" s="407">
        <v>0</v>
      </c>
      <c r="BA538" s="407">
        <v>0</v>
      </c>
      <c r="BB538" s="407">
        <v>0</v>
      </c>
      <c r="BC538" s="407">
        <v>0</v>
      </c>
      <c r="BD538" s="407">
        <v>0</v>
      </c>
      <c r="BE538" s="407">
        <v>0</v>
      </c>
      <c r="BF538" s="407">
        <v>0</v>
      </c>
      <c r="BG538" s="407">
        <v>0</v>
      </c>
      <c r="BH538" s="407">
        <v>0</v>
      </c>
      <c r="BI538" s="407">
        <v>0</v>
      </c>
      <c r="BJ538" s="28"/>
      <c r="BK538" s="28"/>
      <c r="BL538" s="28"/>
      <c r="BM538" s="28"/>
    </row>
    <row r="539" spans="1:65" x14ac:dyDescent="0.35">
      <c r="A539" s="28"/>
      <c r="B539" s="402"/>
      <c r="C539" s="403"/>
      <c r="D539" s="404"/>
      <c r="E539" s="405">
        <v>6</v>
      </c>
      <c r="F539" s="406"/>
      <c r="G539" s="408"/>
      <c r="H539" s="409"/>
      <c r="I539" s="409"/>
      <c r="J539" s="409"/>
      <c r="K539" s="409"/>
      <c r="L539" s="524"/>
      <c r="M539" s="407">
        <v>0</v>
      </c>
      <c r="N539" s="407">
        <v>0</v>
      </c>
      <c r="O539" s="407">
        <v>0</v>
      </c>
      <c r="P539" s="407">
        <v>0</v>
      </c>
      <c r="Q539" s="407">
        <v>0</v>
      </c>
      <c r="R539" s="407">
        <v>0</v>
      </c>
      <c r="S539" s="407">
        <v>0</v>
      </c>
      <c r="T539" s="407">
        <v>0</v>
      </c>
      <c r="U539" s="407">
        <v>0</v>
      </c>
      <c r="V539" s="407">
        <v>0</v>
      </c>
      <c r="W539" s="407">
        <v>0</v>
      </c>
      <c r="X539" s="407">
        <v>0</v>
      </c>
      <c r="Y539" s="407">
        <v>0</v>
      </c>
      <c r="Z539" s="407">
        <v>0</v>
      </c>
      <c r="AA539" s="407">
        <v>0</v>
      </c>
      <c r="AB539" s="407">
        <v>0</v>
      </c>
      <c r="AC539" s="407">
        <v>0</v>
      </c>
      <c r="AD539" s="407">
        <v>0</v>
      </c>
      <c r="AE539" s="407">
        <v>0</v>
      </c>
      <c r="AF539" s="407">
        <v>0</v>
      </c>
      <c r="AG539" s="407">
        <v>0</v>
      </c>
      <c r="AH539" s="407">
        <v>0</v>
      </c>
      <c r="AI539" s="407">
        <v>0</v>
      </c>
      <c r="AJ539" s="407">
        <v>0</v>
      </c>
      <c r="AK539" s="407">
        <v>0</v>
      </c>
      <c r="AL539" s="407">
        <v>0</v>
      </c>
      <c r="AM539" s="407">
        <v>0</v>
      </c>
      <c r="AN539" s="407">
        <v>0</v>
      </c>
      <c r="AO539" s="407">
        <v>0</v>
      </c>
      <c r="AP539" s="407">
        <v>0</v>
      </c>
      <c r="AQ539" s="407">
        <v>0</v>
      </c>
      <c r="AR539" s="407">
        <v>0</v>
      </c>
      <c r="AS539" s="407">
        <v>0</v>
      </c>
      <c r="AT539" s="407">
        <v>0</v>
      </c>
      <c r="AU539" s="407">
        <v>0</v>
      </c>
      <c r="AV539" s="407">
        <v>0</v>
      </c>
      <c r="AW539" s="407">
        <v>0</v>
      </c>
      <c r="AX539" s="407">
        <v>0</v>
      </c>
      <c r="AY539" s="407">
        <v>0</v>
      </c>
      <c r="AZ539" s="407">
        <v>0</v>
      </c>
      <c r="BA539" s="407">
        <v>0</v>
      </c>
      <c r="BB539" s="407">
        <v>0</v>
      </c>
      <c r="BC539" s="407">
        <v>0</v>
      </c>
      <c r="BD539" s="407">
        <v>0</v>
      </c>
      <c r="BE539" s="407">
        <v>0</v>
      </c>
      <c r="BF539" s="407">
        <v>0</v>
      </c>
      <c r="BG539" s="407">
        <v>0</v>
      </c>
      <c r="BH539" s="407">
        <v>0</v>
      </c>
      <c r="BI539" s="407">
        <v>0</v>
      </c>
      <c r="BJ539" s="28"/>
      <c r="BK539" s="28"/>
      <c r="BL539" s="28"/>
      <c r="BM539" s="28"/>
    </row>
    <row r="540" spans="1:65" x14ac:dyDescent="0.35">
      <c r="A540" s="28"/>
      <c r="B540" s="402"/>
      <c r="C540" s="403"/>
      <c r="D540" s="404"/>
      <c r="E540" s="405">
        <v>7</v>
      </c>
      <c r="F540" s="406"/>
      <c r="G540" s="408"/>
      <c r="H540" s="409"/>
      <c r="I540" s="409"/>
      <c r="J540" s="409"/>
      <c r="K540" s="409"/>
      <c r="L540" s="409"/>
      <c r="M540" s="524"/>
      <c r="N540" s="407">
        <v>0</v>
      </c>
      <c r="O540" s="407">
        <v>0</v>
      </c>
      <c r="P540" s="407">
        <v>0</v>
      </c>
      <c r="Q540" s="407">
        <v>0</v>
      </c>
      <c r="R540" s="407">
        <v>0</v>
      </c>
      <c r="S540" s="407">
        <v>0</v>
      </c>
      <c r="T540" s="407">
        <v>0</v>
      </c>
      <c r="U540" s="407">
        <v>0</v>
      </c>
      <c r="V540" s="407">
        <v>0</v>
      </c>
      <c r="W540" s="407">
        <v>0</v>
      </c>
      <c r="X540" s="407">
        <v>0</v>
      </c>
      <c r="Y540" s="407">
        <v>0</v>
      </c>
      <c r="Z540" s="407">
        <v>0</v>
      </c>
      <c r="AA540" s="407">
        <v>0</v>
      </c>
      <c r="AB540" s="407">
        <v>0</v>
      </c>
      <c r="AC540" s="407">
        <v>0</v>
      </c>
      <c r="AD540" s="407">
        <v>0</v>
      </c>
      <c r="AE540" s="407">
        <v>0</v>
      </c>
      <c r="AF540" s="407">
        <v>0</v>
      </c>
      <c r="AG540" s="407">
        <v>0</v>
      </c>
      <c r="AH540" s="407">
        <v>0</v>
      </c>
      <c r="AI540" s="407">
        <v>0</v>
      </c>
      <c r="AJ540" s="407">
        <v>0</v>
      </c>
      <c r="AK540" s="407">
        <v>0</v>
      </c>
      <c r="AL540" s="407">
        <v>0</v>
      </c>
      <c r="AM540" s="407">
        <v>0</v>
      </c>
      <c r="AN540" s="407">
        <v>0</v>
      </c>
      <c r="AO540" s="407">
        <v>0</v>
      </c>
      <c r="AP540" s="407">
        <v>0</v>
      </c>
      <c r="AQ540" s="407">
        <v>0</v>
      </c>
      <c r="AR540" s="407">
        <v>0</v>
      </c>
      <c r="AS540" s="407">
        <v>0</v>
      </c>
      <c r="AT540" s="407">
        <v>0</v>
      </c>
      <c r="AU540" s="407">
        <v>0</v>
      </c>
      <c r="AV540" s="407">
        <v>0</v>
      </c>
      <c r="AW540" s="407">
        <v>0</v>
      </c>
      <c r="AX540" s="407">
        <v>0</v>
      </c>
      <c r="AY540" s="407">
        <v>0</v>
      </c>
      <c r="AZ540" s="407">
        <v>0</v>
      </c>
      <c r="BA540" s="407">
        <v>0</v>
      </c>
      <c r="BB540" s="407">
        <v>0</v>
      </c>
      <c r="BC540" s="407">
        <v>0</v>
      </c>
      <c r="BD540" s="407">
        <v>0</v>
      </c>
      <c r="BE540" s="407">
        <v>0</v>
      </c>
      <c r="BF540" s="407">
        <v>0</v>
      </c>
      <c r="BG540" s="407">
        <v>0</v>
      </c>
      <c r="BH540" s="407">
        <v>0</v>
      </c>
      <c r="BI540" s="407">
        <v>0</v>
      </c>
      <c r="BJ540" s="28"/>
      <c r="BK540" s="28"/>
      <c r="BL540" s="28"/>
      <c r="BM540" s="28"/>
    </row>
    <row r="541" spans="1:65" x14ac:dyDescent="0.35">
      <c r="A541" s="28"/>
      <c r="B541" s="402"/>
      <c r="C541" s="403"/>
      <c r="D541" s="404"/>
      <c r="E541" s="405">
        <v>8</v>
      </c>
      <c r="F541" s="406"/>
      <c r="G541" s="408"/>
      <c r="H541" s="409"/>
      <c r="I541" s="409"/>
      <c r="J541" s="409"/>
      <c r="K541" s="409"/>
      <c r="L541" s="409"/>
      <c r="M541" s="409"/>
      <c r="N541" s="524"/>
      <c r="O541" s="407">
        <v>0</v>
      </c>
      <c r="P541" s="407">
        <v>0</v>
      </c>
      <c r="Q541" s="407">
        <v>0</v>
      </c>
      <c r="R541" s="407">
        <v>0</v>
      </c>
      <c r="S541" s="407">
        <v>0</v>
      </c>
      <c r="T541" s="407">
        <v>0</v>
      </c>
      <c r="U541" s="407">
        <v>0</v>
      </c>
      <c r="V541" s="407">
        <v>0</v>
      </c>
      <c r="W541" s="407">
        <v>0</v>
      </c>
      <c r="X541" s="407">
        <v>0</v>
      </c>
      <c r="Y541" s="407">
        <v>0</v>
      </c>
      <c r="Z541" s="407">
        <v>0</v>
      </c>
      <c r="AA541" s="407">
        <v>0</v>
      </c>
      <c r="AB541" s="407">
        <v>0</v>
      </c>
      <c r="AC541" s="407">
        <v>0</v>
      </c>
      <c r="AD541" s="407">
        <v>0</v>
      </c>
      <c r="AE541" s="407">
        <v>0</v>
      </c>
      <c r="AF541" s="407">
        <v>0</v>
      </c>
      <c r="AG541" s="407">
        <v>0</v>
      </c>
      <c r="AH541" s="407">
        <v>0</v>
      </c>
      <c r="AI541" s="407">
        <v>0</v>
      </c>
      <c r="AJ541" s="407">
        <v>0</v>
      </c>
      <c r="AK541" s="407">
        <v>0</v>
      </c>
      <c r="AL541" s="407">
        <v>0</v>
      </c>
      <c r="AM541" s="407">
        <v>0</v>
      </c>
      <c r="AN541" s="407">
        <v>0</v>
      </c>
      <c r="AO541" s="407">
        <v>0</v>
      </c>
      <c r="AP541" s="407">
        <v>0</v>
      </c>
      <c r="AQ541" s="407">
        <v>0</v>
      </c>
      <c r="AR541" s="407">
        <v>0</v>
      </c>
      <c r="AS541" s="407">
        <v>0</v>
      </c>
      <c r="AT541" s="407">
        <v>0</v>
      </c>
      <c r="AU541" s="407">
        <v>0</v>
      </c>
      <c r="AV541" s="407">
        <v>0</v>
      </c>
      <c r="AW541" s="407">
        <v>0</v>
      </c>
      <c r="AX541" s="407">
        <v>0</v>
      </c>
      <c r="AY541" s="407">
        <v>0</v>
      </c>
      <c r="AZ541" s="407">
        <v>0</v>
      </c>
      <c r="BA541" s="407">
        <v>0</v>
      </c>
      <c r="BB541" s="407">
        <v>0</v>
      </c>
      <c r="BC541" s="407">
        <v>0</v>
      </c>
      <c r="BD541" s="407">
        <v>0</v>
      </c>
      <c r="BE541" s="407">
        <v>0</v>
      </c>
      <c r="BF541" s="407">
        <v>0</v>
      </c>
      <c r="BG541" s="407">
        <v>0</v>
      </c>
      <c r="BH541" s="407">
        <v>0</v>
      </c>
      <c r="BI541" s="407">
        <v>0</v>
      </c>
      <c r="BJ541" s="28"/>
      <c r="BK541" s="28"/>
      <c r="BL541" s="28"/>
      <c r="BM541" s="28"/>
    </row>
    <row r="542" spans="1:65" x14ac:dyDescent="0.35">
      <c r="A542" s="28"/>
      <c r="B542" s="402"/>
      <c r="C542" s="403"/>
      <c r="D542" s="404"/>
      <c r="E542" s="405">
        <v>9</v>
      </c>
      <c r="F542" s="406"/>
      <c r="G542" s="408"/>
      <c r="H542" s="409"/>
      <c r="I542" s="409"/>
      <c r="J542" s="409"/>
      <c r="K542" s="409"/>
      <c r="L542" s="409"/>
      <c r="M542" s="409"/>
      <c r="N542" s="409"/>
      <c r="O542" s="524"/>
      <c r="P542" s="407">
        <v>0</v>
      </c>
      <c r="Q542" s="407">
        <v>0</v>
      </c>
      <c r="R542" s="407">
        <v>0</v>
      </c>
      <c r="S542" s="407">
        <v>0</v>
      </c>
      <c r="T542" s="407">
        <v>0</v>
      </c>
      <c r="U542" s="407">
        <v>0</v>
      </c>
      <c r="V542" s="407">
        <v>0</v>
      </c>
      <c r="W542" s="407">
        <v>0</v>
      </c>
      <c r="X542" s="407">
        <v>0</v>
      </c>
      <c r="Y542" s="407">
        <v>0</v>
      </c>
      <c r="Z542" s="407">
        <v>0</v>
      </c>
      <c r="AA542" s="407">
        <v>0</v>
      </c>
      <c r="AB542" s="407">
        <v>0</v>
      </c>
      <c r="AC542" s="407">
        <v>0</v>
      </c>
      <c r="AD542" s="407">
        <v>0</v>
      </c>
      <c r="AE542" s="407">
        <v>0</v>
      </c>
      <c r="AF542" s="407">
        <v>0</v>
      </c>
      <c r="AG542" s="407">
        <v>0</v>
      </c>
      <c r="AH542" s="407">
        <v>0</v>
      </c>
      <c r="AI542" s="407">
        <v>0</v>
      </c>
      <c r="AJ542" s="407">
        <v>0</v>
      </c>
      <c r="AK542" s="407">
        <v>0</v>
      </c>
      <c r="AL542" s="407">
        <v>0</v>
      </c>
      <c r="AM542" s="407">
        <v>0</v>
      </c>
      <c r="AN542" s="407">
        <v>0</v>
      </c>
      <c r="AO542" s="407">
        <v>0</v>
      </c>
      <c r="AP542" s="407">
        <v>0</v>
      </c>
      <c r="AQ542" s="407">
        <v>0</v>
      </c>
      <c r="AR542" s="407">
        <v>0</v>
      </c>
      <c r="AS542" s="407">
        <v>0</v>
      </c>
      <c r="AT542" s="407">
        <v>0</v>
      </c>
      <c r="AU542" s="407">
        <v>0</v>
      </c>
      <c r="AV542" s="407">
        <v>0</v>
      </c>
      <c r="AW542" s="407">
        <v>0</v>
      </c>
      <c r="AX542" s="407">
        <v>0</v>
      </c>
      <c r="AY542" s="407">
        <v>0</v>
      </c>
      <c r="AZ542" s="407">
        <v>0</v>
      </c>
      <c r="BA542" s="407">
        <v>0</v>
      </c>
      <c r="BB542" s="407">
        <v>0</v>
      </c>
      <c r="BC542" s="407">
        <v>0</v>
      </c>
      <c r="BD542" s="407">
        <v>0</v>
      </c>
      <c r="BE542" s="407">
        <v>0</v>
      </c>
      <c r="BF542" s="407">
        <v>0</v>
      </c>
      <c r="BG542" s="407">
        <v>0</v>
      </c>
      <c r="BH542" s="407">
        <v>0</v>
      </c>
      <c r="BI542" s="407">
        <v>0</v>
      </c>
      <c r="BJ542" s="28"/>
      <c r="BK542" s="28"/>
      <c r="BL542" s="28"/>
      <c r="BM542" s="28"/>
    </row>
    <row r="543" spans="1:65" x14ac:dyDescent="0.35">
      <c r="A543" s="28"/>
      <c r="B543" s="402"/>
      <c r="C543" s="403"/>
      <c r="D543" s="404"/>
      <c r="E543" s="411">
        <v>10</v>
      </c>
      <c r="F543" s="406"/>
      <c r="G543" s="408"/>
      <c r="H543" s="409"/>
      <c r="I543" s="409"/>
      <c r="J543" s="409"/>
      <c r="K543" s="409"/>
      <c r="L543" s="409"/>
      <c r="M543" s="409"/>
      <c r="N543" s="409"/>
      <c r="O543" s="409"/>
      <c r="P543" s="524"/>
      <c r="Q543" s="407">
        <v>0</v>
      </c>
      <c r="R543" s="407">
        <v>0</v>
      </c>
      <c r="S543" s="407">
        <v>0</v>
      </c>
      <c r="T543" s="407">
        <v>0</v>
      </c>
      <c r="U543" s="407">
        <v>0</v>
      </c>
      <c r="V543" s="407">
        <v>0</v>
      </c>
      <c r="W543" s="407">
        <v>0</v>
      </c>
      <c r="X543" s="407">
        <v>0</v>
      </c>
      <c r="Y543" s="407">
        <v>0</v>
      </c>
      <c r="Z543" s="407">
        <v>0</v>
      </c>
      <c r="AA543" s="407">
        <v>0</v>
      </c>
      <c r="AB543" s="407">
        <v>0</v>
      </c>
      <c r="AC543" s="407">
        <v>0</v>
      </c>
      <c r="AD543" s="407">
        <v>0</v>
      </c>
      <c r="AE543" s="407">
        <v>0</v>
      </c>
      <c r="AF543" s="407">
        <v>0</v>
      </c>
      <c r="AG543" s="407">
        <v>0</v>
      </c>
      <c r="AH543" s="407">
        <v>0</v>
      </c>
      <c r="AI543" s="407">
        <v>0</v>
      </c>
      <c r="AJ543" s="407">
        <v>0</v>
      </c>
      <c r="AK543" s="407">
        <v>0</v>
      </c>
      <c r="AL543" s="407">
        <v>0</v>
      </c>
      <c r="AM543" s="407">
        <v>0</v>
      </c>
      <c r="AN543" s="407">
        <v>0</v>
      </c>
      <c r="AO543" s="407">
        <v>0</v>
      </c>
      <c r="AP543" s="407">
        <v>0</v>
      </c>
      <c r="AQ543" s="407">
        <v>0</v>
      </c>
      <c r="AR543" s="407">
        <v>0</v>
      </c>
      <c r="AS543" s="407">
        <v>0</v>
      </c>
      <c r="AT543" s="407">
        <v>0</v>
      </c>
      <c r="AU543" s="407">
        <v>0</v>
      </c>
      <c r="AV543" s="407">
        <v>0</v>
      </c>
      <c r="AW543" s="407">
        <v>0</v>
      </c>
      <c r="AX543" s="407">
        <v>0</v>
      </c>
      <c r="AY543" s="407">
        <v>0</v>
      </c>
      <c r="AZ543" s="407">
        <v>0</v>
      </c>
      <c r="BA543" s="407">
        <v>0</v>
      </c>
      <c r="BB543" s="407">
        <v>0</v>
      </c>
      <c r="BC543" s="407">
        <v>0</v>
      </c>
      <c r="BD543" s="407">
        <v>0</v>
      </c>
      <c r="BE543" s="407">
        <v>0</v>
      </c>
      <c r="BF543" s="407">
        <v>0</v>
      </c>
      <c r="BG543" s="407">
        <v>0</v>
      </c>
      <c r="BH543" s="407">
        <v>0</v>
      </c>
      <c r="BI543" s="407">
        <v>0</v>
      </c>
      <c r="BJ543" s="28"/>
      <c r="BK543" s="28"/>
      <c r="BL543" s="28"/>
      <c r="BM543" s="28"/>
    </row>
    <row r="544" spans="1:65" x14ac:dyDescent="0.35">
      <c r="A544" s="28"/>
      <c r="B544" s="196"/>
      <c r="C544" s="402">
        <v>0</v>
      </c>
      <c r="D544" s="196"/>
      <c r="E544" s="196"/>
      <c r="F544" s="412"/>
      <c r="G544" s="413">
        <v>0</v>
      </c>
      <c r="H544" s="413">
        <v>0</v>
      </c>
      <c r="I544" s="413">
        <v>0</v>
      </c>
      <c r="J544" s="413">
        <v>0</v>
      </c>
      <c r="K544" s="413">
        <v>0</v>
      </c>
      <c r="L544" s="413">
        <v>0</v>
      </c>
      <c r="M544" s="413">
        <v>0</v>
      </c>
      <c r="N544" s="413">
        <v>0</v>
      </c>
      <c r="O544" s="413">
        <v>0</v>
      </c>
      <c r="P544" s="413">
        <v>0</v>
      </c>
      <c r="Q544" s="413">
        <v>0</v>
      </c>
      <c r="R544" s="413">
        <v>0</v>
      </c>
      <c r="S544" s="413">
        <v>0</v>
      </c>
      <c r="T544" s="413">
        <v>0</v>
      </c>
      <c r="U544" s="413">
        <v>0</v>
      </c>
      <c r="V544" s="413">
        <v>0</v>
      </c>
      <c r="W544" s="413">
        <v>0</v>
      </c>
      <c r="X544" s="413">
        <v>0</v>
      </c>
      <c r="Y544" s="413">
        <v>0</v>
      </c>
      <c r="Z544" s="413">
        <v>0</v>
      </c>
      <c r="AA544" s="413">
        <v>0</v>
      </c>
      <c r="AB544" s="413">
        <v>0</v>
      </c>
      <c r="AC544" s="413">
        <v>0</v>
      </c>
      <c r="AD544" s="413">
        <v>0</v>
      </c>
      <c r="AE544" s="413">
        <v>0</v>
      </c>
      <c r="AF544" s="413">
        <v>0</v>
      </c>
      <c r="AG544" s="413">
        <v>0</v>
      </c>
      <c r="AH544" s="413">
        <v>0</v>
      </c>
      <c r="AI544" s="413">
        <v>0</v>
      </c>
      <c r="AJ544" s="413">
        <v>0</v>
      </c>
      <c r="AK544" s="413">
        <v>0</v>
      </c>
      <c r="AL544" s="413">
        <v>0</v>
      </c>
      <c r="AM544" s="413">
        <v>0</v>
      </c>
      <c r="AN544" s="413">
        <v>0</v>
      </c>
      <c r="AO544" s="413">
        <v>0</v>
      </c>
      <c r="AP544" s="413">
        <v>0</v>
      </c>
      <c r="AQ544" s="413">
        <v>0</v>
      </c>
      <c r="AR544" s="413">
        <v>0</v>
      </c>
      <c r="AS544" s="413">
        <v>0</v>
      </c>
      <c r="AT544" s="413">
        <v>0</v>
      </c>
      <c r="AU544" s="413">
        <v>0</v>
      </c>
      <c r="AV544" s="413">
        <v>0</v>
      </c>
      <c r="AW544" s="413">
        <v>0</v>
      </c>
      <c r="AX544" s="413">
        <v>0</v>
      </c>
      <c r="AY544" s="413">
        <v>0</v>
      </c>
      <c r="AZ544" s="413">
        <v>0</v>
      </c>
      <c r="BA544" s="413">
        <v>0</v>
      </c>
      <c r="BB544" s="413">
        <v>0</v>
      </c>
      <c r="BC544" s="413">
        <v>0</v>
      </c>
      <c r="BD544" s="413">
        <v>0</v>
      </c>
      <c r="BE544" s="413">
        <v>0</v>
      </c>
      <c r="BF544" s="413">
        <v>0</v>
      </c>
      <c r="BG544" s="413">
        <v>0</v>
      </c>
      <c r="BH544" s="413">
        <v>0</v>
      </c>
      <c r="BI544" s="413">
        <v>0</v>
      </c>
      <c r="BJ544" s="28"/>
      <c r="BK544" s="28"/>
      <c r="BL544" s="28"/>
      <c r="BM544" s="28"/>
    </row>
    <row r="545" spans="1:65" x14ac:dyDescent="0.35">
      <c r="A545" s="28"/>
      <c r="B545" s="397">
        <v>0</v>
      </c>
      <c r="C545" s="398"/>
      <c r="D545" s="399" t="s">
        <v>499</v>
      </c>
      <c r="E545" s="398"/>
      <c r="F545" s="400"/>
      <c r="G545" s="415">
        <v>0</v>
      </c>
      <c r="H545" s="415">
        <v>0</v>
      </c>
      <c r="I545" s="415">
        <v>0</v>
      </c>
      <c r="J545" s="415">
        <v>0</v>
      </c>
      <c r="K545" s="415">
        <v>0</v>
      </c>
      <c r="L545" s="415">
        <v>0</v>
      </c>
      <c r="M545" s="415">
        <v>0</v>
      </c>
      <c r="N545" s="415">
        <v>0</v>
      </c>
      <c r="O545" s="415">
        <v>0</v>
      </c>
      <c r="P545" s="415">
        <v>0</v>
      </c>
      <c r="Q545" s="415">
        <v>0</v>
      </c>
      <c r="R545" s="415">
        <v>0</v>
      </c>
      <c r="S545" s="415">
        <v>0</v>
      </c>
      <c r="T545" s="415">
        <v>0</v>
      </c>
      <c r="U545" s="415">
        <v>0</v>
      </c>
      <c r="V545" s="415">
        <v>0</v>
      </c>
      <c r="W545" s="415">
        <v>0</v>
      </c>
      <c r="X545" s="415">
        <v>0</v>
      </c>
      <c r="Y545" s="415">
        <v>0</v>
      </c>
      <c r="Z545" s="415">
        <v>0</v>
      </c>
      <c r="AA545" s="415">
        <v>0</v>
      </c>
      <c r="AB545" s="415">
        <v>0</v>
      </c>
      <c r="AC545" s="415">
        <v>0</v>
      </c>
      <c r="AD545" s="415">
        <v>0</v>
      </c>
      <c r="AE545" s="415">
        <v>0</v>
      </c>
      <c r="AF545" s="415">
        <v>0</v>
      </c>
      <c r="AG545" s="415">
        <v>0</v>
      </c>
      <c r="AH545" s="415">
        <v>0</v>
      </c>
      <c r="AI545" s="415">
        <v>0</v>
      </c>
      <c r="AJ545" s="415">
        <v>0</v>
      </c>
      <c r="AK545" s="415">
        <v>0</v>
      </c>
      <c r="AL545" s="415">
        <v>0</v>
      </c>
      <c r="AM545" s="415">
        <v>0</v>
      </c>
      <c r="AN545" s="415">
        <v>0</v>
      </c>
      <c r="AO545" s="415">
        <v>0</v>
      </c>
      <c r="AP545" s="415">
        <v>0</v>
      </c>
      <c r="AQ545" s="415">
        <v>0</v>
      </c>
      <c r="AR545" s="415">
        <v>0</v>
      </c>
      <c r="AS545" s="415">
        <v>0</v>
      </c>
      <c r="AT545" s="415">
        <v>0</v>
      </c>
      <c r="AU545" s="415">
        <v>0</v>
      </c>
      <c r="AV545" s="415">
        <v>0</v>
      </c>
      <c r="AW545" s="415">
        <v>0</v>
      </c>
      <c r="AX545" s="415">
        <v>0</v>
      </c>
      <c r="AY545" s="415">
        <v>0</v>
      </c>
      <c r="AZ545" s="415">
        <v>0</v>
      </c>
      <c r="BA545" s="415">
        <v>0</v>
      </c>
      <c r="BB545" s="415">
        <v>0</v>
      </c>
      <c r="BC545" s="415">
        <v>0</v>
      </c>
      <c r="BD545" s="415">
        <v>0</v>
      </c>
      <c r="BE545" s="415">
        <v>0</v>
      </c>
      <c r="BF545" s="415">
        <v>0</v>
      </c>
      <c r="BG545" s="415">
        <v>0</v>
      </c>
      <c r="BH545" s="415">
        <v>0</v>
      </c>
      <c r="BI545" s="415">
        <v>0</v>
      </c>
      <c r="BJ545" s="28"/>
      <c r="BK545" s="28"/>
      <c r="BL545" s="28"/>
      <c r="BM545" s="28"/>
    </row>
    <row r="546" spans="1:65" ht="118" x14ac:dyDescent="0.35">
      <c r="A546" s="28"/>
      <c r="B546" s="402"/>
      <c r="C546" s="403"/>
      <c r="D546" s="404" t="s">
        <v>500</v>
      </c>
      <c r="E546" s="405">
        <v>0</v>
      </c>
      <c r="F546" s="406"/>
      <c r="G546" s="407"/>
      <c r="H546" s="407"/>
      <c r="I546" s="407"/>
      <c r="J546" s="407"/>
      <c r="K546" s="407"/>
      <c r="L546" s="407"/>
      <c r="M546" s="407"/>
      <c r="N546" s="407"/>
      <c r="O546" s="407"/>
      <c r="P546" s="407"/>
      <c r="Q546" s="407"/>
      <c r="R546" s="407"/>
      <c r="S546" s="407"/>
      <c r="T546" s="407"/>
      <c r="U546" s="407"/>
      <c r="V546" s="407"/>
      <c r="W546" s="407"/>
      <c r="X546" s="407"/>
      <c r="Y546" s="407"/>
      <c r="Z546" s="407"/>
      <c r="AA546" s="407"/>
      <c r="AB546" s="407"/>
      <c r="AC546" s="407"/>
      <c r="AD546" s="407"/>
      <c r="AE546" s="407"/>
      <c r="AF546" s="407"/>
      <c r="AG546" s="407"/>
      <c r="AH546" s="407"/>
      <c r="AI546" s="407"/>
      <c r="AJ546" s="407"/>
      <c r="AK546" s="407"/>
      <c r="AL546" s="407"/>
      <c r="AM546" s="407"/>
      <c r="AN546" s="407"/>
      <c r="AO546" s="407"/>
      <c r="AP546" s="407"/>
      <c r="AQ546" s="407"/>
      <c r="AR546" s="407"/>
      <c r="AS546" s="407"/>
      <c r="AT546" s="407"/>
      <c r="AU546" s="407"/>
      <c r="AV546" s="407"/>
      <c r="AW546" s="407"/>
      <c r="AX546" s="407"/>
      <c r="AY546" s="407"/>
      <c r="AZ546" s="407"/>
      <c r="BA546" s="407"/>
      <c r="BB546" s="407"/>
      <c r="BC546" s="407"/>
      <c r="BD546" s="407"/>
      <c r="BE546" s="407"/>
      <c r="BF546" s="407"/>
      <c r="BG546" s="407"/>
      <c r="BH546" s="407"/>
      <c r="BI546" s="407"/>
      <c r="BJ546" s="28"/>
      <c r="BK546" s="28"/>
      <c r="BL546" s="28"/>
      <c r="BM546" s="28"/>
    </row>
    <row r="547" spans="1:65" x14ac:dyDescent="0.35">
      <c r="A547" s="28"/>
      <c r="B547" s="402"/>
      <c r="C547" s="403"/>
      <c r="D547" s="404"/>
      <c r="E547" s="405">
        <v>1</v>
      </c>
      <c r="F547" s="406"/>
      <c r="G547" s="523"/>
      <c r="H547" s="407">
        <v>0</v>
      </c>
      <c r="I547" s="407">
        <v>0</v>
      </c>
      <c r="J547" s="407">
        <v>0</v>
      </c>
      <c r="K547" s="407">
        <v>0</v>
      </c>
      <c r="L547" s="407">
        <v>0</v>
      </c>
      <c r="M547" s="407">
        <v>0</v>
      </c>
      <c r="N547" s="407">
        <v>0</v>
      </c>
      <c r="O547" s="407">
        <v>0</v>
      </c>
      <c r="P547" s="407">
        <v>0</v>
      </c>
      <c r="Q547" s="407">
        <v>0</v>
      </c>
      <c r="R547" s="407">
        <v>0</v>
      </c>
      <c r="S547" s="407">
        <v>0</v>
      </c>
      <c r="T547" s="407">
        <v>0</v>
      </c>
      <c r="U547" s="407">
        <v>0</v>
      </c>
      <c r="V547" s="407">
        <v>0</v>
      </c>
      <c r="W547" s="407">
        <v>0</v>
      </c>
      <c r="X547" s="407">
        <v>0</v>
      </c>
      <c r="Y547" s="407">
        <v>0</v>
      </c>
      <c r="Z547" s="407">
        <v>0</v>
      </c>
      <c r="AA547" s="407">
        <v>0</v>
      </c>
      <c r="AB547" s="407">
        <v>0</v>
      </c>
      <c r="AC547" s="407">
        <v>0</v>
      </c>
      <c r="AD547" s="407">
        <v>0</v>
      </c>
      <c r="AE547" s="407">
        <v>0</v>
      </c>
      <c r="AF547" s="407">
        <v>0</v>
      </c>
      <c r="AG547" s="407">
        <v>0</v>
      </c>
      <c r="AH547" s="407">
        <v>0</v>
      </c>
      <c r="AI547" s="407">
        <v>0</v>
      </c>
      <c r="AJ547" s="407">
        <v>0</v>
      </c>
      <c r="AK547" s="407">
        <v>0</v>
      </c>
      <c r="AL547" s="407">
        <v>0</v>
      </c>
      <c r="AM547" s="407">
        <v>0</v>
      </c>
      <c r="AN547" s="407">
        <v>0</v>
      </c>
      <c r="AO547" s="407">
        <v>0</v>
      </c>
      <c r="AP547" s="407">
        <v>0</v>
      </c>
      <c r="AQ547" s="407">
        <v>0</v>
      </c>
      <c r="AR547" s="407">
        <v>0</v>
      </c>
      <c r="AS547" s="407">
        <v>0</v>
      </c>
      <c r="AT547" s="407">
        <v>0</v>
      </c>
      <c r="AU547" s="407">
        <v>0</v>
      </c>
      <c r="AV547" s="407">
        <v>0</v>
      </c>
      <c r="AW547" s="407">
        <v>0</v>
      </c>
      <c r="AX547" s="407">
        <v>0</v>
      </c>
      <c r="AY547" s="407">
        <v>0</v>
      </c>
      <c r="AZ547" s="407">
        <v>0</v>
      </c>
      <c r="BA547" s="407">
        <v>0</v>
      </c>
      <c r="BB547" s="407">
        <v>0</v>
      </c>
      <c r="BC547" s="407">
        <v>0</v>
      </c>
      <c r="BD547" s="407">
        <v>0</v>
      </c>
      <c r="BE547" s="407">
        <v>0</v>
      </c>
      <c r="BF547" s="407">
        <v>0</v>
      </c>
      <c r="BG547" s="407">
        <v>0</v>
      </c>
      <c r="BH547" s="407">
        <v>0</v>
      </c>
      <c r="BI547" s="407">
        <v>0</v>
      </c>
      <c r="BJ547" s="28"/>
      <c r="BK547" s="28"/>
      <c r="BL547" s="28"/>
      <c r="BM547" s="28"/>
    </row>
    <row r="548" spans="1:65" x14ac:dyDescent="0.35">
      <c r="A548" s="28"/>
      <c r="B548" s="402"/>
      <c r="C548" s="403"/>
      <c r="D548" s="404"/>
      <c r="E548" s="405">
        <v>2</v>
      </c>
      <c r="F548" s="406"/>
      <c r="G548" s="408"/>
      <c r="H548" s="524"/>
      <c r="I548" s="407">
        <v>0</v>
      </c>
      <c r="J548" s="407">
        <v>0</v>
      </c>
      <c r="K548" s="407">
        <v>0</v>
      </c>
      <c r="L548" s="407">
        <v>0</v>
      </c>
      <c r="M548" s="407">
        <v>0</v>
      </c>
      <c r="N548" s="407">
        <v>0</v>
      </c>
      <c r="O548" s="407">
        <v>0</v>
      </c>
      <c r="P548" s="407">
        <v>0</v>
      </c>
      <c r="Q548" s="407">
        <v>0</v>
      </c>
      <c r="R548" s="407">
        <v>0</v>
      </c>
      <c r="S548" s="407">
        <v>0</v>
      </c>
      <c r="T548" s="407">
        <v>0</v>
      </c>
      <c r="U548" s="407">
        <v>0</v>
      </c>
      <c r="V548" s="407">
        <v>0</v>
      </c>
      <c r="W548" s="407">
        <v>0</v>
      </c>
      <c r="X548" s="407">
        <v>0</v>
      </c>
      <c r="Y548" s="407">
        <v>0</v>
      </c>
      <c r="Z548" s="407">
        <v>0</v>
      </c>
      <c r="AA548" s="407">
        <v>0</v>
      </c>
      <c r="AB548" s="407">
        <v>0</v>
      </c>
      <c r="AC548" s="407">
        <v>0</v>
      </c>
      <c r="AD548" s="407">
        <v>0</v>
      </c>
      <c r="AE548" s="407">
        <v>0</v>
      </c>
      <c r="AF548" s="407">
        <v>0</v>
      </c>
      <c r="AG548" s="407">
        <v>0</v>
      </c>
      <c r="AH548" s="407">
        <v>0</v>
      </c>
      <c r="AI548" s="407">
        <v>0</v>
      </c>
      <c r="AJ548" s="407">
        <v>0</v>
      </c>
      <c r="AK548" s="407">
        <v>0</v>
      </c>
      <c r="AL548" s="407">
        <v>0</v>
      </c>
      <c r="AM548" s="407">
        <v>0</v>
      </c>
      <c r="AN548" s="407">
        <v>0</v>
      </c>
      <c r="AO548" s="407">
        <v>0</v>
      </c>
      <c r="AP548" s="407">
        <v>0</v>
      </c>
      <c r="AQ548" s="407">
        <v>0</v>
      </c>
      <c r="AR548" s="407">
        <v>0</v>
      </c>
      <c r="AS548" s="407">
        <v>0</v>
      </c>
      <c r="AT548" s="407">
        <v>0</v>
      </c>
      <c r="AU548" s="407">
        <v>0</v>
      </c>
      <c r="AV548" s="407">
        <v>0</v>
      </c>
      <c r="AW548" s="407">
        <v>0</v>
      </c>
      <c r="AX548" s="407">
        <v>0</v>
      </c>
      <c r="AY548" s="407">
        <v>0</v>
      </c>
      <c r="AZ548" s="407">
        <v>0</v>
      </c>
      <c r="BA548" s="407">
        <v>0</v>
      </c>
      <c r="BB548" s="407">
        <v>0</v>
      </c>
      <c r="BC548" s="407">
        <v>0</v>
      </c>
      <c r="BD548" s="407">
        <v>0</v>
      </c>
      <c r="BE548" s="407">
        <v>0</v>
      </c>
      <c r="BF548" s="407">
        <v>0</v>
      </c>
      <c r="BG548" s="407">
        <v>0</v>
      </c>
      <c r="BH548" s="407">
        <v>0</v>
      </c>
      <c r="BI548" s="407">
        <v>0</v>
      </c>
      <c r="BJ548" s="28"/>
      <c r="BK548" s="28"/>
      <c r="BL548" s="28"/>
      <c r="BM548" s="28"/>
    </row>
    <row r="549" spans="1:65" x14ac:dyDescent="0.35">
      <c r="A549" s="28"/>
      <c r="B549" s="402"/>
      <c r="C549" s="403"/>
      <c r="D549" s="404"/>
      <c r="E549" s="405">
        <v>3</v>
      </c>
      <c r="F549" s="406"/>
      <c r="G549" s="408"/>
      <c r="H549" s="409"/>
      <c r="I549" s="524"/>
      <c r="J549" s="407">
        <v>0</v>
      </c>
      <c r="K549" s="407">
        <v>0</v>
      </c>
      <c r="L549" s="407">
        <v>0</v>
      </c>
      <c r="M549" s="407">
        <v>0</v>
      </c>
      <c r="N549" s="407">
        <v>0</v>
      </c>
      <c r="O549" s="407">
        <v>0</v>
      </c>
      <c r="P549" s="407">
        <v>0</v>
      </c>
      <c r="Q549" s="407">
        <v>0</v>
      </c>
      <c r="R549" s="407">
        <v>0</v>
      </c>
      <c r="S549" s="407">
        <v>0</v>
      </c>
      <c r="T549" s="407">
        <v>0</v>
      </c>
      <c r="U549" s="407">
        <v>0</v>
      </c>
      <c r="V549" s="407">
        <v>0</v>
      </c>
      <c r="W549" s="407">
        <v>0</v>
      </c>
      <c r="X549" s="407">
        <v>0</v>
      </c>
      <c r="Y549" s="407">
        <v>0</v>
      </c>
      <c r="Z549" s="407">
        <v>0</v>
      </c>
      <c r="AA549" s="407">
        <v>0</v>
      </c>
      <c r="AB549" s="407">
        <v>0</v>
      </c>
      <c r="AC549" s="407">
        <v>0</v>
      </c>
      <c r="AD549" s="407">
        <v>0</v>
      </c>
      <c r="AE549" s="407">
        <v>0</v>
      </c>
      <c r="AF549" s="407">
        <v>0</v>
      </c>
      <c r="AG549" s="407">
        <v>0</v>
      </c>
      <c r="AH549" s="407">
        <v>0</v>
      </c>
      <c r="AI549" s="407">
        <v>0</v>
      </c>
      <c r="AJ549" s="407">
        <v>0</v>
      </c>
      <c r="AK549" s="407">
        <v>0</v>
      </c>
      <c r="AL549" s="407">
        <v>0</v>
      </c>
      <c r="AM549" s="407">
        <v>0</v>
      </c>
      <c r="AN549" s="407">
        <v>0</v>
      </c>
      <c r="AO549" s="407">
        <v>0</v>
      </c>
      <c r="AP549" s="407">
        <v>0</v>
      </c>
      <c r="AQ549" s="407">
        <v>0</v>
      </c>
      <c r="AR549" s="407">
        <v>0</v>
      </c>
      <c r="AS549" s="407">
        <v>0</v>
      </c>
      <c r="AT549" s="407">
        <v>0</v>
      </c>
      <c r="AU549" s="407">
        <v>0</v>
      </c>
      <c r="AV549" s="407">
        <v>0</v>
      </c>
      <c r="AW549" s="407">
        <v>0</v>
      </c>
      <c r="AX549" s="407">
        <v>0</v>
      </c>
      <c r="AY549" s="407">
        <v>0</v>
      </c>
      <c r="AZ549" s="407">
        <v>0</v>
      </c>
      <c r="BA549" s="407">
        <v>0</v>
      </c>
      <c r="BB549" s="407">
        <v>0</v>
      </c>
      <c r="BC549" s="407">
        <v>0</v>
      </c>
      <c r="BD549" s="407">
        <v>0</v>
      </c>
      <c r="BE549" s="407">
        <v>0</v>
      </c>
      <c r="BF549" s="407">
        <v>0</v>
      </c>
      <c r="BG549" s="407">
        <v>0</v>
      </c>
      <c r="BH549" s="407">
        <v>0</v>
      </c>
      <c r="BI549" s="407">
        <v>0</v>
      </c>
      <c r="BJ549" s="28"/>
      <c r="BK549" s="28"/>
      <c r="BL549" s="28"/>
      <c r="BM549" s="28"/>
    </row>
    <row r="550" spans="1:65" x14ac:dyDescent="0.35">
      <c r="A550" s="28"/>
      <c r="B550" s="402"/>
      <c r="C550" s="403"/>
      <c r="D550" s="404"/>
      <c r="E550" s="405">
        <v>4</v>
      </c>
      <c r="F550" s="406"/>
      <c r="G550" s="408"/>
      <c r="H550" s="409"/>
      <c r="I550" s="409"/>
      <c r="J550" s="524"/>
      <c r="K550" s="407">
        <v>0</v>
      </c>
      <c r="L550" s="407">
        <v>0</v>
      </c>
      <c r="M550" s="407">
        <v>0</v>
      </c>
      <c r="N550" s="407">
        <v>0</v>
      </c>
      <c r="O550" s="407">
        <v>0</v>
      </c>
      <c r="P550" s="407">
        <v>0</v>
      </c>
      <c r="Q550" s="407">
        <v>0</v>
      </c>
      <c r="R550" s="407">
        <v>0</v>
      </c>
      <c r="S550" s="407">
        <v>0</v>
      </c>
      <c r="T550" s="407">
        <v>0</v>
      </c>
      <c r="U550" s="407">
        <v>0</v>
      </c>
      <c r="V550" s="407">
        <v>0</v>
      </c>
      <c r="W550" s="407">
        <v>0</v>
      </c>
      <c r="X550" s="407">
        <v>0</v>
      </c>
      <c r="Y550" s="407">
        <v>0</v>
      </c>
      <c r="Z550" s="407">
        <v>0</v>
      </c>
      <c r="AA550" s="407">
        <v>0</v>
      </c>
      <c r="AB550" s="407">
        <v>0</v>
      </c>
      <c r="AC550" s="407">
        <v>0</v>
      </c>
      <c r="AD550" s="407">
        <v>0</v>
      </c>
      <c r="AE550" s="407">
        <v>0</v>
      </c>
      <c r="AF550" s="407">
        <v>0</v>
      </c>
      <c r="AG550" s="407">
        <v>0</v>
      </c>
      <c r="AH550" s="407">
        <v>0</v>
      </c>
      <c r="AI550" s="407">
        <v>0</v>
      </c>
      <c r="AJ550" s="407">
        <v>0</v>
      </c>
      <c r="AK550" s="407">
        <v>0</v>
      </c>
      <c r="AL550" s="407">
        <v>0</v>
      </c>
      <c r="AM550" s="407">
        <v>0</v>
      </c>
      <c r="AN550" s="407">
        <v>0</v>
      </c>
      <c r="AO550" s="407">
        <v>0</v>
      </c>
      <c r="AP550" s="407">
        <v>0</v>
      </c>
      <c r="AQ550" s="407">
        <v>0</v>
      </c>
      <c r="AR550" s="407">
        <v>0</v>
      </c>
      <c r="AS550" s="407">
        <v>0</v>
      </c>
      <c r="AT550" s="407">
        <v>0</v>
      </c>
      <c r="AU550" s="407">
        <v>0</v>
      </c>
      <c r="AV550" s="407">
        <v>0</v>
      </c>
      <c r="AW550" s="407">
        <v>0</v>
      </c>
      <c r="AX550" s="407">
        <v>0</v>
      </c>
      <c r="AY550" s="407">
        <v>0</v>
      </c>
      <c r="AZ550" s="407">
        <v>0</v>
      </c>
      <c r="BA550" s="407">
        <v>0</v>
      </c>
      <c r="BB550" s="407">
        <v>0</v>
      </c>
      <c r="BC550" s="407">
        <v>0</v>
      </c>
      <c r="BD550" s="407">
        <v>0</v>
      </c>
      <c r="BE550" s="407">
        <v>0</v>
      </c>
      <c r="BF550" s="407">
        <v>0</v>
      </c>
      <c r="BG550" s="407">
        <v>0</v>
      </c>
      <c r="BH550" s="407">
        <v>0</v>
      </c>
      <c r="BI550" s="407">
        <v>0</v>
      </c>
      <c r="BJ550" s="28"/>
      <c r="BK550" s="28"/>
      <c r="BL550" s="28"/>
      <c r="BM550" s="28"/>
    </row>
    <row r="551" spans="1:65" x14ac:dyDescent="0.35">
      <c r="A551" s="28"/>
      <c r="B551" s="402"/>
      <c r="C551" s="403"/>
      <c r="D551" s="404"/>
      <c r="E551" s="405">
        <v>5</v>
      </c>
      <c r="F551" s="406"/>
      <c r="G551" s="408"/>
      <c r="H551" s="409"/>
      <c r="I551" s="409"/>
      <c r="J551" s="409"/>
      <c r="K551" s="524"/>
      <c r="L551" s="407">
        <v>0</v>
      </c>
      <c r="M551" s="407">
        <v>0</v>
      </c>
      <c r="N551" s="407">
        <v>0</v>
      </c>
      <c r="O551" s="407">
        <v>0</v>
      </c>
      <c r="P551" s="407">
        <v>0</v>
      </c>
      <c r="Q551" s="407">
        <v>0</v>
      </c>
      <c r="R551" s="407">
        <v>0</v>
      </c>
      <c r="S551" s="407">
        <v>0</v>
      </c>
      <c r="T551" s="407">
        <v>0</v>
      </c>
      <c r="U551" s="407">
        <v>0</v>
      </c>
      <c r="V551" s="407">
        <v>0</v>
      </c>
      <c r="W551" s="407">
        <v>0</v>
      </c>
      <c r="X551" s="407">
        <v>0</v>
      </c>
      <c r="Y551" s="407">
        <v>0</v>
      </c>
      <c r="Z551" s="407">
        <v>0</v>
      </c>
      <c r="AA551" s="407">
        <v>0</v>
      </c>
      <c r="AB551" s="407">
        <v>0</v>
      </c>
      <c r="AC551" s="407">
        <v>0</v>
      </c>
      <c r="AD551" s="407">
        <v>0</v>
      </c>
      <c r="AE551" s="407">
        <v>0</v>
      </c>
      <c r="AF551" s="407">
        <v>0</v>
      </c>
      <c r="AG551" s="407">
        <v>0</v>
      </c>
      <c r="AH551" s="407">
        <v>0</v>
      </c>
      <c r="AI551" s="407">
        <v>0</v>
      </c>
      <c r="AJ551" s="407">
        <v>0</v>
      </c>
      <c r="AK551" s="407">
        <v>0</v>
      </c>
      <c r="AL551" s="407">
        <v>0</v>
      </c>
      <c r="AM551" s="407">
        <v>0</v>
      </c>
      <c r="AN551" s="407">
        <v>0</v>
      </c>
      <c r="AO551" s="407">
        <v>0</v>
      </c>
      <c r="AP551" s="407">
        <v>0</v>
      </c>
      <c r="AQ551" s="407">
        <v>0</v>
      </c>
      <c r="AR551" s="407">
        <v>0</v>
      </c>
      <c r="AS551" s="407">
        <v>0</v>
      </c>
      <c r="AT551" s="407">
        <v>0</v>
      </c>
      <c r="AU551" s="407">
        <v>0</v>
      </c>
      <c r="AV551" s="407">
        <v>0</v>
      </c>
      <c r="AW551" s="407">
        <v>0</v>
      </c>
      <c r="AX551" s="407">
        <v>0</v>
      </c>
      <c r="AY551" s="407">
        <v>0</v>
      </c>
      <c r="AZ551" s="407">
        <v>0</v>
      </c>
      <c r="BA551" s="407">
        <v>0</v>
      </c>
      <c r="BB551" s="407">
        <v>0</v>
      </c>
      <c r="BC551" s="407">
        <v>0</v>
      </c>
      <c r="BD551" s="407">
        <v>0</v>
      </c>
      <c r="BE551" s="407">
        <v>0</v>
      </c>
      <c r="BF551" s="407">
        <v>0</v>
      </c>
      <c r="BG551" s="407">
        <v>0</v>
      </c>
      <c r="BH551" s="407">
        <v>0</v>
      </c>
      <c r="BI551" s="407">
        <v>0</v>
      </c>
      <c r="BJ551" s="28"/>
      <c r="BK551" s="28"/>
      <c r="BL551" s="28"/>
      <c r="BM551" s="28"/>
    </row>
    <row r="552" spans="1:65" x14ac:dyDescent="0.35">
      <c r="A552" s="28"/>
      <c r="B552" s="402"/>
      <c r="C552" s="403"/>
      <c r="D552" s="404"/>
      <c r="E552" s="405">
        <v>6</v>
      </c>
      <c r="F552" s="406"/>
      <c r="G552" s="408"/>
      <c r="H552" s="409"/>
      <c r="I552" s="409"/>
      <c r="J552" s="409"/>
      <c r="K552" s="409"/>
      <c r="L552" s="524"/>
      <c r="M552" s="407">
        <v>0</v>
      </c>
      <c r="N552" s="407">
        <v>0</v>
      </c>
      <c r="O552" s="407">
        <v>0</v>
      </c>
      <c r="P552" s="407">
        <v>0</v>
      </c>
      <c r="Q552" s="407">
        <v>0</v>
      </c>
      <c r="R552" s="407">
        <v>0</v>
      </c>
      <c r="S552" s="407">
        <v>0</v>
      </c>
      <c r="T552" s="407">
        <v>0</v>
      </c>
      <c r="U552" s="407">
        <v>0</v>
      </c>
      <c r="V552" s="407">
        <v>0</v>
      </c>
      <c r="W552" s="407">
        <v>0</v>
      </c>
      <c r="X552" s="407">
        <v>0</v>
      </c>
      <c r="Y552" s="407">
        <v>0</v>
      </c>
      <c r="Z552" s="407">
        <v>0</v>
      </c>
      <c r="AA552" s="407">
        <v>0</v>
      </c>
      <c r="AB552" s="407">
        <v>0</v>
      </c>
      <c r="AC552" s="407">
        <v>0</v>
      </c>
      <c r="AD552" s="407">
        <v>0</v>
      </c>
      <c r="AE552" s="407">
        <v>0</v>
      </c>
      <c r="AF552" s="407">
        <v>0</v>
      </c>
      <c r="AG552" s="407">
        <v>0</v>
      </c>
      <c r="AH552" s="407">
        <v>0</v>
      </c>
      <c r="AI552" s="407">
        <v>0</v>
      </c>
      <c r="AJ552" s="407">
        <v>0</v>
      </c>
      <c r="AK552" s="407">
        <v>0</v>
      </c>
      <c r="AL552" s="407">
        <v>0</v>
      </c>
      <c r="AM552" s="407">
        <v>0</v>
      </c>
      <c r="AN552" s="407">
        <v>0</v>
      </c>
      <c r="AO552" s="407">
        <v>0</v>
      </c>
      <c r="AP552" s="407">
        <v>0</v>
      </c>
      <c r="AQ552" s="407">
        <v>0</v>
      </c>
      <c r="AR552" s="407">
        <v>0</v>
      </c>
      <c r="AS552" s="407">
        <v>0</v>
      </c>
      <c r="AT552" s="407">
        <v>0</v>
      </c>
      <c r="AU552" s="407">
        <v>0</v>
      </c>
      <c r="AV552" s="407">
        <v>0</v>
      </c>
      <c r="AW552" s="407">
        <v>0</v>
      </c>
      <c r="AX552" s="407">
        <v>0</v>
      </c>
      <c r="AY552" s="407">
        <v>0</v>
      </c>
      <c r="AZ552" s="407">
        <v>0</v>
      </c>
      <c r="BA552" s="407">
        <v>0</v>
      </c>
      <c r="BB552" s="407">
        <v>0</v>
      </c>
      <c r="BC552" s="407">
        <v>0</v>
      </c>
      <c r="BD552" s="407">
        <v>0</v>
      </c>
      <c r="BE552" s="407">
        <v>0</v>
      </c>
      <c r="BF552" s="407">
        <v>0</v>
      </c>
      <c r="BG552" s="407">
        <v>0</v>
      </c>
      <c r="BH552" s="407">
        <v>0</v>
      </c>
      <c r="BI552" s="407">
        <v>0</v>
      </c>
      <c r="BJ552" s="28"/>
      <c r="BK552" s="28"/>
      <c r="BL552" s="28"/>
      <c r="BM552" s="28"/>
    </row>
    <row r="553" spans="1:65" x14ac:dyDescent="0.35">
      <c r="A553" s="28"/>
      <c r="B553" s="402"/>
      <c r="C553" s="403"/>
      <c r="D553" s="404"/>
      <c r="E553" s="405">
        <v>7</v>
      </c>
      <c r="F553" s="406"/>
      <c r="G553" s="408"/>
      <c r="H553" s="409"/>
      <c r="I553" s="409"/>
      <c r="J553" s="409"/>
      <c r="K553" s="409"/>
      <c r="L553" s="409"/>
      <c r="M553" s="524"/>
      <c r="N553" s="407">
        <v>0</v>
      </c>
      <c r="O553" s="407">
        <v>0</v>
      </c>
      <c r="P553" s="407">
        <v>0</v>
      </c>
      <c r="Q553" s="407">
        <v>0</v>
      </c>
      <c r="R553" s="407">
        <v>0</v>
      </c>
      <c r="S553" s="407">
        <v>0</v>
      </c>
      <c r="T553" s="407">
        <v>0</v>
      </c>
      <c r="U553" s="407">
        <v>0</v>
      </c>
      <c r="V553" s="407">
        <v>0</v>
      </c>
      <c r="W553" s="407">
        <v>0</v>
      </c>
      <c r="X553" s="407">
        <v>0</v>
      </c>
      <c r="Y553" s="407">
        <v>0</v>
      </c>
      <c r="Z553" s="407">
        <v>0</v>
      </c>
      <c r="AA553" s="407">
        <v>0</v>
      </c>
      <c r="AB553" s="407">
        <v>0</v>
      </c>
      <c r="AC553" s="407">
        <v>0</v>
      </c>
      <c r="AD553" s="407">
        <v>0</v>
      </c>
      <c r="AE553" s="407">
        <v>0</v>
      </c>
      <c r="AF553" s="407">
        <v>0</v>
      </c>
      <c r="AG553" s="407">
        <v>0</v>
      </c>
      <c r="AH553" s="407">
        <v>0</v>
      </c>
      <c r="AI553" s="407">
        <v>0</v>
      </c>
      <c r="AJ553" s="407">
        <v>0</v>
      </c>
      <c r="AK553" s="407">
        <v>0</v>
      </c>
      <c r="AL553" s="407">
        <v>0</v>
      </c>
      <c r="AM553" s="407">
        <v>0</v>
      </c>
      <c r="AN553" s="407">
        <v>0</v>
      </c>
      <c r="AO553" s="407">
        <v>0</v>
      </c>
      <c r="AP553" s="407">
        <v>0</v>
      </c>
      <c r="AQ553" s="407">
        <v>0</v>
      </c>
      <c r="AR553" s="407">
        <v>0</v>
      </c>
      <c r="AS553" s="407">
        <v>0</v>
      </c>
      <c r="AT553" s="407">
        <v>0</v>
      </c>
      <c r="AU553" s="407">
        <v>0</v>
      </c>
      <c r="AV553" s="407">
        <v>0</v>
      </c>
      <c r="AW553" s="407">
        <v>0</v>
      </c>
      <c r="AX553" s="407">
        <v>0</v>
      </c>
      <c r="AY553" s="407">
        <v>0</v>
      </c>
      <c r="AZ553" s="407">
        <v>0</v>
      </c>
      <c r="BA553" s="407">
        <v>0</v>
      </c>
      <c r="BB553" s="407">
        <v>0</v>
      </c>
      <c r="BC553" s="407">
        <v>0</v>
      </c>
      <c r="BD553" s="407">
        <v>0</v>
      </c>
      <c r="BE553" s="407">
        <v>0</v>
      </c>
      <c r="BF553" s="407">
        <v>0</v>
      </c>
      <c r="BG553" s="407">
        <v>0</v>
      </c>
      <c r="BH553" s="407">
        <v>0</v>
      </c>
      <c r="BI553" s="407">
        <v>0</v>
      </c>
      <c r="BJ553" s="28"/>
      <c r="BK553" s="28"/>
      <c r="BL553" s="28"/>
      <c r="BM553" s="28"/>
    </row>
    <row r="554" spans="1:65" x14ac:dyDescent="0.35">
      <c r="A554" s="28"/>
      <c r="B554" s="402"/>
      <c r="C554" s="403"/>
      <c r="D554" s="404"/>
      <c r="E554" s="405">
        <v>8</v>
      </c>
      <c r="F554" s="406"/>
      <c r="G554" s="408"/>
      <c r="H554" s="409"/>
      <c r="I554" s="409"/>
      <c r="J554" s="409"/>
      <c r="K554" s="409"/>
      <c r="L554" s="409"/>
      <c r="M554" s="409"/>
      <c r="N554" s="524"/>
      <c r="O554" s="407">
        <v>0</v>
      </c>
      <c r="P554" s="407">
        <v>0</v>
      </c>
      <c r="Q554" s="407">
        <v>0</v>
      </c>
      <c r="R554" s="407">
        <v>0</v>
      </c>
      <c r="S554" s="407">
        <v>0</v>
      </c>
      <c r="T554" s="407">
        <v>0</v>
      </c>
      <c r="U554" s="407">
        <v>0</v>
      </c>
      <c r="V554" s="407">
        <v>0</v>
      </c>
      <c r="W554" s="407">
        <v>0</v>
      </c>
      <c r="X554" s="407">
        <v>0</v>
      </c>
      <c r="Y554" s="407">
        <v>0</v>
      </c>
      <c r="Z554" s="407">
        <v>0</v>
      </c>
      <c r="AA554" s="407">
        <v>0</v>
      </c>
      <c r="AB554" s="407">
        <v>0</v>
      </c>
      <c r="AC554" s="407">
        <v>0</v>
      </c>
      <c r="AD554" s="407">
        <v>0</v>
      </c>
      <c r="AE554" s="407">
        <v>0</v>
      </c>
      <c r="AF554" s="407">
        <v>0</v>
      </c>
      <c r="AG554" s="407">
        <v>0</v>
      </c>
      <c r="AH554" s="407">
        <v>0</v>
      </c>
      <c r="AI554" s="407">
        <v>0</v>
      </c>
      <c r="AJ554" s="407">
        <v>0</v>
      </c>
      <c r="AK554" s="407">
        <v>0</v>
      </c>
      <c r="AL554" s="407">
        <v>0</v>
      </c>
      <c r="AM554" s="407">
        <v>0</v>
      </c>
      <c r="AN554" s="407">
        <v>0</v>
      </c>
      <c r="AO554" s="407">
        <v>0</v>
      </c>
      <c r="AP554" s="407">
        <v>0</v>
      </c>
      <c r="AQ554" s="407">
        <v>0</v>
      </c>
      <c r="AR554" s="407">
        <v>0</v>
      </c>
      <c r="AS554" s="407">
        <v>0</v>
      </c>
      <c r="AT554" s="407">
        <v>0</v>
      </c>
      <c r="AU554" s="407">
        <v>0</v>
      </c>
      <c r="AV554" s="407">
        <v>0</v>
      </c>
      <c r="AW554" s="407">
        <v>0</v>
      </c>
      <c r="AX554" s="407">
        <v>0</v>
      </c>
      <c r="AY554" s="407">
        <v>0</v>
      </c>
      <c r="AZ554" s="407">
        <v>0</v>
      </c>
      <c r="BA554" s="407">
        <v>0</v>
      </c>
      <c r="BB554" s="407">
        <v>0</v>
      </c>
      <c r="BC554" s="407">
        <v>0</v>
      </c>
      <c r="BD554" s="407">
        <v>0</v>
      </c>
      <c r="BE554" s="407">
        <v>0</v>
      </c>
      <c r="BF554" s="407">
        <v>0</v>
      </c>
      <c r="BG554" s="407">
        <v>0</v>
      </c>
      <c r="BH554" s="407">
        <v>0</v>
      </c>
      <c r="BI554" s="407">
        <v>0</v>
      </c>
      <c r="BJ554" s="28"/>
      <c r="BK554" s="28"/>
      <c r="BL554" s="28"/>
      <c r="BM554" s="28"/>
    </row>
    <row r="555" spans="1:65" x14ac:dyDescent="0.35">
      <c r="A555" s="28"/>
      <c r="B555" s="402"/>
      <c r="C555" s="403"/>
      <c r="D555" s="404"/>
      <c r="E555" s="405">
        <v>9</v>
      </c>
      <c r="F555" s="406"/>
      <c r="G555" s="408"/>
      <c r="H555" s="409"/>
      <c r="I555" s="409"/>
      <c r="J555" s="409"/>
      <c r="K555" s="409"/>
      <c r="L555" s="409"/>
      <c r="M555" s="409"/>
      <c r="N555" s="409"/>
      <c r="O555" s="524"/>
      <c r="P555" s="407">
        <v>0</v>
      </c>
      <c r="Q555" s="407">
        <v>0</v>
      </c>
      <c r="R555" s="407">
        <v>0</v>
      </c>
      <c r="S555" s="407">
        <v>0</v>
      </c>
      <c r="T555" s="407">
        <v>0</v>
      </c>
      <c r="U555" s="407">
        <v>0</v>
      </c>
      <c r="V555" s="407">
        <v>0</v>
      </c>
      <c r="W555" s="407">
        <v>0</v>
      </c>
      <c r="X555" s="407">
        <v>0</v>
      </c>
      <c r="Y555" s="407">
        <v>0</v>
      </c>
      <c r="Z555" s="407">
        <v>0</v>
      </c>
      <c r="AA555" s="407">
        <v>0</v>
      </c>
      <c r="AB555" s="407">
        <v>0</v>
      </c>
      <c r="AC555" s="407">
        <v>0</v>
      </c>
      <c r="AD555" s="407">
        <v>0</v>
      </c>
      <c r="AE555" s="407">
        <v>0</v>
      </c>
      <c r="AF555" s="407">
        <v>0</v>
      </c>
      <c r="AG555" s="407">
        <v>0</v>
      </c>
      <c r="AH555" s="407">
        <v>0</v>
      </c>
      <c r="AI555" s="407">
        <v>0</v>
      </c>
      <c r="AJ555" s="407">
        <v>0</v>
      </c>
      <c r="AK555" s="407">
        <v>0</v>
      </c>
      <c r="AL555" s="407">
        <v>0</v>
      </c>
      <c r="AM555" s="407">
        <v>0</v>
      </c>
      <c r="AN555" s="407">
        <v>0</v>
      </c>
      <c r="AO555" s="407">
        <v>0</v>
      </c>
      <c r="AP555" s="407">
        <v>0</v>
      </c>
      <c r="AQ555" s="407">
        <v>0</v>
      </c>
      <c r="AR555" s="407">
        <v>0</v>
      </c>
      <c r="AS555" s="407">
        <v>0</v>
      </c>
      <c r="AT555" s="407">
        <v>0</v>
      </c>
      <c r="AU555" s="407">
        <v>0</v>
      </c>
      <c r="AV555" s="407">
        <v>0</v>
      </c>
      <c r="AW555" s="407">
        <v>0</v>
      </c>
      <c r="AX555" s="407">
        <v>0</v>
      </c>
      <c r="AY555" s="407">
        <v>0</v>
      </c>
      <c r="AZ555" s="407">
        <v>0</v>
      </c>
      <c r="BA555" s="407">
        <v>0</v>
      </c>
      <c r="BB555" s="407">
        <v>0</v>
      </c>
      <c r="BC555" s="407">
        <v>0</v>
      </c>
      <c r="BD555" s="407">
        <v>0</v>
      </c>
      <c r="BE555" s="407">
        <v>0</v>
      </c>
      <c r="BF555" s="407">
        <v>0</v>
      </c>
      <c r="BG555" s="407">
        <v>0</v>
      </c>
      <c r="BH555" s="407">
        <v>0</v>
      </c>
      <c r="BI555" s="407">
        <v>0</v>
      </c>
      <c r="BJ555" s="28"/>
      <c r="BK555" s="28"/>
      <c r="BL555" s="28"/>
      <c r="BM555" s="28"/>
    </row>
    <row r="556" spans="1:65" x14ac:dyDescent="0.35">
      <c r="A556" s="28"/>
      <c r="B556" s="402"/>
      <c r="C556" s="403"/>
      <c r="D556" s="404"/>
      <c r="E556" s="411">
        <v>10</v>
      </c>
      <c r="F556" s="406"/>
      <c r="G556" s="408"/>
      <c r="H556" s="409"/>
      <c r="I556" s="409"/>
      <c r="J556" s="409"/>
      <c r="K556" s="409"/>
      <c r="L556" s="409"/>
      <c r="M556" s="409"/>
      <c r="N556" s="409"/>
      <c r="O556" s="409"/>
      <c r="P556" s="524"/>
      <c r="Q556" s="407">
        <v>0</v>
      </c>
      <c r="R556" s="407">
        <v>0</v>
      </c>
      <c r="S556" s="407">
        <v>0</v>
      </c>
      <c r="T556" s="407">
        <v>0</v>
      </c>
      <c r="U556" s="407">
        <v>0</v>
      </c>
      <c r="V556" s="407">
        <v>0</v>
      </c>
      <c r="W556" s="407">
        <v>0</v>
      </c>
      <c r="X556" s="407">
        <v>0</v>
      </c>
      <c r="Y556" s="407">
        <v>0</v>
      </c>
      <c r="Z556" s="407">
        <v>0</v>
      </c>
      <c r="AA556" s="407">
        <v>0</v>
      </c>
      <c r="AB556" s="407">
        <v>0</v>
      </c>
      <c r="AC556" s="407">
        <v>0</v>
      </c>
      <c r="AD556" s="407">
        <v>0</v>
      </c>
      <c r="AE556" s="407">
        <v>0</v>
      </c>
      <c r="AF556" s="407">
        <v>0</v>
      </c>
      <c r="AG556" s="407">
        <v>0</v>
      </c>
      <c r="AH556" s="407">
        <v>0</v>
      </c>
      <c r="AI556" s="407">
        <v>0</v>
      </c>
      <c r="AJ556" s="407">
        <v>0</v>
      </c>
      <c r="AK556" s="407">
        <v>0</v>
      </c>
      <c r="AL556" s="407">
        <v>0</v>
      </c>
      <c r="AM556" s="407">
        <v>0</v>
      </c>
      <c r="AN556" s="407">
        <v>0</v>
      </c>
      <c r="AO556" s="407">
        <v>0</v>
      </c>
      <c r="AP556" s="407">
        <v>0</v>
      </c>
      <c r="AQ556" s="407">
        <v>0</v>
      </c>
      <c r="AR556" s="407">
        <v>0</v>
      </c>
      <c r="AS556" s="407">
        <v>0</v>
      </c>
      <c r="AT556" s="407">
        <v>0</v>
      </c>
      <c r="AU556" s="407">
        <v>0</v>
      </c>
      <c r="AV556" s="407">
        <v>0</v>
      </c>
      <c r="AW556" s="407">
        <v>0</v>
      </c>
      <c r="AX556" s="407">
        <v>0</v>
      </c>
      <c r="AY556" s="407">
        <v>0</v>
      </c>
      <c r="AZ556" s="407">
        <v>0</v>
      </c>
      <c r="BA556" s="407">
        <v>0</v>
      </c>
      <c r="BB556" s="407">
        <v>0</v>
      </c>
      <c r="BC556" s="407">
        <v>0</v>
      </c>
      <c r="BD556" s="407">
        <v>0</v>
      </c>
      <c r="BE556" s="407">
        <v>0</v>
      </c>
      <c r="BF556" s="407">
        <v>0</v>
      </c>
      <c r="BG556" s="407">
        <v>0</v>
      </c>
      <c r="BH556" s="407">
        <v>0</v>
      </c>
      <c r="BI556" s="407">
        <v>0</v>
      </c>
      <c r="BJ556" s="28"/>
      <c r="BK556" s="28"/>
      <c r="BL556" s="28"/>
      <c r="BM556" s="28"/>
    </row>
    <row r="557" spans="1:65" x14ac:dyDescent="0.35">
      <c r="A557" s="28"/>
      <c r="B557" s="196"/>
      <c r="C557" s="402">
        <v>0</v>
      </c>
      <c r="D557" s="196"/>
      <c r="E557" s="196"/>
      <c r="F557" s="412"/>
      <c r="G557" s="413">
        <v>0</v>
      </c>
      <c r="H557" s="413">
        <v>0</v>
      </c>
      <c r="I557" s="413">
        <v>0</v>
      </c>
      <c r="J557" s="413">
        <v>0</v>
      </c>
      <c r="K557" s="413">
        <v>0</v>
      </c>
      <c r="L557" s="413">
        <v>0</v>
      </c>
      <c r="M557" s="413">
        <v>0</v>
      </c>
      <c r="N557" s="413">
        <v>0</v>
      </c>
      <c r="O557" s="413">
        <v>0</v>
      </c>
      <c r="P557" s="413">
        <v>0</v>
      </c>
      <c r="Q557" s="413">
        <v>0</v>
      </c>
      <c r="R557" s="413">
        <v>0</v>
      </c>
      <c r="S557" s="413">
        <v>0</v>
      </c>
      <c r="T557" s="413">
        <v>0</v>
      </c>
      <c r="U557" s="413">
        <v>0</v>
      </c>
      <c r="V557" s="413">
        <v>0</v>
      </c>
      <c r="W557" s="413">
        <v>0</v>
      </c>
      <c r="X557" s="413">
        <v>0</v>
      </c>
      <c r="Y557" s="413">
        <v>0</v>
      </c>
      <c r="Z557" s="413">
        <v>0</v>
      </c>
      <c r="AA557" s="413">
        <v>0</v>
      </c>
      <c r="AB557" s="413">
        <v>0</v>
      </c>
      <c r="AC557" s="413">
        <v>0</v>
      </c>
      <c r="AD557" s="413">
        <v>0</v>
      </c>
      <c r="AE557" s="413">
        <v>0</v>
      </c>
      <c r="AF557" s="413">
        <v>0</v>
      </c>
      <c r="AG557" s="413">
        <v>0</v>
      </c>
      <c r="AH557" s="413">
        <v>0</v>
      </c>
      <c r="AI557" s="413">
        <v>0</v>
      </c>
      <c r="AJ557" s="413">
        <v>0</v>
      </c>
      <c r="AK557" s="413">
        <v>0</v>
      </c>
      <c r="AL557" s="413">
        <v>0</v>
      </c>
      <c r="AM557" s="413">
        <v>0</v>
      </c>
      <c r="AN557" s="413">
        <v>0</v>
      </c>
      <c r="AO557" s="413">
        <v>0</v>
      </c>
      <c r="AP557" s="413">
        <v>0</v>
      </c>
      <c r="AQ557" s="413">
        <v>0</v>
      </c>
      <c r="AR557" s="413">
        <v>0</v>
      </c>
      <c r="AS557" s="413">
        <v>0</v>
      </c>
      <c r="AT557" s="413">
        <v>0</v>
      </c>
      <c r="AU557" s="413">
        <v>0</v>
      </c>
      <c r="AV557" s="413">
        <v>0</v>
      </c>
      <c r="AW557" s="413">
        <v>0</v>
      </c>
      <c r="AX557" s="413">
        <v>0</v>
      </c>
      <c r="AY557" s="413">
        <v>0</v>
      </c>
      <c r="AZ557" s="413">
        <v>0</v>
      </c>
      <c r="BA557" s="413">
        <v>0</v>
      </c>
      <c r="BB557" s="413">
        <v>0</v>
      </c>
      <c r="BC557" s="413">
        <v>0</v>
      </c>
      <c r="BD557" s="413">
        <v>0</v>
      </c>
      <c r="BE557" s="413">
        <v>0</v>
      </c>
      <c r="BF557" s="413">
        <v>0</v>
      </c>
      <c r="BG557" s="413">
        <v>0</v>
      </c>
      <c r="BH557" s="413">
        <v>0</v>
      </c>
      <c r="BI557" s="413">
        <v>0</v>
      </c>
      <c r="BJ557" s="28"/>
      <c r="BK557" s="28"/>
      <c r="BL557" s="28"/>
      <c r="BM557" s="28"/>
    </row>
    <row r="558" spans="1:65" x14ac:dyDescent="0.35">
      <c r="A558" s="28"/>
      <c r="B558" s="397">
        <v>0</v>
      </c>
      <c r="C558" s="398"/>
      <c r="D558" s="399" t="s">
        <v>499</v>
      </c>
      <c r="E558" s="398"/>
      <c r="F558" s="400"/>
      <c r="G558" s="401">
        <v>0</v>
      </c>
      <c r="H558" s="401">
        <v>0</v>
      </c>
      <c r="I558" s="401">
        <v>0</v>
      </c>
      <c r="J558" s="401">
        <v>0</v>
      </c>
      <c r="K558" s="401">
        <v>0</v>
      </c>
      <c r="L558" s="401">
        <v>0</v>
      </c>
      <c r="M558" s="401">
        <v>0</v>
      </c>
      <c r="N558" s="401">
        <v>0</v>
      </c>
      <c r="O558" s="401">
        <v>0</v>
      </c>
      <c r="P558" s="401">
        <v>0</v>
      </c>
      <c r="Q558" s="401">
        <v>0</v>
      </c>
      <c r="R558" s="401">
        <v>0</v>
      </c>
      <c r="S558" s="401">
        <v>0</v>
      </c>
      <c r="T558" s="401">
        <v>0</v>
      </c>
      <c r="U558" s="401">
        <v>0</v>
      </c>
      <c r="V558" s="401">
        <v>0</v>
      </c>
      <c r="W558" s="401">
        <v>0</v>
      </c>
      <c r="X558" s="401">
        <v>0</v>
      </c>
      <c r="Y558" s="401">
        <v>0</v>
      </c>
      <c r="Z558" s="401">
        <v>0</v>
      </c>
      <c r="AA558" s="401">
        <v>0</v>
      </c>
      <c r="AB558" s="401">
        <v>0</v>
      </c>
      <c r="AC558" s="401">
        <v>0</v>
      </c>
      <c r="AD558" s="401">
        <v>0</v>
      </c>
      <c r="AE558" s="401">
        <v>0</v>
      </c>
      <c r="AF558" s="401">
        <v>0</v>
      </c>
      <c r="AG558" s="401">
        <v>0</v>
      </c>
      <c r="AH558" s="401">
        <v>0</v>
      </c>
      <c r="AI558" s="401">
        <v>0</v>
      </c>
      <c r="AJ558" s="401">
        <v>0</v>
      </c>
      <c r="AK558" s="401">
        <v>0</v>
      </c>
      <c r="AL558" s="401">
        <v>0</v>
      </c>
      <c r="AM558" s="401">
        <v>0</v>
      </c>
      <c r="AN558" s="401">
        <v>0</v>
      </c>
      <c r="AO558" s="401">
        <v>0</v>
      </c>
      <c r="AP558" s="401">
        <v>0</v>
      </c>
      <c r="AQ558" s="401">
        <v>0</v>
      </c>
      <c r="AR558" s="401">
        <v>0</v>
      </c>
      <c r="AS558" s="401">
        <v>0</v>
      </c>
      <c r="AT558" s="401">
        <v>0</v>
      </c>
      <c r="AU558" s="401">
        <v>0</v>
      </c>
      <c r="AV558" s="401">
        <v>0</v>
      </c>
      <c r="AW558" s="401">
        <v>0</v>
      </c>
      <c r="AX558" s="401">
        <v>0</v>
      </c>
      <c r="AY558" s="401">
        <v>0</v>
      </c>
      <c r="AZ558" s="401">
        <v>0</v>
      </c>
      <c r="BA558" s="401">
        <v>0</v>
      </c>
      <c r="BB558" s="401">
        <v>0</v>
      </c>
      <c r="BC558" s="401">
        <v>0</v>
      </c>
      <c r="BD558" s="401">
        <v>0</v>
      </c>
      <c r="BE558" s="401">
        <v>0</v>
      </c>
      <c r="BF558" s="401">
        <v>0</v>
      </c>
      <c r="BG558" s="401">
        <v>0</v>
      </c>
      <c r="BH558" s="401">
        <v>0</v>
      </c>
      <c r="BI558" s="401">
        <v>0</v>
      </c>
      <c r="BJ558" s="28"/>
      <c r="BK558" s="28"/>
      <c r="BL558" s="28"/>
      <c r="BM558" s="28"/>
    </row>
    <row r="559" spans="1:65" ht="118" x14ac:dyDescent="0.35">
      <c r="A559" s="28"/>
      <c r="B559" s="402"/>
      <c r="C559" s="403"/>
      <c r="D559" s="404" t="s">
        <v>500</v>
      </c>
      <c r="E559" s="405">
        <v>0</v>
      </c>
      <c r="F559" s="406"/>
      <c r="G559" s="407"/>
      <c r="H559" s="407"/>
      <c r="I559" s="407"/>
      <c r="J559" s="407"/>
      <c r="K559" s="407"/>
      <c r="L559" s="407"/>
      <c r="M559" s="407"/>
      <c r="N559" s="407"/>
      <c r="O559" s="407"/>
      <c r="P559" s="407"/>
      <c r="Q559" s="407"/>
      <c r="R559" s="407"/>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407"/>
      <c r="BD559" s="407"/>
      <c r="BE559" s="407"/>
      <c r="BF559" s="407"/>
      <c r="BG559" s="407"/>
      <c r="BH559" s="407"/>
      <c r="BI559" s="407"/>
      <c r="BJ559" s="28"/>
      <c r="BK559" s="28"/>
      <c r="BL559" s="28"/>
      <c r="BM559" s="28"/>
    </row>
    <row r="560" spans="1:65" x14ac:dyDescent="0.35">
      <c r="A560" s="28"/>
      <c r="B560" s="402"/>
      <c r="C560" s="403"/>
      <c r="D560" s="404"/>
      <c r="E560" s="405">
        <v>1</v>
      </c>
      <c r="F560" s="406"/>
      <c r="G560" s="523"/>
      <c r="H560" s="407">
        <v>0</v>
      </c>
      <c r="I560" s="407">
        <v>0</v>
      </c>
      <c r="J560" s="407">
        <v>0</v>
      </c>
      <c r="K560" s="407">
        <v>0</v>
      </c>
      <c r="L560" s="407">
        <v>0</v>
      </c>
      <c r="M560" s="407">
        <v>0</v>
      </c>
      <c r="N560" s="407">
        <v>0</v>
      </c>
      <c r="O560" s="407">
        <v>0</v>
      </c>
      <c r="P560" s="407">
        <v>0</v>
      </c>
      <c r="Q560" s="407">
        <v>0</v>
      </c>
      <c r="R560" s="407">
        <v>0</v>
      </c>
      <c r="S560" s="407">
        <v>0</v>
      </c>
      <c r="T560" s="407">
        <v>0</v>
      </c>
      <c r="U560" s="407">
        <v>0</v>
      </c>
      <c r="V560" s="407">
        <v>0</v>
      </c>
      <c r="W560" s="407">
        <v>0</v>
      </c>
      <c r="X560" s="407">
        <v>0</v>
      </c>
      <c r="Y560" s="407">
        <v>0</v>
      </c>
      <c r="Z560" s="407">
        <v>0</v>
      </c>
      <c r="AA560" s="407">
        <v>0</v>
      </c>
      <c r="AB560" s="407">
        <v>0</v>
      </c>
      <c r="AC560" s="407">
        <v>0</v>
      </c>
      <c r="AD560" s="407">
        <v>0</v>
      </c>
      <c r="AE560" s="407">
        <v>0</v>
      </c>
      <c r="AF560" s="407">
        <v>0</v>
      </c>
      <c r="AG560" s="407">
        <v>0</v>
      </c>
      <c r="AH560" s="407">
        <v>0</v>
      </c>
      <c r="AI560" s="407">
        <v>0</v>
      </c>
      <c r="AJ560" s="407">
        <v>0</v>
      </c>
      <c r="AK560" s="407">
        <v>0</v>
      </c>
      <c r="AL560" s="407">
        <v>0</v>
      </c>
      <c r="AM560" s="407">
        <v>0</v>
      </c>
      <c r="AN560" s="407">
        <v>0</v>
      </c>
      <c r="AO560" s="407">
        <v>0</v>
      </c>
      <c r="AP560" s="407">
        <v>0</v>
      </c>
      <c r="AQ560" s="407">
        <v>0</v>
      </c>
      <c r="AR560" s="407">
        <v>0</v>
      </c>
      <c r="AS560" s="407">
        <v>0</v>
      </c>
      <c r="AT560" s="407">
        <v>0</v>
      </c>
      <c r="AU560" s="407">
        <v>0</v>
      </c>
      <c r="AV560" s="407">
        <v>0</v>
      </c>
      <c r="AW560" s="407">
        <v>0</v>
      </c>
      <c r="AX560" s="407">
        <v>0</v>
      </c>
      <c r="AY560" s="407">
        <v>0</v>
      </c>
      <c r="AZ560" s="407">
        <v>0</v>
      </c>
      <c r="BA560" s="407">
        <v>0</v>
      </c>
      <c r="BB560" s="407">
        <v>0</v>
      </c>
      <c r="BC560" s="407">
        <v>0</v>
      </c>
      <c r="BD560" s="407">
        <v>0</v>
      </c>
      <c r="BE560" s="407">
        <v>0</v>
      </c>
      <c r="BF560" s="407">
        <v>0</v>
      </c>
      <c r="BG560" s="407">
        <v>0</v>
      </c>
      <c r="BH560" s="407">
        <v>0</v>
      </c>
      <c r="BI560" s="407">
        <v>0</v>
      </c>
      <c r="BJ560" s="28"/>
      <c r="BK560" s="28"/>
      <c r="BL560" s="28"/>
      <c r="BM560" s="28"/>
    </row>
    <row r="561" spans="1:65" x14ac:dyDescent="0.35">
      <c r="A561" s="28"/>
      <c r="B561" s="402"/>
      <c r="C561" s="403"/>
      <c r="D561" s="404"/>
      <c r="E561" s="405">
        <v>2</v>
      </c>
      <c r="F561" s="406"/>
      <c r="G561" s="408"/>
      <c r="H561" s="524"/>
      <c r="I561" s="407">
        <v>0</v>
      </c>
      <c r="J561" s="407">
        <v>0</v>
      </c>
      <c r="K561" s="407">
        <v>0</v>
      </c>
      <c r="L561" s="407">
        <v>0</v>
      </c>
      <c r="M561" s="407">
        <v>0</v>
      </c>
      <c r="N561" s="407">
        <v>0</v>
      </c>
      <c r="O561" s="407">
        <v>0</v>
      </c>
      <c r="P561" s="407">
        <v>0</v>
      </c>
      <c r="Q561" s="407">
        <v>0</v>
      </c>
      <c r="R561" s="407">
        <v>0</v>
      </c>
      <c r="S561" s="407">
        <v>0</v>
      </c>
      <c r="T561" s="407">
        <v>0</v>
      </c>
      <c r="U561" s="407">
        <v>0</v>
      </c>
      <c r="V561" s="407">
        <v>0</v>
      </c>
      <c r="W561" s="407">
        <v>0</v>
      </c>
      <c r="X561" s="407">
        <v>0</v>
      </c>
      <c r="Y561" s="407">
        <v>0</v>
      </c>
      <c r="Z561" s="407">
        <v>0</v>
      </c>
      <c r="AA561" s="407">
        <v>0</v>
      </c>
      <c r="AB561" s="407">
        <v>0</v>
      </c>
      <c r="AC561" s="407">
        <v>0</v>
      </c>
      <c r="AD561" s="407">
        <v>0</v>
      </c>
      <c r="AE561" s="407">
        <v>0</v>
      </c>
      <c r="AF561" s="407">
        <v>0</v>
      </c>
      <c r="AG561" s="407">
        <v>0</v>
      </c>
      <c r="AH561" s="407">
        <v>0</v>
      </c>
      <c r="AI561" s="407">
        <v>0</v>
      </c>
      <c r="AJ561" s="407">
        <v>0</v>
      </c>
      <c r="AK561" s="407">
        <v>0</v>
      </c>
      <c r="AL561" s="407">
        <v>0</v>
      </c>
      <c r="AM561" s="407">
        <v>0</v>
      </c>
      <c r="AN561" s="407">
        <v>0</v>
      </c>
      <c r="AO561" s="407">
        <v>0</v>
      </c>
      <c r="AP561" s="407">
        <v>0</v>
      </c>
      <c r="AQ561" s="407">
        <v>0</v>
      </c>
      <c r="AR561" s="407">
        <v>0</v>
      </c>
      <c r="AS561" s="407">
        <v>0</v>
      </c>
      <c r="AT561" s="407">
        <v>0</v>
      </c>
      <c r="AU561" s="407">
        <v>0</v>
      </c>
      <c r="AV561" s="407">
        <v>0</v>
      </c>
      <c r="AW561" s="407">
        <v>0</v>
      </c>
      <c r="AX561" s="407">
        <v>0</v>
      </c>
      <c r="AY561" s="407">
        <v>0</v>
      </c>
      <c r="AZ561" s="407">
        <v>0</v>
      </c>
      <c r="BA561" s="407">
        <v>0</v>
      </c>
      <c r="BB561" s="407">
        <v>0</v>
      </c>
      <c r="BC561" s="407">
        <v>0</v>
      </c>
      <c r="BD561" s="407">
        <v>0</v>
      </c>
      <c r="BE561" s="407">
        <v>0</v>
      </c>
      <c r="BF561" s="407">
        <v>0</v>
      </c>
      <c r="BG561" s="407">
        <v>0</v>
      </c>
      <c r="BH561" s="407">
        <v>0</v>
      </c>
      <c r="BI561" s="407">
        <v>0</v>
      </c>
      <c r="BJ561" s="28"/>
      <c r="BK561" s="28"/>
      <c r="BL561" s="28"/>
      <c r="BM561" s="28"/>
    </row>
    <row r="562" spans="1:65" x14ac:dyDescent="0.35">
      <c r="A562" s="28"/>
      <c r="B562" s="402"/>
      <c r="C562" s="403"/>
      <c r="D562" s="404"/>
      <c r="E562" s="405">
        <v>3</v>
      </c>
      <c r="F562" s="406"/>
      <c r="G562" s="408"/>
      <c r="H562" s="409"/>
      <c r="I562" s="524"/>
      <c r="J562" s="407">
        <v>0</v>
      </c>
      <c r="K562" s="407">
        <v>0</v>
      </c>
      <c r="L562" s="407">
        <v>0</v>
      </c>
      <c r="M562" s="407">
        <v>0</v>
      </c>
      <c r="N562" s="407">
        <v>0</v>
      </c>
      <c r="O562" s="407">
        <v>0</v>
      </c>
      <c r="P562" s="407">
        <v>0</v>
      </c>
      <c r="Q562" s="407">
        <v>0</v>
      </c>
      <c r="R562" s="407">
        <v>0</v>
      </c>
      <c r="S562" s="407">
        <v>0</v>
      </c>
      <c r="T562" s="407">
        <v>0</v>
      </c>
      <c r="U562" s="407">
        <v>0</v>
      </c>
      <c r="V562" s="407">
        <v>0</v>
      </c>
      <c r="W562" s="407">
        <v>0</v>
      </c>
      <c r="X562" s="407">
        <v>0</v>
      </c>
      <c r="Y562" s="407">
        <v>0</v>
      </c>
      <c r="Z562" s="407">
        <v>0</v>
      </c>
      <c r="AA562" s="407">
        <v>0</v>
      </c>
      <c r="AB562" s="407">
        <v>0</v>
      </c>
      <c r="AC562" s="407">
        <v>0</v>
      </c>
      <c r="AD562" s="407">
        <v>0</v>
      </c>
      <c r="AE562" s="407">
        <v>0</v>
      </c>
      <c r="AF562" s="407">
        <v>0</v>
      </c>
      <c r="AG562" s="407">
        <v>0</v>
      </c>
      <c r="AH562" s="407">
        <v>0</v>
      </c>
      <c r="AI562" s="407">
        <v>0</v>
      </c>
      <c r="AJ562" s="407">
        <v>0</v>
      </c>
      <c r="AK562" s="407">
        <v>0</v>
      </c>
      <c r="AL562" s="407">
        <v>0</v>
      </c>
      <c r="AM562" s="407">
        <v>0</v>
      </c>
      <c r="AN562" s="407">
        <v>0</v>
      </c>
      <c r="AO562" s="407">
        <v>0</v>
      </c>
      <c r="AP562" s="407">
        <v>0</v>
      </c>
      <c r="AQ562" s="407">
        <v>0</v>
      </c>
      <c r="AR562" s="407">
        <v>0</v>
      </c>
      <c r="AS562" s="407">
        <v>0</v>
      </c>
      <c r="AT562" s="407">
        <v>0</v>
      </c>
      <c r="AU562" s="407">
        <v>0</v>
      </c>
      <c r="AV562" s="407">
        <v>0</v>
      </c>
      <c r="AW562" s="407">
        <v>0</v>
      </c>
      <c r="AX562" s="407">
        <v>0</v>
      </c>
      <c r="AY562" s="407">
        <v>0</v>
      </c>
      <c r="AZ562" s="407">
        <v>0</v>
      </c>
      <c r="BA562" s="407">
        <v>0</v>
      </c>
      <c r="BB562" s="407">
        <v>0</v>
      </c>
      <c r="BC562" s="407">
        <v>0</v>
      </c>
      <c r="BD562" s="407">
        <v>0</v>
      </c>
      <c r="BE562" s="407">
        <v>0</v>
      </c>
      <c r="BF562" s="407">
        <v>0</v>
      </c>
      <c r="BG562" s="407">
        <v>0</v>
      </c>
      <c r="BH562" s="407">
        <v>0</v>
      </c>
      <c r="BI562" s="407">
        <v>0</v>
      </c>
      <c r="BJ562" s="28"/>
      <c r="BK562" s="28"/>
      <c r="BL562" s="28"/>
      <c r="BM562" s="28"/>
    </row>
    <row r="563" spans="1:65" x14ac:dyDescent="0.35">
      <c r="A563" s="28"/>
      <c r="B563" s="402"/>
      <c r="C563" s="403"/>
      <c r="D563" s="404"/>
      <c r="E563" s="405">
        <v>4</v>
      </c>
      <c r="F563" s="406"/>
      <c r="G563" s="408"/>
      <c r="H563" s="409"/>
      <c r="I563" s="409"/>
      <c r="J563" s="524"/>
      <c r="K563" s="407">
        <v>0</v>
      </c>
      <c r="L563" s="407">
        <v>0</v>
      </c>
      <c r="M563" s="407">
        <v>0</v>
      </c>
      <c r="N563" s="407">
        <v>0</v>
      </c>
      <c r="O563" s="407">
        <v>0</v>
      </c>
      <c r="P563" s="407">
        <v>0</v>
      </c>
      <c r="Q563" s="407">
        <v>0</v>
      </c>
      <c r="R563" s="407">
        <v>0</v>
      </c>
      <c r="S563" s="407">
        <v>0</v>
      </c>
      <c r="T563" s="407">
        <v>0</v>
      </c>
      <c r="U563" s="407">
        <v>0</v>
      </c>
      <c r="V563" s="407">
        <v>0</v>
      </c>
      <c r="W563" s="407">
        <v>0</v>
      </c>
      <c r="X563" s="407">
        <v>0</v>
      </c>
      <c r="Y563" s="407">
        <v>0</v>
      </c>
      <c r="Z563" s="407">
        <v>0</v>
      </c>
      <c r="AA563" s="407">
        <v>0</v>
      </c>
      <c r="AB563" s="407">
        <v>0</v>
      </c>
      <c r="AC563" s="407">
        <v>0</v>
      </c>
      <c r="AD563" s="407">
        <v>0</v>
      </c>
      <c r="AE563" s="407">
        <v>0</v>
      </c>
      <c r="AF563" s="407">
        <v>0</v>
      </c>
      <c r="AG563" s="407">
        <v>0</v>
      </c>
      <c r="AH563" s="407">
        <v>0</v>
      </c>
      <c r="AI563" s="407">
        <v>0</v>
      </c>
      <c r="AJ563" s="407">
        <v>0</v>
      </c>
      <c r="AK563" s="407">
        <v>0</v>
      </c>
      <c r="AL563" s="407">
        <v>0</v>
      </c>
      <c r="AM563" s="407">
        <v>0</v>
      </c>
      <c r="AN563" s="407">
        <v>0</v>
      </c>
      <c r="AO563" s="407">
        <v>0</v>
      </c>
      <c r="AP563" s="407">
        <v>0</v>
      </c>
      <c r="AQ563" s="407">
        <v>0</v>
      </c>
      <c r="AR563" s="407">
        <v>0</v>
      </c>
      <c r="AS563" s="407">
        <v>0</v>
      </c>
      <c r="AT563" s="407">
        <v>0</v>
      </c>
      <c r="AU563" s="407">
        <v>0</v>
      </c>
      <c r="AV563" s="407">
        <v>0</v>
      </c>
      <c r="AW563" s="407">
        <v>0</v>
      </c>
      <c r="AX563" s="407">
        <v>0</v>
      </c>
      <c r="AY563" s="407">
        <v>0</v>
      </c>
      <c r="AZ563" s="407">
        <v>0</v>
      </c>
      <c r="BA563" s="407">
        <v>0</v>
      </c>
      <c r="BB563" s="407">
        <v>0</v>
      </c>
      <c r="BC563" s="407">
        <v>0</v>
      </c>
      <c r="BD563" s="407">
        <v>0</v>
      </c>
      <c r="BE563" s="407">
        <v>0</v>
      </c>
      <c r="BF563" s="407">
        <v>0</v>
      </c>
      <c r="BG563" s="407">
        <v>0</v>
      </c>
      <c r="BH563" s="407">
        <v>0</v>
      </c>
      <c r="BI563" s="407">
        <v>0</v>
      </c>
      <c r="BJ563" s="28"/>
      <c r="BK563" s="28"/>
      <c r="BL563" s="28"/>
      <c r="BM563" s="28"/>
    </row>
    <row r="564" spans="1:65" x14ac:dyDescent="0.35">
      <c r="A564" s="28"/>
      <c r="B564" s="402"/>
      <c r="C564" s="403"/>
      <c r="D564" s="404"/>
      <c r="E564" s="405">
        <v>5</v>
      </c>
      <c r="F564" s="406"/>
      <c r="G564" s="408"/>
      <c r="H564" s="409"/>
      <c r="I564" s="409"/>
      <c r="J564" s="409"/>
      <c r="K564" s="524"/>
      <c r="L564" s="407">
        <v>0</v>
      </c>
      <c r="M564" s="407">
        <v>0</v>
      </c>
      <c r="N564" s="407">
        <v>0</v>
      </c>
      <c r="O564" s="407">
        <v>0</v>
      </c>
      <c r="P564" s="407">
        <v>0</v>
      </c>
      <c r="Q564" s="407">
        <v>0</v>
      </c>
      <c r="R564" s="407">
        <v>0</v>
      </c>
      <c r="S564" s="407">
        <v>0</v>
      </c>
      <c r="T564" s="407">
        <v>0</v>
      </c>
      <c r="U564" s="407">
        <v>0</v>
      </c>
      <c r="V564" s="407">
        <v>0</v>
      </c>
      <c r="W564" s="407">
        <v>0</v>
      </c>
      <c r="X564" s="407">
        <v>0</v>
      </c>
      <c r="Y564" s="407">
        <v>0</v>
      </c>
      <c r="Z564" s="407">
        <v>0</v>
      </c>
      <c r="AA564" s="407">
        <v>0</v>
      </c>
      <c r="AB564" s="407">
        <v>0</v>
      </c>
      <c r="AC564" s="407">
        <v>0</v>
      </c>
      <c r="AD564" s="407">
        <v>0</v>
      </c>
      <c r="AE564" s="407">
        <v>0</v>
      </c>
      <c r="AF564" s="407">
        <v>0</v>
      </c>
      <c r="AG564" s="407">
        <v>0</v>
      </c>
      <c r="AH564" s="407">
        <v>0</v>
      </c>
      <c r="AI564" s="407">
        <v>0</v>
      </c>
      <c r="AJ564" s="407">
        <v>0</v>
      </c>
      <c r="AK564" s="407">
        <v>0</v>
      </c>
      <c r="AL564" s="407">
        <v>0</v>
      </c>
      <c r="AM564" s="407">
        <v>0</v>
      </c>
      <c r="AN564" s="407">
        <v>0</v>
      </c>
      <c r="AO564" s="407">
        <v>0</v>
      </c>
      <c r="AP564" s="407">
        <v>0</v>
      </c>
      <c r="AQ564" s="407">
        <v>0</v>
      </c>
      <c r="AR564" s="407">
        <v>0</v>
      </c>
      <c r="AS564" s="407">
        <v>0</v>
      </c>
      <c r="AT564" s="407">
        <v>0</v>
      </c>
      <c r="AU564" s="407">
        <v>0</v>
      </c>
      <c r="AV564" s="407">
        <v>0</v>
      </c>
      <c r="AW564" s="407">
        <v>0</v>
      </c>
      <c r="AX564" s="407">
        <v>0</v>
      </c>
      <c r="AY564" s="407">
        <v>0</v>
      </c>
      <c r="AZ564" s="407">
        <v>0</v>
      </c>
      <c r="BA564" s="407">
        <v>0</v>
      </c>
      <c r="BB564" s="407">
        <v>0</v>
      </c>
      <c r="BC564" s="407">
        <v>0</v>
      </c>
      <c r="BD564" s="407">
        <v>0</v>
      </c>
      <c r="BE564" s="407">
        <v>0</v>
      </c>
      <c r="BF564" s="407">
        <v>0</v>
      </c>
      <c r="BG564" s="407">
        <v>0</v>
      </c>
      <c r="BH564" s="407">
        <v>0</v>
      </c>
      <c r="BI564" s="407">
        <v>0</v>
      </c>
      <c r="BJ564" s="28"/>
      <c r="BK564" s="28"/>
      <c r="BL564" s="28"/>
      <c r="BM564" s="28"/>
    </row>
    <row r="565" spans="1:65" x14ac:dyDescent="0.35">
      <c r="A565" s="28"/>
      <c r="B565" s="402"/>
      <c r="C565" s="403"/>
      <c r="D565" s="404"/>
      <c r="E565" s="405">
        <v>6</v>
      </c>
      <c r="F565" s="406"/>
      <c r="G565" s="408"/>
      <c r="H565" s="409"/>
      <c r="I565" s="409"/>
      <c r="J565" s="409"/>
      <c r="K565" s="409"/>
      <c r="L565" s="524"/>
      <c r="M565" s="407">
        <v>0</v>
      </c>
      <c r="N565" s="407">
        <v>0</v>
      </c>
      <c r="O565" s="407">
        <v>0</v>
      </c>
      <c r="P565" s="407">
        <v>0</v>
      </c>
      <c r="Q565" s="407">
        <v>0</v>
      </c>
      <c r="R565" s="407">
        <v>0</v>
      </c>
      <c r="S565" s="407">
        <v>0</v>
      </c>
      <c r="T565" s="407">
        <v>0</v>
      </c>
      <c r="U565" s="407">
        <v>0</v>
      </c>
      <c r="V565" s="407">
        <v>0</v>
      </c>
      <c r="W565" s="407">
        <v>0</v>
      </c>
      <c r="X565" s="407">
        <v>0</v>
      </c>
      <c r="Y565" s="407">
        <v>0</v>
      </c>
      <c r="Z565" s="407">
        <v>0</v>
      </c>
      <c r="AA565" s="407">
        <v>0</v>
      </c>
      <c r="AB565" s="407">
        <v>0</v>
      </c>
      <c r="AC565" s="407">
        <v>0</v>
      </c>
      <c r="AD565" s="407">
        <v>0</v>
      </c>
      <c r="AE565" s="407">
        <v>0</v>
      </c>
      <c r="AF565" s="407">
        <v>0</v>
      </c>
      <c r="AG565" s="407">
        <v>0</v>
      </c>
      <c r="AH565" s="407">
        <v>0</v>
      </c>
      <c r="AI565" s="407">
        <v>0</v>
      </c>
      <c r="AJ565" s="407">
        <v>0</v>
      </c>
      <c r="AK565" s="407">
        <v>0</v>
      </c>
      <c r="AL565" s="407">
        <v>0</v>
      </c>
      <c r="AM565" s="407">
        <v>0</v>
      </c>
      <c r="AN565" s="407">
        <v>0</v>
      </c>
      <c r="AO565" s="407">
        <v>0</v>
      </c>
      <c r="AP565" s="407">
        <v>0</v>
      </c>
      <c r="AQ565" s="407">
        <v>0</v>
      </c>
      <c r="AR565" s="407">
        <v>0</v>
      </c>
      <c r="AS565" s="407">
        <v>0</v>
      </c>
      <c r="AT565" s="407">
        <v>0</v>
      </c>
      <c r="AU565" s="407">
        <v>0</v>
      </c>
      <c r="AV565" s="407">
        <v>0</v>
      </c>
      <c r="AW565" s="407">
        <v>0</v>
      </c>
      <c r="AX565" s="407">
        <v>0</v>
      </c>
      <c r="AY565" s="407">
        <v>0</v>
      </c>
      <c r="AZ565" s="407">
        <v>0</v>
      </c>
      <c r="BA565" s="407">
        <v>0</v>
      </c>
      <c r="BB565" s="407">
        <v>0</v>
      </c>
      <c r="BC565" s="407">
        <v>0</v>
      </c>
      <c r="BD565" s="407">
        <v>0</v>
      </c>
      <c r="BE565" s="407">
        <v>0</v>
      </c>
      <c r="BF565" s="407">
        <v>0</v>
      </c>
      <c r="BG565" s="407">
        <v>0</v>
      </c>
      <c r="BH565" s="407">
        <v>0</v>
      </c>
      <c r="BI565" s="407">
        <v>0</v>
      </c>
      <c r="BJ565" s="28"/>
      <c r="BK565" s="28"/>
      <c r="BL565" s="28"/>
      <c r="BM565" s="28"/>
    </row>
    <row r="566" spans="1:65" x14ac:dyDescent="0.35">
      <c r="A566" s="28"/>
      <c r="B566" s="402"/>
      <c r="C566" s="403"/>
      <c r="D566" s="404"/>
      <c r="E566" s="405">
        <v>7</v>
      </c>
      <c r="F566" s="406"/>
      <c r="G566" s="408"/>
      <c r="H566" s="409"/>
      <c r="I566" s="409"/>
      <c r="J566" s="409"/>
      <c r="K566" s="409"/>
      <c r="L566" s="409"/>
      <c r="M566" s="524"/>
      <c r="N566" s="407">
        <v>0</v>
      </c>
      <c r="O566" s="407">
        <v>0</v>
      </c>
      <c r="P566" s="407">
        <v>0</v>
      </c>
      <c r="Q566" s="407">
        <v>0</v>
      </c>
      <c r="R566" s="407">
        <v>0</v>
      </c>
      <c r="S566" s="407">
        <v>0</v>
      </c>
      <c r="T566" s="407">
        <v>0</v>
      </c>
      <c r="U566" s="407">
        <v>0</v>
      </c>
      <c r="V566" s="407">
        <v>0</v>
      </c>
      <c r="W566" s="407">
        <v>0</v>
      </c>
      <c r="X566" s="407">
        <v>0</v>
      </c>
      <c r="Y566" s="407">
        <v>0</v>
      </c>
      <c r="Z566" s="407">
        <v>0</v>
      </c>
      <c r="AA566" s="407">
        <v>0</v>
      </c>
      <c r="AB566" s="407">
        <v>0</v>
      </c>
      <c r="AC566" s="407">
        <v>0</v>
      </c>
      <c r="AD566" s="407">
        <v>0</v>
      </c>
      <c r="AE566" s="407">
        <v>0</v>
      </c>
      <c r="AF566" s="407">
        <v>0</v>
      </c>
      <c r="AG566" s="407">
        <v>0</v>
      </c>
      <c r="AH566" s="407">
        <v>0</v>
      </c>
      <c r="AI566" s="407">
        <v>0</v>
      </c>
      <c r="AJ566" s="407">
        <v>0</v>
      </c>
      <c r="AK566" s="407">
        <v>0</v>
      </c>
      <c r="AL566" s="407">
        <v>0</v>
      </c>
      <c r="AM566" s="407">
        <v>0</v>
      </c>
      <c r="AN566" s="407">
        <v>0</v>
      </c>
      <c r="AO566" s="407">
        <v>0</v>
      </c>
      <c r="AP566" s="407">
        <v>0</v>
      </c>
      <c r="AQ566" s="407">
        <v>0</v>
      </c>
      <c r="AR566" s="407">
        <v>0</v>
      </c>
      <c r="AS566" s="407">
        <v>0</v>
      </c>
      <c r="AT566" s="407">
        <v>0</v>
      </c>
      <c r="AU566" s="407">
        <v>0</v>
      </c>
      <c r="AV566" s="407">
        <v>0</v>
      </c>
      <c r="AW566" s="407">
        <v>0</v>
      </c>
      <c r="AX566" s="407">
        <v>0</v>
      </c>
      <c r="AY566" s="407">
        <v>0</v>
      </c>
      <c r="AZ566" s="407">
        <v>0</v>
      </c>
      <c r="BA566" s="407">
        <v>0</v>
      </c>
      <c r="BB566" s="407">
        <v>0</v>
      </c>
      <c r="BC566" s="407">
        <v>0</v>
      </c>
      <c r="BD566" s="407">
        <v>0</v>
      </c>
      <c r="BE566" s="407">
        <v>0</v>
      </c>
      <c r="BF566" s="407">
        <v>0</v>
      </c>
      <c r="BG566" s="407">
        <v>0</v>
      </c>
      <c r="BH566" s="407">
        <v>0</v>
      </c>
      <c r="BI566" s="407">
        <v>0</v>
      </c>
      <c r="BJ566" s="28"/>
      <c r="BK566" s="28"/>
      <c r="BL566" s="28"/>
      <c r="BM566" s="28"/>
    </row>
    <row r="567" spans="1:65" x14ac:dyDescent="0.35">
      <c r="A567" s="28"/>
      <c r="B567" s="402"/>
      <c r="C567" s="403"/>
      <c r="D567" s="404"/>
      <c r="E567" s="405">
        <v>8</v>
      </c>
      <c r="F567" s="406"/>
      <c r="G567" s="408"/>
      <c r="H567" s="409"/>
      <c r="I567" s="409"/>
      <c r="J567" s="409"/>
      <c r="K567" s="409"/>
      <c r="L567" s="409"/>
      <c r="M567" s="409"/>
      <c r="N567" s="524"/>
      <c r="O567" s="407">
        <v>0</v>
      </c>
      <c r="P567" s="407">
        <v>0</v>
      </c>
      <c r="Q567" s="407">
        <v>0</v>
      </c>
      <c r="R567" s="407">
        <v>0</v>
      </c>
      <c r="S567" s="407">
        <v>0</v>
      </c>
      <c r="T567" s="407">
        <v>0</v>
      </c>
      <c r="U567" s="407">
        <v>0</v>
      </c>
      <c r="V567" s="407">
        <v>0</v>
      </c>
      <c r="W567" s="407">
        <v>0</v>
      </c>
      <c r="X567" s="407">
        <v>0</v>
      </c>
      <c r="Y567" s="407">
        <v>0</v>
      </c>
      <c r="Z567" s="407">
        <v>0</v>
      </c>
      <c r="AA567" s="407">
        <v>0</v>
      </c>
      <c r="AB567" s="407">
        <v>0</v>
      </c>
      <c r="AC567" s="407">
        <v>0</v>
      </c>
      <c r="AD567" s="407">
        <v>0</v>
      </c>
      <c r="AE567" s="407">
        <v>0</v>
      </c>
      <c r="AF567" s="407">
        <v>0</v>
      </c>
      <c r="AG567" s="407">
        <v>0</v>
      </c>
      <c r="AH567" s="407">
        <v>0</v>
      </c>
      <c r="AI567" s="407">
        <v>0</v>
      </c>
      <c r="AJ567" s="407">
        <v>0</v>
      </c>
      <c r="AK567" s="407">
        <v>0</v>
      </c>
      <c r="AL567" s="407">
        <v>0</v>
      </c>
      <c r="AM567" s="407">
        <v>0</v>
      </c>
      <c r="AN567" s="407">
        <v>0</v>
      </c>
      <c r="AO567" s="407">
        <v>0</v>
      </c>
      <c r="AP567" s="407">
        <v>0</v>
      </c>
      <c r="AQ567" s="407">
        <v>0</v>
      </c>
      <c r="AR567" s="407">
        <v>0</v>
      </c>
      <c r="AS567" s="407">
        <v>0</v>
      </c>
      <c r="AT567" s="407">
        <v>0</v>
      </c>
      <c r="AU567" s="407">
        <v>0</v>
      </c>
      <c r="AV567" s="407">
        <v>0</v>
      </c>
      <c r="AW567" s="407">
        <v>0</v>
      </c>
      <c r="AX567" s="407">
        <v>0</v>
      </c>
      <c r="AY567" s="407">
        <v>0</v>
      </c>
      <c r="AZ567" s="407">
        <v>0</v>
      </c>
      <c r="BA567" s="407">
        <v>0</v>
      </c>
      <c r="BB567" s="407">
        <v>0</v>
      </c>
      <c r="BC567" s="407">
        <v>0</v>
      </c>
      <c r="BD567" s="407">
        <v>0</v>
      </c>
      <c r="BE567" s="407">
        <v>0</v>
      </c>
      <c r="BF567" s="407">
        <v>0</v>
      </c>
      <c r="BG567" s="407">
        <v>0</v>
      </c>
      <c r="BH567" s="407">
        <v>0</v>
      </c>
      <c r="BI567" s="407">
        <v>0</v>
      </c>
      <c r="BJ567" s="28"/>
      <c r="BK567" s="28"/>
      <c r="BL567" s="28"/>
      <c r="BM567" s="28"/>
    </row>
    <row r="568" spans="1:65" x14ac:dyDescent="0.35">
      <c r="A568" s="28"/>
      <c r="B568" s="402"/>
      <c r="C568" s="403"/>
      <c r="D568" s="404"/>
      <c r="E568" s="405">
        <v>9</v>
      </c>
      <c r="F568" s="406"/>
      <c r="G568" s="408"/>
      <c r="H568" s="409"/>
      <c r="I568" s="409"/>
      <c r="J568" s="409"/>
      <c r="K568" s="409"/>
      <c r="L568" s="409"/>
      <c r="M568" s="409"/>
      <c r="N568" s="409"/>
      <c r="O568" s="524"/>
      <c r="P568" s="407">
        <v>0</v>
      </c>
      <c r="Q568" s="407">
        <v>0</v>
      </c>
      <c r="R568" s="407">
        <v>0</v>
      </c>
      <c r="S568" s="407">
        <v>0</v>
      </c>
      <c r="T568" s="407">
        <v>0</v>
      </c>
      <c r="U568" s="407">
        <v>0</v>
      </c>
      <c r="V568" s="407">
        <v>0</v>
      </c>
      <c r="W568" s="407">
        <v>0</v>
      </c>
      <c r="X568" s="407">
        <v>0</v>
      </c>
      <c r="Y568" s="407">
        <v>0</v>
      </c>
      <c r="Z568" s="407">
        <v>0</v>
      </c>
      <c r="AA568" s="407">
        <v>0</v>
      </c>
      <c r="AB568" s="407">
        <v>0</v>
      </c>
      <c r="AC568" s="407">
        <v>0</v>
      </c>
      <c r="AD568" s="407">
        <v>0</v>
      </c>
      <c r="AE568" s="407">
        <v>0</v>
      </c>
      <c r="AF568" s="407">
        <v>0</v>
      </c>
      <c r="AG568" s="407">
        <v>0</v>
      </c>
      <c r="AH568" s="407">
        <v>0</v>
      </c>
      <c r="AI568" s="407">
        <v>0</v>
      </c>
      <c r="AJ568" s="407">
        <v>0</v>
      </c>
      <c r="AK568" s="407">
        <v>0</v>
      </c>
      <c r="AL568" s="407">
        <v>0</v>
      </c>
      <c r="AM568" s="407">
        <v>0</v>
      </c>
      <c r="AN568" s="407">
        <v>0</v>
      </c>
      <c r="AO568" s="407">
        <v>0</v>
      </c>
      <c r="AP568" s="407">
        <v>0</v>
      </c>
      <c r="AQ568" s="407">
        <v>0</v>
      </c>
      <c r="AR568" s="407">
        <v>0</v>
      </c>
      <c r="AS568" s="407">
        <v>0</v>
      </c>
      <c r="AT568" s="407">
        <v>0</v>
      </c>
      <c r="AU568" s="407">
        <v>0</v>
      </c>
      <c r="AV568" s="407">
        <v>0</v>
      </c>
      <c r="AW568" s="407">
        <v>0</v>
      </c>
      <c r="AX568" s="407">
        <v>0</v>
      </c>
      <c r="AY568" s="407">
        <v>0</v>
      </c>
      <c r="AZ568" s="407">
        <v>0</v>
      </c>
      <c r="BA568" s="407">
        <v>0</v>
      </c>
      <c r="BB568" s="407">
        <v>0</v>
      </c>
      <c r="BC568" s="407">
        <v>0</v>
      </c>
      <c r="BD568" s="407">
        <v>0</v>
      </c>
      <c r="BE568" s="407">
        <v>0</v>
      </c>
      <c r="BF568" s="407">
        <v>0</v>
      </c>
      <c r="BG568" s="407">
        <v>0</v>
      </c>
      <c r="BH568" s="407">
        <v>0</v>
      </c>
      <c r="BI568" s="407">
        <v>0</v>
      </c>
      <c r="BJ568" s="28"/>
      <c r="BK568" s="28"/>
      <c r="BL568" s="28"/>
      <c r="BM568" s="28"/>
    </row>
    <row r="569" spans="1:65" x14ac:dyDescent="0.35">
      <c r="A569" s="28"/>
      <c r="B569" s="402"/>
      <c r="C569" s="403"/>
      <c r="D569" s="404"/>
      <c r="E569" s="411">
        <v>10</v>
      </c>
      <c r="F569" s="406"/>
      <c r="G569" s="408"/>
      <c r="H569" s="409"/>
      <c r="I569" s="409"/>
      <c r="J569" s="409"/>
      <c r="K569" s="409"/>
      <c r="L569" s="409"/>
      <c r="M569" s="409"/>
      <c r="N569" s="409"/>
      <c r="O569" s="409"/>
      <c r="P569" s="524"/>
      <c r="Q569" s="407">
        <v>0</v>
      </c>
      <c r="R569" s="407">
        <v>0</v>
      </c>
      <c r="S569" s="407">
        <v>0</v>
      </c>
      <c r="T569" s="407">
        <v>0</v>
      </c>
      <c r="U569" s="407">
        <v>0</v>
      </c>
      <c r="V569" s="407">
        <v>0</v>
      </c>
      <c r="W569" s="407">
        <v>0</v>
      </c>
      <c r="X569" s="407">
        <v>0</v>
      </c>
      <c r="Y569" s="407">
        <v>0</v>
      </c>
      <c r="Z569" s="407">
        <v>0</v>
      </c>
      <c r="AA569" s="407">
        <v>0</v>
      </c>
      <c r="AB569" s="407">
        <v>0</v>
      </c>
      <c r="AC569" s="407">
        <v>0</v>
      </c>
      <c r="AD569" s="407">
        <v>0</v>
      </c>
      <c r="AE569" s="407">
        <v>0</v>
      </c>
      <c r="AF569" s="407">
        <v>0</v>
      </c>
      <c r="AG569" s="407">
        <v>0</v>
      </c>
      <c r="AH569" s="407">
        <v>0</v>
      </c>
      <c r="AI569" s="407">
        <v>0</v>
      </c>
      <c r="AJ569" s="407">
        <v>0</v>
      </c>
      <c r="AK569" s="407">
        <v>0</v>
      </c>
      <c r="AL569" s="407">
        <v>0</v>
      </c>
      <c r="AM569" s="407">
        <v>0</v>
      </c>
      <c r="AN569" s="407">
        <v>0</v>
      </c>
      <c r="AO569" s="407">
        <v>0</v>
      </c>
      <c r="AP569" s="407">
        <v>0</v>
      </c>
      <c r="AQ569" s="407">
        <v>0</v>
      </c>
      <c r="AR569" s="407">
        <v>0</v>
      </c>
      <c r="AS569" s="407">
        <v>0</v>
      </c>
      <c r="AT569" s="407">
        <v>0</v>
      </c>
      <c r="AU569" s="407">
        <v>0</v>
      </c>
      <c r="AV569" s="407">
        <v>0</v>
      </c>
      <c r="AW569" s="407">
        <v>0</v>
      </c>
      <c r="AX569" s="407">
        <v>0</v>
      </c>
      <c r="AY569" s="407">
        <v>0</v>
      </c>
      <c r="AZ569" s="407">
        <v>0</v>
      </c>
      <c r="BA569" s="407">
        <v>0</v>
      </c>
      <c r="BB569" s="407">
        <v>0</v>
      </c>
      <c r="BC569" s="407">
        <v>0</v>
      </c>
      <c r="BD569" s="407">
        <v>0</v>
      </c>
      <c r="BE569" s="407">
        <v>0</v>
      </c>
      <c r="BF569" s="407">
        <v>0</v>
      </c>
      <c r="BG569" s="407">
        <v>0</v>
      </c>
      <c r="BH569" s="407">
        <v>0</v>
      </c>
      <c r="BI569" s="407">
        <v>0</v>
      </c>
      <c r="BJ569" s="28"/>
      <c r="BK569" s="28"/>
      <c r="BL569" s="28"/>
      <c r="BM569" s="28"/>
    </row>
    <row r="570" spans="1:65" x14ac:dyDescent="0.35">
      <c r="A570" s="28"/>
      <c r="B570" s="196"/>
      <c r="C570" s="402">
        <v>0</v>
      </c>
      <c r="D570" s="196"/>
      <c r="E570" s="196"/>
      <c r="F570" s="412"/>
      <c r="G570" s="413">
        <v>0</v>
      </c>
      <c r="H570" s="413">
        <v>0</v>
      </c>
      <c r="I570" s="413">
        <v>0</v>
      </c>
      <c r="J570" s="413">
        <v>0</v>
      </c>
      <c r="K570" s="413">
        <v>0</v>
      </c>
      <c r="L570" s="413">
        <v>0</v>
      </c>
      <c r="M570" s="413">
        <v>0</v>
      </c>
      <c r="N570" s="413">
        <v>0</v>
      </c>
      <c r="O570" s="413">
        <v>0</v>
      </c>
      <c r="P570" s="413">
        <v>0</v>
      </c>
      <c r="Q570" s="413">
        <v>0</v>
      </c>
      <c r="R570" s="413">
        <v>0</v>
      </c>
      <c r="S570" s="413">
        <v>0</v>
      </c>
      <c r="T570" s="413">
        <v>0</v>
      </c>
      <c r="U570" s="413">
        <v>0</v>
      </c>
      <c r="V570" s="413">
        <v>0</v>
      </c>
      <c r="W570" s="413">
        <v>0</v>
      </c>
      <c r="X570" s="413">
        <v>0</v>
      </c>
      <c r="Y570" s="413">
        <v>0</v>
      </c>
      <c r="Z570" s="413">
        <v>0</v>
      </c>
      <c r="AA570" s="413">
        <v>0</v>
      </c>
      <c r="AB570" s="413">
        <v>0</v>
      </c>
      <c r="AC570" s="413">
        <v>0</v>
      </c>
      <c r="AD570" s="413">
        <v>0</v>
      </c>
      <c r="AE570" s="413">
        <v>0</v>
      </c>
      <c r="AF570" s="413">
        <v>0</v>
      </c>
      <c r="AG570" s="413">
        <v>0</v>
      </c>
      <c r="AH570" s="413">
        <v>0</v>
      </c>
      <c r="AI570" s="413">
        <v>0</v>
      </c>
      <c r="AJ570" s="413">
        <v>0</v>
      </c>
      <c r="AK570" s="413">
        <v>0</v>
      </c>
      <c r="AL570" s="413">
        <v>0</v>
      </c>
      <c r="AM570" s="413">
        <v>0</v>
      </c>
      <c r="AN570" s="413">
        <v>0</v>
      </c>
      <c r="AO570" s="413">
        <v>0</v>
      </c>
      <c r="AP570" s="413">
        <v>0</v>
      </c>
      <c r="AQ570" s="413">
        <v>0</v>
      </c>
      <c r="AR570" s="413">
        <v>0</v>
      </c>
      <c r="AS570" s="413">
        <v>0</v>
      </c>
      <c r="AT570" s="413">
        <v>0</v>
      </c>
      <c r="AU570" s="413">
        <v>0</v>
      </c>
      <c r="AV570" s="413">
        <v>0</v>
      </c>
      <c r="AW570" s="413">
        <v>0</v>
      </c>
      <c r="AX570" s="413">
        <v>0</v>
      </c>
      <c r="AY570" s="413">
        <v>0</v>
      </c>
      <c r="AZ570" s="413">
        <v>0</v>
      </c>
      <c r="BA570" s="413">
        <v>0</v>
      </c>
      <c r="BB570" s="413">
        <v>0</v>
      </c>
      <c r="BC570" s="413">
        <v>0</v>
      </c>
      <c r="BD570" s="413">
        <v>0</v>
      </c>
      <c r="BE570" s="413">
        <v>0</v>
      </c>
      <c r="BF570" s="413">
        <v>0</v>
      </c>
      <c r="BG570" s="413">
        <v>0</v>
      </c>
      <c r="BH570" s="413">
        <v>0</v>
      </c>
      <c r="BI570" s="413">
        <v>0</v>
      </c>
      <c r="BJ570" s="28"/>
      <c r="BK570" s="28"/>
      <c r="BL570" s="28"/>
      <c r="BM570" s="28"/>
    </row>
    <row r="571" spans="1:65" x14ac:dyDescent="0.35">
      <c r="A571" s="28"/>
      <c r="B571" s="397">
        <v>0</v>
      </c>
      <c r="C571" s="398"/>
      <c r="D571" s="399" t="s">
        <v>499</v>
      </c>
      <c r="E571" s="398"/>
      <c r="F571" s="400"/>
      <c r="G571" s="401">
        <v>0</v>
      </c>
      <c r="H571" s="401">
        <v>0</v>
      </c>
      <c r="I571" s="401">
        <v>0</v>
      </c>
      <c r="J571" s="401">
        <v>0</v>
      </c>
      <c r="K571" s="401">
        <v>0</v>
      </c>
      <c r="L571" s="401">
        <v>0</v>
      </c>
      <c r="M571" s="401">
        <v>0</v>
      </c>
      <c r="N571" s="401">
        <v>0</v>
      </c>
      <c r="O571" s="401">
        <v>0</v>
      </c>
      <c r="P571" s="401">
        <v>0</v>
      </c>
      <c r="Q571" s="401">
        <v>0</v>
      </c>
      <c r="R571" s="401">
        <v>0</v>
      </c>
      <c r="S571" s="401">
        <v>0</v>
      </c>
      <c r="T571" s="401">
        <v>0</v>
      </c>
      <c r="U571" s="401">
        <v>0</v>
      </c>
      <c r="V571" s="401">
        <v>0</v>
      </c>
      <c r="W571" s="401">
        <v>0</v>
      </c>
      <c r="X571" s="401">
        <v>0</v>
      </c>
      <c r="Y571" s="401">
        <v>0</v>
      </c>
      <c r="Z571" s="401">
        <v>0</v>
      </c>
      <c r="AA571" s="401">
        <v>0</v>
      </c>
      <c r="AB571" s="401">
        <v>0</v>
      </c>
      <c r="AC571" s="401">
        <v>0</v>
      </c>
      <c r="AD571" s="401">
        <v>0</v>
      </c>
      <c r="AE571" s="401">
        <v>0</v>
      </c>
      <c r="AF571" s="401">
        <v>0</v>
      </c>
      <c r="AG571" s="401">
        <v>0</v>
      </c>
      <c r="AH571" s="401">
        <v>0</v>
      </c>
      <c r="AI571" s="401">
        <v>0</v>
      </c>
      <c r="AJ571" s="401">
        <v>0</v>
      </c>
      <c r="AK571" s="401">
        <v>0</v>
      </c>
      <c r="AL571" s="401">
        <v>0</v>
      </c>
      <c r="AM571" s="401">
        <v>0</v>
      </c>
      <c r="AN571" s="401">
        <v>0</v>
      </c>
      <c r="AO571" s="401">
        <v>0</v>
      </c>
      <c r="AP571" s="401">
        <v>0</v>
      </c>
      <c r="AQ571" s="401">
        <v>0</v>
      </c>
      <c r="AR571" s="401">
        <v>0</v>
      </c>
      <c r="AS571" s="401">
        <v>0</v>
      </c>
      <c r="AT571" s="401">
        <v>0</v>
      </c>
      <c r="AU571" s="401">
        <v>0</v>
      </c>
      <c r="AV571" s="401">
        <v>0</v>
      </c>
      <c r="AW571" s="401">
        <v>0</v>
      </c>
      <c r="AX571" s="401">
        <v>0</v>
      </c>
      <c r="AY571" s="401">
        <v>0</v>
      </c>
      <c r="AZ571" s="401">
        <v>0</v>
      </c>
      <c r="BA571" s="401">
        <v>0</v>
      </c>
      <c r="BB571" s="401">
        <v>0</v>
      </c>
      <c r="BC571" s="401">
        <v>0</v>
      </c>
      <c r="BD571" s="401">
        <v>0</v>
      </c>
      <c r="BE571" s="401">
        <v>0</v>
      </c>
      <c r="BF571" s="401">
        <v>0</v>
      </c>
      <c r="BG571" s="401">
        <v>0</v>
      </c>
      <c r="BH571" s="401">
        <v>0</v>
      </c>
      <c r="BI571" s="401">
        <v>0</v>
      </c>
      <c r="BJ571" s="28"/>
      <c r="BK571" s="28"/>
      <c r="BL571" s="28"/>
      <c r="BM571" s="28"/>
    </row>
    <row r="572" spans="1:65" ht="118" x14ac:dyDescent="0.35">
      <c r="A572" s="28"/>
      <c r="B572" s="402"/>
      <c r="C572" s="403"/>
      <c r="D572" s="404" t="s">
        <v>500</v>
      </c>
      <c r="E572" s="405">
        <v>0</v>
      </c>
      <c r="F572" s="406"/>
      <c r="G572" s="407"/>
      <c r="H572" s="407"/>
      <c r="I572" s="407"/>
      <c r="J572" s="407"/>
      <c r="K572" s="407"/>
      <c r="L572" s="407"/>
      <c r="M572" s="407"/>
      <c r="N572" s="407"/>
      <c r="O572" s="407"/>
      <c r="P572" s="407"/>
      <c r="Q572" s="407"/>
      <c r="R572" s="407"/>
      <c r="S572" s="407"/>
      <c r="T572" s="407"/>
      <c r="U572" s="407"/>
      <c r="V572" s="407"/>
      <c r="W572" s="407"/>
      <c r="X572" s="407"/>
      <c r="Y572" s="407"/>
      <c r="Z572" s="407"/>
      <c r="AA572" s="407"/>
      <c r="AB572" s="407"/>
      <c r="AC572" s="407"/>
      <c r="AD572" s="407"/>
      <c r="AE572" s="407"/>
      <c r="AF572" s="407"/>
      <c r="AG572" s="407"/>
      <c r="AH572" s="407"/>
      <c r="AI572" s="407"/>
      <c r="AJ572" s="407"/>
      <c r="AK572" s="407"/>
      <c r="AL572" s="407"/>
      <c r="AM572" s="407"/>
      <c r="AN572" s="407"/>
      <c r="AO572" s="407"/>
      <c r="AP572" s="407"/>
      <c r="AQ572" s="407"/>
      <c r="AR572" s="407"/>
      <c r="AS572" s="407"/>
      <c r="AT572" s="407"/>
      <c r="AU572" s="407"/>
      <c r="AV572" s="407"/>
      <c r="AW572" s="407"/>
      <c r="AX572" s="407"/>
      <c r="AY572" s="407"/>
      <c r="AZ572" s="407"/>
      <c r="BA572" s="407"/>
      <c r="BB572" s="407"/>
      <c r="BC572" s="407"/>
      <c r="BD572" s="407"/>
      <c r="BE572" s="407"/>
      <c r="BF572" s="407"/>
      <c r="BG572" s="407"/>
      <c r="BH572" s="407"/>
      <c r="BI572" s="407"/>
      <c r="BJ572" s="28"/>
      <c r="BK572" s="28"/>
      <c r="BL572" s="28"/>
      <c r="BM572" s="28"/>
    </row>
    <row r="573" spans="1:65" x14ac:dyDescent="0.35">
      <c r="A573" s="28"/>
      <c r="B573" s="402"/>
      <c r="C573" s="403"/>
      <c r="D573" s="404"/>
      <c r="E573" s="405">
        <v>1</v>
      </c>
      <c r="F573" s="406"/>
      <c r="G573" s="523"/>
      <c r="H573" s="407">
        <v>0</v>
      </c>
      <c r="I573" s="407">
        <v>0</v>
      </c>
      <c r="J573" s="407">
        <v>0</v>
      </c>
      <c r="K573" s="407">
        <v>0</v>
      </c>
      <c r="L573" s="407">
        <v>0</v>
      </c>
      <c r="M573" s="407">
        <v>0</v>
      </c>
      <c r="N573" s="407">
        <v>0</v>
      </c>
      <c r="O573" s="407">
        <v>0</v>
      </c>
      <c r="P573" s="407">
        <v>0</v>
      </c>
      <c r="Q573" s="407">
        <v>0</v>
      </c>
      <c r="R573" s="407">
        <v>0</v>
      </c>
      <c r="S573" s="407">
        <v>0</v>
      </c>
      <c r="T573" s="407">
        <v>0</v>
      </c>
      <c r="U573" s="407">
        <v>0</v>
      </c>
      <c r="V573" s="407">
        <v>0</v>
      </c>
      <c r="W573" s="407">
        <v>0</v>
      </c>
      <c r="X573" s="407">
        <v>0</v>
      </c>
      <c r="Y573" s="407">
        <v>0</v>
      </c>
      <c r="Z573" s="407">
        <v>0</v>
      </c>
      <c r="AA573" s="407">
        <v>0</v>
      </c>
      <c r="AB573" s="407">
        <v>0</v>
      </c>
      <c r="AC573" s="407">
        <v>0</v>
      </c>
      <c r="AD573" s="407">
        <v>0</v>
      </c>
      <c r="AE573" s="407">
        <v>0</v>
      </c>
      <c r="AF573" s="407">
        <v>0</v>
      </c>
      <c r="AG573" s="407">
        <v>0</v>
      </c>
      <c r="AH573" s="407">
        <v>0</v>
      </c>
      <c r="AI573" s="407">
        <v>0</v>
      </c>
      <c r="AJ573" s="407">
        <v>0</v>
      </c>
      <c r="AK573" s="407">
        <v>0</v>
      </c>
      <c r="AL573" s="407">
        <v>0</v>
      </c>
      <c r="AM573" s="407">
        <v>0</v>
      </c>
      <c r="AN573" s="407">
        <v>0</v>
      </c>
      <c r="AO573" s="407">
        <v>0</v>
      </c>
      <c r="AP573" s="407">
        <v>0</v>
      </c>
      <c r="AQ573" s="407">
        <v>0</v>
      </c>
      <c r="AR573" s="407">
        <v>0</v>
      </c>
      <c r="AS573" s="407">
        <v>0</v>
      </c>
      <c r="AT573" s="407">
        <v>0</v>
      </c>
      <c r="AU573" s="407">
        <v>0</v>
      </c>
      <c r="AV573" s="407">
        <v>0</v>
      </c>
      <c r="AW573" s="407">
        <v>0</v>
      </c>
      <c r="AX573" s="407">
        <v>0</v>
      </c>
      <c r="AY573" s="407">
        <v>0</v>
      </c>
      <c r="AZ573" s="407">
        <v>0</v>
      </c>
      <c r="BA573" s="407">
        <v>0</v>
      </c>
      <c r="BB573" s="407">
        <v>0</v>
      </c>
      <c r="BC573" s="407">
        <v>0</v>
      </c>
      <c r="BD573" s="407">
        <v>0</v>
      </c>
      <c r="BE573" s="407">
        <v>0</v>
      </c>
      <c r="BF573" s="407">
        <v>0</v>
      </c>
      <c r="BG573" s="407">
        <v>0</v>
      </c>
      <c r="BH573" s="407">
        <v>0</v>
      </c>
      <c r="BI573" s="407">
        <v>0</v>
      </c>
      <c r="BJ573" s="28"/>
      <c r="BK573" s="28"/>
      <c r="BL573" s="28"/>
      <c r="BM573" s="28"/>
    </row>
    <row r="574" spans="1:65" x14ac:dyDescent="0.35">
      <c r="A574" s="28"/>
      <c r="B574" s="402"/>
      <c r="C574" s="403"/>
      <c r="D574" s="404"/>
      <c r="E574" s="405">
        <v>2</v>
      </c>
      <c r="F574" s="406"/>
      <c r="G574" s="408"/>
      <c r="H574" s="524"/>
      <c r="I574" s="407">
        <v>0</v>
      </c>
      <c r="J574" s="407">
        <v>0</v>
      </c>
      <c r="K574" s="407">
        <v>0</v>
      </c>
      <c r="L574" s="407">
        <v>0</v>
      </c>
      <c r="M574" s="407">
        <v>0</v>
      </c>
      <c r="N574" s="407">
        <v>0</v>
      </c>
      <c r="O574" s="407">
        <v>0</v>
      </c>
      <c r="P574" s="407">
        <v>0</v>
      </c>
      <c r="Q574" s="407">
        <v>0</v>
      </c>
      <c r="R574" s="407">
        <v>0</v>
      </c>
      <c r="S574" s="407">
        <v>0</v>
      </c>
      <c r="T574" s="407">
        <v>0</v>
      </c>
      <c r="U574" s="407">
        <v>0</v>
      </c>
      <c r="V574" s="407">
        <v>0</v>
      </c>
      <c r="W574" s="407">
        <v>0</v>
      </c>
      <c r="X574" s="407">
        <v>0</v>
      </c>
      <c r="Y574" s="407">
        <v>0</v>
      </c>
      <c r="Z574" s="407">
        <v>0</v>
      </c>
      <c r="AA574" s="407">
        <v>0</v>
      </c>
      <c r="AB574" s="407">
        <v>0</v>
      </c>
      <c r="AC574" s="407">
        <v>0</v>
      </c>
      <c r="AD574" s="407">
        <v>0</v>
      </c>
      <c r="AE574" s="407">
        <v>0</v>
      </c>
      <c r="AF574" s="407">
        <v>0</v>
      </c>
      <c r="AG574" s="407">
        <v>0</v>
      </c>
      <c r="AH574" s="407">
        <v>0</v>
      </c>
      <c r="AI574" s="407">
        <v>0</v>
      </c>
      <c r="AJ574" s="407">
        <v>0</v>
      </c>
      <c r="AK574" s="407">
        <v>0</v>
      </c>
      <c r="AL574" s="407">
        <v>0</v>
      </c>
      <c r="AM574" s="407">
        <v>0</v>
      </c>
      <c r="AN574" s="407">
        <v>0</v>
      </c>
      <c r="AO574" s="407">
        <v>0</v>
      </c>
      <c r="AP574" s="407">
        <v>0</v>
      </c>
      <c r="AQ574" s="407">
        <v>0</v>
      </c>
      <c r="AR574" s="407">
        <v>0</v>
      </c>
      <c r="AS574" s="407">
        <v>0</v>
      </c>
      <c r="AT574" s="407">
        <v>0</v>
      </c>
      <c r="AU574" s="407">
        <v>0</v>
      </c>
      <c r="AV574" s="407">
        <v>0</v>
      </c>
      <c r="AW574" s="407">
        <v>0</v>
      </c>
      <c r="AX574" s="407">
        <v>0</v>
      </c>
      <c r="AY574" s="407">
        <v>0</v>
      </c>
      <c r="AZ574" s="407">
        <v>0</v>
      </c>
      <c r="BA574" s="407">
        <v>0</v>
      </c>
      <c r="BB574" s="407">
        <v>0</v>
      </c>
      <c r="BC574" s="407">
        <v>0</v>
      </c>
      <c r="BD574" s="407">
        <v>0</v>
      </c>
      <c r="BE574" s="407">
        <v>0</v>
      </c>
      <c r="BF574" s="407">
        <v>0</v>
      </c>
      <c r="BG574" s="407">
        <v>0</v>
      </c>
      <c r="BH574" s="407">
        <v>0</v>
      </c>
      <c r="BI574" s="407">
        <v>0</v>
      </c>
      <c r="BJ574" s="28"/>
      <c r="BK574" s="28"/>
      <c r="BL574" s="28"/>
      <c r="BM574" s="28"/>
    </row>
    <row r="575" spans="1:65" x14ac:dyDescent="0.35">
      <c r="A575" s="28"/>
      <c r="B575" s="402"/>
      <c r="C575" s="403"/>
      <c r="D575" s="404"/>
      <c r="E575" s="405">
        <v>3</v>
      </c>
      <c r="F575" s="406"/>
      <c r="G575" s="408"/>
      <c r="H575" s="409"/>
      <c r="I575" s="524"/>
      <c r="J575" s="407">
        <v>0</v>
      </c>
      <c r="K575" s="407">
        <v>0</v>
      </c>
      <c r="L575" s="407">
        <v>0</v>
      </c>
      <c r="M575" s="407">
        <v>0</v>
      </c>
      <c r="N575" s="407">
        <v>0</v>
      </c>
      <c r="O575" s="407">
        <v>0</v>
      </c>
      <c r="P575" s="407">
        <v>0</v>
      </c>
      <c r="Q575" s="407">
        <v>0</v>
      </c>
      <c r="R575" s="407">
        <v>0</v>
      </c>
      <c r="S575" s="407">
        <v>0</v>
      </c>
      <c r="T575" s="407">
        <v>0</v>
      </c>
      <c r="U575" s="407">
        <v>0</v>
      </c>
      <c r="V575" s="407">
        <v>0</v>
      </c>
      <c r="W575" s="407">
        <v>0</v>
      </c>
      <c r="X575" s="407">
        <v>0</v>
      </c>
      <c r="Y575" s="407">
        <v>0</v>
      </c>
      <c r="Z575" s="407">
        <v>0</v>
      </c>
      <c r="AA575" s="407">
        <v>0</v>
      </c>
      <c r="AB575" s="407">
        <v>0</v>
      </c>
      <c r="AC575" s="407">
        <v>0</v>
      </c>
      <c r="AD575" s="407">
        <v>0</v>
      </c>
      <c r="AE575" s="407">
        <v>0</v>
      </c>
      <c r="AF575" s="407">
        <v>0</v>
      </c>
      <c r="AG575" s="407">
        <v>0</v>
      </c>
      <c r="AH575" s="407">
        <v>0</v>
      </c>
      <c r="AI575" s="407">
        <v>0</v>
      </c>
      <c r="AJ575" s="407">
        <v>0</v>
      </c>
      <c r="AK575" s="407">
        <v>0</v>
      </c>
      <c r="AL575" s="407">
        <v>0</v>
      </c>
      <c r="AM575" s="407">
        <v>0</v>
      </c>
      <c r="AN575" s="407">
        <v>0</v>
      </c>
      <c r="AO575" s="407">
        <v>0</v>
      </c>
      <c r="AP575" s="407">
        <v>0</v>
      </c>
      <c r="AQ575" s="407">
        <v>0</v>
      </c>
      <c r="AR575" s="407">
        <v>0</v>
      </c>
      <c r="AS575" s="407">
        <v>0</v>
      </c>
      <c r="AT575" s="407">
        <v>0</v>
      </c>
      <c r="AU575" s="407">
        <v>0</v>
      </c>
      <c r="AV575" s="407">
        <v>0</v>
      </c>
      <c r="AW575" s="407">
        <v>0</v>
      </c>
      <c r="AX575" s="407">
        <v>0</v>
      </c>
      <c r="AY575" s="407">
        <v>0</v>
      </c>
      <c r="AZ575" s="407">
        <v>0</v>
      </c>
      <c r="BA575" s="407">
        <v>0</v>
      </c>
      <c r="BB575" s="407">
        <v>0</v>
      </c>
      <c r="BC575" s="407">
        <v>0</v>
      </c>
      <c r="BD575" s="407">
        <v>0</v>
      </c>
      <c r="BE575" s="407">
        <v>0</v>
      </c>
      <c r="BF575" s="407">
        <v>0</v>
      </c>
      <c r="BG575" s="407">
        <v>0</v>
      </c>
      <c r="BH575" s="407">
        <v>0</v>
      </c>
      <c r="BI575" s="407">
        <v>0</v>
      </c>
      <c r="BJ575" s="28"/>
      <c r="BK575" s="28"/>
      <c r="BL575" s="28"/>
      <c r="BM575" s="28"/>
    </row>
    <row r="576" spans="1:65" x14ac:dyDescent="0.35">
      <c r="A576" s="28"/>
      <c r="B576" s="402"/>
      <c r="C576" s="403"/>
      <c r="D576" s="404"/>
      <c r="E576" s="405">
        <v>4</v>
      </c>
      <c r="F576" s="406"/>
      <c r="G576" s="408"/>
      <c r="H576" s="409"/>
      <c r="I576" s="409"/>
      <c r="J576" s="524"/>
      <c r="K576" s="407">
        <v>0</v>
      </c>
      <c r="L576" s="407">
        <v>0</v>
      </c>
      <c r="M576" s="407">
        <v>0</v>
      </c>
      <c r="N576" s="407">
        <v>0</v>
      </c>
      <c r="O576" s="407">
        <v>0</v>
      </c>
      <c r="P576" s="407">
        <v>0</v>
      </c>
      <c r="Q576" s="407">
        <v>0</v>
      </c>
      <c r="R576" s="407">
        <v>0</v>
      </c>
      <c r="S576" s="407">
        <v>0</v>
      </c>
      <c r="T576" s="407">
        <v>0</v>
      </c>
      <c r="U576" s="407">
        <v>0</v>
      </c>
      <c r="V576" s="407">
        <v>0</v>
      </c>
      <c r="W576" s="407">
        <v>0</v>
      </c>
      <c r="X576" s="407">
        <v>0</v>
      </c>
      <c r="Y576" s="407">
        <v>0</v>
      </c>
      <c r="Z576" s="407">
        <v>0</v>
      </c>
      <c r="AA576" s="407">
        <v>0</v>
      </c>
      <c r="AB576" s="407">
        <v>0</v>
      </c>
      <c r="AC576" s="407">
        <v>0</v>
      </c>
      <c r="AD576" s="407">
        <v>0</v>
      </c>
      <c r="AE576" s="407">
        <v>0</v>
      </c>
      <c r="AF576" s="407">
        <v>0</v>
      </c>
      <c r="AG576" s="407">
        <v>0</v>
      </c>
      <c r="AH576" s="407">
        <v>0</v>
      </c>
      <c r="AI576" s="407">
        <v>0</v>
      </c>
      <c r="AJ576" s="407">
        <v>0</v>
      </c>
      <c r="AK576" s="407">
        <v>0</v>
      </c>
      <c r="AL576" s="407">
        <v>0</v>
      </c>
      <c r="AM576" s="407">
        <v>0</v>
      </c>
      <c r="AN576" s="407">
        <v>0</v>
      </c>
      <c r="AO576" s="407">
        <v>0</v>
      </c>
      <c r="AP576" s="407">
        <v>0</v>
      </c>
      <c r="AQ576" s="407">
        <v>0</v>
      </c>
      <c r="AR576" s="407">
        <v>0</v>
      </c>
      <c r="AS576" s="407">
        <v>0</v>
      </c>
      <c r="AT576" s="407">
        <v>0</v>
      </c>
      <c r="AU576" s="407">
        <v>0</v>
      </c>
      <c r="AV576" s="407">
        <v>0</v>
      </c>
      <c r="AW576" s="407">
        <v>0</v>
      </c>
      <c r="AX576" s="407">
        <v>0</v>
      </c>
      <c r="AY576" s="407">
        <v>0</v>
      </c>
      <c r="AZ576" s="407">
        <v>0</v>
      </c>
      <c r="BA576" s="407">
        <v>0</v>
      </c>
      <c r="BB576" s="407">
        <v>0</v>
      </c>
      <c r="BC576" s="407">
        <v>0</v>
      </c>
      <c r="BD576" s="407">
        <v>0</v>
      </c>
      <c r="BE576" s="407">
        <v>0</v>
      </c>
      <c r="BF576" s="407">
        <v>0</v>
      </c>
      <c r="BG576" s="407">
        <v>0</v>
      </c>
      <c r="BH576" s="407">
        <v>0</v>
      </c>
      <c r="BI576" s="407">
        <v>0</v>
      </c>
      <c r="BJ576" s="28"/>
      <c r="BK576" s="28"/>
      <c r="BL576" s="28"/>
      <c r="BM576" s="28"/>
    </row>
    <row r="577" spans="1:65" x14ac:dyDescent="0.35">
      <c r="A577" s="28"/>
      <c r="B577" s="402"/>
      <c r="C577" s="403"/>
      <c r="D577" s="404"/>
      <c r="E577" s="405">
        <v>5</v>
      </c>
      <c r="F577" s="406"/>
      <c r="G577" s="408"/>
      <c r="H577" s="409"/>
      <c r="I577" s="409"/>
      <c r="J577" s="409"/>
      <c r="K577" s="524"/>
      <c r="L577" s="407">
        <v>0</v>
      </c>
      <c r="M577" s="407">
        <v>0</v>
      </c>
      <c r="N577" s="407">
        <v>0</v>
      </c>
      <c r="O577" s="407">
        <v>0</v>
      </c>
      <c r="P577" s="407">
        <v>0</v>
      </c>
      <c r="Q577" s="407">
        <v>0</v>
      </c>
      <c r="R577" s="407">
        <v>0</v>
      </c>
      <c r="S577" s="407">
        <v>0</v>
      </c>
      <c r="T577" s="407">
        <v>0</v>
      </c>
      <c r="U577" s="407">
        <v>0</v>
      </c>
      <c r="V577" s="407">
        <v>0</v>
      </c>
      <c r="W577" s="407">
        <v>0</v>
      </c>
      <c r="X577" s="407">
        <v>0</v>
      </c>
      <c r="Y577" s="407">
        <v>0</v>
      </c>
      <c r="Z577" s="407">
        <v>0</v>
      </c>
      <c r="AA577" s="407">
        <v>0</v>
      </c>
      <c r="AB577" s="407">
        <v>0</v>
      </c>
      <c r="AC577" s="407">
        <v>0</v>
      </c>
      <c r="AD577" s="407">
        <v>0</v>
      </c>
      <c r="AE577" s="407">
        <v>0</v>
      </c>
      <c r="AF577" s="407">
        <v>0</v>
      </c>
      <c r="AG577" s="407">
        <v>0</v>
      </c>
      <c r="AH577" s="407">
        <v>0</v>
      </c>
      <c r="AI577" s="407">
        <v>0</v>
      </c>
      <c r="AJ577" s="407">
        <v>0</v>
      </c>
      <c r="AK577" s="407">
        <v>0</v>
      </c>
      <c r="AL577" s="407">
        <v>0</v>
      </c>
      <c r="AM577" s="407">
        <v>0</v>
      </c>
      <c r="AN577" s="407">
        <v>0</v>
      </c>
      <c r="AO577" s="407">
        <v>0</v>
      </c>
      <c r="AP577" s="407">
        <v>0</v>
      </c>
      <c r="AQ577" s="407">
        <v>0</v>
      </c>
      <c r="AR577" s="407">
        <v>0</v>
      </c>
      <c r="AS577" s="407">
        <v>0</v>
      </c>
      <c r="AT577" s="407">
        <v>0</v>
      </c>
      <c r="AU577" s="407">
        <v>0</v>
      </c>
      <c r="AV577" s="407">
        <v>0</v>
      </c>
      <c r="AW577" s="407">
        <v>0</v>
      </c>
      <c r="AX577" s="407">
        <v>0</v>
      </c>
      <c r="AY577" s="407">
        <v>0</v>
      </c>
      <c r="AZ577" s="407">
        <v>0</v>
      </c>
      <c r="BA577" s="407">
        <v>0</v>
      </c>
      <c r="BB577" s="407">
        <v>0</v>
      </c>
      <c r="BC577" s="407">
        <v>0</v>
      </c>
      <c r="BD577" s="407">
        <v>0</v>
      </c>
      <c r="BE577" s="407">
        <v>0</v>
      </c>
      <c r="BF577" s="407">
        <v>0</v>
      </c>
      <c r="BG577" s="407">
        <v>0</v>
      </c>
      <c r="BH577" s="407">
        <v>0</v>
      </c>
      <c r="BI577" s="407">
        <v>0</v>
      </c>
      <c r="BJ577" s="28"/>
      <c r="BK577" s="28"/>
      <c r="BL577" s="28"/>
      <c r="BM577" s="28"/>
    </row>
    <row r="578" spans="1:65" x14ac:dyDescent="0.35">
      <c r="A578" s="28"/>
      <c r="B578" s="402"/>
      <c r="C578" s="403"/>
      <c r="D578" s="404"/>
      <c r="E578" s="405">
        <v>6</v>
      </c>
      <c r="F578" s="406"/>
      <c r="G578" s="408"/>
      <c r="H578" s="409"/>
      <c r="I578" s="409"/>
      <c r="J578" s="409"/>
      <c r="K578" s="409"/>
      <c r="L578" s="524"/>
      <c r="M578" s="407">
        <v>0</v>
      </c>
      <c r="N578" s="407">
        <v>0</v>
      </c>
      <c r="O578" s="407">
        <v>0</v>
      </c>
      <c r="P578" s="407">
        <v>0</v>
      </c>
      <c r="Q578" s="407">
        <v>0</v>
      </c>
      <c r="R578" s="407">
        <v>0</v>
      </c>
      <c r="S578" s="407">
        <v>0</v>
      </c>
      <c r="T578" s="407">
        <v>0</v>
      </c>
      <c r="U578" s="407">
        <v>0</v>
      </c>
      <c r="V578" s="407">
        <v>0</v>
      </c>
      <c r="W578" s="407">
        <v>0</v>
      </c>
      <c r="X578" s="407">
        <v>0</v>
      </c>
      <c r="Y578" s="407">
        <v>0</v>
      </c>
      <c r="Z578" s="407">
        <v>0</v>
      </c>
      <c r="AA578" s="407">
        <v>0</v>
      </c>
      <c r="AB578" s="407">
        <v>0</v>
      </c>
      <c r="AC578" s="407">
        <v>0</v>
      </c>
      <c r="AD578" s="407">
        <v>0</v>
      </c>
      <c r="AE578" s="407">
        <v>0</v>
      </c>
      <c r="AF578" s="407">
        <v>0</v>
      </c>
      <c r="AG578" s="407">
        <v>0</v>
      </c>
      <c r="AH578" s="407">
        <v>0</v>
      </c>
      <c r="AI578" s="407">
        <v>0</v>
      </c>
      <c r="AJ578" s="407">
        <v>0</v>
      </c>
      <c r="AK578" s="407">
        <v>0</v>
      </c>
      <c r="AL578" s="407">
        <v>0</v>
      </c>
      <c r="AM578" s="407">
        <v>0</v>
      </c>
      <c r="AN578" s="407">
        <v>0</v>
      </c>
      <c r="AO578" s="407">
        <v>0</v>
      </c>
      <c r="AP578" s="407">
        <v>0</v>
      </c>
      <c r="AQ578" s="407">
        <v>0</v>
      </c>
      <c r="AR578" s="407">
        <v>0</v>
      </c>
      <c r="AS578" s="407">
        <v>0</v>
      </c>
      <c r="AT578" s="407">
        <v>0</v>
      </c>
      <c r="AU578" s="407">
        <v>0</v>
      </c>
      <c r="AV578" s="407">
        <v>0</v>
      </c>
      <c r="AW578" s="407">
        <v>0</v>
      </c>
      <c r="AX578" s="407">
        <v>0</v>
      </c>
      <c r="AY578" s="407">
        <v>0</v>
      </c>
      <c r="AZ578" s="407">
        <v>0</v>
      </c>
      <c r="BA578" s="407">
        <v>0</v>
      </c>
      <c r="BB578" s="407">
        <v>0</v>
      </c>
      <c r="BC578" s="407">
        <v>0</v>
      </c>
      <c r="BD578" s="407">
        <v>0</v>
      </c>
      <c r="BE578" s="407">
        <v>0</v>
      </c>
      <c r="BF578" s="407">
        <v>0</v>
      </c>
      <c r="BG578" s="407">
        <v>0</v>
      </c>
      <c r="BH578" s="407">
        <v>0</v>
      </c>
      <c r="BI578" s="407">
        <v>0</v>
      </c>
      <c r="BJ578" s="28"/>
      <c r="BK578" s="28"/>
      <c r="BL578" s="28"/>
      <c r="BM578" s="28"/>
    </row>
    <row r="579" spans="1:65" x14ac:dyDescent="0.35">
      <c r="A579" s="28"/>
      <c r="B579" s="402"/>
      <c r="C579" s="403"/>
      <c r="D579" s="404"/>
      <c r="E579" s="405">
        <v>7</v>
      </c>
      <c r="F579" s="406"/>
      <c r="G579" s="408"/>
      <c r="H579" s="409"/>
      <c r="I579" s="409"/>
      <c r="J579" s="409"/>
      <c r="K579" s="409"/>
      <c r="L579" s="409"/>
      <c r="M579" s="524"/>
      <c r="N579" s="407">
        <v>0</v>
      </c>
      <c r="O579" s="407">
        <v>0</v>
      </c>
      <c r="P579" s="407">
        <v>0</v>
      </c>
      <c r="Q579" s="407">
        <v>0</v>
      </c>
      <c r="R579" s="407">
        <v>0</v>
      </c>
      <c r="S579" s="407">
        <v>0</v>
      </c>
      <c r="T579" s="407">
        <v>0</v>
      </c>
      <c r="U579" s="407">
        <v>0</v>
      </c>
      <c r="V579" s="407">
        <v>0</v>
      </c>
      <c r="W579" s="407">
        <v>0</v>
      </c>
      <c r="X579" s="407">
        <v>0</v>
      </c>
      <c r="Y579" s="407">
        <v>0</v>
      </c>
      <c r="Z579" s="407">
        <v>0</v>
      </c>
      <c r="AA579" s="407">
        <v>0</v>
      </c>
      <c r="AB579" s="407">
        <v>0</v>
      </c>
      <c r="AC579" s="407">
        <v>0</v>
      </c>
      <c r="AD579" s="407">
        <v>0</v>
      </c>
      <c r="AE579" s="407">
        <v>0</v>
      </c>
      <c r="AF579" s="407">
        <v>0</v>
      </c>
      <c r="AG579" s="407">
        <v>0</v>
      </c>
      <c r="AH579" s="407">
        <v>0</v>
      </c>
      <c r="AI579" s="407">
        <v>0</v>
      </c>
      <c r="AJ579" s="407">
        <v>0</v>
      </c>
      <c r="AK579" s="407">
        <v>0</v>
      </c>
      <c r="AL579" s="407">
        <v>0</v>
      </c>
      <c r="AM579" s="407">
        <v>0</v>
      </c>
      <c r="AN579" s="407">
        <v>0</v>
      </c>
      <c r="AO579" s="407">
        <v>0</v>
      </c>
      <c r="AP579" s="407">
        <v>0</v>
      </c>
      <c r="AQ579" s="407">
        <v>0</v>
      </c>
      <c r="AR579" s="407">
        <v>0</v>
      </c>
      <c r="AS579" s="407">
        <v>0</v>
      </c>
      <c r="AT579" s="407">
        <v>0</v>
      </c>
      <c r="AU579" s="407">
        <v>0</v>
      </c>
      <c r="AV579" s="407">
        <v>0</v>
      </c>
      <c r="AW579" s="407">
        <v>0</v>
      </c>
      <c r="AX579" s="407">
        <v>0</v>
      </c>
      <c r="AY579" s="407">
        <v>0</v>
      </c>
      <c r="AZ579" s="407">
        <v>0</v>
      </c>
      <c r="BA579" s="407">
        <v>0</v>
      </c>
      <c r="BB579" s="407">
        <v>0</v>
      </c>
      <c r="BC579" s="407">
        <v>0</v>
      </c>
      <c r="BD579" s="407">
        <v>0</v>
      </c>
      <c r="BE579" s="407">
        <v>0</v>
      </c>
      <c r="BF579" s="407">
        <v>0</v>
      </c>
      <c r="BG579" s="407">
        <v>0</v>
      </c>
      <c r="BH579" s="407">
        <v>0</v>
      </c>
      <c r="BI579" s="407">
        <v>0</v>
      </c>
      <c r="BJ579" s="28"/>
      <c r="BK579" s="28"/>
      <c r="BL579" s="28"/>
      <c r="BM579" s="28"/>
    </row>
    <row r="580" spans="1:65" x14ac:dyDescent="0.35">
      <c r="A580" s="28"/>
      <c r="B580" s="402"/>
      <c r="C580" s="403"/>
      <c r="D580" s="404"/>
      <c r="E580" s="405">
        <v>8</v>
      </c>
      <c r="F580" s="406"/>
      <c r="G580" s="408"/>
      <c r="H580" s="409"/>
      <c r="I580" s="409"/>
      <c r="J580" s="409"/>
      <c r="K580" s="409"/>
      <c r="L580" s="409"/>
      <c r="M580" s="409"/>
      <c r="N580" s="524"/>
      <c r="O580" s="407">
        <v>0</v>
      </c>
      <c r="P580" s="407">
        <v>0</v>
      </c>
      <c r="Q580" s="407">
        <v>0</v>
      </c>
      <c r="R580" s="407">
        <v>0</v>
      </c>
      <c r="S580" s="407">
        <v>0</v>
      </c>
      <c r="T580" s="407">
        <v>0</v>
      </c>
      <c r="U580" s="407">
        <v>0</v>
      </c>
      <c r="V580" s="407">
        <v>0</v>
      </c>
      <c r="W580" s="407">
        <v>0</v>
      </c>
      <c r="X580" s="407">
        <v>0</v>
      </c>
      <c r="Y580" s="407">
        <v>0</v>
      </c>
      <c r="Z580" s="407">
        <v>0</v>
      </c>
      <c r="AA580" s="407">
        <v>0</v>
      </c>
      <c r="AB580" s="407">
        <v>0</v>
      </c>
      <c r="AC580" s="407">
        <v>0</v>
      </c>
      <c r="AD580" s="407">
        <v>0</v>
      </c>
      <c r="AE580" s="407">
        <v>0</v>
      </c>
      <c r="AF580" s="407">
        <v>0</v>
      </c>
      <c r="AG580" s="407">
        <v>0</v>
      </c>
      <c r="AH580" s="407">
        <v>0</v>
      </c>
      <c r="AI580" s="407">
        <v>0</v>
      </c>
      <c r="AJ580" s="407">
        <v>0</v>
      </c>
      <c r="AK580" s="407">
        <v>0</v>
      </c>
      <c r="AL580" s="407">
        <v>0</v>
      </c>
      <c r="AM580" s="407">
        <v>0</v>
      </c>
      <c r="AN580" s="407">
        <v>0</v>
      </c>
      <c r="AO580" s="407">
        <v>0</v>
      </c>
      <c r="AP580" s="407">
        <v>0</v>
      </c>
      <c r="AQ580" s="407">
        <v>0</v>
      </c>
      <c r="AR580" s="407">
        <v>0</v>
      </c>
      <c r="AS580" s="407">
        <v>0</v>
      </c>
      <c r="AT580" s="407">
        <v>0</v>
      </c>
      <c r="AU580" s="407">
        <v>0</v>
      </c>
      <c r="AV580" s="407">
        <v>0</v>
      </c>
      <c r="AW580" s="407">
        <v>0</v>
      </c>
      <c r="AX580" s="407">
        <v>0</v>
      </c>
      <c r="AY580" s="407">
        <v>0</v>
      </c>
      <c r="AZ580" s="407">
        <v>0</v>
      </c>
      <c r="BA580" s="407">
        <v>0</v>
      </c>
      <c r="BB580" s="407">
        <v>0</v>
      </c>
      <c r="BC580" s="407">
        <v>0</v>
      </c>
      <c r="BD580" s="407">
        <v>0</v>
      </c>
      <c r="BE580" s="407">
        <v>0</v>
      </c>
      <c r="BF580" s="407">
        <v>0</v>
      </c>
      <c r="BG580" s="407">
        <v>0</v>
      </c>
      <c r="BH580" s="407">
        <v>0</v>
      </c>
      <c r="BI580" s="407">
        <v>0</v>
      </c>
      <c r="BJ580" s="28"/>
      <c r="BK580" s="28"/>
      <c r="BL580" s="28"/>
      <c r="BM580" s="28"/>
    </row>
    <row r="581" spans="1:65" x14ac:dyDescent="0.35">
      <c r="A581" s="28"/>
      <c r="B581" s="402"/>
      <c r="C581" s="403"/>
      <c r="D581" s="404"/>
      <c r="E581" s="405">
        <v>9</v>
      </c>
      <c r="F581" s="406"/>
      <c r="G581" s="408"/>
      <c r="H581" s="409"/>
      <c r="I581" s="409"/>
      <c r="J581" s="409"/>
      <c r="K581" s="409"/>
      <c r="L581" s="409"/>
      <c r="M581" s="409"/>
      <c r="N581" s="409"/>
      <c r="O581" s="524"/>
      <c r="P581" s="407">
        <v>0</v>
      </c>
      <c r="Q581" s="407">
        <v>0</v>
      </c>
      <c r="R581" s="407">
        <v>0</v>
      </c>
      <c r="S581" s="407">
        <v>0</v>
      </c>
      <c r="T581" s="407">
        <v>0</v>
      </c>
      <c r="U581" s="407">
        <v>0</v>
      </c>
      <c r="V581" s="407">
        <v>0</v>
      </c>
      <c r="W581" s="407">
        <v>0</v>
      </c>
      <c r="X581" s="407">
        <v>0</v>
      </c>
      <c r="Y581" s="407">
        <v>0</v>
      </c>
      <c r="Z581" s="407">
        <v>0</v>
      </c>
      <c r="AA581" s="407">
        <v>0</v>
      </c>
      <c r="AB581" s="407">
        <v>0</v>
      </c>
      <c r="AC581" s="407">
        <v>0</v>
      </c>
      <c r="AD581" s="407">
        <v>0</v>
      </c>
      <c r="AE581" s="407">
        <v>0</v>
      </c>
      <c r="AF581" s="407">
        <v>0</v>
      </c>
      <c r="AG581" s="407">
        <v>0</v>
      </c>
      <c r="AH581" s="407">
        <v>0</v>
      </c>
      <c r="AI581" s="407">
        <v>0</v>
      </c>
      <c r="AJ581" s="407">
        <v>0</v>
      </c>
      <c r="AK581" s="407">
        <v>0</v>
      </c>
      <c r="AL581" s="407">
        <v>0</v>
      </c>
      <c r="AM581" s="407">
        <v>0</v>
      </c>
      <c r="AN581" s="407">
        <v>0</v>
      </c>
      <c r="AO581" s="407">
        <v>0</v>
      </c>
      <c r="AP581" s="407">
        <v>0</v>
      </c>
      <c r="AQ581" s="407">
        <v>0</v>
      </c>
      <c r="AR581" s="407">
        <v>0</v>
      </c>
      <c r="AS581" s="407">
        <v>0</v>
      </c>
      <c r="AT581" s="407">
        <v>0</v>
      </c>
      <c r="AU581" s="407">
        <v>0</v>
      </c>
      <c r="AV581" s="407">
        <v>0</v>
      </c>
      <c r="AW581" s="407">
        <v>0</v>
      </c>
      <c r="AX581" s="407">
        <v>0</v>
      </c>
      <c r="AY581" s="407">
        <v>0</v>
      </c>
      <c r="AZ581" s="407">
        <v>0</v>
      </c>
      <c r="BA581" s="407">
        <v>0</v>
      </c>
      <c r="BB581" s="407">
        <v>0</v>
      </c>
      <c r="BC581" s="407">
        <v>0</v>
      </c>
      <c r="BD581" s="407">
        <v>0</v>
      </c>
      <c r="BE581" s="407">
        <v>0</v>
      </c>
      <c r="BF581" s="407">
        <v>0</v>
      </c>
      <c r="BG581" s="407">
        <v>0</v>
      </c>
      <c r="BH581" s="407">
        <v>0</v>
      </c>
      <c r="BI581" s="407">
        <v>0</v>
      </c>
      <c r="BJ581" s="28"/>
      <c r="BK581" s="28"/>
      <c r="BL581" s="28"/>
      <c r="BM581" s="28"/>
    </row>
    <row r="582" spans="1:65" x14ac:dyDescent="0.35">
      <c r="A582" s="28"/>
      <c r="B582" s="402"/>
      <c r="C582" s="403"/>
      <c r="D582" s="404"/>
      <c r="E582" s="411">
        <v>10</v>
      </c>
      <c r="F582" s="406"/>
      <c r="G582" s="408"/>
      <c r="H582" s="409"/>
      <c r="I582" s="409"/>
      <c r="J582" s="409"/>
      <c r="K582" s="409"/>
      <c r="L582" s="409"/>
      <c r="M582" s="409"/>
      <c r="N582" s="409"/>
      <c r="O582" s="409"/>
      <c r="P582" s="524"/>
      <c r="Q582" s="407">
        <v>0</v>
      </c>
      <c r="R582" s="407">
        <v>0</v>
      </c>
      <c r="S582" s="407">
        <v>0</v>
      </c>
      <c r="T582" s="407">
        <v>0</v>
      </c>
      <c r="U582" s="407">
        <v>0</v>
      </c>
      <c r="V582" s="407">
        <v>0</v>
      </c>
      <c r="W582" s="407">
        <v>0</v>
      </c>
      <c r="X582" s="407">
        <v>0</v>
      </c>
      <c r="Y582" s="407">
        <v>0</v>
      </c>
      <c r="Z582" s="407">
        <v>0</v>
      </c>
      <c r="AA582" s="407">
        <v>0</v>
      </c>
      <c r="AB582" s="407">
        <v>0</v>
      </c>
      <c r="AC582" s="407">
        <v>0</v>
      </c>
      <c r="AD582" s="407">
        <v>0</v>
      </c>
      <c r="AE582" s="407">
        <v>0</v>
      </c>
      <c r="AF582" s="407">
        <v>0</v>
      </c>
      <c r="AG582" s="407">
        <v>0</v>
      </c>
      <c r="AH582" s="407">
        <v>0</v>
      </c>
      <c r="AI582" s="407">
        <v>0</v>
      </c>
      <c r="AJ582" s="407">
        <v>0</v>
      </c>
      <c r="AK582" s="407">
        <v>0</v>
      </c>
      <c r="AL582" s="407">
        <v>0</v>
      </c>
      <c r="AM582" s="407">
        <v>0</v>
      </c>
      <c r="AN582" s="407">
        <v>0</v>
      </c>
      <c r="AO582" s="407">
        <v>0</v>
      </c>
      <c r="AP582" s="407">
        <v>0</v>
      </c>
      <c r="AQ582" s="407">
        <v>0</v>
      </c>
      <c r="AR582" s="407">
        <v>0</v>
      </c>
      <c r="AS582" s="407">
        <v>0</v>
      </c>
      <c r="AT582" s="407">
        <v>0</v>
      </c>
      <c r="AU582" s="407">
        <v>0</v>
      </c>
      <c r="AV582" s="407">
        <v>0</v>
      </c>
      <c r="AW582" s="407">
        <v>0</v>
      </c>
      <c r="AX582" s="407">
        <v>0</v>
      </c>
      <c r="AY582" s="407">
        <v>0</v>
      </c>
      <c r="AZ582" s="407">
        <v>0</v>
      </c>
      <c r="BA582" s="407">
        <v>0</v>
      </c>
      <c r="BB582" s="407">
        <v>0</v>
      </c>
      <c r="BC582" s="407">
        <v>0</v>
      </c>
      <c r="BD582" s="407">
        <v>0</v>
      </c>
      <c r="BE582" s="407">
        <v>0</v>
      </c>
      <c r="BF582" s="407">
        <v>0</v>
      </c>
      <c r="BG582" s="407">
        <v>0</v>
      </c>
      <c r="BH582" s="407">
        <v>0</v>
      </c>
      <c r="BI582" s="407">
        <v>0</v>
      </c>
      <c r="BJ582" s="28"/>
      <c r="BK582" s="28"/>
      <c r="BL582" s="28"/>
      <c r="BM582" s="28"/>
    </row>
    <row r="583" spans="1:65" x14ac:dyDescent="0.35">
      <c r="A583" s="28"/>
      <c r="B583" s="196"/>
      <c r="C583" s="402">
        <v>0</v>
      </c>
      <c r="D583" s="196"/>
      <c r="E583" s="196"/>
      <c r="F583" s="412"/>
      <c r="G583" s="413">
        <v>0</v>
      </c>
      <c r="H583" s="413">
        <v>0</v>
      </c>
      <c r="I583" s="413">
        <v>0</v>
      </c>
      <c r="J583" s="413">
        <v>0</v>
      </c>
      <c r="K583" s="413">
        <v>0</v>
      </c>
      <c r="L583" s="413">
        <v>0</v>
      </c>
      <c r="M583" s="413">
        <v>0</v>
      </c>
      <c r="N583" s="413">
        <v>0</v>
      </c>
      <c r="O583" s="413">
        <v>0</v>
      </c>
      <c r="P583" s="413">
        <v>0</v>
      </c>
      <c r="Q583" s="413">
        <v>0</v>
      </c>
      <c r="R583" s="413">
        <v>0</v>
      </c>
      <c r="S583" s="413">
        <v>0</v>
      </c>
      <c r="T583" s="413">
        <v>0</v>
      </c>
      <c r="U583" s="413">
        <v>0</v>
      </c>
      <c r="V583" s="413">
        <v>0</v>
      </c>
      <c r="W583" s="413">
        <v>0</v>
      </c>
      <c r="X583" s="413">
        <v>0</v>
      </c>
      <c r="Y583" s="413">
        <v>0</v>
      </c>
      <c r="Z583" s="413">
        <v>0</v>
      </c>
      <c r="AA583" s="413">
        <v>0</v>
      </c>
      <c r="AB583" s="413">
        <v>0</v>
      </c>
      <c r="AC583" s="413">
        <v>0</v>
      </c>
      <c r="AD583" s="413">
        <v>0</v>
      </c>
      <c r="AE583" s="413">
        <v>0</v>
      </c>
      <c r="AF583" s="413">
        <v>0</v>
      </c>
      <c r="AG583" s="413">
        <v>0</v>
      </c>
      <c r="AH583" s="413">
        <v>0</v>
      </c>
      <c r="AI583" s="413">
        <v>0</v>
      </c>
      <c r="AJ583" s="413">
        <v>0</v>
      </c>
      <c r="AK583" s="413">
        <v>0</v>
      </c>
      <c r="AL583" s="413">
        <v>0</v>
      </c>
      <c r="AM583" s="413">
        <v>0</v>
      </c>
      <c r="AN583" s="413">
        <v>0</v>
      </c>
      <c r="AO583" s="413">
        <v>0</v>
      </c>
      <c r="AP583" s="413">
        <v>0</v>
      </c>
      <c r="AQ583" s="413">
        <v>0</v>
      </c>
      <c r="AR583" s="413">
        <v>0</v>
      </c>
      <c r="AS583" s="413">
        <v>0</v>
      </c>
      <c r="AT583" s="413">
        <v>0</v>
      </c>
      <c r="AU583" s="413">
        <v>0</v>
      </c>
      <c r="AV583" s="413">
        <v>0</v>
      </c>
      <c r="AW583" s="413">
        <v>0</v>
      </c>
      <c r="AX583" s="413">
        <v>0</v>
      </c>
      <c r="AY583" s="413">
        <v>0</v>
      </c>
      <c r="AZ583" s="413">
        <v>0</v>
      </c>
      <c r="BA583" s="413">
        <v>0</v>
      </c>
      <c r="BB583" s="413">
        <v>0</v>
      </c>
      <c r="BC583" s="413">
        <v>0</v>
      </c>
      <c r="BD583" s="413">
        <v>0</v>
      </c>
      <c r="BE583" s="413">
        <v>0</v>
      </c>
      <c r="BF583" s="413">
        <v>0</v>
      </c>
      <c r="BG583" s="413">
        <v>0</v>
      </c>
      <c r="BH583" s="413">
        <v>0</v>
      </c>
      <c r="BI583" s="413">
        <v>0</v>
      </c>
      <c r="BJ583" s="28"/>
      <c r="BK583" s="28"/>
      <c r="BL583" s="28"/>
      <c r="BM583" s="28"/>
    </row>
    <row r="584" spans="1:65" x14ac:dyDescent="0.35">
      <c r="A584" s="28"/>
      <c r="B584" s="397">
        <v>0</v>
      </c>
      <c r="C584" s="398"/>
      <c r="D584" s="399" t="s">
        <v>499</v>
      </c>
      <c r="E584" s="398"/>
      <c r="F584" s="400"/>
      <c r="G584" s="401">
        <v>0</v>
      </c>
      <c r="H584" s="401">
        <v>0</v>
      </c>
      <c r="I584" s="401">
        <v>0</v>
      </c>
      <c r="J584" s="401">
        <v>0</v>
      </c>
      <c r="K584" s="401">
        <v>0</v>
      </c>
      <c r="L584" s="401">
        <v>0</v>
      </c>
      <c r="M584" s="401">
        <v>0</v>
      </c>
      <c r="N584" s="401">
        <v>0</v>
      </c>
      <c r="O584" s="401">
        <v>0</v>
      </c>
      <c r="P584" s="401">
        <v>0</v>
      </c>
      <c r="Q584" s="401">
        <v>0</v>
      </c>
      <c r="R584" s="401">
        <v>0</v>
      </c>
      <c r="S584" s="401">
        <v>0</v>
      </c>
      <c r="T584" s="401">
        <v>0</v>
      </c>
      <c r="U584" s="401">
        <v>0</v>
      </c>
      <c r="V584" s="401">
        <v>0</v>
      </c>
      <c r="W584" s="401">
        <v>0</v>
      </c>
      <c r="X584" s="401">
        <v>0</v>
      </c>
      <c r="Y584" s="401">
        <v>0</v>
      </c>
      <c r="Z584" s="401">
        <v>0</v>
      </c>
      <c r="AA584" s="401">
        <v>0</v>
      </c>
      <c r="AB584" s="401">
        <v>0</v>
      </c>
      <c r="AC584" s="401">
        <v>0</v>
      </c>
      <c r="AD584" s="401">
        <v>0</v>
      </c>
      <c r="AE584" s="401">
        <v>0</v>
      </c>
      <c r="AF584" s="401">
        <v>0</v>
      </c>
      <c r="AG584" s="401">
        <v>0</v>
      </c>
      <c r="AH584" s="401">
        <v>0</v>
      </c>
      <c r="AI584" s="401">
        <v>0</v>
      </c>
      <c r="AJ584" s="401">
        <v>0</v>
      </c>
      <c r="AK584" s="401">
        <v>0</v>
      </c>
      <c r="AL584" s="401">
        <v>0</v>
      </c>
      <c r="AM584" s="401">
        <v>0</v>
      </c>
      <c r="AN584" s="401">
        <v>0</v>
      </c>
      <c r="AO584" s="401">
        <v>0</v>
      </c>
      <c r="AP584" s="401">
        <v>0</v>
      </c>
      <c r="AQ584" s="401">
        <v>0</v>
      </c>
      <c r="AR584" s="401">
        <v>0</v>
      </c>
      <c r="AS584" s="401">
        <v>0</v>
      </c>
      <c r="AT584" s="401">
        <v>0</v>
      </c>
      <c r="AU584" s="401">
        <v>0</v>
      </c>
      <c r="AV584" s="401">
        <v>0</v>
      </c>
      <c r="AW584" s="401">
        <v>0</v>
      </c>
      <c r="AX584" s="401">
        <v>0</v>
      </c>
      <c r="AY584" s="401">
        <v>0</v>
      </c>
      <c r="AZ584" s="401">
        <v>0</v>
      </c>
      <c r="BA584" s="401">
        <v>0</v>
      </c>
      <c r="BB584" s="401">
        <v>0</v>
      </c>
      <c r="BC584" s="401">
        <v>0</v>
      </c>
      <c r="BD584" s="401">
        <v>0</v>
      </c>
      <c r="BE584" s="401">
        <v>0</v>
      </c>
      <c r="BF584" s="401">
        <v>0</v>
      </c>
      <c r="BG584" s="401">
        <v>0</v>
      </c>
      <c r="BH584" s="401">
        <v>0</v>
      </c>
      <c r="BI584" s="401">
        <v>0</v>
      </c>
      <c r="BJ584" s="28"/>
      <c r="BK584" s="28"/>
      <c r="BL584" s="28"/>
      <c r="BM584" s="28"/>
    </row>
    <row r="585" spans="1:65" ht="118" x14ac:dyDescent="0.35">
      <c r="A585" s="28"/>
      <c r="B585" s="402"/>
      <c r="C585" s="403"/>
      <c r="D585" s="404" t="s">
        <v>500</v>
      </c>
      <c r="E585" s="405">
        <v>0</v>
      </c>
      <c r="F585" s="406"/>
      <c r="G585" s="407"/>
      <c r="H585" s="407"/>
      <c r="I585" s="407"/>
      <c r="J585" s="407"/>
      <c r="K585" s="407"/>
      <c r="L585" s="407"/>
      <c r="M585" s="407"/>
      <c r="N585" s="407"/>
      <c r="O585" s="407"/>
      <c r="P585" s="407"/>
      <c r="Q585" s="407"/>
      <c r="R585" s="407"/>
      <c r="S585" s="407"/>
      <c r="T585" s="407"/>
      <c r="U585" s="407"/>
      <c r="V585" s="407"/>
      <c r="W585" s="407"/>
      <c r="X585" s="407"/>
      <c r="Y585" s="407"/>
      <c r="Z585" s="407"/>
      <c r="AA585" s="407"/>
      <c r="AB585" s="407"/>
      <c r="AC585" s="407"/>
      <c r="AD585" s="407"/>
      <c r="AE585" s="407"/>
      <c r="AF585" s="407"/>
      <c r="AG585" s="407"/>
      <c r="AH585" s="407"/>
      <c r="AI585" s="407"/>
      <c r="AJ585" s="407"/>
      <c r="AK585" s="407"/>
      <c r="AL585" s="407"/>
      <c r="AM585" s="407"/>
      <c r="AN585" s="407"/>
      <c r="AO585" s="407"/>
      <c r="AP585" s="407"/>
      <c r="AQ585" s="407"/>
      <c r="AR585" s="407"/>
      <c r="AS585" s="407"/>
      <c r="AT585" s="407"/>
      <c r="AU585" s="407"/>
      <c r="AV585" s="407"/>
      <c r="AW585" s="407"/>
      <c r="AX585" s="407"/>
      <c r="AY585" s="407"/>
      <c r="AZ585" s="407"/>
      <c r="BA585" s="407"/>
      <c r="BB585" s="407"/>
      <c r="BC585" s="407"/>
      <c r="BD585" s="407"/>
      <c r="BE585" s="407"/>
      <c r="BF585" s="407"/>
      <c r="BG585" s="407"/>
      <c r="BH585" s="407"/>
      <c r="BI585" s="407"/>
      <c r="BJ585" s="28"/>
      <c r="BK585" s="28"/>
      <c r="BL585" s="28"/>
      <c r="BM585" s="28"/>
    </row>
    <row r="586" spans="1:65" x14ac:dyDescent="0.35">
      <c r="A586" s="28"/>
      <c r="B586" s="402"/>
      <c r="C586" s="403"/>
      <c r="D586" s="404"/>
      <c r="E586" s="405">
        <v>1</v>
      </c>
      <c r="F586" s="406"/>
      <c r="G586" s="523"/>
      <c r="H586" s="407">
        <v>0</v>
      </c>
      <c r="I586" s="407">
        <v>0</v>
      </c>
      <c r="J586" s="407">
        <v>0</v>
      </c>
      <c r="K586" s="407">
        <v>0</v>
      </c>
      <c r="L586" s="407">
        <v>0</v>
      </c>
      <c r="M586" s="407">
        <v>0</v>
      </c>
      <c r="N586" s="407">
        <v>0</v>
      </c>
      <c r="O586" s="407">
        <v>0</v>
      </c>
      <c r="P586" s="407">
        <v>0</v>
      </c>
      <c r="Q586" s="407">
        <v>0</v>
      </c>
      <c r="R586" s="407">
        <v>0</v>
      </c>
      <c r="S586" s="407">
        <v>0</v>
      </c>
      <c r="T586" s="407">
        <v>0</v>
      </c>
      <c r="U586" s="407">
        <v>0</v>
      </c>
      <c r="V586" s="407">
        <v>0</v>
      </c>
      <c r="W586" s="407">
        <v>0</v>
      </c>
      <c r="X586" s="407">
        <v>0</v>
      </c>
      <c r="Y586" s="407">
        <v>0</v>
      </c>
      <c r="Z586" s="407">
        <v>0</v>
      </c>
      <c r="AA586" s="407">
        <v>0</v>
      </c>
      <c r="AB586" s="407">
        <v>0</v>
      </c>
      <c r="AC586" s="407">
        <v>0</v>
      </c>
      <c r="AD586" s="407">
        <v>0</v>
      </c>
      <c r="AE586" s="407">
        <v>0</v>
      </c>
      <c r="AF586" s="407">
        <v>0</v>
      </c>
      <c r="AG586" s="407">
        <v>0</v>
      </c>
      <c r="AH586" s="407">
        <v>0</v>
      </c>
      <c r="AI586" s="407">
        <v>0</v>
      </c>
      <c r="AJ586" s="407">
        <v>0</v>
      </c>
      <c r="AK586" s="407">
        <v>0</v>
      </c>
      <c r="AL586" s="407">
        <v>0</v>
      </c>
      <c r="AM586" s="407">
        <v>0</v>
      </c>
      <c r="AN586" s="407">
        <v>0</v>
      </c>
      <c r="AO586" s="407">
        <v>0</v>
      </c>
      <c r="AP586" s="407">
        <v>0</v>
      </c>
      <c r="AQ586" s="407">
        <v>0</v>
      </c>
      <c r="AR586" s="407">
        <v>0</v>
      </c>
      <c r="AS586" s="407">
        <v>0</v>
      </c>
      <c r="AT586" s="407">
        <v>0</v>
      </c>
      <c r="AU586" s="407">
        <v>0</v>
      </c>
      <c r="AV586" s="407">
        <v>0</v>
      </c>
      <c r="AW586" s="407">
        <v>0</v>
      </c>
      <c r="AX586" s="407">
        <v>0</v>
      </c>
      <c r="AY586" s="407">
        <v>0</v>
      </c>
      <c r="AZ586" s="407">
        <v>0</v>
      </c>
      <c r="BA586" s="407">
        <v>0</v>
      </c>
      <c r="BB586" s="407">
        <v>0</v>
      </c>
      <c r="BC586" s="407">
        <v>0</v>
      </c>
      <c r="BD586" s="407">
        <v>0</v>
      </c>
      <c r="BE586" s="407">
        <v>0</v>
      </c>
      <c r="BF586" s="407">
        <v>0</v>
      </c>
      <c r="BG586" s="407">
        <v>0</v>
      </c>
      <c r="BH586" s="407">
        <v>0</v>
      </c>
      <c r="BI586" s="407">
        <v>0</v>
      </c>
      <c r="BJ586" s="28"/>
      <c r="BK586" s="28"/>
      <c r="BL586" s="28"/>
      <c r="BM586" s="28"/>
    </row>
    <row r="587" spans="1:65" x14ac:dyDescent="0.35">
      <c r="A587" s="28"/>
      <c r="B587" s="402"/>
      <c r="C587" s="403"/>
      <c r="D587" s="404"/>
      <c r="E587" s="405">
        <v>2</v>
      </c>
      <c r="F587" s="406"/>
      <c r="G587" s="408"/>
      <c r="H587" s="524"/>
      <c r="I587" s="407">
        <v>0</v>
      </c>
      <c r="J587" s="407">
        <v>0</v>
      </c>
      <c r="K587" s="407">
        <v>0</v>
      </c>
      <c r="L587" s="407">
        <v>0</v>
      </c>
      <c r="M587" s="407">
        <v>0</v>
      </c>
      <c r="N587" s="407">
        <v>0</v>
      </c>
      <c r="O587" s="407">
        <v>0</v>
      </c>
      <c r="P587" s="407">
        <v>0</v>
      </c>
      <c r="Q587" s="407">
        <v>0</v>
      </c>
      <c r="R587" s="407">
        <v>0</v>
      </c>
      <c r="S587" s="407">
        <v>0</v>
      </c>
      <c r="T587" s="407">
        <v>0</v>
      </c>
      <c r="U587" s="407">
        <v>0</v>
      </c>
      <c r="V587" s="407">
        <v>0</v>
      </c>
      <c r="W587" s="407">
        <v>0</v>
      </c>
      <c r="X587" s="407">
        <v>0</v>
      </c>
      <c r="Y587" s="407">
        <v>0</v>
      </c>
      <c r="Z587" s="407">
        <v>0</v>
      </c>
      <c r="AA587" s="407">
        <v>0</v>
      </c>
      <c r="AB587" s="407">
        <v>0</v>
      </c>
      <c r="AC587" s="407">
        <v>0</v>
      </c>
      <c r="AD587" s="407">
        <v>0</v>
      </c>
      <c r="AE587" s="407">
        <v>0</v>
      </c>
      <c r="AF587" s="407">
        <v>0</v>
      </c>
      <c r="AG587" s="407">
        <v>0</v>
      </c>
      <c r="AH587" s="407">
        <v>0</v>
      </c>
      <c r="AI587" s="407">
        <v>0</v>
      </c>
      <c r="AJ587" s="407">
        <v>0</v>
      </c>
      <c r="AK587" s="407">
        <v>0</v>
      </c>
      <c r="AL587" s="407">
        <v>0</v>
      </c>
      <c r="AM587" s="407">
        <v>0</v>
      </c>
      <c r="AN587" s="407">
        <v>0</v>
      </c>
      <c r="AO587" s="407">
        <v>0</v>
      </c>
      <c r="AP587" s="407">
        <v>0</v>
      </c>
      <c r="AQ587" s="407">
        <v>0</v>
      </c>
      <c r="AR587" s="407">
        <v>0</v>
      </c>
      <c r="AS587" s="407">
        <v>0</v>
      </c>
      <c r="AT587" s="407">
        <v>0</v>
      </c>
      <c r="AU587" s="407">
        <v>0</v>
      </c>
      <c r="AV587" s="407">
        <v>0</v>
      </c>
      <c r="AW587" s="407">
        <v>0</v>
      </c>
      <c r="AX587" s="407">
        <v>0</v>
      </c>
      <c r="AY587" s="407">
        <v>0</v>
      </c>
      <c r="AZ587" s="407">
        <v>0</v>
      </c>
      <c r="BA587" s="407">
        <v>0</v>
      </c>
      <c r="BB587" s="407">
        <v>0</v>
      </c>
      <c r="BC587" s="407">
        <v>0</v>
      </c>
      <c r="BD587" s="407">
        <v>0</v>
      </c>
      <c r="BE587" s="407">
        <v>0</v>
      </c>
      <c r="BF587" s="407">
        <v>0</v>
      </c>
      <c r="BG587" s="407">
        <v>0</v>
      </c>
      <c r="BH587" s="407">
        <v>0</v>
      </c>
      <c r="BI587" s="407">
        <v>0</v>
      </c>
      <c r="BJ587" s="28"/>
      <c r="BK587" s="28"/>
      <c r="BL587" s="28"/>
      <c r="BM587" s="28"/>
    </row>
    <row r="588" spans="1:65" x14ac:dyDescent="0.35">
      <c r="A588" s="28"/>
      <c r="B588" s="402"/>
      <c r="C588" s="403"/>
      <c r="D588" s="404"/>
      <c r="E588" s="405">
        <v>3</v>
      </c>
      <c r="F588" s="406"/>
      <c r="G588" s="408"/>
      <c r="H588" s="409"/>
      <c r="I588" s="524"/>
      <c r="J588" s="407">
        <v>0</v>
      </c>
      <c r="K588" s="407">
        <v>0</v>
      </c>
      <c r="L588" s="407">
        <v>0</v>
      </c>
      <c r="M588" s="407">
        <v>0</v>
      </c>
      <c r="N588" s="407">
        <v>0</v>
      </c>
      <c r="O588" s="407">
        <v>0</v>
      </c>
      <c r="P588" s="407">
        <v>0</v>
      </c>
      <c r="Q588" s="407">
        <v>0</v>
      </c>
      <c r="R588" s="407">
        <v>0</v>
      </c>
      <c r="S588" s="407">
        <v>0</v>
      </c>
      <c r="T588" s="407">
        <v>0</v>
      </c>
      <c r="U588" s="407">
        <v>0</v>
      </c>
      <c r="V588" s="407">
        <v>0</v>
      </c>
      <c r="W588" s="407">
        <v>0</v>
      </c>
      <c r="X588" s="407">
        <v>0</v>
      </c>
      <c r="Y588" s="407">
        <v>0</v>
      </c>
      <c r="Z588" s="407">
        <v>0</v>
      </c>
      <c r="AA588" s="407">
        <v>0</v>
      </c>
      <c r="AB588" s="407">
        <v>0</v>
      </c>
      <c r="AC588" s="407">
        <v>0</v>
      </c>
      <c r="AD588" s="407">
        <v>0</v>
      </c>
      <c r="AE588" s="407">
        <v>0</v>
      </c>
      <c r="AF588" s="407">
        <v>0</v>
      </c>
      <c r="AG588" s="407">
        <v>0</v>
      </c>
      <c r="AH588" s="407">
        <v>0</v>
      </c>
      <c r="AI588" s="407">
        <v>0</v>
      </c>
      <c r="AJ588" s="407">
        <v>0</v>
      </c>
      <c r="AK588" s="407">
        <v>0</v>
      </c>
      <c r="AL588" s="407">
        <v>0</v>
      </c>
      <c r="AM588" s="407">
        <v>0</v>
      </c>
      <c r="AN588" s="407">
        <v>0</v>
      </c>
      <c r="AO588" s="407">
        <v>0</v>
      </c>
      <c r="AP588" s="407">
        <v>0</v>
      </c>
      <c r="AQ588" s="407">
        <v>0</v>
      </c>
      <c r="AR588" s="407">
        <v>0</v>
      </c>
      <c r="AS588" s="407">
        <v>0</v>
      </c>
      <c r="AT588" s="407">
        <v>0</v>
      </c>
      <c r="AU588" s="407">
        <v>0</v>
      </c>
      <c r="AV588" s="407">
        <v>0</v>
      </c>
      <c r="AW588" s="407">
        <v>0</v>
      </c>
      <c r="AX588" s="407">
        <v>0</v>
      </c>
      <c r="AY588" s="407">
        <v>0</v>
      </c>
      <c r="AZ588" s="407">
        <v>0</v>
      </c>
      <c r="BA588" s="407">
        <v>0</v>
      </c>
      <c r="BB588" s="407">
        <v>0</v>
      </c>
      <c r="BC588" s="407">
        <v>0</v>
      </c>
      <c r="BD588" s="407">
        <v>0</v>
      </c>
      <c r="BE588" s="407">
        <v>0</v>
      </c>
      <c r="BF588" s="407">
        <v>0</v>
      </c>
      <c r="BG588" s="407">
        <v>0</v>
      </c>
      <c r="BH588" s="407">
        <v>0</v>
      </c>
      <c r="BI588" s="407">
        <v>0</v>
      </c>
      <c r="BJ588" s="28"/>
      <c r="BK588" s="28"/>
      <c r="BL588" s="28"/>
      <c r="BM588" s="28"/>
    </row>
    <row r="589" spans="1:65" x14ac:dyDescent="0.35">
      <c r="A589" s="28"/>
      <c r="B589" s="402"/>
      <c r="C589" s="403"/>
      <c r="D589" s="404"/>
      <c r="E589" s="405">
        <v>4</v>
      </c>
      <c r="F589" s="406"/>
      <c r="G589" s="408"/>
      <c r="H589" s="409"/>
      <c r="I589" s="409"/>
      <c r="J589" s="524"/>
      <c r="K589" s="407">
        <v>0</v>
      </c>
      <c r="L589" s="407">
        <v>0</v>
      </c>
      <c r="M589" s="407">
        <v>0</v>
      </c>
      <c r="N589" s="407">
        <v>0</v>
      </c>
      <c r="O589" s="407">
        <v>0</v>
      </c>
      <c r="P589" s="407">
        <v>0</v>
      </c>
      <c r="Q589" s="407">
        <v>0</v>
      </c>
      <c r="R589" s="407">
        <v>0</v>
      </c>
      <c r="S589" s="407">
        <v>0</v>
      </c>
      <c r="T589" s="407">
        <v>0</v>
      </c>
      <c r="U589" s="407">
        <v>0</v>
      </c>
      <c r="V589" s="407">
        <v>0</v>
      </c>
      <c r="W589" s="407">
        <v>0</v>
      </c>
      <c r="X589" s="407">
        <v>0</v>
      </c>
      <c r="Y589" s="407">
        <v>0</v>
      </c>
      <c r="Z589" s="407">
        <v>0</v>
      </c>
      <c r="AA589" s="407">
        <v>0</v>
      </c>
      <c r="AB589" s="407">
        <v>0</v>
      </c>
      <c r="AC589" s="407">
        <v>0</v>
      </c>
      <c r="AD589" s="407">
        <v>0</v>
      </c>
      <c r="AE589" s="407">
        <v>0</v>
      </c>
      <c r="AF589" s="407">
        <v>0</v>
      </c>
      <c r="AG589" s="407">
        <v>0</v>
      </c>
      <c r="AH589" s="407">
        <v>0</v>
      </c>
      <c r="AI589" s="407">
        <v>0</v>
      </c>
      <c r="AJ589" s="407">
        <v>0</v>
      </c>
      <c r="AK589" s="407">
        <v>0</v>
      </c>
      <c r="AL589" s="407">
        <v>0</v>
      </c>
      <c r="AM589" s="407">
        <v>0</v>
      </c>
      <c r="AN589" s="407">
        <v>0</v>
      </c>
      <c r="AO589" s="407">
        <v>0</v>
      </c>
      <c r="AP589" s="407">
        <v>0</v>
      </c>
      <c r="AQ589" s="407">
        <v>0</v>
      </c>
      <c r="AR589" s="407">
        <v>0</v>
      </c>
      <c r="AS589" s="407">
        <v>0</v>
      </c>
      <c r="AT589" s="407">
        <v>0</v>
      </c>
      <c r="AU589" s="407">
        <v>0</v>
      </c>
      <c r="AV589" s="407">
        <v>0</v>
      </c>
      <c r="AW589" s="407">
        <v>0</v>
      </c>
      <c r="AX589" s="407">
        <v>0</v>
      </c>
      <c r="AY589" s="407">
        <v>0</v>
      </c>
      <c r="AZ589" s="407">
        <v>0</v>
      </c>
      <c r="BA589" s="407">
        <v>0</v>
      </c>
      <c r="BB589" s="407">
        <v>0</v>
      </c>
      <c r="BC589" s="407">
        <v>0</v>
      </c>
      <c r="BD589" s="407">
        <v>0</v>
      </c>
      <c r="BE589" s="407">
        <v>0</v>
      </c>
      <c r="BF589" s="407">
        <v>0</v>
      </c>
      <c r="BG589" s="407">
        <v>0</v>
      </c>
      <c r="BH589" s="407">
        <v>0</v>
      </c>
      <c r="BI589" s="407">
        <v>0</v>
      </c>
      <c r="BJ589" s="28"/>
      <c r="BK589" s="28"/>
      <c r="BL589" s="28"/>
      <c r="BM589" s="28"/>
    </row>
    <row r="590" spans="1:65" x14ac:dyDescent="0.35">
      <c r="A590" s="28"/>
      <c r="B590" s="402"/>
      <c r="C590" s="403"/>
      <c r="D590" s="404"/>
      <c r="E590" s="405">
        <v>5</v>
      </c>
      <c r="F590" s="406"/>
      <c r="G590" s="408"/>
      <c r="H590" s="409"/>
      <c r="I590" s="409"/>
      <c r="J590" s="409"/>
      <c r="K590" s="524"/>
      <c r="L590" s="407">
        <v>0</v>
      </c>
      <c r="M590" s="407">
        <v>0</v>
      </c>
      <c r="N590" s="407">
        <v>0</v>
      </c>
      <c r="O590" s="407">
        <v>0</v>
      </c>
      <c r="P590" s="407">
        <v>0</v>
      </c>
      <c r="Q590" s="407">
        <v>0</v>
      </c>
      <c r="R590" s="407">
        <v>0</v>
      </c>
      <c r="S590" s="407">
        <v>0</v>
      </c>
      <c r="T590" s="407">
        <v>0</v>
      </c>
      <c r="U590" s="407">
        <v>0</v>
      </c>
      <c r="V590" s="407">
        <v>0</v>
      </c>
      <c r="W590" s="407">
        <v>0</v>
      </c>
      <c r="X590" s="407">
        <v>0</v>
      </c>
      <c r="Y590" s="407">
        <v>0</v>
      </c>
      <c r="Z590" s="407">
        <v>0</v>
      </c>
      <c r="AA590" s="407">
        <v>0</v>
      </c>
      <c r="AB590" s="407">
        <v>0</v>
      </c>
      <c r="AC590" s="407">
        <v>0</v>
      </c>
      <c r="AD590" s="407">
        <v>0</v>
      </c>
      <c r="AE590" s="407">
        <v>0</v>
      </c>
      <c r="AF590" s="407">
        <v>0</v>
      </c>
      <c r="AG590" s="407">
        <v>0</v>
      </c>
      <c r="AH590" s="407">
        <v>0</v>
      </c>
      <c r="AI590" s="407">
        <v>0</v>
      </c>
      <c r="AJ590" s="407">
        <v>0</v>
      </c>
      <c r="AK590" s="407">
        <v>0</v>
      </c>
      <c r="AL590" s="407">
        <v>0</v>
      </c>
      <c r="AM590" s="407">
        <v>0</v>
      </c>
      <c r="AN590" s="407">
        <v>0</v>
      </c>
      <c r="AO590" s="407">
        <v>0</v>
      </c>
      <c r="AP590" s="407">
        <v>0</v>
      </c>
      <c r="AQ590" s="407">
        <v>0</v>
      </c>
      <c r="AR590" s="407">
        <v>0</v>
      </c>
      <c r="AS590" s="407">
        <v>0</v>
      </c>
      <c r="AT590" s="407">
        <v>0</v>
      </c>
      <c r="AU590" s="407">
        <v>0</v>
      </c>
      <c r="AV590" s="407">
        <v>0</v>
      </c>
      <c r="AW590" s="407">
        <v>0</v>
      </c>
      <c r="AX590" s="407">
        <v>0</v>
      </c>
      <c r="AY590" s="407">
        <v>0</v>
      </c>
      <c r="AZ590" s="407">
        <v>0</v>
      </c>
      <c r="BA590" s="407">
        <v>0</v>
      </c>
      <c r="BB590" s="407">
        <v>0</v>
      </c>
      <c r="BC590" s="407">
        <v>0</v>
      </c>
      <c r="BD590" s="407">
        <v>0</v>
      </c>
      <c r="BE590" s="407">
        <v>0</v>
      </c>
      <c r="BF590" s="407">
        <v>0</v>
      </c>
      <c r="BG590" s="407">
        <v>0</v>
      </c>
      <c r="BH590" s="407">
        <v>0</v>
      </c>
      <c r="BI590" s="407">
        <v>0</v>
      </c>
      <c r="BJ590" s="28"/>
      <c r="BK590" s="28"/>
      <c r="BL590" s="28"/>
      <c r="BM590" s="28"/>
    </row>
    <row r="591" spans="1:65" x14ac:dyDescent="0.35">
      <c r="A591" s="28"/>
      <c r="B591" s="402"/>
      <c r="C591" s="403"/>
      <c r="D591" s="404"/>
      <c r="E591" s="405">
        <v>6</v>
      </c>
      <c r="F591" s="406"/>
      <c r="G591" s="408"/>
      <c r="H591" s="409"/>
      <c r="I591" s="409"/>
      <c r="J591" s="409"/>
      <c r="K591" s="409"/>
      <c r="L591" s="524"/>
      <c r="M591" s="407">
        <v>0</v>
      </c>
      <c r="N591" s="407">
        <v>0</v>
      </c>
      <c r="O591" s="407">
        <v>0</v>
      </c>
      <c r="P591" s="407">
        <v>0</v>
      </c>
      <c r="Q591" s="407">
        <v>0</v>
      </c>
      <c r="R591" s="407">
        <v>0</v>
      </c>
      <c r="S591" s="407">
        <v>0</v>
      </c>
      <c r="T591" s="407">
        <v>0</v>
      </c>
      <c r="U591" s="407">
        <v>0</v>
      </c>
      <c r="V591" s="407">
        <v>0</v>
      </c>
      <c r="W591" s="407">
        <v>0</v>
      </c>
      <c r="X591" s="407">
        <v>0</v>
      </c>
      <c r="Y591" s="407">
        <v>0</v>
      </c>
      <c r="Z591" s="407">
        <v>0</v>
      </c>
      <c r="AA591" s="407">
        <v>0</v>
      </c>
      <c r="AB591" s="407">
        <v>0</v>
      </c>
      <c r="AC591" s="407">
        <v>0</v>
      </c>
      <c r="AD591" s="407">
        <v>0</v>
      </c>
      <c r="AE591" s="407">
        <v>0</v>
      </c>
      <c r="AF591" s="407">
        <v>0</v>
      </c>
      <c r="AG591" s="407">
        <v>0</v>
      </c>
      <c r="AH591" s="407">
        <v>0</v>
      </c>
      <c r="AI591" s="407">
        <v>0</v>
      </c>
      <c r="AJ591" s="407">
        <v>0</v>
      </c>
      <c r="AK591" s="407">
        <v>0</v>
      </c>
      <c r="AL591" s="407">
        <v>0</v>
      </c>
      <c r="AM591" s="407">
        <v>0</v>
      </c>
      <c r="AN591" s="407">
        <v>0</v>
      </c>
      <c r="AO591" s="407">
        <v>0</v>
      </c>
      <c r="AP591" s="407">
        <v>0</v>
      </c>
      <c r="AQ591" s="407">
        <v>0</v>
      </c>
      <c r="AR591" s="407">
        <v>0</v>
      </c>
      <c r="AS591" s="407">
        <v>0</v>
      </c>
      <c r="AT591" s="407">
        <v>0</v>
      </c>
      <c r="AU591" s="407">
        <v>0</v>
      </c>
      <c r="AV591" s="407">
        <v>0</v>
      </c>
      <c r="AW591" s="407">
        <v>0</v>
      </c>
      <c r="AX591" s="407">
        <v>0</v>
      </c>
      <c r="AY591" s="407">
        <v>0</v>
      </c>
      <c r="AZ591" s="407">
        <v>0</v>
      </c>
      <c r="BA591" s="407">
        <v>0</v>
      </c>
      <c r="BB591" s="407">
        <v>0</v>
      </c>
      <c r="BC591" s="407">
        <v>0</v>
      </c>
      <c r="BD591" s="407">
        <v>0</v>
      </c>
      <c r="BE591" s="407">
        <v>0</v>
      </c>
      <c r="BF591" s="407">
        <v>0</v>
      </c>
      <c r="BG591" s="407">
        <v>0</v>
      </c>
      <c r="BH591" s="407">
        <v>0</v>
      </c>
      <c r="BI591" s="407">
        <v>0</v>
      </c>
      <c r="BJ591" s="28"/>
      <c r="BK591" s="28"/>
      <c r="BL591" s="28"/>
      <c r="BM591" s="28"/>
    </row>
    <row r="592" spans="1:65" x14ac:dyDescent="0.35">
      <c r="A592" s="28"/>
      <c r="B592" s="402"/>
      <c r="C592" s="403"/>
      <c r="D592" s="404"/>
      <c r="E592" s="405">
        <v>7</v>
      </c>
      <c r="F592" s="406"/>
      <c r="G592" s="408"/>
      <c r="H592" s="409"/>
      <c r="I592" s="409"/>
      <c r="J592" s="409"/>
      <c r="K592" s="409"/>
      <c r="L592" s="409"/>
      <c r="M592" s="524"/>
      <c r="N592" s="407">
        <v>0</v>
      </c>
      <c r="O592" s="407">
        <v>0</v>
      </c>
      <c r="P592" s="407">
        <v>0</v>
      </c>
      <c r="Q592" s="407">
        <v>0</v>
      </c>
      <c r="R592" s="407">
        <v>0</v>
      </c>
      <c r="S592" s="407">
        <v>0</v>
      </c>
      <c r="T592" s="407">
        <v>0</v>
      </c>
      <c r="U592" s="407">
        <v>0</v>
      </c>
      <c r="V592" s="407">
        <v>0</v>
      </c>
      <c r="W592" s="407">
        <v>0</v>
      </c>
      <c r="X592" s="407">
        <v>0</v>
      </c>
      <c r="Y592" s="407">
        <v>0</v>
      </c>
      <c r="Z592" s="407">
        <v>0</v>
      </c>
      <c r="AA592" s="407">
        <v>0</v>
      </c>
      <c r="AB592" s="407">
        <v>0</v>
      </c>
      <c r="AC592" s="407">
        <v>0</v>
      </c>
      <c r="AD592" s="407">
        <v>0</v>
      </c>
      <c r="AE592" s="407">
        <v>0</v>
      </c>
      <c r="AF592" s="407">
        <v>0</v>
      </c>
      <c r="AG592" s="407">
        <v>0</v>
      </c>
      <c r="AH592" s="407">
        <v>0</v>
      </c>
      <c r="AI592" s="407">
        <v>0</v>
      </c>
      <c r="AJ592" s="407">
        <v>0</v>
      </c>
      <c r="AK592" s="407">
        <v>0</v>
      </c>
      <c r="AL592" s="407">
        <v>0</v>
      </c>
      <c r="AM592" s="407">
        <v>0</v>
      </c>
      <c r="AN592" s="407">
        <v>0</v>
      </c>
      <c r="AO592" s="407">
        <v>0</v>
      </c>
      <c r="AP592" s="407">
        <v>0</v>
      </c>
      <c r="AQ592" s="407">
        <v>0</v>
      </c>
      <c r="AR592" s="407">
        <v>0</v>
      </c>
      <c r="AS592" s="407">
        <v>0</v>
      </c>
      <c r="AT592" s="407">
        <v>0</v>
      </c>
      <c r="AU592" s="407">
        <v>0</v>
      </c>
      <c r="AV592" s="407">
        <v>0</v>
      </c>
      <c r="AW592" s="407">
        <v>0</v>
      </c>
      <c r="AX592" s="407">
        <v>0</v>
      </c>
      <c r="AY592" s="407">
        <v>0</v>
      </c>
      <c r="AZ592" s="407">
        <v>0</v>
      </c>
      <c r="BA592" s="407">
        <v>0</v>
      </c>
      <c r="BB592" s="407">
        <v>0</v>
      </c>
      <c r="BC592" s="407">
        <v>0</v>
      </c>
      <c r="BD592" s="407">
        <v>0</v>
      </c>
      <c r="BE592" s="407">
        <v>0</v>
      </c>
      <c r="BF592" s="407">
        <v>0</v>
      </c>
      <c r="BG592" s="407">
        <v>0</v>
      </c>
      <c r="BH592" s="407">
        <v>0</v>
      </c>
      <c r="BI592" s="407">
        <v>0</v>
      </c>
      <c r="BJ592" s="28"/>
      <c r="BK592" s="28"/>
      <c r="BL592" s="28"/>
      <c r="BM592" s="28"/>
    </row>
    <row r="593" spans="1:65" x14ac:dyDescent="0.35">
      <c r="A593" s="28"/>
      <c r="B593" s="402"/>
      <c r="C593" s="403"/>
      <c r="D593" s="404"/>
      <c r="E593" s="405">
        <v>8</v>
      </c>
      <c r="F593" s="406"/>
      <c r="G593" s="408"/>
      <c r="H593" s="409"/>
      <c r="I593" s="409"/>
      <c r="J593" s="409"/>
      <c r="K593" s="409"/>
      <c r="L593" s="409"/>
      <c r="M593" s="409"/>
      <c r="N593" s="524"/>
      <c r="O593" s="407">
        <v>0</v>
      </c>
      <c r="P593" s="407">
        <v>0</v>
      </c>
      <c r="Q593" s="407">
        <v>0</v>
      </c>
      <c r="R593" s="407">
        <v>0</v>
      </c>
      <c r="S593" s="407">
        <v>0</v>
      </c>
      <c r="T593" s="407">
        <v>0</v>
      </c>
      <c r="U593" s="407">
        <v>0</v>
      </c>
      <c r="V593" s="407">
        <v>0</v>
      </c>
      <c r="W593" s="407">
        <v>0</v>
      </c>
      <c r="X593" s="407">
        <v>0</v>
      </c>
      <c r="Y593" s="407">
        <v>0</v>
      </c>
      <c r="Z593" s="407">
        <v>0</v>
      </c>
      <c r="AA593" s="407">
        <v>0</v>
      </c>
      <c r="AB593" s="407">
        <v>0</v>
      </c>
      <c r="AC593" s="407">
        <v>0</v>
      </c>
      <c r="AD593" s="407">
        <v>0</v>
      </c>
      <c r="AE593" s="407">
        <v>0</v>
      </c>
      <c r="AF593" s="407">
        <v>0</v>
      </c>
      <c r="AG593" s="407">
        <v>0</v>
      </c>
      <c r="AH593" s="407">
        <v>0</v>
      </c>
      <c r="AI593" s="407">
        <v>0</v>
      </c>
      <c r="AJ593" s="407">
        <v>0</v>
      </c>
      <c r="AK593" s="407">
        <v>0</v>
      </c>
      <c r="AL593" s="407">
        <v>0</v>
      </c>
      <c r="AM593" s="407">
        <v>0</v>
      </c>
      <c r="AN593" s="407">
        <v>0</v>
      </c>
      <c r="AO593" s="407">
        <v>0</v>
      </c>
      <c r="AP593" s="407">
        <v>0</v>
      </c>
      <c r="AQ593" s="407">
        <v>0</v>
      </c>
      <c r="AR593" s="407">
        <v>0</v>
      </c>
      <c r="AS593" s="407">
        <v>0</v>
      </c>
      <c r="AT593" s="407">
        <v>0</v>
      </c>
      <c r="AU593" s="407">
        <v>0</v>
      </c>
      <c r="AV593" s="407">
        <v>0</v>
      </c>
      <c r="AW593" s="407">
        <v>0</v>
      </c>
      <c r="AX593" s="407">
        <v>0</v>
      </c>
      <c r="AY593" s="407">
        <v>0</v>
      </c>
      <c r="AZ593" s="407">
        <v>0</v>
      </c>
      <c r="BA593" s="407">
        <v>0</v>
      </c>
      <c r="BB593" s="407">
        <v>0</v>
      </c>
      <c r="BC593" s="407">
        <v>0</v>
      </c>
      <c r="BD593" s="407">
        <v>0</v>
      </c>
      <c r="BE593" s="407">
        <v>0</v>
      </c>
      <c r="BF593" s="407">
        <v>0</v>
      </c>
      <c r="BG593" s="407">
        <v>0</v>
      </c>
      <c r="BH593" s="407">
        <v>0</v>
      </c>
      <c r="BI593" s="407">
        <v>0</v>
      </c>
      <c r="BJ593" s="28"/>
      <c r="BK593" s="28"/>
      <c r="BL593" s="28"/>
      <c r="BM593" s="28"/>
    </row>
    <row r="594" spans="1:65" x14ac:dyDescent="0.35">
      <c r="A594" s="28"/>
      <c r="B594" s="402"/>
      <c r="C594" s="403"/>
      <c r="D594" s="404"/>
      <c r="E594" s="405">
        <v>9</v>
      </c>
      <c r="F594" s="406"/>
      <c r="G594" s="408"/>
      <c r="H594" s="409"/>
      <c r="I594" s="409"/>
      <c r="J594" s="409"/>
      <c r="K594" s="409"/>
      <c r="L594" s="409"/>
      <c r="M594" s="409"/>
      <c r="N594" s="409"/>
      <c r="O594" s="524"/>
      <c r="P594" s="407">
        <v>0</v>
      </c>
      <c r="Q594" s="407">
        <v>0</v>
      </c>
      <c r="R594" s="407">
        <v>0</v>
      </c>
      <c r="S594" s="407">
        <v>0</v>
      </c>
      <c r="T594" s="407">
        <v>0</v>
      </c>
      <c r="U594" s="407">
        <v>0</v>
      </c>
      <c r="V594" s="407">
        <v>0</v>
      </c>
      <c r="W594" s="407">
        <v>0</v>
      </c>
      <c r="X594" s="407">
        <v>0</v>
      </c>
      <c r="Y594" s="407">
        <v>0</v>
      </c>
      <c r="Z594" s="407">
        <v>0</v>
      </c>
      <c r="AA594" s="407">
        <v>0</v>
      </c>
      <c r="AB594" s="407">
        <v>0</v>
      </c>
      <c r="AC594" s="407">
        <v>0</v>
      </c>
      <c r="AD594" s="407">
        <v>0</v>
      </c>
      <c r="AE594" s="407">
        <v>0</v>
      </c>
      <c r="AF594" s="407">
        <v>0</v>
      </c>
      <c r="AG594" s="407">
        <v>0</v>
      </c>
      <c r="AH594" s="407">
        <v>0</v>
      </c>
      <c r="AI594" s="407">
        <v>0</v>
      </c>
      <c r="AJ594" s="407">
        <v>0</v>
      </c>
      <c r="AK594" s="407">
        <v>0</v>
      </c>
      <c r="AL594" s="407">
        <v>0</v>
      </c>
      <c r="AM594" s="407">
        <v>0</v>
      </c>
      <c r="AN594" s="407">
        <v>0</v>
      </c>
      <c r="AO594" s="407">
        <v>0</v>
      </c>
      <c r="AP594" s="407">
        <v>0</v>
      </c>
      <c r="AQ594" s="407">
        <v>0</v>
      </c>
      <c r="AR594" s="407">
        <v>0</v>
      </c>
      <c r="AS594" s="407">
        <v>0</v>
      </c>
      <c r="AT594" s="407">
        <v>0</v>
      </c>
      <c r="AU594" s="407">
        <v>0</v>
      </c>
      <c r="AV594" s="407">
        <v>0</v>
      </c>
      <c r="AW594" s="407">
        <v>0</v>
      </c>
      <c r="AX594" s="407">
        <v>0</v>
      </c>
      <c r="AY594" s="407">
        <v>0</v>
      </c>
      <c r="AZ594" s="407">
        <v>0</v>
      </c>
      <c r="BA594" s="407">
        <v>0</v>
      </c>
      <c r="BB594" s="407">
        <v>0</v>
      </c>
      <c r="BC594" s="407">
        <v>0</v>
      </c>
      <c r="BD594" s="407">
        <v>0</v>
      </c>
      <c r="BE594" s="407">
        <v>0</v>
      </c>
      <c r="BF594" s="407">
        <v>0</v>
      </c>
      <c r="BG594" s="407">
        <v>0</v>
      </c>
      <c r="BH594" s="407">
        <v>0</v>
      </c>
      <c r="BI594" s="407">
        <v>0</v>
      </c>
      <c r="BJ594" s="28"/>
      <c r="BK594" s="28"/>
      <c r="BL594" s="28"/>
      <c r="BM594" s="28"/>
    </row>
    <row r="595" spans="1:65" x14ac:dyDescent="0.35">
      <c r="A595" s="28"/>
      <c r="B595" s="402"/>
      <c r="C595" s="403"/>
      <c r="D595" s="404"/>
      <c r="E595" s="411">
        <v>10</v>
      </c>
      <c r="F595" s="406"/>
      <c r="G595" s="408"/>
      <c r="H595" s="409"/>
      <c r="I595" s="409"/>
      <c r="J595" s="409"/>
      <c r="K595" s="409"/>
      <c r="L595" s="409"/>
      <c r="M595" s="409"/>
      <c r="N595" s="409"/>
      <c r="O595" s="409"/>
      <c r="P595" s="524"/>
      <c r="Q595" s="407">
        <v>0</v>
      </c>
      <c r="R595" s="407">
        <v>0</v>
      </c>
      <c r="S595" s="407">
        <v>0</v>
      </c>
      <c r="T595" s="407">
        <v>0</v>
      </c>
      <c r="U595" s="407">
        <v>0</v>
      </c>
      <c r="V595" s="407">
        <v>0</v>
      </c>
      <c r="W595" s="407">
        <v>0</v>
      </c>
      <c r="X595" s="407">
        <v>0</v>
      </c>
      <c r="Y595" s="407">
        <v>0</v>
      </c>
      <c r="Z595" s="407">
        <v>0</v>
      </c>
      <c r="AA595" s="407">
        <v>0</v>
      </c>
      <c r="AB595" s="407">
        <v>0</v>
      </c>
      <c r="AC595" s="407">
        <v>0</v>
      </c>
      <c r="AD595" s="407">
        <v>0</v>
      </c>
      <c r="AE595" s="407">
        <v>0</v>
      </c>
      <c r="AF595" s="407">
        <v>0</v>
      </c>
      <c r="AG595" s="407">
        <v>0</v>
      </c>
      <c r="AH595" s="407">
        <v>0</v>
      </c>
      <c r="AI595" s="407">
        <v>0</v>
      </c>
      <c r="AJ595" s="407">
        <v>0</v>
      </c>
      <c r="AK595" s="407">
        <v>0</v>
      </c>
      <c r="AL595" s="407">
        <v>0</v>
      </c>
      <c r="AM595" s="407">
        <v>0</v>
      </c>
      <c r="AN595" s="407">
        <v>0</v>
      </c>
      <c r="AO595" s="407">
        <v>0</v>
      </c>
      <c r="AP595" s="407">
        <v>0</v>
      </c>
      <c r="AQ595" s="407">
        <v>0</v>
      </c>
      <c r="AR595" s="407">
        <v>0</v>
      </c>
      <c r="AS595" s="407">
        <v>0</v>
      </c>
      <c r="AT595" s="407">
        <v>0</v>
      </c>
      <c r="AU595" s="407">
        <v>0</v>
      </c>
      <c r="AV595" s="407">
        <v>0</v>
      </c>
      <c r="AW595" s="407">
        <v>0</v>
      </c>
      <c r="AX595" s="407">
        <v>0</v>
      </c>
      <c r="AY595" s="407">
        <v>0</v>
      </c>
      <c r="AZ595" s="407">
        <v>0</v>
      </c>
      <c r="BA595" s="407">
        <v>0</v>
      </c>
      <c r="BB595" s="407">
        <v>0</v>
      </c>
      <c r="BC595" s="407">
        <v>0</v>
      </c>
      <c r="BD595" s="407">
        <v>0</v>
      </c>
      <c r="BE595" s="407">
        <v>0</v>
      </c>
      <c r="BF595" s="407">
        <v>0</v>
      </c>
      <c r="BG595" s="407">
        <v>0</v>
      </c>
      <c r="BH595" s="407">
        <v>0</v>
      </c>
      <c r="BI595" s="407">
        <v>0</v>
      </c>
      <c r="BJ595" s="28"/>
      <c r="BK595" s="28"/>
      <c r="BL595" s="28"/>
      <c r="BM595" s="28"/>
    </row>
    <row r="596" spans="1:65" x14ac:dyDescent="0.35">
      <c r="A596" s="28"/>
      <c r="B596" s="196"/>
      <c r="C596" s="402">
        <v>0</v>
      </c>
      <c r="D596" s="196"/>
      <c r="E596" s="196"/>
      <c r="F596" s="412"/>
      <c r="G596" s="413">
        <v>0</v>
      </c>
      <c r="H596" s="413">
        <v>0</v>
      </c>
      <c r="I596" s="413">
        <v>0</v>
      </c>
      <c r="J596" s="413">
        <v>0</v>
      </c>
      <c r="K596" s="413">
        <v>0</v>
      </c>
      <c r="L596" s="413">
        <v>0</v>
      </c>
      <c r="M596" s="413">
        <v>0</v>
      </c>
      <c r="N596" s="413">
        <v>0</v>
      </c>
      <c r="O596" s="413">
        <v>0</v>
      </c>
      <c r="P596" s="413">
        <v>0</v>
      </c>
      <c r="Q596" s="413">
        <v>0</v>
      </c>
      <c r="R596" s="413">
        <v>0</v>
      </c>
      <c r="S596" s="413">
        <v>0</v>
      </c>
      <c r="T596" s="413">
        <v>0</v>
      </c>
      <c r="U596" s="413">
        <v>0</v>
      </c>
      <c r="V596" s="413">
        <v>0</v>
      </c>
      <c r="W596" s="413">
        <v>0</v>
      </c>
      <c r="X596" s="413">
        <v>0</v>
      </c>
      <c r="Y596" s="413">
        <v>0</v>
      </c>
      <c r="Z596" s="413">
        <v>0</v>
      </c>
      <c r="AA596" s="413">
        <v>0</v>
      </c>
      <c r="AB596" s="413">
        <v>0</v>
      </c>
      <c r="AC596" s="413">
        <v>0</v>
      </c>
      <c r="AD596" s="413">
        <v>0</v>
      </c>
      <c r="AE596" s="413">
        <v>0</v>
      </c>
      <c r="AF596" s="413">
        <v>0</v>
      </c>
      <c r="AG596" s="413">
        <v>0</v>
      </c>
      <c r="AH596" s="413">
        <v>0</v>
      </c>
      <c r="AI596" s="413">
        <v>0</v>
      </c>
      <c r="AJ596" s="413">
        <v>0</v>
      </c>
      <c r="AK596" s="413">
        <v>0</v>
      </c>
      <c r="AL596" s="413">
        <v>0</v>
      </c>
      <c r="AM596" s="413">
        <v>0</v>
      </c>
      <c r="AN596" s="413">
        <v>0</v>
      </c>
      <c r="AO596" s="413">
        <v>0</v>
      </c>
      <c r="AP596" s="413">
        <v>0</v>
      </c>
      <c r="AQ596" s="413">
        <v>0</v>
      </c>
      <c r="AR596" s="413">
        <v>0</v>
      </c>
      <c r="AS596" s="413">
        <v>0</v>
      </c>
      <c r="AT596" s="413">
        <v>0</v>
      </c>
      <c r="AU596" s="413">
        <v>0</v>
      </c>
      <c r="AV596" s="413">
        <v>0</v>
      </c>
      <c r="AW596" s="413">
        <v>0</v>
      </c>
      <c r="AX596" s="413">
        <v>0</v>
      </c>
      <c r="AY596" s="413">
        <v>0</v>
      </c>
      <c r="AZ596" s="413">
        <v>0</v>
      </c>
      <c r="BA596" s="413">
        <v>0</v>
      </c>
      <c r="BB596" s="413">
        <v>0</v>
      </c>
      <c r="BC596" s="413">
        <v>0</v>
      </c>
      <c r="BD596" s="413">
        <v>0</v>
      </c>
      <c r="BE596" s="413">
        <v>0</v>
      </c>
      <c r="BF596" s="413">
        <v>0</v>
      </c>
      <c r="BG596" s="413">
        <v>0</v>
      </c>
      <c r="BH596" s="413">
        <v>0</v>
      </c>
      <c r="BI596" s="413">
        <v>0</v>
      </c>
      <c r="BJ596" s="28"/>
      <c r="BK596" s="28"/>
      <c r="BL596" s="28"/>
      <c r="BM596" s="28"/>
    </row>
    <row r="597" spans="1:65" x14ac:dyDescent="0.35">
      <c r="A597" s="28"/>
      <c r="B597" s="397">
        <v>0</v>
      </c>
      <c r="C597" s="398"/>
      <c r="D597" s="399" t="s">
        <v>499</v>
      </c>
      <c r="E597" s="398"/>
      <c r="F597" s="400"/>
      <c r="G597" s="401">
        <v>0</v>
      </c>
      <c r="H597" s="401">
        <v>0</v>
      </c>
      <c r="I597" s="401">
        <v>0</v>
      </c>
      <c r="J597" s="401">
        <v>0</v>
      </c>
      <c r="K597" s="401">
        <v>0</v>
      </c>
      <c r="L597" s="401">
        <v>0</v>
      </c>
      <c r="M597" s="401">
        <v>0</v>
      </c>
      <c r="N597" s="401">
        <v>0</v>
      </c>
      <c r="O597" s="401">
        <v>0</v>
      </c>
      <c r="P597" s="401">
        <v>0</v>
      </c>
      <c r="Q597" s="401">
        <v>0</v>
      </c>
      <c r="R597" s="401">
        <v>0</v>
      </c>
      <c r="S597" s="401">
        <v>0</v>
      </c>
      <c r="T597" s="401">
        <v>0</v>
      </c>
      <c r="U597" s="401">
        <v>0</v>
      </c>
      <c r="V597" s="401">
        <v>0</v>
      </c>
      <c r="W597" s="401">
        <v>0</v>
      </c>
      <c r="X597" s="401">
        <v>0</v>
      </c>
      <c r="Y597" s="401">
        <v>0</v>
      </c>
      <c r="Z597" s="401">
        <v>0</v>
      </c>
      <c r="AA597" s="401">
        <v>0</v>
      </c>
      <c r="AB597" s="401">
        <v>0</v>
      </c>
      <c r="AC597" s="401">
        <v>0</v>
      </c>
      <c r="AD597" s="401">
        <v>0</v>
      </c>
      <c r="AE597" s="401">
        <v>0</v>
      </c>
      <c r="AF597" s="401">
        <v>0</v>
      </c>
      <c r="AG597" s="401">
        <v>0</v>
      </c>
      <c r="AH597" s="401">
        <v>0</v>
      </c>
      <c r="AI597" s="401">
        <v>0</v>
      </c>
      <c r="AJ597" s="401">
        <v>0</v>
      </c>
      <c r="AK597" s="401">
        <v>0</v>
      </c>
      <c r="AL597" s="401">
        <v>0</v>
      </c>
      <c r="AM597" s="401">
        <v>0</v>
      </c>
      <c r="AN597" s="401">
        <v>0</v>
      </c>
      <c r="AO597" s="401">
        <v>0</v>
      </c>
      <c r="AP597" s="401">
        <v>0</v>
      </c>
      <c r="AQ597" s="401">
        <v>0</v>
      </c>
      <c r="AR597" s="401">
        <v>0</v>
      </c>
      <c r="AS597" s="401">
        <v>0</v>
      </c>
      <c r="AT597" s="401">
        <v>0</v>
      </c>
      <c r="AU597" s="401">
        <v>0</v>
      </c>
      <c r="AV597" s="401">
        <v>0</v>
      </c>
      <c r="AW597" s="401">
        <v>0</v>
      </c>
      <c r="AX597" s="401">
        <v>0</v>
      </c>
      <c r="AY597" s="401">
        <v>0</v>
      </c>
      <c r="AZ597" s="401">
        <v>0</v>
      </c>
      <c r="BA597" s="401">
        <v>0</v>
      </c>
      <c r="BB597" s="401">
        <v>0</v>
      </c>
      <c r="BC597" s="401">
        <v>0</v>
      </c>
      <c r="BD597" s="401">
        <v>0</v>
      </c>
      <c r="BE597" s="401">
        <v>0</v>
      </c>
      <c r="BF597" s="401">
        <v>0</v>
      </c>
      <c r="BG597" s="401">
        <v>0</v>
      </c>
      <c r="BH597" s="401">
        <v>0</v>
      </c>
      <c r="BI597" s="401">
        <v>0</v>
      </c>
      <c r="BJ597" s="28"/>
      <c r="BK597" s="28"/>
      <c r="BL597" s="28"/>
      <c r="BM597" s="28"/>
    </row>
    <row r="598" spans="1:65" ht="118" x14ac:dyDescent="0.35">
      <c r="A598" s="28"/>
      <c r="B598" s="402"/>
      <c r="C598" s="403"/>
      <c r="D598" s="404" t="s">
        <v>500</v>
      </c>
      <c r="E598" s="405">
        <v>0</v>
      </c>
      <c r="F598" s="406"/>
      <c r="G598" s="407"/>
      <c r="H598" s="407"/>
      <c r="I598" s="407"/>
      <c r="J598" s="407"/>
      <c r="K598" s="407"/>
      <c r="L598" s="407"/>
      <c r="M598" s="407"/>
      <c r="N598" s="407"/>
      <c r="O598" s="407"/>
      <c r="P598" s="407"/>
      <c r="Q598" s="407"/>
      <c r="R598" s="407"/>
      <c r="S598" s="407"/>
      <c r="T598" s="407"/>
      <c r="U598" s="407"/>
      <c r="V598" s="407"/>
      <c r="W598" s="407"/>
      <c r="X598" s="407"/>
      <c r="Y598" s="407"/>
      <c r="Z598" s="407"/>
      <c r="AA598" s="407"/>
      <c r="AB598" s="407"/>
      <c r="AC598" s="407"/>
      <c r="AD598" s="407"/>
      <c r="AE598" s="407"/>
      <c r="AF598" s="407"/>
      <c r="AG598" s="407"/>
      <c r="AH598" s="407"/>
      <c r="AI598" s="407"/>
      <c r="AJ598" s="407"/>
      <c r="AK598" s="407"/>
      <c r="AL598" s="407"/>
      <c r="AM598" s="407"/>
      <c r="AN598" s="407"/>
      <c r="AO598" s="407"/>
      <c r="AP598" s="407"/>
      <c r="AQ598" s="407"/>
      <c r="AR598" s="407"/>
      <c r="AS598" s="407"/>
      <c r="AT598" s="407"/>
      <c r="AU598" s="407"/>
      <c r="AV598" s="407"/>
      <c r="AW598" s="407"/>
      <c r="AX598" s="407"/>
      <c r="AY598" s="407"/>
      <c r="AZ598" s="407"/>
      <c r="BA598" s="407"/>
      <c r="BB598" s="407"/>
      <c r="BC598" s="407"/>
      <c r="BD598" s="407"/>
      <c r="BE598" s="407"/>
      <c r="BF598" s="407"/>
      <c r="BG598" s="407"/>
      <c r="BH598" s="407"/>
      <c r="BI598" s="407"/>
      <c r="BJ598" s="28"/>
      <c r="BK598" s="28"/>
      <c r="BL598" s="28"/>
      <c r="BM598" s="28"/>
    </row>
    <row r="599" spans="1:65" x14ac:dyDescent="0.35">
      <c r="A599" s="28"/>
      <c r="B599" s="402"/>
      <c r="C599" s="403"/>
      <c r="D599" s="404"/>
      <c r="E599" s="405">
        <v>1</v>
      </c>
      <c r="F599" s="406"/>
      <c r="G599" s="523"/>
      <c r="H599" s="407">
        <v>0</v>
      </c>
      <c r="I599" s="407">
        <v>0</v>
      </c>
      <c r="J599" s="407">
        <v>0</v>
      </c>
      <c r="K599" s="407">
        <v>0</v>
      </c>
      <c r="L599" s="407">
        <v>0</v>
      </c>
      <c r="M599" s="407">
        <v>0</v>
      </c>
      <c r="N599" s="407">
        <v>0</v>
      </c>
      <c r="O599" s="407">
        <v>0</v>
      </c>
      <c r="P599" s="407">
        <v>0</v>
      </c>
      <c r="Q599" s="407">
        <v>0</v>
      </c>
      <c r="R599" s="407">
        <v>0</v>
      </c>
      <c r="S599" s="407">
        <v>0</v>
      </c>
      <c r="T599" s="407">
        <v>0</v>
      </c>
      <c r="U599" s="407">
        <v>0</v>
      </c>
      <c r="V599" s="407">
        <v>0</v>
      </c>
      <c r="W599" s="407">
        <v>0</v>
      </c>
      <c r="X599" s="407">
        <v>0</v>
      </c>
      <c r="Y599" s="407">
        <v>0</v>
      </c>
      <c r="Z599" s="407">
        <v>0</v>
      </c>
      <c r="AA599" s="407">
        <v>0</v>
      </c>
      <c r="AB599" s="407">
        <v>0</v>
      </c>
      <c r="AC599" s="407">
        <v>0</v>
      </c>
      <c r="AD599" s="407">
        <v>0</v>
      </c>
      <c r="AE599" s="407">
        <v>0</v>
      </c>
      <c r="AF599" s="407">
        <v>0</v>
      </c>
      <c r="AG599" s="407">
        <v>0</v>
      </c>
      <c r="AH599" s="407">
        <v>0</v>
      </c>
      <c r="AI599" s="407">
        <v>0</v>
      </c>
      <c r="AJ599" s="407">
        <v>0</v>
      </c>
      <c r="AK599" s="407">
        <v>0</v>
      </c>
      <c r="AL599" s="407">
        <v>0</v>
      </c>
      <c r="AM599" s="407">
        <v>0</v>
      </c>
      <c r="AN599" s="407">
        <v>0</v>
      </c>
      <c r="AO599" s="407">
        <v>0</v>
      </c>
      <c r="AP599" s="407">
        <v>0</v>
      </c>
      <c r="AQ599" s="407">
        <v>0</v>
      </c>
      <c r="AR599" s="407">
        <v>0</v>
      </c>
      <c r="AS599" s="407">
        <v>0</v>
      </c>
      <c r="AT599" s="407">
        <v>0</v>
      </c>
      <c r="AU599" s="407">
        <v>0</v>
      </c>
      <c r="AV599" s="407">
        <v>0</v>
      </c>
      <c r="AW599" s="407">
        <v>0</v>
      </c>
      <c r="AX599" s="407">
        <v>0</v>
      </c>
      <c r="AY599" s="407">
        <v>0</v>
      </c>
      <c r="AZ599" s="407">
        <v>0</v>
      </c>
      <c r="BA599" s="407">
        <v>0</v>
      </c>
      <c r="BB599" s="407">
        <v>0</v>
      </c>
      <c r="BC599" s="407">
        <v>0</v>
      </c>
      <c r="BD599" s="407">
        <v>0</v>
      </c>
      <c r="BE599" s="407">
        <v>0</v>
      </c>
      <c r="BF599" s="407">
        <v>0</v>
      </c>
      <c r="BG599" s="407">
        <v>0</v>
      </c>
      <c r="BH599" s="407">
        <v>0</v>
      </c>
      <c r="BI599" s="407">
        <v>0</v>
      </c>
      <c r="BJ599" s="28"/>
      <c r="BK599" s="28"/>
      <c r="BL599" s="28"/>
      <c r="BM599" s="28"/>
    </row>
    <row r="600" spans="1:65" x14ac:dyDescent="0.35">
      <c r="A600" s="28"/>
      <c r="B600" s="402"/>
      <c r="C600" s="403"/>
      <c r="D600" s="404"/>
      <c r="E600" s="405">
        <v>2</v>
      </c>
      <c r="F600" s="406"/>
      <c r="G600" s="408"/>
      <c r="H600" s="524"/>
      <c r="I600" s="407">
        <v>0</v>
      </c>
      <c r="J600" s="407">
        <v>0</v>
      </c>
      <c r="K600" s="407">
        <v>0</v>
      </c>
      <c r="L600" s="407">
        <v>0</v>
      </c>
      <c r="M600" s="407">
        <v>0</v>
      </c>
      <c r="N600" s="407">
        <v>0</v>
      </c>
      <c r="O600" s="407">
        <v>0</v>
      </c>
      <c r="P600" s="407">
        <v>0</v>
      </c>
      <c r="Q600" s="407">
        <v>0</v>
      </c>
      <c r="R600" s="407">
        <v>0</v>
      </c>
      <c r="S600" s="407">
        <v>0</v>
      </c>
      <c r="T600" s="407">
        <v>0</v>
      </c>
      <c r="U600" s="407">
        <v>0</v>
      </c>
      <c r="V600" s="407">
        <v>0</v>
      </c>
      <c r="W600" s="407">
        <v>0</v>
      </c>
      <c r="X600" s="407">
        <v>0</v>
      </c>
      <c r="Y600" s="407">
        <v>0</v>
      </c>
      <c r="Z600" s="407">
        <v>0</v>
      </c>
      <c r="AA600" s="407">
        <v>0</v>
      </c>
      <c r="AB600" s="407">
        <v>0</v>
      </c>
      <c r="AC600" s="407">
        <v>0</v>
      </c>
      <c r="AD600" s="407">
        <v>0</v>
      </c>
      <c r="AE600" s="407">
        <v>0</v>
      </c>
      <c r="AF600" s="407">
        <v>0</v>
      </c>
      <c r="AG600" s="407">
        <v>0</v>
      </c>
      <c r="AH600" s="407">
        <v>0</v>
      </c>
      <c r="AI600" s="407">
        <v>0</v>
      </c>
      <c r="AJ600" s="407">
        <v>0</v>
      </c>
      <c r="AK600" s="407">
        <v>0</v>
      </c>
      <c r="AL600" s="407">
        <v>0</v>
      </c>
      <c r="AM600" s="407">
        <v>0</v>
      </c>
      <c r="AN600" s="407">
        <v>0</v>
      </c>
      <c r="AO600" s="407">
        <v>0</v>
      </c>
      <c r="AP600" s="407">
        <v>0</v>
      </c>
      <c r="AQ600" s="407">
        <v>0</v>
      </c>
      <c r="AR600" s="407">
        <v>0</v>
      </c>
      <c r="AS600" s="407">
        <v>0</v>
      </c>
      <c r="AT600" s="407">
        <v>0</v>
      </c>
      <c r="AU600" s="407">
        <v>0</v>
      </c>
      <c r="AV600" s="407">
        <v>0</v>
      </c>
      <c r="AW600" s="407">
        <v>0</v>
      </c>
      <c r="AX600" s="407">
        <v>0</v>
      </c>
      <c r="AY600" s="407">
        <v>0</v>
      </c>
      <c r="AZ600" s="407">
        <v>0</v>
      </c>
      <c r="BA600" s="407">
        <v>0</v>
      </c>
      <c r="BB600" s="407">
        <v>0</v>
      </c>
      <c r="BC600" s="407">
        <v>0</v>
      </c>
      <c r="BD600" s="407">
        <v>0</v>
      </c>
      <c r="BE600" s="407">
        <v>0</v>
      </c>
      <c r="BF600" s="407">
        <v>0</v>
      </c>
      <c r="BG600" s="407">
        <v>0</v>
      </c>
      <c r="BH600" s="407">
        <v>0</v>
      </c>
      <c r="BI600" s="407">
        <v>0</v>
      </c>
      <c r="BJ600" s="28"/>
      <c r="BK600" s="28"/>
      <c r="BL600" s="28"/>
      <c r="BM600" s="28"/>
    </row>
    <row r="601" spans="1:65" x14ac:dyDescent="0.35">
      <c r="A601" s="28"/>
      <c r="B601" s="402"/>
      <c r="C601" s="403"/>
      <c r="D601" s="404"/>
      <c r="E601" s="405">
        <v>3</v>
      </c>
      <c r="F601" s="406"/>
      <c r="G601" s="408"/>
      <c r="H601" s="409"/>
      <c r="I601" s="524"/>
      <c r="J601" s="407">
        <v>0</v>
      </c>
      <c r="K601" s="407">
        <v>0</v>
      </c>
      <c r="L601" s="407">
        <v>0</v>
      </c>
      <c r="M601" s="407">
        <v>0</v>
      </c>
      <c r="N601" s="407">
        <v>0</v>
      </c>
      <c r="O601" s="407">
        <v>0</v>
      </c>
      <c r="P601" s="407">
        <v>0</v>
      </c>
      <c r="Q601" s="407">
        <v>0</v>
      </c>
      <c r="R601" s="407">
        <v>0</v>
      </c>
      <c r="S601" s="407">
        <v>0</v>
      </c>
      <c r="T601" s="407">
        <v>0</v>
      </c>
      <c r="U601" s="407">
        <v>0</v>
      </c>
      <c r="V601" s="407">
        <v>0</v>
      </c>
      <c r="W601" s="407">
        <v>0</v>
      </c>
      <c r="X601" s="407">
        <v>0</v>
      </c>
      <c r="Y601" s="407">
        <v>0</v>
      </c>
      <c r="Z601" s="407">
        <v>0</v>
      </c>
      <c r="AA601" s="407">
        <v>0</v>
      </c>
      <c r="AB601" s="407">
        <v>0</v>
      </c>
      <c r="AC601" s="407">
        <v>0</v>
      </c>
      <c r="AD601" s="407">
        <v>0</v>
      </c>
      <c r="AE601" s="407">
        <v>0</v>
      </c>
      <c r="AF601" s="407">
        <v>0</v>
      </c>
      <c r="AG601" s="407">
        <v>0</v>
      </c>
      <c r="AH601" s="407">
        <v>0</v>
      </c>
      <c r="AI601" s="407">
        <v>0</v>
      </c>
      <c r="AJ601" s="407">
        <v>0</v>
      </c>
      <c r="AK601" s="407">
        <v>0</v>
      </c>
      <c r="AL601" s="407">
        <v>0</v>
      </c>
      <c r="AM601" s="407">
        <v>0</v>
      </c>
      <c r="AN601" s="407">
        <v>0</v>
      </c>
      <c r="AO601" s="407">
        <v>0</v>
      </c>
      <c r="AP601" s="407">
        <v>0</v>
      </c>
      <c r="AQ601" s="407">
        <v>0</v>
      </c>
      <c r="AR601" s="407">
        <v>0</v>
      </c>
      <c r="AS601" s="407">
        <v>0</v>
      </c>
      <c r="AT601" s="407">
        <v>0</v>
      </c>
      <c r="AU601" s="407">
        <v>0</v>
      </c>
      <c r="AV601" s="407">
        <v>0</v>
      </c>
      <c r="AW601" s="407">
        <v>0</v>
      </c>
      <c r="AX601" s="407">
        <v>0</v>
      </c>
      <c r="AY601" s="407">
        <v>0</v>
      </c>
      <c r="AZ601" s="407">
        <v>0</v>
      </c>
      <c r="BA601" s="407">
        <v>0</v>
      </c>
      <c r="BB601" s="407">
        <v>0</v>
      </c>
      <c r="BC601" s="407">
        <v>0</v>
      </c>
      <c r="BD601" s="407">
        <v>0</v>
      </c>
      <c r="BE601" s="407">
        <v>0</v>
      </c>
      <c r="BF601" s="407">
        <v>0</v>
      </c>
      <c r="BG601" s="407">
        <v>0</v>
      </c>
      <c r="BH601" s="407">
        <v>0</v>
      </c>
      <c r="BI601" s="407">
        <v>0</v>
      </c>
      <c r="BJ601" s="28"/>
      <c r="BK601" s="28"/>
      <c r="BL601" s="28"/>
      <c r="BM601" s="28"/>
    </row>
    <row r="602" spans="1:65" x14ac:dyDescent="0.35">
      <c r="A602" s="28"/>
      <c r="B602" s="402"/>
      <c r="C602" s="403"/>
      <c r="D602" s="404"/>
      <c r="E602" s="405">
        <v>4</v>
      </c>
      <c r="F602" s="406"/>
      <c r="G602" s="408"/>
      <c r="H602" s="409"/>
      <c r="I602" s="409"/>
      <c r="J602" s="524"/>
      <c r="K602" s="407">
        <v>0</v>
      </c>
      <c r="L602" s="407">
        <v>0</v>
      </c>
      <c r="M602" s="407">
        <v>0</v>
      </c>
      <c r="N602" s="407">
        <v>0</v>
      </c>
      <c r="O602" s="407">
        <v>0</v>
      </c>
      <c r="P602" s="407">
        <v>0</v>
      </c>
      <c r="Q602" s="407">
        <v>0</v>
      </c>
      <c r="R602" s="407">
        <v>0</v>
      </c>
      <c r="S602" s="407">
        <v>0</v>
      </c>
      <c r="T602" s="407">
        <v>0</v>
      </c>
      <c r="U602" s="407">
        <v>0</v>
      </c>
      <c r="V602" s="407">
        <v>0</v>
      </c>
      <c r="W602" s="407">
        <v>0</v>
      </c>
      <c r="X602" s="407">
        <v>0</v>
      </c>
      <c r="Y602" s="407">
        <v>0</v>
      </c>
      <c r="Z602" s="407">
        <v>0</v>
      </c>
      <c r="AA602" s="407">
        <v>0</v>
      </c>
      <c r="AB602" s="407">
        <v>0</v>
      </c>
      <c r="AC602" s="407">
        <v>0</v>
      </c>
      <c r="AD602" s="407">
        <v>0</v>
      </c>
      <c r="AE602" s="407">
        <v>0</v>
      </c>
      <c r="AF602" s="407">
        <v>0</v>
      </c>
      <c r="AG602" s="407">
        <v>0</v>
      </c>
      <c r="AH602" s="407">
        <v>0</v>
      </c>
      <c r="AI602" s="407">
        <v>0</v>
      </c>
      <c r="AJ602" s="407">
        <v>0</v>
      </c>
      <c r="AK602" s="407">
        <v>0</v>
      </c>
      <c r="AL602" s="407">
        <v>0</v>
      </c>
      <c r="AM602" s="407">
        <v>0</v>
      </c>
      <c r="AN602" s="407">
        <v>0</v>
      </c>
      <c r="AO602" s="407">
        <v>0</v>
      </c>
      <c r="AP602" s="407">
        <v>0</v>
      </c>
      <c r="AQ602" s="407">
        <v>0</v>
      </c>
      <c r="AR602" s="407">
        <v>0</v>
      </c>
      <c r="AS602" s="407">
        <v>0</v>
      </c>
      <c r="AT602" s="407">
        <v>0</v>
      </c>
      <c r="AU602" s="407">
        <v>0</v>
      </c>
      <c r="AV602" s="407">
        <v>0</v>
      </c>
      <c r="AW602" s="407">
        <v>0</v>
      </c>
      <c r="AX602" s="407">
        <v>0</v>
      </c>
      <c r="AY602" s="407">
        <v>0</v>
      </c>
      <c r="AZ602" s="407">
        <v>0</v>
      </c>
      <c r="BA602" s="407">
        <v>0</v>
      </c>
      <c r="BB602" s="407">
        <v>0</v>
      </c>
      <c r="BC602" s="407">
        <v>0</v>
      </c>
      <c r="BD602" s="407">
        <v>0</v>
      </c>
      <c r="BE602" s="407">
        <v>0</v>
      </c>
      <c r="BF602" s="407">
        <v>0</v>
      </c>
      <c r="BG602" s="407">
        <v>0</v>
      </c>
      <c r="BH602" s="407">
        <v>0</v>
      </c>
      <c r="BI602" s="407">
        <v>0</v>
      </c>
      <c r="BJ602" s="28"/>
      <c r="BK602" s="28"/>
      <c r="BL602" s="28"/>
      <c r="BM602" s="28"/>
    </row>
    <row r="603" spans="1:65" x14ac:dyDescent="0.35">
      <c r="A603" s="28"/>
      <c r="B603" s="402"/>
      <c r="C603" s="403"/>
      <c r="D603" s="404"/>
      <c r="E603" s="405">
        <v>5</v>
      </c>
      <c r="F603" s="406"/>
      <c r="G603" s="408"/>
      <c r="H603" s="409"/>
      <c r="I603" s="409"/>
      <c r="J603" s="409"/>
      <c r="K603" s="524"/>
      <c r="L603" s="407">
        <v>0</v>
      </c>
      <c r="M603" s="407">
        <v>0</v>
      </c>
      <c r="N603" s="407">
        <v>0</v>
      </c>
      <c r="O603" s="407">
        <v>0</v>
      </c>
      <c r="P603" s="407">
        <v>0</v>
      </c>
      <c r="Q603" s="407">
        <v>0</v>
      </c>
      <c r="R603" s="407">
        <v>0</v>
      </c>
      <c r="S603" s="407">
        <v>0</v>
      </c>
      <c r="T603" s="407">
        <v>0</v>
      </c>
      <c r="U603" s="407">
        <v>0</v>
      </c>
      <c r="V603" s="407">
        <v>0</v>
      </c>
      <c r="W603" s="407">
        <v>0</v>
      </c>
      <c r="X603" s="407">
        <v>0</v>
      </c>
      <c r="Y603" s="407">
        <v>0</v>
      </c>
      <c r="Z603" s="407">
        <v>0</v>
      </c>
      <c r="AA603" s="407">
        <v>0</v>
      </c>
      <c r="AB603" s="407">
        <v>0</v>
      </c>
      <c r="AC603" s="407">
        <v>0</v>
      </c>
      <c r="AD603" s="407">
        <v>0</v>
      </c>
      <c r="AE603" s="407">
        <v>0</v>
      </c>
      <c r="AF603" s="407">
        <v>0</v>
      </c>
      <c r="AG603" s="407">
        <v>0</v>
      </c>
      <c r="AH603" s="407">
        <v>0</v>
      </c>
      <c r="AI603" s="407">
        <v>0</v>
      </c>
      <c r="AJ603" s="407">
        <v>0</v>
      </c>
      <c r="AK603" s="407">
        <v>0</v>
      </c>
      <c r="AL603" s="407">
        <v>0</v>
      </c>
      <c r="AM603" s="407">
        <v>0</v>
      </c>
      <c r="AN603" s="407">
        <v>0</v>
      </c>
      <c r="AO603" s="407">
        <v>0</v>
      </c>
      <c r="AP603" s="407">
        <v>0</v>
      </c>
      <c r="AQ603" s="407">
        <v>0</v>
      </c>
      <c r="AR603" s="407">
        <v>0</v>
      </c>
      <c r="AS603" s="407">
        <v>0</v>
      </c>
      <c r="AT603" s="407">
        <v>0</v>
      </c>
      <c r="AU603" s="407">
        <v>0</v>
      </c>
      <c r="AV603" s="407">
        <v>0</v>
      </c>
      <c r="AW603" s="407">
        <v>0</v>
      </c>
      <c r="AX603" s="407">
        <v>0</v>
      </c>
      <c r="AY603" s="407">
        <v>0</v>
      </c>
      <c r="AZ603" s="407">
        <v>0</v>
      </c>
      <c r="BA603" s="407">
        <v>0</v>
      </c>
      <c r="BB603" s="407">
        <v>0</v>
      </c>
      <c r="BC603" s="407">
        <v>0</v>
      </c>
      <c r="BD603" s="407">
        <v>0</v>
      </c>
      <c r="BE603" s="407">
        <v>0</v>
      </c>
      <c r="BF603" s="407">
        <v>0</v>
      </c>
      <c r="BG603" s="407">
        <v>0</v>
      </c>
      <c r="BH603" s="407">
        <v>0</v>
      </c>
      <c r="BI603" s="407">
        <v>0</v>
      </c>
      <c r="BJ603" s="28"/>
      <c r="BK603" s="28"/>
      <c r="BL603" s="28"/>
      <c r="BM603" s="28"/>
    </row>
    <row r="604" spans="1:65" x14ac:dyDescent="0.35">
      <c r="A604" s="28"/>
      <c r="B604" s="402"/>
      <c r="C604" s="403"/>
      <c r="D604" s="404"/>
      <c r="E604" s="405">
        <v>6</v>
      </c>
      <c r="F604" s="406"/>
      <c r="G604" s="408"/>
      <c r="H604" s="409"/>
      <c r="I604" s="409"/>
      <c r="J604" s="409"/>
      <c r="K604" s="409"/>
      <c r="L604" s="524"/>
      <c r="M604" s="407">
        <v>0</v>
      </c>
      <c r="N604" s="407">
        <v>0</v>
      </c>
      <c r="O604" s="407">
        <v>0</v>
      </c>
      <c r="P604" s="407">
        <v>0</v>
      </c>
      <c r="Q604" s="407">
        <v>0</v>
      </c>
      <c r="R604" s="407">
        <v>0</v>
      </c>
      <c r="S604" s="407">
        <v>0</v>
      </c>
      <c r="T604" s="407">
        <v>0</v>
      </c>
      <c r="U604" s="407">
        <v>0</v>
      </c>
      <c r="V604" s="407">
        <v>0</v>
      </c>
      <c r="W604" s="407">
        <v>0</v>
      </c>
      <c r="X604" s="407">
        <v>0</v>
      </c>
      <c r="Y604" s="407">
        <v>0</v>
      </c>
      <c r="Z604" s="407">
        <v>0</v>
      </c>
      <c r="AA604" s="407">
        <v>0</v>
      </c>
      <c r="AB604" s="407">
        <v>0</v>
      </c>
      <c r="AC604" s="407">
        <v>0</v>
      </c>
      <c r="AD604" s="407">
        <v>0</v>
      </c>
      <c r="AE604" s="407">
        <v>0</v>
      </c>
      <c r="AF604" s="407">
        <v>0</v>
      </c>
      <c r="AG604" s="407">
        <v>0</v>
      </c>
      <c r="AH604" s="407">
        <v>0</v>
      </c>
      <c r="AI604" s="407">
        <v>0</v>
      </c>
      <c r="AJ604" s="407">
        <v>0</v>
      </c>
      <c r="AK604" s="407">
        <v>0</v>
      </c>
      <c r="AL604" s="407">
        <v>0</v>
      </c>
      <c r="AM604" s="407">
        <v>0</v>
      </c>
      <c r="AN604" s="407">
        <v>0</v>
      </c>
      <c r="AO604" s="407">
        <v>0</v>
      </c>
      <c r="AP604" s="407">
        <v>0</v>
      </c>
      <c r="AQ604" s="407">
        <v>0</v>
      </c>
      <c r="AR604" s="407">
        <v>0</v>
      </c>
      <c r="AS604" s="407">
        <v>0</v>
      </c>
      <c r="AT604" s="407">
        <v>0</v>
      </c>
      <c r="AU604" s="407">
        <v>0</v>
      </c>
      <c r="AV604" s="407">
        <v>0</v>
      </c>
      <c r="AW604" s="407">
        <v>0</v>
      </c>
      <c r="AX604" s="407">
        <v>0</v>
      </c>
      <c r="AY604" s="407">
        <v>0</v>
      </c>
      <c r="AZ604" s="407">
        <v>0</v>
      </c>
      <c r="BA604" s="407">
        <v>0</v>
      </c>
      <c r="BB604" s="407">
        <v>0</v>
      </c>
      <c r="BC604" s="407">
        <v>0</v>
      </c>
      <c r="BD604" s="407">
        <v>0</v>
      </c>
      <c r="BE604" s="407">
        <v>0</v>
      </c>
      <c r="BF604" s="407">
        <v>0</v>
      </c>
      <c r="BG604" s="407">
        <v>0</v>
      </c>
      <c r="BH604" s="407">
        <v>0</v>
      </c>
      <c r="BI604" s="407">
        <v>0</v>
      </c>
      <c r="BJ604" s="28"/>
      <c r="BK604" s="28"/>
      <c r="BL604" s="28"/>
      <c r="BM604" s="28"/>
    </row>
    <row r="605" spans="1:65" x14ac:dyDescent="0.35">
      <c r="A605" s="28"/>
      <c r="B605" s="402"/>
      <c r="C605" s="403"/>
      <c r="D605" s="404"/>
      <c r="E605" s="405">
        <v>7</v>
      </c>
      <c r="F605" s="406"/>
      <c r="G605" s="408"/>
      <c r="H605" s="409"/>
      <c r="I605" s="409"/>
      <c r="J605" s="409"/>
      <c r="K605" s="409"/>
      <c r="L605" s="409"/>
      <c r="M605" s="524"/>
      <c r="N605" s="407">
        <v>0</v>
      </c>
      <c r="O605" s="407">
        <v>0</v>
      </c>
      <c r="P605" s="407">
        <v>0</v>
      </c>
      <c r="Q605" s="407">
        <v>0</v>
      </c>
      <c r="R605" s="407">
        <v>0</v>
      </c>
      <c r="S605" s="407">
        <v>0</v>
      </c>
      <c r="T605" s="407">
        <v>0</v>
      </c>
      <c r="U605" s="407">
        <v>0</v>
      </c>
      <c r="V605" s="407">
        <v>0</v>
      </c>
      <c r="W605" s="407">
        <v>0</v>
      </c>
      <c r="X605" s="407">
        <v>0</v>
      </c>
      <c r="Y605" s="407">
        <v>0</v>
      </c>
      <c r="Z605" s="407">
        <v>0</v>
      </c>
      <c r="AA605" s="407">
        <v>0</v>
      </c>
      <c r="AB605" s="407">
        <v>0</v>
      </c>
      <c r="AC605" s="407">
        <v>0</v>
      </c>
      <c r="AD605" s="407">
        <v>0</v>
      </c>
      <c r="AE605" s="407">
        <v>0</v>
      </c>
      <c r="AF605" s="407">
        <v>0</v>
      </c>
      <c r="AG605" s="407">
        <v>0</v>
      </c>
      <c r="AH605" s="407">
        <v>0</v>
      </c>
      <c r="AI605" s="407">
        <v>0</v>
      </c>
      <c r="AJ605" s="407">
        <v>0</v>
      </c>
      <c r="AK605" s="407">
        <v>0</v>
      </c>
      <c r="AL605" s="407">
        <v>0</v>
      </c>
      <c r="AM605" s="407">
        <v>0</v>
      </c>
      <c r="AN605" s="407">
        <v>0</v>
      </c>
      <c r="AO605" s="407">
        <v>0</v>
      </c>
      <c r="AP605" s="407">
        <v>0</v>
      </c>
      <c r="AQ605" s="407">
        <v>0</v>
      </c>
      <c r="AR605" s="407">
        <v>0</v>
      </c>
      <c r="AS605" s="407">
        <v>0</v>
      </c>
      <c r="AT605" s="407">
        <v>0</v>
      </c>
      <c r="AU605" s="407">
        <v>0</v>
      </c>
      <c r="AV605" s="407">
        <v>0</v>
      </c>
      <c r="AW605" s="407">
        <v>0</v>
      </c>
      <c r="AX605" s="407">
        <v>0</v>
      </c>
      <c r="AY605" s="407">
        <v>0</v>
      </c>
      <c r="AZ605" s="407">
        <v>0</v>
      </c>
      <c r="BA605" s="407">
        <v>0</v>
      </c>
      <c r="BB605" s="407">
        <v>0</v>
      </c>
      <c r="BC605" s="407">
        <v>0</v>
      </c>
      <c r="BD605" s="407">
        <v>0</v>
      </c>
      <c r="BE605" s="407">
        <v>0</v>
      </c>
      <c r="BF605" s="407">
        <v>0</v>
      </c>
      <c r="BG605" s="407">
        <v>0</v>
      </c>
      <c r="BH605" s="407">
        <v>0</v>
      </c>
      <c r="BI605" s="407">
        <v>0</v>
      </c>
      <c r="BJ605" s="28"/>
      <c r="BK605" s="28"/>
      <c r="BL605" s="28"/>
      <c r="BM605" s="28"/>
    </row>
    <row r="606" spans="1:65" x14ac:dyDescent="0.35">
      <c r="A606" s="28"/>
      <c r="B606" s="402"/>
      <c r="C606" s="403"/>
      <c r="D606" s="404"/>
      <c r="E606" s="405">
        <v>8</v>
      </c>
      <c r="F606" s="406"/>
      <c r="G606" s="408"/>
      <c r="H606" s="409"/>
      <c r="I606" s="409"/>
      <c r="J606" s="409"/>
      <c r="K606" s="409"/>
      <c r="L606" s="409"/>
      <c r="M606" s="409"/>
      <c r="N606" s="524"/>
      <c r="O606" s="407">
        <v>0</v>
      </c>
      <c r="P606" s="407">
        <v>0</v>
      </c>
      <c r="Q606" s="407">
        <v>0</v>
      </c>
      <c r="R606" s="407">
        <v>0</v>
      </c>
      <c r="S606" s="407">
        <v>0</v>
      </c>
      <c r="T606" s="407">
        <v>0</v>
      </c>
      <c r="U606" s="407">
        <v>0</v>
      </c>
      <c r="V606" s="407">
        <v>0</v>
      </c>
      <c r="W606" s="407">
        <v>0</v>
      </c>
      <c r="X606" s="407">
        <v>0</v>
      </c>
      <c r="Y606" s="407">
        <v>0</v>
      </c>
      <c r="Z606" s="407">
        <v>0</v>
      </c>
      <c r="AA606" s="407">
        <v>0</v>
      </c>
      <c r="AB606" s="407">
        <v>0</v>
      </c>
      <c r="AC606" s="407">
        <v>0</v>
      </c>
      <c r="AD606" s="407">
        <v>0</v>
      </c>
      <c r="AE606" s="407">
        <v>0</v>
      </c>
      <c r="AF606" s="407">
        <v>0</v>
      </c>
      <c r="AG606" s="407">
        <v>0</v>
      </c>
      <c r="AH606" s="407">
        <v>0</v>
      </c>
      <c r="AI606" s="407">
        <v>0</v>
      </c>
      <c r="AJ606" s="407">
        <v>0</v>
      </c>
      <c r="AK606" s="407">
        <v>0</v>
      </c>
      <c r="AL606" s="407">
        <v>0</v>
      </c>
      <c r="AM606" s="407">
        <v>0</v>
      </c>
      <c r="AN606" s="407">
        <v>0</v>
      </c>
      <c r="AO606" s="407">
        <v>0</v>
      </c>
      <c r="AP606" s="407">
        <v>0</v>
      </c>
      <c r="AQ606" s="407">
        <v>0</v>
      </c>
      <c r="AR606" s="407">
        <v>0</v>
      </c>
      <c r="AS606" s="407">
        <v>0</v>
      </c>
      <c r="AT606" s="407">
        <v>0</v>
      </c>
      <c r="AU606" s="407">
        <v>0</v>
      </c>
      <c r="AV606" s="407">
        <v>0</v>
      </c>
      <c r="AW606" s="407">
        <v>0</v>
      </c>
      <c r="AX606" s="407">
        <v>0</v>
      </c>
      <c r="AY606" s="407">
        <v>0</v>
      </c>
      <c r="AZ606" s="407">
        <v>0</v>
      </c>
      <c r="BA606" s="407">
        <v>0</v>
      </c>
      <c r="BB606" s="407">
        <v>0</v>
      </c>
      <c r="BC606" s="407">
        <v>0</v>
      </c>
      <c r="BD606" s="407">
        <v>0</v>
      </c>
      <c r="BE606" s="407">
        <v>0</v>
      </c>
      <c r="BF606" s="407">
        <v>0</v>
      </c>
      <c r="BG606" s="407">
        <v>0</v>
      </c>
      <c r="BH606" s="407">
        <v>0</v>
      </c>
      <c r="BI606" s="407">
        <v>0</v>
      </c>
      <c r="BJ606" s="28"/>
      <c r="BK606" s="28"/>
      <c r="BL606" s="28"/>
      <c r="BM606" s="28"/>
    </row>
    <row r="607" spans="1:65" x14ac:dyDescent="0.35">
      <c r="A607" s="28"/>
      <c r="B607" s="402"/>
      <c r="C607" s="403"/>
      <c r="D607" s="404"/>
      <c r="E607" s="405">
        <v>9</v>
      </c>
      <c r="F607" s="406"/>
      <c r="G607" s="408"/>
      <c r="H607" s="409"/>
      <c r="I607" s="409"/>
      <c r="J607" s="409"/>
      <c r="K607" s="409"/>
      <c r="L607" s="409"/>
      <c r="M607" s="409"/>
      <c r="N607" s="409"/>
      <c r="O607" s="524"/>
      <c r="P607" s="407">
        <v>0</v>
      </c>
      <c r="Q607" s="407">
        <v>0</v>
      </c>
      <c r="R607" s="407">
        <v>0</v>
      </c>
      <c r="S607" s="407">
        <v>0</v>
      </c>
      <c r="T607" s="407">
        <v>0</v>
      </c>
      <c r="U607" s="407">
        <v>0</v>
      </c>
      <c r="V607" s="407">
        <v>0</v>
      </c>
      <c r="W607" s="407">
        <v>0</v>
      </c>
      <c r="X607" s="407">
        <v>0</v>
      </c>
      <c r="Y607" s="407">
        <v>0</v>
      </c>
      <c r="Z607" s="407">
        <v>0</v>
      </c>
      <c r="AA607" s="407">
        <v>0</v>
      </c>
      <c r="AB607" s="407">
        <v>0</v>
      </c>
      <c r="AC607" s="407">
        <v>0</v>
      </c>
      <c r="AD607" s="407">
        <v>0</v>
      </c>
      <c r="AE607" s="407">
        <v>0</v>
      </c>
      <c r="AF607" s="407">
        <v>0</v>
      </c>
      <c r="AG607" s="407">
        <v>0</v>
      </c>
      <c r="AH607" s="407">
        <v>0</v>
      </c>
      <c r="AI607" s="407">
        <v>0</v>
      </c>
      <c r="AJ607" s="407">
        <v>0</v>
      </c>
      <c r="AK607" s="407">
        <v>0</v>
      </c>
      <c r="AL607" s="407">
        <v>0</v>
      </c>
      <c r="AM607" s="407">
        <v>0</v>
      </c>
      <c r="AN607" s="407">
        <v>0</v>
      </c>
      <c r="AO607" s="407">
        <v>0</v>
      </c>
      <c r="AP607" s="407">
        <v>0</v>
      </c>
      <c r="AQ607" s="407">
        <v>0</v>
      </c>
      <c r="AR607" s="407">
        <v>0</v>
      </c>
      <c r="AS607" s="407">
        <v>0</v>
      </c>
      <c r="AT607" s="407">
        <v>0</v>
      </c>
      <c r="AU607" s="407">
        <v>0</v>
      </c>
      <c r="AV607" s="407">
        <v>0</v>
      </c>
      <c r="AW607" s="407">
        <v>0</v>
      </c>
      <c r="AX607" s="407">
        <v>0</v>
      </c>
      <c r="AY607" s="407">
        <v>0</v>
      </c>
      <c r="AZ607" s="407">
        <v>0</v>
      </c>
      <c r="BA607" s="407">
        <v>0</v>
      </c>
      <c r="BB607" s="407">
        <v>0</v>
      </c>
      <c r="BC607" s="407">
        <v>0</v>
      </c>
      <c r="BD607" s="407">
        <v>0</v>
      </c>
      <c r="BE607" s="407">
        <v>0</v>
      </c>
      <c r="BF607" s="407">
        <v>0</v>
      </c>
      <c r="BG607" s="407">
        <v>0</v>
      </c>
      <c r="BH607" s="407">
        <v>0</v>
      </c>
      <c r="BI607" s="407">
        <v>0</v>
      </c>
      <c r="BJ607" s="28"/>
      <c r="BK607" s="28"/>
      <c r="BL607" s="28"/>
      <c r="BM607" s="28"/>
    </row>
    <row r="608" spans="1:65" x14ac:dyDescent="0.35">
      <c r="A608" s="28"/>
      <c r="B608" s="402"/>
      <c r="C608" s="403"/>
      <c r="D608" s="404"/>
      <c r="E608" s="411">
        <v>10</v>
      </c>
      <c r="F608" s="406"/>
      <c r="G608" s="408"/>
      <c r="H608" s="409"/>
      <c r="I608" s="409"/>
      <c r="J608" s="409"/>
      <c r="K608" s="409"/>
      <c r="L608" s="409"/>
      <c r="M608" s="409"/>
      <c r="N608" s="409"/>
      <c r="O608" s="409"/>
      <c r="P608" s="524"/>
      <c r="Q608" s="407">
        <v>0</v>
      </c>
      <c r="R608" s="407">
        <v>0</v>
      </c>
      <c r="S608" s="407">
        <v>0</v>
      </c>
      <c r="T608" s="407">
        <v>0</v>
      </c>
      <c r="U608" s="407">
        <v>0</v>
      </c>
      <c r="V608" s="407">
        <v>0</v>
      </c>
      <c r="W608" s="407">
        <v>0</v>
      </c>
      <c r="X608" s="407">
        <v>0</v>
      </c>
      <c r="Y608" s="407">
        <v>0</v>
      </c>
      <c r="Z608" s="407">
        <v>0</v>
      </c>
      <c r="AA608" s="407">
        <v>0</v>
      </c>
      <c r="AB608" s="407">
        <v>0</v>
      </c>
      <c r="AC608" s="407">
        <v>0</v>
      </c>
      <c r="AD608" s="407">
        <v>0</v>
      </c>
      <c r="AE608" s="407">
        <v>0</v>
      </c>
      <c r="AF608" s="407">
        <v>0</v>
      </c>
      <c r="AG608" s="407">
        <v>0</v>
      </c>
      <c r="AH608" s="407">
        <v>0</v>
      </c>
      <c r="AI608" s="407">
        <v>0</v>
      </c>
      <c r="AJ608" s="407">
        <v>0</v>
      </c>
      <c r="AK608" s="407">
        <v>0</v>
      </c>
      <c r="AL608" s="407">
        <v>0</v>
      </c>
      <c r="AM608" s="407">
        <v>0</v>
      </c>
      <c r="AN608" s="407">
        <v>0</v>
      </c>
      <c r="AO608" s="407">
        <v>0</v>
      </c>
      <c r="AP608" s="407">
        <v>0</v>
      </c>
      <c r="AQ608" s="407">
        <v>0</v>
      </c>
      <c r="AR608" s="407">
        <v>0</v>
      </c>
      <c r="AS608" s="407">
        <v>0</v>
      </c>
      <c r="AT608" s="407">
        <v>0</v>
      </c>
      <c r="AU608" s="407">
        <v>0</v>
      </c>
      <c r="AV608" s="407">
        <v>0</v>
      </c>
      <c r="AW608" s="407">
        <v>0</v>
      </c>
      <c r="AX608" s="407">
        <v>0</v>
      </c>
      <c r="AY608" s="407">
        <v>0</v>
      </c>
      <c r="AZ608" s="407">
        <v>0</v>
      </c>
      <c r="BA608" s="407">
        <v>0</v>
      </c>
      <c r="BB608" s="407">
        <v>0</v>
      </c>
      <c r="BC608" s="407">
        <v>0</v>
      </c>
      <c r="BD608" s="407">
        <v>0</v>
      </c>
      <c r="BE608" s="407">
        <v>0</v>
      </c>
      <c r="BF608" s="407">
        <v>0</v>
      </c>
      <c r="BG608" s="407">
        <v>0</v>
      </c>
      <c r="BH608" s="407">
        <v>0</v>
      </c>
      <c r="BI608" s="407">
        <v>0</v>
      </c>
      <c r="BJ608" s="28"/>
      <c r="BK608" s="28"/>
      <c r="BL608" s="28"/>
      <c r="BM608" s="28"/>
    </row>
    <row r="609" spans="1:65" x14ac:dyDescent="0.35">
      <c r="A609" s="28"/>
      <c r="B609" s="196"/>
      <c r="C609" s="402">
        <v>0</v>
      </c>
      <c r="D609" s="196"/>
      <c r="E609" s="196"/>
      <c r="F609" s="412"/>
      <c r="G609" s="413">
        <v>0</v>
      </c>
      <c r="H609" s="413">
        <v>0</v>
      </c>
      <c r="I609" s="413">
        <v>0</v>
      </c>
      <c r="J609" s="413">
        <v>0</v>
      </c>
      <c r="K609" s="413">
        <v>0</v>
      </c>
      <c r="L609" s="413">
        <v>0</v>
      </c>
      <c r="M609" s="413">
        <v>0</v>
      </c>
      <c r="N609" s="413">
        <v>0</v>
      </c>
      <c r="O609" s="413">
        <v>0</v>
      </c>
      <c r="P609" s="413">
        <v>0</v>
      </c>
      <c r="Q609" s="413">
        <v>0</v>
      </c>
      <c r="R609" s="413">
        <v>0</v>
      </c>
      <c r="S609" s="413">
        <v>0</v>
      </c>
      <c r="T609" s="413">
        <v>0</v>
      </c>
      <c r="U609" s="413">
        <v>0</v>
      </c>
      <c r="V609" s="413">
        <v>0</v>
      </c>
      <c r="W609" s="413">
        <v>0</v>
      </c>
      <c r="X609" s="413">
        <v>0</v>
      </c>
      <c r="Y609" s="413">
        <v>0</v>
      </c>
      <c r="Z609" s="413">
        <v>0</v>
      </c>
      <c r="AA609" s="413">
        <v>0</v>
      </c>
      <c r="AB609" s="413">
        <v>0</v>
      </c>
      <c r="AC609" s="413">
        <v>0</v>
      </c>
      <c r="AD609" s="413">
        <v>0</v>
      </c>
      <c r="AE609" s="413">
        <v>0</v>
      </c>
      <c r="AF609" s="413">
        <v>0</v>
      </c>
      <c r="AG609" s="413">
        <v>0</v>
      </c>
      <c r="AH609" s="413">
        <v>0</v>
      </c>
      <c r="AI609" s="413">
        <v>0</v>
      </c>
      <c r="AJ609" s="413">
        <v>0</v>
      </c>
      <c r="AK609" s="413">
        <v>0</v>
      </c>
      <c r="AL609" s="413">
        <v>0</v>
      </c>
      <c r="AM609" s="413">
        <v>0</v>
      </c>
      <c r="AN609" s="413">
        <v>0</v>
      </c>
      <c r="AO609" s="413">
        <v>0</v>
      </c>
      <c r="AP609" s="413">
        <v>0</v>
      </c>
      <c r="AQ609" s="413">
        <v>0</v>
      </c>
      <c r="AR609" s="413">
        <v>0</v>
      </c>
      <c r="AS609" s="413">
        <v>0</v>
      </c>
      <c r="AT609" s="413">
        <v>0</v>
      </c>
      <c r="AU609" s="413">
        <v>0</v>
      </c>
      <c r="AV609" s="413">
        <v>0</v>
      </c>
      <c r="AW609" s="413">
        <v>0</v>
      </c>
      <c r="AX609" s="413">
        <v>0</v>
      </c>
      <c r="AY609" s="413">
        <v>0</v>
      </c>
      <c r="AZ609" s="413">
        <v>0</v>
      </c>
      <c r="BA609" s="413">
        <v>0</v>
      </c>
      <c r="BB609" s="413">
        <v>0</v>
      </c>
      <c r="BC609" s="413">
        <v>0</v>
      </c>
      <c r="BD609" s="413">
        <v>0</v>
      </c>
      <c r="BE609" s="413">
        <v>0</v>
      </c>
      <c r="BF609" s="413">
        <v>0</v>
      </c>
      <c r="BG609" s="413">
        <v>0</v>
      </c>
      <c r="BH609" s="413">
        <v>0</v>
      </c>
      <c r="BI609" s="413">
        <v>0</v>
      </c>
      <c r="BJ609" s="28"/>
      <c r="BK609" s="28"/>
      <c r="BL609" s="28"/>
      <c r="BM609" s="28"/>
    </row>
    <row r="610" spans="1:65" x14ac:dyDescent="0.35">
      <c r="A610" s="28"/>
      <c r="B610" s="397">
        <v>0</v>
      </c>
      <c r="C610" s="398"/>
      <c r="D610" s="399" t="s">
        <v>499</v>
      </c>
      <c r="E610" s="398"/>
      <c r="F610" s="400"/>
      <c r="G610" s="401">
        <v>0</v>
      </c>
      <c r="H610" s="401">
        <v>0</v>
      </c>
      <c r="I610" s="401">
        <v>0</v>
      </c>
      <c r="J610" s="401">
        <v>0</v>
      </c>
      <c r="K610" s="401">
        <v>0</v>
      </c>
      <c r="L610" s="401">
        <v>0</v>
      </c>
      <c r="M610" s="401">
        <v>0</v>
      </c>
      <c r="N610" s="401">
        <v>0</v>
      </c>
      <c r="O610" s="401">
        <v>0</v>
      </c>
      <c r="P610" s="401">
        <v>0</v>
      </c>
      <c r="Q610" s="401">
        <v>0</v>
      </c>
      <c r="R610" s="401">
        <v>0</v>
      </c>
      <c r="S610" s="401">
        <v>0</v>
      </c>
      <c r="T610" s="401">
        <v>0</v>
      </c>
      <c r="U610" s="401">
        <v>0</v>
      </c>
      <c r="V610" s="401">
        <v>0</v>
      </c>
      <c r="W610" s="401">
        <v>0</v>
      </c>
      <c r="X610" s="401">
        <v>0</v>
      </c>
      <c r="Y610" s="401">
        <v>0</v>
      </c>
      <c r="Z610" s="401">
        <v>0</v>
      </c>
      <c r="AA610" s="401">
        <v>0</v>
      </c>
      <c r="AB610" s="401">
        <v>0</v>
      </c>
      <c r="AC610" s="401">
        <v>0</v>
      </c>
      <c r="AD610" s="401">
        <v>0</v>
      </c>
      <c r="AE610" s="401">
        <v>0</v>
      </c>
      <c r="AF610" s="401">
        <v>0</v>
      </c>
      <c r="AG610" s="401">
        <v>0</v>
      </c>
      <c r="AH610" s="401">
        <v>0</v>
      </c>
      <c r="AI610" s="401">
        <v>0</v>
      </c>
      <c r="AJ610" s="401">
        <v>0</v>
      </c>
      <c r="AK610" s="401">
        <v>0</v>
      </c>
      <c r="AL610" s="401">
        <v>0</v>
      </c>
      <c r="AM610" s="401">
        <v>0</v>
      </c>
      <c r="AN610" s="401">
        <v>0</v>
      </c>
      <c r="AO610" s="401">
        <v>0</v>
      </c>
      <c r="AP610" s="401">
        <v>0</v>
      </c>
      <c r="AQ610" s="401">
        <v>0</v>
      </c>
      <c r="AR610" s="401">
        <v>0</v>
      </c>
      <c r="AS610" s="401">
        <v>0</v>
      </c>
      <c r="AT610" s="401">
        <v>0</v>
      </c>
      <c r="AU610" s="401">
        <v>0</v>
      </c>
      <c r="AV610" s="401">
        <v>0</v>
      </c>
      <c r="AW610" s="401">
        <v>0</v>
      </c>
      <c r="AX610" s="401">
        <v>0</v>
      </c>
      <c r="AY610" s="401">
        <v>0</v>
      </c>
      <c r="AZ610" s="401">
        <v>0</v>
      </c>
      <c r="BA610" s="401">
        <v>0</v>
      </c>
      <c r="BB610" s="401">
        <v>0</v>
      </c>
      <c r="BC610" s="401">
        <v>0</v>
      </c>
      <c r="BD610" s="401">
        <v>0</v>
      </c>
      <c r="BE610" s="401">
        <v>0</v>
      </c>
      <c r="BF610" s="401">
        <v>0</v>
      </c>
      <c r="BG610" s="401">
        <v>0</v>
      </c>
      <c r="BH610" s="401">
        <v>0</v>
      </c>
      <c r="BI610" s="401">
        <v>0</v>
      </c>
      <c r="BJ610" s="28"/>
      <c r="BK610" s="28"/>
      <c r="BL610" s="28"/>
      <c r="BM610" s="28"/>
    </row>
    <row r="611" spans="1:65" ht="118" x14ac:dyDescent="0.35">
      <c r="A611" s="28"/>
      <c r="B611" s="402"/>
      <c r="C611" s="403"/>
      <c r="D611" s="404" t="s">
        <v>500</v>
      </c>
      <c r="E611" s="405">
        <v>0</v>
      </c>
      <c r="F611" s="406"/>
      <c r="G611" s="407"/>
      <c r="H611" s="407"/>
      <c r="I611" s="407"/>
      <c r="J611" s="407"/>
      <c r="K611" s="407"/>
      <c r="L611" s="407"/>
      <c r="M611" s="407"/>
      <c r="N611" s="407"/>
      <c r="O611" s="407"/>
      <c r="P611" s="407"/>
      <c r="Q611" s="407"/>
      <c r="R611" s="407"/>
      <c r="S611" s="407"/>
      <c r="T611" s="407"/>
      <c r="U611" s="407"/>
      <c r="V611" s="407"/>
      <c r="W611" s="407"/>
      <c r="X611" s="407"/>
      <c r="Y611" s="407"/>
      <c r="Z611" s="407"/>
      <c r="AA611" s="407"/>
      <c r="AB611" s="407"/>
      <c r="AC611" s="407"/>
      <c r="AD611" s="407"/>
      <c r="AE611" s="407"/>
      <c r="AF611" s="407"/>
      <c r="AG611" s="407"/>
      <c r="AH611" s="407"/>
      <c r="AI611" s="407"/>
      <c r="AJ611" s="407"/>
      <c r="AK611" s="407"/>
      <c r="AL611" s="407"/>
      <c r="AM611" s="407"/>
      <c r="AN611" s="407"/>
      <c r="AO611" s="407"/>
      <c r="AP611" s="407"/>
      <c r="AQ611" s="407"/>
      <c r="AR611" s="407"/>
      <c r="AS611" s="407"/>
      <c r="AT611" s="407"/>
      <c r="AU611" s="407"/>
      <c r="AV611" s="407"/>
      <c r="AW611" s="407"/>
      <c r="AX611" s="407"/>
      <c r="AY611" s="407"/>
      <c r="AZ611" s="407"/>
      <c r="BA611" s="407"/>
      <c r="BB611" s="407"/>
      <c r="BC611" s="407"/>
      <c r="BD611" s="407"/>
      <c r="BE611" s="407"/>
      <c r="BF611" s="407"/>
      <c r="BG611" s="407"/>
      <c r="BH611" s="407"/>
      <c r="BI611" s="407"/>
      <c r="BJ611" s="28"/>
      <c r="BK611" s="28"/>
      <c r="BL611" s="28"/>
      <c r="BM611" s="28"/>
    </row>
    <row r="612" spans="1:65" x14ac:dyDescent="0.35">
      <c r="A612" s="28"/>
      <c r="B612" s="402"/>
      <c r="C612" s="403"/>
      <c r="D612" s="404"/>
      <c r="E612" s="405">
        <v>1</v>
      </c>
      <c r="F612" s="406"/>
      <c r="G612" s="523"/>
      <c r="H612" s="407">
        <v>0</v>
      </c>
      <c r="I612" s="407">
        <v>0</v>
      </c>
      <c r="J612" s="407">
        <v>0</v>
      </c>
      <c r="K612" s="407">
        <v>0</v>
      </c>
      <c r="L612" s="407">
        <v>0</v>
      </c>
      <c r="M612" s="407">
        <v>0</v>
      </c>
      <c r="N612" s="407">
        <v>0</v>
      </c>
      <c r="O612" s="407">
        <v>0</v>
      </c>
      <c r="P612" s="407">
        <v>0</v>
      </c>
      <c r="Q612" s="407">
        <v>0</v>
      </c>
      <c r="R612" s="407">
        <v>0</v>
      </c>
      <c r="S612" s="407">
        <v>0</v>
      </c>
      <c r="T612" s="407">
        <v>0</v>
      </c>
      <c r="U612" s="407">
        <v>0</v>
      </c>
      <c r="V612" s="407">
        <v>0</v>
      </c>
      <c r="W612" s="407">
        <v>0</v>
      </c>
      <c r="X612" s="407">
        <v>0</v>
      </c>
      <c r="Y612" s="407">
        <v>0</v>
      </c>
      <c r="Z612" s="407">
        <v>0</v>
      </c>
      <c r="AA612" s="407">
        <v>0</v>
      </c>
      <c r="AB612" s="407">
        <v>0</v>
      </c>
      <c r="AC612" s="407">
        <v>0</v>
      </c>
      <c r="AD612" s="407">
        <v>0</v>
      </c>
      <c r="AE612" s="407">
        <v>0</v>
      </c>
      <c r="AF612" s="407">
        <v>0</v>
      </c>
      <c r="AG612" s="407">
        <v>0</v>
      </c>
      <c r="AH612" s="407">
        <v>0</v>
      </c>
      <c r="AI612" s="407">
        <v>0</v>
      </c>
      <c r="AJ612" s="407">
        <v>0</v>
      </c>
      <c r="AK612" s="407">
        <v>0</v>
      </c>
      <c r="AL612" s="407">
        <v>0</v>
      </c>
      <c r="AM612" s="407">
        <v>0</v>
      </c>
      <c r="AN612" s="407">
        <v>0</v>
      </c>
      <c r="AO612" s="407">
        <v>0</v>
      </c>
      <c r="AP612" s="407">
        <v>0</v>
      </c>
      <c r="AQ612" s="407">
        <v>0</v>
      </c>
      <c r="AR612" s="407">
        <v>0</v>
      </c>
      <c r="AS612" s="407">
        <v>0</v>
      </c>
      <c r="AT612" s="407">
        <v>0</v>
      </c>
      <c r="AU612" s="407">
        <v>0</v>
      </c>
      <c r="AV612" s="407">
        <v>0</v>
      </c>
      <c r="AW612" s="407">
        <v>0</v>
      </c>
      <c r="AX612" s="407">
        <v>0</v>
      </c>
      <c r="AY612" s="407">
        <v>0</v>
      </c>
      <c r="AZ612" s="407">
        <v>0</v>
      </c>
      <c r="BA612" s="407">
        <v>0</v>
      </c>
      <c r="BB612" s="407">
        <v>0</v>
      </c>
      <c r="BC612" s="407">
        <v>0</v>
      </c>
      <c r="BD612" s="407">
        <v>0</v>
      </c>
      <c r="BE612" s="407">
        <v>0</v>
      </c>
      <c r="BF612" s="407">
        <v>0</v>
      </c>
      <c r="BG612" s="407">
        <v>0</v>
      </c>
      <c r="BH612" s="407">
        <v>0</v>
      </c>
      <c r="BI612" s="407">
        <v>0</v>
      </c>
      <c r="BJ612" s="28"/>
      <c r="BK612" s="28"/>
      <c r="BL612" s="28"/>
      <c r="BM612" s="28"/>
    </row>
    <row r="613" spans="1:65" x14ac:dyDescent="0.35">
      <c r="A613" s="28"/>
      <c r="B613" s="402"/>
      <c r="C613" s="403"/>
      <c r="D613" s="404"/>
      <c r="E613" s="405">
        <v>2</v>
      </c>
      <c r="F613" s="406"/>
      <c r="G613" s="408"/>
      <c r="H613" s="524"/>
      <c r="I613" s="407">
        <v>0</v>
      </c>
      <c r="J613" s="407">
        <v>0</v>
      </c>
      <c r="K613" s="407">
        <v>0</v>
      </c>
      <c r="L613" s="407">
        <v>0</v>
      </c>
      <c r="M613" s="407">
        <v>0</v>
      </c>
      <c r="N613" s="407">
        <v>0</v>
      </c>
      <c r="O613" s="407">
        <v>0</v>
      </c>
      <c r="P613" s="407">
        <v>0</v>
      </c>
      <c r="Q613" s="407">
        <v>0</v>
      </c>
      <c r="R613" s="407">
        <v>0</v>
      </c>
      <c r="S613" s="407">
        <v>0</v>
      </c>
      <c r="T613" s="407">
        <v>0</v>
      </c>
      <c r="U613" s="407">
        <v>0</v>
      </c>
      <c r="V613" s="407">
        <v>0</v>
      </c>
      <c r="W613" s="407">
        <v>0</v>
      </c>
      <c r="X613" s="407">
        <v>0</v>
      </c>
      <c r="Y613" s="407">
        <v>0</v>
      </c>
      <c r="Z613" s="407">
        <v>0</v>
      </c>
      <c r="AA613" s="407">
        <v>0</v>
      </c>
      <c r="AB613" s="407">
        <v>0</v>
      </c>
      <c r="AC613" s="407">
        <v>0</v>
      </c>
      <c r="AD613" s="407">
        <v>0</v>
      </c>
      <c r="AE613" s="407">
        <v>0</v>
      </c>
      <c r="AF613" s="407">
        <v>0</v>
      </c>
      <c r="AG613" s="407">
        <v>0</v>
      </c>
      <c r="AH613" s="407">
        <v>0</v>
      </c>
      <c r="AI613" s="407">
        <v>0</v>
      </c>
      <c r="AJ613" s="407">
        <v>0</v>
      </c>
      <c r="AK613" s="407">
        <v>0</v>
      </c>
      <c r="AL613" s="407">
        <v>0</v>
      </c>
      <c r="AM613" s="407">
        <v>0</v>
      </c>
      <c r="AN613" s="407">
        <v>0</v>
      </c>
      <c r="AO613" s="407">
        <v>0</v>
      </c>
      <c r="AP613" s="407">
        <v>0</v>
      </c>
      <c r="AQ613" s="407">
        <v>0</v>
      </c>
      <c r="AR613" s="407">
        <v>0</v>
      </c>
      <c r="AS613" s="407">
        <v>0</v>
      </c>
      <c r="AT613" s="407">
        <v>0</v>
      </c>
      <c r="AU613" s="407">
        <v>0</v>
      </c>
      <c r="AV613" s="407">
        <v>0</v>
      </c>
      <c r="AW613" s="407">
        <v>0</v>
      </c>
      <c r="AX613" s="407">
        <v>0</v>
      </c>
      <c r="AY613" s="407">
        <v>0</v>
      </c>
      <c r="AZ613" s="407">
        <v>0</v>
      </c>
      <c r="BA613" s="407">
        <v>0</v>
      </c>
      <c r="BB613" s="407">
        <v>0</v>
      </c>
      <c r="BC613" s="407">
        <v>0</v>
      </c>
      <c r="BD613" s="407">
        <v>0</v>
      </c>
      <c r="BE613" s="407">
        <v>0</v>
      </c>
      <c r="BF613" s="407">
        <v>0</v>
      </c>
      <c r="BG613" s="407">
        <v>0</v>
      </c>
      <c r="BH613" s="407">
        <v>0</v>
      </c>
      <c r="BI613" s="407">
        <v>0</v>
      </c>
      <c r="BJ613" s="28"/>
      <c r="BK613" s="28"/>
      <c r="BL613" s="28"/>
      <c r="BM613" s="28"/>
    </row>
    <row r="614" spans="1:65" x14ac:dyDescent="0.35">
      <c r="A614" s="28"/>
      <c r="B614" s="402"/>
      <c r="C614" s="403"/>
      <c r="D614" s="404"/>
      <c r="E614" s="405">
        <v>3</v>
      </c>
      <c r="F614" s="406"/>
      <c r="G614" s="408"/>
      <c r="H614" s="409"/>
      <c r="I614" s="524"/>
      <c r="J614" s="407">
        <v>0</v>
      </c>
      <c r="K614" s="407">
        <v>0</v>
      </c>
      <c r="L614" s="407">
        <v>0</v>
      </c>
      <c r="M614" s="407">
        <v>0</v>
      </c>
      <c r="N614" s="407">
        <v>0</v>
      </c>
      <c r="O614" s="407">
        <v>0</v>
      </c>
      <c r="P614" s="407">
        <v>0</v>
      </c>
      <c r="Q614" s="407">
        <v>0</v>
      </c>
      <c r="R614" s="407">
        <v>0</v>
      </c>
      <c r="S614" s="407">
        <v>0</v>
      </c>
      <c r="T614" s="407">
        <v>0</v>
      </c>
      <c r="U614" s="407">
        <v>0</v>
      </c>
      <c r="V614" s="407">
        <v>0</v>
      </c>
      <c r="W614" s="407">
        <v>0</v>
      </c>
      <c r="X614" s="407">
        <v>0</v>
      </c>
      <c r="Y614" s="407">
        <v>0</v>
      </c>
      <c r="Z614" s="407">
        <v>0</v>
      </c>
      <c r="AA614" s="407">
        <v>0</v>
      </c>
      <c r="AB614" s="407">
        <v>0</v>
      </c>
      <c r="AC614" s="407">
        <v>0</v>
      </c>
      <c r="AD614" s="407">
        <v>0</v>
      </c>
      <c r="AE614" s="407">
        <v>0</v>
      </c>
      <c r="AF614" s="407">
        <v>0</v>
      </c>
      <c r="AG614" s="407">
        <v>0</v>
      </c>
      <c r="AH614" s="407">
        <v>0</v>
      </c>
      <c r="AI614" s="407">
        <v>0</v>
      </c>
      <c r="AJ614" s="407">
        <v>0</v>
      </c>
      <c r="AK614" s="407">
        <v>0</v>
      </c>
      <c r="AL614" s="407">
        <v>0</v>
      </c>
      <c r="AM614" s="407">
        <v>0</v>
      </c>
      <c r="AN614" s="407">
        <v>0</v>
      </c>
      <c r="AO614" s="407">
        <v>0</v>
      </c>
      <c r="AP614" s="407">
        <v>0</v>
      </c>
      <c r="AQ614" s="407">
        <v>0</v>
      </c>
      <c r="AR614" s="407">
        <v>0</v>
      </c>
      <c r="AS614" s="407">
        <v>0</v>
      </c>
      <c r="AT614" s="407">
        <v>0</v>
      </c>
      <c r="AU614" s="407">
        <v>0</v>
      </c>
      <c r="AV614" s="407">
        <v>0</v>
      </c>
      <c r="AW614" s="407">
        <v>0</v>
      </c>
      <c r="AX614" s="407">
        <v>0</v>
      </c>
      <c r="AY614" s="407">
        <v>0</v>
      </c>
      <c r="AZ614" s="407">
        <v>0</v>
      </c>
      <c r="BA614" s="407">
        <v>0</v>
      </c>
      <c r="BB614" s="407">
        <v>0</v>
      </c>
      <c r="BC614" s="407">
        <v>0</v>
      </c>
      <c r="BD614" s="407">
        <v>0</v>
      </c>
      <c r="BE614" s="407">
        <v>0</v>
      </c>
      <c r="BF614" s="407">
        <v>0</v>
      </c>
      <c r="BG614" s="407">
        <v>0</v>
      </c>
      <c r="BH614" s="407">
        <v>0</v>
      </c>
      <c r="BI614" s="407">
        <v>0</v>
      </c>
      <c r="BJ614" s="28"/>
      <c r="BK614" s="28"/>
      <c r="BL614" s="28"/>
      <c r="BM614" s="28"/>
    </row>
    <row r="615" spans="1:65" x14ac:dyDescent="0.35">
      <c r="A615" s="28"/>
      <c r="B615" s="402"/>
      <c r="C615" s="403"/>
      <c r="D615" s="404"/>
      <c r="E615" s="405">
        <v>4</v>
      </c>
      <c r="F615" s="406"/>
      <c r="G615" s="408"/>
      <c r="H615" s="409"/>
      <c r="I615" s="409"/>
      <c r="J615" s="524"/>
      <c r="K615" s="407">
        <v>0</v>
      </c>
      <c r="L615" s="407">
        <v>0</v>
      </c>
      <c r="M615" s="407">
        <v>0</v>
      </c>
      <c r="N615" s="407">
        <v>0</v>
      </c>
      <c r="O615" s="407">
        <v>0</v>
      </c>
      <c r="P615" s="407">
        <v>0</v>
      </c>
      <c r="Q615" s="407">
        <v>0</v>
      </c>
      <c r="R615" s="407">
        <v>0</v>
      </c>
      <c r="S615" s="407">
        <v>0</v>
      </c>
      <c r="T615" s="407">
        <v>0</v>
      </c>
      <c r="U615" s="407">
        <v>0</v>
      </c>
      <c r="V615" s="407">
        <v>0</v>
      </c>
      <c r="W615" s="407">
        <v>0</v>
      </c>
      <c r="X615" s="407">
        <v>0</v>
      </c>
      <c r="Y615" s="407">
        <v>0</v>
      </c>
      <c r="Z615" s="407">
        <v>0</v>
      </c>
      <c r="AA615" s="407">
        <v>0</v>
      </c>
      <c r="AB615" s="407">
        <v>0</v>
      </c>
      <c r="AC615" s="407">
        <v>0</v>
      </c>
      <c r="AD615" s="407">
        <v>0</v>
      </c>
      <c r="AE615" s="407">
        <v>0</v>
      </c>
      <c r="AF615" s="407">
        <v>0</v>
      </c>
      <c r="AG615" s="407">
        <v>0</v>
      </c>
      <c r="AH615" s="407">
        <v>0</v>
      </c>
      <c r="AI615" s="407">
        <v>0</v>
      </c>
      <c r="AJ615" s="407">
        <v>0</v>
      </c>
      <c r="AK615" s="407">
        <v>0</v>
      </c>
      <c r="AL615" s="407">
        <v>0</v>
      </c>
      <c r="AM615" s="407">
        <v>0</v>
      </c>
      <c r="AN615" s="407">
        <v>0</v>
      </c>
      <c r="AO615" s="407">
        <v>0</v>
      </c>
      <c r="AP615" s="407">
        <v>0</v>
      </c>
      <c r="AQ615" s="407">
        <v>0</v>
      </c>
      <c r="AR615" s="407">
        <v>0</v>
      </c>
      <c r="AS615" s="407">
        <v>0</v>
      </c>
      <c r="AT615" s="407">
        <v>0</v>
      </c>
      <c r="AU615" s="407">
        <v>0</v>
      </c>
      <c r="AV615" s="407">
        <v>0</v>
      </c>
      <c r="AW615" s="407">
        <v>0</v>
      </c>
      <c r="AX615" s="407">
        <v>0</v>
      </c>
      <c r="AY615" s="407">
        <v>0</v>
      </c>
      <c r="AZ615" s="407">
        <v>0</v>
      </c>
      <c r="BA615" s="407">
        <v>0</v>
      </c>
      <c r="BB615" s="407">
        <v>0</v>
      </c>
      <c r="BC615" s="407">
        <v>0</v>
      </c>
      <c r="BD615" s="407">
        <v>0</v>
      </c>
      <c r="BE615" s="407">
        <v>0</v>
      </c>
      <c r="BF615" s="407">
        <v>0</v>
      </c>
      <c r="BG615" s="407">
        <v>0</v>
      </c>
      <c r="BH615" s="407">
        <v>0</v>
      </c>
      <c r="BI615" s="407">
        <v>0</v>
      </c>
      <c r="BJ615" s="28"/>
      <c r="BK615" s="28"/>
      <c r="BL615" s="28"/>
      <c r="BM615" s="28"/>
    </row>
    <row r="616" spans="1:65" x14ac:dyDescent="0.35">
      <c r="A616" s="28"/>
      <c r="B616" s="402"/>
      <c r="C616" s="403"/>
      <c r="D616" s="404"/>
      <c r="E616" s="405">
        <v>5</v>
      </c>
      <c r="F616" s="406"/>
      <c r="G616" s="408"/>
      <c r="H616" s="409"/>
      <c r="I616" s="409"/>
      <c r="J616" s="409"/>
      <c r="K616" s="524"/>
      <c r="L616" s="407">
        <v>0</v>
      </c>
      <c r="M616" s="407">
        <v>0</v>
      </c>
      <c r="N616" s="407">
        <v>0</v>
      </c>
      <c r="O616" s="407">
        <v>0</v>
      </c>
      <c r="P616" s="407">
        <v>0</v>
      </c>
      <c r="Q616" s="407">
        <v>0</v>
      </c>
      <c r="R616" s="407">
        <v>0</v>
      </c>
      <c r="S616" s="407">
        <v>0</v>
      </c>
      <c r="T616" s="407">
        <v>0</v>
      </c>
      <c r="U616" s="407">
        <v>0</v>
      </c>
      <c r="V616" s="407">
        <v>0</v>
      </c>
      <c r="W616" s="407">
        <v>0</v>
      </c>
      <c r="X616" s="407">
        <v>0</v>
      </c>
      <c r="Y616" s="407">
        <v>0</v>
      </c>
      <c r="Z616" s="407">
        <v>0</v>
      </c>
      <c r="AA616" s="407">
        <v>0</v>
      </c>
      <c r="AB616" s="407">
        <v>0</v>
      </c>
      <c r="AC616" s="407">
        <v>0</v>
      </c>
      <c r="AD616" s="407">
        <v>0</v>
      </c>
      <c r="AE616" s="407">
        <v>0</v>
      </c>
      <c r="AF616" s="407">
        <v>0</v>
      </c>
      <c r="AG616" s="407">
        <v>0</v>
      </c>
      <c r="AH616" s="407">
        <v>0</v>
      </c>
      <c r="AI616" s="407">
        <v>0</v>
      </c>
      <c r="AJ616" s="407">
        <v>0</v>
      </c>
      <c r="AK616" s="407">
        <v>0</v>
      </c>
      <c r="AL616" s="407">
        <v>0</v>
      </c>
      <c r="AM616" s="407">
        <v>0</v>
      </c>
      <c r="AN616" s="407">
        <v>0</v>
      </c>
      <c r="AO616" s="407">
        <v>0</v>
      </c>
      <c r="AP616" s="407">
        <v>0</v>
      </c>
      <c r="AQ616" s="407">
        <v>0</v>
      </c>
      <c r="AR616" s="407">
        <v>0</v>
      </c>
      <c r="AS616" s="407">
        <v>0</v>
      </c>
      <c r="AT616" s="407">
        <v>0</v>
      </c>
      <c r="AU616" s="407">
        <v>0</v>
      </c>
      <c r="AV616" s="407">
        <v>0</v>
      </c>
      <c r="AW616" s="407">
        <v>0</v>
      </c>
      <c r="AX616" s="407">
        <v>0</v>
      </c>
      <c r="AY616" s="407">
        <v>0</v>
      </c>
      <c r="AZ616" s="407">
        <v>0</v>
      </c>
      <c r="BA616" s="407">
        <v>0</v>
      </c>
      <c r="BB616" s="407">
        <v>0</v>
      </c>
      <c r="BC616" s="407">
        <v>0</v>
      </c>
      <c r="BD616" s="407">
        <v>0</v>
      </c>
      <c r="BE616" s="407">
        <v>0</v>
      </c>
      <c r="BF616" s="407">
        <v>0</v>
      </c>
      <c r="BG616" s="407">
        <v>0</v>
      </c>
      <c r="BH616" s="407">
        <v>0</v>
      </c>
      <c r="BI616" s="407">
        <v>0</v>
      </c>
      <c r="BJ616" s="28"/>
      <c r="BK616" s="28"/>
      <c r="BL616" s="28"/>
      <c r="BM616" s="28"/>
    </row>
    <row r="617" spans="1:65" x14ac:dyDescent="0.35">
      <c r="A617" s="28"/>
      <c r="B617" s="402"/>
      <c r="C617" s="403"/>
      <c r="D617" s="404"/>
      <c r="E617" s="405">
        <v>6</v>
      </c>
      <c r="F617" s="406"/>
      <c r="G617" s="408"/>
      <c r="H617" s="409"/>
      <c r="I617" s="409"/>
      <c r="J617" s="409"/>
      <c r="K617" s="409"/>
      <c r="L617" s="524"/>
      <c r="M617" s="407">
        <v>0</v>
      </c>
      <c r="N617" s="407">
        <v>0</v>
      </c>
      <c r="O617" s="407">
        <v>0</v>
      </c>
      <c r="P617" s="407">
        <v>0</v>
      </c>
      <c r="Q617" s="407">
        <v>0</v>
      </c>
      <c r="R617" s="407">
        <v>0</v>
      </c>
      <c r="S617" s="407">
        <v>0</v>
      </c>
      <c r="T617" s="407">
        <v>0</v>
      </c>
      <c r="U617" s="407">
        <v>0</v>
      </c>
      <c r="V617" s="407">
        <v>0</v>
      </c>
      <c r="W617" s="407">
        <v>0</v>
      </c>
      <c r="X617" s="407">
        <v>0</v>
      </c>
      <c r="Y617" s="407">
        <v>0</v>
      </c>
      <c r="Z617" s="407">
        <v>0</v>
      </c>
      <c r="AA617" s="407">
        <v>0</v>
      </c>
      <c r="AB617" s="407">
        <v>0</v>
      </c>
      <c r="AC617" s="407">
        <v>0</v>
      </c>
      <c r="AD617" s="407">
        <v>0</v>
      </c>
      <c r="AE617" s="407">
        <v>0</v>
      </c>
      <c r="AF617" s="407">
        <v>0</v>
      </c>
      <c r="AG617" s="407">
        <v>0</v>
      </c>
      <c r="AH617" s="407">
        <v>0</v>
      </c>
      <c r="AI617" s="407">
        <v>0</v>
      </c>
      <c r="AJ617" s="407">
        <v>0</v>
      </c>
      <c r="AK617" s="407">
        <v>0</v>
      </c>
      <c r="AL617" s="407">
        <v>0</v>
      </c>
      <c r="AM617" s="407">
        <v>0</v>
      </c>
      <c r="AN617" s="407">
        <v>0</v>
      </c>
      <c r="AO617" s="407">
        <v>0</v>
      </c>
      <c r="AP617" s="407">
        <v>0</v>
      </c>
      <c r="AQ617" s="407">
        <v>0</v>
      </c>
      <c r="AR617" s="407">
        <v>0</v>
      </c>
      <c r="AS617" s="407">
        <v>0</v>
      </c>
      <c r="AT617" s="407">
        <v>0</v>
      </c>
      <c r="AU617" s="407">
        <v>0</v>
      </c>
      <c r="AV617" s="407">
        <v>0</v>
      </c>
      <c r="AW617" s="407">
        <v>0</v>
      </c>
      <c r="AX617" s="407">
        <v>0</v>
      </c>
      <c r="AY617" s="407">
        <v>0</v>
      </c>
      <c r="AZ617" s="407">
        <v>0</v>
      </c>
      <c r="BA617" s="407">
        <v>0</v>
      </c>
      <c r="BB617" s="407">
        <v>0</v>
      </c>
      <c r="BC617" s="407">
        <v>0</v>
      </c>
      <c r="BD617" s="407">
        <v>0</v>
      </c>
      <c r="BE617" s="407">
        <v>0</v>
      </c>
      <c r="BF617" s="407">
        <v>0</v>
      </c>
      <c r="BG617" s="407">
        <v>0</v>
      </c>
      <c r="BH617" s="407">
        <v>0</v>
      </c>
      <c r="BI617" s="407">
        <v>0</v>
      </c>
      <c r="BJ617" s="28"/>
      <c r="BK617" s="28"/>
      <c r="BL617" s="28"/>
      <c r="BM617" s="28"/>
    </row>
    <row r="618" spans="1:65" x14ac:dyDescent="0.35">
      <c r="A618" s="28"/>
      <c r="B618" s="402"/>
      <c r="C618" s="403"/>
      <c r="D618" s="404"/>
      <c r="E618" s="405">
        <v>7</v>
      </c>
      <c r="F618" s="406"/>
      <c r="G618" s="408"/>
      <c r="H618" s="409"/>
      <c r="I618" s="409"/>
      <c r="J618" s="409"/>
      <c r="K618" s="409"/>
      <c r="L618" s="409"/>
      <c r="M618" s="524"/>
      <c r="N618" s="407">
        <v>0</v>
      </c>
      <c r="O618" s="407">
        <v>0</v>
      </c>
      <c r="P618" s="407">
        <v>0</v>
      </c>
      <c r="Q618" s="407">
        <v>0</v>
      </c>
      <c r="R618" s="407">
        <v>0</v>
      </c>
      <c r="S618" s="407">
        <v>0</v>
      </c>
      <c r="T618" s="407">
        <v>0</v>
      </c>
      <c r="U618" s="407">
        <v>0</v>
      </c>
      <c r="V618" s="407">
        <v>0</v>
      </c>
      <c r="W618" s="407">
        <v>0</v>
      </c>
      <c r="X618" s="407">
        <v>0</v>
      </c>
      <c r="Y618" s="407">
        <v>0</v>
      </c>
      <c r="Z618" s="407">
        <v>0</v>
      </c>
      <c r="AA618" s="407">
        <v>0</v>
      </c>
      <c r="AB618" s="407">
        <v>0</v>
      </c>
      <c r="AC618" s="407">
        <v>0</v>
      </c>
      <c r="AD618" s="407">
        <v>0</v>
      </c>
      <c r="AE618" s="407">
        <v>0</v>
      </c>
      <c r="AF618" s="407">
        <v>0</v>
      </c>
      <c r="AG618" s="407">
        <v>0</v>
      </c>
      <c r="AH618" s="407">
        <v>0</v>
      </c>
      <c r="AI618" s="407">
        <v>0</v>
      </c>
      <c r="AJ618" s="407">
        <v>0</v>
      </c>
      <c r="AK618" s="407">
        <v>0</v>
      </c>
      <c r="AL618" s="407">
        <v>0</v>
      </c>
      <c r="AM618" s="407">
        <v>0</v>
      </c>
      <c r="AN618" s="407">
        <v>0</v>
      </c>
      <c r="AO618" s="407">
        <v>0</v>
      </c>
      <c r="AP618" s="407">
        <v>0</v>
      </c>
      <c r="AQ618" s="407">
        <v>0</v>
      </c>
      <c r="AR618" s="407">
        <v>0</v>
      </c>
      <c r="AS618" s="407">
        <v>0</v>
      </c>
      <c r="AT618" s="407">
        <v>0</v>
      </c>
      <c r="AU618" s="407">
        <v>0</v>
      </c>
      <c r="AV618" s="407">
        <v>0</v>
      </c>
      <c r="AW618" s="407">
        <v>0</v>
      </c>
      <c r="AX618" s="407">
        <v>0</v>
      </c>
      <c r="AY618" s="407">
        <v>0</v>
      </c>
      <c r="AZ618" s="407">
        <v>0</v>
      </c>
      <c r="BA618" s="407">
        <v>0</v>
      </c>
      <c r="BB618" s="407">
        <v>0</v>
      </c>
      <c r="BC618" s="407">
        <v>0</v>
      </c>
      <c r="BD618" s="407">
        <v>0</v>
      </c>
      <c r="BE618" s="407">
        <v>0</v>
      </c>
      <c r="BF618" s="407">
        <v>0</v>
      </c>
      <c r="BG618" s="407">
        <v>0</v>
      </c>
      <c r="BH618" s="407">
        <v>0</v>
      </c>
      <c r="BI618" s="407">
        <v>0</v>
      </c>
      <c r="BJ618" s="28"/>
      <c r="BK618" s="28"/>
      <c r="BL618" s="28"/>
      <c r="BM618" s="28"/>
    </row>
    <row r="619" spans="1:65" x14ac:dyDescent="0.35">
      <c r="A619" s="28"/>
      <c r="B619" s="402"/>
      <c r="C619" s="403"/>
      <c r="D619" s="404"/>
      <c r="E619" s="405">
        <v>8</v>
      </c>
      <c r="F619" s="406"/>
      <c r="G619" s="408"/>
      <c r="H619" s="409"/>
      <c r="I619" s="409"/>
      <c r="J619" s="409"/>
      <c r="K619" s="409"/>
      <c r="L619" s="409"/>
      <c r="M619" s="409"/>
      <c r="N619" s="524"/>
      <c r="O619" s="407">
        <v>0</v>
      </c>
      <c r="P619" s="407">
        <v>0</v>
      </c>
      <c r="Q619" s="407">
        <v>0</v>
      </c>
      <c r="R619" s="407">
        <v>0</v>
      </c>
      <c r="S619" s="407">
        <v>0</v>
      </c>
      <c r="T619" s="407">
        <v>0</v>
      </c>
      <c r="U619" s="407">
        <v>0</v>
      </c>
      <c r="V619" s="407">
        <v>0</v>
      </c>
      <c r="W619" s="407">
        <v>0</v>
      </c>
      <c r="X619" s="407">
        <v>0</v>
      </c>
      <c r="Y619" s="407">
        <v>0</v>
      </c>
      <c r="Z619" s="407">
        <v>0</v>
      </c>
      <c r="AA619" s="407">
        <v>0</v>
      </c>
      <c r="AB619" s="407">
        <v>0</v>
      </c>
      <c r="AC619" s="407">
        <v>0</v>
      </c>
      <c r="AD619" s="407">
        <v>0</v>
      </c>
      <c r="AE619" s="407">
        <v>0</v>
      </c>
      <c r="AF619" s="407">
        <v>0</v>
      </c>
      <c r="AG619" s="407">
        <v>0</v>
      </c>
      <c r="AH619" s="407">
        <v>0</v>
      </c>
      <c r="AI619" s="407">
        <v>0</v>
      </c>
      <c r="AJ619" s="407">
        <v>0</v>
      </c>
      <c r="AK619" s="407">
        <v>0</v>
      </c>
      <c r="AL619" s="407">
        <v>0</v>
      </c>
      <c r="AM619" s="407">
        <v>0</v>
      </c>
      <c r="AN619" s="407">
        <v>0</v>
      </c>
      <c r="AO619" s="407">
        <v>0</v>
      </c>
      <c r="AP619" s="407">
        <v>0</v>
      </c>
      <c r="AQ619" s="407">
        <v>0</v>
      </c>
      <c r="AR619" s="407">
        <v>0</v>
      </c>
      <c r="AS619" s="407">
        <v>0</v>
      </c>
      <c r="AT619" s="407">
        <v>0</v>
      </c>
      <c r="AU619" s="407">
        <v>0</v>
      </c>
      <c r="AV619" s="407">
        <v>0</v>
      </c>
      <c r="AW619" s="407">
        <v>0</v>
      </c>
      <c r="AX619" s="407">
        <v>0</v>
      </c>
      <c r="AY619" s="407">
        <v>0</v>
      </c>
      <c r="AZ619" s="407">
        <v>0</v>
      </c>
      <c r="BA619" s="407">
        <v>0</v>
      </c>
      <c r="BB619" s="407">
        <v>0</v>
      </c>
      <c r="BC619" s="407">
        <v>0</v>
      </c>
      <c r="BD619" s="407">
        <v>0</v>
      </c>
      <c r="BE619" s="407">
        <v>0</v>
      </c>
      <c r="BF619" s="407">
        <v>0</v>
      </c>
      <c r="BG619" s="407">
        <v>0</v>
      </c>
      <c r="BH619" s="407">
        <v>0</v>
      </c>
      <c r="BI619" s="407">
        <v>0</v>
      </c>
      <c r="BJ619" s="28"/>
      <c r="BK619" s="28"/>
      <c r="BL619" s="28"/>
      <c r="BM619" s="28"/>
    </row>
    <row r="620" spans="1:65" x14ac:dyDescent="0.35">
      <c r="A620" s="28"/>
      <c r="B620" s="402"/>
      <c r="C620" s="403"/>
      <c r="D620" s="404"/>
      <c r="E620" s="405">
        <v>9</v>
      </c>
      <c r="F620" s="406"/>
      <c r="G620" s="408"/>
      <c r="H620" s="409"/>
      <c r="I620" s="409"/>
      <c r="J620" s="409"/>
      <c r="K620" s="409"/>
      <c r="L620" s="409"/>
      <c r="M620" s="409"/>
      <c r="N620" s="409"/>
      <c r="O620" s="524"/>
      <c r="P620" s="407">
        <v>0</v>
      </c>
      <c r="Q620" s="407">
        <v>0</v>
      </c>
      <c r="R620" s="407">
        <v>0</v>
      </c>
      <c r="S620" s="407">
        <v>0</v>
      </c>
      <c r="T620" s="407">
        <v>0</v>
      </c>
      <c r="U620" s="407">
        <v>0</v>
      </c>
      <c r="V620" s="407">
        <v>0</v>
      </c>
      <c r="W620" s="407">
        <v>0</v>
      </c>
      <c r="X620" s="407">
        <v>0</v>
      </c>
      <c r="Y620" s="407">
        <v>0</v>
      </c>
      <c r="Z620" s="407">
        <v>0</v>
      </c>
      <c r="AA620" s="407">
        <v>0</v>
      </c>
      <c r="AB620" s="407">
        <v>0</v>
      </c>
      <c r="AC620" s="407">
        <v>0</v>
      </c>
      <c r="AD620" s="407">
        <v>0</v>
      </c>
      <c r="AE620" s="407">
        <v>0</v>
      </c>
      <c r="AF620" s="407">
        <v>0</v>
      </c>
      <c r="AG620" s="407">
        <v>0</v>
      </c>
      <c r="AH620" s="407">
        <v>0</v>
      </c>
      <c r="AI620" s="407">
        <v>0</v>
      </c>
      <c r="AJ620" s="407">
        <v>0</v>
      </c>
      <c r="AK620" s="407">
        <v>0</v>
      </c>
      <c r="AL620" s="407">
        <v>0</v>
      </c>
      <c r="AM620" s="407">
        <v>0</v>
      </c>
      <c r="AN620" s="407">
        <v>0</v>
      </c>
      <c r="AO620" s="407">
        <v>0</v>
      </c>
      <c r="AP620" s="407">
        <v>0</v>
      </c>
      <c r="AQ620" s="407">
        <v>0</v>
      </c>
      <c r="AR620" s="407">
        <v>0</v>
      </c>
      <c r="AS620" s="407">
        <v>0</v>
      </c>
      <c r="AT620" s="407">
        <v>0</v>
      </c>
      <c r="AU620" s="407">
        <v>0</v>
      </c>
      <c r="AV620" s="407">
        <v>0</v>
      </c>
      <c r="AW620" s="407">
        <v>0</v>
      </c>
      <c r="AX620" s="407">
        <v>0</v>
      </c>
      <c r="AY620" s="407">
        <v>0</v>
      </c>
      <c r="AZ620" s="407">
        <v>0</v>
      </c>
      <c r="BA620" s="407">
        <v>0</v>
      </c>
      <c r="BB620" s="407">
        <v>0</v>
      </c>
      <c r="BC620" s="407">
        <v>0</v>
      </c>
      <c r="BD620" s="407">
        <v>0</v>
      </c>
      <c r="BE620" s="407">
        <v>0</v>
      </c>
      <c r="BF620" s="407">
        <v>0</v>
      </c>
      <c r="BG620" s="407">
        <v>0</v>
      </c>
      <c r="BH620" s="407">
        <v>0</v>
      </c>
      <c r="BI620" s="407">
        <v>0</v>
      </c>
      <c r="BJ620" s="28"/>
      <c r="BK620" s="28"/>
      <c r="BL620" s="28"/>
      <c r="BM620" s="28"/>
    </row>
    <row r="621" spans="1:65" x14ac:dyDescent="0.35">
      <c r="A621" s="28"/>
      <c r="B621" s="402"/>
      <c r="C621" s="403"/>
      <c r="D621" s="404"/>
      <c r="E621" s="411">
        <v>10</v>
      </c>
      <c r="F621" s="406"/>
      <c r="G621" s="408"/>
      <c r="H621" s="409"/>
      <c r="I621" s="409"/>
      <c r="J621" s="409"/>
      <c r="K621" s="409"/>
      <c r="L621" s="409"/>
      <c r="M621" s="409"/>
      <c r="N621" s="409"/>
      <c r="O621" s="409"/>
      <c r="P621" s="524"/>
      <c r="Q621" s="407">
        <v>0</v>
      </c>
      <c r="R621" s="407">
        <v>0</v>
      </c>
      <c r="S621" s="407">
        <v>0</v>
      </c>
      <c r="T621" s="407">
        <v>0</v>
      </c>
      <c r="U621" s="407">
        <v>0</v>
      </c>
      <c r="V621" s="407">
        <v>0</v>
      </c>
      <c r="W621" s="407">
        <v>0</v>
      </c>
      <c r="X621" s="407">
        <v>0</v>
      </c>
      <c r="Y621" s="407">
        <v>0</v>
      </c>
      <c r="Z621" s="407">
        <v>0</v>
      </c>
      <c r="AA621" s="407">
        <v>0</v>
      </c>
      <c r="AB621" s="407">
        <v>0</v>
      </c>
      <c r="AC621" s="407">
        <v>0</v>
      </c>
      <c r="AD621" s="407">
        <v>0</v>
      </c>
      <c r="AE621" s="407">
        <v>0</v>
      </c>
      <c r="AF621" s="407">
        <v>0</v>
      </c>
      <c r="AG621" s="407">
        <v>0</v>
      </c>
      <c r="AH621" s="407">
        <v>0</v>
      </c>
      <c r="AI621" s="407">
        <v>0</v>
      </c>
      <c r="AJ621" s="407">
        <v>0</v>
      </c>
      <c r="AK621" s="407">
        <v>0</v>
      </c>
      <c r="AL621" s="407">
        <v>0</v>
      </c>
      <c r="AM621" s="407">
        <v>0</v>
      </c>
      <c r="AN621" s="407">
        <v>0</v>
      </c>
      <c r="AO621" s="407">
        <v>0</v>
      </c>
      <c r="AP621" s="407">
        <v>0</v>
      </c>
      <c r="AQ621" s="407">
        <v>0</v>
      </c>
      <c r="AR621" s="407">
        <v>0</v>
      </c>
      <c r="AS621" s="407">
        <v>0</v>
      </c>
      <c r="AT621" s="407">
        <v>0</v>
      </c>
      <c r="AU621" s="407">
        <v>0</v>
      </c>
      <c r="AV621" s="407">
        <v>0</v>
      </c>
      <c r="AW621" s="407">
        <v>0</v>
      </c>
      <c r="AX621" s="407">
        <v>0</v>
      </c>
      <c r="AY621" s="407">
        <v>0</v>
      </c>
      <c r="AZ621" s="407">
        <v>0</v>
      </c>
      <c r="BA621" s="407">
        <v>0</v>
      </c>
      <c r="BB621" s="407">
        <v>0</v>
      </c>
      <c r="BC621" s="407">
        <v>0</v>
      </c>
      <c r="BD621" s="407">
        <v>0</v>
      </c>
      <c r="BE621" s="407">
        <v>0</v>
      </c>
      <c r="BF621" s="407">
        <v>0</v>
      </c>
      <c r="BG621" s="407">
        <v>0</v>
      </c>
      <c r="BH621" s="407">
        <v>0</v>
      </c>
      <c r="BI621" s="407">
        <v>0</v>
      </c>
      <c r="BJ621" s="28"/>
      <c r="BK621" s="28"/>
      <c r="BL621" s="28"/>
      <c r="BM621" s="28"/>
    </row>
    <row r="622" spans="1:65" x14ac:dyDescent="0.35">
      <c r="A622" s="28"/>
      <c r="B622" s="196"/>
      <c r="C622" s="402">
        <v>0</v>
      </c>
      <c r="D622" s="196"/>
      <c r="E622" s="196"/>
      <c r="F622" s="412"/>
      <c r="G622" s="413">
        <v>0</v>
      </c>
      <c r="H622" s="413">
        <v>0</v>
      </c>
      <c r="I622" s="413">
        <v>0</v>
      </c>
      <c r="J622" s="413">
        <v>0</v>
      </c>
      <c r="K622" s="413">
        <v>0</v>
      </c>
      <c r="L622" s="413">
        <v>0</v>
      </c>
      <c r="M622" s="413">
        <v>0</v>
      </c>
      <c r="N622" s="413">
        <v>0</v>
      </c>
      <c r="O622" s="413">
        <v>0</v>
      </c>
      <c r="P622" s="413">
        <v>0</v>
      </c>
      <c r="Q622" s="413">
        <v>0</v>
      </c>
      <c r="R622" s="413">
        <v>0</v>
      </c>
      <c r="S622" s="413">
        <v>0</v>
      </c>
      <c r="T622" s="413">
        <v>0</v>
      </c>
      <c r="U622" s="413">
        <v>0</v>
      </c>
      <c r="V622" s="413">
        <v>0</v>
      </c>
      <c r="W622" s="413">
        <v>0</v>
      </c>
      <c r="X622" s="413">
        <v>0</v>
      </c>
      <c r="Y622" s="413">
        <v>0</v>
      </c>
      <c r="Z622" s="413">
        <v>0</v>
      </c>
      <c r="AA622" s="413">
        <v>0</v>
      </c>
      <c r="AB622" s="413">
        <v>0</v>
      </c>
      <c r="AC622" s="413">
        <v>0</v>
      </c>
      <c r="AD622" s="413">
        <v>0</v>
      </c>
      <c r="AE622" s="413">
        <v>0</v>
      </c>
      <c r="AF622" s="413">
        <v>0</v>
      </c>
      <c r="AG622" s="413">
        <v>0</v>
      </c>
      <c r="AH622" s="413">
        <v>0</v>
      </c>
      <c r="AI622" s="413">
        <v>0</v>
      </c>
      <c r="AJ622" s="413">
        <v>0</v>
      </c>
      <c r="AK622" s="413">
        <v>0</v>
      </c>
      <c r="AL622" s="413">
        <v>0</v>
      </c>
      <c r="AM622" s="413">
        <v>0</v>
      </c>
      <c r="AN622" s="413">
        <v>0</v>
      </c>
      <c r="AO622" s="413">
        <v>0</v>
      </c>
      <c r="AP622" s="413">
        <v>0</v>
      </c>
      <c r="AQ622" s="413">
        <v>0</v>
      </c>
      <c r="AR622" s="413">
        <v>0</v>
      </c>
      <c r="AS622" s="413">
        <v>0</v>
      </c>
      <c r="AT622" s="413">
        <v>0</v>
      </c>
      <c r="AU622" s="413">
        <v>0</v>
      </c>
      <c r="AV622" s="413">
        <v>0</v>
      </c>
      <c r="AW622" s="413">
        <v>0</v>
      </c>
      <c r="AX622" s="413">
        <v>0</v>
      </c>
      <c r="AY622" s="413">
        <v>0</v>
      </c>
      <c r="AZ622" s="413">
        <v>0</v>
      </c>
      <c r="BA622" s="413">
        <v>0</v>
      </c>
      <c r="BB622" s="413">
        <v>0</v>
      </c>
      <c r="BC622" s="413">
        <v>0</v>
      </c>
      <c r="BD622" s="413">
        <v>0</v>
      </c>
      <c r="BE622" s="413">
        <v>0</v>
      </c>
      <c r="BF622" s="413">
        <v>0</v>
      </c>
      <c r="BG622" s="413">
        <v>0</v>
      </c>
      <c r="BH622" s="413">
        <v>0</v>
      </c>
      <c r="BI622" s="413">
        <v>0</v>
      </c>
      <c r="BJ622" s="28"/>
      <c r="BK622" s="28"/>
      <c r="BL622" s="28"/>
      <c r="BM622" s="28"/>
    </row>
    <row r="623" spans="1:65" x14ac:dyDescent="0.35">
      <c r="A623" s="28"/>
      <c r="B623" s="397">
        <v>0</v>
      </c>
      <c r="C623" s="398"/>
      <c r="D623" s="399" t="s">
        <v>499</v>
      </c>
      <c r="E623" s="398"/>
      <c r="F623" s="400"/>
      <c r="G623" s="401">
        <v>0</v>
      </c>
      <c r="H623" s="401">
        <v>0</v>
      </c>
      <c r="I623" s="401">
        <v>0</v>
      </c>
      <c r="J623" s="401">
        <v>0</v>
      </c>
      <c r="K623" s="401">
        <v>0</v>
      </c>
      <c r="L623" s="401">
        <v>0</v>
      </c>
      <c r="M623" s="401">
        <v>0</v>
      </c>
      <c r="N623" s="401">
        <v>0</v>
      </c>
      <c r="O623" s="401">
        <v>0</v>
      </c>
      <c r="P623" s="401">
        <v>0</v>
      </c>
      <c r="Q623" s="401">
        <v>0</v>
      </c>
      <c r="R623" s="401">
        <v>0</v>
      </c>
      <c r="S623" s="401">
        <v>0</v>
      </c>
      <c r="T623" s="401">
        <v>0</v>
      </c>
      <c r="U623" s="401">
        <v>0</v>
      </c>
      <c r="V623" s="401">
        <v>0</v>
      </c>
      <c r="W623" s="401">
        <v>0</v>
      </c>
      <c r="X623" s="401">
        <v>0</v>
      </c>
      <c r="Y623" s="401">
        <v>0</v>
      </c>
      <c r="Z623" s="401">
        <v>0</v>
      </c>
      <c r="AA623" s="401">
        <v>0</v>
      </c>
      <c r="AB623" s="401">
        <v>0</v>
      </c>
      <c r="AC623" s="401">
        <v>0</v>
      </c>
      <c r="AD623" s="401">
        <v>0</v>
      </c>
      <c r="AE623" s="401">
        <v>0</v>
      </c>
      <c r="AF623" s="401">
        <v>0</v>
      </c>
      <c r="AG623" s="401">
        <v>0</v>
      </c>
      <c r="AH623" s="401">
        <v>0</v>
      </c>
      <c r="AI623" s="401">
        <v>0</v>
      </c>
      <c r="AJ623" s="401">
        <v>0</v>
      </c>
      <c r="AK623" s="401">
        <v>0</v>
      </c>
      <c r="AL623" s="401">
        <v>0</v>
      </c>
      <c r="AM623" s="401">
        <v>0</v>
      </c>
      <c r="AN623" s="401">
        <v>0</v>
      </c>
      <c r="AO623" s="401">
        <v>0</v>
      </c>
      <c r="AP623" s="401">
        <v>0</v>
      </c>
      <c r="AQ623" s="401">
        <v>0</v>
      </c>
      <c r="AR623" s="401">
        <v>0</v>
      </c>
      <c r="AS623" s="401">
        <v>0</v>
      </c>
      <c r="AT623" s="401">
        <v>0</v>
      </c>
      <c r="AU623" s="401">
        <v>0</v>
      </c>
      <c r="AV623" s="401">
        <v>0</v>
      </c>
      <c r="AW623" s="401">
        <v>0</v>
      </c>
      <c r="AX623" s="401">
        <v>0</v>
      </c>
      <c r="AY623" s="401">
        <v>0</v>
      </c>
      <c r="AZ623" s="401">
        <v>0</v>
      </c>
      <c r="BA623" s="401">
        <v>0</v>
      </c>
      <c r="BB623" s="401">
        <v>0</v>
      </c>
      <c r="BC623" s="401">
        <v>0</v>
      </c>
      <c r="BD623" s="401">
        <v>0</v>
      </c>
      <c r="BE623" s="401">
        <v>0</v>
      </c>
      <c r="BF623" s="401">
        <v>0</v>
      </c>
      <c r="BG623" s="401">
        <v>0</v>
      </c>
      <c r="BH623" s="401">
        <v>0</v>
      </c>
      <c r="BI623" s="401">
        <v>0</v>
      </c>
      <c r="BJ623" s="28"/>
      <c r="BK623" s="28"/>
      <c r="BL623" s="28"/>
      <c r="BM623" s="28"/>
    </row>
    <row r="624" spans="1:65" ht="118" x14ac:dyDescent="0.35">
      <c r="A624" s="28"/>
      <c r="B624" s="402"/>
      <c r="C624" s="403"/>
      <c r="D624" s="404" t="s">
        <v>500</v>
      </c>
      <c r="E624" s="405">
        <v>0</v>
      </c>
      <c r="F624" s="406"/>
      <c r="G624" s="407"/>
      <c r="H624" s="407"/>
      <c r="I624" s="407"/>
      <c r="J624" s="407"/>
      <c r="K624" s="407"/>
      <c r="L624" s="407"/>
      <c r="M624" s="407"/>
      <c r="N624" s="407"/>
      <c r="O624" s="407"/>
      <c r="P624" s="407"/>
      <c r="Q624" s="407"/>
      <c r="R624" s="407"/>
      <c r="S624" s="407"/>
      <c r="T624" s="407"/>
      <c r="U624" s="407"/>
      <c r="V624" s="407"/>
      <c r="W624" s="407"/>
      <c r="X624" s="407"/>
      <c r="Y624" s="407"/>
      <c r="Z624" s="407"/>
      <c r="AA624" s="407"/>
      <c r="AB624" s="407"/>
      <c r="AC624" s="407"/>
      <c r="AD624" s="407"/>
      <c r="AE624" s="407"/>
      <c r="AF624" s="407"/>
      <c r="AG624" s="407"/>
      <c r="AH624" s="407"/>
      <c r="AI624" s="407"/>
      <c r="AJ624" s="407"/>
      <c r="AK624" s="407"/>
      <c r="AL624" s="407"/>
      <c r="AM624" s="407"/>
      <c r="AN624" s="407"/>
      <c r="AO624" s="407"/>
      <c r="AP624" s="407"/>
      <c r="AQ624" s="407"/>
      <c r="AR624" s="407"/>
      <c r="AS624" s="407"/>
      <c r="AT624" s="407"/>
      <c r="AU624" s="407"/>
      <c r="AV624" s="407"/>
      <c r="AW624" s="407"/>
      <c r="AX624" s="407"/>
      <c r="AY624" s="407"/>
      <c r="AZ624" s="407"/>
      <c r="BA624" s="407"/>
      <c r="BB624" s="407"/>
      <c r="BC624" s="407"/>
      <c r="BD624" s="407"/>
      <c r="BE624" s="407"/>
      <c r="BF624" s="407"/>
      <c r="BG624" s="407"/>
      <c r="BH624" s="407"/>
      <c r="BI624" s="407"/>
      <c r="BJ624" s="28"/>
      <c r="BK624" s="28"/>
      <c r="BL624" s="28"/>
      <c r="BM624" s="28"/>
    </row>
    <row r="625" spans="1:65" x14ac:dyDescent="0.35">
      <c r="A625" s="28"/>
      <c r="B625" s="402"/>
      <c r="C625" s="403"/>
      <c r="D625" s="404"/>
      <c r="E625" s="405">
        <v>1</v>
      </c>
      <c r="F625" s="406"/>
      <c r="G625" s="523"/>
      <c r="H625" s="407">
        <v>0</v>
      </c>
      <c r="I625" s="407">
        <v>0</v>
      </c>
      <c r="J625" s="407">
        <v>0</v>
      </c>
      <c r="K625" s="407">
        <v>0</v>
      </c>
      <c r="L625" s="407">
        <v>0</v>
      </c>
      <c r="M625" s="407">
        <v>0</v>
      </c>
      <c r="N625" s="407">
        <v>0</v>
      </c>
      <c r="O625" s="407">
        <v>0</v>
      </c>
      <c r="P625" s="407">
        <v>0</v>
      </c>
      <c r="Q625" s="407">
        <v>0</v>
      </c>
      <c r="R625" s="407">
        <v>0</v>
      </c>
      <c r="S625" s="407">
        <v>0</v>
      </c>
      <c r="T625" s="407">
        <v>0</v>
      </c>
      <c r="U625" s="407">
        <v>0</v>
      </c>
      <c r="V625" s="407">
        <v>0</v>
      </c>
      <c r="W625" s="407">
        <v>0</v>
      </c>
      <c r="X625" s="407">
        <v>0</v>
      </c>
      <c r="Y625" s="407">
        <v>0</v>
      </c>
      <c r="Z625" s="407">
        <v>0</v>
      </c>
      <c r="AA625" s="407">
        <v>0</v>
      </c>
      <c r="AB625" s="407">
        <v>0</v>
      </c>
      <c r="AC625" s="407">
        <v>0</v>
      </c>
      <c r="AD625" s="407">
        <v>0</v>
      </c>
      <c r="AE625" s="407">
        <v>0</v>
      </c>
      <c r="AF625" s="407">
        <v>0</v>
      </c>
      <c r="AG625" s="407">
        <v>0</v>
      </c>
      <c r="AH625" s="407">
        <v>0</v>
      </c>
      <c r="AI625" s="407">
        <v>0</v>
      </c>
      <c r="AJ625" s="407">
        <v>0</v>
      </c>
      <c r="AK625" s="407">
        <v>0</v>
      </c>
      <c r="AL625" s="407">
        <v>0</v>
      </c>
      <c r="AM625" s="407">
        <v>0</v>
      </c>
      <c r="AN625" s="407">
        <v>0</v>
      </c>
      <c r="AO625" s="407">
        <v>0</v>
      </c>
      <c r="AP625" s="407">
        <v>0</v>
      </c>
      <c r="AQ625" s="407">
        <v>0</v>
      </c>
      <c r="AR625" s="407">
        <v>0</v>
      </c>
      <c r="AS625" s="407">
        <v>0</v>
      </c>
      <c r="AT625" s="407">
        <v>0</v>
      </c>
      <c r="AU625" s="407">
        <v>0</v>
      </c>
      <c r="AV625" s="407">
        <v>0</v>
      </c>
      <c r="AW625" s="407">
        <v>0</v>
      </c>
      <c r="AX625" s="407">
        <v>0</v>
      </c>
      <c r="AY625" s="407">
        <v>0</v>
      </c>
      <c r="AZ625" s="407">
        <v>0</v>
      </c>
      <c r="BA625" s="407">
        <v>0</v>
      </c>
      <c r="BB625" s="407">
        <v>0</v>
      </c>
      <c r="BC625" s="407">
        <v>0</v>
      </c>
      <c r="BD625" s="407">
        <v>0</v>
      </c>
      <c r="BE625" s="407">
        <v>0</v>
      </c>
      <c r="BF625" s="407">
        <v>0</v>
      </c>
      <c r="BG625" s="407">
        <v>0</v>
      </c>
      <c r="BH625" s="407">
        <v>0</v>
      </c>
      <c r="BI625" s="407">
        <v>0</v>
      </c>
      <c r="BJ625" s="28"/>
      <c r="BK625" s="28"/>
      <c r="BL625" s="28"/>
      <c r="BM625" s="28"/>
    </row>
    <row r="626" spans="1:65" x14ac:dyDescent="0.35">
      <c r="A626" s="28"/>
      <c r="B626" s="402"/>
      <c r="C626" s="403"/>
      <c r="D626" s="404"/>
      <c r="E626" s="405">
        <v>2</v>
      </c>
      <c r="F626" s="406"/>
      <c r="G626" s="408"/>
      <c r="H626" s="524"/>
      <c r="I626" s="407">
        <v>0</v>
      </c>
      <c r="J626" s="407">
        <v>0</v>
      </c>
      <c r="K626" s="407">
        <v>0</v>
      </c>
      <c r="L626" s="407">
        <v>0</v>
      </c>
      <c r="M626" s="407">
        <v>0</v>
      </c>
      <c r="N626" s="407">
        <v>0</v>
      </c>
      <c r="O626" s="407">
        <v>0</v>
      </c>
      <c r="P626" s="407">
        <v>0</v>
      </c>
      <c r="Q626" s="407">
        <v>0</v>
      </c>
      <c r="R626" s="407">
        <v>0</v>
      </c>
      <c r="S626" s="407">
        <v>0</v>
      </c>
      <c r="T626" s="407">
        <v>0</v>
      </c>
      <c r="U626" s="407">
        <v>0</v>
      </c>
      <c r="V626" s="407">
        <v>0</v>
      </c>
      <c r="W626" s="407">
        <v>0</v>
      </c>
      <c r="X626" s="407">
        <v>0</v>
      </c>
      <c r="Y626" s="407">
        <v>0</v>
      </c>
      <c r="Z626" s="407">
        <v>0</v>
      </c>
      <c r="AA626" s="407">
        <v>0</v>
      </c>
      <c r="AB626" s="407">
        <v>0</v>
      </c>
      <c r="AC626" s="407">
        <v>0</v>
      </c>
      <c r="AD626" s="407">
        <v>0</v>
      </c>
      <c r="AE626" s="407">
        <v>0</v>
      </c>
      <c r="AF626" s="407">
        <v>0</v>
      </c>
      <c r="AG626" s="407">
        <v>0</v>
      </c>
      <c r="AH626" s="407">
        <v>0</v>
      </c>
      <c r="AI626" s="407">
        <v>0</v>
      </c>
      <c r="AJ626" s="407">
        <v>0</v>
      </c>
      <c r="AK626" s="407">
        <v>0</v>
      </c>
      <c r="AL626" s="407">
        <v>0</v>
      </c>
      <c r="AM626" s="407">
        <v>0</v>
      </c>
      <c r="AN626" s="407">
        <v>0</v>
      </c>
      <c r="AO626" s="407">
        <v>0</v>
      </c>
      <c r="AP626" s="407">
        <v>0</v>
      </c>
      <c r="AQ626" s="407">
        <v>0</v>
      </c>
      <c r="AR626" s="407">
        <v>0</v>
      </c>
      <c r="AS626" s="407">
        <v>0</v>
      </c>
      <c r="AT626" s="407">
        <v>0</v>
      </c>
      <c r="AU626" s="407">
        <v>0</v>
      </c>
      <c r="AV626" s="407">
        <v>0</v>
      </c>
      <c r="AW626" s="407">
        <v>0</v>
      </c>
      <c r="AX626" s="407">
        <v>0</v>
      </c>
      <c r="AY626" s="407">
        <v>0</v>
      </c>
      <c r="AZ626" s="407">
        <v>0</v>
      </c>
      <c r="BA626" s="407">
        <v>0</v>
      </c>
      <c r="BB626" s="407">
        <v>0</v>
      </c>
      <c r="BC626" s="407">
        <v>0</v>
      </c>
      <c r="BD626" s="407">
        <v>0</v>
      </c>
      <c r="BE626" s="407">
        <v>0</v>
      </c>
      <c r="BF626" s="407">
        <v>0</v>
      </c>
      <c r="BG626" s="407">
        <v>0</v>
      </c>
      <c r="BH626" s="407">
        <v>0</v>
      </c>
      <c r="BI626" s="407">
        <v>0</v>
      </c>
      <c r="BJ626" s="28"/>
      <c r="BK626" s="28"/>
      <c r="BL626" s="28"/>
      <c r="BM626" s="28"/>
    </row>
    <row r="627" spans="1:65" x14ac:dyDescent="0.35">
      <c r="A627" s="28"/>
      <c r="B627" s="402"/>
      <c r="C627" s="403"/>
      <c r="D627" s="404"/>
      <c r="E627" s="405">
        <v>3</v>
      </c>
      <c r="F627" s="406"/>
      <c r="G627" s="408"/>
      <c r="H627" s="409"/>
      <c r="I627" s="524"/>
      <c r="J627" s="407">
        <v>0</v>
      </c>
      <c r="K627" s="407">
        <v>0</v>
      </c>
      <c r="L627" s="407">
        <v>0</v>
      </c>
      <c r="M627" s="407">
        <v>0</v>
      </c>
      <c r="N627" s="407">
        <v>0</v>
      </c>
      <c r="O627" s="407">
        <v>0</v>
      </c>
      <c r="P627" s="407">
        <v>0</v>
      </c>
      <c r="Q627" s="407">
        <v>0</v>
      </c>
      <c r="R627" s="407">
        <v>0</v>
      </c>
      <c r="S627" s="407">
        <v>0</v>
      </c>
      <c r="T627" s="407">
        <v>0</v>
      </c>
      <c r="U627" s="407">
        <v>0</v>
      </c>
      <c r="V627" s="407">
        <v>0</v>
      </c>
      <c r="W627" s="407">
        <v>0</v>
      </c>
      <c r="X627" s="407">
        <v>0</v>
      </c>
      <c r="Y627" s="407">
        <v>0</v>
      </c>
      <c r="Z627" s="407">
        <v>0</v>
      </c>
      <c r="AA627" s="407">
        <v>0</v>
      </c>
      <c r="AB627" s="407">
        <v>0</v>
      </c>
      <c r="AC627" s="407">
        <v>0</v>
      </c>
      <c r="AD627" s="407">
        <v>0</v>
      </c>
      <c r="AE627" s="407">
        <v>0</v>
      </c>
      <c r="AF627" s="407">
        <v>0</v>
      </c>
      <c r="AG627" s="407">
        <v>0</v>
      </c>
      <c r="AH627" s="407">
        <v>0</v>
      </c>
      <c r="AI627" s="407">
        <v>0</v>
      </c>
      <c r="AJ627" s="407">
        <v>0</v>
      </c>
      <c r="AK627" s="407">
        <v>0</v>
      </c>
      <c r="AL627" s="407">
        <v>0</v>
      </c>
      <c r="AM627" s="407">
        <v>0</v>
      </c>
      <c r="AN627" s="407">
        <v>0</v>
      </c>
      <c r="AO627" s="407">
        <v>0</v>
      </c>
      <c r="AP627" s="407">
        <v>0</v>
      </c>
      <c r="AQ627" s="407">
        <v>0</v>
      </c>
      <c r="AR627" s="407">
        <v>0</v>
      </c>
      <c r="AS627" s="407">
        <v>0</v>
      </c>
      <c r="AT627" s="407">
        <v>0</v>
      </c>
      <c r="AU627" s="407">
        <v>0</v>
      </c>
      <c r="AV627" s="407">
        <v>0</v>
      </c>
      <c r="AW627" s="407">
        <v>0</v>
      </c>
      <c r="AX627" s="407">
        <v>0</v>
      </c>
      <c r="AY627" s="407">
        <v>0</v>
      </c>
      <c r="AZ627" s="407">
        <v>0</v>
      </c>
      <c r="BA627" s="407">
        <v>0</v>
      </c>
      <c r="BB627" s="407">
        <v>0</v>
      </c>
      <c r="BC627" s="407">
        <v>0</v>
      </c>
      <c r="BD627" s="407">
        <v>0</v>
      </c>
      <c r="BE627" s="407">
        <v>0</v>
      </c>
      <c r="BF627" s="407">
        <v>0</v>
      </c>
      <c r="BG627" s="407">
        <v>0</v>
      </c>
      <c r="BH627" s="407">
        <v>0</v>
      </c>
      <c r="BI627" s="407">
        <v>0</v>
      </c>
      <c r="BJ627" s="28"/>
      <c r="BK627" s="28"/>
      <c r="BL627" s="28"/>
      <c r="BM627" s="28"/>
    </row>
    <row r="628" spans="1:65" x14ac:dyDescent="0.35">
      <c r="A628" s="28"/>
      <c r="B628" s="402"/>
      <c r="C628" s="403"/>
      <c r="D628" s="404"/>
      <c r="E628" s="405">
        <v>4</v>
      </c>
      <c r="F628" s="406"/>
      <c r="G628" s="408"/>
      <c r="H628" s="409"/>
      <c r="I628" s="409"/>
      <c r="J628" s="524"/>
      <c r="K628" s="407">
        <v>0</v>
      </c>
      <c r="L628" s="407">
        <v>0</v>
      </c>
      <c r="M628" s="407">
        <v>0</v>
      </c>
      <c r="N628" s="407">
        <v>0</v>
      </c>
      <c r="O628" s="407">
        <v>0</v>
      </c>
      <c r="P628" s="407">
        <v>0</v>
      </c>
      <c r="Q628" s="407">
        <v>0</v>
      </c>
      <c r="R628" s="407">
        <v>0</v>
      </c>
      <c r="S628" s="407">
        <v>0</v>
      </c>
      <c r="T628" s="407">
        <v>0</v>
      </c>
      <c r="U628" s="407">
        <v>0</v>
      </c>
      <c r="V628" s="407">
        <v>0</v>
      </c>
      <c r="W628" s="407">
        <v>0</v>
      </c>
      <c r="X628" s="407">
        <v>0</v>
      </c>
      <c r="Y628" s="407">
        <v>0</v>
      </c>
      <c r="Z628" s="407">
        <v>0</v>
      </c>
      <c r="AA628" s="407">
        <v>0</v>
      </c>
      <c r="AB628" s="407">
        <v>0</v>
      </c>
      <c r="AC628" s="407">
        <v>0</v>
      </c>
      <c r="AD628" s="407">
        <v>0</v>
      </c>
      <c r="AE628" s="407">
        <v>0</v>
      </c>
      <c r="AF628" s="407">
        <v>0</v>
      </c>
      <c r="AG628" s="407">
        <v>0</v>
      </c>
      <c r="AH628" s="407">
        <v>0</v>
      </c>
      <c r="AI628" s="407">
        <v>0</v>
      </c>
      <c r="AJ628" s="407">
        <v>0</v>
      </c>
      <c r="AK628" s="407">
        <v>0</v>
      </c>
      <c r="AL628" s="407">
        <v>0</v>
      </c>
      <c r="AM628" s="407">
        <v>0</v>
      </c>
      <c r="AN628" s="407">
        <v>0</v>
      </c>
      <c r="AO628" s="407">
        <v>0</v>
      </c>
      <c r="AP628" s="407">
        <v>0</v>
      </c>
      <c r="AQ628" s="407">
        <v>0</v>
      </c>
      <c r="AR628" s="407">
        <v>0</v>
      </c>
      <c r="AS628" s="407">
        <v>0</v>
      </c>
      <c r="AT628" s="407">
        <v>0</v>
      </c>
      <c r="AU628" s="407">
        <v>0</v>
      </c>
      <c r="AV628" s="407">
        <v>0</v>
      </c>
      <c r="AW628" s="407">
        <v>0</v>
      </c>
      <c r="AX628" s="407">
        <v>0</v>
      </c>
      <c r="AY628" s="407">
        <v>0</v>
      </c>
      <c r="AZ628" s="407">
        <v>0</v>
      </c>
      <c r="BA628" s="407">
        <v>0</v>
      </c>
      <c r="BB628" s="407">
        <v>0</v>
      </c>
      <c r="BC628" s="407">
        <v>0</v>
      </c>
      <c r="BD628" s="407">
        <v>0</v>
      </c>
      <c r="BE628" s="407">
        <v>0</v>
      </c>
      <c r="BF628" s="407">
        <v>0</v>
      </c>
      <c r="BG628" s="407">
        <v>0</v>
      </c>
      <c r="BH628" s="407">
        <v>0</v>
      </c>
      <c r="BI628" s="407">
        <v>0</v>
      </c>
      <c r="BJ628" s="28"/>
      <c r="BK628" s="28"/>
      <c r="BL628" s="28"/>
      <c r="BM628" s="28"/>
    </row>
    <row r="629" spans="1:65" x14ac:dyDescent="0.35">
      <c r="A629" s="28"/>
      <c r="B629" s="402"/>
      <c r="C629" s="403"/>
      <c r="D629" s="404"/>
      <c r="E629" s="405">
        <v>5</v>
      </c>
      <c r="F629" s="406"/>
      <c r="G629" s="408"/>
      <c r="H629" s="409"/>
      <c r="I629" s="409"/>
      <c r="J629" s="409"/>
      <c r="K629" s="524"/>
      <c r="L629" s="407">
        <v>0</v>
      </c>
      <c r="M629" s="407">
        <v>0</v>
      </c>
      <c r="N629" s="407">
        <v>0</v>
      </c>
      <c r="O629" s="407">
        <v>0</v>
      </c>
      <c r="P629" s="407">
        <v>0</v>
      </c>
      <c r="Q629" s="407">
        <v>0</v>
      </c>
      <c r="R629" s="407">
        <v>0</v>
      </c>
      <c r="S629" s="407">
        <v>0</v>
      </c>
      <c r="T629" s="407">
        <v>0</v>
      </c>
      <c r="U629" s="407">
        <v>0</v>
      </c>
      <c r="V629" s="407">
        <v>0</v>
      </c>
      <c r="W629" s="407">
        <v>0</v>
      </c>
      <c r="X629" s="407">
        <v>0</v>
      </c>
      <c r="Y629" s="407">
        <v>0</v>
      </c>
      <c r="Z629" s="407">
        <v>0</v>
      </c>
      <c r="AA629" s="407">
        <v>0</v>
      </c>
      <c r="AB629" s="407">
        <v>0</v>
      </c>
      <c r="AC629" s="407">
        <v>0</v>
      </c>
      <c r="AD629" s="407">
        <v>0</v>
      </c>
      <c r="AE629" s="407">
        <v>0</v>
      </c>
      <c r="AF629" s="407">
        <v>0</v>
      </c>
      <c r="AG629" s="407">
        <v>0</v>
      </c>
      <c r="AH629" s="407">
        <v>0</v>
      </c>
      <c r="AI629" s="407">
        <v>0</v>
      </c>
      <c r="AJ629" s="407">
        <v>0</v>
      </c>
      <c r="AK629" s="407">
        <v>0</v>
      </c>
      <c r="AL629" s="407">
        <v>0</v>
      </c>
      <c r="AM629" s="407">
        <v>0</v>
      </c>
      <c r="AN629" s="407">
        <v>0</v>
      </c>
      <c r="AO629" s="407">
        <v>0</v>
      </c>
      <c r="AP629" s="407">
        <v>0</v>
      </c>
      <c r="AQ629" s="407">
        <v>0</v>
      </c>
      <c r="AR629" s="407">
        <v>0</v>
      </c>
      <c r="AS629" s="407">
        <v>0</v>
      </c>
      <c r="AT629" s="407">
        <v>0</v>
      </c>
      <c r="AU629" s="407">
        <v>0</v>
      </c>
      <c r="AV629" s="407">
        <v>0</v>
      </c>
      <c r="AW629" s="407">
        <v>0</v>
      </c>
      <c r="AX629" s="407">
        <v>0</v>
      </c>
      <c r="AY629" s="407">
        <v>0</v>
      </c>
      <c r="AZ629" s="407">
        <v>0</v>
      </c>
      <c r="BA629" s="407">
        <v>0</v>
      </c>
      <c r="BB629" s="407">
        <v>0</v>
      </c>
      <c r="BC629" s="407">
        <v>0</v>
      </c>
      <c r="BD629" s="407">
        <v>0</v>
      </c>
      <c r="BE629" s="407">
        <v>0</v>
      </c>
      <c r="BF629" s="407">
        <v>0</v>
      </c>
      <c r="BG629" s="407">
        <v>0</v>
      </c>
      <c r="BH629" s="407">
        <v>0</v>
      </c>
      <c r="BI629" s="407">
        <v>0</v>
      </c>
      <c r="BJ629" s="28"/>
      <c r="BK629" s="28"/>
      <c r="BL629" s="28"/>
      <c r="BM629" s="28"/>
    </row>
    <row r="630" spans="1:65" x14ac:dyDescent="0.35">
      <c r="A630" s="28"/>
      <c r="B630" s="402"/>
      <c r="C630" s="403"/>
      <c r="D630" s="404"/>
      <c r="E630" s="405">
        <v>6</v>
      </c>
      <c r="F630" s="406"/>
      <c r="G630" s="408"/>
      <c r="H630" s="409"/>
      <c r="I630" s="409"/>
      <c r="J630" s="409"/>
      <c r="K630" s="409"/>
      <c r="L630" s="524"/>
      <c r="M630" s="407">
        <v>0</v>
      </c>
      <c r="N630" s="407">
        <v>0</v>
      </c>
      <c r="O630" s="407">
        <v>0</v>
      </c>
      <c r="P630" s="407">
        <v>0</v>
      </c>
      <c r="Q630" s="407">
        <v>0</v>
      </c>
      <c r="R630" s="407">
        <v>0</v>
      </c>
      <c r="S630" s="407">
        <v>0</v>
      </c>
      <c r="T630" s="407">
        <v>0</v>
      </c>
      <c r="U630" s="407">
        <v>0</v>
      </c>
      <c r="V630" s="407">
        <v>0</v>
      </c>
      <c r="W630" s="407">
        <v>0</v>
      </c>
      <c r="X630" s="407">
        <v>0</v>
      </c>
      <c r="Y630" s="407">
        <v>0</v>
      </c>
      <c r="Z630" s="407">
        <v>0</v>
      </c>
      <c r="AA630" s="407">
        <v>0</v>
      </c>
      <c r="AB630" s="407">
        <v>0</v>
      </c>
      <c r="AC630" s="407">
        <v>0</v>
      </c>
      <c r="AD630" s="407">
        <v>0</v>
      </c>
      <c r="AE630" s="407">
        <v>0</v>
      </c>
      <c r="AF630" s="407">
        <v>0</v>
      </c>
      <c r="AG630" s="407">
        <v>0</v>
      </c>
      <c r="AH630" s="407">
        <v>0</v>
      </c>
      <c r="AI630" s="407">
        <v>0</v>
      </c>
      <c r="AJ630" s="407">
        <v>0</v>
      </c>
      <c r="AK630" s="407">
        <v>0</v>
      </c>
      <c r="AL630" s="407">
        <v>0</v>
      </c>
      <c r="AM630" s="407">
        <v>0</v>
      </c>
      <c r="AN630" s="407">
        <v>0</v>
      </c>
      <c r="AO630" s="407">
        <v>0</v>
      </c>
      <c r="AP630" s="407">
        <v>0</v>
      </c>
      <c r="AQ630" s="407">
        <v>0</v>
      </c>
      <c r="AR630" s="407">
        <v>0</v>
      </c>
      <c r="AS630" s="407">
        <v>0</v>
      </c>
      <c r="AT630" s="407">
        <v>0</v>
      </c>
      <c r="AU630" s="407">
        <v>0</v>
      </c>
      <c r="AV630" s="407">
        <v>0</v>
      </c>
      <c r="AW630" s="407">
        <v>0</v>
      </c>
      <c r="AX630" s="407">
        <v>0</v>
      </c>
      <c r="AY630" s="407">
        <v>0</v>
      </c>
      <c r="AZ630" s="407">
        <v>0</v>
      </c>
      <c r="BA630" s="407">
        <v>0</v>
      </c>
      <c r="BB630" s="407">
        <v>0</v>
      </c>
      <c r="BC630" s="407">
        <v>0</v>
      </c>
      <c r="BD630" s="407">
        <v>0</v>
      </c>
      <c r="BE630" s="407">
        <v>0</v>
      </c>
      <c r="BF630" s="407">
        <v>0</v>
      </c>
      <c r="BG630" s="407">
        <v>0</v>
      </c>
      <c r="BH630" s="407">
        <v>0</v>
      </c>
      <c r="BI630" s="407">
        <v>0</v>
      </c>
      <c r="BJ630" s="28"/>
      <c r="BK630" s="28"/>
      <c r="BL630" s="28"/>
      <c r="BM630" s="28"/>
    </row>
    <row r="631" spans="1:65" x14ac:dyDescent="0.35">
      <c r="A631" s="28"/>
      <c r="B631" s="402"/>
      <c r="C631" s="403"/>
      <c r="D631" s="404"/>
      <c r="E631" s="405">
        <v>7</v>
      </c>
      <c r="F631" s="406"/>
      <c r="G631" s="408"/>
      <c r="H631" s="409"/>
      <c r="I631" s="409"/>
      <c r="J631" s="409"/>
      <c r="K631" s="409"/>
      <c r="L631" s="409"/>
      <c r="M631" s="524"/>
      <c r="N631" s="407">
        <v>0</v>
      </c>
      <c r="O631" s="407">
        <v>0</v>
      </c>
      <c r="P631" s="407">
        <v>0</v>
      </c>
      <c r="Q631" s="407">
        <v>0</v>
      </c>
      <c r="R631" s="407">
        <v>0</v>
      </c>
      <c r="S631" s="407">
        <v>0</v>
      </c>
      <c r="T631" s="407">
        <v>0</v>
      </c>
      <c r="U631" s="407">
        <v>0</v>
      </c>
      <c r="V631" s="407">
        <v>0</v>
      </c>
      <c r="W631" s="407">
        <v>0</v>
      </c>
      <c r="X631" s="407">
        <v>0</v>
      </c>
      <c r="Y631" s="407">
        <v>0</v>
      </c>
      <c r="Z631" s="407">
        <v>0</v>
      </c>
      <c r="AA631" s="407">
        <v>0</v>
      </c>
      <c r="AB631" s="407">
        <v>0</v>
      </c>
      <c r="AC631" s="407">
        <v>0</v>
      </c>
      <c r="AD631" s="407">
        <v>0</v>
      </c>
      <c r="AE631" s="407">
        <v>0</v>
      </c>
      <c r="AF631" s="407">
        <v>0</v>
      </c>
      <c r="AG631" s="407">
        <v>0</v>
      </c>
      <c r="AH631" s="407">
        <v>0</v>
      </c>
      <c r="AI631" s="407">
        <v>0</v>
      </c>
      <c r="AJ631" s="407">
        <v>0</v>
      </c>
      <c r="AK631" s="407">
        <v>0</v>
      </c>
      <c r="AL631" s="407">
        <v>0</v>
      </c>
      <c r="AM631" s="407">
        <v>0</v>
      </c>
      <c r="AN631" s="407">
        <v>0</v>
      </c>
      <c r="AO631" s="407">
        <v>0</v>
      </c>
      <c r="AP631" s="407">
        <v>0</v>
      </c>
      <c r="AQ631" s="407">
        <v>0</v>
      </c>
      <c r="AR631" s="407">
        <v>0</v>
      </c>
      <c r="AS631" s="407">
        <v>0</v>
      </c>
      <c r="AT631" s="407">
        <v>0</v>
      </c>
      <c r="AU631" s="407">
        <v>0</v>
      </c>
      <c r="AV631" s="407">
        <v>0</v>
      </c>
      <c r="AW631" s="407">
        <v>0</v>
      </c>
      <c r="AX631" s="407">
        <v>0</v>
      </c>
      <c r="AY631" s="407">
        <v>0</v>
      </c>
      <c r="AZ631" s="407">
        <v>0</v>
      </c>
      <c r="BA631" s="407">
        <v>0</v>
      </c>
      <c r="BB631" s="407">
        <v>0</v>
      </c>
      <c r="BC631" s="407">
        <v>0</v>
      </c>
      <c r="BD631" s="407">
        <v>0</v>
      </c>
      <c r="BE631" s="407">
        <v>0</v>
      </c>
      <c r="BF631" s="407">
        <v>0</v>
      </c>
      <c r="BG631" s="407">
        <v>0</v>
      </c>
      <c r="BH631" s="407">
        <v>0</v>
      </c>
      <c r="BI631" s="407">
        <v>0</v>
      </c>
      <c r="BJ631" s="28"/>
      <c r="BK631" s="28"/>
      <c r="BL631" s="28"/>
      <c r="BM631" s="28"/>
    </row>
    <row r="632" spans="1:65" x14ac:dyDescent="0.35">
      <c r="A632" s="28"/>
      <c r="B632" s="402"/>
      <c r="C632" s="403"/>
      <c r="D632" s="404"/>
      <c r="E632" s="405">
        <v>8</v>
      </c>
      <c r="F632" s="406"/>
      <c r="G632" s="408"/>
      <c r="H632" s="409"/>
      <c r="I632" s="409"/>
      <c r="J632" s="409"/>
      <c r="K632" s="409"/>
      <c r="L632" s="409"/>
      <c r="M632" s="409"/>
      <c r="N632" s="524"/>
      <c r="O632" s="407">
        <v>0</v>
      </c>
      <c r="P632" s="407">
        <v>0</v>
      </c>
      <c r="Q632" s="407">
        <v>0</v>
      </c>
      <c r="R632" s="407">
        <v>0</v>
      </c>
      <c r="S632" s="407">
        <v>0</v>
      </c>
      <c r="T632" s="407">
        <v>0</v>
      </c>
      <c r="U632" s="407">
        <v>0</v>
      </c>
      <c r="V632" s="407">
        <v>0</v>
      </c>
      <c r="W632" s="407">
        <v>0</v>
      </c>
      <c r="X632" s="407">
        <v>0</v>
      </c>
      <c r="Y632" s="407">
        <v>0</v>
      </c>
      <c r="Z632" s="407">
        <v>0</v>
      </c>
      <c r="AA632" s="407">
        <v>0</v>
      </c>
      <c r="AB632" s="407">
        <v>0</v>
      </c>
      <c r="AC632" s="407">
        <v>0</v>
      </c>
      <c r="AD632" s="407">
        <v>0</v>
      </c>
      <c r="AE632" s="407">
        <v>0</v>
      </c>
      <c r="AF632" s="407">
        <v>0</v>
      </c>
      <c r="AG632" s="407">
        <v>0</v>
      </c>
      <c r="AH632" s="407">
        <v>0</v>
      </c>
      <c r="AI632" s="407">
        <v>0</v>
      </c>
      <c r="AJ632" s="407">
        <v>0</v>
      </c>
      <c r="AK632" s="407">
        <v>0</v>
      </c>
      <c r="AL632" s="407">
        <v>0</v>
      </c>
      <c r="AM632" s="407">
        <v>0</v>
      </c>
      <c r="AN632" s="407">
        <v>0</v>
      </c>
      <c r="AO632" s="407">
        <v>0</v>
      </c>
      <c r="AP632" s="407">
        <v>0</v>
      </c>
      <c r="AQ632" s="407">
        <v>0</v>
      </c>
      <c r="AR632" s="407">
        <v>0</v>
      </c>
      <c r="AS632" s="407">
        <v>0</v>
      </c>
      <c r="AT632" s="407">
        <v>0</v>
      </c>
      <c r="AU632" s="407">
        <v>0</v>
      </c>
      <c r="AV632" s="407">
        <v>0</v>
      </c>
      <c r="AW632" s="407">
        <v>0</v>
      </c>
      <c r="AX632" s="407">
        <v>0</v>
      </c>
      <c r="AY632" s="407">
        <v>0</v>
      </c>
      <c r="AZ632" s="407">
        <v>0</v>
      </c>
      <c r="BA632" s="407">
        <v>0</v>
      </c>
      <c r="BB632" s="407">
        <v>0</v>
      </c>
      <c r="BC632" s="407">
        <v>0</v>
      </c>
      <c r="BD632" s="407">
        <v>0</v>
      </c>
      <c r="BE632" s="407">
        <v>0</v>
      </c>
      <c r="BF632" s="407">
        <v>0</v>
      </c>
      <c r="BG632" s="407">
        <v>0</v>
      </c>
      <c r="BH632" s="407">
        <v>0</v>
      </c>
      <c r="BI632" s="407">
        <v>0</v>
      </c>
      <c r="BJ632" s="28"/>
      <c r="BK632" s="28"/>
      <c r="BL632" s="28"/>
      <c r="BM632" s="28"/>
    </row>
    <row r="633" spans="1:65" x14ac:dyDescent="0.35">
      <c r="A633" s="28"/>
      <c r="B633" s="402"/>
      <c r="C633" s="403"/>
      <c r="D633" s="404"/>
      <c r="E633" s="405">
        <v>9</v>
      </c>
      <c r="F633" s="406"/>
      <c r="G633" s="408"/>
      <c r="H633" s="409"/>
      <c r="I633" s="409"/>
      <c r="J633" s="409"/>
      <c r="K633" s="409"/>
      <c r="L633" s="409"/>
      <c r="M633" s="409"/>
      <c r="N633" s="409"/>
      <c r="O633" s="524"/>
      <c r="P633" s="407">
        <v>0</v>
      </c>
      <c r="Q633" s="407">
        <v>0</v>
      </c>
      <c r="R633" s="407">
        <v>0</v>
      </c>
      <c r="S633" s="407">
        <v>0</v>
      </c>
      <c r="T633" s="407">
        <v>0</v>
      </c>
      <c r="U633" s="407">
        <v>0</v>
      </c>
      <c r="V633" s="407">
        <v>0</v>
      </c>
      <c r="W633" s="407">
        <v>0</v>
      </c>
      <c r="X633" s="407">
        <v>0</v>
      </c>
      <c r="Y633" s="407">
        <v>0</v>
      </c>
      <c r="Z633" s="407">
        <v>0</v>
      </c>
      <c r="AA633" s="407">
        <v>0</v>
      </c>
      <c r="AB633" s="407">
        <v>0</v>
      </c>
      <c r="AC633" s="407">
        <v>0</v>
      </c>
      <c r="AD633" s="407">
        <v>0</v>
      </c>
      <c r="AE633" s="407">
        <v>0</v>
      </c>
      <c r="AF633" s="407">
        <v>0</v>
      </c>
      <c r="AG633" s="407">
        <v>0</v>
      </c>
      <c r="AH633" s="407">
        <v>0</v>
      </c>
      <c r="AI633" s="407">
        <v>0</v>
      </c>
      <c r="AJ633" s="407">
        <v>0</v>
      </c>
      <c r="AK633" s="407">
        <v>0</v>
      </c>
      <c r="AL633" s="407">
        <v>0</v>
      </c>
      <c r="AM633" s="407">
        <v>0</v>
      </c>
      <c r="AN633" s="407">
        <v>0</v>
      </c>
      <c r="AO633" s="407">
        <v>0</v>
      </c>
      <c r="AP633" s="407">
        <v>0</v>
      </c>
      <c r="AQ633" s="407">
        <v>0</v>
      </c>
      <c r="AR633" s="407">
        <v>0</v>
      </c>
      <c r="AS633" s="407">
        <v>0</v>
      </c>
      <c r="AT633" s="407">
        <v>0</v>
      </c>
      <c r="AU633" s="407">
        <v>0</v>
      </c>
      <c r="AV633" s="407">
        <v>0</v>
      </c>
      <c r="AW633" s="407">
        <v>0</v>
      </c>
      <c r="AX633" s="407">
        <v>0</v>
      </c>
      <c r="AY633" s="407">
        <v>0</v>
      </c>
      <c r="AZ633" s="407">
        <v>0</v>
      </c>
      <c r="BA633" s="407">
        <v>0</v>
      </c>
      <c r="BB633" s="407">
        <v>0</v>
      </c>
      <c r="BC633" s="407">
        <v>0</v>
      </c>
      <c r="BD633" s="407">
        <v>0</v>
      </c>
      <c r="BE633" s="407">
        <v>0</v>
      </c>
      <c r="BF633" s="407">
        <v>0</v>
      </c>
      <c r="BG633" s="407">
        <v>0</v>
      </c>
      <c r="BH633" s="407">
        <v>0</v>
      </c>
      <c r="BI633" s="407">
        <v>0</v>
      </c>
      <c r="BJ633" s="28"/>
      <c r="BK633" s="28"/>
      <c r="BL633" s="28"/>
      <c r="BM633" s="28"/>
    </row>
    <row r="634" spans="1:65" x14ac:dyDescent="0.35">
      <c r="A634" s="28"/>
      <c r="B634" s="402"/>
      <c r="C634" s="403"/>
      <c r="D634" s="404"/>
      <c r="E634" s="411">
        <v>10</v>
      </c>
      <c r="F634" s="406"/>
      <c r="G634" s="408"/>
      <c r="H634" s="409"/>
      <c r="I634" s="409"/>
      <c r="J634" s="409"/>
      <c r="K634" s="409"/>
      <c r="L634" s="409"/>
      <c r="M634" s="409"/>
      <c r="N634" s="409"/>
      <c r="O634" s="409"/>
      <c r="P634" s="524"/>
      <c r="Q634" s="407">
        <v>0</v>
      </c>
      <c r="R634" s="407">
        <v>0</v>
      </c>
      <c r="S634" s="407">
        <v>0</v>
      </c>
      <c r="T634" s="407">
        <v>0</v>
      </c>
      <c r="U634" s="407">
        <v>0</v>
      </c>
      <c r="V634" s="407">
        <v>0</v>
      </c>
      <c r="W634" s="407">
        <v>0</v>
      </c>
      <c r="X634" s="407">
        <v>0</v>
      </c>
      <c r="Y634" s="407">
        <v>0</v>
      </c>
      <c r="Z634" s="407">
        <v>0</v>
      </c>
      <c r="AA634" s="407">
        <v>0</v>
      </c>
      <c r="AB634" s="407">
        <v>0</v>
      </c>
      <c r="AC634" s="407">
        <v>0</v>
      </c>
      <c r="AD634" s="407">
        <v>0</v>
      </c>
      <c r="AE634" s="407">
        <v>0</v>
      </c>
      <c r="AF634" s="407">
        <v>0</v>
      </c>
      <c r="AG634" s="407">
        <v>0</v>
      </c>
      <c r="AH634" s="407">
        <v>0</v>
      </c>
      <c r="AI634" s="407">
        <v>0</v>
      </c>
      <c r="AJ634" s="407">
        <v>0</v>
      </c>
      <c r="AK634" s="407">
        <v>0</v>
      </c>
      <c r="AL634" s="407">
        <v>0</v>
      </c>
      <c r="AM634" s="407">
        <v>0</v>
      </c>
      <c r="AN634" s="407">
        <v>0</v>
      </c>
      <c r="AO634" s="407">
        <v>0</v>
      </c>
      <c r="AP634" s="407">
        <v>0</v>
      </c>
      <c r="AQ634" s="407">
        <v>0</v>
      </c>
      <c r="AR634" s="407">
        <v>0</v>
      </c>
      <c r="AS634" s="407">
        <v>0</v>
      </c>
      <c r="AT634" s="407">
        <v>0</v>
      </c>
      <c r="AU634" s="407">
        <v>0</v>
      </c>
      <c r="AV634" s="407">
        <v>0</v>
      </c>
      <c r="AW634" s="407">
        <v>0</v>
      </c>
      <c r="AX634" s="407">
        <v>0</v>
      </c>
      <c r="AY634" s="407">
        <v>0</v>
      </c>
      <c r="AZ634" s="407">
        <v>0</v>
      </c>
      <c r="BA634" s="407">
        <v>0</v>
      </c>
      <c r="BB634" s="407">
        <v>0</v>
      </c>
      <c r="BC634" s="407">
        <v>0</v>
      </c>
      <c r="BD634" s="407">
        <v>0</v>
      </c>
      <c r="BE634" s="407">
        <v>0</v>
      </c>
      <c r="BF634" s="407">
        <v>0</v>
      </c>
      <c r="BG634" s="407">
        <v>0</v>
      </c>
      <c r="BH634" s="407">
        <v>0</v>
      </c>
      <c r="BI634" s="407">
        <v>0</v>
      </c>
      <c r="BJ634" s="28"/>
      <c r="BK634" s="28"/>
      <c r="BL634" s="28"/>
      <c r="BM634" s="28"/>
    </row>
    <row r="635" spans="1:65" x14ac:dyDescent="0.35">
      <c r="A635" s="28"/>
      <c r="B635" s="196"/>
      <c r="C635" s="402">
        <v>0</v>
      </c>
      <c r="D635" s="196"/>
      <c r="E635" s="196"/>
      <c r="F635" s="412"/>
      <c r="G635" s="413">
        <v>0</v>
      </c>
      <c r="H635" s="413">
        <v>0</v>
      </c>
      <c r="I635" s="413">
        <v>0</v>
      </c>
      <c r="J635" s="413">
        <v>0</v>
      </c>
      <c r="K635" s="413">
        <v>0</v>
      </c>
      <c r="L635" s="413">
        <v>0</v>
      </c>
      <c r="M635" s="413">
        <v>0</v>
      </c>
      <c r="N635" s="413">
        <v>0</v>
      </c>
      <c r="O635" s="413">
        <v>0</v>
      </c>
      <c r="P635" s="413">
        <v>0</v>
      </c>
      <c r="Q635" s="413">
        <v>0</v>
      </c>
      <c r="R635" s="413">
        <v>0</v>
      </c>
      <c r="S635" s="413">
        <v>0</v>
      </c>
      <c r="T635" s="413">
        <v>0</v>
      </c>
      <c r="U635" s="413">
        <v>0</v>
      </c>
      <c r="V635" s="413">
        <v>0</v>
      </c>
      <c r="W635" s="413">
        <v>0</v>
      </c>
      <c r="X635" s="413">
        <v>0</v>
      </c>
      <c r="Y635" s="413">
        <v>0</v>
      </c>
      <c r="Z635" s="413">
        <v>0</v>
      </c>
      <c r="AA635" s="413">
        <v>0</v>
      </c>
      <c r="AB635" s="413">
        <v>0</v>
      </c>
      <c r="AC635" s="413">
        <v>0</v>
      </c>
      <c r="AD635" s="413">
        <v>0</v>
      </c>
      <c r="AE635" s="413">
        <v>0</v>
      </c>
      <c r="AF635" s="413">
        <v>0</v>
      </c>
      <c r="AG635" s="413">
        <v>0</v>
      </c>
      <c r="AH635" s="413">
        <v>0</v>
      </c>
      <c r="AI635" s="413">
        <v>0</v>
      </c>
      <c r="AJ635" s="413">
        <v>0</v>
      </c>
      <c r="AK635" s="413">
        <v>0</v>
      </c>
      <c r="AL635" s="413">
        <v>0</v>
      </c>
      <c r="AM635" s="413">
        <v>0</v>
      </c>
      <c r="AN635" s="413">
        <v>0</v>
      </c>
      <c r="AO635" s="413">
        <v>0</v>
      </c>
      <c r="AP635" s="413">
        <v>0</v>
      </c>
      <c r="AQ635" s="413">
        <v>0</v>
      </c>
      <c r="AR635" s="413">
        <v>0</v>
      </c>
      <c r="AS635" s="413">
        <v>0</v>
      </c>
      <c r="AT635" s="413">
        <v>0</v>
      </c>
      <c r="AU635" s="413">
        <v>0</v>
      </c>
      <c r="AV635" s="413">
        <v>0</v>
      </c>
      <c r="AW635" s="413">
        <v>0</v>
      </c>
      <c r="AX635" s="413">
        <v>0</v>
      </c>
      <c r="AY635" s="413">
        <v>0</v>
      </c>
      <c r="AZ635" s="413">
        <v>0</v>
      </c>
      <c r="BA635" s="413">
        <v>0</v>
      </c>
      <c r="BB635" s="413">
        <v>0</v>
      </c>
      <c r="BC635" s="413">
        <v>0</v>
      </c>
      <c r="BD635" s="413">
        <v>0</v>
      </c>
      <c r="BE635" s="413">
        <v>0</v>
      </c>
      <c r="BF635" s="413">
        <v>0</v>
      </c>
      <c r="BG635" s="413">
        <v>0</v>
      </c>
      <c r="BH635" s="413">
        <v>0</v>
      </c>
      <c r="BI635" s="413">
        <v>0</v>
      </c>
      <c r="BJ635" s="28"/>
      <c r="BK635" s="28"/>
      <c r="BL635" s="28"/>
      <c r="BM635" s="28"/>
    </row>
    <row r="636" spans="1:65" x14ac:dyDescent="0.35">
      <c r="A636" s="28"/>
      <c r="B636" s="397">
        <v>0</v>
      </c>
      <c r="C636" s="398"/>
      <c r="D636" s="399" t="s">
        <v>499</v>
      </c>
      <c r="E636" s="398"/>
      <c r="F636" s="400"/>
      <c r="G636" s="401">
        <v>0</v>
      </c>
      <c r="H636" s="401">
        <v>0</v>
      </c>
      <c r="I636" s="401">
        <v>0</v>
      </c>
      <c r="J636" s="401">
        <v>0</v>
      </c>
      <c r="K636" s="401">
        <v>0</v>
      </c>
      <c r="L636" s="401">
        <v>0</v>
      </c>
      <c r="M636" s="401">
        <v>0</v>
      </c>
      <c r="N636" s="401">
        <v>0</v>
      </c>
      <c r="O636" s="401">
        <v>0</v>
      </c>
      <c r="P636" s="401">
        <v>0</v>
      </c>
      <c r="Q636" s="401">
        <v>0</v>
      </c>
      <c r="R636" s="401">
        <v>0</v>
      </c>
      <c r="S636" s="401">
        <v>0</v>
      </c>
      <c r="T636" s="401">
        <v>0</v>
      </c>
      <c r="U636" s="401">
        <v>0</v>
      </c>
      <c r="V636" s="401">
        <v>0</v>
      </c>
      <c r="W636" s="401">
        <v>0</v>
      </c>
      <c r="X636" s="401">
        <v>0</v>
      </c>
      <c r="Y636" s="401">
        <v>0</v>
      </c>
      <c r="Z636" s="401">
        <v>0</v>
      </c>
      <c r="AA636" s="401">
        <v>0</v>
      </c>
      <c r="AB636" s="401">
        <v>0</v>
      </c>
      <c r="AC636" s="401">
        <v>0</v>
      </c>
      <c r="AD636" s="401">
        <v>0</v>
      </c>
      <c r="AE636" s="401">
        <v>0</v>
      </c>
      <c r="AF636" s="401">
        <v>0</v>
      </c>
      <c r="AG636" s="401">
        <v>0</v>
      </c>
      <c r="AH636" s="401">
        <v>0</v>
      </c>
      <c r="AI636" s="401">
        <v>0</v>
      </c>
      <c r="AJ636" s="401">
        <v>0</v>
      </c>
      <c r="AK636" s="401">
        <v>0</v>
      </c>
      <c r="AL636" s="401">
        <v>0</v>
      </c>
      <c r="AM636" s="401">
        <v>0</v>
      </c>
      <c r="AN636" s="401">
        <v>0</v>
      </c>
      <c r="AO636" s="401">
        <v>0</v>
      </c>
      <c r="AP636" s="401">
        <v>0</v>
      </c>
      <c r="AQ636" s="401">
        <v>0</v>
      </c>
      <c r="AR636" s="401">
        <v>0</v>
      </c>
      <c r="AS636" s="401">
        <v>0</v>
      </c>
      <c r="AT636" s="401">
        <v>0</v>
      </c>
      <c r="AU636" s="401">
        <v>0</v>
      </c>
      <c r="AV636" s="401">
        <v>0</v>
      </c>
      <c r="AW636" s="401">
        <v>0</v>
      </c>
      <c r="AX636" s="401">
        <v>0</v>
      </c>
      <c r="AY636" s="401">
        <v>0</v>
      </c>
      <c r="AZ636" s="401">
        <v>0</v>
      </c>
      <c r="BA636" s="401">
        <v>0</v>
      </c>
      <c r="BB636" s="401">
        <v>0</v>
      </c>
      <c r="BC636" s="401">
        <v>0</v>
      </c>
      <c r="BD636" s="401">
        <v>0</v>
      </c>
      <c r="BE636" s="401">
        <v>0</v>
      </c>
      <c r="BF636" s="401">
        <v>0</v>
      </c>
      <c r="BG636" s="401">
        <v>0</v>
      </c>
      <c r="BH636" s="401">
        <v>0</v>
      </c>
      <c r="BI636" s="401">
        <v>0</v>
      </c>
      <c r="BJ636" s="28"/>
      <c r="BK636" s="28"/>
      <c r="BL636" s="28"/>
      <c r="BM636" s="28"/>
    </row>
    <row r="637" spans="1:65" ht="118" x14ac:dyDescent="0.35">
      <c r="A637" s="28"/>
      <c r="B637" s="402"/>
      <c r="C637" s="403"/>
      <c r="D637" s="404" t="s">
        <v>500</v>
      </c>
      <c r="E637" s="405">
        <v>0</v>
      </c>
      <c r="F637" s="406"/>
      <c r="G637" s="407"/>
      <c r="H637" s="407"/>
      <c r="I637" s="407"/>
      <c r="J637" s="407"/>
      <c r="K637" s="407"/>
      <c r="L637" s="407"/>
      <c r="M637" s="407"/>
      <c r="N637" s="407"/>
      <c r="O637" s="407"/>
      <c r="P637" s="407"/>
      <c r="Q637" s="407"/>
      <c r="R637" s="407"/>
      <c r="S637" s="407"/>
      <c r="T637" s="407"/>
      <c r="U637" s="407"/>
      <c r="V637" s="407"/>
      <c r="W637" s="407"/>
      <c r="X637" s="407"/>
      <c r="Y637" s="407"/>
      <c r="Z637" s="407"/>
      <c r="AA637" s="407"/>
      <c r="AB637" s="407"/>
      <c r="AC637" s="407"/>
      <c r="AD637" s="407"/>
      <c r="AE637" s="407"/>
      <c r="AF637" s="407"/>
      <c r="AG637" s="407"/>
      <c r="AH637" s="407"/>
      <c r="AI637" s="407"/>
      <c r="AJ637" s="407"/>
      <c r="AK637" s="407"/>
      <c r="AL637" s="407"/>
      <c r="AM637" s="407"/>
      <c r="AN637" s="407"/>
      <c r="AO637" s="407"/>
      <c r="AP637" s="407"/>
      <c r="AQ637" s="407"/>
      <c r="AR637" s="407"/>
      <c r="AS637" s="407"/>
      <c r="AT637" s="407"/>
      <c r="AU637" s="407"/>
      <c r="AV637" s="407"/>
      <c r="AW637" s="407"/>
      <c r="AX637" s="407"/>
      <c r="AY637" s="407"/>
      <c r="AZ637" s="407"/>
      <c r="BA637" s="407"/>
      <c r="BB637" s="407"/>
      <c r="BC637" s="407"/>
      <c r="BD637" s="407"/>
      <c r="BE637" s="407"/>
      <c r="BF637" s="407"/>
      <c r="BG637" s="407"/>
      <c r="BH637" s="407"/>
      <c r="BI637" s="407"/>
      <c r="BJ637" s="28"/>
      <c r="BK637" s="28"/>
      <c r="BL637" s="28"/>
      <c r="BM637" s="28"/>
    </row>
    <row r="638" spans="1:65" x14ac:dyDescent="0.35">
      <c r="A638" s="28"/>
      <c r="B638" s="402"/>
      <c r="C638" s="403"/>
      <c r="D638" s="404"/>
      <c r="E638" s="405">
        <v>1</v>
      </c>
      <c r="F638" s="406"/>
      <c r="G638" s="523"/>
      <c r="H638" s="407">
        <v>0</v>
      </c>
      <c r="I638" s="407">
        <v>0</v>
      </c>
      <c r="J638" s="407">
        <v>0</v>
      </c>
      <c r="K638" s="407">
        <v>0</v>
      </c>
      <c r="L638" s="407">
        <v>0</v>
      </c>
      <c r="M638" s="407">
        <v>0</v>
      </c>
      <c r="N638" s="407">
        <v>0</v>
      </c>
      <c r="O638" s="407">
        <v>0</v>
      </c>
      <c r="P638" s="407">
        <v>0</v>
      </c>
      <c r="Q638" s="407">
        <v>0</v>
      </c>
      <c r="R638" s="407">
        <v>0</v>
      </c>
      <c r="S638" s="407">
        <v>0</v>
      </c>
      <c r="T638" s="407">
        <v>0</v>
      </c>
      <c r="U638" s="407">
        <v>0</v>
      </c>
      <c r="V638" s="407">
        <v>0</v>
      </c>
      <c r="W638" s="407">
        <v>0</v>
      </c>
      <c r="X638" s="407">
        <v>0</v>
      </c>
      <c r="Y638" s="407">
        <v>0</v>
      </c>
      <c r="Z638" s="407">
        <v>0</v>
      </c>
      <c r="AA638" s="407">
        <v>0</v>
      </c>
      <c r="AB638" s="407">
        <v>0</v>
      </c>
      <c r="AC638" s="407">
        <v>0</v>
      </c>
      <c r="AD638" s="407">
        <v>0</v>
      </c>
      <c r="AE638" s="407">
        <v>0</v>
      </c>
      <c r="AF638" s="407">
        <v>0</v>
      </c>
      <c r="AG638" s="407">
        <v>0</v>
      </c>
      <c r="AH638" s="407">
        <v>0</v>
      </c>
      <c r="AI638" s="407">
        <v>0</v>
      </c>
      <c r="AJ638" s="407">
        <v>0</v>
      </c>
      <c r="AK638" s="407">
        <v>0</v>
      </c>
      <c r="AL638" s="407">
        <v>0</v>
      </c>
      <c r="AM638" s="407">
        <v>0</v>
      </c>
      <c r="AN638" s="407">
        <v>0</v>
      </c>
      <c r="AO638" s="407">
        <v>0</v>
      </c>
      <c r="AP638" s="407">
        <v>0</v>
      </c>
      <c r="AQ638" s="407">
        <v>0</v>
      </c>
      <c r="AR638" s="407">
        <v>0</v>
      </c>
      <c r="AS638" s="407">
        <v>0</v>
      </c>
      <c r="AT638" s="407">
        <v>0</v>
      </c>
      <c r="AU638" s="407">
        <v>0</v>
      </c>
      <c r="AV638" s="407">
        <v>0</v>
      </c>
      <c r="AW638" s="407">
        <v>0</v>
      </c>
      <c r="AX638" s="407">
        <v>0</v>
      </c>
      <c r="AY638" s="407">
        <v>0</v>
      </c>
      <c r="AZ638" s="407">
        <v>0</v>
      </c>
      <c r="BA638" s="407">
        <v>0</v>
      </c>
      <c r="BB638" s="407">
        <v>0</v>
      </c>
      <c r="BC638" s="407">
        <v>0</v>
      </c>
      <c r="BD638" s="407">
        <v>0</v>
      </c>
      <c r="BE638" s="407">
        <v>0</v>
      </c>
      <c r="BF638" s="407">
        <v>0</v>
      </c>
      <c r="BG638" s="407">
        <v>0</v>
      </c>
      <c r="BH638" s="407">
        <v>0</v>
      </c>
      <c r="BI638" s="407">
        <v>0</v>
      </c>
      <c r="BJ638" s="28"/>
      <c r="BK638" s="28"/>
      <c r="BL638" s="28"/>
      <c r="BM638" s="28"/>
    </row>
    <row r="639" spans="1:65" x14ac:dyDescent="0.35">
      <c r="A639" s="28"/>
      <c r="B639" s="402"/>
      <c r="C639" s="403"/>
      <c r="D639" s="404"/>
      <c r="E639" s="405">
        <v>2</v>
      </c>
      <c r="F639" s="406"/>
      <c r="G639" s="408"/>
      <c r="H639" s="524"/>
      <c r="I639" s="407">
        <v>0</v>
      </c>
      <c r="J639" s="407">
        <v>0</v>
      </c>
      <c r="K639" s="407">
        <v>0</v>
      </c>
      <c r="L639" s="407">
        <v>0</v>
      </c>
      <c r="M639" s="407">
        <v>0</v>
      </c>
      <c r="N639" s="407">
        <v>0</v>
      </c>
      <c r="O639" s="407">
        <v>0</v>
      </c>
      <c r="P639" s="407">
        <v>0</v>
      </c>
      <c r="Q639" s="407">
        <v>0</v>
      </c>
      <c r="R639" s="407">
        <v>0</v>
      </c>
      <c r="S639" s="407">
        <v>0</v>
      </c>
      <c r="T639" s="407">
        <v>0</v>
      </c>
      <c r="U639" s="407">
        <v>0</v>
      </c>
      <c r="V639" s="407">
        <v>0</v>
      </c>
      <c r="W639" s="407">
        <v>0</v>
      </c>
      <c r="X639" s="407">
        <v>0</v>
      </c>
      <c r="Y639" s="407">
        <v>0</v>
      </c>
      <c r="Z639" s="407">
        <v>0</v>
      </c>
      <c r="AA639" s="407">
        <v>0</v>
      </c>
      <c r="AB639" s="407">
        <v>0</v>
      </c>
      <c r="AC639" s="407">
        <v>0</v>
      </c>
      <c r="AD639" s="407">
        <v>0</v>
      </c>
      <c r="AE639" s="407">
        <v>0</v>
      </c>
      <c r="AF639" s="407">
        <v>0</v>
      </c>
      <c r="AG639" s="407">
        <v>0</v>
      </c>
      <c r="AH639" s="407">
        <v>0</v>
      </c>
      <c r="AI639" s="407">
        <v>0</v>
      </c>
      <c r="AJ639" s="407">
        <v>0</v>
      </c>
      <c r="AK639" s="407">
        <v>0</v>
      </c>
      <c r="AL639" s="407">
        <v>0</v>
      </c>
      <c r="AM639" s="407">
        <v>0</v>
      </c>
      <c r="AN639" s="407">
        <v>0</v>
      </c>
      <c r="AO639" s="407">
        <v>0</v>
      </c>
      <c r="AP639" s="407">
        <v>0</v>
      </c>
      <c r="AQ639" s="407">
        <v>0</v>
      </c>
      <c r="AR639" s="407">
        <v>0</v>
      </c>
      <c r="AS639" s="407">
        <v>0</v>
      </c>
      <c r="AT639" s="407">
        <v>0</v>
      </c>
      <c r="AU639" s="407">
        <v>0</v>
      </c>
      <c r="AV639" s="407">
        <v>0</v>
      </c>
      <c r="AW639" s="407">
        <v>0</v>
      </c>
      <c r="AX639" s="407">
        <v>0</v>
      </c>
      <c r="AY639" s="407">
        <v>0</v>
      </c>
      <c r="AZ639" s="407">
        <v>0</v>
      </c>
      <c r="BA639" s="407">
        <v>0</v>
      </c>
      <c r="BB639" s="407">
        <v>0</v>
      </c>
      <c r="BC639" s="407">
        <v>0</v>
      </c>
      <c r="BD639" s="407">
        <v>0</v>
      </c>
      <c r="BE639" s="407">
        <v>0</v>
      </c>
      <c r="BF639" s="407">
        <v>0</v>
      </c>
      <c r="BG639" s="407">
        <v>0</v>
      </c>
      <c r="BH639" s="407">
        <v>0</v>
      </c>
      <c r="BI639" s="407">
        <v>0</v>
      </c>
      <c r="BJ639" s="28"/>
      <c r="BK639" s="28"/>
      <c r="BL639" s="28"/>
      <c r="BM639" s="28"/>
    </row>
    <row r="640" spans="1:65" x14ac:dyDescent="0.35">
      <c r="A640" s="28"/>
      <c r="B640" s="402"/>
      <c r="C640" s="403"/>
      <c r="D640" s="404"/>
      <c r="E640" s="405">
        <v>3</v>
      </c>
      <c r="F640" s="406"/>
      <c r="G640" s="408"/>
      <c r="H640" s="409"/>
      <c r="I640" s="524"/>
      <c r="J640" s="407">
        <v>0</v>
      </c>
      <c r="K640" s="407">
        <v>0</v>
      </c>
      <c r="L640" s="407">
        <v>0</v>
      </c>
      <c r="M640" s="407">
        <v>0</v>
      </c>
      <c r="N640" s="407">
        <v>0</v>
      </c>
      <c r="O640" s="407">
        <v>0</v>
      </c>
      <c r="P640" s="407">
        <v>0</v>
      </c>
      <c r="Q640" s="407">
        <v>0</v>
      </c>
      <c r="R640" s="407">
        <v>0</v>
      </c>
      <c r="S640" s="407">
        <v>0</v>
      </c>
      <c r="T640" s="407">
        <v>0</v>
      </c>
      <c r="U640" s="407">
        <v>0</v>
      </c>
      <c r="V640" s="407">
        <v>0</v>
      </c>
      <c r="W640" s="407">
        <v>0</v>
      </c>
      <c r="X640" s="407">
        <v>0</v>
      </c>
      <c r="Y640" s="407">
        <v>0</v>
      </c>
      <c r="Z640" s="407">
        <v>0</v>
      </c>
      <c r="AA640" s="407">
        <v>0</v>
      </c>
      <c r="AB640" s="407">
        <v>0</v>
      </c>
      <c r="AC640" s="407">
        <v>0</v>
      </c>
      <c r="AD640" s="407">
        <v>0</v>
      </c>
      <c r="AE640" s="407">
        <v>0</v>
      </c>
      <c r="AF640" s="407">
        <v>0</v>
      </c>
      <c r="AG640" s="407">
        <v>0</v>
      </c>
      <c r="AH640" s="407">
        <v>0</v>
      </c>
      <c r="AI640" s="407">
        <v>0</v>
      </c>
      <c r="AJ640" s="407">
        <v>0</v>
      </c>
      <c r="AK640" s="407">
        <v>0</v>
      </c>
      <c r="AL640" s="407">
        <v>0</v>
      </c>
      <c r="AM640" s="407">
        <v>0</v>
      </c>
      <c r="AN640" s="407">
        <v>0</v>
      </c>
      <c r="AO640" s="407">
        <v>0</v>
      </c>
      <c r="AP640" s="407">
        <v>0</v>
      </c>
      <c r="AQ640" s="407">
        <v>0</v>
      </c>
      <c r="AR640" s="407">
        <v>0</v>
      </c>
      <c r="AS640" s="407">
        <v>0</v>
      </c>
      <c r="AT640" s="407">
        <v>0</v>
      </c>
      <c r="AU640" s="407">
        <v>0</v>
      </c>
      <c r="AV640" s="407">
        <v>0</v>
      </c>
      <c r="AW640" s="407">
        <v>0</v>
      </c>
      <c r="AX640" s="407">
        <v>0</v>
      </c>
      <c r="AY640" s="407">
        <v>0</v>
      </c>
      <c r="AZ640" s="407">
        <v>0</v>
      </c>
      <c r="BA640" s="407">
        <v>0</v>
      </c>
      <c r="BB640" s="407">
        <v>0</v>
      </c>
      <c r="BC640" s="407">
        <v>0</v>
      </c>
      <c r="BD640" s="407">
        <v>0</v>
      </c>
      <c r="BE640" s="407">
        <v>0</v>
      </c>
      <c r="BF640" s="407">
        <v>0</v>
      </c>
      <c r="BG640" s="407">
        <v>0</v>
      </c>
      <c r="BH640" s="407">
        <v>0</v>
      </c>
      <c r="BI640" s="407">
        <v>0</v>
      </c>
      <c r="BJ640" s="28"/>
      <c r="BK640" s="28"/>
      <c r="BL640" s="28"/>
      <c r="BM640" s="28"/>
    </row>
    <row r="641" spans="1:65" x14ac:dyDescent="0.35">
      <c r="A641" s="28"/>
      <c r="B641" s="402"/>
      <c r="C641" s="403"/>
      <c r="D641" s="404"/>
      <c r="E641" s="405">
        <v>4</v>
      </c>
      <c r="F641" s="406"/>
      <c r="G641" s="408"/>
      <c r="H641" s="409"/>
      <c r="I641" s="409"/>
      <c r="J641" s="524"/>
      <c r="K641" s="407">
        <v>0</v>
      </c>
      <c r="L641" s="407">
        <v>0</v>
      </c>
      <c r="M641" s="407">
        <v>0</v>
      </c>
      <c r="N641" s="407">
        <v>0</v>
      </c>
      <c r="O641" s="407">
        <v>0</v>
      </c>
      <c r="P641" s="407">
        <v>0</v>
      </c>
      <c r="Q641" s="407">
        <v>0</v>
      </c>
      <c r="R641" s="407">
        <v>0</v>
      </c>
      <c r="S641" s="407">
        <v>0</v>
      </c>
      <c r="T641" s="407">
        <v>0</v>
      </c>
      <c r="U641" s="407">
        <v>0</v>
      </c>
      <c r="V641" s="407">
        <v>0</v>
      </c>
      <c r="W641" s="407">
        <v>0</v>
      </c>
      <c r="X641" s="407">
        <v>0</v>
      </c>
      <c r="Y641" s="407">
        <v>0</v>
      </c>
      <c r="Z641" s="407">
        <v>0</v>
      </c>
      <c r="AA641" s="407">
        <v>0</v>
      </c>
      <c r="AB641" s="407">
        <v>0</v>
      </c>
      <c r="AC641" s="407">
        <v>0</v>
      </c>
      <c r="AD641" s="407">
        <v>0</v>
      </c>
      <c r="AE641" s="407">
        <v>0</v>
      </c>
      <c r="AF641" s="407">
        <v>0</v>
      </c>
      <c r="AG641" s="407">
        <v>0</v>
      </c>
      <c r="AH641" s="407">
        <v>0</v>
      </c>
      <c r="AI641" s="407">
        <v>0</v>
      </c>
      <c r="AJ641" s="407">
        <v>0</v>
      </c>
      <c r="AK641" s="407">
        <v>0</v>
      </c>
      <c r="AL641" s="407">
        <v>0</v>
      </c>
      <c r="AM641" s="407">
        <v>0</v>
      </c>
      <c r="AN641" s="407">
        <v>0</v>
      </c>
      <c r="AO641" s="407">
        <v>0</v>
      </c>
      <c r="AP641" s="407">
        <v>0</v>
      </c>
      <c r="AQ641" s="407">
        <v>0</v>
      </c>
      <c r="AR641" s="407">
        <v>0</v>
      </c>
      <c r="AS641" s="407">
        <v>0</v>
      </c>
      <c r="AT641" s="407">
        <v>0</v>
      </c>
      <c r="AU641" s="407">
        <v>0</v>
      </c>
      <c r="AV641" s="407">
        <v>0</v>
      </c>
      <c r="AW641" s="407">
        <v>0</v>
      </c>
      <c r="AX641" s="407">
        <v>0</v>
      </c>
      <c r="AY641" s="407">
        <v>0</v>
      </c>
      <c r="AZ641" s="407">
        <v>0</v>
      </c>
      <c r="BA641" s="407">
        <v>0</v>
      </c>
      <c r="BB641" s="407">
        <v>0</v>
      </c>
      <c r="BC641" s="407">
        <v>0</v>
      </c>
      <c r="BD641" s="407">
        <v>0</v>
      </c>
      <c r="BE641" s="407">
        <v>0</v>
      </c>
      <c r="BF641" s="407">
        <v>0</v>
      </c>
      <c r="BG641" s="407">
        <v>0</v>
      </c>
      <c r="BH641" s="407">
        <v>0</v>
      </c>
      <c r="BI641" s="407">
        <v>0</v>
      </c>
      <c r="BJ641" s="28"/>
      <c r="BK641" s="28"/>
      <c r="BL641" s="28"/>
      <c r="BM641" s="28"/>
    </row>
    <row r="642" spans="1:65" x14ac:dyDescent="0.35">
      <c r="A642" s="28"/>
      <c r="B642" s="402"/>
      <c r="C642" s="403"/>
      <c r="D642" s="404"/>
      <c r="E642" s="405">
        <v>5</v>
      </c>
      <c r="F642" s="406"/>
      <c r="G642" s="408"/>
      <c r="H642" s="409"/>
      <c r="I642" s="409"/>
      <c r="J642" s="409"/>
      <c r="K642" s="524"/>
      <c r="L642" s="407">
        <v>0</v>
      </c>
      <c r="M642" s="407">
        <v>0</v>
      </c>
      <c r="N642" s="407">
        <v>0</v>
      </c>
      <c r="O642" s="407">
        <v>0</v>
      </c>
      <c r="P642" s="407">
        <v>0</v>
      </c>
      <c r="Q642" s="407">
        <v>0</v>
      </c>
      <c r="R642" s="407">
        <v>0</v>
      </c>
      <c r="S642" s="407">
        <v>0</v>
      </c>
      <c r="T642" s="407">
        <v>0</v>
      </c>
      <c r="U642" s="407">
        <v>0</v>
      </c>
      <c r="V642" s="407">
        <v>0</v>
      </c>
      <c r="W642" s="407">
        <v>0</v>
      </c>
      <c r="X642" s="407">
        <v>0</v>
      </c>
      <c r="Y642" s="407">
        <v>0</v>
      </c>
      <c r="Z642" s="407">
        <v>0</v>
      </c>
      <c r="AA642" s="407">
        <v>0</v>
      </c>
      <c r="AB642" s="407">
        <v>0</v>
      </c>
      <c r="AC642" s="407">
        <v>0</v>
      </c>
      <c r="AD642" s="407">
        <v>0</v>
      </c>
      <c r="AE642" s="407">
        <v>0</v>
      </c>
      <c r="AF642" s="407">
        <v>0</v>
      </c>
      <c r="AG642" s="407">
        <v>0</v>
      </c>
      <c r="AH642" s="407">
        <v>0</v>
      </c>
      <c r="AI642" s="407">
        <v>0</v>
      </c>
      <c r="AJ642" s="407">
        <v>0</v>
      </c>
      <c r="AK642" s="407">
        <v>0</v>
      </c>
      <c r="AL642" s="407">
        <v>0</v>
      </c>
      <c r="AM642" s="407">
        <v>0</v>
      </c>
      <c r="AN642" s="407">
        <v>0</v>
      </c>
      <c r="AO642" s="407">
        <v>0</v>
      </c>
      <c r="AP642" s="407">
        <v>0</v>
      </c>
      <c r="AQ642" s="407">
        <v>0</v>
      </c>
      <c r="AR642" s="407">
        <v>0</v>
      </c>
      <c r="AS642" s="407">
        <v>0</v>
      </c>
      <c r="AT642" s="407">
        <v>0</v>
      </c>
      <c r="AU642" s="407">
        <v>0</v>
      </c>
      <c r="AV642" s="407">
        <v>0</v>
      </c>
      <c r="AW642" s="407">
        <v>0</v>
      </c>
      <c r="AX642" s="407">
        <v>0</v>
      </c>
      <c r="AY642" s="407">
        <v>0</v>
      </c>
      <c r="AZ642" s="407">
        <v>0</v>
      </c>
      <c r="BA642" s="407">
        <v>0</v>
      </c>
      <c r="BB642" s="407">
        <v>0</v>
      </c>
      <c r="BC642" s="407">
        <v>0</v>
      </c>
      <c r="BD642" s="407">
        <v>0</v>
      </c>
      <c r="BE642" s="407">
        <v>0</v>
      </c>
      <c r="BF642" s="407">
        <v>0</v>
      </c>
      <c r="BG642" s="407">
        <v>0</v>
      </c>
      <c r="BH642" s="407">
        <v>0</v>
      </c>
      <c r="BI642" s="407">
        <v>0</v>
      </c>
      <c r="BJ642" s="28"/>
      <c r="BK642" s="28"/>
      <c r="BL642" s="28"/>
      <c r="BM642" s="28"/>
    </row>
    <row r="643" spans="1:65" x14ac:dyDescent="0.35">
      <c r="A643" s="28"/>
      <c r="B643" s="402"/>
      <c r="C643" s="403"/>
      <c r="D643" s="404"/>
      <c r="E643" s="405">
        <v>6</v>
      </c>
      <c r="F643" s="406"/>
      <c r="G643" s="408"/>
      <c r="H643" s="409"/>
      <c r="I643" s="409"/>
      <c r="J643" s="409"/>
      <c r="K643" s="409"/>
      <c r="L643" s="524"/>
      <c r="M643" s="407">
        <v>0</v>
      </c>
      <c r="N643" s="407">
        <v>0</v>
      </c>
      <c r="O643" s="407">
        <v>0</v>
      </c>
      <c r="P643" s="407">
        <v>0</v>
      </c>
      <c r="Q643" s="407">
        <v>0</v>
      </c>
      <c r="R643" s="407">
        <v>0</v>
      </c>
      <c r="S643" s="407">
        <v>0</v>
      </c>
      <c r="T643" s="407">
        <v>0</v>
      </c>
      <c r="U643" s="407">
        <v>0</v>
      </c>
      <c r="V643" s="407">
        <v>0</v>
      </c>
      <c r="W643" s="407">
        <v>0</v>
      </c>
      <c r="X643" s="407">
        <v>0</v>
      </c>
      <c r="Y643" s="407">
        <v>0</v>
      </c>
      <c r="Z643" s="407">
        <v>0</v>
      </c>
      <c r="AA643" s="407">
        <v>0</v>
      </c>
      <c r="AB643" s="407">
        <v>0</v>
      </c>
      <c r="AC643" s="407">
        <v>0</v>
      </c>
      <c r="AD643" s="407">
        <v>0</v>
      </c>
      <c r="AE643" s="407">
        <v>0</v>
      </c>
      <c r="AF643" s="407">
        <v>0</v>
      </c>
      <c r="AG643" s="407">
        <v>0</v>
      </c>
      <c r="AH643" s="407">
        <v>0</v>
      </c>
      <c r="AI643" s="407">
        <v>0</v>
      </c>
      <c r="AJ643" s="407">
        <v>0</v>
      </c>
      <c r="AK643" s="407">
        <v>0</v>
      </c>
      <c r="AL643" s="407">
        <v>0</v>
      </c>
      <c r="AM643" s="407">
        <v>0</v>
      </c>
      <c r="AN643" s="407">
        <v>0</v>
      </c>
      <c r="AO643" s="407">
        <v>0</v>
      </c>
      <c r="AP643" s="407">
        <v>0</v>
      </c>
      <c r="AQ643" s="407">
        <v>0</v>
      </c>
      <c r="AR643" s="407">
        <v>0</v>
      </c>
      <c r="AS643" s="407">
        <v>0</v>
      </c>
      <c r="AT643" s="407">
        <v>0</v>
      </c>
      <c r="AU643" s="407">
        <v>0</v>
      </c>
      <c r="AV643" s="407">
        <v>0</v>
      </c>
      <c r="AW643" s="407">
        <v>0</v>
      </c>
      <c r="AX643" s="407">
        <v>0</v>
      </c>
      <c r="AY643" s="407">
        <v>0</v>
      </c>
      <c r="AZ643" s="407">
        <v>0</v>
      </c>
      <c r="BA643" s="407">
        <v>0</v>
      </c>
      <c r="BB643" s="407">
        <v>0</v>
      </c>
      <c r="BC643" s="407">
        <v>0</v>
      </c>
      <c r="BD643" s="407">
        <v>0</v>
      </c>
      <c r="BE643" s="407">
        <v>0</v>
      </c>
      <c r="BF643" s="407">
        <v>0</v>
      </c>
      <c r="BG643" s="407">
        <v>0</v>
      </c>
      <c r="BH643" s="407">
        <v>0</v>
      </c>
      <c r="BI643" s="407">
        <v>0</v>
      </c>
      <c r="BJ643" s="28"/>
      <c r="BK643" s="28"/>
      <c r="BL643" s="28"/>
      <c r="BM643" s="28"/>
    </row>
    <row r="644" spans="1:65" x14ac:dyDescent="0.35">
      <c r="A644" s="28"/>
      <c r="B644" s="402"/>
      <c r="C644" s="403"/>
      <c r="D644" s="404"/>
      <c r="E644" s="405">
        <v>7</v>
      </c>
      <c r="F644" s="406"/>
      <c r="G644" s="408"/>
      <c r="H644" s="409"/>
      <c r="I644" s="409"/>
      <c r="J644" s="409"/>
      <c r="K644" s="409"/>
      <c r="L644" s="409"/>
      <c r="M644" s="524"/>
      <c r="N644" s="407">
        <v>0</v>
      </c>
      <c r="O644" s="407">
        <v>0</v>
      </c>
      <c r="P644" s="407">
        <v>0</v>
      </c>
      <c r="Q644" s="407">
        <v>0</v>
      </c>
      <c r="R644" s="407">
        <v>0</v>
      </c>
      <c r="S644" s="407">
        <v>0</v>
      </c>
      <c r="T644" s="407">
        <v>0</v>
      </c>
      <c r="U644" s="407">
        <v>0</v>
      </c>
      <c r="V644" s="407">
        <v>0</v>
      </c>
      <c r="W644" s="407">
        <v>0</v>
      </c>
      <c r="X644" s="407">
        <v>0</v>
      </c>
      <c r="Y644" s="407">
        <v>0</v>
      </c>
      <c r="Z644" s="407">
        <v>0</v>
      </c>
      <c r="AA644" s="407">
        <v>0</v>
      </c>
      <c r="AB644" s="407">
        <v>0</v>
      </c>
      <c r="AC644" s="407">
        <v>0</v>
      </c>
      <c r="AD644" s="407">
        <v>0</v>
      </c>
      <c r="AE644" s="407">
        <v>0</v>
      </c>
      <c r="AF644" s="407">
        <v>0</v>
      </c>
      <c r="AG644" s="407">
        <v>0</v>
      </c>
      <c r="AH644" s="407">
        <v>0</v>
      </c>
      <c r="AI644" s="407">
        <v>0</v>
      </c>
      <c r="AJ644" s="407">
        <v>0</v>
      </c>
      <c r="AK644" s="407">
        <v>0</v>
      </c>
      <c r="AL644" s="407">
        <v>0</v>
      </c>
      <c r="AM644" s="407">
        <v>0</v>
      </c>
      <c r="AN644" s="407">
        <v>0</v>
      </c>
      <c r="AO644" s="407">
        <v>0</v>
      </c>
      <c r="AP644" s="407">
        <v>0</v>
      </c>
      <c r="AQ644" s="407">
        <v>0</v>
      </c>
      <c r="AR644" s="407">
        <v>0</v>
      </c>
      <c r="AS644" s="407">
        <v>0</v>
      </c>
      <c r="AT644" s="407">
        <v>0</v>
      </c>
      <c r="AU644" s="407">
        <v>0</v>
      </c>
      <c r="AV644" s="407">
        <v>0</v>
      </c>
      <c r="AW644" s="407">
        <v>0</v>
      </c>
      <c r="AX644" s="407">
        <v>0</v>
      </c>
      <c r="AY644" s="407">
        <v>0</v>
      </c>
      <c r="AZ644" s="407">
        <v>0</v>
      </c>
      <c r="BA644" s="407">
        <v>0</v>
      </c>
      <c r="BB644" s="407">
        <v>0</v>
      </c>
      <c r="BC644" s="407">
        <v>0</v>
      </c>
      <c r="BD644" s="407">
        <v>0</v>
      </c>
      <c r="BE644" s="407">
        <v>0</v>
      </c>
      <c r="BF644" s="407">
        <v>0</v>
      </c>
      <c r="BG644" s="407">
        <v>0</v>
      </c>
      <c r="BH644" s="407">
        <v>0</v>
      </c>
      <c r="BI644" s="407">
        <v>0</v>
      </c>
      <c r="BJ644" s="28"/>
      <c r="BK644" s="28"/>
      <c r="BL644" s="28"/>
      <c r="BM644" s="28"/>
    </row>
    <row r="645" spans="1:65" x14ac:dyDescent="0.35">
      <c r="A645" s="28"/>
      <c r="B645" s="402"/>
      <c r="C645" s="403"/>
      <c r="D645" s="404"/>
      <c r="E645" s="405">
        <v>8</v>
      </c>
      <c r="F645" s="406"/>
      <c r="G645" s="408"/>
      <c r="H645" s="409"/>
      <c r="I645" s="409"/>
      <c r="J645" s="409"/>
      <c r="K645" s="409"/>
      <c r="L645" s="409"/>
      <c r="M645" s="409"/>
      <c r="N645" s="524"/>
      <c r="O645" s="407">
        <v>0</v>
      </c>
      <c r="P645" s="407">
        <v>0</v>
      </c>
      <c r="Q645" s="407">
        <v>0</v>
      </c>
      <c r="R645" s="407">
        <v>0</v>
      </c>
      <c r="S645" s="407">
        <v>0</v>
      </c>
      <c r="T645" s="407">
        <v>0</v>
      </c>
      <c r="U645" s="407">
        <v>0</v>
      </c>
      <c r="V645" s="407">
        <v>0</v>
      </c>
      <c r="W645" s="407">
        <v>0</v>
      </c>
      <c r="X645" s="407">
        <v>0</v>
      </c>
      <c r="Y645" s="407">
        <v>0</v>
      </c>
      <c r="Z645" s="407">
        <v>0</v>
      </c>
      <c r="AA645" s="407">
        <v>0</v>
      </c>
      <c r="AB645" s="407">
        <v>0</v>
      </c>
      <c r="AC645" s="407">
        <v>0</v>
      </c>
      <c r="AD645" s="407">
        <v>0</v>
      </c>
      <c r="AE645" s="407">
        <v>0</v>
      </c>
      <c r="AF645" s="407">
        <v>0</v>
      </c>
      <c r="AG645" s="407">
        <v>0</v>
      </c>
      <c r="AH645" s="407">
        <v>0</v>
      </c>
      <c r="AI645" s="407">
        <v>0</v>
      </c>
      <c r="AJ645" s="407">
        <v>0</v>
      </c>
      <c r="AK645" s="407">
        <v>0</v>
      </c>
      <c r="AL645" s="407">
        <v>0</v>
      </c>
      <c r="AM645" s="407">
        <v>0</v>
      </c>
      <c r="AN645" s="407">
        <v>0</v>
      </c>
      <c r="AO645" s="407">
        <v>0</v>
      </c>
      <c r="AP645" s="407">
        <v>0</v>
      </c>
      <c r="AQ645" s="407">
        <v>0</v>
      </c>
      <c r="AR645" s="407">
        <v>0</v>
      </c>
      <c r="AS645" s="407">
        <v>0</v>
      </c>
      <c r="AT645" s="407">
        <v>0</v>
      </c>
      <c r="AU645" s="407">
        <v>0</v>
      </c>
      <c r="AV645" s="407">
        <v>0</v>
      </c>
      <c r="AW645" s="407">
        <v>0</v>
      </c>
      <c r="AX645" s="407">
        <v>0</v>
      </c>
      <c r="AY645" s="407">
        <v>0</v>
      </c>
      <c r="AZ645" s="407">
        <v>0</v>
      </c>
      <c r="BA645" s="407">
        <v>0</v>
      </c>
      <c r="BB645" s="407">
        <v>0</v>
      </c>
      <c r="BC645" s="407">
        <v>0</v>
      </c>
      <c r="BD645" s="407">
        <v>0</v>
      </c>
      <c r="BE645" s="407">
        <v>0</v>
      </c>
      <c r="BF645" s="407">
        <v>0</v>
      </c>
      <c r="BG645" s="407">
        <v>0</v>
      </c>
      <c r="BH645" s="407">
        <v>0</v>
      </c>
      <c r="BI645" s="407">
        <v>0</v>
      </c>
      <c r="BJ645" s="28"/>
      <c r="BK645" s="28"/>
      <c r="BL645" s="28"/>
      <c r="BM645" s="28"/>
    </row>
    <row r="646" spans="1:65" x14ac:dyDescent="0.35">
      <c r="A646" s="28"/>
      <c r="B646" s="402"/>
      <c r="C646" s="403"/>
      <c r="D646" s="404"/>
      <c r="E646" s="405">
        <v>9</v>
      </c>
      <c r="F646" s="406"/>
      <c r="G646" s="408"/>
      <c r="H646" s="409"/>
      <c r="I646" s="409"/>
      <c r="J646" s="409"/>
      <c r="K646" s="409"/>
      <c r="L646" s="409"/>
      <c r="M646" s="409"/>
      <c r="N646" s="409"/>
      <c r="O646" s="524"/>
      <c r="P646" s="407">
        <v>0</v>
      </c>
      <c r="Q646" s="407">
        <v>0</v>
      </c>
      <c r="R646" s="407">
        <v>0</v>
      </c>
      <c r="S646" s="407">
        <v>0</v>
      </c>
      <c r="T646" s="407">
        <v>0</v>
      </c>
      <c r="U646" s="407">
        <v>0</v>
      </c>
      <c r="V646" s="407">
        <v>0</v>
      </c>
      <c r="W646" s="407">
        <v>0</v>
      </c>
      <c r="X646" s="407">
        <v>0</v>
      </c>
      <c r="Y646" s="407">
        <v>0</v>
      </c>
      <c r="Z646" s="407">
        <v>0</v>
      </c>
      <c r="AA646" s="407">
        <v>0</v>
      </c>
      <c r="AB646" s="407">
        <v>0</v>
      </c>
      <c r="AC646" s="407">
        <v>0</v>
      </c>
      <c r="AD646" s="407">
        <v>0</v>
      </c>
      <c r="AE646" s="407">
        <v>0</v>
      </c>
      <c r="AF646" s="407">
        <v>0</v>
      </c>
      <c r="AG646" s="407">
        <v>0</v>
      </c>
      <c r="AH646" s="407">
        <v>0</v>
      </c>
      <c r="AI646" s="407">
        <v>0</v>
      </c>
      <c r="AJ646" s="407">
        <v>0</v>
      </c>
      <c r="AK646" s="407">
        <v>0</v>
      </c>
      <c r="AL646" s="407">
        <v>0</v>
      </c>
      <c r="AM646" s="407">
        <v>0</v>
      </c>
      <c r="AN646" s="407">
        <v>0</v>
      </c>
      <c r="AO646" s="407">
        <v>0</v>
      </c>
      <c r="AP646" s="407">
        <v>0</v>
      </c>
      <c r="AQ646" s="407">
        <v>0</v>
      </c>
      <c r="AR646" s="407">
        <v>0</v>
      </c>
      <c r="AS646" s="407">
        <v>0</v>
      </c>
      <c r="AT646" s="407">
        <v>0</v>
      </c>
      <c r="AU646" s="407">
        <v>0</v>
      </c>
      <c r="AV646" s="407">
        <v>0</v>
      </c>
      <c r="AW646" s="407">
        <v>0</v>
      </c>
      <c r="AX646" s="407">
        <v>0</v>
      </c>
      <c r="AY646" s="407">
        <v>0</v>
      </c>
      <c r="AZ646" s="407">
        <v>0</v>
      </c>
      <c r="BA646" s="407">
        <v>0</v>
      </c>
      <c r="BB646" s="407">
        <v>0</v>
      </c>
      <c r="BC646" s="407">
        <v>0</v>
      </c>
      <c r="BD646" s="407">
        <v>0</v>
      </c>
      <c r="BE646" s="407">
        <v>0</v>
      </c>
      <c r="BF646" s="407">
        <v>0</v>
      </c>
      <c r="BG646" s="407">
        <v>0</v>
      </c>
      <c r="BH646" s="407">
        <v>0</v>
      </c>
      <c r="BI646" s="407">
        <v>0</v>
      </c>
      <c r="BJ646" s="28"/>
      <c r="BK646" s="28"/>
      <c r="BL646" s="28"/>
      <c r="BM646" s="28"/>
    </row>
    <row r="647" spans="1:65" x14ac:dyDescent="0.35">
      <c r="A647" s="28"/>
      <c r="B647" s="402"/>
      <c r="C647" s="403"/>
      <c r="D647" s="404"/>
      <c r="E647" s="411">
        <v>10</v>
      </c>
      <c r="F647" s="406"/>
      <c r="G647" s="408"/>
      <c r="H647" s="409"/>
      <c r="I647" s="409"/>
      <c r="J647" s="409"/>
      <c r="K647" s="409"/>
      <c r="L647" s="409"/>
      <c r="M647" s="409"/>
      <c r="N647" s="409"/>
      <c r="O647" s="409"/>
      <c r="P647" s="524"/>
      <c r="Q647" s="407">
        <v>0</v>
      </c>
      <c r="R647" s="407">
        <v>0</v>
      </c>
      <c r="S647" s="407">
        <v>0</v>
      </c>
      <c r="T647" s="407">
        <v>0</v>
      </c>
      <c r="U647" s="407">
        <v>0</v>
      </c>
      <c r="V647" s="407">
        <v>0</v>
      </c>
      <c r="W647" s="407">
        <v>0</v>
      </c>
      <c r="X647" s="407">
        <v>0</v>
      </c>
      <c r="Y647" s="407">
        <v>0</v>
      </c>
      <c r="Z647" s="407">
        <v>0</v>
      </c>
      <c r="AA647" s="407">
        <v>0</v>
      </c>
      <c r="AB647" s="407">
        <v>0</v>
      </c>
      <c r="AC647" s="407">
        <v>0</v>
      </c>
      <c r="AD647" s="407">
        <v>0</v>
      </c>
      <c r="AE647" s="407">
        <v>0</v>
      </c>
      <c r="AF647" s="407">
        <v>0</v>
      </c>
      <c r="AG647" s="407">
        <v>0</v>
      </c>
      <c r="AH647" s="407">
        <v>0</v>
      </c>
      <c r="AI647" s="407">
        <v>0</v>
      </c>
      <c r="AJ647" s="407">
        <v>0</v>
      </c>
      <c r="AK647" s="407">
        <v>0</v>
      </c>
      <c r="AL647" s="407">
        <v>0</v>
      </c>
      <c r="AM647" s="407">
        <v>0</v>
      </c>
      <c r="AN647" s="407">
        <v>0</v>
      </c>
      <c r="AO647" s="407">
        <v>0</v>
      </c>
      <c r="AP647" s="407">
        <v>0</v>
      </c>
      <c r="AQ647" s="407">
        <v>0</v>
      </c>
      <c r="AR647" s="407">
        <v>0</v>
      </c>
      <c r="AS647" s="407">
        <v>0</v>
      </c>
      <c r="AT647" s="407">
        <v>0</v>
      </c>
      <c r="AU647" s="407">
        <v>0</v>
      </c>
      <c r="AV647" s="407">
        <v>0</v>
      </c>
      <c r="AW647" s="407">
        <v>0</v>
      </c>
      <c r="AX647" s="407">
        <v>0</v>
      </c>
      <c r="AY647" s="407">
        <v>0</v>
      </c>
      <c r="AZ647" s="407">
        <v>0</v>
      </c>
      <c r="BA647" s="407">
        <v>0</v>
      </c>
      <c r="BB647" s="407">
        <v>0</v>
      </c>
      <c r="BC647" s="407">
        <v>0</v>
      </c>
      <c r="BD647" s="407">
        <v>0</v>
      </c>
      <c r="BE647" s="407">
        <v>0</v>
      </c>
      <c r="BF647" s="407">
        <v>0</v>
      </c>
      <c r="BG647" s="407">
        <v>0</v>
      </c>
      <c r="BH647" s="407">
        <v>0</v>
      </c>
      <c r="BI647" s="407">
        <v>0</v>
      </c>
      <c r="BJ647" s="28"/>
      <c r="BK647" s="28"/>
      <c r="BL647" s="28"/>
      <c r="BM647" s="28"/>
    </row>
    <row r="648" spans="1:65" x14ac:dyDescent="0.35">
      <c r="A648" s="28"/>
      <c r="B648" s="196"/>
      <c r="C648" s="402">
        <v>0</v>
      </c>
      <c r="D648" s="196"/>
      <c r="E648" s="196"/>
      <c r="F648" s="412"/>
      <c r="G648" s="413">
        <v>0</v>
      </c>
      <c r="H648" s="413">
        <v>0</v>
      </c>
      <c r="I648" s="413">
        <v>0</v>
      </c>
      <c r="J648" s="413">
        <v>0</v>
      </c>
      <c r="K648" s="413">
        <v>0</v>
      </c>
      <c r="L648" s="413">
        <v>0</v>
      </c>
      <c r="M648" s="413">
        <v>0</v>
      </c>
      <c r="N648" s="413">
        <v>0</v>
      </c>
      <c r="O648" s="413">
        <v>0</v>
      </c>
      <c r="P648" s="413">
        <v>0</v>
      </c>
      <c r="Q648" s="413">
        <v>0</v>
      </c>
      <c r="R648" s="413">
        <v>0</v>
      </c>
      <c r="S648" s="413">
        <v>0</v>
      </c>
      <c r="T648" s="413">
        <v>0</v>
      </c>
      <c r="U648" s="413">
        <v>0</v>
      </c>
      <c r="V648" s="413">
        <v>0</v>
      </c>
      <c r="W648" s="413">
        <v>0</v>
      </c>
      <c r="X648" s="413">
        <v>0</v>
      </c>
      <c r="Y648" s="413">
        <v>0</v>
      </c>
      <c r="Z648" s="413">
        <v>0</v>
      </c>
      <c r="AA648" s="413">
        <v>0</v>
      </c>
      <c r="AB648" s="413">
        <v>0</v>
      </c>
      <c r="AC648" s="413">
        <v>0</v>
      </c>
      <c r="AD648" s="413">
        <v>0</v>
      </c>
      <c r="AE648" s="413">
        <v>0</v>
      </c>
      <c r="AF648" s="413">
        <v>0</v>
      </c>
      <c r="AG648" s="413">
        <v>0</v>
      </c>
      <c r="AH648" s="413">
        <v>0</v>
      </c>
      <c r="AI648" s="413">
        <v>0</v>
      </c>
      <c r="AJ648" s="413">
        <v>0</v>
      </c>
      <c r="AK648" s="413">
        <v>0</v>
      </c>
      <c r="AL648" s="413">
        <v>0</v>
      </c>
      <c r="AM648" s="413">
        <v>0</v>
      </c>
      <c r="AN648" s="413">
        <v>0</v>
      </c>
      <c r="AO648" s="413">
        <v>0</v>
      </c>
      <c r="AP648" s="413">
        <v>0</v>
      </c>
      <c r="AQ648" s="413">
        <v>0</v>
      </c>
      <c r="AR648" s="413">
        <v>0</v>
      </c>
      <c r="AS648" s="413">
        <v>0</v>
      </c>
      <c r="AT648" s="413">
        <v>0</v>
      </c>
      <c r="AU648" s="413">
        <v>0</v>
      </c>
      <c r="AV648" s="413">
        <v>0</v>
      </c>
      <c r="AW648" s="413">
        <v>0</v>
      </c>
      <c r="AX648" s="413">
        <v>0</v>
      </c>
      <c r="AY648" s="413">
        <v>0</v>
      </c>
      <c r="AZ648" s="413">
        <v>0</v>
      </c>
      <c r="BA648" s="413">
        <v>0</v>
      </c>
      <c r="BB648" s="413">
        <v>0</v>
      </c>
      <c r="BC648" s="413">
        <v>0</v>
      </c>
      <c r="BD648" s="413">
        <v>0</v>
      </c>
      <c r="BE648" s="413">
        <v>0</v>
      </c>
      <c r="BF648" s="413">
        <v>0</v>
      </c>
      <c r="BG648" s="413">
        <v>0</v>
      </c>
      <c r="BH648" s="413">
        <v>0</v>
      </c>
      <c r="BI648" s="413">
        <v>0</v>
      </c>
      <c r="BJ648" s="28"/>
      <c r="BK648" s="28"/>
      <c r="BL648" s="28"/>
      <c r="BM648" s="28"/>
    </row>
    <row r="649" spans="1:65" x14ac:dyDescent="0.35">
      <c r="A649" s="28"/>
      <c r="B649" s="397">
        <v>0</v>
      </c>
      <c r="C649" s="398"/>
      <c r="D649" s="399" t="s">
        <v>499</v>
      </c>
      <c r="E649" s="398"/>
      <c r="F649" s="400"/>
      <c r="G649" s="401">
        <v>0</v>
      </c>
      <c r="H649" s="401">
        <v>0</v>
      </c>
      <c r="I649" s="401">
        <v>0</v>
      </c>
      <c r="J649" s="401">
        <v>0</v>
      </c>
      <c r="K649" s="401">
        <v>0</v>
      </c>
      <c r="L649" s="401">
        <v>0</v>
      </c>
      <c r="M649" s="401">
        <v>0</v>
      </c>
      <c r="N649" s="401">
        <v>0</v>
      </c>
      <c r="O649" s="401">
        <v>0</v>
      </c>
      <c r="P649" s="401">
        <v>0</v>
      </c>
      <c r="Q649" s="401">
        <v>0</v>
      </c>
      <c r="R649" s="401">
        <v>0</v>
      </c>
      <c r="S649" s="401">
        <v>0</v>
      </c>
      <c r="T649" s="401">
        <v>0</v>
      </c>
      <c r="U649" s="401">
        <v>0</v>
      </c>
      <c r="V649" s="401">
        <v>0</v>
      </c>
      <c r="W649" s="401">
        <v>0</v>
      </c>
      <c r="X649" s="401">
        <v>0</v>
      </c>
      <c r="Y649" s="401">
        <v>0</v>
      </c>
      <c r="Z649" s="401">
        <v>0</v>
      </c>
      <c r="AA649" s="401">
        <v>0</v>
      </c>
      <c r="AB649" s="401">
        <v>0</v>
      </c>
      <c r="AC649" s="401">
        <v>0</v>
      </c>
      <c r="AD649" s="401">
        <v>0</v>
      </c>
      <c r="AE649" s="401">
        <v>0</v>
      </c>
      <c r="AF649" s="401">
        <v>0</v>
      </c>
      <c r="AG649" s="401">
        <v>0</v>
      </c>
      <c r="AH649" s="401">
        <v>0</v>
      </c>
      <c r="AI649" s="401">
        <v>0</v>
      </c>
      <c r="AJ649" s="401">
        <v>0</v>
      </c>
      <c r="AK649" s="401">
        <v>0</v>
      </c>
      <c r="AL649" s="401">
        <v>0</v>
      </c>
      <c r="AM649" s="401">
        <v>0</v>
      </c>
      <c r="AN649" s="401">
        <v>0</v>
      </c>
      <c r="AO649" s="401">
        <v>0</v>
      </c>
      <c r="AP649" s="401">
        <v>0</v>
      </c>
      <c r="AQ649" s="401">
        <v>0</v>
      </c>
      <c r="AR649" s="401">
        <v>0</v>
      </c>
      <c r="AS649" s="401">
        <v>0</v>
      </c>
      <c r="AT649" s="401">
        <v>0</v>
      </c>
      <c r="AU649" s="401">
        <v>0</v>
      </c>
      <c r="AV649" s="401">
        <v>0</v>
      </c>
      <c r="AW649" s="401">
        <v>0</v>
      </c>
      <c r="AX649" s="401">
        <v>0</v>
      </c>
      <c r="AY649" s="401">
        <v>0</v>
      </c>
      <c r="AZ649" s="401">
        <v>0</v>
      </c>
      <c r="BA649" s="401">
        <v>0</v>
      </c>
      <c r="BB649" s="401">
        <v>0</v>
      </c>
      <c r="BC649" s="401">
        <v>0</v>
      </c>
      <c r="BD649" s="401">
        <v>0</v>
      </c>
      <c r="BE649" s="401">
        <v>0</v>
      </c>
      <c r="BF649" s="401">
        <v>0</v>
      </c>
      <c r="BG649" s="401">
        <v>0</v>
      </c>
      <c r="BH649" s="401">
        <v>0</v>
      </c>
      <c r="BI649" s="401">
        <v>0</v>
      </c>
      <c r="BJ649" s="28"/>
      <c r="BK649" s="28"/>
      <c r="BL649" s="28"/>
      <c r="BM649" s="28"/>
    </row>
    <row r="650" spans="1:65" ht="118" x14ac:dyDescent="0.35">
      <c r="A650" s="28"/>
      <c r="B650" s="402"/>
      <c r="C650" s="403"/>
      <c r="D650" s="404" t="s">
        <v>500</v>
      </c>
      <c r="E650" s="405">
        <v>0</v>
      </c>
      <c r="F650" s="406"/>
      <c r="G650" s="407"/>
      <c r="H650" s="407"/>
      <c r="I650" s="407"/>
      <c r="J650" s="407"/>
      <c r="K650" s="407"/>
      <c r="L650" s="407"/>
      <c r="M650" s="407"/>
      <c r="N650" s="407"/>
      <c r="O650" s="407"/>
      <c r="P650" s="407"/>
      <c r="Q650" s="407"/>
      <c r="R650" s="407"/>
      <c r="S650" s="407"/>
      <c r="T650" s="407"/>
      <c r="U650" s="407"/>
      <c r="V650" s="407"/>
      <c r="W650" s="407"/>
      <c r="X650" s="407"/>
      <c r="Y650" s="407"/>
      <c r="Z650" s="407"/>
      <c r="AA650" s="407"/>
      <c r="AB650" s="407"/>
      <c r="AC650" s="407"/>
      <c r="AD650" s="407"/>
      <c r="AE650" s="407"/>
      <c r="AF650" s="407"/>
      <c r="AG650" s="407"/>
      <c r="AH650" s="407"/>
      <c r="AI650" s="407"/>
      <c r="AJ650" s="407"/>
      <c r="AK650" s="407"/>
      <c r="AL650" s="407"/>
      <c r="AM650" s="407"/>
      <c r="AN650" s="407"/>
      <c r="AO650" s="407"/>
      <c r="AP650" s="407"/>
      <c r="AQ650" s="407"/>
      <c r="AR650" s="407"/>
      <c r="AS650" s="407"/>
      <c r="AT650" s="407"/>
      <c r="AU650" s="407"/>
      <c r="AV650" s="407"/>
      <c r="AW650" s="407"/>
      <c r="AX650" s="407"/>
      <c r="AY650" s="407"/>
      <c r="AZ650" s="407"/>
      <c r="BA650" s="407"/>
      <c r="BB650" s="407"/>
      <c r="BC650" s="407"/>
      <c r="BD650" s="407"/>
      <c r="BE650" s="407"/>
      <c r="BF650" s="407"/>
      <c r="BG650" s="407"/>
      <c r="BH650" s="407"/>
      <c r="BI650" s="407"/>
      <c r="BJ650" s="28"/>
      <c r="BK650" s="28"/>
      <c r="BL650" s="28"/>
      <c r="BM650" s="28"/>
    </row>
    <row r="651" spans="1:65" x14ac:dyDescent="0.35">
      <c r="A651" s="28"/>
      <c r="B651" s="402"/>
      <c r="C651" s="403"/>
      <c r="D651" s="404"/>
      <c r="E651" s="405">
        <v>1</v>
      </c>
      <c r="F651" s="406"/>
      <c r="G651" s="523"/>
      <c r="H651" s="407">
        <v>0</v>
      </c>
      <c r="I651" s="407">
        <v>0</v>
      </c>
      <c r="J651" s="407">
        <v>0</v>
      </c>
      <c r="K651" s="407">
        <v>0</v>
      </c>
      <c r="L651" s="407">
        <v>0</v>
      </c>
      <c r="M651" s="407">
        <v>0</v>
      </c>
      <c r="N651" s="407">
        <v>0</v>
      </c>
      <c r="O651" s="407">
        <v>0</v>
      </c>
      <c r="P651" s="407">
        <v>0</v>
      </c>
      <c r="Q651" s="407">
        <v>0</v>
      </c>
      <c r="R651" s="407">
        <v>0</v>
      </c>
      <c r="S651" s="407">
        <v>0</v>
      </c>
      <c r="T651" s="407">
        <v>0</v>
      </c>
      <c r="U651" s="407">
        <v>0</v>
      </c>
      <c r="V651" s="407">
        <v>0</v>
      </c>
      <c r="W651" s="407">
        <v>0</v>
      </c>
      <c r="X651" s="407">
        <v>0</v>
      </c>
      <c r="Y651" s="407">
        <v>0</v>
      </c>
      <c r="Z651" s="407">
        <v>0</v>
      </c>
      <c r="AA651" s="407">
        <v>0</v>
      </c>
      <c r="AB651" s="407">
        <v>0</v>
      </c>
      <c r="AC651" s="407">
        <v>0</v>
      </c>
      <c r="AD651" s="407">
        <v>0</v>
      </c>
      <c r="AE651" s="407">
        <v>0</v>
      </c>
      <c r="AF651" s="407">
        <v>0</v>
      </c>
      <c r="AG651" s="407">
        <v>0</v>
      </c>
      <c r="AH651" s="407">
        <v>0</v>
      </c>
      <c r="AI651" s="407">
        <v>0</v>
      </c>
      <c r="AJ651" s="407">
        <v>0</v>
      </c>
      <c r="AK651" s="407">
        <v>0</v>
      </c>
      <c r="AL651" s="407">
        <v>0</v>
      </c>
      <c r="AM651" s="407">
        <v>0</v>
      </c>
      <c r="AN651" s="407">
        <v>0</v>
      </c>
      <c r="AO651" s="407">
        <v>0</v>
      </c>
      <c r="AP651" s="407">
        <v>0</v>
      </c>
      <c r="AQ651" s="407">
        <v>0</v>
      </c>
      <c r="AR651" s="407">
        <v>0</v>
      </c>
      <c r="AS651" s="407">
        <v>0</v>
      </c>
      <c r="AT651" s="407">
        <v>0</v>
      </c>
      <c r="AU651" s="407">
        <v>0</v>
      </c>
      <c r="AV651" s="407">
        <v>0</v>
      </c>
      <c r="AW651" s="407">
        <v>0</v>
      </c>
      <c r="AX651" s="407">
        <v>0</v>
      </c>
      <c r="AY651" s="407">
        <v>0</v>
      </c>
      <c r="AZ651" s="407">
        <v>0</v>
      </c>
      <c r="BA651" s="407">
        <v>0</v>
      </c>
      <c r="BB651" s="407">
        <v>0</v>
      </c>
      <c r="BC651" s="407">
        <v>0</v>
      </c>
      <c r="BD651" s="407">
        <v>0</v>
      </c>
      <c r="BE651" s="407">
        <v>0</v>
      </c>
      <c r="BF651" s="407">
        <v>0</v>
      </c>
      <c r="BG651" s="407">
        <v>0</v>
      </c>
      <c r="BH651" s="407">
        <v>0</v>
      </c>
      <c r="BI651" s="407">
        <v>0</v>
      </c>
      <c r="BJ651" s="28"/>
      <c r="BK651" s="28"/>
      <c r="BL651" s="28"/>
      <c r="BM651" s="28"/>
    </row>
    <row r="652" spans="1:65" x14ac:dyDescent="0.35">
      <c r="A652" s="28"/>
      <c r="B652" s="402"/>
      <c r="C652" s="403"/>
      <c r="D652" s="404"/>
      <c r="E652" s="405">
        <v>2</v>
      </c>
      <c r="F652" s="406"/>
      <c r="G652" s="408"/>
      <c r="H652" s="524"/>
      <c r="I652" s="407">
        <v>0</v>
      </c>
      <c r="J652" s="407">
        <v>0</v>
      </c>
      <c r="K652" s="407">
        <v>0</v>
      </c>
      <c r="L652" s="407">
        <v>0</v>
      </c>
      <c r="M652" s="407">
        <v>0</v>
      </c>
      <c r="N652" s="407">
        <v>0</v>
      </c>
      <c r="O652" s="407">
        <v>0</v>
      </c>
      <c r="P652" s="407">
        <v>0</v>
      </c>
      <c r="Q652" s="407">
        <v>0</v>
      </c>
      <c r="R652" s="407">
        <v>0</v>
      </c>
      <c r="S652" s="407">
        <v>0</v>
      </c>
      <c r="T652" s="407">
        <v>0</v>
      </c>
      <c r="U652" s="407">
        <v>0</v>
      </c>
      <c r="V652" s="407">
        <v>0</v>
      </c>
      <c r="W652" s="407">
        <v>0</v>
      </c>
      <c r="X652" s="407">
        <v>0</v>
      </c>
      <c r="Y652" s="407">
        <v>0</v>
      </c>
      <c r="Z652" s="407">
        <v>0</v>
      </c>
      <c r="AA652" s="407">
        <v>0</v>
      </c>
      <c r="AB652" s="407">
        <v>0</v>
      </c>
      <c r="AC652" s="407">
        <v>0</v>
      </c>
      <c r="AD652" s="407">
        <v>0</v>
      </c>
      <c r="AE652" s="407">
        <v>0</v>
      </c>
      <c r="AF652" s="407">
        <v>0</v>
      </c>
      <c r="AG652" s="407">
        <v>0</v>
      </c>
      <c r="AH652" s="407">
        <v>0</v>
      </c>
      <c r="AI652" s="407">
        <v>0</v>
      </c>
      <c r="AJ652" s="407">
        <v>0</v>
      </c>
      <c r="AK652" s="407">
        <v>0</v>
      </c>
      <c r="AL652" s="407">
        <v>0</v>
      </c>
      <c r="AM652" s="407">
        <v>0</v>
      </c>
      <c r="AN652" s="407">
        <v>0</v>
      </c>
      <c r="AO652" s="407">
        <v>0</v>
      </c>
      <c r="AP652" s="407">
        <v>0</v>
      </c>
      <c r="AQ652" s="407">
        <v>0</v>
      </c>
      <c r="AR652" s="407">
        <v>0</v>
      </c>
      <c r="AS652" s="407">
        <v>0</v>
      </c>
      <c r="AT652" s="407">
        <v>0</v>
      </c>
      <c r="AU652" s="407">
        <v>0</v>
      </c>
      <c r="AV652" s="407">
        <v>0</v>
      </c>
      <c r="AW652" s="407">
        <v>0</v>
      </c>
      <c r="AX652" s="407">
        <v>0</v>
      </c>
      <c r="AY652" s="407">
        <v>0</v>
      </c>
      <c r="AZ652" s="407">
        <v>0</v>
      </c>
      <c r="BA652" s="407">
        <v>0</v>
      </c>
      <c r="BB652" s="407">
        <v>0</v>
      </c>
      <c r="BC652" s="407">
        <v>0</v>
      </c>
      <c r="BD652" s="407">
        <v>0</v>
      </c>
      <c r="BE652" s="407">
        <v>0</v>
      </c>
      <c r="BF652" s="407">
        <v>0</v>
      </c>
      <c r="BG652" s="407">
        <v>0</v>
      </c>
      <c r="BH652" s="407">
        <v>0</v>
      </c>
      <c r="BI652" s="407">
        <v>0</v>
      </c>
      <c r="BJ652" s="28"/>
      <c r="BK652" s="28"/>
      <c r="BL652" s="28"/>
      <c r="BM652" s="28"/>
    </row>
    <row r="653" spans="1:65" x14ac:dyDescent="0.35">
      <c r="A653" s="28"/>
      <c r="B653" s="402"/>
      <c r="C653" s="403"/>
      <c r="D653" s="404"/>
      <c r="E653" s="405">
        <v>3</v>
      </c>
      <c r="F653" s="406"/>
      <c r="G653" s="408"/>
      <c r="H653" s="409"/>
      <c r="I653" s="524"/>
      <c r="J653" s="407">
        <v>0</v>
      </c>
      <c r="K653" s="407">
        <v>0</v>
      </c>
      <c r="L653" s="407">
        <v>0</v>
      </c>
      <c r="M653" s="407">
        <v>0</v>
      </c>
      <c r="N653" s="407">
        <v>0</v>
      </c>
      <c r="O653" s="407">
        <v>0</v>
      </c>
      <c r="P653" s="407">
        <v>0</v>
      </c>
      <c r="Q653" s="407">
        <v>0</v>
      </c>
      <c r="R653" s="407">
        <v>0</v>
      </c>
      <c r="S653" s="407">
        <v>0</v>
      </c>
      <c r="T653" s="407">
        <v>0</v>
      </c>
      <c r="U653" s="407">
        <v>0</v>
      </c>
      <c r="V653" s="407">
        <v>0</v>
      </c>
      <c r="W653" s="407">
        <v>0</v>
      </c>
      <c r="X653" s="407">
        <v>0</v>
      </c>
      <c r="Y653" s="407">
        <v>0</v>
      </c>
      <c r="Z653" s="407">
        <v>0</v>
      </c>
      <c r="AA653" s="407">
        <v>0</v>
      </c>
      <c r="AB653" s="407">
        <v>0</v>
      </c>
      <c r="AC653" s="407">
        <v>0</v>
      </c>
      <c r="AD653" s="407">
        <v>0</v>
      </c>
      <c r="AE653" s="407">
        <v>0</v>
      </c>
      <c r="AF653" s="407">
        <v>0</v>
      </c>
      <c r="AG653" s="407">
        <v>0</v>
      </c>
      <c r="AH653" s="407">
        <v>0</v>
      </c>
      <c r="AI653" s="407">
        <v>0</v>
      </c>
      <c r="AJ653" s="407">
        <v>0</v>
      </c>
      <c r="AK653" s="407">
        <v>0</v>
      </c>
      <c r="AL653" s="407">
        <v>0</v>
      </c>
      <c r="AM653" s="407">
        <v>0</v>
      </c>
      <c r="AN653" s="407">
        <v>0</v>
      </c>
      <c r="AO653" s="407">
        <v>0</v>
      </c>
      <c r="AP653" s="407">
        <v>0</v>
      </c>
      <c r="AQ653" s="407">
        <v>0</v>
      </c>
      <c r="AR653" s="407">
        <v>0</v>
      </c>
      <c r="AS653" s="407">
        <v>0</v>
      </c>
      <c r="AT653" s="407">
        <v>0</v>
      </c>
      <c r="AU653" s="407">
        <v>0</v>
      </c>
      <c r="AV653" s="407">
        <v>0</v>
      </c>
      <c r="AW653" s="407">
        <v>0</v>
      </c>
      <c r="AX653" s="407">
        <v>0</v>
      </c>
      <c r="AY653" s="407">
        <v>0</v>
      </c>
      <c r="AZ653" s="407">
        <v>0</v>
      </c>
      <c r="BA653" s="407">
        <v>0</v>
      </c>
      <c r="BB653" s="407">
        <v>0</v>
      </c>
      <c r="BC653" s="407">
        <v>0</v>
      </c>
      <c r="BD653" s="407">
        <v>0</v>
      </c>
      <c r="BE653" s="407">
        <v>0</v>
      </c>
      <c r="BF653" s="407">
        <v>0</v>
      </c>
      <c r="BG653" s="407">
        <v>0</v>
      </c>
      <c r="BH653" s="407">
        <v>0</v>
      </c>
      <c r="BI653" s="407">
        <v>0</v>
      </c>
      <c r="BJ653" s="28"/>
      <c r="BK653" s="28"/>
      <c r="BL653" s="28"/>
      <c r="BM653" s="28"/>
    </row>
    <row r="654" spans="1:65" x14ac:dyDescent="0.35">
      <c r="A654" s="28"/>
      <c r="B654" s="402"/>
      <c r="C654" s="403"/>
      <c r="D654" s="404"/>
      <c r="E654" s="405">
        <v>4</v>
      </c>
      <c r="F654" s="406"/>
      <c r="G654" s="408"/>
      <c r="H654" s="409"/>
      <c r="I654" s="409"/>
      <c r="J654" s="524"/>
      <c r="K654" s="407">
        <v>0</v>
      </c>
      <c r="L654" s="407">
        <v>0</v>
      </c>
      <c r="M654" s="407">
        <v>0</v>
      </c>
      <c r="N654" s="407">
        <v>0</v>
      </c>
      <c r="O654" s="407">
        <v>0</v>
      </c>
      <c r="P654" s="407">
        <v>0</v>
      </c>
      <c r="Q654" s="407">
        <v>0</v>
      </c>
      <c r="R654" s="407">
        <v>0</v>
      </c>
      <c r="S654" s="407">
        <v>0</v>
      </c>
      <c r="T654" s="407">
        <v>0</v>
      </c>
      <c r="U654" s="407">
        <v>0</v>
      </c>
      <c r="V654" s="407">
        <v>0</v>
      </c>
      <c r="W654" s="407">
        <v>0</v>
      </c>
      <c r="X654" s="407">
        <v>0</v>
      </c>
      <c r="Y654" s="407">
        <v>0</v>
      </c>
      <c r="Z654" s="407">
        <v>0</v>
      </c>
      <c r="AA654" s="407">
        <v>0</v>
      </c>
      <c r="AB654" s="407">
        <v>0</v>
      </c>
      <c r="AC654" s="407">
        <v>0</v>
      </c>
      <c r="AD654" s="407">
        <v>0</v>
      </c>
      <c r="AE654" s="407">
        <v>0</v>
      </c>
      <c r="AF654" s="407">
        <v>0</v>
      </c>
      <c r="AG654" s="407">
        <v>0</v>
      </c>
      <c r="AH654" s="407">
        <v>0</v>
      </c>
      <c r="AI654" s="407">
        <v>0</v>
      </c>
      <c r="AJ654" s="407">
        <v>0</v>
      </c>
      <c r="AK654" s="407">
        <v>0</v>
      </c>
      <c r="AL654" s="407">
        <v>0</v>
      </c>
      <c r="AM654" s="407">
        <v>0</v>
      </c>
      <c r="AN654" s="407">
        <v>0</v>
      </c>
      <c r="AO654" s="407">
        <v>0</v>
      </c>
      <c r="AP654" s="407">
        <v>0</v>
      </c>
      <c r="AQ654" s="407">
        <v>0</v>
      </c>
      <c r="AR654" s="407">
        <v>0</v>
      </c>
      <c r="AS654" s="407">
        <v>0</v>
      </c>
      <c r="AT654" s="407">
        <v>0</v>
      </c>
      <c r="AU654" s="407">
        <v>0</v>
      </c>
      <c r="AV654" s="407">
        <v>0</v>
      </c>
      <c r="AW654" s="407">
        <v>0</v>
      </c>
      <c r="AX654" s="407">
        <v>0</v>
      </c>
      <c r="AY654" s="407">
        <v>0</v>
      </c>
      <c r="AZ654" s="407">
        <v>0</v>
      </c>
      <c r="BA654" s="407">
        <v>0</v>
      </c>
      <c r="BB654" s="407">
        <v>0</v>
      </c>
      <c r="BC654" s="407">
        <v>0</v>
      </c>
      <c r="BD654" s="407">
        <v>0</v>
      </c>
      <c r="BE654" s="407">
        <v>0</v>
      </c>
      <c r="BF654" s="407">
        <v>0</v>
      </c>
      <c r="BG654" s="407">
        <v>0</v>
      </c>
      <c r="BH654" s="407">
        <v>0</v>
      </c>
      <c r="BI654" s="407">
        <v>0</v>
      </c>
      <c r="BJ654" s="28"/>
      <c r="BK654" s="28"/>
      <c r="BL654" s="28"/>
      <c r="BM654" s="28"/>
    </row>
    <row r="655" spans="1:65" x14ac:dyDescent="0.35">
      <c r="A655" s="28"/>
      <c r="B655" s="402"/>
      <c r="C655" s="403"/>
      <c r="D655" s="404"/>
      <c r="E655" s="405">
        <v>5</v>
      </c>
      <c r="F655" s="406"/>
      <c r="G655" s="408"/>
      <c r="H655" s="409"/>
      <c r="I655" s="409"/>
      <c r="J655" s="409"/>
      <c r="K655" s="524"/>
      <c r="L655" s="407">
        <v>0</v>
      </c>
      <c r="M655" s="407">
        <v>0</v>
      </c>
      <c r="N655" s="407">
        <v>0</v>
      </c>
      <c r="O655" s="407">
        <v>0</v>
      </c>
      <c r="P655" s="407">
        <v>0</v>
      </c>
      <c r="Q655" s="407">
        <v>0</v>
      </c>
      <c r="R655" s="407">
        <v>0</v>
      </c>
      <c r="S655" s="407">
        <v>0</v>
      </c>
      <c r="T655" s="407">
        <v>0</v>
      </c>
      <c r="U655" s="407">
        <v>0</v>
      </c>
      <c r="V655" s="407">
        <v>0</v>
      </c>
      <c r="W655" s="407">
        <v>0</v>
      </c>
      <c r="X655" s="407">
        <v>0</v>
      </c>
      <c r="Y655" s="407">
        <v>0</v>
      </c>
      <c r="Z655" s="407">
        <v>0</v>
      </c>
      <c r="AA655" s="407">
        <v>0</v>
      </c>
      <c r="AB655" s="407">
        <v>0</v>
      </c>
      <c r="AC655" s="407">
        <v>0</v>
      </c>
      <c r="AD655" s="407">
        <v>0</v>
      </c>
      <c r="AE655" s="407">
        <v>0</v>
      </c>
      <c r="AF655" s="407">
        <v>0</v>
      </c>
      <c r="AG655" s="407">
        <v>0</v>
      </c>
      <c r="AH655" s="407">
        <v>0</v>
      </c>
      <c r="AI655" s="407">
        <v>0</v>
      </c>
      <c r="AJ655" s="407">
        <v>0</v>
      </c>
      <c r="AK655" s="407">
        <v>0</v>
      </c>
      <c r="AL655" s="407">
        <v>0</v>
      </c>
      <c r="AM655" s="407">
        <v>0</v>
      </c>
      <c r="AN655" s="407">
        <v>0</v>
      </c>
      <c r="AO655" s="407">
        <v>0</v>
      </c>
      <c r="AP655" s="407">
        <v>0</v>
      </c>
      <c r="AQ655" s="407">
        <v>0</v>
      </c>
      <c r="AR655" s="407">
        <v>0</v>
      </c>
      <c r="AS655" s="407">
        <v>0</v>
      </c>
      <c r="AT655" s="407">
        <v>0</v>
      </c>
      <c r="AU655" s="407">
        <v>0</v>
      </c>
      <c r="AV655" s="407">
        <v>0</v>
      </c>
      <c r="AW655" s="407">
        <v>0</v>
      </c>
      <c r="AX655" s="407">
        <v>0</v>
      </c>
      <c r="AY655" s="407">
        <v>0</v>
      </c>
      <c r="AZ655" s="407">
        <v>0</v>
      </c>
      <c r="BA655" s="407">
        <v>0</v>
      </c>
      <c r="BB655" s="407">
        <v>0</v>
      </c>
      <c r="BC655" s="407">
        <v>0</v>
      </c>
      <c r="BD655" s="407">
        <v>0</v>
      </c>
      <c r="BE655" s="407">
        <v>0</v>
      </c>
      <c r="BF655" s="407">
        <v>0</v>
      </c>
      <c r="BG655" s="407">
        <v>0</v>
      </c>
      <c r="BH655" s="407">
        <v>0</v>
      </c>
      <c r="BI655" s="407">
        <v>0</v>
      </c>
      <c r="BJ655" s="28"/>
      <c r="BK655" s="28"/>
      <c r="BL655" s="28"/>
      <c r="BM655" s="28"/>
    </row>
    <row r="656" spans="1:65" x14ac:dyDescent="0.35">
      <c r="A656" s="28"/>
      <c r="B656" s="402"/>
      <c r="C656" s="403"/>
      <c r="D656" s="404"/>
      <c r="E656" s="405">
        <v>6</v>
      </c>
      <c r="F656" s="406"/>
      <c r="G656" s="408"/>
      <c r="H656" s="409"/>
      <c r="I656" s="409"/>
      <c r="J656" s="409"/>
      <c r="K656" s="409"/>
      <c r="L656" s="524"/>
      <c r="M656" s="407">
        <v>0</v>
      </c>
      <c r="N656" s="407">
        <v>0</v>
      </c>
      <c r="O656" s="407">
        <v>0</v>
      </c>
      <c r="P656" s="407">
        <v>0</v>
      </c>
      <c r="Q656" s="407">
        <v>0</v>
      </c>
      <c r="R656" s="407">
        <v>0</v>
      </c>
      <c r="S656" s="407">
        <v>0</v>
      </c>
      <c r="T656" s="407">
        <v>0</v>
      </c>
      <c r="U656" s="407">
        <v>0</v>
      </c>
      <c r="V656" s="407">
        <v>0</v>
      </c>
      <c r="W656" s="407">
        <v>0</v>
      </c>
      <c r="X656" s="407">
        <v>0</v>
      </c>
      <c r="Y656" s="407">
        <v>0</v>
      </c>
      <c r="Z656" s="407">
        <v>0</v>
      </c>
      <c r="AA656" s="407">
        <v>0</v>
      </c>
      <c r="AB656" s="407">
        <v>0</v>
      </c>
      <c r="AC656" s="407">
        <v>0</v>
      </c>
      <c r="AD656" s="407">
        <v>0</v>
      </c>
      <c r="AE656" s="407">
        <v>0</v>
      </c>
      <c r="AF656" s="407">
        <v>0</v>
      </c>
      <c r="AG656" s="407">
        <v>0</v>
      </c>
      <c r="AH656" s="407">
        <v>0</v>
      </c>
      <c r="AI656" s="407">
        <v>0</v>
      </c>
      <c r="AJ656" s="407">
        <v>0</v>
      </c>
      <c r="AK656" s="407">
        <v>0</v>
      </c>
      <c r="AL656" s="407">
        <v>0</v>
      </c>
      <c r="AM656" s="407">
        <v>0</v>
      </c>
      <c r="AN656" s="407">
        <v>0</v>
      </c>
      <c r="AO656" s="407">
        <v>0</v>
      </c>
      <c r="AP656" s="407">
        <v>0</v>
      </c>
      <c r="AQ656" s="407">
        <v>0</v>
      </c>
      <c r="AR656" s="407">
        <v>0</v>
      </c>
      <c r="AS656" s="407">
        <v>0</v>
      </c>
      <c r="AT656" s="407">
        <v>0</v>
      </c>
      <c r="AU656" s="407">
        <v>0</v>
      </c>
      <c r="AV656" s="407">
        <v>0</v>
      </c>
      <c r="AW656" s="407">
        <v>0</v>
      </c>
      <c r="AX656" s="407">
        <v>0</v>
      </c>
      <c r="AY656" s="407">
        <v>0</v>
      </c>
      <c r="AZ656" s="407">
        <v>0</v>
      </c>
      <c r="BA656" s="407">
        <v>0</v>
      </c>
      <c r="BB656" s="407">
        <v>0</v>
      </c>
      <c r="BC656" s="407">
        <v>0</v>
      </c>
      <c r="BD656" s="407">
        <v>0</v>
      </c>
      <c r="BE656" s="407">
        <v>0</v>
      </c>
      <c r="BF656" s="407">
        <v>0</v>
      </c>
      <c r="BG656" s="407">
        <v>0</v>
      </c>
      <c r="BH656" s="407">
        <v>0</v>
      </c>
      <c r="BI656" s="407">
        <v>0</v>
      </c>
      <c r="BJ656" s="28"/>
      <c r="BK656" s="28"/>
      <c r="BL656" s="28"/>
      <c r="BM656" s="28"/>
    </row>
    <row r="657" spans="1:65" x14ac:dyDescent="0.35">
      <c r="A657" s="28"/>
      <c r="B657" s="402"/>
      <c r="C657" s="403"/>
      <c r="D657" s="404"/>
      <c r="E657" s="405">
        <v>7</v>
      </c>
      <c r="F657" s="406"/>
      <c r="G657" s="408"/>
      <c r="H657" s="409"/>
      <c r="I657" s="409"/>
      <c r="J657" s="409"/>
      <c r="K657" s="409"/>
      <c r="L657" s="409"/>
      <c r="M657" s="524"/>
      <c r="N657" s="407">
        <v>0</v>
      </c>
      <c r="O657" s="407">
        <v>0</v>
      </c>
      <c r="P657" s="407">
        <v>0</v>
      </c>
      <c r="Q657" s="407">
        <v>0</v>
      </c>
      <c r="R657" s="407">
        <v>0</v>
      </c>
      <c r="S657" s="407">
        <v>0</v>
      </c>
      <c r="T657" s="407">
        <v>0</v>
      </c>
      <c r="U657" s="407">
        <v>0</v>
      </c>
      <c r="V657" s="407">
        <v>0</v>
      </c>
      <c r="W657" s="407">
        <v>0</v>
      </c>
      <c r="X657" s="407">
        <v>0</v>
      </c>
      <c r="Y657" s="407">
        <v>0</v>
      </c>
      <c r="Z657" s="407">
        <v>0</v>
      </c>
      <c r="AA657" s="407">
        <v>0</v>
      </c>
      <c r="AB657" s="407">
        <v>0</v>
      </c>
      <c r="AC657" s="407">
        <v>0</v>
      </c>
      <c r="AD657" s="407">
        <v>0</v>
      </c>
      <c r="AE657" s="407">
        <v>0</v>
      </c>
      <c r="AF657" s="407">
        <v>0</v>
      </c>
      <c r="AG657" s="407">
        <v>0</v>
      </c>
      <c r="AH657" s="407">
        <v>0</v>
      </c>
      <c r="AI657" s="407">
        <v>0</v>
      </c>
      <c r="AJ657" s="407">
        <v>0</v>
      </c>
      <c r="AK657" s="407">
        <v>0</v>
      </c>
      <c r="AL657" s="407">
        <v>0</v>
      </c>
      <c r="AM657" s="407">
        <v>0</v>
      </c>
      <c r="AN657" s="407">
        <v>0</v>
      </c>
      <c r="AO657" s="407">
        <v>0</v>
      </c>
      <c r="AP657" s="407">
        <v>0</v>
      </c>
      <c r="AQ657" s="407">
        <v>0</v>
      </c>
      <c r="AR657" s="407">
        <v>0</v>
      </c>
      <c r="AS657" s="407">
        <v>0</v>
      </c>
      <c r="AT657" s="407">
        <v>0</v>
      </c>
      <c r="AU657" s="407">
        <v>0</v>
      </c>
      <c r="AV657" s="407">
        <v>0</v>
      </c>
      <c r="AW657" s="407">
        <v>0</v>
      </c>
      <c r="AX657" s="407">
        <v>0</v>
      </c>
      <c r="AY657" s="407">
        <v>0</v>
      </c>
      <c r="AZ657" s="407">
        <v>0</v>
      </c>
      <c r="BA657" s="407">
        <v>0</v>
      </c>
      <c r="BB657" s="407">
        <v>0</v>
      </c>
      <c r="BC657" s="407">
        <v>0</v>
      </c>
      <c r="BD657" s="407">
        <v>0</v>
      </c>
      <c r="BE657" s="407">
        <v>0</v>
      </c>
      <c r="BF657" s="407">
        <v>0</v>
      </c>
      <c r="BG657" s="407">
        <v>0</v>
      </c>
      <c r="BH657" s="407">
        <v>0</v>
      </c>
      <c r="BI657" s="407">
        <v>0</v>
      </c>
      <c r="BJ657" s="28"/>
      <c r="BK657" s="28"/>
      <c r="BL657" s="28"/>
      <c r="BM657" s="28"/>
    </row>
    <row r="658" spans="1:65" x14ac:dyDescent="0.35">
      <c r="A658" s="28"/>
      <c r="B658" s="402"/>
      <c r="C658" s="403"/>
      <c r="D658" s="404"/>
      <c r="E658" s="405">
        <v>8</v>
      </c>
      <c r="F658" s="406"/>
      <c r="G658" s="408"/>
      <c r="H658" s="409"/>
      <c r="I658" s="409"/>
      <c r="J658" s="409"/>
      <c r="K658" s="409"/>
      <c r="L658" s="409"/>
      <c r="M658" s="409"/>
      <c r="N658" s="524"/>
      <c r="O658" s="407">
        <v>0</v>
      </c>
      <c r="P658" s="407">
        <v>0</v>
      </c>
      <c r="Q658" s="407">
        <v>0</v>
      </c>
      <c r="R658" s="407">
        <v>0</v>
      </c>
      <c r="S658" s="407">
        <v>0</v>
      </c>
      <c r="T658" s="407">
        <v>0</v>
      </c>
      <c r="U658" s="407">
        <v>0</v>
      </c>
      <c r="V658" s="407">
        <v>0</v>
      </c>
      <c r="W658" s="407">
        <v>0</v>
      </c>
      <c r="X658" s="407">
        <v>0</v>
      </c>
      <c r="Y658" s="407">
        <v>0</v>
      </c>
      <c r="Z658" s="407">
        <v>0</v>
      </c>
      <c r="AA658" s="407">
        <v>0</v>
      </c>
      <c r="AB658" s="407">
        <v>0</v>
      </c>
      <c r="AC658" s="407">
        <v>0</v>
      </c>
      <c r="AD658" s="407">
        <v>0</v>
      </c>
      <c r="AE658" s="407">
        <v>0</v>
      </c>
      <c r="AF658" s="407">
        <v>0</v>
      </c>
      <c r="AG658" s="407">
        <v>0</v>
      </c>
      <c r="AH658" s="407">
        <v>0</v>
      </c>
      <c r="AI658" s="407">
        <v>0</v>
      </c>
      <c r="AJ658" s="407">
        <v>0</v>
      </c>
      <c r="AK658" s="407">
        <v>0</v>
      </c>
      <c r="AL658" s="407">
        <v>0</v>
      </c>
      <c r="AM658" s="407">
        <v>0</v>
      </c>
      <c r="AN658" s="407">
        <v>0</v>
      </c>
      <c r="AO658" s="407">
        <v>0</v>
      </c>
      <c r="AP658" s="407">
        <v>0</v>
      </c>
      <c r="AQ658" s="407">
        <v>0</v>
      </c>
      <c r="AR658" s="407">
        <v>0</v>
      </c>
      <c r="AS658" s="407">
        <v>0</v>
      </c>
      <c r="AT658" s="407">
        <v>0</v>
      </c>
      <c r="AU658" s="407">
        <v>0</v>
      </c>
      <c r="AV658" s="407">
        <v>0</v>
      </c>
      <c r="AW658" s="407">
        <v>0</v>
      </c>
      <c r="AX658" s="407">
        <v>0</v>
      </c>
      <c r="AY658" s="407">
        <v>0</v>
      </c>
      <c r="AZ658" s="407">
        <v>0</v>
      </c>
      <c r="BA658" s="407">
        <v>0</v>
      </c>
      <c r="BB658" s="407">
        <v>0</v>
      </c>
      <c r="BC658" s="407">
        <v>0</v>
      </c>
      <c r="BD658" s="407">
        <v>0</v>
      </c>
      <c r="BE658" s="407">
        <v>0</v>
      </c>
      <c r="BF658" s="407">
        <v>0</v>
      </c>
      <c r="BG658" s="407">
        <v>0</v>
      </c>
      <c r="BH658" s="407">
        <v>0</v>
      </c>
      <c r="BI658" s="407">
        <v>0</v>
      </c>
      <c r="BJ658" s="28"/>
      <c r="BK658" s="28"/>
      <c r="BL658" s="28"/>
      <c r="BM658" s="28"/>
    </row>
    <row r="659" spans="1:65" x14ac:dyDescent="0.35">
      <c r="A659" s="28"/>
      <c r="B659" s="402"/>
      <c r="C659" s="403"/>
      <c r="D659" s="404"/>
      <c r="E659" s="405">
        <v>9</v>
      </c>
      <c r="F659" s="406"/>
      <c r="G659" s="408"/>
      <c r="H659" s="409"/>
      <c r="I659" s="409"/>
      <c r="J659" s="409"/>
      <c r="K659" s="409"/>
      <c r="L659" s="409"/>
      <c r="M659" s="409"/>
      <c r="N659" s="409"/>
      <c r="O659" s="524"/>
      <c r="P659" s="407">
        <v>0</v>
      </c>
      <c r="Q659" s="407">
        <v>0</v>
      </c>
      <c r="R659" s="407">
        <v>0</v>
      </c>
      <c r="S659" s="407">
        <v>0</v>
      </c>
      <c r="T659" s="407">
        <v>0</v>
      </c>
      <c r="U659" s="407">
        <v>0</v>
      </c>
      <c r="V659" s="407">
        <v>0</v>
      </c>
      <c r="W659" s="407">
        <v>0</v>
      </c>
      <c r="X659" s="407">
        <v>0</v>
      </c>
      <c r="Y659" s="407">
        <v>0</v>
      </c>
      <c r="Z659" s="407">
        <v>0</v>
      </c>
      <c r="AA659" s="407">
        <v>0</v>
      </c>
      <c r="AB659" s="407">
        <v>0</v>
      </c>
      <c r="AC659" s="407">
        <v>0</v>
      </c>
      <c r="AD659" s="407">
        <v>0</v>
      </c>
      <c r="AE659" s="407">
        <v>0</v>
      </c>
      <c r="AF659" s="407">
        <v>0</v>
      </c>
      <c r="AG659" s="407">
        <v>0</v>
      </c>
      <c r="AH659" s="407">
        <v>0</v>
      </c>
      <c r="AI659" s="407">
        <v>0</v>
      </c>
      <c r="AJ659" s="407">
        <v>0</v>
      </c>
      <c r="AK659" s="407">
        <v>0</v>
      </c>
      <c r="AL659" s="407">
        <v>0</v>
      </c>
      <c r="AM659" s="407">
        <v>0</v>
      </c>
      <c r="AN659" s="407">
        <v>0</v>
      </c>
      <c r="AO659" s="407">
        <v>0</v>
      </c>
      <c r="AP659" s="407">
        <v>0</v>
      </c>
      <c r="AQ659" s="407">
        <v>0</v>
      </c>
      <c r="AR659" s="407">
        <v>0</v>
      </c>
      <c r="AS659" s="407">
        <v>0</v>
      </c>
      <c r="AT659" s="407">
        <v>0</v>
      </c>
      <c r="AU659" s="407">
        <v>0</v>
      </c>
      <c r="AV659" s="407">
        <v>0</v>
      </c>
      <c r="AW659" s="407">
        <v>0</v>
      </c>
      <c r="AX659" s="407">
        <v>0</v>
      </c>
      <c r="AY659" s="407">
        <v>0</v>
      </c>
      <c r="AZ659" s="407">
        <v>0</v>
      </c>
      <c r="BA659" s="407">
        <v>0</v>
      </c>
      <c r="BB659" s="407">
        <v>0</v>
      </c>
      <c r="BC659" s="407">
        <v>0</v>
      </c>
      <c r="BD659" s="407">
        <v>0</v>
      </c>
      <c r="BE659" s="407">
        <v>0</v>
      </c>
      <c r="BF659" s="407">
        <v>0</v>
      </c>
      <c r="BG659" s="407">
        <v>0</v>
      </c>
      <c r="BH659" s="407">
        <v>0</v>
      </c>
      <c r="BI659" s="407">
        <v>0</v>
      </c>
      <c r="BJ659" s="28"/>
      <c r="BK659" s="28"/>
      <c r="BL659" s="28"/>
      <c r="BM659" s="28"/>
    </row>
    <row r="660" spans="1:65" x14ac:dyDescent="0.35">
      <c r="A660" s="28"/>
      <c r="B660" s="402"/>
      <c r="C660" s="403"/>
      <c r="D660" s="404"/>
      <c r="E660" s="411">
        <v>10</v>
      </c>
      <c r="F660" s="406"/>
      <c r="G660" s="408"/>
      <c r="H660" s="409"/>
      <c r="I660" s="409"/>
      <c r="J660" s="409"/>
      <c r="K660" s="409"/>
      <c r="L660" s="409"/>
      <c r="M660" s="409"/>
      <c r="N660" s="409"/>
      <c r="O660" s="409"/>
      <c r="P660" s="524"/>
      <c r="Q660" s="407">
        <v>0</v>
      </c>
      <c r="R660" s="407">
        <v>0</v>
      </c>
      <c r="S660" s="407">
        <v>0</v>
      </c>
      <c r="T660" s="407">
        <v>0</v>
      </c>
      <c r="U660" s="407">
        <v>0</v>
      </c>
      <c r="V660" s="407">
        <v>0</v>
      </c>
      <c r="W660" s="407">
        <v>0</v>
      </c>
      <c r="X660" s="407">
        <v>0</v>
      </c>
      <c r="Y660" s="407">
        <v>0</v>
      </c>
      <c r="Z660" s="407">
        <v>0</v>
      </c>
      <c r="AA660" s="407">
        <v>0</v>
      </c>
      <c r="AB660" s="407">
        <v>0</v>
      </c>
      <c r="AC660" s="407">
        <v>0</v>
      </c>
      <c r="AD660" s="407">
        <v>0</v>
      </c>
      <c r="AE660" s="407">
        <v>0</v>
      </c>
      <c r="AF660" s="407">
        <v>0</v>
      </c>
      <c r="AG660" s="407">
        <v>0</v>
      </c>
      <c r="AH660" s="407">
        <v>0</v>
      </c>
      <c r="AI660" s="407">
        <v>0</v>
      </c>
      <c r="AJ660" s="407">
        <v>0</v>
      </c>
      <c r="AK660" s="407">
        <v>0</v>
      </c>
      <c r="AL660" s="407">
        <v>0</v>
      </c>
      <c r="AM660" s="407">
        <v>0</v>
      </c>
      <c r="AN660" s="407">
        <v>0</v>
      </c>
      <c r="AO660" s="407">
        <v>0</v>
      </c>
      <c r="AP660" s="407">
        <v>0</v>
      </c>
      <c r="AQ660" s="407">
        <v>0</v>
      </c>
      <c r="AR660" s="407">
        <v>0</v>
      </c>
      <c r="AS660" s="407">
        <v>0</v>
      </c>
      <c r="AT660" s="407">
        <v>0</v>
      </c>
      <c r="AU660" s="407">
        <v>0</v>
      </c>
      <c r="AV660" s="407">
        <v>0</v>
      </c>
      <c r="AW660" s="407">
        <v>0</v>
      </c>
      <c r="AX660" s="407">
        <v>0</v>
      </c>
      <c r="AY660" s="407">
        <v>0</v>
      </c>
      <c r="AZ660" s="407">
        <v>0</v>
      </c>
      <c r="BA660" s="407">
        <v>0</v>
      </c>
      <c r="BB660" s="407">
        <v>0</v>
      </c>
      <c r="BC660" s="407">
        <v>0</v>
      </c>
      <c r="BD660" s="407">
        <v>0</v>
      </c>
      <c r="BE660" s="407">
        <v>0</v>
      </c>
      <c r="BF660" s="407">
        <v>0</v>
      </c>
      <c r="BG660" s="407">
        <v>0</v>
      </c>
      <c r="BH660" s="407">
        <v>0</v>
      </c>
      <c r="BI660" s="407">
        <v>0</v>
      </c>
      <c r="BJ660" s="28"/>
      <c r="BK660" s="28"/>
      <c r="BL660" s="28"/>
      <c r="BM660" s="28"/>
    </row>
    <row r="661" spans="1:65" x14ac:dyDescent="0.35">
      <c r="A661" s="28"/>
      <c r="B661" s="196"/>
      <c r="C661" s="402">
        <v>0</v>
      </c>
      <c r="D661" s="196"/>
      <c r="E661" s="196"/>
      <c r="F661" s="412"/>
      <c r="G661" s="413">
        <v>0</v>
      </c>
      <c r="H661" s="413">
        <v>0</v>
      </c>
      <c r="I661" s="413">
        <v>0</v>
      </c>
      <c r="J661" s="413">
        <v>0</v>
      </c>
      <c r="K661" s="413">
        <v>0</v>
      </c>
      <c r="L661" s="413">
        <v>0</v>
      </c>
      <c r="M661" s="413">
        <v>0</v>
      </c>
      <c r="N661" s="413">
        <v>0</v>
      </c>
      <c r="O661" s="413">
        <v>0</v>
      </c>
      <c r="P661" s="413">
        <v>0</v>
      </c>
      <c r="Q661" s="413">
        <v>0</v>
      </c>
      <c r="R661" s="413">
        <v>0</v>
      </c>
      <c r="S661" s="413">
        <v>0</v>
      </c>
      <c r="T661" s="413">
        <v>0</v>
      </c>
      <c r="U661" s="413">
        <v>0</v>
      </c>
      <c r="V661" s="413">
        <v>0</v>
      </c>
      <c r="W661" s="413">
        <v>0</v>
      </c>
      <c r="X661" s="413">
        <v>0</v>
      </c>
      <c r="Y661" s="413">
        <v>0</v>
      </c>
      <c r="Z661" s="413">
        <v>0</v>
      </c>
      <c r="AA661" s="413">
        <v>0</v>
      </c>
      <c r="AB661" s="413">
        <v>0</v>
      </c>
      <c r="AC661" s="413">
        <v>0</v>
      </c>
      <c r="AD661" s="413">
        <v>0</v>
      </c>
      <c r="AE661" s="413">
        <v>0</v>
      </c>
      <c r="AF661" s="413">
        <v>0</v>
      </c>
      <c r="AG661" s="413">
        <v>0</v>
      </c>
      <c r="AH661" s="413">
        <v>0</v>
      </c>
      <c r="AI661" s="413">
        <v>0</v>
      </c>
      <c r="AJ661" s="413">
        <v>0</v>
      </c>
      <c r="AK661" s="413">
        <v>0</v>
      </c>
      <c r="AL661" s="413">
        <v>0</v>
      </c>
      <c r="AM661" s="413">
        <v>0</v>
      </c>
      <c r="AN661" s="413">
        <v>0</v>
      </c>
      <c r="AO661" s="413">
        <v>0</v>
      </c>
      <c r="AP661" s="413">
        <v>0</v>
      </c>
      <c r="AQ661" s="413">
        <v>0</v>
      </c>
      <c r="AR661" s="413">
        <v>0</v>
      </c>
      <c r="AS661" s="413">
        <v>0</v>
      </c>
      <c r="AT661" s="413">
        <v>0</v>
      </c>
      <c r="AU661" s="413">
        <v>0</v>
      </c>
      <c r="AV661" s="413">
        <v>0</v>
      </c>
      <c r="AW661" s="413">
        <v>0</v>
      </c>
      <c r="AX661" s="413">
        <v>0</v>
      </c>
      <c r="AY661" s="413">
        <v>0</v>
      </c>
      <c r="AZ661" s="413">
        <v>0</v>
      </c>
      <c r="BA661" s="413">
        <v>0</v>
      </c>
      <c r="BB661" s="413">
        <v>0</v>
      </c>
      <c r="BC661" s="413">
        <v>0</v>
      </c>
      <c r="BD661" s="413">
        <v>0</v>
      </c>
      <c r="BE661" s="413">
        <v>0</v>
      </c>
      <c r="BF661" s="413">
        <v>0</v>
      </c>
      <c r="BG661" s="413">
        <v>0</v>
      </c>
      <c r="BH661" s="413">
        <v>0</v>
      </c>
      <c r="BI661" s="413">
        <v>0</v>
      </c>
      <c r="BJ661" s="28"/>
      <c r="BK661" s="28"/>
      <c r="BL661" s="28"/>
      <c r="BM661" s="28"/>
    </row>
    <row r="662" spans="1:65" x14ac:dyDescent="0.35">
      <c r="A662" s="28"/>
      <c r="B662" s="397">
        <v>0</v>
      </c>
      <c r="C662" s="398"/>
      <c r="D662" s="399" t="s">
        <v>499</v>
      </c>
      <c r="E662" s="398"/>
      <c r="F662" s="400"/>
      <c r="G662" s="401">
        <v>0</v>
      </c>
      <c r="H662" s="401">
        <v>0</v>
      </c>
      <c r="I662" s="401">
        <v>0</v>
      </c>
      <c r="J662" s="401">
        <v>0</v>
      </c>
      <c r="K662" s="401">
        <v>0</v>
      </c>
      <c r="L662" s="401">
        <v>0</v>
      </c>
      <c r="M662" s="401">
        <v>0</v>
      </c>
      <c r="N662" s="401">
        <v>0</v>
      </c>
      <c r="O662" s="401">
        <v>0</v>
      </c>
      <c r="P662" s="401">
        <v>0</v>
      </c>
      <c r="Q662" s="401">
        <v>0</v>
      </c>
      <c r="R662" s="401">
        <v>0</v>
      </c>
      <c r="S662" s="401">
        <v>0</v>
      </c>
      <c r="T662" s="401">
        <v>0</v>
      </c>
      <c r="U662" s="401">
        <v>0</v>
      </c>
      <c r="V662" s="401">
        <v>0</v>
      </c>
      <c r="W662" s="401">
        <v>0</v>
      </c>
      <c r="X662" s="401">
        <v>0</v>
      </c>
      <c r="Y662" s="401">
        <v>0</v>
      </c>
      <c r="Z662" s="401">
        <v>0</v>
      </c>
      <c r="AA662" s="401">
        <v>0</v>
      </c>
      <c r="AB662" s="401">
        <v>0</v>
      </c>
      <c r="AC662" s="401">
        <v>0</v>
      </c>
      <c r="AD662" s="401">
        <v>0</v>
      </c>
      <c r="AE662" s="401">
        <v>0</v>
      </c>
      <c r="AF662" s="401">
        <v>0</v>
      </c>
      <c r="AG662" s="401">
        <v>0</v>
      </c>
      <c r="AH662" s="401">
        <v>0</v>
      </c>
      <c r="AI662" s="401">
        <v>0</v>
      </c>
      <c r="AJ662" s="401">
        <v>0</v>
      </c>
      <c r="AK662" s="401">
        <v>0</v>
      </c>
      <c r="AL662" s="401">
        <v>0</v>
      </c>
      <c r="AM662" s="401">
        <v>0</v>
      </c>
      <c r="AN662" s="401">
        <v>0</v>
      </c>
      <c r="AO662" s="401">
        <v>0</v>
      </c>
      <c r="AP662" s="401">
        <v>0</v>
      </c>
      <c r="AQ662" s="401">
        <v>0</v>
      </c>
      <c r="AR662" s="401">
        <v>0</v>
      </c>
      <c r="AS662" s="401">
        <v>0</v>
      </c>
      <c r="AT662" s="401">
        <v>0</v>
      </c>
      <c r="AU662" s="401">
        <v>0</v>
      </c>
      <c r="AV662" s="401">
        <v>0</v>
      </c>
      <c r="AW662" s="401">
        <v>0</v>
      </c>
      <c r="AX662" s="401">
        <v>0</v>
      </c>
      <c r="AY662" s="401">
        <v>0</v>
      </c>
      <c r="AZ662" s="401">
        <v>0</v>
      </c>
      <c r="BA662" s="401">
        <v>0</v>
      </c>
      <c r="BB662" s="401">
        <v>0</v>
      </c>
      <c r="BC662" s="401">
        <v>0</v>
      </c>
      <c r="BD662" s="401">
        <v>0</v>
      </c>
      <c r="BE662" s="401">
        <v>0</v>
      </c>
      <c r="BF662" s="401">
        <v>0</v>
      </c>
      <c r="BG662" s="401">
        <v>0</v>
      </c>
      <c r="BH662" s="401">
        <v>0</v>
      </c>
      <c r="BI662" s="401">
        <v>0</v>
      </c>
      <c r="BJ662" s="28"/>
      <c r="BK662" s="28"/>
      <c r="BL662" s="28"/>
      <c r="BM662" s="28"/>
    </row>
    <row r="663" spans="1:65" ht="118" x14ac:dyDescent="0.35">
      <c r="A663" s="28"/>
      <c r="B663" s="402"/>
      <c r="C663" s="403"/>
      <c r="D663" s="404" t="s">
        <v>500</v>
      </c>
      <c r="E663" s="405">
        <v>0</v>
      </c>
      <c r="F663" s="406"/>
      <c r="G663" s="407"/>
      <c r="H663" s="407"/>
      <c r="I663" s="407"/>
      <c r="J663" s="407"/>
      <c r="K663" s="407"/>
      <c r="L663" s="407"/>
      <c r="M663" s="407"/>
      <c r="N663" s="407"/>
      <c r="O663" s="407"/>
      <c r="P663" s="407"/>
      <c r="Q663" s="407"/>
      <c r="R663" s="407"/>
      <c r="S663" s="407"/>
      <c r="T663" s="407"/>
      <c r="U663" s="407"/>
      <c r="V663" s="407"/>
      <c r="W663" s="407"/>
      <c r="X663" s="407"/>
      <c r="Y663" s="407"/>
      <c r="Z663" s="407"/>
      <c r="AA663" s="407"/>
      <c r="AB663" s="407"/>
      <c r="AC663" s="407"/>
      <c r="AD663" s="407"/>
      <c r="AE663" s="407"/>
      <c r="AF663" s="407"/>
      <c r="AG663" s="407"/>
      <c r="AH663" s="407"/>
      <c r="AI663" s="407"/>
      <c r="AJ663" s="407"/>
      <c r="AK663" s="407"/>
      <c r="AL663" s="407"/>
      <c r="AM663" s="407"/>
      <c r="AN663" s="407"/>
      <c r="AO663" s="407"/>
      <c r="AP663" s="407"/>
      <c r="AQ663" s="407"/>
      <c r="AR663" s="407"/>
      <c r="AS663" s="407"/>
      <c r="AT663" s="407"/>
      <c r="AU663" s="407"/>
      <c r="AV663" s="407"/>
      <c r="AW663" s="407"/>
      <c r="AX663" s="407"/>
      <c r="AY663" s="407"/>
      <c r="AZ663" s="407"/>
      <c r="BA663" s="407"/>
      <c r="BB663" s="407"/>
      <c r="BC663" s="407"/>
      <c r="BD663" s="407"/>
      <c r="BE663" s="407"/>
      <c r="BF663" s="407"/>
      <c r="BG663" s="407"/>
      <c r="BH663" s="407"/>
      <c r="BI663" s="407"/>
      <c r="BJ663" s="28"/>
      <c r="BK663" s="28"/>
      <c r="BL663" s="28"/>
      <c r="BM663" s="28"/>
    </row>
    <row r="664" spans="1:65" x14ac:dyDescent="0.35">
      <c r="A664" s="28"/>
      <c r="B664" s="402"/>
      <c r="C664" s="403"/>
      <c r="D664" s="404"/>
      <c r="E664" s="405">
        <v>1</v>
      </c>
      <c r="F664" s="406"/>
      <c r="G664" s="523"/>
      <c r="H664" s="407">
        <v>0</v>
      </c>
      <c r="I664" s="407">
        <v>0</v>
      </c>
      <c r="J664" s="407">
        <v>0</v>
      </c>
      <c r="K664" s="407">
        <v>0</v>
      </c>
      <c r="L664" s="407">
        <v>0</v>
      </c>
      <c r="M664" s="407">
        <v>0</v>
      </c>
      <c r="N664" s="407">
        <v>0</v>
      </c>
      <c r="O664" s="407">
        <v>0</v>
      </c>
      <c r="P664" s="407">
        <v>0</v>
      </c>
      <c r="Q664" s="407">
        <v>0</v>
      </c>
      <c r="R664" s="407">
        <v>0</v>
      </c>
      <c r="S664" s="407">
        <v>0</v>
      </c>
      <c r="T664" s="407">
        <v>0</v>
      </c>
      <c r="U664" s="407">
        <v>0</v>
      </c>
      <c r="V664" s="407">
        <v>0</v>
      </c>
      <c r="W664" s="407">
        <v>0</v>
      </c>
      <c r="X664" s="407">
        <v>0</v>
      </c>
      <c r="Y664" s="407">
        <v>0</v>
      </c>
      <c r="Z664" s="407">
        <v>0</v>
      </c>
      <c r="AA664" s="407">
        <v>0</v>
      </c>
      <c r="AB664" s="407">
        <v>0</v>
      </c>
      <c r="AC664" s="407">
        <v>0</v>
      </c>
      <c r="AD664" s="407">
        <v>0</v>
      </c>
      <c r="AE664" s="407">
        <v>0</v>
      </c>
      <c r="AF664" s="407">
        <v>0</v>
      </c>
      <c r="AG664" s="407">
        <v>0</v>
      </c>
      <c r="AH664" s="407">
        <v>0</v>
      </c>
      <c r="AI664" s="407">
        <v>0</v>
      </c>
      <c r="AJ664" s="407">
        <v>0</v>
      </c>
      <c r="AK664" s="407">
        <v>0</v>
      </c>
      <c r="AL664" s="407">
        <v>0</v>
      </c>
      <c r="AM664" s="407">
        <v>0</v>
      </c>
      <c r="AN664" s="407">
        <v>0</v>
      </c>
      <c r="AO664" s="407">
        <v>0</v>
      </c>
      <c r="AP664" s="407">
        <v>0</v>
      </c>
      <c r="AQ664" s="407">
        <v>0</v>
      </c>
      <c r="AR664" s="407">
        <v>0</v>
      </c>
      <c r="AS664" s="407">
        <v>0</v>
      </c>
      <c r="AT664" s="407">
        <v>0</v>
      </c>
      <c r="AU664" s="407">
        <v>0</v>
      </c>
      <c r="AV664" s="407">
        <v>0</v>
      </c>
      <c r="AW664" s="407">
        <v>0</v>
      </c>
      <c r="AX664" s="407">
        <v>0</v>
      </c>
      <c r="AY664" s="407">
        <v>0</v>
      </c>
      <c r="AZ664" s="407">
        <v>0</v>
      </c>
      <c r="BA664" s="407">
        <v>0</v>
      </c>
      <c r="BB664" s="407">
        <v>0</v>
      </c>
      <c r="BC664" s="407">
        <v>0</v>
      </c>
      <c r="BD664" s="407">
        <v>0</v>
      </c>
      <c r="BE664" s="407">
        <v>0</v>
      </c>
      <c r="BF664" s="407">
        <v>0</v>
      </c>
      <c r="BG664" s="407">
        <v>0</v>
      </c>
      <c r="BH664" s="407">
        <v>0</v>
      </c>
      <c r="BI664" s="407">
        <v>0</v>
      </c>
      <c r="BJ664" s="28"/>
      <c r="BK664" s="28"/>
      <c r="BL664" s="28"/>
      <c r="BM664" s="28"/>
    </row>
    <row r="665" spans="1:65" x14ac:dyDescent="0.35">
      <c r="A665" s="28"/>
      <c r="B665" s="402"/>
      <c r="C665" s="403"/>
      <c r="D665" s="404"/>
      <c r="E665" s="405">
        <v>2</v>
      </c>
      <c r="F665" s="406"/>
      <c r="G665" s="408"/>
      <c r="H665" s="524"/>
      <c r="I665" s="407">
        <v>0</v>
      </c>
      <c r="J665" s="407">
        <v>0</v>
      </c>
      <c r="K665" s="407">
        <v>0</v>
      </c>
      <c r="L665" s="407">
        <v>0</v>
      </c>
      <c r="M665" s="407">
        <v>0</v>
      </c>
      <c r="N665" s="407">
        <v>0</v>
      </c>
      <c r="O665" s="407">
        <v>0</v>
      </c>
      <c r="P665" s="407">
        <v>0</v>
      </c>
      <c r="Q665" s="407">
        <v>0</v>
      </c>
      <c r="R665" s="407">
        <v>0</v>
      </c>
      <c r="S665" s="407">
        <v>0</v>
      </c>
      <c r="T665" s="407">
        <v>0</v>
      </c>
      <c r="U665" s="407">
        <v>0</v>
      </c>
      <c r="V665" s="407">
        <v>0</v>
      </c>
      <c r="W665" s="407">
        <v>0</v>
      </c>
      <c r="X665" s="407">
        <v>0</v>
      </c>
      <c r="Y665" s="407">
        <v>0</v>
      </c>
      <c r="Z665" s="407">
        <v>0</v>
      </c>
      <c r="AA665" s="407">
        <v>0</v>
      </c>
      <c r="AB665" s="407">
        <v>0</v>
      </c>
      <c r="AC665" s="407">
        <v>0</v>
      </c>
      <c r="AD665" s="407">
        <v>0</v>
      </c>
      <c r="AE665" s="407">
        <v>0</v>
      </c>
      <c r="AF665" s="407">
        <v>0</v>
      </c>
      <c r="AG665" s="407">
        <v>0</v>
      </c>
      <c r="AH665" s="407">
        <v>0</v>
      </c>
      <c r="AI665" s="407">
        <v>0</v>
      </c>
      <c r="AJ665" s="407">
        <v>0</v>
      </c>
      <c r="AK665" s="407">
        <v>0</v>
      </c>
      <c r="AL665" s="407">
        <v>0</v>
      </c>
      <c r="AM665" s="407">
        <v>0</v>
      </c>
      <c r="AN665" s="407">
        <v>0</v>
      </c>
      <c r="AO665" s="407">
        <v>0</v>
      </c>
      <c r="AP665" s="407">
        <v>0</v>
      </c>
      <c r="AQ665" s="407">
        <v>0</v>
      </c>
      <c r="AR665" s="407">
        <v>0</v>
      </c>
      <c r="AS665" s="407">
        <v>0</v>
      </c>
      <c r="AT665" s="407">
        <v>0</v>
      </c>
      <c r="AU665" s="407">
        <v>0</v>
      </c>
      <c r="AV665" s="407">
        <v>0</v>
      </c>
      <c r="AW665" s="407">
        <v>0</v>
      </c>
      <c r="AX665" s="407">
        <v>0</v>
      </c>
      <c r="AY665" s="407">
        <v>0</v>
      </c>
      <c r="AZ665" s="407">
        <v>0</v>
      </c>
      <c r="BA665" s="407">
        <v>0</v>
      </c>
      <c r="BB665" s="407">
        <v>0</v>
      </c>
      <c r="BC665" s="407">
        <v>0</v>
      </c>
      <c r="BD665" s="407">
        <v>0</v>
      </c>
      <c r="BE665" s="407">
        <v>0</v>
      </c>
      <c r="BF665" s="407">
        <v>0</v>
      </c>
      <c r="BG665" s="407">
        <v>0</v>
      </c>
      <c r="BH665" s="407">
        <v>0</v>
      </c>
      <c r="BI665" s="407">
        <v>0</v>
      </c>
      <c r="BJ665" s="28"/>
      <c r="BK665" s="28"/>
      <c r="BL665" s="28"/>
      <c r="BM665" s="28"/>
    </row>
    <row r="666" spans="1:65" x14ac:dyDescent="0.35">
      <c r="A666" s="28"/>
      <c r="B666" s="402"/>
      <c r="C666" s="403"/>
      <c r="D666" s="404"/>
      <c r="E666" s="405">
        <v>3</v>
      </c>
      <c r="F666" s="406"/>
      <c r="G666" s="408"/>
      <c r="H666" s="409"/>
      <c r="I666" s="524"/>
      <c r="J666" s="407">
        <v>0</v>
      </c>
      <c r="K666" s="407">
        <v>0</v>
      </c>
      <c r="L666" s="407">
        <v>0</v>
      </c>
      <c r="M666" s="407">
        <v>0</v>
      </c>
      <c r="N666" s="407">
        <v>0</v>
      </c>
      <c r="O666" s="407">
        <v>0</v>
      </c>
      <c r="P666" s="407">
        <v>0</v>
      </c>
      <c r="Q666" s="407">
        <v>0</v>
      </c>
      <c r="R666" s="407">
        <v>0</v>
      </c>
      <c r="S666" s="407">
        <v>0</v>
      </c>
      <c r="T666" s="407">
        <v>0</v>
      </c>
      <c r="U666" s="407">
        <v>0</v>
      </c>
      <c r="V666" s="407">
        <v>0</v>
      </c>
      <c r="W666" s="407">
        <v>0</v>
      </c>
      <c r="X666" s="407">
        <v>0</v>
      </c>
      <c r="Y666" s="407">
        <v>0</v>
      </c>
      <c r="Z666" s="407">
        <v>0</v>
      </c>
      <c r="AA666" s="407">
        <v>0</v>
      </c>
      <c r="AB666" s="407">
        <v>0</v>
      </c>
      <c r="AC666" s="407">
        <v>0</v>
      </c>
      <c r="AD666" s="407">
        <v>0</v>
      </c>
      <c r="AE666" s="407">
        <v>0</v>
      </c>
      <c r="AF666" s="407">
        <v>0</v>
      </c>
      <c r="AG666" s="407">
        <v>0</v>
      </c>
      <c r="AH666" s="407">
        <v>0</v>
      </c>
      <c r="AI666" s="407">
        <v>0</v>
      </c>
      <c r="AJ666" s="407">
        <v>0</v>
      </c>
      <c r="AK666" s="407">
        <v>0</v>
      </c>
      <c r="AL666" s="407">
        <v>0</v>
      </c>
      <c r="AM666" s="407">
        <v>0</v>
      </c>
      <c r="AN666" s="407">
        <v>0</v>
      </c>
      <c r="AO666" s="407">
        <v>0</v>
      </c>
      <c r="AP666" s="407">
        <v>0</v>
      </c>
      <c r="AQ666" s="407">
        <v>0</v>
      </c>
      <c r="AR666" s="407">
        <v>0</v>
      </c>
      <c r="AS666" s="407">
        <v>0</v>
      </c>
      <c r="AT666" s="407">
        <v>0</v>
      </c>
      <c r="AU666" s="407">
        <v>0</v>
      </c>
      <c r="AV666" s="407">
        <v>0</v>
      </c>
      <c r="AW666" s="407">
        <v>0</v>
      </c>
      <c r="AX666" s="407">
        <v>0</v>
      </c>
      <c r="AY666" s="407">
        <v>0</v>
      </c>
      <c r="AZ666" s="407">
        <v>0</v>
      </c>
      <c r="BA666" s="407">
        <v>0</v>
      </c>
      <c r="BB666" s="407">
        <v>0</v>
      </c>
      <c r="BC666" s="407">
        <v>0</v>
      </c>
      <c r="BD666" s="407">
        <v>0</v>
      </c>
      <c r="BE666" s="407">
        <v>0</v>
      </c>
      <c r="BF666" s="407">
        <v>0</v>
      </c>
      <c r="BG666" s="407">
        <v>0</v>
      </c>
      <c r="BH666" s="407">
        <v>0</v>
      </c>
      <c r="BI666" s="407">
        <v>0</v>
      </c>
      <c r="BJ666" s="28"/>
      <c r="BK666" s="28"/>
      <c r="BL666" s="28"/>
      <c r="BM666" s="28"/>
    </row>
    <row r="667" spans="1:65" x14ac:dyDescent="0.35">
      <c r="A667" s="28"/>
      <c r="B667" s="402"/>
      <c r="C667" s="403"/>
      <c r="D667" s="404"/>
      <c r="E667" s="405">
        <v>4</v>
      </c>
      <c r="F667" s="406"/>
      <c r="G667" s="408"/>
      <c r="H667" s="409"/>
      <c r="I667" s="409"/>
      <c r="J667" s="524"/>
      <c r="K667" s="407">
        <v>0</v>
      </c>
      <c r="L667" s="407">
        <v>0</v>
      </c>
      <c r="M667" s="407">
        <v>0</v>
      </c>
      <c r="N667" s="407">
        <v>0</v>
      </c>
      <c r="O667" s="407">
        <v>0</v>
      </c>
      <c r="P667" s="407">
        <v>0</v>
      </c>
      <c r="Q667" s="407">
        <v>0</v>
      </c>
      <c r="R667" s="407">
        <v>0</v>
      </c>
      <c r="S667" s="407">
        <v>0</v>
      </c>
      <c r="T667" s="407">
        <v>0</v>
      </c>
      <c r="U667" s="407">
        <v>0</v>
      </c>
      <c r="V667" s="407">
        <v>0</v>
      </c>
      <c r="W667" s="407">
        <v>0</v>
      </c>
      <c r="X667" s="407">
        <v>0</v>
      </c>
      <c r="Y667" s="407">
        <v>0</v>
      </c>
      <c r="Z667" s="407">
        <v>0</v>
      </c>
      <c r="AA667" s="407">
        <v>0</v>
      </c>
      <c r="AB667" s="407">
        <v>0</v>
      </c>
      <c r="AC667" s="407">
        <v>0</v>
      </c>
      <c r="AD667" s="407">
        <v>0</v>
      </c>
      <c r="AE667" s="407">
        <v>0</v>
      </c>
      <c r="AF667" s="407">
        <v>0</v>
      </c>
      <c r="AG667" s="407">
        <v>0</v>
      </c>
      <c r="AH667" s="407">
        <v>0</v>
      </c>
      <c r="AI667" s="407">
        <v>0</v>
      </c>
      <c r="AJ667" s="407">
        <v>0</v>
      </c>
      <c r="AK667" s="407">
        <v>0</v>
      </c>
      <c r="AL667" s="407">
        <v>0</v>
      </c>
      <c r="AM667" s="407">
        <v>0</v>
      </c>
      <c r="AN667" s="407">
        <v>0</v>
      </c>
      <c r="AO667" s="407">
        <v>0</v>
      </c>
      <c r="AP667" s="407">
        <v>0</v>
      </c>
      <c r="AQ667" s="407">
        <v>0</v>
      </c>
      <c r="AR667" s="407">
        <v>0</v>
      </c>
      <c r="AS667" s="407">
        <v>0</v>
      </c>
      <c r="AT667" s="407">
        <v>0</v>
      </c>
      <c r="AU667" s="407">
        <v>0</v>
      </c>
      <c r="AV667" s="407">
        <v>0</v>
      </c>
      <c r="AW667" s="407">
        <v>0</v>
      </c>
      <c r="AX667" s="407">
        <v>0</v>
      </c>
      <c r="AY667" s="407">
        <v>0</v>
      </c>
      <c r="AZ667" s="407">
        <v>0</v>
      </c>
      <c r="BA667" s="407">
        <v>0</v>
      </c>
      <c r="BB667" s="407">
        <v>0</v>
      </c>
      <c r="BC667" s="407">
        <v>0</v>
      </c>
      <c r="BD667" s="407">
        <v>0</v>
      </c>
      <c r="BE667" s="407">
        <v>0</v>
      </c>
      <c r="BF667" s="407">
        <v>0</v>
      </c>
      <c r="BG667" s="407">
        <v>0</v>
      </c>
      <c r="BH667" s="407">
        <v>0</v>
      </c>
      <c r="BI667" s="407">
        <v>0</v>
      </c>
      <c r="BJ667" s="28"/>
      <c r="BK667" s="28"/>
      <c r="BL667" s="28"/>
      <c r="BM667" s="28"/>
    </row>
    <row r="668" spans="1:65" x14ac:dyDescent="0.35">
      <c r="A668" s="28"/>
      <c r="B668" s="402"/>
      <c r="C668" s="403"/>
      <c r="D668" s="404"/>
      <c r="E668" s="405">
        <v>5</v>
      </c>
      <c r="F668" s="406"/>
      <c r="G668" s="408"/>
      <c r="H668" s="409"/>
      <c r="I668" s="409"/>
      <c r="J668" s="409"/>
      <c r="K668" s="524"/>
      <c r="L668" s="407">
        <v>0</v>
      </c>
      <c r="M668" s="407">
        <v>0</v>
      </c>
      <c r="N668" s="407">
        <v>0</v>
      </c>
      <c r="O668" s="407">
        <v>0</v>
      </c>
      <c r="P668" s="407">
        <v>0</v>
      </c>
      <c r="Q668" s="407">
        <v>0</v>
      </c>
      <c r="R668" s="407">
        <v>0</v>
      </c>
      <c r="S668" s="407">
        <v>0</v>
      </c>
      <c r="T668" s="407">
        <v>0</v>
      </c>
      <c r="U668" s="407">
        <v>0</v>
      </c>
      <c r="V668" s="407">
        <v>0</v>
      </c>
      <c r="W668" s="407">
        <v>0</v>
      </c>
      <c r="X668" s="407">
        <v>0</v>
      </c>
      <c r="Y668" s="407">
        <v>0</v>
      </c>
      <c r="Z668" s="407">
        <v>0</v>
      </c>
      <c r="AA668" s="407">
        <v>0</v>
      </c>
      <c r="AB668" s="407">
        <v>0</v>
      </c>
      <c r="AC668" s="407">
        <v>0</v>
      </c>
      <c r="AD668" s="407">
        <v>0</v>
      </c>
      <c r="AE668" s="407">
        <v>0</v>
      </c>
      <c r="AF668" s="407">
        <v>0</v>
      </c>
      <c r="AG668" s="407">
        <v>0</v>
      </c>
      <c r="AH668" s="407">
        <v>0</v>
      </c>
      <c r="AI668" s="407">
        <v>0</v>
      </c>
      <c r="AJ668" s="407">
        <v>0</v>
      </c>
      <c r="AK668" s="407">
        <v>0</v>
      </c>
      <c r="AL668" s="407">
        <v>0</v>
      </c>
      <c r="AM668" s="407">
        <v>0</v>
      </c>
      <c r="AN668" s="407">
        <v>0</v>
      </c>
      <c r="AO668" s="407">
        <v>0</v>
      </c>
      <c r="AP668" s="407">
        <v>0</v>
      </c>
      <c r="AQ668" s="407">
        <v>0</v>
      </c>
      <c r="AR668" s="407">
        <v>0</v>
      </c>
      <c r="AS668" s="407">
        <v>0</v>
      </c>
      <c r="AT668" s="407">
        <v>0</v>
      </c>
      <c r="AU668" s="407">
        <v>0</v>
      </c>
      <c r="AV668" s="407">
        <v>0</v>
      </c>
      <c r="AW668" s="407">
        <v>0</v>
      </c>
      <c r="AX668" s="407">
        <v>0</v>
      </c>
      <c r="AY668" s="407">
        <v>0</v>
      </c>
      <c r="AZ668" s="407">
        <v>0</v>
      </c>
      <c r="BA668" s="407">
        <v>0</v>
      </c>
      <c r="BB668" s="407">
        <v>0</v>
      </c>
      <c r="BC668" s="407">
        <v>0</v>
      </c>
      <c r="BD668" s="407">
        <v>0</v>
      </c>
      <c r="BE668" s="407">
        <v>0</v>
      </c>
      <c r="BF668" s="407">
        <v>0</v>
      </c>
      <c r="BG668" s="407">
        <v>0</v>
      </c>
      <c r="BH668" s="407">
        <v>0</v>
      </c>
      <c r="BI668" s="407">
        <v>0</v>
      </c>
      <c r="BJ668" s="28"/>
      <c r="BK668" s="28"/>
      <c r="BL668" s="28"/>
      <c r="BM668" s="28"/>
    </row>
    <row r="669" spans="1:65" x14ac:dyDescent="0.35">
      <c r="A669" s="28"/>
      <c r="B669" s="402"/>
      <c r="C669" s="403"/>
      <c r="D669" s="404"/>
      <c r="E669" s="405">
        <v>6</v>
      </c>
      <c r="F669" s="406"/>
      <c r="G669" s="408"/>
      <c r="H669" s="409"/>
      <c r="I669" s="409"/>
      <c r="J669" s="409"/>
      <c r="K669" s="409"/>
      <c r="L669" s="524"/>
      <c r="M669" s="407">
        <v>0</v>
      </c>
      <c r="N669" s="407">
        <v>0</v>
      </c>
      <c r="O669" s="407">
        <v>0</v>
      </c>
      <c r="P669" s="407">
        <v>0</v>
      </c>
      <c r="Q669" s="407">
        <v>0</v>
      </c>
      <c r="R669" s="407">
        <v>0</v>
      </c>
      <c r="S669" s="407">
        <v>0</v>
      </c>
      <c r="T669" s="407">
        <v>0</v>
      </c>
      <c r="U669" s="407">
        <v>0</v>
      </c>
      <c r="V669" s="407">
        <v>0</v>
      </c>
      <c r="W669" s="407">
        <v>0</v>
      </c>
      <c r="X669" s="407">
        <v>0</v>
      </c>
      <c r="Y669" s="407">
        <v>0</v>
      </c>
      <c r="Z669" s="407">
        <v>0</v>
      </c>
      <c r="AA669" s="407">
        <v>0</v>
      </c>
      <c r="AB669" s="407">
        <v>0</v>
      </c>
      <c r="AC669" s="407">
        <v>0</v>
      </c>
      <c r="AD669" s="407">
        <v>0</v>
      </c>
      <c r="AE669" s="407">
        <v>0</v>
      </c>
      <c r="AF669" s="407">
        <v>0</v>
      </c>
      <c r="AG669" s="407">
        <v>0</v>
      </c>
      <c r="AH669" s="407">
        <v>0</v>
      </c>
      <c r="AI669" s="407">
        <v>0</v>
      </c>
      <c r="AJ669" s="407">
        <v>0</v>
      </c>
      <c r="AK669" s="407">
        <v>0</v>
      </c>
      <c r="AL669" s="407">
        <v>0</v>
      </c>
      <c r="AM669" s="407">
        <v>0</v>
      </c>
      <c r="AN669" s="407">
        <v>0</v>
      </c>
      <c r="AO669" s="407">
        <v>0</v>
      </c>
      <c r="AP669" s="407">
        <v>0</v>
      </c>
      <c r="AQ669" s="407">
        <v>0</v>
      </c>
      <c r="AR669" s="407">
        <v>0</v>
      </c>
      <c r="AS669" s="407">
        <v>0</v>
      </c>
      <c r="AT669" s="407">
        <v>0</v>
      </c>
      <c r="AU669" s="407">
        <v>0</v>
      </c>
      <c r="AV669" s="407">
        <v>0</v>
      </c>
      <c r="AW669" s="407">
        <v>0</v>
      </c>
      <c r="AX669" s="407">
        <v>0</v>
      </c>
      <c r="AY669" s="407">
        <v>0</v>
      </c>
      <c r="AZ669" s="407">
        <v>0</v>
      </c>
      <c r="BA669" s="407">
        <v>0</v>
      </c>
      <c r="BB669" s="407">
        <v>0</v>
      </c>
      <c r="BC669" s="407">
        <v>0</v>
      </c>
      <c r="BD669" s="407">
        <v>0</v>
      </c>
      <c r="BE669" s="407">
        <v>0</v>
      </c>
      <c r="BF669" s="407">
        <v>0</v>
      </c>
      <c r="BG669" s="407">
        <v>0</v>
      </c>
      <c r="BH669" s="407">
        <v>0</v>
      </c>
      <c r="BI669" s="407">
        <v>0</v>
      </c>
      <c r="BJ669" s="28"/>
      <c r="BK669" s="28"/>
      <c r="BL669" s="28"/>
      <c r="BM669" s="28"/>
    </row>
    <row r="670" spans="1:65" x14ac:dyDescent="0.35">
      <c r="A670" s="28"/>
      <c r="B670" s="402"/>
      <c r="C670" s="403"/>
      <c r="D670" s="404"/>
      <c r="E670" s="405">
        <v>7</v>
      </c>
      <c r="F670" s="406"/>
      <c r="G670" s="408"/>
      <c r="H670" s="409"/>
      <c r="I670" s="409"/>
      <c r="J670" s="409"/>
      <c r="K670" s="409"/>
      <c r="L670" s="409"/>
      <c r="M670" s="524"/>
      <c r="N670" s="407">
        <v>0</v>
      </c>
      <c r="O670" s="407">
        <v>0</v>
      </c>
      <c r="P670" s="407">
        <v>0</v>
      </c>
      <c r="Q670" s="407">
        <v>0</v>
      </c>
      <c r="R670" s="407">
        <v>0</v>
      </c>
      <c r="S670" s="407">
        <v>0</v>
      </c>
      <c r="T670" s="407">
        <v>0</v>
      </c>
      <c r="U670" s="407">
        <v>0</v>
      </c>
      <c r="V670" s="407">
        <v>0</v>
      </c>
      <c r="W670" s="407">
        <v>0</v>
      </c>
      <c r="X670" s="407">
        <v>0</v>
      </c>
      <c r="Y670" s="407">
        <v>0</v>
      </c>
      <c r="Z670" s="407">
        <v>0</v>
      </c>
      <c r="AA670" s="407">
        <v>0</v>
      </c>
      <c r="AB670" s="407">
        <v>0</v>
      </c>
      <c r="AC670" s="407">
        <v>0</v>
      </c>
      <c r="AD670" s="407">
        <v>0</v>
      </c>
      <c r="AE670" s="407">
        <v>0</v>
      </c>
      <c r="AF670" s="407">
        <v>0</v>
      </c>
      <c r="AG670" s="407">
        <v>0</v>
      </c>
      <c r="AH670" s="407">
        <v>0</v>
      </c>
      <c r="AI670" s="407">
        <v>0</v>
      </c>
      <c r="AJ670" s="407">
        <v>0</v>
      </c>
      <c r="AK670" s="407">
        <v>0</v>
      </c>
      <c r="AL670" s="407">
        <v>0</v>
      </c>
      <c r="AM670" s="407">
        <v>0</v>
      </c>
      <c r="AN670" s="407">
        <v>0</v>
      </c>
      <c r="AO670" s="407">
        <v>0</v>
      </c>
      <c r="AP670" s="407">
        <v>0</v>
      </c>
      <c r="AQ670" s="407">
        <v>0</v>
      </c>
      <c r="AR670" s="407">
        <v>0</v>
      </c>
      <c r="AS670" s="407">
        <v>0</v>
      </c>
      <c r="AT670" s="407">
        <v>0</v>
      </c>
      <c r="AU670" s="407">
        <v>0</v>
      </c>
      <c r="AV670" s="407">
        <v>0</v>
      </c>
      <c r="AW670" s="407">
        <v>0</v>
      </c>
      <c r="AX670" s="407">
        <v>0</v>
      </c>
      <c r="AY670" s="407">
        <v>0</v>
      </c>
      <c r="AZ670" s="407">
        <v>0</v>
      </c>
      <c r="BA670" s="407">
        <v>0</v>
      </c>
      <c r="BB670" s="407">
        <v>0</v>
      </c>
      <c r="BC670" s="407">
        <v>0</v>
      </c>
      <c r="BD670" s="407">
        <v>0</v>
      </c>
      <c r="BE670" s="407">
        <v>0</v>
      </c>
      <c r="BF670" s="407">
        <v>0</v>
      </c>
      <c r="BG670" s="407">
        <v>0</v>
      </c>
      <c r="BH670" s="407">
        <v>0</v>
      </c>
      <c r="BI670" s="407">
        <v>0</v>
      </c>
      <c r="BJ670" s="28"/>
      <c r="BK670" s="28"/>
      <c r="BL670" s="28"/>
      <c r="BM670" s="28"/>
    </row>
    <row r="671" spans="1:65" x14ac:dyDescent="0.35">
      <c r="A671" s="28"/>
      <c r="B671" s="402"/>
      <c r="C671" s="403"/>
      <c r="D671" s="404"/>
      <c r="E671" s="405">
        <v>8</v>
      </c>
      <c r="F671" s="406"/>
      <c r="G671" s="408"/>
      <c r="H671" s="409"/>
      <c r="I671" s="409"/>
      <c r="J671" s="409"/>
      <c r="K671" s="409"/>
      <c r="L671" s="409"/>
      <c r="M671" s="409"/>
      <c r="N671" s="524"/>
      <c r="O671" s="407">
        <v>0</v>
      </c>
      <c r="P671" s="407">
        <v>0</v>
      </c>
      <c r="Q671" s="407">
        <v>0</v>
      </c>
      <c r="R671" s="407">
        <v>0</v>
      </c>
      <c r="S671" s="407">
        <v>0</v>
      </c>
      <c r="T671" s="407">
        <v>0</v>
      </c>
      <c r="U671" s="407">
        <v>0</v>
      </c>
      <c r="V671" s="407">
        <v>0</v>
      </c>
      <c r="W671" s="407">
        <v>0</v>
      </c>
      <c r="X671" s="407">
        <v>0</v>
      </c>
      <c r="Y671" s="407">
        <v>0</v>
      </c>
      <c r="Z671" s="407">
        <v>0</v>
      </c>
      <c r="AA671" s="407">
        <v>0</v>
      </c>
      <c r="AB671" s="407">
        <v>0</v>
      </c>
      <c r="AC671" s="407">
        <v>0</v>
      </c>
      <c r="AD671" s="407">
        <v>0</v>
      </c>
      <c r="AE671" s="407">
        <v>0</v>
      </c>
      <c r="AF671" s="407">
        <v>0</v>
      </c>
      <c r="AG671" s="407">
        <v>0</v>
      </c>
      <c r="AH671" s="407">
        <v>0</v>
      </c>
      <c r="AI671" s="407">
        <v>0</v>
      </c>
      <c r="AJ671" s="407">
        <v>0</v>
      </c>
      <c r="AK671" s="407">
        <v>0</v>
      </c>
      <c r="AL671" s="407">
        <v>0</v>
      </c>
      <c r="AM671" s="407">
        <v>0</v>
      </c>
      <c r="AN671" s="407">
        <v>0</v>
      </c>
      <c r="AO671" s="407">
        <v>0</v>
      </c>
      <c r="AP671" s="407">
        <v>0</v>
      </c>
      <c r="AQ671" s="407">
        <v>0</v>
      </c>
      <c r="AR671" s="407">
        <v>0</v>
      </c>
      <c r="AS671" s="407">
        <v>0</v>
      </c>
      <c r="AT671" s="407">
        <v>0</v>
      </c>
      <c r="AU671" s="407">
        <v>0</v>
      </c>
      <c r="AV671" s="407">
        <v>0</v>
      </c>
      <c r="AW671" s="407">
        <v>0</v>
      </c>
      <c r="AX671" s="407">
        <v>0</v>
      </c>
      <c r="AY671" s="407">
        <v>0</v>
      </c>
      <c r="AZ671" s="407">
        <v>0</v>
      </c>
      <c r="BA671" s="407">
        <v>0</v>
      </c>
      <c r="BB671" s="407">
        <v>0</v>
      </c>
      <c r="BC671" s="407">
        <v>0</v>
      </c>
      <c r="BD671" s="407">
        <v>0</v>
      </c>
      <c r="BE671" s="407">
        <v>0</v>
      </c>
      <c r="BF671" s="407">
        <v>0</v>
      </c>
      <c r="BG671" s="407">
        <v>0</v>
      </c>
      <c r="BH671" s="407">
        <v>0</v>
      </c>
      <c r="BI671" s="407">
        <v>0</v>
      </c>
      <c r="BJ671" s="28"/>
      <c r="BK671" s="28"/>
      <c r="BL671" s="28"/>
      <c r="BM671" s="28"/>
    </row>
    <row r="672" spans="1:65" x14ac:dyDescent="0.35">
      <c r="A672" s="28"/>
      <c r="B672" s="402"/>
      <c r="C672" s="403"/>
      <c r="D672" s="404"/>
      <c r="E672" s="405">
        <v>9</v>
      </c>
      <c r="F672" s="406"/>
      <c r="G672" s="408"/>
      <c r="H672" s="409"/>
      <c r="I672" s="409"/>
      <c r="J672" s="409"/>
      <c r="K672" s="409"/>
      <c r="L672" s="409"/>
      <c r="M672" s="409"/>
      <c r="N672" s="409"/>
      <c r="O672" s="524"/>
      <c r="P672" s="407">
        <v>0</v>
      </c>
      <c r="Q672" s="407">
        <v>0</v>
      </c>
      <c r="R672" s="407">
        <v>0</v>
      </c>
      <c r="S672" s="407">
        <v>0</v>
      </c>
      <c r="T672" s="407">
        <v>0</v>
      </c>
      <c r="U672" s="407">
        <v>0</v>
      </c>
      <c r="V672" s="407">
        <v>0</v>
      </c>
      <c r="W672" s="407">
        <v>0</v>
      </c>
      <c r="X672" s="407">
        <v>0</v>
      </c>
      <c r="Y672" s="407">
        <v>0</v>
      </c>
      <c r="Z672" s="407">
        <v>0</v>
      </c>
      <c r="AA672" s="407">
        <v>0</v>
      </c>
      <c r="AB672" s="407">
        <v>0</v>
      </c>
      <c r="AC672" s="407">
        <v>0</v>
      </c>
      <c r="AD672" s="407">
        <v>0</v>
      </c>
      <c r="AE672" s="407">
        <v>0</v>
      </c>
      <c r="AF672" s="407">
        <v>0</v>
      </c>
      <c r="AG672" s="407">
        <v>0</v>
      </c>
      <c r="AH672" s="407">
        <v>0</v>
      </c>
      <c r="AI672" s="407">
        <v>0</v>
      </c>
      <c r="AJ672" s="407">
        <v>0</v>
      </c>
      <c r="AK672" s="407">
        <v>0</v>
      </c>
      <c r="AL672" s="407">
        <v>0</v>
      </c>
      <c r="AM672" s="407">
        <v>0</v>
      </c>
      <c r="AN672" s="407">
        <v>0</v>
      </c>
      <c r="AO672" s="407">
        <v>0</v>
      </c>
      <c r="AP672" s="407">
        <v>0</v>
      </c>
      <c r="AQ672" s="407">
        <v>0</v>
      </c>
      <c r="AR672" s="407">
        <v>0</v>
      </c>
      <c r="AS672" s="407">
        <v>0</v>
      </c>
      <c r="AT672" s="407">
        <v>0</v>
      </c>
      <c r="AU672" s="407">
        <v>0</v>
      </c>
      <c r="AV672" s="407">
        <v>0</v>
      </c>
      <c r="AW672" s="407">
        <v>0</v>
      </c>
      <c r="AX672" s="407">
        <v>0</v>
      </c>
      <c r="AY672" s="407">
        <v>0</v>
      </c>
      <c r="AZ672" s="407">
        <v>0</v>
      </c>
      <c r="BA672" s="407">
        <v>0</v>
      </c>
      <c r="BB672" s="407">
        <v>0</v>
      </c>
      <c r="BC672" s="407">
        <v>0</v>
      </c>
      <c r="BD672" s="407">
        <v>0</v>
      </c>
      <c r="BE672" s="407">
        <v>0</v>
      </c>
      <c r="BF672" s="407">
        <v>0</v>
      </c>
      <c r="BG672" s="407">
        <v>0</v>
      </c>
      <c r="BH672" s="407">
        <v>0</v>
      </c>
      <c r="BI672" s="407">
        <v>0</v>
      </c>
      <c r="BJ672" s="28"/>
      <c r="BK672" s="28"/>
      <c r="BL672" s="28"/>
      <c r="BM672" s="28"/>
    </row>
    <row r="673" spans="1:65" x14ac:dyDescent="0.35">
      <c r="A673" s="28"/>
      <c r="B673" s="402"/>
      <c r="C673" s="403"/>
      <c r="D673" s="404"/>
      <c r="E673" s="411">
        <v>10</v>
      </c>
      <c r="F673" s="406"/>
      <c r="G673" s="408"/>
      <c r="H673" s="409"/>
      <c r="I673" s="409"/>
      <c r="J673" s="409"/>
      <c r="K673" s="409"/>
      <c r="L673" s="409"/>
      <c r="M673" s="409"/>
      <c r="N673" s="409"/>
      <c r="O673" s="409"/>
      <c r="P673" s="524"/>
      <c r="Q673" s="407">
        <v>0</v>
      </c>
      <c r="R673" s="407">
        <v>0</v>
      </c>
      <c r="S673" s="407">
        <v>0</v>
      </c>
      <c r="T673" s="407">
        <v>0</v>
      </c>
      <c r="U673" s="407">
        <v>0</v>
      </c>
      <c r="V673" s="407">
        <v>0</v>
      </c>
      <c r="W673" s="407">
        <v>0</v>
      </c>
      <c r="X673" s="407">
        <v>0</v>
      </c>
      <c r="Y673" s="407">
        <v>0</v>
      </c>
      <c r="Z673" s="407">
        <v>0</v>
      </c>
      <c r="AA673" s="407">
        <v>0</v>
      </c>
      <c r="AB673" s="407">
        <v>0</v>
      </c>
      <c r="AC673" s="407">
        <v>0</v>
      </c>
      <c r="AD673" s="407">
        <v>0</v>
      </c>
      <c r="AE673" s="407">
        <v>0</v>
      </c>
      <c r="AF673" s="407">
        <v>0</v>
      </c>
      <c r="AG673" s="407">
        <v>0</v>
      </c>
      <c r="AH673" s="407">
        <v>0</v>
      </c>
      <c r="AI673" s="407">
        <v>0</v>
      </c>
      <c r="AJ673" s="407">
        <v>0</v>
      </c>
      <c r="AK673" s="407">
        <v>0</v>
      </c>
      <c r="AL673" s="407">
        <v>0</v>
      </c>
      <c r="AM673" s="407">
        <v>0</v>
      </c>
      <c r="AN673" s="407">
        <v>0</v>
      </c>
      <c r="AO673" s="407">
        <v>0</v>
      </c>
      <c r="AP673" s="407">
        <v>0</v>
      </c>
      <c r="AQ673" s="407">
        <v>0</v>
      </c>
      <c r="AR673" s="407">
        <v>0</v>
      </c>
      <c r="AS673" s="407">
        <v>0</v>
      </c>
      <c r="AT673" s="407">
        <v>0</v>
      </c>
      <c r="AU673" s="407">
        <v>0</v>
      </c>
      <c r="AV673" s="407">
        <v>0</v>
      </c>
      <c r="AW673" s="407">
        <v>0</v>
      </c>
      <c r="AX673" s="407">
        <v>0</v>
      </c>
      <c r="AY673" s="407">
        <v>0</v>
      </c>
      <c r="AZ673" s="407">
        <v>0</v>
      </c>
      <c r="BA673" s="407">
        <v>0</v>
      </c>
      <c r="BB673" s="407">
        <v>0</v>
      </c>
      <c r="BC673" s="407">
        <v>0</v>
      </c>
      <c r="BD673" s="407">
        <v>0</v>
      </c>
      <c r="BE673" s="407">
        <v>0</v>
      </c>
      <c r="BF673" s="407">
        <v>0</v>
      </c>
      <c r="BG673" s="407">
        <v>0</v>
      </c>
      <c r="BH673" s="407">
        <v>0</v>
      </c>
      <c r="BI673" s="407">
        <v>0</v>
      </c>
      <c r="BJ673" s="28"/>
      <c r="BK673" s="28"/>
      <c r="BL673" s="28"/>
      <c r="BM673" s="28"/>
    </row>
    <row r="674" spans="1:65" x14ac:dyDescent="0.35">
      <c r="A674" s="28"/>
      <c r="B674" s="196"/>
      <c r="C674" s="402">
        <v>0</v>
      </c>
      <c r="D674" s="196"/>
      <c r="E674" s="196"/>
      <c r="F674" s="412"/>
      <c r="G674" s="413">
        <v>0</v>
      </c>
      <c r="H674" s="413">
        <v>0</v>
      </c>
      <c r="I674" s="413">
        <v>0</v>
      </c>
      <c r="J674" s="413">
        <v>0</v>
      </c>
      <c r="K674" s="413">
        <v>0</v>
      </c>
      <c r="L674" s="413">
        <v>0</v>
      </c>
      <c r="M674" s="413">
        <v>0</v>
      </c>
      <c r="N674" s="413">
        <v>0</v>
      </c>
      <c r="O674" s="413">
        <v>0</v>
      </c>
      <c r="P674" s="413">
        <v>0</v>
      </c>
      <c r="Q674" s="413">
        <v>0</v>
      </c>
      <c r="R674" s="413">
        <v>0</v>
      </c>
      <c r="S674" s="413">
        <v>0</v>
      </c>
      <c r="T674" s="413">
        <v>0</v>
      </c>
      <c r="U674" s="413">
        <v>0</v>
      </c>
      <c r="V674" s="413">
        <v>0</v>
      </c>
      <c r="W674" s="413">
        <v>0</v>
      </c>
      <c r="X674" s="413">
        <v>0</v>
      </c>
      <c r="Y674" s="413">
        <v>0</v>
      </c>
      <c r="Z674" s="413">
        <v>0</v>
      </c>
      <c r="AA674" s="413">
        <v>0</v>
      </c>
      <c r="AB674" s="413">
        <v>0</v>
      </c>
      <c r="AC674" s="413">
        <v>0</v>
      </c>
      <c r="AD674" s="413">
        <v>0</v>
      </c>
      <c r="AE674" s="413">
        <v>0</v>
      </c>
      <c r="AF674" s="413">
        <v>0</v>
      </c>
      <c r="AG674" s="413">
        <v>0</v>
      </c>
      <c r="AH674" s="413">
        <v>0</v>
      </c>
      <c r="AI674" s="413">
        <v>0</v>
      </c>
      <c r="AJ674" s="413">
        <v>0</v>
      </c>
      <c r="AK674" s="413">
        <v>0</v>
      </c>
      <c r="AL674" s="413">
        <v>0</v>
      </c>
      <c r="AM674" s="413">
        <v>0</v>
      </c>
      <c r="AN674" s="413">
        <v>0</v>
      </c>
      <c r="AO674" s="413">
        <v>0</v>
      </c>
      <c r="AP674" s="413">
        <v>0</v>
      </c>
      <c r="AQ674" s="413">
        <v>0</v>
      </c>
      <c r="AR674" s="413">
        <v>0</v>
      </c>
      <c r="AS674" s="413">
        <v>0</v>
      </c>
      <c r="AT674" s="413">
        <v>0</v>
      </c>
      <c r="AU674" s="413">
        <v>0</v>
      </c>
      <c r="AV674" s="413">
        <v>0</v>
      </c>
      <c r="AW674" s="413">
        <v>0</v>
      </c>
      <c r="AX674" s="413">
        <v>0</v>
      </c>
      <c r="AY674" s="413">
        <v>0</v>
      </c>
      <c r="AZ674" s="413">
        <v>0</v>
      </c>
      <c r="BA674" s="413">
        <v>0</v>
      </c>
      <c r="BB674" s="413">
        <v>0</v>
      </c>
      <c r="BC674" s="413">
        <v>0</v>
      </c>
      <c r="BD674" s="413">
        <v>0</v>
      </c>
      <c r="BE674" s="413">
        <v>0</v>
      </c>
      <c r="BF674" s="413">
        <v>0</v>
      </c>
      <c r="BG674" s="413">
        <v>0</v>
      </c>
      <c r="BH674" s="413">
        <v>0</v>
      </c>
      <c r="BI674" s="413">
        <v>0</v>
      </c>
      <c r="BJ674" s="28"/>
      <c r="BK674" s="28"/>
      <c r="BL674" s="28"/>
      <c r="BM674" s="28"/>
    </row>
    <row r="675" spans="1:65" x14ac:dyDescent="0.35">
      <c r="A675" s="28"/>
      <c r="B675" s="397">
        <v>0</v>
      </c>
      <c r="C675" s="398"/>
      <c r="D675" s="399" t="s">
        <v>499</v>
      </c>
      <c r="E675" s="398"/>
      <c r="F675" s="400"/>
      <c r="G675" s="401">
        <v>0</v>
      </c>
      <c r="H675" s="401">
        <v>0</v>
      </c>
      <c r="I675" s="401">
        <v>0</v>
      </c>
      <c r="J675" s="401">
        <v>0</v>
      </c>
      <c r="K675" s="401">
        <v>0</v>
      </c>
      <c r="L675" s="401">
        <v>0</v>
      </c>
      <c r="M675" s="401">
        <v>0</v>
      </c>
      <c r="N675" s="401">
        <v>0</v>
      </c>
      <c r="O675" s="401">
        <v>0</v>
      </c>
      <c r="P675" s="401">
        <v>0</v>
      </c>
      <c r="Q675" s="401">
        <v>0</v>
      </c>
      <c r="R675" s="401">
        <v>0</v>
      </c>
      <c r="S675" s="401">
        <v>0</v>
      </c>
      <c r="T675" s="401">
        <v>0</v>
      </c>
      <c r="U675" s="401">
        <v>0</v>
      </c>
      <c r="V675" s="401">
        <v>0</v>
      </c>
      <c r="W675" s="401">
        <v>0</v>
      </c>
      <c r="X675" s="401">
        <v>0</v>
      </c>
      <c r="Y675" s="401">
        <v>0</v>
      </c>
      <c r="Z675" s="401">
        <v>0</v>
      </c>
      <c r="AA675" s="401">
        <v>0</v>
      </c>
      <c r="AB675" s="401">
        <v>0</v>
      </c>
      <c r="AC675" s="401">
        <v>0</v>
      </c>
      <c r="AD675" s="401">
        <v>0</v>
      </c>
      <c r="AE675" s="401">
        <v>0</v>
      </c>
      <c r="AF675" s="401">
        <v>0</v>
      </c>
      <c r="AG675" s="401">
        <v>0</v>
      </c>
      <c r="AH675" s="401">
        <v>0</v>
      </c>
      <c r="AI675" s="401">
        <v>0</v>
      </c>
      <c r="AJ675" s="401">
        <v>0</v>
      </c>
      <c r="AK675" s="401">
        <v>0</v>
      </c>
      <c r="AL675" s="401">
        <v>0</v>
      </c>
      <c r="AM675" s="401">
        <v>0</v>
      </c>
      <c r="AN675" s="401">
        <v>0</v>
      </c>
      <c r="AO675" s="401">
        <v>0</v>
      </c>
      <c r="AP675" s="401">
        <v>0</v>
      </c>
      <c r="AQ675" s="401">
        <v>0</v>
      </c>
      <c r="AR675" s="401">
        <v>0</v>
      </c>
      <c r="AS675" s="401">
        <v>0</v>
      </c>
      <c r="AT675" s="401">
        <v>0</v>
      </c>
      <c r="AU675" s="401">
        <v>0</v>
      </c>
      <c r="AV675" s="401">
        <v>0</v>
      </c>
      <c r="AW675" s="401">
        <v>0</v>
      </c>
      <c r="AX675" s="401">
        <v>0</v>
      </c>
      <c r="AY675" s="401">
        <v>0</v>
      </c>
      <c r="AZ675" s="401">
        <v>0</v>
      </c>
      <c r="BA675" s="401">
        <v>0</v>
      </c>
      <c r="BB675" s="401">
        <v>0</v>
      </c>
      <c r="BC675" s="401">
        <v>0</v>
      </c>
      <c r="BD675" s="401">
        <v>0</v>
      </c>
      <c r="BE675" s="401">
        <v>0</v>
      </c>
      <c r="BF675" s="401">
        <v>0</v>
      </c>
      <c r="BG675" s="401">
        <v>0</v>
      </c>
      <c r="BH675" s="401">
        <v>0</v>
      </c>
      <c r="BI675" s="401">
        <v>0</v>
      </c>
      <c r="BJ675" s="28"/>
      <c r="BK675" s="28"/>
      <c r="BL675" s="28"/>
      <c r="BM675" s="28"/>
    </row>
    <row r="676" spans="1:65" ht="118" x14ac:dyDescent="0.35">
      <c r="A676" s="28"/>
      <c r="B676" s="402"/>
      <c r="C676" s="403"/>
      <c r="D676" s="404" t="s">
        <v>500</v>
      </c>
      <c r="E676" s="405">
        <v>0</v>
      </c>
      <c r="F676" s="406"/>
      <c r="G676" s="407"/>
      <c r="H676" s="407"/>
      <c r="I676" s="407"/>
      <c r="J676" s="407"/>
      <c r="K676" s="407"/>
      <c r="L676" s="407"/>
      <c r="M676" s="407"/>
      <c r="N676" s="407"/>
      <c r="O676" s="407"/>
      <c r="P676" s="407"/>
      <c r="Q676" s="407"/>
      <c r="R676" s="407"/>
      <c r="S676" s="407"/>
      <c r="T676" s="407"/>
      <c r="U676" s="407"/>
      <c r="V676" s="407"/>
      <c r="W676" s="407"/>
      <c r="X676" s="407"/>
      <c r="Y676" s="407"/>
      <c r="Z676" s="407"/>
      <c r="AA676" s="407"/>
      <c r="AB676" s="407"/>
      <c r="AC676" s="407"/>
      <c r="AD676" s="407"/>
      <c r="AE676" s="407"/>
      <c r="AF676" s="407"/>
      <c r="AG676" s="407"/>
      <c r="AH676" s="407"/>
      <c r="AI676" s="407"/>
      <c r="AJ676" s="407"/>
      <c r="AK676" s="407"/>
      <c r="AL676" s="407"/>
      <c r="AM676" s="407"/>
      <c r="AN676" s="407"/>
      <c r="AO676" s="407"/>
      <c r="AP676" s="407"/>
      <c r="AQ676" s="407"/>
      <c r="AR676" s="407"/>
      <c r="AS676" s="407"/>
      <c r="AT676" s="407"/>
      <c r="AU676" s="407"/>
      <c r="AV676" s="407"/>
      <c r="AW676" s="407"/>
      <c r="AX676" s="407"/>
      <c r="AY676" s="407"/>
      <c r="AZ676" s="407"/>
      <c r="BA676" s="407"/>
      <c r="BB676" s="407"/>
      <c r="BC676" s="407"/>
      <c r="BD676" s="407"/>
      <c r="BE676" s="407"/>
      <c r="BF676" s="407"/>
      <c r="BG676" s="407"/>
      <c r="BH676" s="407"/>
      <c r="BI676" s="407"/>
      <c r="BJ676" s="28"/>
      <c r="BK676" s="28"/>
      <c r="BL676" s="28"/>
      <c r="BM676" s="28"/>
    </row>
    <row r="677" spans="1:65" x14ac:dyDescent="0.35">
      <c r="A677" s="28"/>
      <c r="B677" s="402"/>
      <c r="C677" s="403"/>
      <c r="D677" s="404"/>
      <c r="E677" s="405">
        <v>1</v>
      </c>
      <c r="F677" s="406"/>
      <c r="G677" s="523"/>
      <c r="H677" s="407">
        <v>0</v>
      </c>
      <c r="I677" s="407">
        <v>0</v>
      </c>
      <c r="J677" s="407">
        <v>0</v>
      </c>
      <c r="K677" s="407">
        <v>0</v>
      </c>
      <c r="L677" s="407">
        <v>0</v>
      </c>
      <c r="M677" s="407">
        <v>0</v>
      </c>
      <c r="N677" s="407">
        <v>0</v>
      </c>
      <c r="O677" s="407">
        <v>0</v>
      </c>
      <c r="P677" s="407">
        <v>0</v>
      </c>
      <c r="Q677" s="407">
        <v>0</v>
      </c>
      <c r="R677" s="407">
        <v>0</v>
      </c>
      <c r="S677" s="407">
        <v>0</v>
      </c>
      <c r="T677" s="407">
        <v>0</v>
      </c>
      <c r="U677" s="407">
        <v>0</v>
      </c>
      <c r="V677" s="407">
        <v>0</v>
      </c>
      <c r="W677" s="407">
        <v>0</v>
      </c>
      <c r="X677" s="407">
        <v>0</v>
      </c>
      <c r="Y677" s="407">
        <v>0</v>
      </c>
      <c r="Z677" s="407">
        <v>0</v>
      </c>
      <c r="AA677" s="407">
        <v>0</v>
      </c>
      <c r="AB677" s="407">
        <v>0</v>
      </c>
      <c r="AC677" s="407">
        <v>0</v>
      </c>
      <c r="AD677" s="407">
        <v>0</v>
      </c>
      <c r="AE677" s="407">
        <v>0</v>
      </c>
      <c r="AF677" s="407">
        <v>0</v>
      </c>
      <c r="AG677" s="407">
        <v>0</v>
      </c>
      <c r="AH677" s="407">
        <v>0</v>
      </c>
      <c r="AI677" s="407">
        <v>0</v>
      </c>
      <c r="AJ677" s="407">
        <v>0</v>
      </c>
      <c r="AK677" s="407">
        <v>0</v>
      </c>
      <c r="AL677" s="407">
        <v>0</v>
      </c>
      <c r="AM677" s="407">
        <v>0</v>
      </c>
      <c r="AN677" s="407">
        <v>0</v>
      </c>
      <c r="AO677" s="407">
        <v>0</v>
      </c>
      <c r="AP677" s="407">
        <v>0</v>
      </c>
      <c r="AQ677" s="407">
        <v>0</v>
      </c>
      <c r="AR677" s="407">
        <v>0</v>
      </c>
      <c r="AS677" s="407">
        <v>0</v>
      </c>
      <c r="AT677" s="407">
        <v>0</v>
      </c>
      <c r="AU677" s="407">
        <v>0</v>
      </c>
      <c r="AV677" s="407">
        <v>0</v>
      </c>
      <c r="AW677" s="407">
        <v>0</v>
      </c>
      <c r="AX677" s="407">
        <v>0</v>
      </c>
      <c r="AY677" s="407">
        <v>0</v>
      </c>
      <c r="AZ677" s="407">
        <v>0</v>
      </c>
      <c r="BA677" s="407">
        <v>0</v>
      </c>
      <c r="BB677" s="407">
        <v>0</v>
      </c>
      <c r="BC677" s="407">
        <v>0</v>
      </c>
      <c r="BD677" s="407">
        <v>0</v>
      </c>
      <c r="BE677" s="407">
        <v>0</v>
      </c>
      <c r="BF677" s="407">
        <v>0</v>
      </c>
      <c r="BG677" s="407">
        <v>0</v>
      </c>
      <c r="BH677" s="407">
        <v>0</v>
      </c>
      <c r="BI677" s="407">
        <v>0</v>
      </c>
      <c r="BJ677" s="28"/>
      <c r="BK677" s="28"/>
      <c r="BL677" s="28"/>
      <c r="BM677" s="28"/>
    </row>
    <row r="678" spans="1:65" x14ac:dyDescent="0.35">
      <c r="A678" s="28"/>
      <c r="B678" s="402"/>
      <c r="C678" s="403"/>
      <c r="D678" s="404"/>
      <c r="E678" s="405">
        <v>2</v>
      </c>
      <c r="F678" s="406"/>
      <c r="G678" s="408"/>
      <c r="H678" s="524"/>
      <c r="I678" s="407">
        <v>0</v>
      </c>
      <c r="J678" s="407">
        <v>0</v>
      </c>
      <c r="K678" s="407">
        <v>0</v>
      </c>
      <c r="L678" s="407">
        <v>0</v>
      </c>
      <c r="M678" s="407">
        <v>0</v>
      </c>
      <c r="N678" s="407">
        <v>0</v>
      </c>
      <c r="O678" s="407">
        <v>0</v>
      </c>
      <c r="P678" s="407">
        <v>0</v>
      </c>
      <c r="Q678" s="407">
        <v>0</v>
      </c>
      <c r="R678" s="407">
        <v>0</v>
      </c>
      <c r="S678" s="407">
        <v>0</v>
      </c>
      <c r="T678" s="407">
        <v>0</v>
      </c>
      <c r="U678" s="407">
        <v>0</v>
      </c>
      <c r="V678" s="407">
        <v>0</v>
      </c>
      <c r="W678" s="407">
        <v>0</v>
      </c>
      <c r="X678" s="407">
        <v>0</v>
      </c>
      <c r="Y678" s="407">
        <v>0</v>
      </c>
      <c r="Z678" s="407">
        <v>0</v>
      </c>
      <c r="AA678" s="407">
        <v>0</v>
      </c>
      <c r="AB678" s="407">
        <v>0</v>
      </c>
      <c r="AC678" s="407">
        <v>0</v>
      </c>
      <c r="AD678" s="407">
        <v>0</v>
      </c>
      <c r="AE678" s="407">
        <v>0</v>
      </c>
      <c r="AF678" s="407">
        <v>0</v>
      </c>
      <c r="AG678" s="407">
        <v>0</v>
      </c>
      <c r="AH678" s="407">
        <v>0</v>
      </c>
      <c r="AI678" s="407">
        <v>0</v>
      </c>
      <c r="AJ678" s="407">
        <v>0</v>
      </c>
      <c r="AK678" s="407">
        <v>0</v>
      </c>
      <c r="AL678" s="407">
        <v>0</v>
      </c>
      <c r="AM678" s="407">
        <v>0</v>
      </c>
      <c r="AN678" s="407">
        <v>0</v>
      </c>
      <c r="AO678" s="407">
        <v>0</v>
      </c>
      <c r="AP678" s="407">
        <v>0</v>
      </c>
      <c r="AQ678" s="407">
        <v>0</v>
      </c>
      <c r="AR678" s="407">
        <v>0</v>
      </c>
      <c r="AS678" s="407">
        <v>0</v>
      </c>
      <c r="AT678" s="407">
        <v>0</v>
      </c>
      <c r="AU678" s="407">
        <v>0</v>
      </c>
      <c r="AV678" s="407">
        <v>0</v>
      </c>
      <c r="AW678" s="407">
        <v>0</v>
      </c>
      <c r="AX678" s="407">
        <v>0</v>
      </c>
      <c r="AY678" s="407">
        <v>0</v>
      </c>
      <c r="AZ678" s="407">
        <v>0</v>
      </c>
      <c r="BA678" s="407">
        <v>0</v>
      </c>
      <c r="BB678" s="407">
        <v>0</v>
      </c>
      <c r="BC678" s="407">
        <v>0</v>
      </c>
      <c r="BD678" s="407">
        <v>0</v>
      </c>
      <c r="BE678" s="407">
        <v>0</v>
      </c>
      <c r="BF678" s="407">
        <v>0</v>
      </c>
      <c r="BG678" s="407">
        <v>0</v>
      </c>
      <c r="BH678" s="407">
        <v>0</v>
      </c>
      <c r="BI678" s="407">
        <v>0</v>
      </c>
      <c r="BJ678" s="28"/>
      <c r="BK678" s="28"/>
      <c r="BL678" s="28"/>
      <c r="BM678" s="28"/>
    </row>
    <row r="679" spans="1:65" x14ac:dyDescent="0.35">
      <c r="A679" s="28"/>
      <c r="B679" s="402"/>
      <c r="C679" s="403"/>
      <c r="D679" s="404"/>
      <c r="E679" s="405">
        <v>3</v>
      </c>
      <c r="F679" s="406"/>
      <c r="G679" s="408"/>
      <c r="H679" s="409"/>
      <c r="I679" s="524"/>
      <c r="J679" s="407">
        <v>0</v>
      </c>
      <c r="K679" s="407">
        <v>0</v>
      </c>
      <c r="L679" s="407">
        <v>0</v>
      </c>
      <c r="M679" s="407">
        <v>0</v>
      </c>
      <c r="N679" s="407">
        <v>0</v>
      </c>
      <c r="O679" s="407">
        <v>0</v>
      </c>
      <c r="P679" s="407">
        <v>0</v>
      </c>
      <c r="Q679" s="407">
        <v>0</v>
      </c>
      <c r="R679" s="407">
        <v>0</v>
      </c>
      <c r="S679" s="407">
        <v>0</v>
      </c>
      <c r="T679" s="407">
        <v>0</v>
      </c>
      <c r="U679" s="407">
        <v>0</v>
      </c>
      <c r="V679" s="407">
        <v>0</v>
      </c>
      <c r="W679" s="407">
        <v>0</v>
      </c>
      <c r="X679" s="407">
        <v>0</v>
      </c>
      <c r="Y679" s="407">
        <v>0</v>
      </c>
      <c r="Z679" s="407">
        <v>0</v>
      </c>
      <c r="AA679" s="407">
        <v>0</v>
      </c>
      <c r="AB679" s="407">
        <v>0</v>
      </c>
      <c r="AC679" s="407">
        <v>0</v>
      </c>
      <c r="AD679" s="407">
        <v>0</v>
      </c>
      <c r="AE679" s="407">
        <v>0</v>
      </c>
      <c r="AF679" s="407">
        <v>0</v>
      </c>
      <c r="AG679" s="407">
        <v>0</v>
      </c>
      <c r="AH679" s="407">
        <v>0</v>
      </c>
      <c r="AI679" s="407">
        <v>0</v>
      </c>
      <c r="AJ679" s="407">
        <v>0</v>
      </c>
      <c r="AK679" s="407">
        <v>0</v>
      </c>
      <c r="AL679" s="407">
        <v>0</v>
      </c>
      <c r="AM679" s="407">
        <v>0</v>
      </c>
      <c r="AN679" s="407">
        <v>0</v>
      </c>
      <c r="AO679" s="407">
        <v>0</v>
      </c>
      <c r="AP679" s="407">
        <v>0</v>
      </c>
      <c r="AQ679" s="407">
        <v>0</v>
      </c>
      <c r="AR679" s="407">
        <v>0</v>
      </c>
      <c r="AS679" s="407">
        <v>0</v>
      </c>
      <c r="AT679" s="407">
        <v>0</v>
      </c>
      <c r="AU679" s="407">
        <v>0</v>
      </c>
      <c r="AV679" s="407">
        <v>0</v>
      </c>
      <c r="AW679" s="407">
        <v>0</v>
      </c>
      <c r="AX679" s="407">
        <v>0</v>
      </c>
      <c r="AY679" s="407">
        <v>0</v>
      </c>
      <c r="AZ679" s="407">
        <v>0</v>
      </c>
      <c r="BA679" s="407">
        <v>0</v>
      </c>
      <c r="BB679" s="407">
        <v>0</v>
      </c>
      <c r="BC679" s="407">
        <v>0</v>
      </c>
      <c r="BD679" s="407">
        <v>0</v>
      </c>
      <c r="BE679" s="407">
        <v>0</v>
      </c>
      <c r="BF679" s="407">
        <v>0</v>
      </c>
      <c r="BG679" s="407">
        <v>0</v>
      </c>
      <c r="BH679" s="407">
        <v>0</v>
      </c>
      <c r="BI679" s="407">
        <v>0</v>
      </c>
      <c r="BJ679" s="28"/>
      <c r="BK679" s="28"/>
      <c r="BL679" s="28"/>
      <c r="BM679" s="28"/>
    </row>
    <row r="680" spans="1:65" x14ac:dyDescent="0.35">
      <c r="A680" s="28"/>
      <c r="B680" s="402"/>
      <c r="C680" s="403"/>
      <c r="D680" s="404"/>
      <c r="E680" s="405">
        <v>4</v>
      </c>
      <c r="F680" s="406"/>
      <c r="G680" s="408"/>
      <c r="H680" s="409"/>
      <c r="I680" s="409"/>
      <c r="J680" s="524"/>
      <c r="K680" s="407">
        <v>0</v>
      </c>
      <c r="L680" s="407">
        <v>0</v>
      </c>
      <c r="M680" s="407">
        <v>0</v>
      </c>
      <c r="N680" s="407">
        <v>0</v>
      </c>
      <c r="O680" s="407">
        <v>0</v>
      </c>
      <c r="P680" s="407">
        <v>0</v>
      </c>
      <c r="Q680" s="407">
        <v>0</v>
      </c>
      <c r="R680" s="407">
        <v>0</v>
      </c>
      <c r="S680" s="407">
        <v>0</v>
      </c>
      <c r="T680" s="407">
        <v>0</v>
      </c>
      <c r="U680" s="407">
        <v>0</v>
      </c>
      <c r="V680" s="407">
        <v>0</v>
      </c>
      <c r="W680" s="407">
        <v>0</v>
      </c>
      <c r="X680" s="407">
        <v>0</v>
      </c>
      <c r="Y680" s="407">
        <v>0</v>
      </c>
      <c r="Z680" s="407">
        <v>0</v>
      </c>
      <c r="AA680" s="407">
        <v>0</v>
      </c>
      <c r="AB680" s="407">
        <v>0</v>
      </c>
      <c r="AC680" s="407">
        <v>0</v>
      </c>
      <c r="AD680" s="407">
        <v>0</v>
      </c>
      <c r="AE680" s="407">
        <v>0</v>
      </c>
      <c r="AF680" s="407">
        <v>0</v>
      </c>
      <c r="AG680" s="407">
        <v>0</v>
      </c>
      <c r="AH680" s="407">
        <v>0</v>
      </c>
      <c r="AI680" s="407">
        <v>0</v>
      </c>
      <c r="AJ680" s="407">
        <v>0</v>
      </c>
      <c r="AK680" s="407">
        <v>0</v>
      </c>
      <c r="AL680" s="407">
        <v>0</v>
      </c>
      <c r="AM680" s="407">
        <v>0</v>
      </c>
      <c r="AN680" s="407">
        <v>0</v>
      </c>
      <c r="AO680" s="407">
        <v>0</v>
      </c>
      <c r="AP680" s="407">
        <v>0</v>
      </c>
      <c r="AQ680" s="407">
        <v>0</v>
      </c>
      <c r="AR680" s="407">
        <v>0</v>
      </c>
      <c r="AS680" s="407">
        <v>0</v>
      </c>
      <c r="AT680" s="407">
        <v>0</v>
      </c>
      <c r="AU680" s="407">
        <v>0</v>
      </c>
      <c r="AV680" s="407">
        <v>0</v>
      </c>
      <c r="AW680" s="407">
        <v>0</v>
      </c>
      <c r="AX680" s="407">
        <v>0</v>
      </c>
      <c r="AY680" s="407">
        <v>0</v>
      </c>
      <c r="AZ680" s="407">
        <v>0</v>
      </c>
      <c r="BA680" s="407">
        <v>0</v>
      </c>
      <c r="BB680" s="407">
        <v>0</v>
      </c>
      <c r="BC680" s="407">
        <v>0</v>
      </c>
      <c r="BD680" s="407">
        <v>0</v>
      </c>
      <c r="BE680" s="407">
        <v>0</v>
      </c>
      <c r="BF680" s="407">
        <v>0</v>
      </c>
      <c r="BG680" s="407">
        <v>0</v>
      </c>
      <c r="BH680" s="407">
        <v>0</v>
      </c>
      <c r="BI680" s="407">
        <v>0</v>
      </c>
      <c r="BJ680" s="28"/>
      <c r="BK680" s="28"/>
      <c r="BL680" s="28"/>
      <c r="BM680" s="28"/>
    </row>
    <row r="681" spans="1:65" x14ac:dyDescent="0.35">
      <c r="A681" s="28"/>
      <c r="B681" s="402"/>
      <c r="C681" s="403"/>
      <c r="D681" s="404"/>
      <c r="E681" s="405">
        <v>5</v>
      </c>
      <c r="F681" s="406"/>
      <c r="G681" s="408"/>
      <c r="H681" s="409"/>
      <c r="I681" s="409"/>
      <c r="J681" s="409"/>
      <c r="K681" s="524"/>
      <c r="L681" s="407">
        <v>0</v>
      </c>
      <c r="M681" s="407">
        <v>0</v>
      </c>
      <c r="N681" s="407">
        <v>0</v>
      </c>
      <c r="O681" s="407">
        <v>0</v>
      </c>
      <c r="P681" s="407">
        <v>0</v>
      </c>
      <c r="Q681" s="407">
        <v>0</v>
      </c>
      <c r="R681" s="407">
        <v>0</v>
      </c>
      <c r="S681" s="407">
        <v>0</v>
      </c>
      <c r="T681" s="407">
        <v>0</v>
      </c>
      <c r="U681" s="407">
        <v>0</v>
      </c>
      <c r="V681" s="407">
        <v>0</v>
      </c>
      <c r="W681" s="407">
        <v>0</v>
      </c>
      <c r="X681" s="407">
        <v>0</v>
      </c>
      <c r="Y681" s="407">
        <v>0</v>
      </c>
      <c r="Z681" s="407">
        <v>0</v>
      </c>
      <c r="AA681" s="407">
        <v>0</v>
      </c>
      <c r="AB681" s="407">
        <v>0</v>
      </c>
      <c r="AC681" s="407">
        <v>0</v>
      </c>
      <c r="AD681" s="407">
        <v>0</v>
      </c>
      <c r="AE681" s="407">
        <v>0</v>
      </c>
      <c r="AF681" s="407">
        <v>0</v>
      </c>
      <c r="AG681" s="407">
        <v>0</v>
      </c>
      <c r="AH681" s="407">
        <v>0</v>
      </c>
      <c r="AI681" s="407">
        <v>0</v>
      </c>
      <c r="AJ681" s="407">
        <v>0</v>
      </c>
      <c r="AK681" s="407">
        <v>0</v>
      </c>
      <c r="AL681" s="407">
        <v>0</v>
      </c>
      <c r="AM681" s="407">
        <v>0</v>
      </c>
      <c r="AN681" s="407">
        <v>0</v>
      </c>
      <c r="AO681" s="407">
        <v>0</v>
      </c>
      <c r="AP681" s="407">
        <v>0</v>
      </c>
      <c r="AQ681" s="407">
        <v>0</v>
      </c>
      <c r="AR681" s="407">
        <v>0</v>
      </c>
      <c r="AS681" s="407">
        <v>0</v>
      </c>
      <c r="AT681" s="407">
        <v>0</v>
      </c>
      <c r="AU681" s="407">
        <v>0</v>
      </c>
      <c r="AV681" s="407">
        <v>0</v>
      </c>
      <c r="AW681" s="407">
        <v>0</v>
      </c>
      <c r="AX681" s="407">
        <v>0</v>
      </c>
      <c r="AY681" s="407">
        <v>0</v>
      </c>
      <c r="AZ681" s="407">
        <v>0</v>
      </c>
      <c r="BA681" s="407">
        <v>0</v>
      </c>
      <c r="BB681" s="407">
        <v>0</v>
      </c>
      <c r="BC681" s="407">
        <v>0</v>
      </c>
      <c r="BD681" s="407">
        <v>0</v>
      </c>
      <c r="BE681" s="407">
        <v>0</v>
      </c>
      <c r="BF681" s="407">
        <v>0</v>
      </c>
      <c r="BG681" s="407">
        <v>0</v>
      </c>
      <c r="BH681" s="407">
        <v>0</v>
      </c>
      <c r="BI681" s="407">
        <v>0</v>
      </c>
      <c r="BJ681" s="28"/>
      <c r="BK681" s="28"/>
      <c r="BL681" s="28"/>
      <c r="BM681" s="28"/>
    </row>
    <row r="682" spans="1:65" x14ac:dyDescent="0.35">
      <c r="A682" s="28"/>
      <c r="B682" s="402"/>
      <c r="C682" s="403"/>
      <c r="D682" s="404"/>
      <c r="E682" s="405">
        <v>6</v>
      </c>
      <c r="F682" s="406"/>
      <c r="G682" s="408"/>
      <c r="H682" s="409"/>
      <c r="I682" s="409"/>
      <c r="J682" s="409"/>
      <c r="K682" s="409"/>
      <c r="L682" s="524"/>
      <c r="M682" s="407">
        <v>0</v>
      </c>
      <c r="N682" s="407">
        <v>0</v>
      </c>
      <c r="O682" s="407">
        <v>0</v>
      </c>
      <c r="P682" s="407">
        <v>0</v>
      </c>
      <c r="Q682" s="407">
        <v>0</v>
      </c>
      <c r="R682" s="407">
        <v>0</v>
      </c>
      <c r="S682" s="407">
        <v>0</v>
      </c>
      <c r="T682" s="407">
        <v>0</v>
      </c>
      <c r="U682" s="407">
        <v>0</v>
      </c>
      <c r="V682" s="407">
        <v>0</v>
      </c>
      <c r="W682" s="407">
        <v>0</v>
      </c>
      <c r="X682" s="407">
        <v>0</v>
      </c>
      <c r="Y682" s="407">
        <v>0</v>
      </c>
      <c r="Z682" s="407">
        <v>0</v>
      </c>
      <c r="AA682" s="407">
        <v>0</v>
      </c>
      <c r="AB682" s="407">
        <v>0</v>
      </c>
      <c r="AC682" s="407">
        <v>0</v>
      </c>
      <c r="AD682" s="407">
        <v>0</v>
      </c>
      <c r="AE682" s="407">
        <v>0</v>
      </c>
      <c r="AF682" s="407">
        <v>0</v>
      </c>
      <c r="AG682" s="407">
        <v>0</v>
      </c>
      <c r="AH682" s="407">
        <v>0</v>
      </c>
      <c r="AI682" s="407">
        <v>0</v>
      </c>
      <c r="AJ682" s="407">
        <v>0</v>
      </c>
      <c r="AK682" s="407">
        <v>0</v>
      </c>
      <c r="AL682" s="407">
        <v>0</v>
      </c>
      <c r="AM682" s="407">
        <v>0</v>
      </c>
      <c r="AN682" s="407">
        <v>0</v>
      </c>
      <c r="AO682" s="407">
        <v>0</v>
      </c>
      <c r="AP682" s="407">
        <v>0</v>
      </c>
      <c r="AQ682" s="407">
        <v>0</v>
      </c>
      <c r="AR682" s="407">
        <v>0</v>
      </c>
      <c r="AS682" s="407">
        <v>0</v>
      </c>
      <c r="AT682" s="407">
        <v>0</v>
      </c>
      <c r="AU682" s="407">
        <v>0</v>
      </c>
      <c r="AV682" s="407">
        <v>0</v>
      </c>
      <c r="AW682" s="407">
        <v>0</v>
      </c>
      <c r="AX682" s="407">
        <v>0</v>
      </c>
      <c r="AY682" s="407">
        <v>0</v>
      </c>
      <c r="AZ682" s="407">
        <v>0</v>
      </c>
      <c r="BA682" s="407">
        <v>0</v>
      </c>
      <c r="BB682" s="407">
        <v>0</v>
      </c>
      <c r="BC682" s="407">
        <v>0</v>
      </c>
      <c r="BD682" s="407">
        <v>0</v>
      </c>
      <c r="BE682" s="407">
        <v>0</v>
      </c>
      <c r="BF682" s="407">
        <v>0</v>
      </c>
      <c r="BG682" s="407">
        <v>0</v>
      </c>
      <c r="BH682" s="407">
        <v>0</v>
      </c>
      <c r="BI682" s="407">
        <v>0</v>
      </c>
      <c r="BJ682" s="28"/>
      <c r="BK682" s="28"/>
      <c r="BL682" s="28"/>
      <c r="BM682" s="28"/>
    </row>
    <row r="683" spans="1:65" x14ac:dyDescent="0.35">
      <c r="A683" s="28"/>
      <c r="B683" s="402"/>
      <c r="C683" s="403"/>
      <c r="D683" s="404"/>
      <c r="E683" s="405">
        <v>7</v>
      </c>
      <c r="F683" s="406"/>
      <c r="G683" s="408"/>
      <c r="H683" s="409"/>
      <c r="I683" s="409"/>
      <c r="J683" s="409"/>
      <c r="K683" s="409"/>
      <c r="L683" s="409"/>
      <c r="M683" s="524"/>
      <c r="N683" s="407">
        <v>0</v>
      </c>
      <c r="O683" s="407">
        <v>0</v>
      </c>
      <c r="P683" s="407">
        <v>0</v>
      </c>
      <c r="Q683" s="407">
        <v>0</v>
      </c>
      <c r="R683" s="407">
        <v>0</v>
      </c>
      <c r="S683" s="407">
        <v>0</v>
      </c>
      <c r="T683" s="407">
        <v>0</v>
      </c>
      <c r="U683" s="407">
        <v>0</v>
      </c>
      <c r="V683" s="407">
        <v>0</v>
      </c>
      <c r="W683" s="407">
        <v>0</v>
      </c>
      <c r="X683" s="407">
        <v>0</v>
      </c>
      <c r="Y683" s="407">
        <v>0</v>
      </c>
      <c r="Z683" s="407">
        <v>0</v>
      </c>
      <c r="AA683" s="407">
        <v>0</v>
      </c>
      <c r="AB683" s="407">
        <v>0</v>
      </c>
      <c r="AC683" s="407">
        <v>0</v>
      </c>
      <c r="AD683" s="407">
        <v>0</v>
      </c>
      <c r="AE683" s="407">
        <v>0</v>
      </c>
      <c r="AF683" s="407">
        <v>0</v>
      </c>
      <c r="AG683" s="407">
        <v>0</v>
      </c>
      <c r="AH683" s="407">
        <v>0</v>
      </c>
      <c r="AI683" s="407">
        <v>0</v>
      </c>
      <c r="AJ683" s="407">
        <v>0</v>
      </c>
      <c r="AK683" s="407">
        <v>0</v>
      </c>
      <c r="AL683" s="407">
        <v>0</v>
      </c>
      <c r="AM683" s="407">
        <v>0</v>
      </c>
      <c r="AN683" s="407">
        <v>0</v>
      </c>
      <c r="AO683" s="407">
        <v>0</v>
      </c>
      <c r="AP683" s="407">
        <v>0</v>
      </c>
      <c r="AQ683" s="407">
        <v>0</v>
      </c>
      <c r="AR683" s="407">
        <v>0</v>
      </c>
      <c r="AS683" s="407">
        <v>0</v>
      </c>
      <c r="AT683" s="407">
        <v>0</v>
      </c>
      <c r="AU683" s="407">
        <v>0</v>
      </c>
      <c r="AV683" s="407">
        <v>0</v>
      </c>
      <c r="AW683" s="407">
        <v>0</v>
      </c>
      <c r="AX683" s="407">
        <v>0</v>
      </c>
      <c r="AY683" s="407">
        <v>0</v>
      </c>
      <c r="AZ683" s="407">
        <v>0</v>
      </c>
      <c r="BA683" s="407">
        <v>0</v>
      </c>
      <c r="BB683" s="407">
        <v>0</v>
      </c>
      <c r="BC683" s="407">
        <v>0</v>
      </c>
      <c r="BD683" s="407">
        <v>0</v>
      </c>
      <c r="BE683" s="407">
        <v>0</v>
      </c>
      <c r="BF683" s="407">
        <v>0</v>
      </c>
      <c r="BG683" s="407">
        <v>0</v>
      </c>
      <c r="BH683" s="407">
        <v>0</v>
      </c>
      <c r="BI683" s="407">
        <v>0</v>
      </c>
      <c r="BJ683" s="28"/>
      <c r="BK683" s="28"/>
      <c r="BL683" s="28"/>
      <c r="BM683" s="28"/>
    </row>
    <row r="684" spans="1:65" x14ac:dyDescent="0.35">
      <c r="A684" s="28"/>
      <c r="B684" s="402"/>
      <c r="C684" s="403"/>
      <c r="D684" s="404"/>
      <c r="E684" s="405">
        <v>8</v>
      </c>
      <c r="F684" s="406"/>
      <c r="G684" s="408"/>
      <c r="H684" s="409"/>
      <c r="I684" s="409"/>
      <c r="J684" s="409"/>
      <c r="K684" s="409"/>
      <c r="L684" s="409"/>
      <c r="M684" s="409"/>
      <c r="N684" s="524"/>
      <c r="O684" s="407">
        <v>0</v>
      </c>
      <c r="P684" s="407">
        <v>0</v>
      </c>
      <c r="Q684" s="407">
        <v>0</v>
      </c>
      <c r="R684" s="407">
        <v>0</v>
      </c>
      <c r="S684" s="407">
        <v>0</v>
      </c>
      <c r="T684" s="407">
        <v>0</v>
      </c>
      <c r="U684" s="407">
        <v>0</v>
      </c>
      <c r="V684" s="407">
        <v>0</v>
      </c>
      <c r="W684" s="407">
        <v>0</v>
      </c>
      <c r="X684" s="407">
        <v>0</v>
      </c>
      <c r="Y684" s="407">
        <v>0</v>
      </c>
      <c r="Z684" s="407">
        <v>0</v>
      </c>
      <c r="AA684" s="407">
        <v>0</v>
      </c>
      <c r="AB684" s="407">
        <v>0</v>
      </c>
      <c r="AC684" s="407">
        <v>0</v>
      </c>
      <c r="AD684" s="407">
        <v>0</v>
      </c>
      <c r="AE684" s="407">
        <v>0</v>
      </c>
      <c r="AF684" s="407">
        <v>0</v>
      </c>
      <c r="AG684" s="407">
        <v>0</v>
      </c>
      <c r="AH684" s="407">
        <v>0</v>
      </c>
      <c r="AI684" s="407">
        <v>0</v>
      </c>
      <c r="AJ684" s="407">
        <v>0</v>
      </c>
      <c r="AK684" s="407">
        <v>0</v>
      </c>
      <c r="AL684" s="407">
        <v>0</v>
      </c>
      <c r="AM684" s="407">
        <v>0</v>
      </c>
      <c r="AN684" s="407">
        <v>0</v>
      </c>
      <c r="AO684" s="407">
        <v>0</v>
      </c>
      <c r="AP684" s="407">
        <v>0</v>
      </c>
      <c r="AQ684" s="407">
        <v>0</v>
      </c>
      <c r="AR684" s="407">
        <v>0</v>
      </c>
      <c r="AS684" s="407">
        <v>0</v>
      </c>
      <c r="AT684" s="407">
        <v>0</v>
      </c>
      <c r="AU684" s="407">
        <v>0</v>
      </c>
      <c r="AV684" s="407">
        <v>0</v>
      </c>
      <c r="AW684" s="407">
        <v>0</v>
      </c>
      <c r="AX684" s="407">
        <v>0</v>
      </c>
      <c r="AY684" s="407">
        <v>0</v>
      </c>
      <c r="AZ684" s="407">
        <v>0</v>
      </c>
      <c r="BA684" s="407">
        <v>0</v>
      </c>
      <c r="BB684" s="407">
        <v>0</v>
      </c>
      <c r="BC684" s="407">
        <v>0</v>
      </c>
      <c r="BD684" s="407">
        <v>0</v>
      </c>
      <c r="BE684" s="407">
        <v>0</v>
      </c>
      <c r="BF684" s="407">
        <v>0</v>
      </c>
      <c r="BG684" s="407">
        <v>0</v>
      </c>
      <c r="BH684" s="407">
        <v>0</v>
      </c>
      <c r="BI684" s="407">
        <v>0</v>
      </c>
      <c r="BJ684" s="28"/>
      <c r="BK684" s="28"/>
      <c r="BL684" s="28"/>
      <c r="BM684" s="28"/>
    </row>
    <row r="685" spans="1:65" x14ac:dyDescent="0.35">
      <c r="A685" s="28"/>
      <c r="B685" s="402"/>
      <c r="C685" s="403"/>
      <c r="D685" s="404"/>
      <c r="E685" s="405">
        <v>9</v>
      </c>
      <c r="F685" s="406"/>
      <c r="G685" s="408"/>
      <c r="H685" s="409"/>
      <c r="I685" s="409"/>
      <c r="J685" s="409"/>
      <c r="K685" s="409"/>
      <c r="L685" s="409"/>
      <c r="M685" s="409"/>
      <c r="N685" s="409"/>
      <c r="O685" s="524"/>
      <c r="P685" s="407">
        <v>0</v>
      </c>
      <c r="Q685" s="407">
        <v>0</v>
      </c>
      <c r="R685" s="407">
        <v>0</v>
      </c>
      <c r="S685" s="407">
        <v>0</v>
      </c>
      <c r="T685" s="407">
        <v>0</v>
      </c>
      <c r="U685" s="407">
        <v>0</v>
      </c>
      <c r="V685" s="407">
        <v>0</v>
      </c>
      <c r="W685" s="407">
        <v>0</v>
      </c>
      <c r="X685" s="407">
        <v>0</v>
      </c>
      <c r="Y685" s="407">
        <v>0</v>
      </c>
      <c r="Z685" s="407">
        <v>0</v>
      </c>
      <c r="AA685" s="407">
        <v>0</v>
      </c>
      <c r="AB685" s="407">
        <v>0</v>
      </c>
      <c r="AC685" s="407">
        <v>0</v>
      </c>
      <c r="AD685" s="407">
        <v>0</v>
      </c>
      <c r="AE685" s="407">
        <v>0</v>
      </c>
      <c r="AF685" s="407">
        <v>0</v>
      </c>
      <c r="AG685" s="407">
        <v>0</v>
      </c>
      <c r="AH685" s="407">
        <v>0</v>
      </c>
      <c r="AI685" s="407">
        <v>0</v>
      </c>
      <c r="AJ685" s="407">
        <v>0</v>
      </c>
      <c r="AK685" s="407">
        <v>0</v>
      </c>
      <c r="AL685" s="407">
        <v>0</v>
      </c>
      <c r="AM685" s="407">
        <v>0</v>
      </c>
      <c r="AN685" s="407">
        <v>0</v>
      </c>
      <c r="AO685" s="407">
        <v>0</v>
      </c>
      <c r="AP685" s="407">
        <v>0</v>
      </c>
      <c r="AQ685" s="407">
        <v>0</v>
      </c>
      <c r="AR685" s="407">
        <v>0</v>
      </c>
      <c r="AS685" s="407">
        <v>0</v>
      </c>
      <c r="AT685" s="407">
        <v>0</v>
      </c>
      <c r="AU685" s="407">
        <v>0</v>
      </c>
      <c r="AV685" s="407">
        <v>0</v>
      </c>
      <c r="AW685" s="407">
        <v>0</v>
      </c>
      <c r="AX685" s="407">
        <v>0</v>
      </c>
      <c r="AY685" s="407">
        <v>0</v>
      </c>
      <c r="AZ685" s="407">
        <v>0</v>
      </c>
      <c r="BA685" s="407">
        <v>0</v>
      </c>
      <c r="BB685" s="407">
        <v>0</v>
      </c>
      <c r="BC685" s="407">
        <v>0</v>
      </c>
      <c r="BD685" s="407">
        <v>0</v>
      </c>
      <c r="BE685" s="407">
        <v>0</v>
      </c>
      <c r="BF685" s="407">
        <v>0</v>
      </c>
      <c r="BG685" s="407">
        <v>0</v>
      </c>
      <c r="BH685" s="407">
        <v>0</v>
      </c>
      <c r="BI685" s="407">
        <v>0</v>
      </c>
      <c r="BJ685" s="28"/>
      <c r="BK685" s="28"/>
      <c r="BL685" s="28"/>
      <c r="BM685" s="28"/>
    </row>
    <row r="686" spans="1:65" x14ac:dyDescent="0.35">
      <c r="A686" s="28"/>
      <c r="B686" s="402"/>
      <c r="C686" s="403"/>
      <c r="D686" s="404"/>
      <c r="E686" s="411">
        <v>10</v>
      </c>
      <c r="F686" s="406"/>
      <c r="G686" s="408"/>
      <c r="H686" s="409"/>
      <c r="I686" s="409"/>
      <c r="J686" s="409"/>
      <c r="K686" s="409"/>
      <c r="L686" s="409"/>
      <c r="M686" s="409"/>
      <c r="N686" s="409"/>
      <c r="O686" s="409"/>
      <c r="P686" s="524"/>
      <c r="Q686" s="407">
        <v>0</v>
      </c>
      <c r="R686" s="407">
        <v>0</v>
      </c>
      <c r="S686" s="407">
        <v>0</v>
      </c>
      <c r="T686" s="407">
        <v>0</v>
      </c>
      <c r="U686" s="407">
        <v>0</v>
      </c>
      <c r="V686" s="407">
        <v>0</v>
      </c>
      <c r="W686" s="407">
        <v>0</v>
      </c>
      <c r="X686" s="407">
        <v>0</v>
      </c>
      <c r="Y686" s="407">
        <v>0</v>
      </c>
      <c r="Z686" s="407">
        <v>0</v>
      </c>
      <c r="AA686" s="407">
        <v>0</v>
      </c>
      <c r="AB686" s="407">
        <v>0</v>
      </c>
      <c r="AC686" s="407">
        <v>0</v>
      </c>
      <c r="AD686" s="407">
        <v>0</v>
      </c>
      <c r="AE686" s="407">
        <v>0</v>
      </c>
      <c r="AF686" s="407">
        <v>0</v>
      </c>
      <c r="AG686" s="407">
        <v>0</v>
      </c>
      <c r="AH686" s="407">
        <v>0</v>
      </c>
      <c r="AI686" s="407">
        <v>0</v>
      </c>
      <c r="AJ686" s="407">
        <v>0</v>
      </c>
      <c r="AK686" s="407">
        <v>0</v>
      </c>
      <c r="AL686" s="407">
        <v>0</v>
      </c>
      <c r="AM686" s="407">
        <v>0</v>
      </c>
      <c r="AN686" s="407">
        <v>0</v>
      </c>
      <c r="AO686" s="407">
        <v>0</v>
      </c>
      <c r="AP686" s="407">
        <v>0</v>
      </c>
      <c r="AQ686" s="407">
        <v>0</v>
      </c>
      <c r="AR686" s="407">
        <v>0</v>
      </c>
      <c r="AS686" s="407">
        <v>0</v>
      </c>
      <c r="AT686" s="407">
        <v>0</v>
      </c>
      <c r="AU686" s="407">
        <v>0</v>
      </c>
      <c r="AV686" s="407">
        <v>0</v>
      </c>
      <c r="AW686" s="407">
        <v>0</v>
      </c>
      <c r="AX686" s="407">
        <v>0</v>
      </c>
      <c r="AY686" s="407">
        <v>0</v>
      </c>
      <c r="AZ686" s="407">
        <v>0</v>
      </c>
      <c r="BA686" s="407">
        <v>0</v>
      </c>
      <c r="BB686" s="407">
        <v>0</v>
      </c>
      <c r="BC686" s="407">
        <v>0</v>
      </c>
      <c r="BD686" s="407">
        <v>0</v>
      </c>
      <c r="BE686" s="407">
        <v>0</v>
      </c>
      <c r="BF686" s="407">
        <v>0</v>
      </c>
      <c r="BG686" s="407">
        <v>0</v>
      </c>
      <c r="BH686" s="407">
        <v>0</v>
      </c>
      <c r="BI686" s="407">
        <v>0</v>
      </c>
      <c r="BJ686" s="414"/>
      <c r="BK686" s="28"/>
      <c r="BL686" s="28"/>
      <c r="BM686" s="28"/>
    </row>
    <row r="687" spans="1:65" x14ac:dyDescent="0.35">
      <c r="A687" s="28"/>
      <c r="B687" s="196"/>
      <c r="C687" s="402">
        <v>0</v>
      </c>
      <c r="D687" s="196"/>
      <c r="E687" s="196"/>
      <c r="F687" s="412"/>
      <c r="G687" s="413">
        <v>0</v>
      </c>
      <c r="H687" s="413">
        <v>0</v>
      </c>
      <c r="I687" s="413">
        <v>0</v>
      </c>
      <c r="J687" s="413">
        <v>0</v>
      </c>
      <c r="K687" s="413">
        <v>0</v>
      </c>
      <c r="L687" s="413">
        <v>0</v>
      </c>
      <c r="M687" s="413">
        <v>0</v>
      </c>
      <c r="N687" s="413">
        <v>0</v>
      </c>
      <c r="O687" s="413">
        <v>0</v>
      </c>
      <c r="P687" s="413">
        <v>0</v>
      </c>
      <c r="Q687" s="413">
        <v>0</v>
      </c>
      <c r="R687" s="413">
        <v>0</v>
      </c>
      <c r="S687" s="413">
        <v>0</v>
      </c>
      <c r="T687" s="413">
        <v>0</v>
      </c>
      <c r="U687" s="413">
        <v>0</v>
      </c>
      <c r="V687" s="413">
        <v>0</v>
      </c>
      <c r="W687" s="413">
        <v>0</v>
      </c>
      <c r="X687" s="413">
        <v>0</v>
      </c>
      <c r="Y687" s="413">
        <v>0</v>
      </c>
      <c r="Z687" s="413">
        <v>0</v>
      </c>
      <c r="AA687" s="413">
        <v>0</v>
      </c>
      <c r="AB687" s="413">
        <v>0</v>
      </c>
      <c r="AC687" s="413">
        <v>0</v>
      </c>
      <c r="AD687" s="413">
        <v>0</v>
      </c>
      <c r="AE687" s="413">
        <v>0</v>
      </c>
      <c r="AF687" s="413">
        <v>0</v>
      </c>
      <c r="AG687" s="413">
        <v>0</v>
      </c>
      <c r="AH687" s="413">
        <v>0</v>
      </c>
      <c r="AI687" s="413">
        <v>0</v>
      </c>
      <c r="AJ687" s="413">
        <v>0</v>
      </c>
      <c r="AK687" s="413">
        <v>0</v>
      </c>
      <c r="AL687" s="413">
        <v>0</v>
      </c>
      <c r="AM687" s="413">
        <v>0</v>
      </c>
      <c r="AN687" s="413">
        <v>0</v>
      </c>
      <c r="AO687" s="413">
        <v>0</v>
      </c>
      <c r="AP687" s="413">
        <v>0</v>
      </c>
      <c r="AQ687" s="413">
        <v>0</v>
      </c>
      <c r="AR687" s="413">
        <v>0</v>
      </c>
      <c r="AS687" s="413">
        <v>0</v>
      </c>
      <c r="AT687" s="413">
        <v>0</v>
      </c>
      <c r="AU687" s="413">
        <v>0</v>
      </c>
      <c r="AV687" s="413">
        <v>0</v>
      </c>
      <c r="AW687" s="413">
        <v>0</v>
      </c>
      <c r="AX687" s="413">
        <v>0</v>
      </c>
      <c r="AY687" s="413">
        <v>0</v>
      </c>
      <c r="AZ687" s="413">
        <v>0</v>
      </c>
      <c r="BA687" s="413">
        <v>0</v>
      </c>
      <c r="BB687" s="413">
        <v>0</v>
      </c>
      <c r="BC687" s="413">
        <v>0</v>
      </c>
      <c r="BD687" s="413">
        <v>0</v>
      </c>
      <c r="BE687" s="413">
        <v>0</v>
      </c>
      <c r="BF687" s="413">
        <v>0</v>
      </c>
      <c r="BG687" s="413">
        <v>0</v>
      </c>
      <c r="BH687" s="413">
        <v>0</v>
      </c>
      <c r="BI687" s="413">
        <v>0</v>
      </c>
      <c r="BJ687" s="28"/>
      <c r="BK687" s="28"/>
      <c r="BL687" s="28"/>
      <c r="BM687" s="28"/>
    </row>
    <row r="688" spans="1:65" x14ac:dyDescent="0.35">
      <c r="A688" s="28"/>
      <c r="B688" s="397">
        <v>0</v>
      </c>
      <c r="C688" s="398"/>
      <c r="D688" s="399" t="s">
        <v>499</v>
      </c>
      <c r="E688" s="398"/>
      <c r="F688" s="400"/>
      <c r="G688" s="401">
        <v>0</v>
      </c>
      <c r="H688" s="401">
        <v>0</v>
      </c>
      <c r="I688" s="401">
        <v>0</v>
      </c>
      <c r="J688" s="401">
        <v>0</v>
      </c>
      <c r="K688" s="401">
        <v>0</v>
      </c>
      <c r="L688" s="401">
        <v>0</v>
      </c>
      <c r="M688" s="401">
        <v>0</v>
      </c>
      <c r="N688" s="401">
        <v>0</v>
      </c>
      <c r="O688" s="401">
        <v>0</v>
      </c>
      <c r="P688" s="401">
        <v>0</v>
      </c>
      <c r="Q688" s="401">
        <v>0</v>
      </c>
      <c r="R688" s="401">
        <v>0</v>
      </c>
      <c r="S688" s="401">
        <v>0</v>
      </c>
      <c r="T688" s="401">
        <v>0</v>
      </c>
      <c r="U688" s="401">
        <v>0</v>
      </c>
      <c r="V688" s="401">
        <v>0</v>
      </c>
      <c r="W688" s="401">
        <v>0</v>
      </c>
      <c r="X688" s="401">
        <v>0</v>
      </c>
      <c r="Y688" s="401">
        <v>0</v>
      </c>
      <c r="Z688" s="401">
        <v>0</v>
      </c>
      <c r="AA688" s="401">
        <v>0</v>
      </c>
      <c r="AB688" s="401">
        <v>0</v>
      </c>
      <c r="AC688" s="401">
        <v>0</v>
      </c>
      <c r="AD688" s="401">
        <v>0</v>
      </c>
      <c r="AE688" s="401">
        <v>0</v>
      </c>
      <c r="AF688" s="401">
        <v>0</v>
      </c>
      <c r="AG688" s="401">
        <v>0</v>
      </c>
      <c r="AH688" s="401">
        <v>0</v>
      </c>
      <c r="AI688" s="401">
        <v>0</v>
      </c>
      <c r="AJ688" s="401">
        <v>0</v>
      </c>
      <c r="AK688" s="401">
        <v>0</v>
      </c>
      <c r="AL688" s="401">
        <v>0</v>
      </c>
      <c r="AM688" s="401">
        <v>0</v>
      </c>
      <c r="AN688" s="401">
        <v>0</v>
      </c>
      <c r="AO688" s="401">
        <v>0</v>
      </c>
      <c r="AP688" s="401">
        <v>0</v>
      </c>
      <c r="AQ688" s="401">
        <v>0</v>
      </c>
      <c r="AR688" s="401">
        <v>0</v>
      </c>
      <c r="AS688" s="401">
        <v>0</v>
      </c>
      <c r="AT688" s="401">
        <v>0</v>
      </c>
      <c r="AU688" s="401">
        <v>0</v>
      </c>
      <c r="AV688" s="401">
        <v>0</v>
      </c>
      <c r="AW688" s="401">
        <v>0</v>
      </c>
      <c r="AX688" s="401">
        <v>0</v>
      </c>
      <c r="AY688" s="401">
        <v>0</v>
      </c>
      <c r="AZ688" s="401">
        <v>0</v>
      </c>
      <c r="BA688" s="401">
        <v>0</v>
      </c>
      <c r="BB688" s="401">
        <v>0</v>
      </c>
      <c r="BC688" s="401">
        <v>0</v>
      </c>
      <c r="BD688" s="401">
        <v>0</v>
      </c>
      <c r="BE688" s="401">
        <v>0</v>
      </c>
      <c r="BF688" s="401">
        <v>0</v>
      </c>
      <c r="BG688" s="401">
        <v>0</v>
      </c>
      <c r="BH688" s="401">
        <v>0</v>
      </c>
      <c r="BI688" s="401">
        <v>0</v>
      </c>
      <c r="BJ688" s="28"/>
      <c r="BK688" s="28"/>
      <c r="BL688" s="28"/>
      <c r="BM688" s="28"/>
    </row>
    <row r="689" spans="1:65" ht="118" x14ac:dyDescent="0.35">
      <c r="A689" s="28"/>
      <c r="B689" s="402"/>
      <c r="C689" s="403"/>
      <c r="D689" s="404" t="s">
        <v>500</v>
      </c>
      <c r="E689" s="405">
        <v>0</v>
      </c>
      <c r="F689" s="406"/>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407"/>
      <c r="AE689" s="407"/>
      <c r="AF689" s="407"/>
      <c r="AG689" s="407"/>
      <c r="AH689" s="407"/>
      <c r="AI689" s="407"/>
      <c r="AJ689" s="407"/>
      <c r="AK689" s="407"/>
      <c r="AL689" s="407"/>
      <c r="AM689" s="407"/>
      <c r="AN689" s="407"/>
      <c r="AO689" s="407"/>
      <c r="AP689" s="407"/>
      <c r="AQ689" s="407"/>
      <c r="AR689" s="407"/>
      <c r="AS689" s="407"/>
      <c r="AT689" s="407"/>
      <c r="AU689" s="407"/>
      <c r="AV689" s="407"/>
      <c r="AW689" s="407"/>
      <c r="AX689" s="407"/>
      <c r="AY689" s="407"/>
      <c r="AZ689" s="407"/>
      <c r="BA689" s="407"/>
      <c r="BB689" s="407"/>
      <c r="BC689" s="407"/>
      <c r="BD689" s="407"/>
      <c r="BE689" s="407"/>
      <c r="BF689" s="407"/>
      <c r="BG689" s="407"/>
      <c r="BH689" s="407"/>
      <c r="BI689" s="407"/>
      <c r="BJ689" s="28"/>
      <c r="BK689" s="28"/>
      <c r="BL689" s="28"/>
      <c r="BM689" s="28"/>
    </row>
    <row r="690" spans="1:65" x14ac:dyDescent="0.35">
      <c r="A690" s="28"/>
      <c r="B690" s="402"/>
      <c r="C690" s="403"/>
      <c r="D690" s="404"/>
      <c r="E690" s="405">
        <v>1</v>
      </c>
      <c r="F690" s="406"/>
      <c r="G690" s="523"/>
      <c r="H690" s="407">
        <v>0</v>
      </c>
      <c r="I690" s="407">
        <v>0</v>
      </c>
      <c r="J690" s="407">
        <v>0</v>
      </c>
      <c r="K690" s="407">
        <v>0</v>
      </c>
      <c r="L690" s="407">
        <v>0</v>
      </c>
      <c r="M690" s="407">
        <v>0</v>
      </c>
      <c r="N690" s="407">
        <v>0</v>
      </c>
      <c r="O690" s="407">
        <v>0</v>
      </c>
      <c r="P690" s="407">
        <v>0</v>
      </c>
      <c r="Q690" s="407">
        <v>0</v>
      </c>
      <c r="R690" s="407">
        <v>0</v>
      </c>
      <c r="S690" s="407">
        <v>0</v>
      </c>
      <c r="T690" s="407">
        <v>0</v>
      </c>
      <c r="U690" s="407">
        <v>0</v>
      </c>
      <c r="V690" s="407">
        <v>0</v>
      </c>
      <c r="W690" s="407">
        <v>0</v>
      </c>
      <c r="X690" s="407">
        <v>0</v>
      </c>
      <c r="Y690" s="407">
        <v>0</v>
      </c>
      <c r="Z690" s="407">
        <v>0</v>
      </c>
      <c r="AA690" s="407">
        <v>0</v>
      </c>
      <c r="AB690" s="407">
        <v>0</v>
      </c>
      <c r="AC690" s="407">
        <v>0</v>
      </c>
      <c r="AD690" s="407">
        <v>0</v>
      </c>
      <c r="AE690" s="407">
        <v>0</v>
      </c>
      <c r="AF690" s="407">
        <v>0</v>
      </c>
      <c r="AG690" s="407">
        <v>0</v>
      </c>
      <c r="AH690" s="407">
        <v>0</v>
      </c>
      <c r="AI690" s="407">
        <v>0</v>
      </c>
      <c r="AJ690" s="407">
        <v>0</v>
      </c>
      <c r="AK690" s="407">
        <v>0</v>
      </c>
      <c r="AL690" s="407">
        <v>0</v>
      </c>
      <c r="AM690" s="407">
        <v>0</v>
      </c>
      <c r="AN690" s="407">
        <v>0</v>
      </c>
      <c r="AO690" s="407">
        <v>0</v>
      </c>
      <c r="AP690" s="407">
        <v>0</v>
      </c>
      <c r="AQ690" s="407">
        <v>0</v>
      </c>
      <c r="AR690" s="407">
        <v>0</v>
      </c>
      <c r="AS690" s="407">
        <v>0</v>
      </c>
      <c r="AT690" s="407">
        <v>0</v>
      </c>
      <c r="AU690" s="407">
        <v>0</v>
      </c>
      <c r="AV690" s="407">
        <v>0</v>
      </c>
      <c r="AW690" s="407">
        <v>0</v>
      </c>
      <c r="AX690" s="407">
        <v>0</v>
      </c>
      <c r="AY690" s="407">
        <v>0</v>
      </c>
      <c r="AZ690" s="407">
        <v>0</v>
      </c>
      <c r="BA690" s="407">
        <v>0</v>
      </c>
      <c r="BB690" s="407">
        <v>0</v>
      </c>
      <c r="BC690" s="407">
        <v>0</v>
      </c>
      <c r="BD690" s="407">
        <v>0</v>
      </c>
      <c r="BE690" s="407">
        <v>0</v>
      </c>
      <c r="BF690" s="407">
        <v>0</v>
      </c>
      <c r="BG690" s="407">
        <v>0</v>
      </c>
      <c r="BH690" s="407">
        <v>0</v>
      </c>
      <c r="BI690" s="407">
        <v>0</v>
      </c>
      <c r="BJ690" s="28"/>
      <c r="BK690" s="28"/>
      <c r="BL690" s="28"/>
      <c r="BM690" s="28"/>
    </row>
    <row r="691" spans="1:65" x14ac:dyDescent="0.35">
      <c r="A691" s="28"/>
      <c r="B691" s="402"/>
      <c r="C691" s="403"/>
      <c r="D691" s="404"/>
      <c r="E691" s="405">
        <v>2</v>
      </c>
      <c r="F691" s="406"/>
      <c r="G691" s="408"/>
      <c r="H691" s="524"/>
      <c r="I691" s="407">
        <v>0</v>
      </c>
      <c r="J691" s="407">
        <v>0</v>
      </c>
      <c r="K691" s="407">
        <v>0</v>
      </c>
      <c r="L691" s="407">
        <v>0</v>
      </c>
      <c r="M691" s="407">
        <v>0</v>
      </c>
      <c r="N691" s="407">
        <v>0</v>
      </c>
      <c r="O691" s="407">
        <v>0</v>
      </c>
      <c r="P691" s="407">
        <v>0</v>
      </c>
      <c r="Q691" s="407">
        <v>0</v>
      </c>
      <c r="R691" s="407">
        <v>0</v>
      </c>
      <c r="S691" s="407">
        <v>0</v>
      </c>
      <c r="T691" s="407">
        <v>0</v>
      </c>
      <c r="U691" s="407">
        <v>0</v>
      </c>
      <c r="V691" s="407">
        <v>0</v>
      </c>
      <c r="W691" s="407">
        <v>0</v>
      </c>
      <c r="X691" s="407">
        <v>0</v>
      </c>
      <c r="Y691" s="407">
        <v>0</v>
      </c>
      <c r="Z691" s="407">
        <v>0</v>
      </c>
      <c r="AA691" s="407">
        <v>0</v>
      </c>
      <c r="AB691" s="407">
        <v>0</v>
      </c>
      <c r="AC691" s="407">
        <v>0</v>
      </c>
      <c r="AD691" s="407">
        <v>0</v>
      </c>
      <c r="AE691" s="407">
        <v>0</v>
      </c>
      <c r="AF691" s="407">
        <v>0</v>
      </c>
      <c r="AG691" s="407">
        <v>0</v>
      </c>
      <c r="AH691" s="407">
        <v>0</v>
      </c>
      <c r="AI691" s="407">
        <v>0</v>
      </c>
      <c r="AJ691" s="407">
        <v>0</v>
      </c>
      <c r="AK691" s="407">
        <v>0</v>
      </c>
      <c r="AL691" s="407">
        <v>0</v>
      </c>
      <c r="AM691" s="407">
        <v>0</v>
      </c>
      <c r="AN691" s="407">
        <v>0</v>
      </c>
      <c r="AO691" s="407">
        <v>0</v>
      </c>
      <c r="AP691" s="407">
        <v>0</v>
      </c>
      <c r="AQ691" s="407">
        <v>0</v>
      </c>
      <c r="AR691" s="407">
        <v>0</v>
      </c>
      <c r="AS691" s="407">
        <v>0</v>
      </c>
      <c r="AT691" s="407">
        <v>0</v>
      </c>
      <c r="AU691" s="407">
        <v>0</v>
      </c>
      <c r="AV691" s="407">
        <v>0</v>
      </c>
      <c r="AW691" s="407">
        <v>0</v>
      </c>
      <c r="AX691" s="407">
        <v>0</v>
      </c>
      <c r="AY691" s="407">
        <v>0</v>
      </c>
      <c r="AZ691" s="407">
        <v>0</v>
      </c>
      <c r="BA691" s="407">
        <v>0</v>
      </c>
      <c r="BB691" s="407">
        <v>0</v>
      </c>
      <c r="BC691" s="407">
        <v>0</v>
      </c>
      <c r="BD691" s="407">
        <v>0</v>
      </c>
      <c r="BE691" s="407">
        <v>0</v>
      </c>
      <c r="BF691" s="407">
        <v>0</v>
      </c>
      <c r="BG691" s="407">
        <v>0</v>
      </c>
      <c r="BH691" s="407">
        <v>0</v>
      </c>
      <c r="BI691" s="407">
        <v>0</v>
      </c>
      <c r="BJ691" s="28"/>
      <c r="BK691" s="28"/>
      <c r="BL691" s="28"/>
      <c r="BM691" s="28"/>
    </row>
    <row r="692" spans="1:65" x14ac:dyDescent="0.35">
      <c r="A692" s="28"/>
      <c r="B692" s="402"/>
      <c r="C692" s="403"/>
      <c r="D692" s="404"/>
      <c r="E692" s="405">
        <v>3</v>
      </c>
      <c r="F692" s="406"/>
      <c r="G692" s="408"/>
      <c r="H692" s="409"/>
      <c r="I692" s="524"/>
      <c r="J692" s="407">
        <v>0</v>
      </c>
      <c r="K692" s="407">
        <v>0</v>
      </c>
      <c r="L692" s="407">
        <v>0</v>
      </c>
      <c r="M692" s="407">
        <v>0</v>
      </c>
      <c r="N692" s="407">
        <v>0</v>
      </c>
      <c r="O692" s="407">
        <v>0</v>
      </c>
      <c r="P692" s="407">
        <v>0</v>
      </c>
      <c r="Q692" s="407">
        <v>0</v>
      </c>
      <c r="R692" s="407">
        <v>0</v>
      </c>
      <c r="S692" s="407">
        <v>0</v>
      </c>
      <c r="T692" s="407">
        <v>0</v>
      </c>
      <c r="U692" s="407">
        <v>0</v>
      </c>
      <c r="V692" s="407">
        <v>0</v>
      </c>
      <c r="W692" s="407">
        <v>0</v>
      </c>
      <c r="X692" s="407">
        <v>0</v>
      </c>
      <c r="Y692" s="407">
        <v>0</v>
      </c>
      <c r="Z692" s="407">
        <v>0</v>
      </c>
      <c r="AA692" s="407">
        <v>0</v>
      </c>
      <c r="AB692" s="407">
        <v>0</v>
      </c>
      <c r="AC692" s="407">
        <v>0</v>
      </c>
      <c r="AD692" s="407">
        <v>0</v>
      </c>
      <c r="AE692" s="407">
        <v>0</v>
      </c>
      <c r="AF692" s="407">
        <v>0</v>
      </c>
      <c r="AG692" s="407">
        <v>0</v>
      </c>
      <c r="AH692" s="407">
        <v>0</v>
      </c>
      <c r="AI692" s="407">
        <v>0</v>
      </c>
      <c r="AJ692" s="407">
        <v>0</v>
      </c>
      <c r="AK692" s="407">
        <v>0</v>
      </c>
      <c r="AL692" s="407">
        <v>0</v>
      </c>
      <c r="AM692" s="407">
        <v>0</v>
      </c>
      <c r="AN692" s="407">
        <v>0</v>
      </c>
      <c r="AO692" s="407">
        <v>0</v>
      </c>
      <c r="AP692" s="407">
        <v>0</v>
      </c>
      <c r="AQ692" s="407">
        <v>0</v>
      </c>
      <c r="AR692" s="407">
        <v>0</v>
      </c>
      <c r="AS692" s="407">
        <v>0</v>
      </c>
      <c r="AT692" s="407">
        <v>0</v>
      </c>
      <c r="AU692" s="407">
        <v>0</v>
      </c>
      <c r="AV692" s="407">
        <v>0</v>
      </c>
      <c r="AW692" s="407">
        <v>0</v>
      </c>
      <c r="AX692" s="407">
        <v>0</v>
      </c>
      <c r="AY692" s="407">
        <v>0</v>
      </c>
      <c r="AZ692" s="407">
        <v>0</v>
      </c>
      <c r="BA692" s="407">
        <v>0</v>
      </c>
      <c r="BB692" s="407">
        <v>0</v>
      </c>
      <c r="BC692" s="407">
        <v>0</v>
      </c>
      <c r="BD692" s="407">
        <v>0</v>
      </c>
      <c r="BE692" s="407">
        <v>0</v>
      </c>
      <c r="BF692" s="407">
        <v>0</v>
      </c>
      <c r="BG692" s="407">
        <v>0</v>
      </c>
      <c r="BH692" s="407">
        <v>0</v>
      </c>
      <c r="BI692" s="407">
        <v>0</v>
      </c>
      <c r="BJ692" s="28"/>
      <c r="BK692" s="28"/>
      <c r="BL692" s="28"/>
      <c r="BM692" s="28"/>
    </row>
    <row r="693" spans="1:65" x14ac:dyDescent="0.35">
      <c r="A693" s="28"/>
      <c r="B693" s="402"/>
      <c r="C693" s="403"/>
      <c r="D693" s="404"/>
      <c r="E693" s="405">
        <v>4</v>
      </c>
      <c r="F693" s="406"/>
      <c r="G693" s="408"/>
      <c r="H693" s="409"/>
      <c r="I693" s="409"/>
      <c r="J693" s="524"/>
      <c r="K693" s="407">
        <v>0</v>
      </c>
      <c r="L693" s="407">
        <v>0</v>
      </c>
      <c r="M693" s="407">
        <v>0</v>
      </c>
      <c r="N693" s="407">
        <v>0</v>
      </c>
      <c r="O693" s="407">
        <v>0</v>
      </c>
      <c r="P693" s="407">
        <v>0</v>
      </c>
      <c r="Q693" s="407">
        <v>0</v>
      </c>
      <c r="R693" s="407">
        <v>0</v>
      </c>
      <c r="S693" s="407">
        <v>0</v>
      </c>
      <c r="T693" s="407">
        <v>0</v>
      </c>
      <c r="U693" s="407">
        <v>0</v>
      </c>
      <c r="V693" s="407">
        <v>0</v>
      </c>
      <c r="W693" s="407">
        <v>0</v>
      </c>
      <c r="X693" s="407">
        <v>0</v>
      </c>
      <c r="Y693" s="407">
        <v>0</v>
      </c>
      <c r="Z693" s="407">
        <v>0</v>
      </c>
      <c r="AA693" s="407">
        <v>0</v>
      </c>
      <c r="AB693" s="407">
        <v>0</v>
      </c>
      <c r="AC693" s="407">
        <v>0</v>
      </c>
      <c r="AD693" s="407">
        <v>0</v>
      </c>
      <c r="AE693" s="407">
        <v>0</v>
      </c>
      <c r="AF693" s="407">
        <v>0</v>
      </c>
      <c r="AG693" s="407">
        <v>0</v>
      </c>
      <c r="AH693" s="407">
        <v>0</v>
      </c>
      <c r="AI693" s="407">
        <v>0</v>
      </c>
      <c r="AJ693" s="407">
        <v>0</v>
      </c>
      <c r="AK693" s="407">
        <v>0</v>
      </c>
      <c r="AL693" s="407">
        <v>0</v>
      </c>
      <c r="AM693" s="407">
        <v>0</v>
      </c>
      <c r="AN693" s="407">
        <v>0</v>
      </c>
      <c r="AO693" s="407">
        <v>0</v>
      </c>
      <c r="AP693" s="407">
        <v>0</v>
      </c>
      <c r="AQ693" s="407">
        <v>0</v>
      </c>
      <c r="AR693" s="407">
        <v>0</v>
      </c>
      <c r="AS693" s="407">
        <v>0</v>
      </c>
      <c r="AT693" s="407">
        <v>0</v>
      </c>
      <c r="AU693" s="407">
        <v>0</v>
      </c>
      <c r="AV693" s="407">
        <v>0</v>
      </c>
      <c r="AW693" s="407">
        <v>0</v>
      </c>
      <c r="AX693" s="407">
        <v>0</v>
      </c>
      <c r="AY693" s="407">
        <v>0</v>
      </c>
      <c r="AZ693" s="407">
        <v>0</v>
      </c>
      <c r="BA693" s="407">
        <v>0</v>
      </c>
      <c r="BB693" s="407">
        <v>0</v>
      </c>
      <c r="BC693" s="407">
        <v>0</v>
      </c>
      <c r="BD693" s="407">
        <v>0</v>
      </c>
      <c r="BE693" s="407">
        <v>0</v>
      </c>
      <c r="BF693" s="407">
        <v>0</v>
      </c>
      <c r="BG693" s="407">
        <v>0</v>
      </c>
      <c r="BH693" s="407">
        <v>0</v>
      </c>
      <c r="BI693" s="407">
        <v>0</v>
      </c>
      <c r="BJ693" s="28"/>
      <c r="BK693" s="28"/>
      <c r="BL693" s="28"/>
      <c r="BM693" s="28"/>
    </row>
    <row r="694" spans="1:65" x14ac:dyDescent="0.35">
      <c r="A694" s="28"/>
      <c r="B694" s="402"/>
      <c r="C694" s="403"/>
      <c r="D694" s="404"/>
      <c r="E694" s="405">
        <v>5</v>
      </c>
      <c r="F694" s="406"/>
      <c r="G694" s="408"/>
      <c r="H694" s="409"/>
      <c r="I694" s="409"/>
      <c r="J694" s="409"/>
      <c r="K694" s="524"/>
      <c r="L694" s="407">
        <v>0</v>
      </c>
      <c r="M694" s="407">
        <v>0</v>
      </c>
      <c r="N694" s="407">
        <v>0</v>
      </c>
      <c r="O694" s="407">
        <v>0</v>
      </c>
      <c r="P694" s="407">
        <v>0</v>
      </c>
      <c r="Q694" s="407">
        <v>0</v>
      </c>
      <c r="R694" s="407">
        <v>0</v>
      </c>
      <c r="S694" s="407">
        <v>0</v>
      </c>
      <c r="T694" s="407">
        <v>0</v>
      </c>
      <c r="U694" s="407">
        <v>0</v>
      </c>
      <c r="V694" s="407">
        <v>0</v>
      </c>
      <c r="W694" s="407">
        <v>0</v>
      </c>
      <c r="X694" s="407">
        <v>0</v>
      </c>
      <c r="Y694" s="407">
        <v>0</v>
      </c>
      <c r="Z694" s="407">
        <v>0</v>
      </c>
      <c r="AA694" s="407">
        <v>0</v>
      </c>
      <c r="AB694" s="407">
        <v>0</v>
      </c>
      <c r="AC694" s="407">
        <v>0</v>
      </c>
      <c r="AD694" s="407">
        <v>0</v>
      </c>
      <c r="AE694" s="407">
        <v>0</v>
      </c>
      <c r="AF694" s="407">
        <v>0</v>
      </c>
      <c r="AG694" s="407">
        <v>0</v>
      </c>
      <c r="AH694" s="407">
        <v>0</v>
      </c>
      <c r="AI694" s="407">
        <v>0</v>
      </c>
      <c r="AJ694" s="407">
        <v>0</v>
      </c>
      <c r="AK694" s="407">
        <v>0</v>
      </c>
      <c r="AL694" s="407">
        <v>0</v>
      </c>
      <c r="AM694" s="407">
        <v>0</v>
      </c>
      <c r="AN694" s="407">
        <v>0</v>
      </c>
      <c r="AO694" s="407">
        <v>0</v>
      </c>
      <c r="AP694" s="407">
        <v>0</v>
      </c>
      <c r="AQ694" s="407">
        <v>0</v>
      </c>
      <c r="AR694" s="407">
        <v>0</v>
      </c>
      <c r="AS694" s="407">
        <v>0</v>
      </c>
      <c r="AT694" s="407">
        <v>0</v>
      </c>
      <c r="AU694" s="407">
        <v>0</v>
      </c>
      <c r="AV694" s="407">
        <v>0</v>
      </c>
      <c r="AW694" s="407">
        <v>0</v>
      </c>
      <c r="AX694" s="407">
        <v>0</v>
      </c>
      <c r="AY694" s="407">
        <v>0</v>
      </c>
      <c r="AZ694" s="407">
        <v>0</v>
      </c>
      <c r="BA694" s="407">
        <v>0</v>
      </c>
      <c r="BB694" s="407">
        <v>0</v>
      </c>
      <c r="BC694" s="407">
        <v>0</v>
      </c>
      <c r="BD694" s="407">
        <v>0</v>
      </c>
      <c r="BE694" s="407">
        <v>0</v>
      </c>
      <c r="BF694" s="407">
        <v>0</v>
      </c>
      <c r="BG694" s="407">
        <v>0</v>
      </c>
      <c r="BH694" s="407">
        <v>0</v>
      </c>
      <c r="BI694" s="407">
        <v>0</v>
      </c>
      <c r="BJ694" s="28"/>
      <c r="BK694" s="28"/>
      <c r="BL694" s="28"/>
      <c r="BM694" s="28"/>
    </row>
    <row r="695" spans="1:65" x14ac:dyDescent="0.35">
      <c r="A695" s="28"/>
      <c r="B695" s="402"/>
      <c r="C695" s="403"/>
      <c r="D695" s="404"/>
      <c r="E695" s="405">
        <v>6</v>
      </c>
      <c r="F695" s="406"/>
      <c r="G695" s="408"/>
      <c r="H695" s="409"/>
      <c r="I695" s="409"/>
      <c r="J695" s="409"/>
      <c r="K695" s="409"/>
      <c r="L695" s="524"/>
      <c r="M695" s="407">
        <v>0</v>
      </c>
      <c r="N695" s="407">
        <v>0</v>
      </c>
      <c r="O695" s="407">
        <v>0</v>
      </c>
      <c r="P695" s="407">
        <v>0</v>
      </c>
      <c r="Q695" s="407">
        <v>0</v>
      </c>
      <c r="R695" s="407">
        <v>0</v>
      </c>
      <c r="S695" s="407">
        <v>0</v>
      </c>
      <c r="T695" s="407">
        <v>0</v>
      </c>
      <c r="U695" s="407">
        <v>0</v>
      </c>
      <c r="V695" s="407">
        <v>0</v>
      </c>
      <c r="W695" s="407">
        <v>0</v>
      </c>
      <c r="X695" s="407">
        <v>0</v>
      </c>
      <c r="Y695" s="407">
        <v>0</v>
      </c>
      <c r="Z695" s="407">
        <v>0</v>
      </c>
      <c r="AA695" s="407">
        <v>0</v>
      </c>
      <c r="AB695" s="407">
        <v>0</v>
      </c>
      <c r="AC695" s="407">
        <v>0</v>
      </c>
      <c r="AD695" s="407">
        <v>0</v>
      </c>
      <c r="AE695" s="407">
        <v>0</v>
      </c>
      <c r="AF695" s="407">
        <v>0</v>
      </c>
      <c r="AG695" s="407">
        <v>0</v>
      </c>
      <c r="AH695" s="407">
        <v>0</v>
      </c>
      <c r="AI695" s="407">
        <v>0</v>
      </c>
      <c r="AJ695" s="407">
        <v>0</v>
      </c>
      <c r="AK695" s="407">
        <v>0</v>
      </c>
      <c r="AL695" s="407">
        <v>0</v>
      </c>
      <c r="AM695" s="407">
        <v>0</v>
      </c>
      <c r="AN695" s="407">
        <v>0</v>
      </c>
      <c r="AO695" s="407">
        <v>0</v>
      </c>
      <c r="AP695" s="407">
        <v>0</v>
      </c>
      <c r="AQ695" s="407">
        <v>0</v>
      </c>
      <c r="AR695" s="407">
        <v>0</v>
      </c>
      <c r="AS695" s="407">
        <v>0</v>
      </c>
      <c r="AT695" s="407">
        <v>0</v>
      </c>
      <c r="AU695" s="407">
        <v>0</v>
      </c>
      <c r="AV695" s="407">
        <v>0</v>
      </c>
      <c r="AW695" s="407">
        <v>0</v>
      </c>
      <c r="AX695" s="407">
        <v>0</v>
      </c>
      <c r="AY695" s="407">
        <v>0</v>
      </c>
      <c r="AZ695" s="407">
        <v>0</v>
      </c>
      <c r="BA695" s="407">
        <v>0</v>
      </c>
      <c r="BB695" s="407">
        <v>0</v>
      </c>
      <c r="BC695" s="407">
        <v>0</v>
      </c>
      <c r="BD695" s="407">
        <v>0</v>
      </c>
      <c r="BE695" s="407">
        <v>0</v>
      </c>
      <c r="BF695" s="407">
        <v>0</v>
      </c>
      <c r="BG695" s="407">
        <v>0</v>
      </c>
      <c r="BH695" s="407">
        <v>0</v>
      </c>
      <c r="BI695" s="407">
        <v>0</v>
      </c>
      <c r="BJ695" s="28"/>
      <c r="BK695" s="28"/>
      <c r="BL695" s="28"/>
      <c r="BM695" s="28"/>
    </row>
    <row r="696" spans="1:65" x14ac:dyDescent="0.35">
      <c r="A696" s="28"/>
      <c r="B696" s="402"/>
      <c r="C696" s="403"/>
      <c r="D696" s="404"/>
      <c r="E696" s="405">
        <v>7</v>
      </c>
      <c r="F696" s="406"/>
      <c r="G696" s="408"/>
      <c r="H696" s="409"/>
      <c r="I696" s="409"/>
      <c r="J696" s="409"/>
      <c r="K696" s="409"/>
      <c r="L696" s="409"/>
      <c r="M696" s="524"/>
      <c r="N696" s="407">
        <v>0</v>
      </c>
      <c r="O696" s="407">
        <v>0</v>
      </c>
      <c r="P696" s="407">
        <v>0</v>
      </c>
      <c r="Q696" s="407">
        <v>0</v>
      </c>
      <c r="R696" s="407">
        <v>0</v>
      </c>
      <c r="S696" s="407">
        <v>0</v>
      </c>
      <c r="T696" s="407">
        <v>0</v>
      </c>
      <c r="U696" s="407">
        <v>0</v>
      </c>
      <c r="V696" s="407">
        <v>0</v>
      </c>
      <c r="W696" s="407">
        <v>0</v>
      </c>
      <c r="X696" s="407">
        <v>0</v>
      </c>
      <c r="Y696" s="407">
        <v>0</v>
      </c>
      <c r="Z696" s="407">
        <v>0</v>
      </c>
      <c r="AA696" s="407">
        <v>0</v>
      </c>
      <c r="AB696" s="407">
        <v>0</v>
      </c>
      <c r="AC696" s="407">
        <v>0</v>
      </c>
      <c r="AD696" s="407">
        <v>0</v>
      </c>
      <c r="AE696" s="407">
        <v>0</v>
      </c>
      <c r="AF696" s="407">
        <v>0</v>
      </c>
      <c r="AG696" s="407">
        <v>0</v>
      </c>
      <c r="AH696" s="407">
        <v>0</v>
      </c>
      <c r="AI696" s="407">
        <v>0</v>
      </c>
      <c r="AJ696" s="407">
        <v>0</v>
      </c>
      <c r="AK696" s="407">
        <v>0</v>
      </c>
      <c r="AL696" s="407">
        <v>0</v>
      </c>
      <c r="AM696" s="407">
        <v>0</v>
      </c>
      <c r="AN696" s="407">
        <v>0</v>
      </c>
      <c r="AO696" s="407">
        <v>0</v>
      </c>
      <c r="AP696" s="407">
        <v>0</v>
      </c>
      <c r="AQ696" s="407">
        <v>0</v>
      </c>
      <c r="AR696" s="407">
        <v>0</v>
      </c>
      <c r="AS696" s="407">
        <v>0</v>
      </c>
      <c r="AT696" s="407">
        <v>0</v>
      </c>
      <c r="AU696" s="407">
        <v>0</v>
      </c>
      <c r="AV696" s="407">
        <v>0</v>
      </c>
      <c r="AW696" s="407">
        <v>0</v>
      </c>
      <c r="AX696" s="407">
        <v>0</v>
      </c>
      <c r="AY696" s="407">
        <v>0</v>
      </c>
      <c r="AZ696" s="407">
        <v>0</v>
      </c>
      <c r="BA696" s="407">
        <v>0</v>
      </c>
      <c r="BB696" s="407">
        <v>0</v>
      </c>
      <c r="BC696" s="407">
        <v>0</v>
      </c>
      <c r="BD696" s="407">
        <v>0</v>
      </c>
      <c r="BE696" s="407">
        <v>0</v>
      </c>
      <c r="BF696" s="407">
        <v>0</v>
      </c>
      <c r="BG696" s="407">
        <v>0</v>
      </c>
      <c r="BH696" s="407">
        <v>0</v>
      </c>
      <c r="BI696" s="407">
        <v>0</v>
      </c>
      <c r="BJ696" s="28"/>
      <c r="BK696" s="28"/>
      <c r="BL696" s="28"/>
      <c r="BM696" s="28"/>
    </row>
    <row r="697" spans="1:65" x14ac:dyDescent="0.35">
      <c r="A697" s="28"/>
      <c r="B697" s="402"/>
      <c r="C697" s="403"/>
      <c r="D697" s="404"/>
      <c r="E697" s="405">
        <v>8</v>
      </c>
      <c r="F697" s="406"/>
      <c r="G697" s="408"/>
      <c r="H697" s="409"/>
      <c r="I697" s="409"/>
      <c r="J697" s="409"/>
      <c r="K697" s="409"/>
      <c r="L697" s="409"/>
      <c r="M697" s="409"/>
      <c r="N697" s="524"/>
      <c r="O697" s="407">
        <v>0</v>
      </c>
      <c r="P697" s="407">
        <v>0</v>
      </c>
      <c r="Q697" s="407">
        <v>0</v>
      </c>
      <c r="R697" s="407">
        <v>0</v>
      </c>
      <c r="S697" s="407">
        <v>0</v>
      </c>
      <c r="T697" s="407">
        <v>0</v>
      </c>
      <c r="U697" s="407">
        <v>0</v>
      </c>
      <c r="V697" s="407">
        <v>0</v>
      </c>
      <c r="W697" s="407">
        <v>0</v>
      </c>
      <c r="X697" s="407">
        <v>0</v>
      </c>
      <c r="Y697" s="407">
        <v>0</v>
      </c>
      <c r="Z697" s="407">
        <v>0</v>
      </c>
      <c r="AA697" s="407">
        <v>0</v>
      </c>
      <c r="AB697" s="407">
        <v>0</v>
      </c>
      <c r="AC697" s="407">
        <v>0</v>
      </c>
      <c r="AD697" s="407">
        <v>0</v>
      </c>
      <c r="AE697" s="407">
        <v>0</v>
      </c>
      <c r="AF697" s="407">
        <v>0</v>
      </c>
      <c r="AG697" s="407">
        <v>0</v>
      </c>
      <c r="AH697" s="407">
        <v>0</v>
      </c>
      <c r="AI697" s="407">
        <v>0</v>
      </c>
      <c r="AJ697" s="407">
        <v>0</v>
      </c>
      <c r="AK697" s="407">
        <v>0</v>
      </c>
      <c r="AL697" s="407">
        <v>0</v>
      </c>
      <c r="AM697" s="407">
        <v>0</v>
      </c>
      <c r="AN697" s="407">
        <v>0</v>
      </c>
      <c r="AO697" s="407">
        <v>0</v>
      </c>
      <c r="AP697" s="407">
        <v>0</v>
      </c>
      <c r="AQ697" s="407">
        <v>0</v>
      </c>
      <c r="AR697" s="407">
        <v>0</v>
      </c>
      <c r="AS697" s="407">
        <v>0</v>
      </c>
      <c r="AT697" s="407">
        <v>0</v>
      </c>
      <c r="AU697" s="407">
        <v>0</v>
      </c>
      <c r="AV697" s="407">
        <v>0</v>
      </c>
      <c r="AW697" s="407">
        <v>0</v>
      </c>
      <c r="AX697" s="407">
        <v>0</v>
      </c>
      <c r="AY697" s="407">
        <v>0</v>
      </c>
      <c r="AZ697" s="407">
        <v>0</v>
      </c>
      <c r="BA697" s="407">
        <v>0</v>
      </c>
      <c r="BB697" s="407">
        <v>0</v>
      </c>
      <c r="BC697" s="407">
        <v>0</v>
      </c>
      <c r="BD697" s="407">
        <v>0</v>
      </c>
      <c r="BE697" s="407">
        <v>0</v>
      </c>
      <c r="BF697" s="407">
        <v>0</v>
      </c>
      <c r="BG697" s="407">
        <v>0</v>
      </c>
      <c r="BH697" s="407">
        <v>0</v>
      </c>
      <c r="BI697" s="407">
        <v>0</v>
      </c>
      <c r="BJ697" s="28"/>
      <c r="BK697" s="28"/>
      <c r="BL697" s="28"/>
      <c r="BM697" s="28"/>
    </row>
    <row r="698" spans="1:65" x14ac:dyDescent="0.35">
      <c r="A698" s="28"/>
      <c r="B698" s="402"/>
      <c r="C698" s="403"/>
      <c r="D698" s="404"/>
      <c r="E698" s="405">
        <v>9</v>
      </c>
      <c r="F698" s="406"/>
      <c r="G698" s="408"/>
      <c r="H698" s="409"/>
      <c r="I698" s="409"/>
      <c r="J698" s="409"/>
      <c r="K698" s="409"/>
      <c r="L698" s="409"/>
      <c r="M698" s="409"/>
      <c r="N698" s="409"/>
      <c r="O698" s="524"/>
      <c r="P698" s="407">
        <v>0</v>
      </c>
      <c r="Q698" s="407">
        <v>0</v>
      </c>
      <c r="R698" s="407">
        <v>0</v>
      </c>
      <c r="S698" s="407">
        <v>0</v>
      </c>
      <c r="T698" s="407">
        <v>0</v>
      </c>
      <c r="U698" s="407">
        <v>0</v>
      </c>
      <c r="V698" s="407">
        <v>0</v>
      </c>
      <c r="W698" s="407">
        <v>0</v>
      </c>
      <c r="X698" s="407">
        <v>0</v>
      </c>
      <c r="Y698" s="407">
        <v>0</v>
      </c>
      <c r="Z698" s="407">
        <v>0</v>
      </c>
      <c r="AA698" s="407">
        <v>0</v>
      </c>
      <c r="AB698" s="407">
        <v>0</v>
      </c>
      <c r="AC698" s="407">
        <v>0</v>
      </c>
      <c r="AD698" s="407">
        <v>0</v>
      </c>
      <c r="AE698" s="407">
        <v>0</v>
      </c>
      <c r="AF698" s="407">
        <v>0</v>
      </c>
      <c r="AG698" s="407">
        <v>0</v>
      </c>
      <c r="AH698" s="407">
        <v>0</v>
      </c>
      <c r="AI698" s="407">
        <v>0</v>
      </c>
      <c r="AJ698" s="407">
        <v>0</v>
      </c>
      <c r="AK698" s="407">
        <v>0</v>
      </c>
      <c r="AL698" s="407">
        <v>0</v>
      </c>
      <c r="AM698" s="407">
        <v>0</v>
      </c>
      <c r="AN698" s="407">
        <v>0</v>
      </c>
      <c r="AO698" s="407">
        <v>0</v>
      </c>
      <c r="AP698" s="407">
        <v>0</v>
      </c>
      <c r="AQ698" s="407">
        <v>0</v>
      </c>
      <c r="AR698" s="407">
        <v>0</v>
      </c>
      <c r="AS698" s="407">
        <v>0</v>
      </c>
      <c r="AT698" s="407">
        <v>0</v>
      </c>
      <c r="AU698" s="407">
        <v>0</v>
      </c>
      <c r="AV698" s="407">
        <v>0</v>
      </c>
      <c r="AW698" s="407">
        <v>0</v>
      </c>
      <c r="AX698" s="407">
        <v>0</v>
      </c>
      <c r="AY698" s="407">
        <v>0</v>
      </c>
      <c r="AZ698" s="407">
        <v>0</v>
      </c>
      <c r="BA698" s="407">
        <v>0</v>
      </c>
      <c r="BB698" s="407">
        <v>0</v>
      </c>
      <c r="BC698" s="407">
        <v>0</v>
      </c>
      <c r="BD698" s="407">
        <v>0</v>
      </c>
      <c r="BE698" s="407">
        <v>0</v>
      </c>
      <c r="BF698" s="407">
        <v>0</v>
      </c>
      <c r="BG698" s="407">
        <v>0</v>
      </c>
      <c r="BH698" s="407">
        <v>0</v>
      </c>
      <c r="BI698" s="407">
        <v>0</v>
      </c>
      <c r="BJ698" s="28"/>
      <c r="BK698" s="28"/>
      <c r="BL698" s="28"/>
      <c r="BM698" s="28"/>
    </row>
    <row r="699" spans="1:65" x14ac:dyDescent="0.35">
      <c r="A699" s="28"/>
      <c r="B699" s="402"/>
      <c r="C699" s="403"/>
      <c r="D699" s="404"/>
      <c r="E699" s="411">
        <v>10</v>
      </c>
      <c r="F699" s="406"/>
      <c r="G699" s="408"/>
      <c r="H699" s="409"/>
      <c r="I699" s="409"/>
      <c r="J699" s="409"/>
      <c r="K699" s="409"/>
      <c r="L699" s="409"/>
      <c r="M699" s="409"/>
      <c r="N699" s="409"/>
      <c r="O699" s="409"/>
      <c r="P699" s="524"/>
      <c r="Q699" s="407">
        <v>0</v>
      </c>
      <c r="R699" s="407">
        <v>0</v>
      </c>
      <c r="S699" s="407">
        <v>0</v>
      </c>
      <c r="T699" s="407">
        <v>0</v>
      </c>
      <c r="U699" s="407">
        <v>0</v>
      </c>
      <c r="V699" s="407">
        <v>0</v>
      </c>
      <c r="W699" s="407">
        <v>0</v>
      </c>
      <c r="X699" s="407">
        <v>0</v>
      </c>
      <c r="Y699" s="407">
        <v>0</v>
      </c>
      <c r="Z699" s="407">
        <v>0</v>
      </c>
      <c r="AA699" s="407">
        <v>0</v>
      </c>
      <c r="AB699" s="407">
        <v>0</v>
      </c>
      <c r="AC699" s="407">
        <v>0</v>
      </c>
      <c r="AD699" s="407">
        <v>0</v>
      </c>
      <c r="AE699" s="407">
        <v>0</v>
      </c>
      <c r="AF699" s="407">
        <v>0</v>
      </c>
      <c r="AG699" s="407">
        <v>0</v>
      </c>
      <c r="AH699" s="407">
        <v>0</v>
      </c>
      <c r="AI699" s="407">
        <v>0</v>
      </c>
      <c r="AJ699" s="407">
        <v>0</v>
      </c>
      <c r="AK699" s="407">
        <v>0</v>
      </c>
      <c r="AL699" s="407">
        <v>0</v>
      </c>
      <c r="AM699" s="407">
        <v>0</v>
      </c>
      <c r="AN699" s="407">
        <v>0</v>
      </c>
      <c r="AO699" s="407">
        <v>0</v>
      </c>
      <c r="AP699" s="407">
        <v>0</v>
      </c>
      <c r="AQ699" s="407">
        <v>0</v>
      </c>
      <c r="AR699" s="407">
        <v>0</v>
      </c>
      <c r="AS699" s="407">
        <v>0</v>
      </c>
      <c r="AT699" s="407">
        <v>0</v>
      </c>
      <c r="AU699" s="407">
        <v>0</v>
      </c>
      <c r="AV699" s="407">
        <v>0</v>
      </c>
      <c r="AW699" s="407">
        <v>0</v>
      </c>
      <c r="AX699" s="407">
        <v>0</v>
      </c>
      <c r="AY699" s="407">
        <v>0</v>
      </c>
      <c r="AZ699" s="407">
        <v>0</v>
      </c>
      <c r="BA699" s="407">
        <v>0</v>
      </c>
      <c r="BB699" s="407">
        <v>0</v>
      </c>
      <c r="BC699" s="407">
        <v>0</v>
      </c>
      <c r="BD699" s="407">
        <v>0</v>
      </c>
      <c r="BE699" s="407">
        <v>0</v>
      </c>
      <c r="BF699" s="407">
        <v>0</v>
      </c>
      <c r="BG699" s="407">
        <v>0</v>
      </c>
      <c r="BH699" s="407">
        <v>0</v>
      </c>
      <c r="BI699" s="407">
        <v>0</v>
      </c>
      <c r="BJ699" s="28"/>
      <c r="BK699" s="28"/>
      <c r="BL699" s="28"/>
      <c r="BM699" s="28"/>
    </row>
    <row r="700" spans="1:65" x14ac:dyDescent="0.35">
      <c r="A700" s="28"/>
      <c r="B700" s="196"/>
      <c r="C700" s="402">
        <v>0</v>
      </c>
      <c r="D700" s="196"/>
      <c r="E700" s="196"/>
      <c r="F700" s="412"/>
      <c r="G700" s="413">
        <v>0</v>
      </c>
      <c r="H700" s="413">
        <v>0</v>
      </c>
      <c r="I700" s="413">
        <v>0</v>
      </c>
      <c r="J700" s="413">
        <v>0</v>
      </c>
      <c r="K700" s="413">
        <v>0</v>
      </c>
      <c r="L700" s="413">
        <v>0</v>
      </c>
      <c r="M700" s="413">
        <v>0</v>
      </c>
      <c r="N700" s="413">
        <v>0</v>
      </c>
      <c r="O700" s="413">
        <v>0</v>
      </c>
      <c r="P700" s="413">
        <v>0</v>
      </c>
      <c r="Q700" s="413">
        <v>0</v>
      </c>
      <c r="R700" s="413">
        <v>0</v>
      </c>
      <c r="S700" s="413">
        <v>0</v>
      </c>
      <c r="T700" s="413">
        <v>0</v>
      </c>
      <c r="U700" s="413">
        <v>0</v>
      </c>
      <c r="V700" s="413">
        <v>0</v>
      </c>
      <c r="W700" s="413">
        <v>0</v>
      </c>
      <c r="X700" s="413">
        <v>0</v>
      </c>
      <c r="Y700" s="413">
        <v>0</v>
      </c>
      <c r="Z700" s="413">
        <v>0</v>
      </c>
      <c r="AA700" s="413">
        <v>0</v>
      </c>
      <c r="AB700" s="413">
        <v>0</v>
      </c>
      <c r="AC700" s="413">
        <v>0</v>
      </c>
      <c r="AD700" s="413">
        <v>0</v>
      </c>
      <c r="AE700" s="413">
        <v>0</v>
      </c>
      <c r="AF700" s="413">
        <v>0</v>
      </c>
      <c r="AG700" s="413">
        <v>0</v>
      </c>
      <c r="AH700" s="413">
        <v>0</v>
      </c>
      <c r="AI700" s="413">
        <v>0</v>
      </c>
      <c r="AJ700" s="413">
        <v>0</v>
      </c>
      <c r="AK700" s="413">
        <v>0</v>
      </c>
      <c r="AL700" s="413">
        <v>0</v>
      </c>
      <c r="AM700" s="413">
        <v>0</v>
      </c>
      <c r="AN700" s="413">
        <v>0</v>
      </c>
      <c r="AO700" s="413">
        <v>0</v>
      </c>
      <c r="AP700" s="413">
        <v>0</v>
      </c>
      <c r="AQ700" s="413">
        <v>0</v>
      </c>
      <c r="AR700" s="413">
        <v>0</v>
      </c>
      <c r="AS700" s="413">
        <v>0</v>
      </c>
      <c r="AT700" s="413">
        <v>0</v>
      </c>
      <c r="AU700" s="413">
        <v>0</v>
      </c>
      <c r="AV700" s="413">
        <v>0</v>
      </c>
      <c r="AW700" s="413">
        <v>0</v>
      </c>
      <c r="AX700" s="413">
        <v>0</v>
      </c>
      <c r="AY700" s="413">
        <v>0</v>
      </c>
      <c r="AZ700" s="413">
        <v>0</v>
      </c>
      <c r="BA700" s="413">
        <v>0</v>
      </c>
      <c r="BB700" s="413">
        <v>0</v>
      </c>
      <c r="BC700" s="413">
        <v>0</v>
      </c>
      <c r="BD700" s="413">
        <v>0</v>
      </c>
      <c r="BE700" s="413">
        <v>0</v>
      </c>
      <c r="BF700" s="413">
        <v>0</v>
      </c>
      <c r="BG700" s="413">
        <v>0</v>
      </c>
      <c r="BH700" s="413">
        <v>0</v>
      </c>
      <c r="BI700" s="413">
        <v>0</v>
      </c>
      <c r="BJ700" s="28"/>
      <c r="BK700" s="28"/>
      <c r="BL700" s="28"/>
      <c r="BM700" s="28"/>
    </row>
    <row r="701" spans="1:65" x14ac:dyDescent="0.35">
      <c r="A701" s="28"/>
      <c r="B701" s="397">
        <v>0</v>
      </c>
      <c r="C701" s="398"/>
      <c r="D701" s="399" t="s">
        <v>499</v>
      </c>
      <c r="E701" s="398"/>
      <c r="F701" s="400"/>
      <c r="G701" s="401">
        <v>0</v>
      </c>
      <c r="H701" s="401">
        <v>0</v>
      </c>
      <c r="I701" s="401">
        <v>0</v>
      </c>
      <c r="J701" s="401">
        <v>0</v>
      </c>
      <c r="K701" s="401">
        <v>0</v>
      </c>
      <c r="L701" s="401">
        <v>0</v>
      </c>
      <c r="M701" s="401">
        <v>0</v>
      </c>
      <c r="N701" s="401">
        <v>0</v>
      </c>
      <c r="O701" s="401">
        <v>0</v>
      </c>
      <c r="P701" s="401">
        <v>0</v>
      </c>
      <c r="Q701" s="401">
        <v>0</v>
      </c>
      <c r="R701" s="401">
        <v>0</v>
      </c>
      <c r="S701" s="401">
        <v>0</v>
      </c>
      <c r="T701" s="401">
        <v>0</v>
      </c>
      <c r="U701" s="401">
        <v>0</v>
      </c>
      <c r="V701" s="401">
        <v>0</v>
      </c>
      <c r="W701" s="401">
        <v>0</v>
      </c>
      <c r="X701" s="401">
        <v>0</v>
      </c>
      <c r="Y701" s="401">
        <v>0</v>
      </c>
      <c r="Z701" s="401">
        <v>0</v>
      </c>
      <c r="AA701" s="401">
        <v>0</v>
      </c>
      <c r="AB701" s="401">
        <v>0</v>
      </c>
      <c r="AC701" s="401">
        <v>0</v>
      </c>
      <c r="AD701" s="401">
        <v>0</v>
      </c>
      <c r="AE701" s="401">
        <v>0</v>
      </c>
      <c r="AF701" s="401">
        <v>0</v>
      </c>
      <c r="AG701" s="401">
        <v>0</v>
      </c>
      <c r="AH701" s="401">
        <v>0</v>
      </c>
      <c r="AI701" s="401">
        <v>0</v>
      </c>
      <c r="AJ701" s="401">
        <v>0</v>
      </c>
      <c r="AK701" s="401">
        <v>0</v>
      </c>
      <c r="AL701" s="401">
        <v>0</v>
      </c>
      <c r="AM701" s="401">
        <v>0</v>
      </c>
      <c r="AN701" s="401">
        <v>0</v>
      </c>
      <c r="AO701" s="401">
        <v>0</v>
      </c>
      <c r="AP701" s="401">
        <v>0</v>
      </c>
      <c r="AQ701" s="401">
        <v>0</v>
      </c>
      <c r="AR701" s="401">
        <v>0</v>
      </c>
      <c r="AS701" s="401">
        <v>0</v>
      </c>
      <c r="AT701" s="401">
        <v>0</v>
      </c>
      <c r="AU701" s="401">
        <v>0</v>
      </c>
      <c r="AV701" s="401">
        <v>0</v>
      </c>
      <c r="AW701" s="401">
        <v>0</v>
      </c>
      <c r="AX701" s="401">
        <v>0</v>
      </c>
      <c r="AY701" s="401">
        <v>0</v>
      </c>
      <c r="AZ701" s="401">
        <v>0</v>
      </c>
      <c r="BA701" s="401">
        <v>0</v>
      </c>
      <c r="BB701" s="401">
        <v>0</v>
      </c>
      <c r="BC701" s="401">
        <v>0</v>
      </c>
      <c r="BD701" s="401">
        <v>0</v>
      </c>
      <c r="BE701" s="401">
        <v>0</v>
      </c>
      <c r="BF701" s="401">
        <v>0</v>
      </c>
      <c r="BG701" s="401">
        <v>0</v>
      </c>
      <c r="BH701" s="401">
        <v>0</v>
      </c>
      <c r="BI701" s="401">
        <v>0</v>
      </c>
      <c r="BJ701" s="28"/>
      <c r="BK701" s="28"/>
      <c r="BL701" s="28"/>
      <c r="BM701" s="28"/>
    </row>
    <row r="702" spans="1:65" ht="118" x14ac:dyDescent="0.35">
      <c r="A702" s="28"/>
      <c r="B702" s="402"/>
      <c r="C702" s="403"/>
      <c r="D702" s="404" t="s">
        <v>500</v>
      </c>
      <c r="E702" s="405">
        <v>0</v>
      </c>
      <c r="F702" s="406"/>
      <c r="G702" s="407"/>
      <c r="H702" s="407"/>
      <c r="I702" s="407"/>
      <c r="J702" s="407"/>
      <c r="K702" s="407"/>
      <c r="L702" s="407"/>
      <c r="M702" s="407"/>
      <c r="N702" s="407"/>
      <c r="O702" s="407"/>
      <c r="P702" s="407"/>
      <c r="Q702" s="407"/>
      <c r="R702" s="407"/>
      <c r="S702" s="407"/>
      <c r="T702" s="407"/>
      <c r="U702" s="407"/>
      <c r="V702" s="407"/>
      <c r="W702" s="407"/>
      <c r="X702" s="407"/>
      <c r="Y702" s="407"/>
      <c r="Z702" s="407"/>
      <c r="AA702" s="407"/>
      <c r="AB702" s="407"/>
      <c r="AC702" s="407"/>
      <c r="AD702" s="407"/>
      <c r="AE702" s="407"/>
      <c r="AF702" s="407"/>
      <c r="AG702" s="407"/>
      <c r="AH702" s="407"/>
      <c r="AI702" s="407"/>
      <c r="AJ702" s="407"/>
      <c r="AK702" s="407"/>
      <c r="AL702" s="407"/>
      <c r="AM702" s="407"/>
      <c r="AN702" s="407"/>
      <c r="AO702" s="407"/>
      <c r="AP702" s="407"/>
      <c r="AQ702" s="407"/>
      <c r="AR702" s="407"/>
      <c r="AS702" s="407"/>
      <c r="AT702" s="407"/>
      <c r="AU702" s="407"/>
      <c r="AV702" s="407"/>
      <c r="AW702" s="407"/>
      <c r="AX702" s="407"/>
      <c r="AY702" s="407"/>
      <c r="AZ702" s="407"/>
      <c r="BA702" s="407"/>
      <c r="BB702" s="407"/>
      <c r="BC702" s="407"/>
      <c r="BD702" s="407"/>
      <c r="BE702" s="407"/>
      <c r="BF702" s="407"/>
      <c r="BG702" s="407"/>
      <c r="BH702" s="407"/>
      <c r="BI702" s="407"/>
      <c r="BJ702" s="28"/>
      <c r="BK702" s="28"/>
      <c r="BL702" s="28"/>
      <c r="BM702" s="28"/>
    </row>
    <row r="703" spans="1:65" x14ac:dyDescent="0.35">
      <c r="A703" s="28"/>
      <c r="B703" s="402"/>
      <c r="C703" s="403"/>
      <c r="D703" s="404"/>
      <c r="E703" s="405">
        <v>1</v>
      </c>
      <c r="F703" s="406"/>
      <c r="G703" s="523"/>
      <c r="H703" s="407">
        <v>0</v>
      </c>
      <c r="I703" s="407">
        <v>0</v>
      </c>
      <c r="J703" s="407">
        <v>0</v>
      </c>
      <c r="K703" s="407">
        <v>0</v>
      </c>
      <c r="L703" s="407">
        <v>0</v>
      </c>
      <c r="M703" s="407">
        <v>0</v>
      </c>
      <c r="N703" s="407">
        <v>0</v>
      </c>
      <c r="O703" s="407">
        <v>0</v>
      </c>
      <c r="P703" s="407">
        <v>0</v>
      </c>
      <c r="Q703" s="407">
        <v>0</v>
      </c>
      <c r="R703" s="407">
        <v>0</v>
      </c>
      <c r="S703" s="407">
        <v>0</v>
      </c>
      <c r="T703" s="407">
        <v>0</v>
      </c>
      <c r="U703" s="407">
        <v>0</v>
      </c>
      <c r="V703" s="407">
        <v>0</v>
      </c>
      <c r="W703" s="407">
        <v>0</v>
      </c>
      <c r="X703" s="407">
        <v>0</v>
      </c>
      <c r="Y703" s="407">
        <v>0</v>
      </c>
      <c r="Z703" s="407">
        <v>0</v>
      </c>
      <c r="AA703" s="407">
        <v>0</v>
      </c>
      <c r="AB703" s="407">
        <v>0</v>
      </c>
      <c r="AC703" s="407">
        <v>0</v>
      </c>
      <c r="AD703" s="407">
        <v>0</v>
      </c>
      <c r="AE703" s="407">
        <v>0</v>
      </c>
      <c r="AF703" s="407">
        <v>0</v>
      </c>
      <c r="AG703" s="407">
        <v>0</v>
      </c>
      <c r="AH703" s="407">
        <v>0</v>
      </c>
      <c r="AI703" s="407">
        <v>0</v>
      </c>
      <c r="AJ703" s="407">
        <v>0</v>
      </c>
      <c r="AK703" s="407">
        <v>0</v>
      </c>
      <c r="AL703" s="407">
        <v>0</v>
      </c>
      <c r="AM703" s="407">
        <v>0</v>
      </c>
      <c r="AN703" s="407">
        <v>0</v>
      </c>
      <c r="AO703" s="407">
        <v>0</v>
      </c>
      <c r="AP703" s="407">
        <v>0</v>
      </c>
      <c r="AQ703" s="407">
        <v>0</v>
      </c>
      <c r="AR703" s="407">
        <v>0</v>
      </c>
      <c r="AS703" s="407">
        <v>0</v>
      </c>
      <c r="AT703" s="407">
        <v>0</v>
      </c>
      <c r="AU703" s="407">
        <v>0</v>
      </c>
      <c r="AV703" s="407">
        <v>0</v>
      </c>
      <c r="AW703" s="407">
        <v>0</v>
      </c>
      <c r="AX703" s="407">
        <v>0</v>
      </c>
      <c r="AY703" s="407">
        <v>0</v>
      </c>
      <c r="AZ703" s="407">
        <v>0</v>
      </c>
      <c r="BA703" s="407">
        <v>0</v>
      </c>
      <c r="BB703" s="407">
        <v>0</v>
      </c>
      <c r="BC703" s="407">
        <v>0</v>
      </c>
      <c r="BD703" s="407">
        <v>0</v>
      </c>
      <c r="BE703" s="407">
        <v>0</v>
      </c>
      <c r="BF703" s="407">
        <v>0</v>
      </c>
      <c r="BG703" s="407">
        <v>0</v>
      </c>
      <c r="BH703" s="407">
        <v>0</v>
      </c>
      <c r="BI703" s="407">
        <v>0</v>
      </c>
      <c r="BJ703" s="28"/>
      <c r="BK703" s="28"/>
      <c r="BL703" s="28"/>
      <c r="BM703" s="28"/>
    </row>
    <row r="704" spans="1:65" x14ac:dyDescent="0.35">
      <c r="A704" s="28"/>
      <c r="B704" s="402"/>
      <c r="C704" s="403"/>
      <c r="D704" s="404"/>
      <c r="E704" s="405">
        <v>2</v>
      </c>
      <c r="F704" s="406"/>
      <c r="G704" s="408"/>
      <c r="H704" s="524"/>
      <c r="I704" s="407">
        <v>0</v>
      </c>
      <c r="J704" s="407">
        <v>0</v>
      </c>
      <c r="K704" s="407">
        <v>0</v>
      </c>
      <c r="L704" s="407">
        <v>0</v>
      </c>
      <c r="M704" s="407">
        <v>0</v>
      </c>
      <c r="N704" s="407">
        <v>0</v>
      </c>
      <c r="O704" s="407">
        <v>0</v>
      </c>
      <c r="P704" s="407">
        <v>0</v>
      </c>
      <c r="Q704" s="407">
        <v>0</v>
      </c>
      <c r="R704" s="407">
        <v>0</v>
      </c>
      <c r="S704" s="407">
        <v>0</v>
      </c>
      <c r="T704" s="407">
        <v>0</v>
      </c>
      <c r="U704" s="407">
        <v>0</v>
      </c>
      <c r="V704" s="407">
        <v>0</v>
      </c>
      <c r="W704" s="407">
        <v>0</v>
      </c>
      <c r="X704" s="407">
        <v>0</v>
      </c>
      <c r="Y704" s="407">
        <v>0</v>
      </c>
      <c r="Z704" s="407">
        <v>0</v>
      </c>
      <c r="AA704" s="407">
        <v>0</v>
      </c>
      <c r="AB704" s="407">
        <v>0</v>
      </c>
      <c r="AC704" s="407">
        <v>0</v>
      </c>
      <c r="AD704" s="407">
        <v>0</v>
      </c>
      <c r="AE704" s="407">
        <v>0</v>
      </c>
      <c r="AF704" s="407">
        <v>0</v>
      </c>
      <c r="AG704" s="407">
        <v>0</v>
      </c>
      <c r="AH704" s="407">
        <v>0</v>
      </c>
      <c r="AI704" s="407">
        <v>0</v>
      </c>
      <c r="AJ704" s="407">
        <v>0</v>
      </c>
      <c r="AK704" s="407">
        <v>0</v>
      </c>
      <c r="AL704" s="407">
        <v>0</v>
      </c>
      <c r="AM704" s="407">
        <v>0</v>
      </c>
      <c r="AN704" s="407">
        <v>0</v>
      </c>
      <c r="AO704" s="407">
        <v>0</v>
      </c>
      <c r="AP704" s="407">
        <v>0</v>
      </c>
      <c r="AQ704" s="407">
        <v>0</v>
      </c>
      <c r="AR704" s="407">
        <v>0</v>
      </c>
      <c r="AS704" s="407">
        <v>0</v>
      </c>
      <c r="AT704" s="407">
        <v>0</v>
      </c>
      <c r="AU704" s="407">
        <v>0</v>
      </c>
      <c r="AV704" s="407">
        <v>0</v>
      </c>
      <c r="AW704" s="407">
        <v>0</v>
      </c>
      <c r="AX704" s="407">
        <v>0</v>
      </c>
      <c r="AY704" s="407">
        <v>0</v>
      </c>
      <c r="AZ704" s="407">
        <v>0</v>
      </c>
      <c r="BA704" s="407">
        <v>0</v>
      </c>
      <c r="BB704" s="407">
        <v>0</v>
      </c>
      <c r="BC704" s="407">
        <v>0</v>
      </c>
      <c r="BD704" s="407">
        <v>0</v>
      </c>
      <c r="BE704" s="407">
        <v>0</v>
      </c>
      <c r="BF704" s="407">
        <v>0</v>
      </c>
      <c r="BG704" s="407">
        <v>0</v>
      </c>
      <c r="BH704" s="407">
        <v>0</v>
      </c>
      <c r="BI704" s="407">
        <v>0</v>
      </c>
      <c r="BJ704" s="28"/>
      <c r="BK704" s="28"/>
      <c r="BL704" s="28"/>
      <c r="BM704" s="28"/>
    </row>
    <row r="705" spans="1:65" x14ac:dyDescent="0.35">
      <c r="A705" s="28"/>
      <c r="B705" s="402"/>
      <c r="C705" s="403"/>
      <c r="D705" s="404"/>
      <c r="E705" s="405">
        <v>3</v>
      </c>
      <c r="F705" s="406"/>
      <c r="G705" s="408"/>
      <c r="H705" s="409"/>
      <c r="I705" s="524"/>
      <c r="J705" s="407">
        <v>0</v>
      </c>
      <c r="K705" s="407">
        <v>0</v>
      </c>
      <c r="L705" s="407">
        <v>0</v>
      </c>
      <c r="M705" s="407">
        <v>0</v>
      </c>
      <c r="N705" s="407">
        <v>0</v>
      </c>
      <c r="O705" s="407">
        <v>0</v>
      </c>
      <c r="P705" s="407">
        <v>0</v>
      </c>
      <c r="Q705" s="407">
        <v>0</v>
      </c>
      <c r="R705" s="407">
        <v>0</v>
      </c>
      <c r="S705" s="407">
        <v>0</v>
      </c>
      <c r="T705" s="407">
        <v>0</v>
      </c>
      <c r="U705" s="407">
        <v>0</v>
      </c>
      <c r="V705" s="407">
        <v>0</v>
      </c>
      <c r="W705" s="407">
        <v>0</v>
      </c>
      <c r="X705" s="407">
        <v>0</v>
      </c>
      <c r="Y705" s="407">
        <v>0</v>
      </c>
      <c r="Z705" s="407">
        <v>0</v>
      </c>
      <c r="AA705" s="407">
        <v>0</v>
      </c>
      <c r="AB705" s="407">
        <v>0</v>
      </c>
      <c r="AC705" s="407">
        <v>0</v>
      </c>
      <c r="AD705" s="407">
        <v>0</v>
      </c>
      <c r="AE705" s="407">
        <v>0</v>
      </c>
      <c r="AF705" s="407">
        <v>0</v>
      </c>
      <c r="AG705" s="407">
        <v>0</v>
      </c>
      <c r="AH705" s="407">
        <v>0</v>
      </c>
      <c r="AI705" s="407">
        <v>0</v>
      </c>
      <c r="AJ705" s="407">
        <v>0</v>
      </c>
      <c r="AK705" s="407">
        <v>0</v>
      </c>
      <c r="AL705" s="407">
        <v>0</v>
      </c>
      <c r="AM705" s="407">
        <v>0</v>
      </c>
      <c r="AN705" s="407">
        <v>0</v>
      </c>
      <c r="AO705" s="407">
        <v>0</v>
      </c>
      <c r="AP705" s="407">
        <v>0</v>
      </c>
      <c r="AQ705" s="407">
        <v>0</v>
      </c>
      <c r="AR705" s="407">
        <v>0</v>
      </c>
      <c r="AS705" s="407">
        <v>0</v>
      </c>
      <c r="AT705" s="407">
        <v>0</v>
      </c>
      <c r="AU705" s="407">
        <v>0</v>
      </c>
      <c r="AV705" s="407">
        <v>0</v>
      </c>
      <c r="AW705" s="407">
        <v>0</v>
      </c>
      <c r="AX705" s="407">
        <v>0</v>
      </c>
      <c r="AY705" s="407">
        <v>0</v>
      </c>
      <c r="AZ705" s="407">
        <v>0</v>
      </c>
      <c r="BA705" s="407">
        <v>0</v>
      </c>
      <c r="BB705" s="407">
        <v>0</v>
      </c>
      <c r="BC705" s="407">
        <v>0</v>
      </c>
      <c r="BD705" s="407">
        <v>0</v>
      </c>
      <c r="BE705" s="407">
        <v>0</v>
      </c>
      <c r="BF705" s="407">
        <v>0</v>
      </c>
      <c r="BG705" s="407">
        <v>0</v>
      </c>
      <c r="BH705" s="407">
        <v>0</v>
      </c>
      <c r="BI705" s="407">
        <v>0</v>
      </c>
      <c r="BJ705" s="28"/>
      <c r="BK705" s="28"/>
      <c r="BL705" s="28"/>
      <c r="BM705" s="28"/>
    </row>
    <row r="706" spans="1:65" x14ac:dyDescent="0.35">
      <c r="A706" s="28"/>
      <c r="B706" s="402"/>
      <c r="C706" s="403"/>
      <c r="D706" s="404"/>
      <c r="E706" s="405">
        <v>4</v>
      </c>
      <c r="F706" s="406"/>
      <c r="G706" s="408"/>
      <c r="H706" s="409"/>
      <c r="I706" s="409"/>
      <c r="J706" s="524"/>
      <c r="K706" s="407">
        <v>0</v>
      </c>
      <c r="L706" s="407">
        <v>0</v>
      </c>
      <c r="M706" s="407">
        <v>0</v>
      </c>
      <c r="N706" s="407">
        <v>0</v>
      </c>
      <c r="O706" s="407">
        <v>0</v>
      </c>
      <c r="P706" s="407">
        <v>0</v>
      </c>
      <c r="Q706" s="407">
        <v>0</v>
      </c>
      <c r="R706" s="407">
        <v>0</v>
      </c>
      <c r="S706" s="407">
        <v>0</v>
      </c>
      <c r="T706" s="407">
        <v>0</v>
      </c>
      <c r="U706" s="407">
        <v>0</v>
      </c>
      <c r="V706" s="407">
        <v>0</v>
      </c>
      <c r="W706" s="407">
        <v>0</v>
      </c>
      <c r="X706" s="407">
        <v>0</v>
      </c>
      <c r="Y706" s="407">
        <v>0</v>
      </c>
      <c r="Z706" s="407">
        <v>0</v>
      </c>
      <c r="AA706" s="407">
        <v>0</v>
      </c>
      <c r="AB706" s="407">
        <v>0</v>
      </c>
      <c r="AC706" s="407">
        <v>0</v>
      </c>
      <c r="AD706" s="407">
        <v>0</v>
      </c>
      <c r="AE706" s="407">
        <v>0</v>
      </c>
      <c r="AF706" s="407">
        <v>0</v>
      </c>
      <c r="AG706" s="407">
        <v>0</v>
      </c>
      <c r="AH706" s="407">
        <v>0</v>
      </c>
      <c r="AI706" s="407">
        <v>0</v>
      </c>
      <c r="AJ706" s="407">
        <v>0</v>
      </c>
      <c r="AK706" s="407">
        <v>0</v>
      </c>
      <c r="AL706" s="407">
        <v>0</v>
      </c>
      <c r="AM706" s="407">
        <v>0</v>
      </c>
      <c r="AN706" s="407">
        <v>0</v>
      </c>
      <c r="AO706" s="407">
        <v>0</v>
      </c>
      <c r="AP706" s="407">
        <v>0</v>
      </c>
      <c r="AQ706" s="407">
        <v>0</v>
      </c>
      <c r="AR706" s="407">
        <v>0</v>
      </c>
      <c r="AS706" s="407">
        <v>0</v>
      </c>
      <c r="AT706" s="407">
        <v>0</v>
      </c>
      <c r="AU706" s="407">
        <v>0</v>
      </c>
      <c r="AV706" s="407">
        <v>0</v>
      </c>
      <c r="AW706" s="407">
        <v>0</v>
      </c>
      <c r="AX706" s="407">
        <v>0</v>
      </c>
      <c r="AY706" s="407">
        <v>0</v>
      </c>
      <c r="AZ706" s="407">
        <v>0</v>
      </c>
      <c r="BA706" s="407">
        <v>0</v>
      </c>
      <c r="BB706" s="407">
        <v>0</v>
      </c>
      <c r="BC706" s="407">
        <v>0</v>
      </c>
      <c r="BD706" s="407">
        <v>0</v>
      </c>
      <c r="BE706" s="407">
        <v>0</v>
      </c>
      <c r="BF706" s="407">
        <v>0</v>
      </c>
      <c r="BG706" s="407">
        <v>0</v>
      </c>
      <c r="BH706" s="407">
        <v>0</v>
      </c>
      <c r="BI706" s="407">
        <v>0</v>
      </c>
      <c r="BJ706" s="414"/>
      <c r="BK706" s="28"/>
      <c r="BL706" s="28"/>
      <c r="BM706" s="28"/>
    </row>
    <row r="707" spans="1:65" x14ac:dyDescent="0.35">
      <c r="A707" s="28"/>
      <c r="B707" s="402"/>
      <c r="C707" s="403"/>
      <c r="D707" s="404"/>
      <c r="E707" s="405">
        <v>5</v>
      </c>
      <c r="F707" s="406"/>
      <c r="G707" s="408"/>
      <c r="H707" s="409"/>
      <c r="I707" s="409"/>
      <c r="J707" s="409"/>
      <c r="K707" s="524"/>
      <c r="L707" s="407">
        <v>0</v>
      </c>
      <c r="M707" s="407">
        <v>0</v>
      </c>
      <c r="N707" s="407">
        <v>0</v>
      </c>
      <c r="O707" s="407">
        <v>0</v>
      </c>
      <c r="P707" s="407">
        <v>0</v>
      </c>
      <c r="Q707" s="407">
        <v>0</v>
      </c>
      <c r="R707" s="407">
        <v>0</v>
      </c>
      <c r="S707" s="407">
        <v>0</v>
      </c>
      <c r="T707" s="407">
        <v>0</v>
      </c>
      <c r="U707" s="407">
        <v>0</v>
      </c>
      <c r="V707" s="407">
        <v>0</v>
      </c>
      <c r="W707" s="407">
        <v>0</v>
      </c>
      <c r="X707" s="407">
        <v>0</v>
      </c>
      <c r="Y707" s="407">
        <v>0</v>
      </c>
      <c r="Z707" s="407">
        <v>0</v>
      </c>
      <c r="AA707" s="407">
        <v>0</v>
      </c>
      <c r="AB707" s="407">
        <v>0</v>
      </c>
      <c r="AC707" s="407">
        <v>0</v>
      </c>
      <c r="AD707" s="407">
        <v>0</v>
      </c>
      <c r="AE707" s="407">
        <v>0</v>
      </c>
      <c r="AF707" s="407">
        <v>0</v>
      </c>
      <c r="AG707" s="407">
        <v>0</v>
      </c>
      <c r="AH707" s="407">
        <v>0</v>
      </c>
      <c r="AI707" s="407">
        <v>0</v>
      </c>
      <c r="AJ707" s="407">
        <v>0</v>
      </c>
      <c r="AK707" s="407">
        <v>0</v>
      </c>
      <c r="AL707" s="407">
        <v>0</v>
      </c>
      <c r="AM707" s="407">
        <v>0</v>
      </c>
      <c r="AN707" s="407">
        <v>0</v>
      </c>
      <c r="AO707" s="407">
        <v>0</v>
      </c>
      <c r="AP707" s="407">
        <v>0</v>
      </c>
      <c r="AQ707" s="407">
        <v>0</v>
      </c>
      <c r="AR707" s="407">
        <v>0</v>
      </c>
      <c r="AS707" s="407">
        <v>0</v>
      </c>
      <c r="AT707" s="407">
        <v>0</v>
      </c>
      <c r="AU707" s="407">
        <v>0</v>
      </c>
      <c r="AV707" s="407">
        <v>0</v>
      </c>
      <c r="AW707" s="407">
        <v>0</v>
      </c>
      <c r="AX707" s="407">
        <v>0</v>
      </c>
      <c r="AY707" s="407">
        <v>0</v>
      </c>
      <c r="AZ707" s="407">
        <v>0</v>
      </c>
      <c r="BA707" s="407">
        <v>0</v>
      </c>
      <c r="BB707" s="407">
        <v>0</v>
      </c>
      <c r="BC707" s="407">
        <v>0</v>
      </c>
      <c r="BD707" s="407">
        <v>0</v>
      </c>
      <c r="BE707" s="407">
        <v>0</v>
      </c>
      <c r="BF707" s="407">
        <v>0</v>
      </c>
      <c r="BG707" s="407">
        <v>0</v>
      </c>
      <c r="BH707" s="407">
        <v>0</v>
      </c>
      <c r="BI707" s="407">
        <v>0</v>
      </c>
      <c r="BJ707" s="28"/>
      <c r="BK707" s="28"/>
      <c r="BL707" s="28"/>
      <c r="BM707" s="28"/>
    </row>
    <row r="708" spans="1:65" x14ac:dyDescent="0.35">
      <c r="A708" s="28"/>
      <c r="B708" s="402"/>
      <c r="C708" s="403"/>
      <c r="D708" s="404"/>
      <c r="E708" s="405">
        <v>6</v>
      </c>
      <c r="F708" s="406"/>
      <c r="G708" s="408"/>
      <c r="H708" s="409"/>
      <c r="I708" s="409"/>
      <c r="J708" s="409"/>
      <c r="K708" s="409"/>
      <c r="L708" s="524"/>
      <c r="M708" s="407">
        <v>0</v>
      </c>
      <c r="N708" s="407">
        <v>0</v>
      </c>
      <c r="O708" s="407">
        <v>0</v>
      </c>
      <c r="P708" s="407">
        <v>0</v>
      </c>
      <c r="Q708" s="407">
        <v>0</v>
      </c>
      <c r="R708" s="407">
        <v>0</v>
      </c>
      <c r="S708" s="407">
        <v>0</v>
      </c>
      <c r="T708" s="407">
        <v>0</v>
      </c>
      <c r="U708" s="407">
        <v>0</v>
      </c>
      <c r="V708" s="407">
        <v>0</v>
      </c>
      <c r="W708" s="407">
        <v>0</v>
      </c>
      <c r="X708" s="407">
        <v>0</v>
      </c>
      <c r="Y708" s="407">
        <v>0</v>
      </c>
      <c r="Z708" s="407">
        <v>0</v>
      </c>
      <c r="AA708" s="407">
        <v>0</v>
      </c>
      <c r="AB708" s="407">
        <v>0</v>
      </c>
      <c r="AC708" s="407">
        <v>0</v>
      </c>
      <c r="AD708" s="407">
        <v>0</v>
      </c>
      <c r="AE708" s="407">
        <v>0</v>
      </c>
      <c r="AF708" s="407">
        <v>0</v>
      </c>
      <c r="AG708" s="407">
        <v>0</v>
      </c>
      <c r="AH708" s="407">
        <v>0</v>
      </c>
      <c r="AI708" s="407">
        <v>0</v>
      </c>
      <c r="AJ708" s="407">
        <v>0</v>
      </c>
      <c r="AK708" s="407">
        <v>0</v>
      </c>
      <c r="AL708" s="407">
        <v>0</v>
      </c>
      <c r="AM708" s="407">
        <v>0</v>
      </c>
      <c r="AN708" s="407">
        <v>0</v>
      </c>
      <c r="AO708" s="407">
        <v>0</v>
      </c>
      <c r="AP708" s="407">
        <v>0</v>
      </c>
      <c r="AQ708" s="407">
        <v>0</v>
      </c>
      <c r="AR708" s="407">
        <v>0</v>
      </c>
      <c r="AS708" s="407">
        <v>0</v>
      </c>
      <c r="AT708" s="407">
        <v>0</v>
      </c>
      <c r="AU708" s="407">
        <v>0</v>
      </c>
      <c r="AV708" s="407">
        <v>0</v>
      </c>
      <c r="AW708" s="407">
        <v>0</v>
      </c>
      <c r="AX708" s="407">
        <v>0</v>
      </c>
      <c r="AY708" s="407">
        <v>0</v>
      </c>
      <c r="AZ708" s="407">
        <v>0</v>
      </c>
      <c r="BA708" s="407">
        <v>0</v>
      </c>
      <c r="BB708" s="407">
        <v>0</v>
      </c>
      <c r="BC708" s="407">
        <v>0</v>
      </c>
      <c r="BD708" s="407">
        <v>0</v>
      </c>
      <c r="BE708" s="407">
        <v>0</v>
      </c>
      <c r="BF708" s="407">
        <v>0</v>
      </c>
      <c r="BG708" s="407">
        <v>0</v>
      </c>
      <c r="BH708" s="407">
        <v>0</v>
      </c>
      <c r="BI708" s="407">
        <v>0</v>
      </c>
      <c r="BJ708" s="28"/>
      <c r="BK708" s="28"/>
      <c r="BL708" s="28"/>
      <c r="BM708" s="28"/>
    </row>
    <row r="709" spans="1:65" x14ac:dyDescent="0.35">
      <c r="A709" s="28"/>
      <c r="B709" s="402"/>
      <c r="C709" s="403"/>
      <c r="D709" s="404"/>
      <c r="E709" s="405">
        <v>7</v>
      </c>
      <c r="F709" s="406"/>
      <c r="G709" s="408"/>
      <c r="H709" s="409"/>
      <c r="I709" s="409"/>
      <c r="J709" s="409"/>
      <c r="K709" s="409"/>
      <c r="L709" s="409"/>
      <c r="M709" s="524"/>
      <c r="N709" s="407">
        <v>0</v>
      </c>
      <c r="O709" s="407">
        <v>0</v>
      </c>
      <c r="P709" s="407">
        <v>0</v>
      </c>
      <c r="Q709" s="407">
        <v>0</v>
      </c>
      <c r="R709" s="407">
        <v>0</v>
      </c>
      <c r="S709" s="407">
        <v>0</v>
      </c>
      <c r="T709" s="407">
        <v>0</v>
      </c>
      <c r="U709" s="407">
        <v>0</v>
      </c>
      <c r="V709" s="407">
        <v>0</v>
      </c>
      <c r="W709" s="407">
        <v>0</v>
      </c>
      <c r="X709" s="407">
        <v>0</v>
      </c>
      <c r="Y709" s="407">
        <v>0</v>
      </c>
      <c r="Z709" s="407">
        <v>0</v>
      </c>
      <c r="AA709" s="407">
        <v>0</v>
      </c>
      <c r="AB709" s="407">
        <v>0</v>
      </c>
      <c r="AC709" s="407">
        <v>0</v>
      </c>
      <c r="AD709" s="407">
        <v>0</v>
      </c>
      <c r="AE709" s="407">
        <v>0</v>
      </c>
      <c r="AF709" s="407">
        <v>0</v>
      </c>
      <c r="AG709" s="407">
        <v>0</v>
      </c>
      <c r="AH709" s="407">
        <v>0</v>
      </c>
      <c r="AI709" s="407">
        <v>0</v>
      </c>
      <c r="AJ709" s="407">
        <v>0</v>
      </c>
      <c r="AK709" s="407">
        <v>0</v>
      </c>
      <c r="AL709" s="407">
        <v>0</v>
      </c>
      <c r="AM709" s="407">
        <v>0</v>
      </c>
      <c r="AN709" s="407">
        <v>0</v>
      </c>
      <c r="AO709" s="407">
        <v>0</v>
      </c>
      <c r="AP709" s="407">
        <v>0</v>
      </c>
      <c r="AQ709" s="407">
        <v>0</v>
      </c>
      <c r="AR709" s="407">
        <v>0</v>
      </c>
      <c r="AS709" s="407">
        <v>0</v>
      </c>
      <c r="AT709" s="407">
        <v>0</v>
      </c>
      <c r="AU709" s="407">
        <v>0</v>
      </c>
      <c r="AV709" s="407">
        <v>0</v>
      </c>
      <c r="AW709" s="407">
        <v>0</v>
      </c>
      <c r="AX709" s="407">
        <v>0</v>
      </c>
      <c r="AY709" s="407">
        <v>0</v>
      </c>
      <c r="AZ709" s="407">
        <v>0</v>
      </c>
      <c r="BA709" s="407">
        <v>0</v>
      </c>
      <c r="BB709" s="407">
        <v>0</v>
      </c>
      <c r="BC709" s="407">
        <v>0</v>
      </c>
      <c r="BD709" s="407">
        <v>0</v>
      </c>
      <c r="BE709" s="407">
        <v>0</v>
      </c>
      <c r="BF709" s="407">
        <v>0</v>
      </c>
      <c r="BG709" s="407">
        <v>0</v>
      </c>
      <c r="BH709" s="407">
        <v>0</v>
      </c>
      <c r="BI709" s="407">
        <v>0</v>
      </c>
      <c r="BJ709" s="28"/>
      <c r="BK709" s="28"/>
      <c r="BL709" s="28"/>
      <c r="BM709" s="28"/>
    </row>
    <row r="710" spans="1:65" x14ac:dyDescent="0.35">
      <c r="A710" s="28"/>
      <c r="B710" s="402"/>
      <c r="C710" s="403"/>
      <c r="D710" s="404"/>
      <c r="E710" s="405">
        <v>8</v>
      </c>
      <c r="F710" s="406"/>
      <c r="G710" s="408"/>
      <c r="H710" s="409"/>
      <c r="I710" s="409"/>
      <c r="J710" s="409"/>
      <c r="K710" s="409"/>
      <c r="L710" s="409"/>
      <c r="M710" s="409"/>
      <c r="N710" s="524"/>
      <c r="O710" s="407">
        <v>0</v>
      </c>
      <c r="P710" s="407">
        <v>0</v>
      </c>
      <c r="Q710" s="407">
        <v>0</v>
      </c>
      <c r="R710" s="407">
        <v>0</v>
      </c>
      <c r="S710" s="407">
        <v>0</v>
      </c>
      <c r="T710" s="407">
        <v>0</v>
      </c>
      <c r="U710" s="407">
        <v>0</v>
      </c>
      <c r="V710" s="407">
        <v>0</v>
      </c>
      <c r="W710" s="407">
        <v>0</v>
      </c>
      <c r="X710" s="407">
        <v>0</v>
      </c>
      <c r="Y710" s="407">
        <v>0</v>
      </c>
      <c r="Z710" s="407">
        <v>0</v>
      </c>
      <c r="AA710" s="407">
        <v>0</v>
      </c>
      <c r="AB710" s="407">
        <v>0</v>
      </c>
      <c r="AC710" s="407">
        <v>0</v>
      </c>
      <c r="AD710" s="407">
        <v>0</v>
      </c>
      <c r="AE710" s="407">
        <v>0</v>
      </c>
      <c r="AF710" s="407">
        <v>0</v>
      </c>
      <c r="AG710" s="407">
        <v>0</v>
      </c>
      <c r="AH710" s="407">
        <v>0</v>
      </c>
      <c r="AI710" s="407">
        <v>0</v>
      </c>
      <c r="AJ710" s="407">
        <v>0</v>
      </c>
      <c r="AK710" s="407">
        <v>0</v>
      </c>
      <c r="AL710" s="407">
        <v>0</v>
      </c>
      <c r="AM710" s="407">
        <v>0</v>
      </c>
      <c r="AN710" s="407">
        <v>0</v>
      </c>
      <c r="AO710" s="407">
        <v>0</v>
      </c>
      <c r="AP710" s="407">
        <v>0</v>
      </c>
      <c r="AQ710" s="407">
        <v>0</v>
      </c>
      <c r="AR710" s="407">
        <v>0</v>
      </c>
      <c r="AS710" s="407">
        <v>0</v>
      </c>
      <c r="AT710" s="407">
        <v>0</v>
      </c>
      <c r="AU710" s="407">
        <v>0</v>
      </c>
      <c r="AV710" s="407">
        <v>0</v>
      </c>
      <c r="AW710" s="407">
        <v>0</v>
      </c>
      <c r="AX710" s="407">
        <v>0</v>
      </c>
      <c r="AY710" s="407">
        <v>0</v>
      </c>
      <c r="AZ710" s="407">
        <v>0</v>
      </c>
      <c r="BA710" s="407">
        <v>0</v>
      </c>
      <c r="BB710" s="407">
        <v>0</v>
      </c>
      <c r="BC710" s="407">
        <v>0</v>
      </c>
      <c r="BD710" s="407">
        <v>0</v>
      </c>
      <c r="BE710" s="407">
        <v>0</v>
      </c>
      <c r="BF710" s="407">
        <v>0</v>
      </c>
      <c r="BG710" s="407">
        <v>0</v>
      </c>
      <c r="BH710" s="407">
        <v>0</v>
      </c>
      <c r="BI710" s="407">
        <v>0</v>
      </c>
      <c r="BJ710" s="28"/>
      <c r="BK710" s="28"/>
      <c r="BL710" s="28"/>
      <c r="BM710" s="28"/>
    </row>
    <row r="711" spans="1:65" x14ac:dyDescent="0.35">
      <c r="A711" s="28"/>
      <c r="B711" s="402"/>
      <c r="C711" s="403"/>
      <c r="D711" s="404"/>
      <c r="E711" s="405">
        <v>9</v>
      </c>
      <c r="F711" s="406"/>
      <c r="G711" s="408"/>
      <c r="H711" s="409"/>
      <c r="I711" s="409"/>
      <c r="J711" s="409"/>
      <c r="K711" s="409"/>
      <c r="L711" s="409"/>
      <c r="M711" s="409"/>
      <c r="N711" s="409"/>
      <c r="O711" s="524"/>
      <c r="P711" s="407">
        <v>0</v>
      </c>
      <c r="Q711" s="407">
        <v>0</v>
      </c>
      <c r="R711" s="407">
        <v>0</v>
      </c>
      <c r="S711" s="407">
        <v>0</v>
      </c>
      <c r="T711" s="407">
        <v>0</v>
      </c>
      <c r="U711" s="407">
        <v>0</v>
      </c>
      <c r="V711" s="407">
        <v>0</v>
      </c>
      <c r="W711" s="407">
        <v>0</v>
      </c>
      <c r="X711" s="407">
        <v>0</v>
      </c>
      <c r="Y711" s="407">
        <v>0</v>
      </c>
      <c r="Z711" s="407">
        <v>0</v>
      </c>
      <c r="AA711" s="407">
        <v>0</v>
      </c>
      <c r="AB711" s="407">
        <v>0</v>
      </c>
      <c r="AC711" s="407">
        <v>0</v>
      </c>
      <c r="AD711" s="407">
        <v>0</v>
      </c>
      <c r="AE711" s="407">
        <v>0</v>
      </c>
      <c r="AF711" s="407">
        <v>0</v>
      </c>
      <c r="AG711" s="407">
        <v>0</v>
      </c>
      <c r="AH711" s="407">
        <v>0</v>
      </c>
      <c r="AI711" s="407">
        <v>0</v>
      </c>
      <c r="AJ711" s="407">
        <v>0</v>
      </c>
      <c r="AK711" s="407">
        <v>0</v>
      </c>
      <c r="AL711" s="407">
        <v>0</v>
      </c>
      <c r="AM711" s="407">
        <v>0</v>
      </c>
      <c r="AN711" s="407">
        <v>0</v>
      </c>
      <c r="AO711" s="407">
        <v>0</v>
      </c>
      <c r="AP711" s="407">
        <v>0</v>
      </c>
      <c r="AQ711" s="407">
        <v>0</v>
      </c>
      <c r="AR711" s="407">
        <v>0</v>
      </c>
      <c r="AS711" s="407">
        <v>0</v>
      </c>
      <c r="AT711" s="407">
        <v>0</v>
      </c>
      <c r="AU711" s="407">
        <v>0</v>
      </c>
      <c r="AV711" s="407">
        <v>0</v>
      </c>
      <c r="AW711" s="407">
        <v>0</v>
      </c>
      <c r="AX711" s="407">
        <v>0</v>
      </c>
      <c r="AY711" s="407">
        <v>0</v>
      </c>
      <c r="AZ711" s="407">
        <v>0</v>
      </c>
      <c r="BA711" s="407">
        <v>0</v>
      </c>
      <c r="BB711" s="407">
        <v>0</v>
      </c>
      <c r="BC711" s="407">
        <v>0</v>
      </c>
      <c r="BD711" s="407">
        <v>0</v>
      </c>
      <c r="BE711" s="407">
        <v>0</v>
      </c>
      <c r="BF711" s="407">
        <v>0</v>
      </c>
      <c r="BG711" s="407">
        <v>0</v>
      </c>
      <c r="BH711" s="407">
        <v>0</v>
      </c>
      <c r="BI711" s="407">
        <v>0</v>
      </c>
      <c r="BJ711" s="28"/>
      <c r="BK711" s="28"/>
      <c r="BL711" s="28"/>
      <c r="BM711" s="28"/>
    </row>
    <row r="712" spans="1:65" x14ac:dyDescent="0.35">
      <c r="A712" s="28"/>
      <c r="B712" s="402"/>
      <c r="C712" s="403"/>
      <c r="D712" s="404"/>
      <c r="E712" s="411">
        <v>10</v>
      </c>
      <c r="F712" s="406"/>
      <c r="G712" s="408"/>
      <c r="H712" s="409"/>
      <c r="I712" s="409"/>
      <c r="J712" s="409"/>
      <c r="K712" s="409"/>
      <c r="L712" s="409"/>
      <c r="M712" s="409"/>
      <c r="N712" s="409"/>
      <c r="O712" s="409"/>
      <c r="P712" s="524"/>
      <c r="Q712" s="407">
        <v>0</v>
      </c>
      <c r="R712" s="407">
        <v>0</v>
      </c>
      <c r="S712" s="407">
        <v>0</v>
      </c>
      <c r="T712" s="407">
        <v>0</v>
      </c>
      <c r="U712" s="407">
        <v>0</v>
      </c>
      <c r="V712" s="407">
        <v>0</v>
      </c>
      <c r="W712" s="407">
        <v>0</v>
      </c>
      <c r="X712" s="407">
        <v>0</v>
      </c>
      <c r="Y712" s="407">
        <v>0</v>
      </c>
      <c r="Z712" s="407">
        <v>0</v>
      </c>
      <c r="AA712" s="407">
        <v>0</v>
      </c>
      <c r="AB712" s="407">
        <v>0</v>
      </c>
      <c r="AC712" s="407">
        <v>0</v>
      </c>
      <c r="AD712" s="407">
        <v>0</v>
      </c>
      <c r="AE712" s="407">
        <v>0</v>
      </c>
      <c r="AF712" s="407">
        <v>0</v>
      </c>
      <c r="AG712" s="407">
        <v>0</v>
      </c>
      <c r="AH712" s="407">
        <v>0</v>
      </c>
      <c r="AI712" s="407">
        <v>0</v>
      </c>
      <c r="AJ712" s="407">
        <v>0</v>
      </c>
      <c r="AK712" s="407">
        <v>0</v>
      </c>
      <c r="AL712" s="407">
        <v>0</v>
      </c>
      <c r="AM712" s="407">
        <v>0</v>
      </c>
      <c r="AN712" s="407">
        <v>0</v>
      </c>
      <c r="AO712" s="407">
        <v>0</v>
      </c>
      <c r="AP712" s="407">
        <v>0</v>
      </c>
      <c r="AQ712" s="407">
        <v>0</v>
      </c>
      <c r="AR712" s="407">
        <v>0</v>
      </c>
      <c r="AS712" s="407">
        <v>0</v>
      </c>
      <c r="AT712" s="407">
        <v>0</v>
      </c>
      <c r="AU712" s="407">
        <v>0</v>
      </c>
      <c r="AV712" s="407">
        <v>0</v>
      </c>
      <c r="AW712" s="407">
        <v>0</v>
      </c>
      <c r="AX712" s="407">
        <v>0</v>
      </c>
      <c r="AY712" s="407">
        <v>0</v>
      </c>
      <c r="AZ712" s="407">
        <v>0</v>
      </c>
      <c r="BA712" s="407">
        <v>0</v>
      </c>
      <c r="BB712" s="407">
        <v>0</v>
      </c>
      <c r="BC712" s="407">
        <v>0</v>
      </c>
      <c r="BD712" s="407">
        <v>0</v>
      </c>
      <c r="BE712" s="407">
        <v>0</v>
      </c>
      <c r="BF712" s="407">
        <v>0</v>
      </c>
      <c r="BG712" s="407">
        <v>0</v>
      </c>
      <c r="BH712" s="407">
        <v>0</v>
      </c>
      <c r="BI712" s="407">
        <v>0</v>
      </c>
      <c r="BJ712" s="28"/>
      <c r="BK712" s="28"/>
      <c r="BL712" s="28"/>
      <c r="BM712" s="28"/>
    </row>
    <row r="713" spans="1:65" x14ac:dyDescent="0.35">
      <c r="A713" s="28"/>
      <c r="B713" s="196"/>
      <c r="C713" s="402">
        <v>0</v>
      </c>
      <c r="D713" s="196"/>
      <c r="E713" s="196"/>
      <c r="F713" s="412"/>
      <c r="G713" s="413">
        <v>0</v>
      </c>
      <c r="H713" s="413">
        <v>0</v>
      </c>
      <c r="I713" s="413">
        <v>0</v>
      </c>
      <c r="J713" s="413">
        <v>0</v>
      </c>
      <c r="K713" s="413">
        <v>0</v>
      </c>
      <c r="L713" s="413">
        <v>0</v>
      </c>
      <c r="M713" s="413">
        <v>0</v>
      </c>
      <c r="N713" s="413">
        <v>0</v>
      </c>
      <c r="O713" s="413">
        <v>0</v>
      </c>
      <c r="P713" s="413">
        <v>0</v>
      </c>
      <c r="Q713" s="413">
        <v>0</v>
      </c>
      <c r="R713" s="413">
        <v>0</v>
      </c>
      <c r="S713" s="413">
        <v>0</v>
      </c>
      <c r="T713" s="413">
        <v>0</v>
      </c>
      <c r="U713" s="413">
        <v>0</v>
      </c>
      <c r="V713" s="413">
        <v>0</v>
      </c>
      <c r="W713" s="413">
        <v>0</v>
      </c>
      <c r="X713" s="413">
        <v>0</v>
      </c>
      <c r="Y713" s="413">
        <v>0</v>
      </c>
      <c r="Z713" s="413">
        <v>0</v>
      </c>
      <c r="AA713" s="413">
        <v>0</v>
      </c>
      <c r="AB713" s="413">
        <v>0</v>
      </c>
      <c r="AC713" s="413">
        <v>0</v>
      </c>
      <c r="AD713" s="413">
        <v>0</v>
      </c>
      <c r="AE713" s="413">
        <v>0</v>
      </c>
      <c r="AF713" s="413">
        <v>0</v>
      </c>
      <c r="AG713" s="413">
        <v>0</v>
      </c>
      <c r="AH713" s="413">
        <v>0</v>
      </c>
      <c r="AI713" s="413">
        <v>0</v>
      </c>
      <c r="AJ713" s="413">
        <v>0</v>
      </c>
      <c r="AK713" s="413">
        <v>0</v>
      </c>
      <c r="AL713" s="413">
        <v>0</v>
      </c>
      <c r="AM713" s="413">
        <v>0</v>
      </c>
      <c r="AN713" s="413">
        <v>0</v>
      </c>
      <c r="AO713" s="413">
        <v>0</v>
      </c>
      <c r="AP713" s="413">
        <v>0</v>
      </c>
      <c r="AQ713" s="413">
        <v>0</v>
      </c>
      <c r="AR713" s="413">
        <v>0</v>
      </c>
      <c r="AS713" s="413">
        <v>0</v>
      </c>
      <c r="AT713" s="413">
        <v>0</v>
      </c>
      <c r="AU713" s="413">
        <v>0</v>
      </c>
      <c r="AV713" s="413">
        <v>0</v>
      </c>
      <c r="AW713" s="413">
        <v>0</v>
      </c>
      <c r="AX713" s="413">
        <v>0</v>
      </c>
      <c r="AY713" s="413">
        <v>0</v>
      </c>
      <c r="AZ713" s="413">
        <v>0</v>
      </c>
      <c r="BA713" s="413">
        <v>0</v>
      </c>
      <c r="BB713" s="413">
        <v>0</v>
      </c>
      <c r="BC713" s="413">
        <v>0</v>
      </c>
      <c r="BD713" s="413">
        <v>0</v>
      </c>
      <c r="BE713" s="413">
        <v>0</v>
      </c>
      <c r="BF713" s="413">
        <v>0</v>
      </c>
      <c r="BG713" s="413">
        <v>0</v>
      </c>
      <c r="BH713" s="413">
        <v>0</v>
      </c>
      <c r="BI713" s="413">
        <v>0</v>
      </c>
      <c r="BJ713" s="28"/>
      <c r="BK713" s="28"/>
      <c r="BL713" s="28"/>
      <c r="BM713" s="28"/>
    </row>
    <row r="714" spans="1:65" x14ac:dyDescent="0.35">
      <c r="A714" s="28"/>
      <c r="B714" s="397" t="s">
        <v>66</v>
      </c>
      <c r="C714" s="398"/>
      <c r="D714" s="399" t="s">
        <v>499</v>
      </c>
      <c r="E714" s="398"/>
      <c r="F714" s="400"/>
      <c r="G714" s="401">
        <v>2.5632844132384971</v>
      </c>
      <c r="H714" s="401">
        <v>2.5632844132384971</v>
      </c>
      <c r="I714" s="401">
        <v>2.5632844132384971</v>
      </c>
      <c r="J714" s="401">
        <v>2.5632844132384971</v>
      </c>
      <c r="K714" s="401">
        <v>2.5632844132384971</v>
      </c>
      <c r="L714" s="401">
        <v>0</v>
      </c>
      <c r="M714" s="401">
        <v>0</v>
      </c>
      <c r="N714" s="401">
        <v>0</v>
      </c>
      <c r="O714" s="401">
        <v>0</v>
      </c>
      <c r="P714" s="401">
        <v>0</v>
      </c>
      <c r="Q714" s="401">
        <v>0</v>
      </c>
      <c r="R714" s="401">
        <v>0</v>
      </c>
      <c r="S714" s="401">
        <v>0</v>
      </c>
      <c r="T714" s="401">
        <v>0</v>
      </c>
      <c r="U714" s="401">
        <v>0</v>
      </c>
      <c r="V714" s="401">
        <v>0</v>
      </c>
      <c r="W714" s="401">
        <v>0</v>
      </c>
      <c r="X714" s="401">
        <v>0</v>
      </c>
      <c r="Y714" s="401">
        <v>0</v>
      </c>
      <c r="Z714" s="401">
        <v>0</v>
      </c>
      <c r="AA714" s="401">
        <v>0</v>
      </c>
      <c r="AB714" s="401">
        <v>0</v>
      </c>
      <c r="AC714" s="401">
        <v>0</v>
      </c>
      <c r="AD714" s="401">
        <v>0</v>
      </c>
      <c r="AE714" s="401">
        <v>0</v>
      </c>
      <c r="AF714" s="401">
        <v>0</v>
      </c>
      <c r="AG714" s="401">
        <v>0</v>
      </c>
      <c r="AH714" s="401">
        <v>0</v>
      </c>
      <c r="AI714" s="401">
        <v>0</v>
      </c>
      <c r="AJ714" s="401">
        <v>0</v>
      </c>
      <c r="AK714" s="401">
        <v>0</v>
      </c>
      <c r="AL714" s="401">
        <v>0</v>
      </c>
      <c r="AM714" s="401">
        <v>0</v>
      </c>
      <c r="AN714" s="401">
        <v>0</v>
      </c>
      <c r="AO714" s="401">
        <v>0</v>
      </c>
      <c r="AP714" s="401">
        <v>0</v>
      </c>
      <c r="AQ714" s="401">
        <v>0</v>
      </c>
      <c r="AR714" s="401">
        <v>0</v>
      </c>
      <c r="AS714" s="401">
        <v>0</v>
      </c>
      <c r="AT714" s="401">
        <v>0</v>
      </c>
      <c r="AU714" s="401">
        <v>0</v>
      </c>
      <c r="AV714" s="401">
        <v>0</v>
      </c>
      <c r="AW714" s="401">
        <v>0</v>
      </c>
      <c r="AX714" s="401">
        <v>0</v>
      </c>
      <c r="AY714" s="401">
        <v>0</v>
      </c>
      <c r="AZ714" s="401">
        <v>0</v>
      </c>
      <c r="BA714" s="401">
        <v>0</v>
      </c>
      <c r="BB714" s="401">
        <v>0</v>
      </c>
      <c r="BC714" s="401">
        <v>0</v>
      </c>
      <c r="BD714" s="401">
        <v>0</v>
      </c>
      <c r="BE714" s="401">
        <v>0</v>
      </c>
      <c r="BF714" s="401">
        <v>0</v>
      </c>
      <c r="BG714" s="401">
        <v>0</v>
      </c>
      <c r="BH714" s="401">
        <v>0</v>
      </c>
      <c r="BI714" s="401">
        <v>0</v>
      </c>
      <c r="BJ714" s="28"/>
      <c r="BK714" s="28"/>
      <c r="BL714" s="28"/>
      <c r="BM714" s="28"/>
    </row>
    <row r="715" spans="1:65" ht="118" x14ac:dyDescent="0.35">
      <c r="A715" s="28"/>
      <c r="B715" s="402"/>
      <c r="C715" s="403"/>
      <c r="D715" s="404" t="s">
        <v>500</v>
      </c>
      <c r="E715" s="405">
        <v>0</v>
      </c>
      <c r="F715" s="406"/>
      <c r="G715" s="407"/>
      <c r="H715" s="407"/>
      <c r="I715" s="407"/>
      <c r="J715" s="407"/>
      <c r="K715" s="407"/>
      <c r="L715" s="407"/>
      <c r="M715" s="407"/>
      <c r="N715" s="407"/>
      <c r="O715" s="407"/>
      <c r="P715" s="407"/>
      <c r="Q715" s="407"/>
      <c r="R715" s="407"/>
      <c r="S715" s="407"/>
      <c r="T715" s="407"/>
      <c r="U715" s="407"/>
      <c r="V715" s="407"/>
      <c r="W715" s="407"/>
      <c r="X715" s="407"/>
      <c r="Y715" s="407"/>
      <c r="Z715" s="407"/>
      <c r="AA715" s="407"/>
      <c r="AB715" s="407"/>
      <c r="AC715" s="407"/>
      <c r="AD715" s="407"/>
      <c r="AE715" s="407"/>
      <c r="AF715" s="407"/>
      <c r="AG715" s="407"/>
      <c r="AH715" s="407"/>
      <c r="AI715" s="407"/>
      <c r="AJ715" s="407"/>
      <c r="AK715" s="407"/>
      <c r="AL715" s="407"/>
      <c r="AM715" s="407"/>
      <c r="AN715" s="407"/>
      <c r="AO715" s="407"/>
      <c r="AP715" s="407"/>
      <c r="AQ715" s="407"/>
      <c r="AR715" s="407"/>
      <c r="AS715" s="407"/>
      <c r="AT715" s="407"/>
      <c r="AU715" s="407"/>
      <c r="AV715" s="407"/>
      <c r="AW715" s="407"/>
      <c r="AX715" s="407"/>
      <c r="AY715" s="407"/>
      <c r="AZ715" s="407"/>
      <c r="BA715" s="407"/>
      <c r="BB715" s="407"/>
      <c r="BC715" s="407"/>
      <c r="BD715" s="407"/>
      <c r="BE715" s="407"/>
      <c r="BF715" s="407"/>
      <c r="BG715" s="407"/>
      <c r="BH715" s="407"/>
      <c r="BI715" s="407"/>
      <c r="BJ715" s="28"/>
      <c r="BK715" s="28"/>
      <c r="BL715" s="28"/>
      <c r="BM715" s="28"/>
    </row>
    <row r="716" spans="1:65" x14ac:dyDescent="0.35">
      <c r="A716" s="28"/>
      <c r="B716" s="402"/>
      <c r="C716" s="403"/>
      <c r="D716" s="404"/>
      <c r="E716" s="405">
        <v>1</v>
      </c>
      <c r="F716" s="406"/>
      <c r="G716" s="523"/>
      <c r="H716" s="407">
        <v>0.64862623813261233</v>
      </c>
      <c r="I716" s="407">
        <v>0.64862623813261233</v>
      </c>
      <c r="J716" s="407">
        <v>0.64862623813261233</v>
      </c>
      <c r="K716" s="407">
        <v>0.64862623813261233</v>
      </c>
      <c r="L716" s="407">
        <v>0.64862623813261233</v>
      </c>
      <c r="M716" s="407">
        <v>0.64862623813261233</v>
      </c>
      <c r="N716" s="407">
        <v>0.64862623813261233</v>
      </c>
      <c r="O716" s="407">
        <v>0.64862623813261233</v>
      </c>
      <c r="P716" s="407">
        <v>0.64862623813261233</v>
      </c>
      <c r="Q716" s="407">
        <v>0.64862623813261233</v>
      </c>
      <c r="R716" s="407">
        <v>0.64862623813261233</v>
      </c>
      <c r="S716" s="407">
        <v>0.64862623813261233</v>
      </c>
      <c r="T716" s="407">
        <v>0.64862623813261233</v>
      </c>
      <c r="U716" s="407">
        <v>0.64862623813261233</v>
      </c>
      <c r="V716" s="407">
        <v>0.64862623813261233</v>
      </c>
      <c r="W716" s="407">
        <v>0.64862623813261233</v>
      </c>
      <c r="X716" s="407">
        <v>0.64862623813261233</v>
      </c>
      <c r="Y716" s="407">
        <v>0.64862623813261233</v>
      </c>
      <c r="Z716" s="407">
        <v>0.64862623813261233</v>
      </c>
      <c r="AA716" s="407">
        <v>0.64862623813261233</v>
      </c>
      <c r="AB716" s="407">
        <v>0.64862623813261233</v>
      </c>
      <c r="AC716" s="407">
        <v>0.64862623813261233</v>
      </c>
      <c r="AD716" s="407">
        <v>0.64862623813261233</v>
      </c>
      <c r="AE716" s="407">
        <v>0.64862623813261233</v>
      </c>
      <c r="AF716" s="407">
        <v>0.64862623813261233</v>
      </c>
      <c r="AG716" s="407">
        <v>0.64862623813261233</v>
      </c>
      <c r="AH716" s="407">
        <v>0.64862623813261233</v>
      </c>
      <c r="AI716" s="407">
        <v>0.64862623813261233</v>
      </c>
      <c r="AJ716" s="407">
        <v>0.64862623813261233</v>
      </c>
      <c r="AK716" s="407">
        <v>0.64862623813261233</v>
      </c>
      <c r="AL716" s="407">
        <v>0.64862623813261233</v>
      </c>
      <c r="AM716" s="407">
        <v>0.64862623813261233</v>
      </c>
      <c r="AN716" s="407">
        <v>0.64862623813261233</v>
      </c>
      <c r="AO716" s="407">
        <v>0.64862623813261233</v>
      </c>
      <c r="AP716" s="407">
        <v>0.64862623813261233</v>
      </c>
      <c r="AQ716" s="407">
        <v>0.64862623813261233</v>
      </c>
      <c r="AR716" s="407">
        <v>0.64862623813261233</v>
      </c>
      <c r="AS716" s="407">
        <v>0.64862623813261233</v>
      </c>
      <c r="AT716" s="407">
        <v>0.64862623813261233</v>
      </c>
      <c r="AU716" s="407">
        <v>0.64862623813261233</v>
      </c>
      <c r="AV716" s="407">
        <v>0.64862623813261233</v>
      </c>
      <c r="AW716" s="407">
        <v>0.64862623813261233</v>
      </c>
      <c r="AX716" s="407">
        <v>0.64862623813261233</v>
      </c>
      <c r="AY716" s="407">
        <v>0.64862623813261233</v>
      </c>
      <c r="AZ716" s="407">
        <v>0.64862623813261233</v>
      </c>
      <c r="BA716" s="407">
        <v>0.64862623813261233</v>
      </c>
      <c r="BB716" s="407">
        <v>0.54668290045108492</v>
      </c>
      <c r="BC716" s="407">
        <v>0</v>
      </c>
      <c r="BD716" s="407">
        <v>0</v>
      </c>
      <c r="BE716" s="407">
        <v>0</v>
      </c>
      <c r="BF716" s="407">
        <v>0</v>
      </c>
      <c r="BG716" s="407">
        <v>0</v>
      </c>
      <c r="BH716" s="407">
        <v>0</v>
      </c>
      <c r="BI716" s="407">
        <v>0</v>
      </c>
      <c r="BJ716" s="28"/>
      <c r="BK716" s="28"/>
      <c r="BL716" s="28"/>
      <c r="BM716" s="28"/>
    </row>
    <row r="717" spans="1:65" x14ac:dyDescent="0.35">
      <c r="A717" s="28"/>
      <c r="B717" s="402"/>
      <c r="C717" s="403"/>
      <c r="D717" s="404"/>
      <c r="E717" s="405">
        <v>2</v>
      </c>
      <c r="F717" s="406"/>
      <c r="G717" s="408"/>
      <c r="H717" s="524"/>
      <c r="I717" s="407">
        <v>0.55079389689588609</v>
      </c>
      <c r="J717" s="407">
        <v>0.55079389689588609</v>
      </c>
      <c r="K717" s="407">
        <v>0.55079389689588609</v>
      </c>
      <c r="L717" s="407">
        <v>0.55079389689588609</v>
      </c>
      <c r="M717" s="407">
        <v>0.55079389689588609</v>
      </c>
      <c r="N717" s="407">
        <v>0.55079389689588609</v>
      </c>
      <c r="O717" s="407">
        <v>0.55079389689588609</v>
      </c>
      <c r="P717" s="407">
        <v>0.55079389689588609</v>
      </c>
      <c r="Q717" s="407">
        <v>0.55079389689588609</v>
      </c>
      <c r="R717" s="407">
        <v>0.55079389689588609</v>
      </c>
      <c r="S717" s="407">
        <v>0.55079389689588609</v>
      </c>
      <c r="T717" s="407">
        <v>0.55079389689588609</v>
      </c>
      <c r="U717" s="407">
        <v>0.55079389689588609</v>
      </c>
      <c r="V717" s="407">
        <v>0.55079389689588609</v>
      </c>
      <c r="W717" s="407">
        <v>0.55079389689588609</v>
      </c>
      <c r="X717" s="407">
        <v>0.55079389689588609</v>
      </c>
      <c r="Y717" s="407">
        <v>0.55079389689588609</v>
      </c>
      <c r="Z717" s="407">
        <v>0.55079389689588609</v>
      </c>
      <c r="AA717" s="407">
        <v>0.55079389689588609</v>
      </c>
      <c r="AB717" s="407">
        <v>0.55079389689588609</v>
      </c>
      <c r="AC717" s="407">
        <v>0.55079389689588609</v>
      </c>
      <c r="AD717" s="407">
        <v>0.55079389689588609</v>
      </c>
      <c r="AE717" s="407">
        <v>0.55079389689588609</v>
      </c>
      <c r="AF717" s="407">
        <v>0.55079389689588609</v>
      </c>
      <c r="AG717" s="407">
        <v>0.55079389689588609</v>
      </c>
      <c r="AH717" s="407">
        <v>0.55079389689588609</v>
      </c>
      <c r="AI717" s="407">
        <v>0.55079389689588609</v>
      </c>
      <c r="AJ717" s="407">
        <v>0.55079389689588609</v>
      </c>
      <c r="AK717" s="407">
        <v>0.55079389689588609</v>
      </c>
      <c r="AL717" s="407">
        <v>0.55079389689588609</v>
      </c>
      <c r="AM717" s="407">
        <v>0.55079389689588609</v>
      </c>
      <c r="AN717" s="407">
        <v>0.55079389689588609</v>
      </c>
      <c r="AO717" s="407">
        <v>0.55079389689588609</v>
      </c>
      <c r="AP717" s="407">
        <v>0.55079389689588609</v>
      </c>
      <c r="AQ717" s="407">
        <v>0.55079389689588609</v>
      </c>
      <c r="AR717" s="407">
        <v>0.55079389689588609</v>
      </c>
      <c r="AS717" s="407">
        <v>0.55079389689588609</v>
      </c>
      <c r="AT717" s="407">
        <v>0.55079389689588609</v>
      </c>
      <c r="AU717" s="407">
        <v>0.55079389689588609</v>
      </c>
      <c r="AV717" s="407">
        <v>0.55079389689588609</v>
      </c>
      <c r="AW717" s="407">
        <v>0.55079389689588609</v>
      </c>
      <c r="AX717" s="407">
        <v>0.55079389689588609</v>
      </c>
      <c r="AY717" s="407">
        <v>0.55079389689588609</v>
      </c>
      <c r="AZ717" s="407">
        <v>0.55079389689588609</v>
      </c>
      <c r="BA717" s="407">
        <v>0.55079389689588609</v>
      </c>
      <c r="BB717" s="407">
        <v>0.55079389689588609</v>
      </c>
      <c r="BC717" s="407">
        <v>0.46422668002557188</v>
      </c>
      <c r="BD717" s="407">
        <v>0</v>
      </c>
      <c r="BE717" s="407">
        <v>0</v>
      </c>
      <c r="BF717" s="407">
        <v>0</v>
      </c>
      <c r="BG717" s="407">
        <v>0</v>
      </c>
      <c r="BH717" s="407">
        <v>0</v>
      </c>
      <c r="BI717" s="407">
        <v>0</v>
      </c>
      <c r="BJ717" s="28"/>
      <c r="BK717" s="28"/>
      <c r="BL717" s="28"/>
      <c r="BM717" s="28"/>
    </row>
    <row r="718" spans="1:65" x14ac:dyDescent="0.35">
      <c r="A718" s="28"/>
      <c r="B718" s="402"/>
      <c r="C718" s="403"/>
      <c r="D718" s="404"/>
      <c r="E718" s="405">
        <v>3</v>
      </c>
      <c r="F718" s="406"/>
      <c r="G718" s="408"/>
      <c r="H718" s="409"/>
      <c r="I718" s="524"/>
      <c r="J718" s="407">
        <v>0.55885885162825499</v>
      </c>
      <c r="K718" s="407">
        <v>0.55885885162825499</v>
      </c>
      <c r="L718" s="407">
        <v>0.55885885162825499</v>
      </c>
      <c r="M718" s="407">
        <v>0.55885885162825499</v>
      </c>
      <c r="N718" s="407">
        <v>0.55885885162825499</v>
      </c>
      <c r="O718" s="407">
        <v>0.55885885162825499</v>
      </c>
      <c r="P718" s="407">
        <v>0.55885885162825499</v>
      </c>
      <c r="Q718" s="407">
        <v>0.55885885162825499</v>
      </c>
      <c r="R718" s="407">
        <v>0.55885885162825499</v>
      </c>
      <c r="S718" s="407">
        <v>0.55885885162825499</v>
      </c>
      <c r="T718" s="407">
        <v>0.55885885162825499</v>
      </c>
      <c r="U718" s="407">
        <v>0.55885885162825499</v>
      </c>
      <c r="V718" s="407">
        <v>0.55885885162825499</v>
      </c>
      <c r="W718" s="407">
        <v>0.55885885162825499</v>
      </c>
      <c r="X718" s="407">
        <v>0.55885885162825499</v>
      </c>
      <c r="Y718" s="407">
        <v>0.55885885162825499</v>
      </c>
      <c r="Z718" s="407">
        <v>0.55885885162825499</v>
      </c>
      <c r="AA718" s="407">
        <v>0.55885885162825499</v>
      </c>
      <c r="AB718" s="407">
        <v>0.55885885162825499</v>
      </c>
      <c r="AC718" s="407">
        <v>0.55885885162825499</v>
      </c>
      <c r="AD718" s="407">
        <v>0.55885885162825499</v>
      </c>
      <c r="AE718" s="407">
        <v>0.55885885162825499</v>
      </c>
      <c r="AF718" s="407">
        <v>0.55885885162825499</v>
      </c>
      <c r="AG718" s="407">
        <v>0.55885885162825499</v>
      </c>
      <c r="AH718" s="407">
        <v>0.55885885162825499</v>
      </c>
      <c r="AI718" s="407">
        <v>0.55885885162825499</v>
      </c>
      <c r="AJ718" s="407">
        <v>0.55885885162825499</v>
      </c>
      <c r="AK718" s="407">
        <v>0.55885885162825499</v>
      </c>
      <c r="AL718" s="407">
        <v>0.55885885162825499</v>
      </c>
      <c r="AM718" s="407">
        <v>0.55885885162825499</v>
      </c>
      <c r="AN718" s="407">
        <v>0.55885885162825499</v>
      </c>
      <c r="AO718" s="407">
        <v>0.55885885162825499</v>
      </c>
      <c r="AP718" s="407">
        <v>0.55885885162825499</v>
      </c>
      <c r="AQ718" s="407">
        <v>0.55885885162825499</v>
      </c>
      <c r="AR718" s="407">
        <v>0.55885885162825499</v>
      </c>
      <c r="AS718" s="407">
        <v>0.55885885162825499</v>
      </c>
      <c r="AT718" s="407">
        <v>0.55885885162825499</v>
      </c>
      <c r="AU718" s="407">
        <v>0.55885885162825499</v>
      </c>
      <c r="AV718" s="407">
        <v>0.55885885162825499</v>
      </c>
      <c r="AW718" s="407">
        <v>0.55885885162825499</v>
      </c>
      <c r="AX718" s="407">
        <v>0.55885885162825499</v>
      </c>
      <c r="AY718" s="407">
        <v>0.55885885162825499</v>
      </c>
      <c r="AZ718" s="407">
        <v>0.55885885162825499</v>
      </c>
      <c r="BA718" s="407">
        <v>0.55885885162825499</v>
      </c>
      <c r="BB718" s="407">
        <v>0.55885885162825499</v>
      </c>
      <c r="BC718" s="407">
        <v>0.55885885162825499</v>
      </c>
      <c r="BD718" s="407">
        <v>0.47102408134222529</v>
      </c>
      <c r="BE718" s="407">
        <v>0</v>
      </c>
      <c r="BF718" s="407">
        <v>0</v>
      </c>
      <c r="BG718" s="407">
        <v>0</v>
      </c>
      <c r="BH718" s="407">
        <v>0</v>
      </c>
      <c r="BI718" s="407">
        <v>0</v>
      </c>
      <c r="BJ718" s="28"/>
      <c r="BK718" s="28"/>
      <c r="BL718" s="28"/>
      <c r="BM718" s="28"/>
    </row>
    <row r="719" spans="1:65" x14ac:dyDescent="0.35">
      <c r="A719" s="28"/>
      <c r="B719" s="402"/>
      <c r="C719" s="403"/>
      <c r="D719" s="404"/>
      <c r="E719" s="405">
        <v>4</v>
      </c>
      <c r="F719" s="406"/>
      <c r="G719" s="408"/>
      <c r="H719" s="409"/>
      <c r="I719" s="409"/>
      <c r="J719" s="524"/>
      <c r="K719" s="407">
        <v>0.59734256516854289</v>
      </c>
      <c r="L719" s="407">
        <v>0.59734256516854289</v>
      </c>
      <c r="M719" s="407">
        <v>0.59734256516854289</v>
      </c>
      <c r="N719" s="407">
        <v>0.59734256516854289</v>
      </c>
      <c r="O719" s="407">
        <v>0.59734256516854289</v>
      </c>
      <c r="P719" s="407">
        <v>0.59734256516854289</v>
      </c>
      <c r="Q719" s="407">
        <v>0.59734256516854289</v>
      </c>
      <c r="R719" s="407">
        <v>0.59734256516854289</v>
      </c>
      <c r="S719" s="407">
        <v>0.59734256516854289</v>
      </c>
      <c r="T719" s="407">
        <v>0.59734256516854289</v>
      </c>
      <c r="U719" s="407">
        <v>0.59734256516854289</v>
      </c>
      <c r="V719" s="407">
        <v>0.59734256516854289</v>
      </c>
      <c r="W719" s="407">
        <v>0.59734256516854289</v>
      </c>
      <c r="X719" s="407">
        <v>0.59734256516854289</v>
      </c>
      <c r="Y719" s="407">
        <v>0.59734256516854289</v>
      </c>
      <c r="Z719" s="407">
        <v>0.59734256516854289</v>
      </c>
      <c r="AA719" s="407">
        <v>0.59734256516854289</v>
      </c>
      <c r="AB719" s="407">
        <v>0.59734256516854289</v>
      </c>
      <c r="AC719" s="407">
        <v>0.59734256516854289</v>
      </c>
      <c r="AD719" s="407">
        <v>0.59734256516854289</v>
      </c>
      <c r="AE719" s="407">
        <v>0.59734256516854289</v>
      </c>
      <c r="AF719" s="407">
        <v>0.59734256516854289</v>
      </c>
      <c r="AG719" s="407">
        <v>0.59734256516854289</v>
      </c>
      <c r="AH719" s="407">
        <v>0.59734256516854289</v>
      </c>
      <c r="AI719" s="407">
        <v>0.59734256516854289</v>
      </c>
      <c r="AJ719" s="407">
        <v>0.59734256516854289</v>
      </c>
      <c r="AK719" s="407">
        <v>0.59734256516854289</v>
      </c>
      <c r="AL719" s="407">
        <v>0.59734256516854289</v>
      </c>
      <c r="AM719" s="407">
        <v>0.59734256516854289</v>
      </c>
      <c r="AN719" s="407">
        <v>0.59734256516854289</v>
      </c>
      <c r="AO719" s="407">
        <v>0.59734256516854289</v>
      </c>
      <c r="AP719" s="407">
        <v>0.59734256516854289</v>
      </c>
      <c r="AQ719" s="407">
        <v>0.59734256516854289</v>
      </c>
      <c r="AR719" s="407">
        <v>0.59734256516854289</v>
      </c>
      <c r="AS719" s="407">
        <v>0.59734256516854289</v>
      </c>
      <c r="AT719" s="407">
        <v>0.59734256516854289</v>
      </c>
      <c r="AU719" s="407">
        <v>0.59734256516854289</v>
      </c>
      <c r="AV719" s="407">
        <v>0.59734256516854289</v>
      </c>
      <c r="AW719" s="407">
        <v>0.59734256516854289</v>
      </c>
      <c r="AX719" s="407">
        <v>0.59734256516854289</v>
      </c>
      <c r="AY719" s="407">
        <v>0.59734256516854289</v>
      </c>
      <c r="AZ719" s="407">
        <v>0.59734256516854289</v>
      </c>
      <c r="BA719" s="407">
        <v>0.59734256516854289</v>
      </c>
      <c r="BB719" s="407">
        <v>0.59734256516854289</v>
      </c>
      <c r="BC719" s="407">
        <v>0.59734256516854289</v>
      </c>
      <c r="BD719" s="407">
        <v>0.59734256516854289</v>
      </c>
      <c r="BE719" s="407">
        <v>0.50345938368045751</v>
      </c>
      <c r="BF719" s="407">
        <v>0</v>
      </c>
      <c r="BG719" s="407">
        <v>0</v>
      </c>
      <c r="BH719" s="407">
        <v>0</v>
      </c>
      <c r="BI719" s="407">
        <v>0</v>
      </c>
      <c r="BJ719" s="28"/>
      <c r="BK719" s="28"/>
      <c r="BL719" s="28"/>
      <c r="BM719" s="28"/>
    </row>
    <row r="720" spans="1:65" x14ac:dyDescent="0.35">
      <c r="A720" s="28"/>
      <c r="B720" s="402"/>
      <c r="C720" s="403"/>
      <c r="D720" s="404"/>
      <c r="E720" s="405">
        <v>5</v>
      </c>
      <c r="F720" s="406"/>
      <c r="G720" s="408"/>
      <c r="H720" s="409"/>
      <c r="I720" s="409"/>
      <c r="J720" s="409"/>
      <c r="K720" s="524"/>
      <c r="L720" s="407">
        <v>0.56201451460786145</v>
      </c>
      <c r="M720" s="407">
        <v>0.56201451460786145</v>
      </c>
      <c r="N720" s="407">
        <v>0.56201451460786145</v>
      </c>
      <c r="O720" s="407">
        <v>0.56201451460786145</v>
      </c>
      <c r="P720" s="407">
        <v>0.56201451460786145</v>
      </c>
      <c r="Q720" s="407">
        <v>0.56201451460786145</v>
      </c>
      <c r="R720" s="407">
        <v>0.56201451460786145</v>
      </c>
      <c r="S720" s="407">
        <v>0.56201451460786145</v>
      </c>
      <c r="T720" s="407">
        <v>0.56201451460786145</v>
      </c>
      <c r="U720" s="407">
        <v>0.56201451460786145</v>
      </c>
      <c r="V720" s="407">
        <v>0.56201451460786145</v>
      </c>
      <c r="W720" s="407">
        <v>0.56201451460786145</v>
      </c>
      <c r="X720" s="407">
        <v>0.56201451460786145</v>
      </c>
      <c r="Y720" s="407">
        <v>0.56201451460786145</v>
      </c>
      <c r="Z720" s="407">
        <v>0.56201451460786145</v>
      </c>
      <c r="AA720" s="407">
        <v>0.56201451460786145</v>
      </c>
      <c r="AB720" s="407">
        <v>0.56201451460786145</v>
      </c>
      <c r="AC720" s="407">
        <v>0.56201451460786145</v>
      </c>
      <c r="AD720" s="407">
        <v>0.56201451460786145</v>
      </c>
      <c r="AE720" s="407">
        <v>0.56201451460786145</v>
      </c>
      <c r="AF720" s="407">
        <v>0.56201451460786145</v>
      </c>
      <c r="AG720" s="407">
        <v>0.56201451460786145</v>
      </c>
      <c r="AH720" s="407">
        <v>0.56201451460786145</v>
      </c>
      <c r="AI720" s="407">
        <v>0.56201451460786145</v>
      </c>
      <c r="AJ720" s="407">
        <v>0.56201451460786145</v>
      </c>
      <c r="AK720" s="407">
        <v>0.56201451460786145</v>
      </c>
      <c r="AL720" s="407">
        <v>0.56201451460786145</v>
      </c>
      <c r="AM720" s="407">
        <v>0.56201451460786145</v>
      </c>
      <c r="AN720" s="407">
        <v>0.56201451460786145</v>
      </c>
      <c r="AO720" s="407">
        <v>0.56201451460786145</v>
      </c>
      <c r="AP720" s="407">
        <v>0.56201451460786145</v>
      </c>
      <c r="AQ720" s="407">
        <v>0.56201451460786145</v>
      </c>
      <c r="AR720" s="407">
        <v>0.56201451460786145</v>
      </c>
      <c r="AS720" s="407">
        <v>0.56201451460786145</v>
      </c>
      <c r="AT720" s="407">
        <v>0.56201451460786145</v>
      </c>
      <c r="AU720" s="407">
        <v>0.56201451460786145</v>
      </c>
      <c r="AV720" s="407">
        <v>0.56201451460786145</v>
      </c>
      <c r="AW720" s="407">
        <v>0.56201451460786145</v>
      </c>
      <c r="AX720" s="407">
        <v>0.56201451460786145</v>
      </c>
      <c r="AY720" s="407">
        <v>0.56201451460786145</v>
      </c>
      <c r="AZ720" s="407">
        <v>0.56201451460786145</v>
      </c>
      <c r="BA720" s="407">
        <v>0.56201451460786145</v>
      </c>
      <c r="BB720" s="407">
        <v>0.56201451460786145</v>
      </c>
      <c r="BC720" s="407">
        <v>0.56201451460786145</v>
      </c>
      <c r="BD720" s="407">
        <v>0.56201451460786145</v>
      </c>
      <c r="BE720" s="407">
        <v>0.56201451460786145</v>
      </c>
      <c r="BF720" s="407">
        <v>0.4736837748438596</v>
      </c>
      <c r="BG720" s="407">
        <v>0</v>
      </c>
      <c r="BH720" s="407">
        <v>0</v>
      </c>
      <c r="BI720" s="407">
        <v>0</v>
      </c>
      <c r="BJ720" s="28"/>
      <c r="BK720" s="28"/>
      <c r="BL720" s="28"/>
      <c r="BM720" s="28"/>
    </row>
    <row r="721" spans="1:65" x14ac:dyDescent="0.35">
      <c r="A721" s="28"/>
      <c r="B721" s="402"/>
      <c r="C721" s="403"/>
      <c r="D721" s="404"/>
      <c r="E721" s="405">
        <v>6</v>
      </c>
      <c r="F721" s="406"/>
      <c r="G721" s="408"/>
      <c r="H721" s="409"/>
      <c r="I721" s="409"/>
      <c r="J721" s="409"/>
      <c r="K721" s="409"/>
      <c r="L721" s="524"/>
      <c r="M721" s="407">
        <v>0</v>
      </c>
      <c r="N721" s="407">
        <v>0</v>
      </c>
      <c r="O721" s="407">
        <v>0</v>
      </c>
      <c r="P721" s="407">
        <v>0</v>
      </c>
      <c r="Q721" s="407">
        <v>0</v>
      </c>
      <c r="R721" s="407">
        <v>0</v>
      </c>
      <c r="S721" s="407">
        <v>0</v>
      </c>
      <c r="T721" s="407">
        <v>0</v>
      </c>
      <c r="U721" s="407">
        <v>0</v>
      </c>
      <c r="V721" s="407">
        <v>0</v>
      </c>
      <c r="W721" s="407">
        <v>0</v>
      </c>
      <c r="X721" s="407">
        <v>0</v>
      </c>
      <c r="Y721" s="407">
        <v>0</v>
      </c>
      <c r="Z721" s="407">
        <v>0</v>
      </c>
      <c r="AA721" s="407">
        <v>0</v>
      </c>
      <c r="AB721" s="407">
        <v>0</v>
      </c>
      <c r="AC721" s="407">
        <v>0</v>
      </c>
      <c r="AD721" s="407">
        <v>0</v>
      </c>
      <c r="AE721" s="407">
        <v>0</v>
      </c>
      <c r="AF721" s="407">
        <v>0</v>
      </c>
      <c r="AG721" s="407">
        <v>0</v>
      </c>
      <c r="AH721" s="407">
        <v>0</v>
      </c>
      <c r="AI721" s="407">
        <v>0</v>
      </c>
      <c r="AJ721" s="407">
        <v>0</v>
      </c>
      <c r="AK721" s="407">
        <v>0</v>
      </c>
      <c r="AL721" s="407">
        <v>0</v>
      </c>
      <c r="AM721" s="407">
        <v>0</v>
      </c>
      <c r="AN721" s="407">
        <v>0</v>
      </c>
      <c r="AO721" s="407">
        <v>0</v>
      </c>
      <c r="AP721" s="407">
        <v>0</v>
      </c>
      <c r="AQ721" s="407">
        <v>0</v>
      </c>
      <c r="AR721" s="407">
        <v>0</v>
      </c>
      <c r="AS721" s="407">
        <v>0</v>
      </c>
      <c r="AT721" s="407">
        <v>0</v>
      </c>
      <c r="AU721" s="407">
        <v>0</v>
      </c>
      <c r="AV721" s="407">
        <v>0</v>
      </c>
      <c r="AW721" s="407">
        <v>0</v>
      </c>
      <c r="AX721" s="407">
        <v>0</v>
      </c>
      <c r="AY721" s="407">
        <v>0</v>
      </c>
      <c r="AZ721" s="407">
        <v>0</v>
      </c>
      <c r="BA721" s="407">
        <v>0</v>
      </c>
      <c r="BB721" s="407">
        <v>0</v>
      </c>
      <c r="BC721" s="407">
        <v>0</v>
      </c>
      <c r="BD721" s="407">
        <v>0</v>
      </c>
      <c r="BE721" s="407">
        <v>0</v>
      </c>
      <c r="BF721" s="407">
        <v>0</v>
      </c>
      <c r="BG721" s="407">
        <v>0</v>
      </c>
      <c r="BH721" s="407">
        <v>0</v>
      </c>
      <c r="BI721" s="407">
        <v>0</v>
      </c>
      <c r="BJ721" s="28"/>
      <c r="BK721" s="28"/>
      <c r="BL721" s="28"/>
      <c r="BM721" s="28"/>
    </row>
    <row r="722" spans="1:65" x14ac:dyDescent="0.35">
      <c r="A722" s="28"/>
      <c r="B722" s="402"/>
      <c r="C722" s="403"/>
      <c r="D722" s="404"/>
      <c r="E722" s="405">
        <v>7</v>
      </c>
      <c r="F722" s="406"/>
      <c r="G722" s="408"/>
      <c r="H722" s="409"/>
      <c r="I722" s="409"/>
      <c r="J722" s="409"/>
      <c r="K722" s="409"/>
      <c r="L722" s="409"/>
      <c r="M722" s="524"/>
      <c r="N722" s="407">
        <v>0</v>
      </c>
      <c r="O722" s="407">
        <v>0</v>
      </c>
      <c r="P722" s="407">
        <v>0</v>
      </c>
      <c r="Q722" s="407">
        <v>0</v>
      </c>
      <c r="R722" s="407">
        <v>0</v>
      </c>
      <c r="S722" s="407">
        <v>0</v>
      </c>
      <c r="T722" s="407">
        <v>0</v>
      </c>
      <c r="U722" s="407">
        <v>0</v>
      </c>
      <c r="V722" s="407">
        <v>0</v>
      </c>
      <c r="W722" s="407">
        <v>0</v>
      </c>
      <c r="X722" s="407">
        <v>0</v>
      </c>
      <c r="Y722" s="407">
        <v>0</v>
      </c>
      <c r="Z722" s="407">
        <v>0</v>
      </c>
      <c r="AA722" s="407">
        <v>0</v>
      </c>
      <c r="AB722" s="407">
        <v>0</v>
      </c>
      <c r="AC722" s="407">
        <v>0</v>
      </c>
      <c r="AD722" s="407">
        <v>0</v>
      </c>
      <c r="AE722" s="407">
        <v>0</v>
      </c>
      <c r="AF722" s="407">
        <v>0</v>
      </c>
      <c r="AG722" s="407">
        <v>0</v>
      </c>
      <c r="AH722" s="407">
        <v>0</v>
      </c>
      <c r="AI722" s="407">
        <v>0</v>
      </c>
      <c r="AJ722" s="407">
        <v>0</v>
      </c>
      <c r="AK722" s="407">
        <v>0</v>
      </c>
      <c r="AL722" s="407">
        <v>0</v>
      </c>
      <c r="AM722" s="407">
        <v>0</v>
      </c>
      <c r="AN722" s="407">
        <v>0</v>
      </c>
      <c r="AO722" s="407">
        <v>0</v>
      </c>
      <c r="AP722" s="407">
        <v>0</v>
      </c>
      <c r="AQ722" s="407">
        <v>0</v>
      </c>
      <c r="AR722" s="407">
        <v>0</v>
      </c>
      <c r="AS722" s="407">
        <v>0</v>
      </c>
      <c r="AT722" s="407">
        <v>0</v>
      </c>
      <c r="AU722" s="407">
        <v>0</v>
      </c>
      <c r="AV722" s="407">
        <v>0</v>
      </c>
      <c r="AW722" s="407">
        <v>0</v>
      </c>
      <c r="AX722" s="407">
        <v>0</v>
      </c>
      <c r="AY722" s="407">
        <v>0</v>
      </c>
      <c r="AZ722" s="407">
        <v>0</v>
      </c>
      <c r="BA722" s="407">
        <v>0</v>
      </c>
      <c r="BB722" s="407">
        <v>0</v>
      </c>
      <c r="BC722" s="407">
        <v>0</v>
      </c>
      <c r="BD722" s="407">
        <v>0</v>
      </c>
      <c r="BE722" s="407">
        <v>0</v>
      </c>
      <c r="BF722" s="407">
        <v>0</v>
      </c>
      <c r="BG722" s="407">
        <v>0</v>
      </c>
      <c r="BH722" s="407">
        <v>0</v>
      </c>
      <c r="BI722" s="407">
        <v>0</v>
      </c>
      <c r="BJ722" s="28"/>
      <c r="BK722" s="28"/>
      <c r="BL722" s="28"/>
      <c r="BM722" s="28"/>
    </row>
    <row r="723" spans="1:65" x14ac:dyDescent="0.35">
      <c r="A723" s="28"/>
      <c r="B723" s="402"/>
      <c r="C723" s="403"/>
      <c r="D723" s="404"/>
      <c r="E723" s="405">
        <v>8</v>
      </c>
      <c r="F723" s="406"/>
      <c r="G723" s="408"/>
      <c r="H723" s="409"/>
      <c r="I723" s="409"/>
      <c r="J723" s="409"/>
      <c r="K723" s="409"/>
      <c r="L723" s="409"/>
      <c r="M723" s="409"/>
      <c r="N723" s="524"/>
      <c r="O723" s="407">
        <v>0</v>
      </c>
      <c r="P723" s="407">
        <v>0</v>
      </c>
      <c r="Q723" s="407">
        <v>0</v>
      </c>
      <c r="R723" s="407">
        <v>0</v>
      </c>
      <c r="S723" s="407">
        <v>0</v>
      </c>
      <c r="T723" s="407">
        <v>0</v>
      </c>
      <c r="U723" s="407">
        <v>0</v>
      </c>
      <c r="V723" s="407">
        <v>0</v>
      </c>
      <c r="W723" s="407">
        <v>0</v>
      </c>
      <c r="X723" s="407">
        <v>0</v>
      </c>
      <c r="Y723" s="407">
        <v>0</v>
      </c>
      <c r="Z723" s="407">
        <v>0</v>
      </c>
      <c r="AA723" s="407">
        <v>0</v>
      </c>
      <c r="AB723" s="407">
        <v>0</v>
      </c>
      <c r="AC723" s="407">
        <v>0</v>
      </c>
      <c r="AD723" s="407">
        <v>0</v>
      </c>
      <c r="AE723" s="407">
        <v>0</v>
      </c>
      <c r="AF723" s="407">
        <v>0</v>
      </c>
      <c r="AG723" s="407">
        <v>0</v>
      </c>
      <c r="AH723" s="407">
        <v>0</v>
      </c>
      <c r="AI723" s="407">
        <v>0</v>
      </c>
      <c r="AJ723" s="407">
        <v>0</v>
      </c>
      <c r="AK723" s="407">
        <v>0</v>
      </c>
      <c r="AL723" s="407">
        <v>0</v>
      </c>
      <c r="AM723" s="407">
        <v>0</v>
      </c>
      <c r="AN723" s="407">
        <v>0</v>
      </c>
      <c r="AO723" s="407">
        <v>0</v>
      </c>
      <c r="AP723" s="407">
        <v>0</v>
      </c>
      <c r="AQ723" s="407">
        <v>0</v>
      </c>
      <c r="AR723" s="407">
        <v>0</v>
      </c>
      <c r="AS723" s="407">
        <v>0</v>
      </c>
      <c r="AT723" s="407">
        <v>0</v>
      </c>
      <c r="AU723" s="407">
        <v>0</v>
      </c>
      <c r="AV723" s="407">
        <v>0</v>
      </c>
      <c r="AW723" s="407">
        <v>0</v>
      </c>
      <c r="AX723" s="407">
        <v>0</v>
      </c>
      <c r="AY723" s="407">
        <v>0</v>
      </c>
      <c r="AZ723" s="407">
        <v>0</v>
      </c>
      <c r="BA723" s="407">
        <v>0</v>
      </c>
      <c r="BB723" s="407">
        <v>0</v>
      </c>
      <c r="BC723" s="407">
        <v>0</v>
      </c>
      <c r="BD723" s="407">
        <v>0</v>
      </c>
      <c r="BE723" s="407">
        <v>0</v>
      </c>
      <c r="BF723" s="407">
        <v>0</v>
      </c>
      <c r="BG723" s="407">
        <v>0</v>
      </c>
      <c r="BH723" s="407">
        <v>0</v>
      </c>
      <c r="BI723" s="407">
        <v>0</v>
      </c>
      <c r="BJ723" s="28"/>
      <c r="BK723" s="28"/>
      <c r="BL723" s="28"/>
      <c r="BM723" s="28"/>
    </row>
    <row r="724" spans="1:65" x14ac:dyDescent="0.35">
      <c r="A724" s="28"/>
      <c r="B724" s="402"/>
      <c r="C724" s="403"/>
      <c r="D724" s="404"/>
      <c r="E724" s="405">
        <v>9</v>
      </c>
      <c r="F724" s="406"/>
      <c r="G724" s="408"/>
      <c r="H724" s="409"/>
      <c r="I724" s="409"/>
      <c r="J724" s="409"/>
      <c r="K724" s="409"/>
      <c r="L724" s="409"/>
      <c r="M724" s="409"/>
      <c r="N724" s="409"/>
      <c r="O724" s="524"/>
      <c r="P724" s="407">
        <v>0</v>
      </c>
      <c r="Q724" s="407">
        <v>0</v>
      </c>
      <c r="R724" s="407">
        <v>0</v>
      </c>
      <c r="S724" s="407">
        <v>0</v>
      </c>
      <c r="T724" s="407">
        <v>0</v>
      </c>
      <c r="U724" s="407">
        <v>0</v>
      </c>
      <c r="V724" s="407">
        <v>0</v>
      </c>
      <c r="W724" s="407">
        <v>0</v>
      </c>
      <c r="X724" s="407">
        <v>0</v>
      </c>
      <c r="Y724" s="407">
        <v>0</v>
      </c>
      <c r="Z724" s="407">
        <v>0</v>
      </c>
      <c r="AA724" s="407">
        <v>0</v>
      </c>
      <c r="AB724" s="407">
        <v>0</v>
      </c>
      <c r="AC724" s="407">
        <v>0</v>
      </c>
      <c r="AD724" s="407">
        <v>0</v>
      </c>
      <c r="AE724" s="407">
        <v>0</v>
      </c>
      <c r="AF724" s="407">
        <v>0</v>
      </c>
      <c r="AG724" s="407">
        <v>0</v>
      </c>
      <c r="AH724" s="407">
        <v>0</v>
      </c>
      <c r="AI724" s="407">
        <v>0</v>
      </c>
      <c r="AJ724" s="407">
        <v>0</v>
      </c>
      <c r="AK724" s="407">
        <v>0</v>
      </c>
      <c r="AL724" s="407">
        <v>0</v>
      </c>
      <c r="AM724" s="407">
        <v>0</v>
      </c>
      <c r="AN724" s="407">
        <v>0</v>
      </c>
      <c r="AO724" s="407">
        <v>0</v>
      </c>
      <c r="AP724" s="407">
        <v>0</v>
      </c>
      <c r="AQ724" s="407">
        <v>0</v>
      </c>
      <c r="AR724" s="407">
        <v>0</v>
      </c>
      <c r="AS724" s="407">
        <v>0</v>
      </c>
      <c r="AT724" s="407">
        <v>0</v>
      </c>
      <c r="AU724" s="407">
        <v>0</v>
      </c>
      <c r="AV724" s="407">
        <v>0</v>
      </c>
      <c r="AW724" s="407">
        <v>0</v>
      </c>
      <c r="AX724" s="407">
        <v>0</v>
      </c>
      <c r="AY724" s="407">
        <v>0</v>
      </c>
      <c r="AZ724" s="407">
        <v>0</v>
      </c>
      <c r="BA724" s="407">
        <v>0</v>
      </c>
      <c r="BB724" s="407">
        <v>0</v>
      </c>
      <c r="BC724" s="407">
        <v>0</v>
      </c>
      <c r="BD724" s="407">
        <v>0</v>
      </c>
      <c r="BE724" s="407">
        <v>0</v>
      </c>
      <c r="BF724" s="407">
        <v>0</v>
      </c>
      <c r="BG724" s="407">
        <v>0</v>
      </c>
      <c r="BH724" s="407">
        <v>0</v>
      </c>
      <c r="BI724" s="407">
        <v>0</v>
      </c>
      <c r="BJ724" s="28"/>
      <c r="BK724" s="28"/>
      <c r="BL724" s="28"/>
      <c r="BM724" s="28"/>
    </row>
    <row r="725" spans="1:65" x14ac:dyDescent="0.35">
      <c r="A725" s="28"/>
      <c r="B725" s="402"/>
      <c r="C725" s="403"/>
      <c r="D725" s="404"/>
      <c r="E725" s="411">
        <v>10</v>
      </c>
      <c r="F725" s="406"/>
      <c r="G725" s="408"/>
      <c r="H725" s="409"/>
      <c r="I725" s="409"/>
      <c r="J725" s="409"/>
      <c r="K725" s="409"/>
      <c r="L725" s="409"/>
      <c r="M725" s="409"/>
      <c r="N725" s="409"/>
      <c r="O725" s="409"/>
      <c r="P725" s="524"/>
      <c r="Q725" s="407">
        <v>0</v>
      </c>
      <c r="R725" s="407">
        <v>0</v>
      </c>
      <c r="S725" s="407">
        <v>0</v>
      </c>
      <c r="T725" s="407">
        <v>0</v>
      </c>
      <c r="U725" s="407">
        <v>0</v>
      </c>
      <c r="V725" s="407">
        <v>0</v>
      </c>
      <c r="W725" s="407">
        <v>0</v>
      </c>
      <c r="X725" s="407">
        <v>0</v>
      </c>
      <c r="Y725" s="407">
        <v>0</v>
      </c>
      <c r="Z725" s="407">
        <v>0</v>
      </c>
      <c r="AA725" s="407">
        <v>0</v>
      </c>
      <c r="AB725" s="407">
        <v>0</v>
      </c>
      <c r="AC725" s="407">
        <v>0</v>
      </c>
      <c r="AD725" s="407">
        <v>0</v>
      </c>
      <c r="AE725" s="407">
        <v>0</v>
      </c>
      <c r="AF725" s="407">
        <v>0</v>
      </c>
      <c r="AG725" s="407">
        <v>0</v>
      </c>
      <c r="AH725" s="407">
        <v>0</v>
      </c>
      <c r="AI725" s="407">
        <v>0</v>
      </c>
      <c r="AJ725" s="407">
        <v>0</v>
      </c>
      <c r="AK725" s="407">
        <v>0</v>
      </c>
      <c r="AL725" s="407">
        <v>0</v>
      </c>
      <c r="AM725" s="407">
        <v>0</v>
      </c>
      <c r="AN725" s="407">
        <v>0</v>
      </c>
      <c r="AO725" s="407">
        <v>0</v>
      </c>
      <c r="AP725" s="407">
        <v>0</v>
      </c>
      <c r="AQ725" s="407">
        <v>0</v>
      </c>
      <c r="AR725" s="407">
        <v>0</v>
      </c>
      <c r="AS725" s="407">
        <v>0</v>
      </c>
      <c r="AT725" s="407">
        <v>0</v>
      </c>
      <c r="AU725" s="407">
        <v>0</v>
      </c>
      <c r="AV725" s="407">
        <v>0</v>
      </c>
      <c r="AW725" s="407">
        <v>0</v>
      </c>
      <c r="AX725" s="407">
        <v>0</v>
      </c>
      <c r="AY725" s="407">
        <v>0</v>
      </c>
      <c r="AZ725" s="407">
        <v>0</v>
      </c>
      <c r="BA725" s="407">
        <v>0</v>
      </c>
      <c r="BB725" s="407">
        <v>0</v>
      </c>
      <c r="BC725" s="407">
        <v>0</v>
      </c>
      <c r="BD725" s="407">
        <v>0</v>
      </c>
      <c r="BE725" s="407">
        <v>0</v>
      </c>
      <c r="BF725" s="407">
        <v>0</v>
      </c>
      <c r="BG725" s="407">
        <v>0</v>
      </c>
      <c r="BH725" s="407">
        <v>0</v>
      </c>
      <c r="BI725" s="407">
        <v>0</v>
      </c>
      <c r="BJ725" s="28"/>
      <c r="BK725" s="28"/>
      <c r="BL725" s="28"/>
      <c r="BM725" s="28"/>
    </row>
    <row r="726" spans="1:65" x14ac:dyDescent="0.35">
      <c r="A726" s="28"/>
      <c r="B726" s="196"/>
      <c r="C726" s="402" t="s">
        <v>66</v>
      </c>
      <c r="D726" s="196"/>
      <c r="E726" s="196"/>
      <c r="F726" s="412"/>
      <c r="G726" s="413">
        <v>2.5632844132384971</v>
      </c>
      <c r="H726" s="413">
        <v>3.2119106513711095</v>
      </c>
      <c r="I726" s="413">
        <v>3.7627045482669956</v>
      </c>
      <c r="J726" s="413">
        <v>4.3215633998952505</v>
      </c>
      <c r="K726" s="413">
        <v>4.918905965063793</v>
      </c>
      <c r="L726" s="413">
        <v>2.9176360664331575</v>
      </c>
      <c r="M726" s="413">
        <v>2.9176360664331575</v>
      </c>
      <c r="N726" s="413">
        <v>2.9176360664331575</v>
      </c>
      <c r="O726" s="413">
        <v>2.9176360664331575</v>
      </c>
      <c r="P726" s="413">
        <v>2.9176360664331575</v>
      </c>
      <c r="Q726" s="413">
        <v>2.9176360664331575</v>
      </c>
      <c r="R726" s="413">
        <v>2.9176360664331575</v>
      </c>
      <c r="S726" s="413">
        <v>2.9176360664331575</v>
      </c>
      <c r="T726" s="413">
        <v>2.9176360664331575</v>
      </c>
      <c r="U726" s="413">
        <v>2.9176360664331575</v>
      </c>
      <c r="V726" s="413">
        <v>2.9176360664331575</v>
      </c>
      <c r="W726" s="413">
        <v>2.9176360664331575</v>
      </c>
      <c r="X726" s="413">
        <v>2.9176360664331575</v>
      </c>
      <c r="Y726" s="413">
        <v>2.9176360664331575</v>
      </c>
      <c r="Z726" s="413">
        <v>2.9176360664331575</v>
      </c>
      <c r="AA726" s="413">
        <v>2.9176360664331575</v>
      </c>
      <c r="AB726" s="413">
        <v>2.9176360664331575</v>
      </c>
      <c r="AC726" s="413">
        <v>2.9176360664331575</v>
      </c>
      <c r="AD726" s="413">
        <v>2.9176360664331575</v>
      </c>
      <c r="AE726" s="413">
        <v>2.9176360664331575</v>
      </c>
      <c r="AF726" s="413">
        <v>2.9176360664331575</v>
      </c>
      <c r="AG726" s="413">
        <v>2.9176360664331575</v>
      </c>
      <c r="AH726" s="413">
        <v>2.9176360664331575</v>
      </c>
      <c r="AI726" s="413">
        <v>2.9176360664331575</v>
      </c>
      <c r="AJ726" s="413">
        <v>2.9176360664331575</v>
      </c>
      <c r="AK726" s="413">
        <v>2.9176360664331575</v>
      </c>
      <c r="AL726" s="413">
        <v>2.9176360664331575</v>
      </c>
      <c r="AM726" s="413">
        <v>2.9176360664331575</v>
      </c>
      <c r="AN726" s="413">
        <v>2.9176360664331575</v>
      </c>
      <c r="AO726" s="413">
        <v>2.9176360664331575</v>
      </c>
      <c r="AP726" s="413">
        <v>2.9176360664331575</v>
      </c>
      <c r="AQ726" s="413">
        <v>2.9176360664331575</v>
      </c>
      <c r="AR726" s="413">
        <v>2.9176360664331575</v>
      </c>
      <c r="AS726" s="413">
        <v>2.9176360664331575</v>
      </c>
      <c r="AT726" s="413">
        <v>2.9176360664331575</v>
      </c>
      <c r="AU726" s="413">
        <v>2.9176360664331575</v>
      </c>
      <c r="AV726" s="413">
        <v>2.9176360664331575</v>
      </c>
      <c r="AW726" s="413">
        <v>2.9176360664331575</v>
      </c>
      <c r="AX726" s="413">
        <v>2.9176360664331575</v>
      </c>
      <c r="AY726" s="413">
        <v>2.9176360664331575</v>
      </c>
      <c r="AZ726" s="413">
        <v>2.9176360664331575</v>
      </c>
      <c r="BA726" s="413">
        <v>2.9176360664331575</v>
      </c>
      <c r="BB726" s="413">
        <v>2.81569272875163</v>
      </c>
      <c r="BC726" s="413">
        <v>2.1824426114302309</v>
      </c>
      <c r="BD726" s="413">
        <v>1.6303811611186296</v>
      </c>
      <c r="BE726" s="413">
        <v>1.065473898288319</v>
      </c>
      <c r="BF726" s="413">
        <v>0.4736837748438596</v>
      </c>
      <c r="BG726" s="413">
        <v>0</v>
      </c>
      <c r="BH726" s="413">
        <v>0</v>
      </c>
      <c r="BI726" s="413">
        <v>0</v>
      </c>
      <c r="BJ726" s="28"/>
      <c r="BK726" s="28"/>
      <c r="BL726" s="28"/>
      <c r="BM726" s="28"/>
    </row>
    <row r="727" spans="1:65" x14ac:dyDescent="0.35">
      <c r="A727" s="28"/>
      <c r="B727" s="397" t="s">
        <v>67</v>
      </c>
      <c r="C727" s="398"/>
      <c r="D727" s="399" t="s">
        <v>499</v>
      </c>
      <c r="E727" s="398"/>
      <c r="F727" s="400"/>
      <c r="G727" s="401">
        <v>17.700585514716245</v>
      </c>
      <c r="H727" s="401">
        <v>17.700585514716245</v>
      </c>
      <c r="I727" s="401">
        <v>17.700585514716245</v>
      </c>
      <c r="J727" s="401">
        <v>17.700585514716245</v>
      </c>
      <c r="K727" s="401">
        <v>17.700585514716245</v>
      </c>
      <c r="L727" s="401">
        <v>0</v>
      </c>
      <c r="M727" s="401">
        <v>0</v>
      </c>
      <c r="N727" s="401">
        <v>0</v>
      </c>
      <c r="O727" s="401">
        <v>0</v>
      </c>
      <c r="P727" s="401">
        <v>0</v>
      </c>
      <c r="Q727" s="401">
        <v>0</v>
      </c>
      <c r="R727" s="401">
        <v>0</v>
      </c>
      <c r="S727" s="401">
        <v>0</v>
      </c>
      <c r="T727" s="401">
        <v>0</v>
      </c>
      <c r="U727" s="401">
        <v>0</v>
      </c>
      <c r="V727" s="401">
        <v>0</v>
      </c>
      <c r="W727" s="401">
        <v>0</v>
      </c>
      <c r="X727" s="401">
        <v>0</v>
      </c>
      <c r="Y727" s="401">
        <v>0</v>
      </c>
      <c r="Z727" s="401">
        <v>0</v>
      </c>
      <c r="AA727" s="401">
        <v>0</v>
      </c>
      <c r="AB727" s="401">
        <v>0</v>
      </c>
      <c r="AC727" s="401">
        <v>0</v>
      </c>
      <c r="AD727" s="401">
        <v>0</v>
      </c>
      <c r="AE727" s="401">
        <v>0</v>
      </c>
      <c r="AF727" s="401">
        <v>0</v>
      </c>
      <c r="AG727" s="401">
        <v>0</v>
      </c>
      <c r="AH727" s="401">
        <v>0</v>
      </c>
      <c r="AI727" s="401">
        <v>0</v>
      </c>
      <c r="AJ727" s="401">
        <v>0</v>
      </c>
      <c r="AK727" s="401">
        <v>0</v>
      </c>
      <c r="AL727" s="401">
        <v>0</v>
      </c>
      <c r="AM727" s="401">
        <v>0</v>
      </c>
      <c r="AN727" s="401">
        <v>0</v>
      </c>
      <c r="AO727" s="401">
        <v>0</v>
      </c>
      <c r="AP727" s="401">
        <v>0</v>
      </c>
      <c r="AQ727" s="401">
        <v>0</v>
      </c>
      <c r="AR727" s="401">
        <v>0</v>
      </c>
      <c r="AS727" s="401">
        <v>0</v>
      </c>
      <c r="AT727" s="401">
        <v>0</v>
      </c>
      <c r="AU727" s="401">
        <v>0</v>
      </c>
      <c r="AV727" s="401">
        <v>0</v>
      </c>
      <c r="AW727" s="401">
        <v>0</v>
      </c>
      <c r="AX727" s="401">
        <v>0</v>
      </c>
      <c r="AY727" s="401">
        <v>0</v>
      </c>
      <c r="AZ727" s="401">
        <v>0</v>
      </c>
      <c r="BA727" s="401">
        <v>0</v>
      </c>
      <c r="BB727" s="401">
        <v>0</v>
      </c>
      <c r="BC727" s="401">
        <v>0</v>
      </c>
      <c r="BD727" s="401">
        <v>0</v>
      </c>
      <c r="BE727" s="401">
        <v>0</v>
      </c>
      <c r="BF727" s="401">
        <v>0</v>
      </c>
      <c r="BG727" s="401">
        <v>0</v>
      </c>
      <c r="BH727" s="401">
        <v>0</v>
      </c>
      <c r="BI727" s="401">
        <v>0</v>
      </c>
      <c r="BJ727" s="28"/>
      <c r="BK727" s="28"/>
      <c r="BL727" s="28"/>
      <c r="BM727" s="28"/>
    </row>
    <row r="728" spans="1:65" ht="118" x14ac:dyDescent="0.35">
      <c r="A728" s="28"/>
      <c r="B728" s="402"/>
      <c r="C728" s="403"/>
      <c r="D728" s="404" t="s">
        <v>500</v>
      </c>
      <c r="E728" s="405">
        <v>0</v>
      </c>
      <c r="F728" s="406"/>
      <c r="G728" s="407"/>
      <c r="H728" s="407"/>
      <c r="I728" s="407"/>
      <c r="J728" s="407"/>
      <c r="K728" s="407"/>
      <c r="L728" s="407"/>
      <c r="M728" s="407"/>
      <c r="N728" s="407"/>
      <c r="O728" s="407"/>
      <c r="P728" s="407"/>
      <c r="Q728" s="407"/>
      <c r="R728" s="407"/>
      <c r="S728" s="407"/>
      <c r="T728" s="407"/>
      <c r="U728" s="407"/>
      <c r="V728" s="407"/>
      <c r="W728" s="407"/>
      <c r="X728" s="407"/>
      <c r="Y728" s="407"/>
      <c r="Z728" s="407"/>
      <c r="AA728" s="407"/>
      <c r="AB728" s="407"/>
      <c r="AC728" s="407"/>
      <c r="AD728" s="407"/>
      <c r="AE728" s="407"/>
      <c r="AF728" s="407"/>
      <c r="AG728" s="407"/>
      <c r="AH728" s="407"/>
      <c r="AI728" s="407"/>
      <c r="AJ728" s="407"/>
      <c r="AK728" s="407"/>
      <c r="AL728" s="407"/>
      <c r="AM728" s="407"/>
      <c r="AN728" s="407"/>
      <c r="AO728" s="407"/>
      <c r="AP728" s="407"/>
      <c r="AQ728" s="407"/>
      <c r="AR728" s="407"/>
      <c r="AS728" s="407"/>
      <c r="AT728" s="407"/>
      <c r="AU728" s="407"/>
      <c r="AV728" s="407"/>
      <c r="AW728" s="407"/>
      <c r="AX728" s="407"/>
      <c r="AY728" s="407"/>
      <c r="AZ728" s="407"/>
      <c r="BA728" s="407"/>
      <c r="BB728" s="407"/>
      <c r="BC728" s="407"/>
      <c r="BD728" s="407"/>
      <c r="BE728" s="407"/>
      <c r="BF728" s="407"/>
      <c r="BG728" s="407"/>
      <c r="BH728" s="407"/>
      <c r="BI728" s="407"/>
      <c r="BJ728" s="28"/>
      <c r="BK728" s="28"/>
      <c r="BL728" s="28"/>
      <c r="BM728" s="28"/>
    </row>
    <row r="729" spans="1:65" x14ac:dyDescent="0.35">
      <c r="A729" s="28"/>
      <c r="B729" s="402"/>
      <c r="C729" s="403"/>
      <c r="D729" s="404"/>
      <c r="E729" s="405">
        <v>1</v>
      </c>
      <c r="F729" s="406"/>
      <c r="G729" s="523"/>
      <c r="H729" s="407">
        <v>0.60185145225290893</v>
      </c>
      <c r="I729" s="407">
        <v>0.60185145225290893</v>
      </c>
      <c r="J729" s="407">
        <v>0.60185145225290893</v>
      </c>
      <c r="K729" s="407">
        <v>0.60185145225290893</v>
      </c>
      <c r="L729" s="407">
        <v>0.60185145225290893</v>
      </c>
      <c r="M729" s="407">
        <v>0.60185145225290893</v>
      </c>
      <c r="N729" s="407">
        <v>0.60185145225290893</v>
      </c>
      <c r="O729" s="407">
        <v>0.60185145225290893</v>
      </c>
      <c r="P729" s="407">
        <v>0.60185145225290893</v>
      </c>
      <c r="Q729" s="407">
        <v>0.60185145225290893</v>
      </c>
      <c r="R729" s="407">
        <v>0.60185145225290893</v>
      </c>
      <c r="S729" s="407">
        <v>0.60185145225290893</v>
      </c>
      <c r="T729" s="407">
        <v>0.60185145225290893</v>
      </c>
      <c r="U729" s="407">
        <v>0.60185145225290893</v>
      </c>
      <c r="V729" s="407">
        <v>0.60185145225290893</v>
      </c>
      <c r="W729" s="407">
        <v>0.60185145225290893</v>
      </c>
      <c r="X729" s="407">
        <v>0.60185145225290893</v>
      </c>
      <c r="Y729" s="407">
        <v>0.60185145225290893</v>
      </c>
      <c r="Z729" s="407">
        <v>0.60185145225290893</v>
      </c>
      <c r="AA729" s="407">
        <v>0.60185145225290893</v>
      </c>
      <c r="AB729" s="407">
        <v>0.60185145225290893</v>
      </c>
      <c r="AC729" s="407">
        <v>0.60185145225290893</v>
      </c>
      <c r="AD729" s="407">
        <v>0.60185145225290893</v>
      </c>
      <c r="AE729" s="407">
        <v>0.60185145225290893</v>
      </c>
      <c r="AF729" s="407">
        <v>0.60185145225290893</v>
      </c>
      <c r="AG729" s="407">
        <v>0.60185145225290893</v>
      </c>
      <c r="AH729" s="407">
        <v>0.60185145225290893</v>
      </c>
      <c r="AI729" s="407">
        <v>0.60185145225290893</v>
      </c>
      <c r="AJ729" s="407">
        <v>0.60185145225290893</v>
      </c>
      <c r="AK729" s="407">
        <v>0.60185145225290893</v>
      </c>
      <c r="AL729" s="407">
        <v>0.60185145225290893</v>
      </c>
      <c r="AM729" s="407">
        <v>0.60185145225290893</v>
      </c>
      <c r="AN729" s="407">
        <v>0.60185145225290893</v>
      </c>
      <c r="AO729" s="407">
        <v>0.60185145225290893</v>
      </c>
      <c r="AP729" s="407">
        <v>0.60185145225290893</v>
      </c>
      <c r="AQ729" s="407">
        <v>0.55183520808691</v>
      </c>
      <c r="AR729" s="407">
        <v>0</v>
      </c>
      <c r="AS729" s="407">
        <v>0</v>
      </c>
      <c r="AT729" s="407">
        <v>0</v>
      </c>
      <c r="AU729" s="407">
        <v>0</v>
      </c>
      <c r="AV729" s="407">
        <v>0</v>
      </c>
      <c r="AW729" s="407">
        <v>0</v>
      </c>
      <c r="AX729" s="407">
        <v>0</v>
      </c>
      <c r="AY729" s="407">
        <v>0</v>
      </c>
      <c r="AZ729" s="407">
        <v>0</v>
      </c>
      <c r="BA729" s="407">
        <v>0</v>
      </c>
      <c r="BB729" s="407">
        <v>0</v>
      </c>
      <c r="BC729" s="407">
        <v>0</v>
      </c>
      <c r="BD729" s="407">
        <v>0</v>
      </c>
      <c r="BE729" s="407">
        <v>0</v>
      </c>
      <c r="BF729" s="407">
        <v>0</v>
      </c>
      <c r="BG729" s="407">
        <v>0</v>
      </c>
      <c r="BH729" s="407">
        <v>0</v>
      </c>
      <c r="BI729" s="407">
        <v>0</v>
      </c>
      <c r="BJ729" s="28"/>
      <c r="BK729" s="28"/>
      <c r="BL729" s="28"/>
      <c r="BM729" s="28"/>
    </row>
    <row r="730" spans="1:65" x14ac:dyDescent="0.35">
      <c r="A730" s="28"/>
      <c r="B730" s="402"/>
      <c r="C730" s="403"/>
      <c r="D730" s="404"/>
      <c r="E730" s="405">
        <v>2</v>
      </c>
      <c r="F730" s="406"/>
      <c r="G730" s="408"/>
      <c r="H730" s="524"/>
      <c r="I730" s="407">
        <v>0.38427425580190722</v>
      </c>
      <c r="J730" s="407">
        <v>0.38427425580190722</v>
      </c>
      <c r="K730" s="407">
        <v>0.38427425580190722</v>
      </c>
      <c r="L730" s="407">
        <v>0.38427425580190722</v>
      </c>
      <c r="M730" s="407">
        <v>0.38427425580190722</v>
      </c>
      <c r="N730" s="407">
        <v>0.38427425580190722</v>
      </c>
      <c r="O730" s="407">
        <v>0.38427425580190722</v>
      </c>
      <c r="P730" s="407">
        <v>0.38427425580190722</v>
      </c>
      <c r="Q730" s="407">
        <v>0.38427425580190722</v>
      </c>
      <c r="R730" s="407">
        <v>0.38427425580190722</v>
      </c>
      <c r="S730" s="407">
        <v>0.38427425580190722</v>
      </c>
      <c r="T730" s="407">
        <v>0.38427425580190722</v>
      </c>
      <c r="U730" s="407">
        <v>0.38427425580190722</v>
      </c>
      <c r="V730" s="407">
        <v>0.38427425580190722</v>
      </c>
      <c r="W730" s="407">
        <v>0.38427425580190722</v>
      </c>
      <c r="X730" s="407">
        <v>0.38427425580190722</v>
      </c>
      <c r="Y730" s="407">
        <v>0.38427425580190722</v>
      </c>
      <c r="Z730" s="407">
        <v>0.38427425580190722</v>
      </c>
      <c r="AA730" s="407">
        <v>0.38427425580190722</v>
      </c>
      <c r="AB730" s="407">
        <v>0.38427425580190722</v>
      </c>
      <c r="AC730" s="407">
        <v>0.38427425580190722</v>
      </c>
      <c r="AD730" s="407">
        <v>0.38427425580190722</v>
      </c>
      <c r="AE730" s="407">
        <v>0.38427425580190722</v>
      </c>
      <c r="AF730" s="407">
        <v>0.38427425580190722</v>
      </c>
      <c r="AG730" s="407">
        <v>0.38427425580190722</v>
      </c>
      <c r="AH730" s="407">
        <v>0.38427425580190722</v>
      </c>
      <c r="AI730" s="407">
        <v>0.38427425580190722</v>
      </c>
      <c r="AJ730" s="407">
        <v>0.38427425580190722</v>
      </c>
      <c r="AK730" s="407">
        <v>0.38427425580190722</v>
      </c>
      <c r="AL730" s="407">
        <v>0.38427425580190722</v>
      </c>
      <c r="AM730" s="407">
        <v>0.38427425580190722</v>
      </c>
      <c r="AN730" s="407">
        <v>0.38427425580190722</v>
      </c>
      <c r="AO730" s="407">
        <v>0.38427425580190722</v>
      </c>
      <c r="AP730" s="407">
        <v>0.38427425580190722</v>
      </c>
      <c r="AQ730" s="407">
        <v>0.38427425580190722</v>
      </c>
      <c r="AR730" s="407">
        <v>0.35233954012921131</v>
      </c>
      <c r="AS730" s="407">
        <v>0</v>
      </c>
      <c r="AT730" s="407">
        <v>0</v>
      </c>
      <c r="AU730" s="407">
        <v>0</v>
      </c>
      <c r="AV730" s="407">
        <v>0</v>
      </c>
      <c r="AW730" s="407">
        <v>0</v>
      </c>
      <c r="AX730" s="407">
        <v>0</v>
      </c>
      <c r="AY730" s="407">
        <v>0</v>
      </c>
      <c r="AZ730" s="407">
        <v>0</v>
      </c>
      <c r="BA730" s="407">
        <v>0</v>
      </c>
      <c r="BB730" s="407">
        <v>0</v>
      </c>
      <c r="BC730" s="407">
        <v>0</v>
      </c>
      <c r="BD730" s="407">
        <v>0</v>
      </c>
      <c r="BE730" s="407">
        <v>0</v>
      </c>
      <c r="BF730" s="407">
        <v>0</v>
      </c>
      <c r="BG730" s="407">
        <v>0</v>
      </c>
      <c r="BH730" s="407">
        <v>0</v>
      </c>
      <c r="BI730" s="407">
        <v>0</v>
      </c>
      <c r="BJ730" s="28"/>
      <c r="BK730" s="28"/>
      <c r="BL730" s="28"/>
      <c r="BM730" s="28"/>
    </row>
    <row r="731" spans="1:65" x14ac:dyDescent="0.35">
      <c r="A731" s="28"/>
      <c r="B731" s="402"/>
      <c r="C731" s="403"/>
      <c r="D731" s="404"/>
      <c r="E731" s="405">
        <v>3</v>
      </c>
      <c r="F731" s="406"/>
      <c r="G731" s="408"/>
      <c r="H731" s="409"/>
      <c r="I731" s="524"/>
      <c r="J731" s="407">
        <v>1.7220070578978395</v>
      </c>
      <c r="K731" s="407">
        <v>1.7220070578978395</v>
      </c>
      <c r="L731" s="407">
        <v>1.7220070578978395</v>
      </c>
      <c r="M731" s="407">
        <v>1.7220070578978395</v>
      </c>
      <c r="N731" s="407">
        <v>1.7220070578978395</v>
      </c>
      <c r="O731" s="407">
        <v>1.7220070578978395</v>
      </c>
      <c r="P731" s="407">
        <v>1.7220070578978395</v>
      </c>
      <c r="Q731" s="407">
        <v>1.7220070578978395</v>
      </c>
      <c r="R731" s="407">
        <v>1.7220070578978395</v>
      </c>
      <c r="S731" s="407">
        <v>1.7220070578978395</v>
      </c>
      <c r="T731" s="407">
        <v>1.7220070578978395</v>
      </c>
      <c r="U731" s="407">
        <v>1.7220070578978395</v>
      </c>
      <c r="V731" s="407">
        <v>1.7220070578978395</v>
      </c>
      <c r="W731" s="407">
        <v>1.7220070578978395</v>
      </c>
      <c r="X731" s="407">
        <v>1.7220070578978395</v>
      </c>
      <c r="Y731" s="407">
        <v>1.7220070578978395</v>
      </c>
      <c r="Z731" s="407">
        <v>1.7220070578978395</v>
      </c>
      <c r="AA731" s="407">
        <v>1.7220070578978395</v>
      </c>
      <c r="AB731" s="407">
        <v>1.7220070578978395</v>
      </c>
      <c r="AC731" s="407">
        <v>1.7220070578978395</v>
      </c>
      <c r="AD731" s="407">
        <v>1.7220070578978395</v>
      </c>
      <c r="AE731" s="407">
        <v>1.7220070578978395</v>
      </c>
      <c r="AF731" s="407">
        <v>1.7220070578978395</v>
      </c>
      <c r="AG731" s="407">
        <v>1.7220070578978395</v>
      </c>
      <c r="AH731" s="407">
        <v>1.7220070578978395</v>
      </c>
      <c r="AI731" s="407">
        <v>1.7220070578978395</v>
      </c>
      <c r="AJ731" s="407">
        <v>1.7220070578978395</v>
      </c>
      <c r="AK731" s="407">
        <v>1.7220070578978395</v>
      </c>
      <c r="AL731" s="407">
        <v>1.7220070578978395</v>
      </c>
      <c r="AM731" s="407">
        <v>1.7220070578978395</v>
      </c>
      <c r="AN731" s="407">
        <v>1.7220070578978395</v>
      </c>
      <c r="AO731" s="407">
        <v>1.7220070578978395</v>
      </c>
      <c r="AP731" s="407">
        <v>1.7220070578978395</v>
      </c>
      <c r="AQ731" s="407">
        <v>1.7220070578978395</v>
      </c>
      <c r="AR731" s="407">
        <v>1.7220070578978395</v>
      </c>
      <c r="AS731" s="407">
        <v>1.5789014374976489</v>
      </c>
      <c r="AT731" s="407">
        <v>0</v>
      </c>
      <c r="AU731" s="407">
        <v>0</v>
      </c>
      <c r="AV731" s="407">
        <v>0</v>
      </c>
      <c r="AW731" s="407">
        <v>0</v>
      </c>
      <c r="AX731" s="407">
        <v>0</v>
      </c>
      <c r="AY731" s="407">
        <v>0</v>
      </c>
      <c r="AZ731" s="407">
        <v>0</v>
      </c>
      <c r="BA731" s="407">
        <v>0</v>
      </c>
      <c r="BB731" s="407">
        <v>0</v>
      </c>
      <c r="BC731" s="407">
        <v>0</v>
      </c>
      <c r="BD731" s="407">
        <v>0</v>
      </c>
      <c r="BE731" s="407">
        <v>0</v>
      </c>
      <c r="BF731" s="407">
        <v>0</v>
      </c>
      <c r="BG731" s="407">
        <v>0</v>
      </c>
      <c r="BH731" s="407">
        <v>0</v>
      </c>
      <c r="BI731" s="407">
        <v>0</v>
      </c>
      <c r="BJ731" s="28"/>
      <c r="BK731" s="28"/>
      <c r="BL731" s="28"/>
      <c r="BM731" s="28"/>
    </row>
    <row r="732" spans="1:65" x14ac:dyDescent="0.35">
      <c r="A732" s="28"/>
      <c r="B732" s="402"/>
      <c r="C732" s="403"/>
      <c r="D732" s="404"/>
      <c r="E732" s="405">
        <v>4</v>
      </c>
      <c r="F732" s="406"/>
      <c r="G732" s="408"/>
      <c r="H732" s="409"/>
      <c r="I732" s="409"/>
      <c r="J732" s="524"/>
      <c r="K732" s="407">
        <v>0.90567192884206871</v>
      </c>
      <c r="L732" s="407">
        <v>0.90567192884206871</v>
      </c>
      <c r="M732" s="407">
        <v>0.90567192884206871</v>
      </c>
      <c r="N732" s="407">
        <v>0.90567192884206871</v>
      </c>
      <c r="O732" s="407">
        <v>0.90567192884206871</v>
      </c>
      <c r="P732" s="407">
        <v>0.90567192884206871</v>
      </c>
      <c r="Q732" s="407">
        <v>0.90567192884206871</v>
      </c>
      <c r="R732" s="407">
        <v>0.90567192884206871</v>
      </c>
      <c r="S732" s="407">
        <v>0.90567192884206871</v>
      </c>
      <c r="T732" s="407">
        <v>0.90567192884206871</v>
      </c>
      <c r="U732" s="407">
        <v>0.90567192884206871</v>
      </c>
      <c r="V732" s="407">
        <v>0.90567192884206871</v>
      </c>
      <c r="W732" s="407">
        <v>0.90567192884206871</v>
      </c>
      <c r="X732" s="407">
        <v>0.90567192884206871</v>
      </c>
      <c r="Y732" s="407">
        <v>0.90567192884206871</v>
      </c>
      <c r="Z732" s="407">
        <v>0.90567192884206871</v>
      </c>
      <c r="AA732" s="407">
        <v>0.90567192884206871</v>
      </c>
      <c r="AB732" s="407">
        <v>0.90567192884206871</v>
      </c>
      <c r="AC732" s="407">
        <v>0.90567192884206871</v>
      </c>
      <c r="AD732" s="407">
        <v>0.90567192884206871</v>
      </c>
      <c r="AE732" s="407">
        <v>0.90567192884206871</v>
      </c>
      <c r="AF732" s="407">
        <v>0.90567192884206871</v>
      </c>
      <c r="AG732" s="407">
        <v>0.90567192884206871</v>
      </c>
      <c r="AH732" s="407">
        <v>0.90567192884206871</v>
      </c>
      <c r="AI732" s="407">
        <v>0.90567192884206871</v>
      </c>
      <c r="AJ732" s="407">
        <v>0.90567192884206871</v>
      </c>
      <c r="AK732" s="407">
        <v>0.90567192884206871</v>
      </c>
      <c r="AL732" s="407">
        <v>0.90567192884206871</v>
      </c>
      <c r="AM732" s="407">
        <v>0.90567192884206871</v>
      </c>
      <c r="AN732" s="407">
        <v>0.90567192884206871</v>
      </c>
      <c r="AO732" s="407">
        <v>0.90567192884206871</v>
      </c>
      <c r="AP732" s="407">
        <v>0.90567192884206871</v>
      </c>
      <c r="AQ732" s="407">
        <v>0.90567192884206871</v>
      </c>
      <c r="AR732" s="407">
        <v>0.90567192884206871</v>
      </c>
      <c r="AS732" s="407">
        <v>0.90567192884206871</v>
      </c>
      <c r="AT732" s="407">
        <v>0.83040699734164747</v>
      </c>
      <c r="AU732" s="407">
        <v>0</v>
      </c>
      <c r="AV732" s="407">
        <v>0</v>
      </c>
      <c r="AW732" s="407">
        <v>0</v>
      </c>
      <c r="AX732" s="407">
        <v>0</v>
      </c>
      <c r="AY732" s="407">
        <v>0</v>
      </c>
      <c r="AZ732" s="407">
        <v>0</v>
      </c>
      <c r="BA732" s="407">
        <v>0</v>
      </c>
      <c r="BB732" s="407">
        <v>0</v>
      </c>
      <c r="BC732" s="407">
        <v>0</v>
      </c>
      <c r="BD732" s="407">
        <v>0</v>
      </c>
      <c r="BE732" s="407">
        <v>0</v>
      </c>
      <c r="BF732" s="407">
        <v>0</v>
      </c>
      <c r="BG732" s="407">
        <v>0</v>
      </c>
      <c r="BH732" s="407">
        <v>0</v>
      </c>
      <c r="BI732" s="407">
        <v>0</v>
      </c>
      <c r="BJ732" s="28"/>
      <c r="BK732" s="28"/>
      <c r="BL732" s="28"/>
      <c r="BM732" s="28"/>
    </row>
    <row r="733" spans="1:65" x14ac:dyDescent="0.35">
      <c r="A733" s="28"/>
      <c r="B733" s="402"/>
      <c r="C733" s="403"/>
      <c r="D733" s="404"/>
      <c r="E733" s="405">
        <v>5</v>
      </c>
      <c r="F733" s="406"/>
      <c r="G733" s="408"/>
      <c r="H733" s="409"/>
      <c r="I733" s="409"/>
      <c r="J733" s="409"/>
      <c r="K733" s="524"/>
      <c r="L733" s="407">
        <v>0.52663459576425142</v>
      </c>
      <c r="M733" s="407">
        <v>0.52663459576425142</v>
      </c>
      <c r="N733" s="407">
        <v>0.52663459576425142</v>
      </c>
      <c r="O733" s="407">
        <v>0.52663459576425142</v>
      </c>
      <c r="P733" s="407">
        <v>0.52663459576425142</v>
      </c>
      <c r="Q733" s="407">
        <v>0.52663459576425142</v>
      </c>
      <c r="R733" s="407">
        <v>0.52663459576425142</v>
      </c>
      <c r="S733" s="407">
        <v>0.52663459576425142</v>
      </c>
      <c r="T733" s="407">
        <v>0.52663459576425142</v>
      </c>
      <c r="U733" s="407">
        <v>0.52663459576425142</v>
      </c>
      <c r="V733" s="407">
        <v>0.52663459576425142</v>
      </c>
      <c r="W733" s="407">
        <v>0.52663459576425142</v>
      </c>
      <c r="X733" s="407">
        <v>0.52663459576425142</v>
      </c>
      <c r="Y733" s="407">
        <v>0.52663459576425142</v>
      </c>
      <c r="Z733" s="407">
        <v>0.52663459576425142</v>
      </c>
      <c r="AA733" s="407">
        <v>0.52663459576425142</v>
      </c>
      <c r="AB733" s="407">
        <v>0.52663459576425142</v>
      </c>
      <c r="AC733" s="407">
        <v>0.52663459576425142</v>
      </c>
      <c r="AD733" s="407">
        <v>0.52663459576425142</v>
      </c>
      <c r="AE733" s="407">
        <v>0.52663459576425142</v>
      </c>
      <c r="AF733" s="407">
        <v>0.52663459576425142</v>
      </c>
      <c r="AG733" s="407">
        <v>0.52663459576425142</v>
      </c>
      <c r="AH733" s="407">
        <v>0.52663459576425142</v>
      </c>
      <c r="AI733" s="407">
        <v>0.52663459576425142</v>
      </c>
      <c r="AJ733" s="407">
        <v>0.52663459576425142</v>
      </c>
      <c r="AK733" s="407">
        <v>0.52663459576425142</v>
      </c>
      <c r="AL733" s="407">
        <v>0.52663459576425142</v>
      </c>
      <c r="AM733" s="407">
        <v>0.52663459576425142</v>
      </c>
      <c r="AN733" s="407">
        <v>0.52663459576425142</v>
      </c>
      <c r="AO733" s="407">
        <v>0.52663459576425142</v>
      </c>
      <c r="AP733" s="407">
        <v>0.52663459576425142</v>
      </c>
      <c r="AQ733" s="407">
        <v>0.52663459576425142</v>
      </c>
      <c r="AR733" s="407">
        <v>0.52663459576425142</v>
      </c>
      <c r="AS733" s="407">
        <v>0.52663459576425142</v>
      </c>
      <c r="AT733" s="407">
        <v>0.52663459576425142</v>
      </c>
      <c r="AU733" s="407">
        <v>0.48286917087509451</v>
      </c>
      <c r="AV733" s="407">
        <v>0</v>
      </c>
      <c r="AW733" s="407">
        <v>0</v>
      </c>
      <c r="AX733" s="407">
        <v>0</v>
      </c>
      <c r="AY733" s="407">
        <v>0</v>
      </c>
      <c r="AZ733" s="407">
        <v>0</v>
      </c>
      <c r="BA733" s="407">
        <v>0</v>
      </c>
      <c r="BB733" s="407">
        <v>0</v>
      </c>
      <c r="BC733" s="407">
        <v>0</v>
      </c>
      <c r="BD733" s="407">
        <v>0</v>
      </c>
      <c r="BE733" s="407">
        <v>0</v>
      </c>
      <c r="BF733" s="407">
        <v>0</v>
      </c>
      <c r="BG733" s="407">
        <v>0</v>
      </c>
      <c r="BH733" s="407">
        <v>0</v>
      </c>
      <c r="BI733" s="407">
        <v>0</v>
      </c>
      <c r="BJ733" s="28"/>
      <c r="BK733" s="28"/>
      <c r="BL733" s="28"/>
      <c r="BM733" s="28"/>
    </row>
    <row r="734" spans="1:65" x14ac:dyDescent="0.35">
      <c r="A734" s="28"/>
      <c r="B734" s="402"/>
      <c r="C734" s="403"/>
      <c r="D734" s="404"/>
      <c r="E734" s="405">
        <v>6</v>
      </c>
      <c r="F734" s="406"/>
      <c r="G734" s="408"/>
      <c r="H734" s="409"/>
      <c r="I734" s="409"/>
      <c r="J734" s="409"/>
      <c r="K734" s="409"/>
      <c r="L734" s="524"/>
      <c r="M734" s="407">
        <v>0</v>
      </c>
      <c r="N734" s="407">
        <v>0</v>
      </c>
      <c r="O734" s="407">
        <v>0</v>
      </c>
      <c r="P734" s="407">
        <v>0</v>
      </c>
      <c r="Q734" s="407">
        <v>0</v>
      </c>
      <c r="R734" s="407">
        <v>0</v>
      </c>
      <c r="S734" s="407">
        <v>0</v>
      </c>
      <c r="T734" s="407">
        <v>0</v>
      </c>
      <c r="U734" s="407">
        <v>0</v>
      </c>
      <c r="V734" s="407">
        <v>0</v>
      </c>
      <c r="W734" s="407">
        <v>0</v>
      </c>
      <c r="X734" s="407">
        <v>0</v>
      </c>
      <c r="Y734" s="407">
        <v>0</v>
      </c>
      <c r="Z734" s="407">
        <v>0</v>
      </c>
      <c r="AA734" s="407">
        <v>0</v>
      </c>
      <c r="AB734" s="407">
        <v>0</v>
      </c>
      <c r="AC734" s="407">
        <v>0</v>
      </c>
      <c r="AD734" s="407">
        <v>0</v>
      </c>
      <c r="AE734" s="407">
        <v>0</v>
      </c>
      <c r="AF734" s="407">
        <v>0</v>
      </c>
      <c r="AG734" s="407">
        <v>0</v>
      </c>
      <c r="AH734" s="407">
        <v>0</v>
      </c>
      <c r="AI734" s="407">
        <v>0</v>
      </c>
      <c r="AJ734" s="407">
        <v>0</v>
      </c>
      <c r="AK734" s="407">
        <v>0</v>
      </c>
      <c r="AL734" s="407">
        <v>0</v>
      </c>
      <c r="AM734" s="407">
        <v>0</v>
      </c>
      <c r="AN734" s="407">
        <v>0</v>
      </c>
      <c r="AO734" s="407">
        <v>0</v>
      </c>
      <c r="AP734" s="407">
        <v>0</v>
      </c>
      <c r="AQ734" s="407">
        <v>0</v>
      </c>
      <c r="AR734" s="407">
        <v>0</v>
      </c>
      <c r="AS734" s="407">
        <v>0</v>
      </c>
      <c r="AT734" s="407">
        <v>0</v>
      </c>
      <c r="AU734" s="407">
        <v>0</v>
      </c>
      <c r="AV734" s="407">
        <v>0</v>
      </c>
      <c r="AW734" s="407">
        <v>0</v>
      </c>
      <c r="AX734" s="407">
        <v>0</v>
      </c>
      <c r="AY734" s="407">
        <v>0</v>
      </c>
      <c r="AZ734" s="407">
        <v>0</v>
      </c>
      <c r="BA734" s="407">
        <v>0</v>
      </c>
      <c r="BB734" s="407">
        <v>0</v>
      </c>
      <c r="BC734" s="407">
        <v>0</v>
      </c>
      <c r="BD734" s="407">
        <v>0</v>
      </c>
      <c r="BE734" s="407">
        <v>0</v>
      </c>
      <c r="BF734" s="407">
        <v>0</v>
      </c>
      <c r="BG734" s="407">
        <v>0</v>
      </c>
      <c r="BH734" s="407">
        <v>0</v>
      </c>
      <c r="BI734" s="407">
        <v>0</v>
      </c>
      <c r="BJ734" s="28"/>
      <c r="BK734" s="28"/>
      <c r="BL734" s="28"/>
      <c r="BM734" s="28"/>
    </row>
    <row r="735" spans="1:65" x14ac:dyDescent="0.35">
      <c r="A735" s="28"/>
      <c r="B735" s="402"/>
      <c r="C735" s="403"/>
      <c r="D735" s="404"/>
      <c r="E735" s="405">
        <v>7</v>
      </c>
      <c r="F735" s="406"/>
      <c r="G735" s="408"/>
      <c r="H735" s="409"/>
      <c r="I735" s="409"/>
      <c r="J735" s="409"/>
      <c r="K735" s="409"/>
      <c r="L735" s="409"/>
      <c r="M735" s="524"/>
      <c r="N735" s="407">
        <v>0</v>
      </c>
      <c r="O735" s="407">
        <v>0</v>
      </c>
      <c r="P735" s="407">
        <v>0</v>
      </c>
      <c r="Q735" s="407">
        <v>0</v>
      </c>
      <c r="R735" s="407">
        <v>0</v>
      </c>
      <c r="S735" s="407">
        <v>0</v>
      </c>
      <c r="T735" s="407">
        <v>0</v>
      </c>
      <c r="U735" s="407">
        <v>0</v>
      </c>
      <c r="V735" s="407">
        <v>0</v>
      </c>
      <c r="W735" s="407">
        <v>0</v>
      </c>
      <c r="X735" s="407">
        <v>0</v>
      </c>
      <c r="Y735" s="407">
        <v>0</v>
      </c>
      <c r="Z735" s="407">
        <v>0</v>
      </c>
      <c r="AA735" s="407">
        <v>0</v>
      </c>
      <c r="AB735" s="407">
        <v>0</v>
      </c>
      <c r="AC735" s="407">
        <v>0</v>
      </c>
      <c r="AD735" s="407">
        <v>0</v>
      </c>
      <c r="AE735" s="407">
        <v>0</v>
      </c>
      <c r="AF735" s="407">
        <v>0</v>
      </c>
      <c r="AG735" s="407">
        <v>0</v>
      </c>
      <c r="AH735" s="407">
        <v>0</v>
      </c>
      <c r="AI735" s="407">
        <v>0</v>
      </c>
      <c r="AJ735" s="407">
        <v>0</v>
      </c>
      <c r="AK735" s="407">
        <v>0</v>
      </c>
      <c r="AL735" s="407">
        <v>0</v>
      </c>
      <c r="AM735" s="407">
        <v>0</v>
      </c>
      <c r="AN735" s="407">
        <v>0</v>
      </c>
      <c r="AO735" s="407">
        <v>0</v>
      </c>
      <c r="AP735" s="407">
        <v>0</v>
      </c>
      <c r="AQ735" s="407">
        <v>0</v>
      </c>
      <c r="AR735" s="407">
        <v>0</v>
      </c>
      <c r="AS735" s="407">
        <v>0</v>
      </c>
      <c r="AT735" s="407">
        <v>0</v>
      </c>
      <c r="AU735" s="407">
        <v>0</v>
      </c>
      <c r="AV735" s="407">
        <v>0</v>
      </c>
      <c r="AW735" s="407">
        <v>0</v>
      </c>
      <c r="AX735" s="407">
        <v>0</v>
      </c>
      <c r="AY735" s="407">
        <v>0</v>
      </c>
      <c r="AZ735" s="407">
        <v>0</v>
      </c>
      <c r="BA735" s="407">
        <v>0</v>
      </c>
      <c r="BB735" s="407">
        <v>0</v>
      </c>
      <c r="BC735" s="407">
        <v>0</v>
      </c>
      <c r="BD735" s="407">
        <v>0</v>
      </c>
      <c r="BE735" s="407">
        <v>0</v>
      </c>
      <c r="BF735" s="407">
        <v>0</v>
      </c>
      <c r="BG735" s="407">
        <v>0</v>
      </c>
      <c r="BH735" s="407">
        <v>0</v>
      </c>
      <c r="BI735" s="407">
        <v>0</v>
      </c>
      <c r="BJ735" s="28"/>
      <c r="BK735" s="28"/>
      <c r="BL735" s="28"/>
      <c r="BM735" s="28"/>
    </row>
    <row r="736" spans="1:65" x14ac:dyDescent="0.35">
      <c r="A736" s="28"/>
      <c r="B736" s="402"/>
      <c r="C736" s="403"/>
      <c r="D736" s="404"/>
      <c r="E736" s="405">
        <v>8</v>
      </c>
      <c r="F736" s="406"/>
      <c r="G736" s="408"/>
      <c r="H736" s="409"/>
      <c r="I736" s="409"/>
      <c r="J736" s="409"/>
      <c r="K736" s="409"/>
      <c r="L736" s="409"/>
      <c r="M736" s="409"/>
      <c r="N736" s="524"/>
      <c r="O736" s="407">
        <v>0</v>
      </c>
      <c r="P736" s="407">
        <v>0</v>
      </c>
      <c r="Q736" s="407">
        <v>0</v>
      </c>
      <c r="R736" s="407">
        <v>0</v>
      </c>
      <c r="S736" s="407">
        <v>0</v>
      </c>
      <c r="T736" s="407">
        <v>0</v>
      </c>
      <c r="U736" s="407">
        <v>0</v>
      </c>
      <c r="V736" s="407">
        <v>0</v>
      </c>
      <c r="W736" s="407">
        <v>0</v>
      </c>
      <c r="X736" s="407">
        <v>0</v>
      </c>
      <c r="Y736" s="407">
        <v>0</v>
      </c>
      <c r="Z736" s="407">
        <v>0</v>
      </c>
      <c r="AA736" s="407">
        <v>0</v>
      </c>
      <c r="AB736" s="407">
        <v>0</v>
      </c>
      <c r="AC736" s="407">
        <v>0</v>
      </c>
      <c r="AD736" s="407">
        <v>0</v>
      </c>
      <c r="AE736" s="407">
        <v>0</v>
      </c>
      <c r="AF736" s="407">
        <v>0</v>
      </c>
      <c r="AG736" s="407">
        <v>0</v>
      </c>
      <c r="AH736" s="407">
        <v>0</v>
      </c>
      <c r="AI736" s="407">
        <v>0</v>
      </c>
      <c r="AJ736" s="407">
        <v>0</v>
      </c>
      <c r="AK736" s="407">
        <v>0</v>
      </c>
      <c r="AL736" s="407">
        <v>0</v>
      </c>
      <c r="AM736" s="407">
        <v>0</v>
      </c>
      <c r="AN736" s="407">
        <v>0</v>
      </c>
      <c r="AO736" s="407">
        <v>0</v>
      </c>
      <c r="AP736" s="407">
        <v>0</v>
      </c>
      <c r="AQ736" s="407">
        <v>0</v>
      </c>
      <c r="AR736" s="407">
        <v>0</v>
      </c>
      <c r="AS736" s="407">
        <v>0</v>
      </c>
      <c r="AT736" s="407">
        <v>0</v>
      </c>
      <c r="AU736" s="407">
        <v>0</v>
      </c>
      <c r="AV736" s="407">
        <v>0</v>
      </c>
      <c r="AW736" s="407">
        <v>0</v>
      </c>
      <c r="AX736" s="407">
        <v>0</v>
      </c>
      <c r="AY736" s="407">
        <v>0</v>
      </c>
      <c r="AZ736" s="407">
        <v>0</v>
      </c>
      <c r="BA736" s="407">
        <v>0</v>
      </c>
      <c r="BB736" s="407">
        <v>0</v>
      </c>
      <c r="BC736" s="407">
        <v>0</v>
      </c>
      <c r="BD736" s="407">
        <v>0</v>
      </c>
      <c r="BE736" s="407">
        <v>0</v>
      </c>
      <c r="BF736" s="407">
        <v>0</v>
      </c>
      <c r="BG736" s="407">
        <v>0</v>
      </c>
      <c r="BH736" s="407">
        <v>0</v>
      </c>
      <c r="BI736" s="407">
        <v>0</v>
      </c>
      <c r="BJ736" s="28"/>
      <c r="BK736" s="28"/>
      <c r="BL736" s="28"/>
      <c r="BM736" s="28"/>
    </row>
    <row r="737" spans="1:65" x14ac:dyDescent="0.35">
      <c r="A737" s="28"/>
      <c r="B737" s="402"/>
      <c r="C737" s="403"/>
      <c r="D737" s="404"/>
      <c r="E737" s="405">
        <v>9</v>
      </c>
      <c r="F737" s="406"/>
      <c r="G737" s="408"/>
      <c r="H737" s="409"/>
      <c r="I737" s="409"/>
      <c r="J737" s="409"/>
      <c r="K737" s="409"/>
      <c r="L737" s="409"/>
      <c r="M737" s="409"/>
      <c r="N737" s="409"/>
      <c r="O737" s="524"/>
      <c r="P737" s="407">
        <v>0</v>
      </c>
      <c r="Q737" s="407">
        <v>0</v>
      </c>
      <c r="R737" s="407">
        <v>0</v>
      </c>
      <c r="S737" s="407">
        <v>0</v>
      </c>
      <c r="T737" s="407">
        <v>0</v>
      </c>
      <c r="U737" s="407">
        <v>0</v>
      </c>
      <c r="V737" s="407">
        <v>0</v>
      </c>
      <c r="W737" s="407">
        <v>0</v>
      </c>
      <c r="X737" s="407">
        <v>0</v>
      </c>
      <c r="Y737" s="407">
        <v>0</v>
      </c>
      <c r="Z737" s="407">
        <v>0</v>
      </c>
      <c r="AA737" s="407">
        <v>0</v>
      </c>
      <c r="AB737" s="407">
        <v>0</v>
      </c>
      <c r="AC737" s="407">
        <v>0</v>
      </c>
      <c r="AD737" s="407">
        <v>0</v>
      </c>
      <c r="AE737" s="407">
        <v>0</v>
      </c>
      <c r="AF737" s="407">
        <v>0</v>
      </c>
      <c r="AG737" s="407">
        <v>0</v>
      </c>
      <c r="AH737" s="407">
        <v>0</v>
      </c>
      <c r="AI737" s="407">
        <v>0</v>
      </c>
      <c r="AJ737" s="407">
        <v>0</v>
      </c>
      <c r="AK737" s="407">
        <v>0</v>
      </c>
      <c r="AL737" s="407">
        <v>0</v>
      </c>
      <c r="AM737" s="407">
        <v>0</v>
      </c>
      <c r="AN737" s="407">
        <v>0</v>
      </c>
      <c r="AO737" s="407">
        <v>0</v>
      </c>
      <c r="AP737" s="407">
        <v>0</v>
      </c>
      <c r="AQ737" s="407">
        <v>0</v>
      </c>
      <c r="AR737" s="407">
        <v>0</v>
      </c>
      <c r="AS737" s="407">
        <v>0</v>
      </c>
      <c r="AT737" s="407">
        <v>0</v>
      </c>
      <c r="AU737" s="407">
        <v>0</v>
      </c>
      <c r="AV737" s="407">
        <v>0</v>
      </c>
      <c r="AW737" s="407">
        <v>0</v>
      </c>
      <c r="AX737" s="407">
        <v>0</v>
      </c>
      <c r="AY737" s="407">
        <v>0</v>
      </c>
      <c r="AZ737" s="407">
        <v>0</v>
      </c>
      <c r="BA737" s="407">
        <v>0</v>
      </c>
      <c r="BB737" s="407">
        <v>0</v>
      </c>
      <c r="BC737" s="407">
        <v>0</v>
      </c>
      <c r="BD737" s="407">
        <v>0</v>
      </c>
      <c r="BE737" s="407">
        <v>0</v>
      </c>
      <c r="BF737" s="407">
        <v>0</v>
      </c>
      <c r="BG737" s="407">
        <v>0</v>
      </c>
      <c r="BH737" s="407">
        <v>0</v>
      </c>
      <c r="BI737" s="407">
        <v>0</v>
      </c>
      <c r="BJ737" s="28"/>
      <c r="BK737" s="28"/>
      <c r="BL737" s="28"/>
      <c r="BM737" s="28"/>
    </row>
    <row r="738" spans="1:65" x14ac:dyDescent="0.35">
      <c r="A738" s="28"/>
      <c r="B738" s="402"/>
      <c r="C738" s="403"/>
      <c r="D738" s="404"/>
      <c r="E738" s="411">
        <v>10</v>
      </c>
      <c r="F738" s="406"/>
      <c r="G738" s="408"/>
      <c r="H738" s="409"/>
      <c r="I738" s="409"/>
      <c r="J738" s="409"/>
      <c r="K738" s="409"/>
      <c r="L738" s="409"/>
      <c r="M738" s="409"/>
      <c r="N738" s="409"/>
      <c r="O738" s="409"/>
      <c r="P738" s="524"/>
      <c r="Q738" s="407">
        <v>0</v>
      </c>
      <c r="R738" s="407">
        <v>0</v>
      </c>
      <c r="S738" s="407">
        <v>0</v>
      </c>
      <c r="T738" s="407">
        <v>0</v>
      </c>
      <c r="U738" s="407">
        <v>0</v>
      </c>
      <c r="V738" s="407">
        <v>0</v>
      </c>
      <c r="W738" s="407">
        <v>0</v>
      </c>
      <c r="X738" s="407">
        <v>0</v>
      </c>
      <c r="Y738" s="407">
        <v>0</v>
      </c>
      <c r="Z738" s="407">
        <v>0</v>
      </c>
      <c r="AA738" s="407">
        <v>0</v>
      </c>
      <c r="AB738" s="407">
        <v>0</v>
      </c>
      <c r="AC738" s="407">
        <v>0</v>
      </c>
      <c r="AD738" s="407">
        <v>0</v>
      </c>
      <c r="AE738" s="407">
        <v>0</v>
      </c>
      <c r="AF738" s="407">
        <v>0</v>
      </c>
      <c r="AG738" s="407">
        <v>0</v>
      </c>
      <c r="AH738" s="407">
        <v>0</v>
      </c>
      <c r="AI738" s="407">
        <v>0</v>
      </c>
      <c r="AJ738" s="407">
        <v>0</v>
      </c>
      <c r="AK738" s="407">
        <v>0</v>
      </c>
      <c r="AL738" s="407">
        <v>0</v>
      </c>
      <c r="AM738" s="407">
        <v>0</v>
      </c>
      <c r="AN738" s="407">
        <v>0</v>
      </c>
      <c r="AO738" s="407">
        <v>0</v>
      </c>
      <c r="AP738" s="407">
        <v>0</v>
      </c>
      <c r="AQ738" s="407">
        <v>0</v>
      </c>
      <c r="AR738" s="407">
        <v>0</v>
      </c>
      <c r="AS738" s="407">
        <v>0</v>
      </c>
      <c r="AT738" s="407">
        <v>0</v>
      </c>
      <c r="AU738" s="407">
        <v>0</v>
      </c>
      <c r="AV738" s="407">
        <v>0</v>
      </c>
      <c r="AW738" s="407">
        <v>0</v>
      </c>
      <c r="AX738" s="407">
        <v>0</v>
      </c>
      <c r="AY738" s="407">
        <v>0</v>
      </c>
      <c r="AZ738" s="407">
        <v>0</v>
      </c>
      <c r="BA738" s="407">
        <v>0</v>
      </c>
      <c r="BB738" s="407">
        <v>0</v>
      </c>
      <c r="BC738" s="407">
        <v>0</v>
      </c>
      <c r="BD738" s="407">
        <v>0</v>
      </c>
      <c r="BE738" s="407">
        <v>0</v>
      </c>
      <c r="BF738" s="407">
        <v>0</v>
      </c>
      <c r="BG738" s="407">
        <v>0</v>
      </c>
      <c r="BH738" s="407">
        <v>0</v>
      </c>
      <c r="BI738" s="407">
        <v>0</v>
      </c>
      <c r="BJ738" s="28"/>
      <c r="BK738" s="28"/>
      <c r="BL738" s="28"/>
      <c r="BM738" s="28"/>
    </row>
    <row r="739" spans="1:65" x14ac:dyDescent="0.35">
      <c r="A739" s="28"/>
      <c r="B739" s="196"/>
      <c r="C739" s="402" t="s">
        <v>67</v>
      </c>
      <c r="D739" s="196"/>
      <c r="E739" s="196"/>
      <c r="F739" s="412"/>
      <c r="G739" s="413">
        <v>17.700585514716245</v>
      </c>
      <c r="H739" s="413">
        <v>18.302436966969154</v>
      </c>
      <c r="I739" s="413">
        <v>18.686711222771059</v>
      </c>
      <c r="J739" s="413">
        <v>20.4087182806689</v>
      </c>
      <c r="K739" s="413">
        <v>21.314390209510968</v>
      </c>
      <c r="L739" s="413">
        <v>4.1404392905589757</v>
      </c>
      <c r="M739" s="413">
        <v>4.1404392905589757</v>
      </c>
      <c r="N739" s="413">
        <v>4.1404392905589757</v>
      </c>
      <c r="O739" s="413">
        <v>4.1404392905589757</v>
      </c>
      <c r="P739" s="413">
        <v>4.1404392905589757</v>
      </c>
      <c r="Q739" s="413">
        <v>4.1404392905589757</v>
      </c>
      <c r="R739" s="413">
        <v>4.1404392905589757</v>
      </c>
      <c r="S739" s="413">
        <v>4.1404392905589757</v>
      </c>
      <c r="T739" s="413">
        <v>4.1404392905589757</v>
      </c>
      <c r="U739" s="413">
        <v>4.1404392905589757</v>
      </c>
      <c r="V739" s="413">
        <v>4.1404392905589757</v>
      </c>
      <c r="W739" s="413">
        <v>4.1404392905589757</v>
      </c>
      <c r="X739" s="413">
        <v>4.1404392905589757</v>
      </c>
      <c r="Y739" s="413">
        <v>4.1404392905589757</v>
      </c>
      <c r="Z739" s="413">
        <v>4.1404392905589757</v>
      </c>
      <c r="AA739" s="413">
        <v>4.1404392905589757</v>
      </c>
      <c r="AB739" s="413">
        <v>4.1404392905589757</v>
      </c>
      <c r="AC739" s="413">
        <v>4.1404392905589757</v>
      </c>
      <c r="AD739" s="413">
        <v>4.1404392905589757</v>
      </c>
      <c r="AE739" s="413">
        <v>4.1404392905589757</v>
      </c>
      <c r="AF739" s="413">
        <v>4.1404392905589757</v>
      </c>
      <c r="AG739" s="413">
        <v>4.1404392905589757</v>
      </c>
      <c r="AH739" s="413">
        <v>4.1404392905589757</v>
      </c>
      <c r="AI739" s="413">
        <v>4.1404392905589757</v>
      </c>
      <c r="AJ739" s="413">
        <v>4.1404392905589757</v>
      </c>
      <c r="AK739" s="413">
        <v>4.1404392905589757</v>
      </c>
      <c r="AL739" s="413">
        <v>4.1404392905589757</v>
      </c>
      <c r="AM739" s="413">
        <v>4.1404392905589757</v>
      </c>
      <c r="AN739" s="413">
        <v>4.1404392905589757</v>
      </c>
      <c r="AO739" s="413">
        <v>4.1404392905589757</v>
      </c>
      <c r="AP739" s="413">
        <v>4.1404392905589757</v>
      </c>
      <c r="AQ739" s="413">
        <v>4.0904230463929769</v>
      </c>
      <c r="AR739" s="413">
        <v>3.5066531226333706</v>
      </c>
      <c r="AS739" s="413">
        <v>3.0112079621039691</v>
      </c>
      <c r="AT739" s="413">
        <v>1.3570415931058988</v>
      </c>
      <c r="AU739" s="413">
        <v>0.48286917087509451</v>
      </c>
      <c r="AV739" s="413">
        <v>0</v>
      </c>
      <c r="AW739" s="413">
        <v>0</v>
      </c>
      <c r="AX739" s="413">
        <v>0</v>
      </c>
      <c r="AY739" s="413">
        <v>0</v>
      </c>
      <c r="AZ739" s="413">
        <v>0</v>
      </c>
      <c r="BA739" s="413">
        <v>0</v>
      </c>
      <c r="BB739" s="413">
        <v>0</v>
      </c>
      <c r="BC739" s="413">
        <v>0</v>
      </c>
      <c r="BD739" s="413">
        <v>0</v>
      </c>
      <c r="BE739" s="413">
        <v>0</v>
      </c>
      <c r="BF739" s="413">
        <v>0</v>
      </c>
      <c r="BG739" s="413">
        <v>0</v>
      </c>
      <c r="BH739" s="413">
        <v>0</v>
      </c>
      <c r="BI739" s="413">
        <v>0</v>
      </c>
      <c r="BJ739" s="28"/>
      <c r="BK739" s="28"/>
      <c r="BL739" s="28"/>
      <c r="BM739" s="28"/>
    </row>
    <row r="740" spans="1:65" x14ac:dyDescent="0.35">
      <c r="A740" s="28"/>
      <c r="B740" s="397" t="s">
        <v>322</v>
      </c>
      <c r="C740" s="398"/>
      <c r="D740" s="399" t="s">
        <v>499</v>
      </c>
      <c r="E740" s="398"/>
      <c r="F740" s="400"/>
      <c r="G740" s="401">
        <v>39.764743458708637</v>
      </c>
      <c r="H740" s="401">
        <v>29.135073889291128</v>
      </c>
      <c r="I740" s="401">
        <v>22.741401491564808</v>
      </c>
      <c r="J740" s="401">
        <v>16.719436625098734</v>
      </c>
      <c r="K740" s="401">
        <v>6.3227287053032031</v>
      </c>
      <c r="L740" s="401">
        <v>0</v>
      </c>
      <c r="M740" s="401">
        <v>0</v>
      </c>
      <c r="N740" s="401">
        <v>0</v>
      </c>
      <c r="O740" s="401">
        <v>0</v>
      </c>
      <c r="P740" s="401">
        <v>0</v>
      </c>
      <c r="Q740" s="401">
        <v>0</v>
      </c>
      <c r="R740" s="401">
        <v>0</v>
      </c>
      <c r="S740" s="401">
        <v>0</v>
      </c>
      <c r="T740" s="401">
        <v>0</v>
      </c>
      <c r="U740" s="401">
        <v>0</v>
      </c>
      <c r="V740" s="401">
        <v>0</v>
      </c>
      <c r="W740" s="401">
        <v>0</v>
      </c>
      <c r="X740" s="401">
        <v>0</v>
      </c>
      <c r="Y740" s="401">
        <v>0</v>
      </c>
      <c r="Z740" s="401">
        <v>0</v>
      </c>
      <c r="AA740" s="401">
        <v>0</v>
      </c>
      <c r="AB740" s="401">
        <v>0</v>
      </c>
      <c r="AC740" s="401">
        <v>0</v>
      </c>
      <c r="AD740" s="401">
        <v>0</v>
      </c>
      <c r="AE740" s="401">
        <v>0</v>
      </c>
      <c r="AF740" s="401">
        <v>0</v>
      </c>
      <c r="AG740" s="401">
        <v>0</v>
      </c>
      <c r="AH740" s="401">
        <v>0</v>
      </c>
      <c r="AI740" s="401">
        <v>0</v>
      </c>
      <c r="AJ740" s="401">
        <v>0</v>
      </c>
      <c r="AK740" s="401">
        <v>0</v>
      </c>
      <c r="AL740" s="401">
        <v>0</v>
      </c>
      <c r="AM740" s="401">
        <v>0</v>
      </c>
      <c r="AN740" s="401">
        <v>0</v>
      </c>
      <c r="AO740" s="401">
        <v>0</v>
      </c>
      <c r="AP740" s="401">
        <v>0</v>
      </c>
      <c r="AQ740" s="401">
        <v>0</v>
      </c>
      <c r="AR740" s="401">
        <v>0</v>
      </c>
      <c r="AS740" s="401">
        <v>0</v>
      </c>
      <c r="AT740" s="401">
        <v>0</v>
      </c>
      <c r="AU740" s="401">
        <v>0</v>
      </c>
      <c r="AV740" s="401">
        <v>0</v>
      </c>
      <c r="AW740" s="401">
        <v>0</v>
      </c>
      <c r="AX740" s="401">
        <v>0</v>
      </c>
      <c r="AY740" s="401">
        <v>0</v>
      </c>
      <c r="AZ740" s="401">
        <v>0</v>
      </c>
      <c r="BA740" s="401">
        <v>0</v>
      </c>
      <c r="BB740" s="401">
        <v>0</v>
      </c>
      <c r="BC740" s="401">
        <v>0</v>
      </c>
      <c r="BD740" s="401">
        <v>0</v>
      </c>
      <c r="BE740" s="401">
        <v>0</v>
      </c>
      <c r="BF740" s="401">
        <v>0</v>
      </c>
      <c r="BG740" s="401">
        <v>0</v>
      </c>
      <c r="BH740" s="401">
        <v>0</v>
      </c>
      <c r="BI740" s="401">
        <v>0</v>
      </c>
      <c r="BJ740" s="28"/>
      <c r="BK740" s="28"/>
      <c r="BL740" s="28"/>
      <c r="BM740" s="28"/>
    </row>
    <row r="741" spans="1:65" ht="118" x14ac:dyDescent="0.35">
      <c r="A741" s="28"/>
      <c r="B741" s="402"/>
      <c r="C741" s="403"/>
      <c r="D741" s="404" t="s">
        <v>500</v>
      </c>
      <c r="E741" s="405">
        <v>0</v>
      </c>
      <c r="F741" s="406"/>
      <c r="G741" s="407"/>
      <c r="H741" s="407"/>
      <c r="I741" s="407"/>
      <c r="J741" s="407"/>
      <c r="K741" s="407"/>
      <c r="L741" s="407"/>
      <c r="M741" s="407"/>
      <c r="N741" s="407"/>
      <c r="O741" s="407"/>
      <c r="P741" s="407"/>
      <c r="Q741" s="407"/>
      <c r="R741" s="407"/>
      <c r="S741" s="407"/>
      <c r="T741" s="407"/>
      <c r="U741" s="407"/>
      <c r="V741" s="407"/>
      <c r="W741" s="407"/>
      <c r="X741" s="407"/>
      <c r="Y741" s="407"/>
      <c r="Z741" s="407"/>
      <c r="AA741" s="407"/>
      <c r="AB741" s="407"/>
      <c r="AC741" s="407"/>
      <c r="AD741" s="407"/>
      <c r="AE741" s="407"/>
      <c r="AF741" s="407"/>
      <c r="AG741" s="407"/>
      <c r="AH741" s="407"/>
      <c r="AI741" s="407"/>
      <c r="AJ741" s="407"/>
      <c r="AK741" s="407"/>
      <c r="AL741" s="407"/>
      <c r="AM741" s="407"/>
      <c r="AN741" s="407"/>
      <c r="AO741" s="407"/>
      <c r="AP741" s="407"/>
      <c r="AQ741" s="407"/>
      <c r="AR741" s="407"/>
      <c r="AS741" s="407"/>
      <c r="AT741" s="407"/>
      <c r="AU741" s="407"/>
      <c r="AV741" s="407"/>
      <c r="AW741" s="407"/>
      <c r="AX741" s="407"/>
      <c r="AY741" s="407"/>
      <c r="AZ741" s="407"/>
      <c r="BA741" s="407"/>
      <c r="BB741" s="407"/>
      <c r="BC741" s="407"/>
      <c r="BD741" s="407"/>
      <c r="BE741" s="407"/>
      <c r="BF741" s="407"/>
      <c r="BG741" s="407"/>
      <c r="BH741" s="407"/>
      <c r="BI741" s="407"/>
      <c r="BJ741" s="28"/>
      <c r="BK741" s="28"/>
      <c r="BL741" s="28"/>
      <c r="BM741" s="28"/>
    </row>
    <row r="742" spans="1:65" x14ac:dyDescent="0.35">
      <c r="A742" s="28"/>
      <c r="B742" s="402"/>
      <c r="C742" s="403"/>
      <c r="D742" s="404"/>
      <c r="E742" s="405">
        <v>1</v>
      </c>
      <c r="F742" s="406"/>
      <c r="G742" s="523"/>
      <c r="H742" s="407">
        <v>8.8570589785905351</v>
      </c>
      <c r="I742" s="407">
        <v>8.8570589785905351</v>
      </c>
      <c r="J742" s="407">
        <v>8.8570589785905351</v>
      </c>
      <c r="K742" s="407">
        <v>8.8570589785905351</v>
      </c>
      <c r="L742" s="407">
        <v>8.8570589785905351</v>
      </c>
      <c r="M742" s="407">
        <v>0</v>
      </c>
      <c r="N742" s="407">
        <v>0</v>
      </c>
      <c r="O742" s="407">
        <v>0</v>
      </c>
      <c r="P742" s="407">
        <v>0</v>
      </c>
      <c r="Q742" s="407">
        <v>0</v>
      </c>
      <c r="R742" s="407">
        <v>0</v>
      </c>
      <c r="S742" s="407">
        <v>0</v>
      </c>
      <c r="T742" s="407">
        <v>0</v>
      </c>
      <c r="U742" s="407">
        <v>0</v>
      </c>
      <c r="V742" s="407">
        <v>0</v>
      </c>
      <c r="W742" s="407">
        <v>0</v>
      </c>
      <c r="X742" s="407">
        <v>0</v>
      </c>
      <c r="Y742" s="407">
        <v>0</v>
      </c>
      <c r="Z742" s="407">
        <v>0</v>
      </c>
      <c r="AA742" s="407">
        <v>0</v>
      </c>
      <c r="AB742" s="407">
        <v>0</v>
      </c>
      <c r="AC742" s="407">
        <v>0</v>
      </c>
      <c r="AD742" s="407">
        <v>0</v>
      </c>
      <c r="AE742" s="407">
        <v>0</v>
      </c>
      <c r="AF742" s="407">
        <v>0</v>
      </c>
      <c r="AG742" s="407">
        <v>0</v>
      </c>
      <c r="AH742" s="407">
        <v>0</v>
      </c>
      <c r="AI742" s="407">
        <v>0</v>
      </c>
      <c r="AJ742" s="407">
        <v>0</v>
      </c>
      <c r="AK742" s="407">
        <v>0</v>
      </c>
      <c r="AL742" s="407">
        <v>0</v>
      </c>
      <c r="AM742" s="407">
        <v>0</v>
      </c>
      <c r="AN742" s="407">
        <v>0</v>
      </c>
      <c r="AO742" s="407">
        <v>0</v>
      </c>
      <c r="AP742" s="407">
        <v>0</v>
      </c>
      <c r="AQ742" s="407">
        <v>0</v>
      </c>
      <c r="AR742" s="407">
        <v>0</v>
      </c>
      <c r="AS742" s="407">
        <v>0</v>
      </c>
      <c r="AT742" s="407">
        <v>0</v>
      </c>
      <c r="AU742" s="407">
        <v>0</v>
      </c>
      <c r="AV742" s="407">
        <v>0</v>
      </c>
      <c r="AW742" s="407">
        <v>0</v>
      </c>
      <c r="AX742" s="407">
        <v>0</v>
      </c>
      <c r="AY742" s="407">
        <v>0</v>
      </c>
      <c r="AZ742" s="407">
        <v>0</v>
      </c>
      <c r="BA742" s="407">
        <v>0</v>
      </c>
      <c r="BB742" s="407">
        <v>0</v>
      </c>
      <c r="BC742" s="407">
        <v>0</v>
      </c>
      <c r="BD742" s="407">
        <v>0</v>
      </c>
      <c r="BE742" s="407">
        <v>0</v>
      </c>
      <c r="BF742" s="407">
        <v>0</v>
      </c>
      <c r="BG742" s="407">
        <v>0</v>
      </c>
      <c r="BH742" s="407">
        <v>0</v>
      </c>
      <c r="BI742" s="407">
        <v>0</v>
      </c>
      <c r="BJ742" s="28"/>
      <c r="BK742" s="28"/>
      <c r="BL742" s="28"/>
      <c r="BM742" s="28"/>
    </row>
    <row r="743" spans="1:65" x14ac:dyDescent="0.35">
      <c r="A743" s="28"/>
      <c r="B743" s="402"/>
      <c r="C743" s="403"/>
      <c r="D743" s="404"/>
      <c r="E743" s="405">
        <v>2</v>
      </c>
      <c r="F743" s="406"/>
      <c r="G743" s="408"/>
      <c r="H743" s="524"/>
      <c r="I743" s="407">
        <v>11.031306132199301</v>
      </c>
      <c r="J743" s="407">
        <v>11.031306132199301</v>
      </c>
      <c r="K743" s="407">
        <v>11.031306132199301</v>
      </c>
      <c r="L743" s="407">
        <v>11.031306132199301</v>
      </c>
      <c r="M743" s="407">
        <v>11.031306132199301</v>
      </c>
      <c r="N743" s="407">
        <v>0</v>
      </c>
      <c r="O743" s="407">
        <v>0</v>
      </c>
      <c r="P743" s="407">
        <v>0</v>
      </c>
      <c r="Q743" s="407">
        <v>0</v>
      </c>
      <c r="R743" s="407">
        <v>0</v>
      </c>
      <c r="S743" s="407">
        <v>0</v>
      </c>
      <c r="T743" s="407">
        <v>0</v>
      </c>
      <c r="U743" s="407">
        <v>0</v>
      </c>
      <c r="V743" s="407">
        <v>0</v>
      </c>
      <c r="W743" s="407">
        <v>0</v>
      </c>
      <c r="X743" s="407">
        <v>0</v>
      </c>
      <c r="Y743" s="407">
        <v>0</v>
      </c>
      <c r="Z743" s="407">
        <v>0</v>
      </c>
      <c r="AA743" s="407">
        <v>0</v>
      </c>
      <c r="AB743" s="407">
        <v>0</v>
      </c>
      <c r="AC743" s="407">
        <v>0</v>
      </c>
      <c r="AD743" s="407">
        <v>0</v>
      </c>
      <c r="AE743" s="407">
        <v>0</v>
      </c>
      <c r="AF743" s="407">
        <v>0</v>
      </c>
      <c r="AG743" s="407">
        <v>0</v>
      </c>
      <c r="AH743" s="407">
        <v>0</v>
      </c>
      <c r="AI743" s="407">
        <v>0</v>
      </c>
      <c r="AJ743" s="407">
        <v>0</v>
      </c>
      <c r="AK743" s="407">
        <v>0</v>
      </c>
      <c r="AL743" s="407">
        <v>0</v>
      </c>
      <c r="AM743" s="407">
        <v>0</v>
      </c>
      <c r="AN743" s="407">
        <v>0</v>
      </c>
      <c r="AO743" s="407">
        <v>0</v>
      </c>
      <c r="AP743" s="407">
        <v>0</v>
      </c>
      <c r="AQ743" s="407">
        <v>0</v>
      </c>
      <c r="AR743" s="407">
        <v>0</v>
      </c>
      <c r="AS743" s="407">
        <v>0</v>
      </c>
      <c r="AT743" s="407">
        <v>0</v>
      </c>
      <c r="AU743" s="407">
        <v>0</v>
      </c>
      <c r="AV743" s="407">
        <v>0</v>
      </c>
      <c r="AW743" s="407">
        <v>0</v>
      </c>
      <c r="AX743" s="407">
        <v>0</v>
      </c>
      <c r="AY743" s="407">
        <v>0</v>
      </c>
      <c r="AZ743" s="407">
        <v>0</v>
      </c>
      <c r="BA743" s="407">
        <v>0</v>
      </c>
      <c r="BB743" s="407">
        <v>0</v>
      </c>
      <c r="BC743" s="407">
        <v>0</v>
      </c>
      <c r="BD743" s="407">
        <v>0</v>
      </c>
      <c r="BE743" s="407">
        <v>0</v>
      </c>
      <c r="BF743" s="407">
        <v>0</v>
      </c>
      <c r="BG743" s="407">
        <v>0</v>
      </c>
      <c r="BH743" s="407">
        <v>0</v>
      </c>
      <c r="BI743" s="407">
        <v>0</v>
      </c>
      <c r="BJ743" s="28"/>
      <c r="BK743" s="28"/>
      <c r="BL743" s="28"/>
      <c r="BM743" s="28"/>
    </row>
    <row r="744" spans="1:65" x14ac:dyDescent="0.35">
      <c r="A744" s="28"/>
      <c r="B744" s="402"/>
      <c r="C744" s="403"/>
      <c r="D744" s="404"/>
      <c r="E744" s="405">
        <v>3</v>
      </c>
      <c r="F744" s="406"/>
      <c r="G744" s="408"/>
      <c r="H744" s="409"/>
      <c r="I744" s="524"/>
      <c r="J744" s="407">
        <v>6.5394874845135647</v>
      </c>
      <c r="K744" s="407">
        <v>6.5394874845135647</v>
      </c>
      <c r="L744" s="407">
        <v>6.5394874845135647</v>
      </c>
      <c r="M744" s="407">
        <v>6.5394874845135647</v>
      </c>
      <c r="N744" s="407">
        <v>6.5394874845135647</v>
      </c>
      <c r="O744" s="407">
        <v>0</v>
      </c>
      <c r="P744" s="407">
        <v>0</v>
      </c>
      <c r="Q744" s="407">
        <v>0</v>
      </c>
      <c r="R744" s="407">
        <v>0</v>
      </c>
      <c r="S744" s="407">
        <v>0</v>
      </c>
      <c r="T744" s="407">
        <v>0</v>
      </c>
      <c r="U744" s="407">
        <v>0</v>
      </c>
      <c r="V744" s="407">
        <v>0</v>
      </c>
      <c r="W744" s="407">
        <v>0</v>
      </c>
      <c r="X744" s="407">
        <v>0</v>
      </c>
      <c r="Y744" s="407">
        <v>0</v>
      </c>
      <c r="Z744" s="407">
        <v>0</v>
      </c>
      <c r="AA744" s="407">
        <v>0</v>
      </c>
      <c r="AB744" s="407">
        <v>0</v>
      </c>
      <c r="AC744" s="407">
        <v>0</v>
      </c>
      <c r="AD744" s="407">
        <v>0</v>
      </c>
      <c r="AE744" s="407">
        <v>0</v>
      </c>
      <c r="AF744" s="407">
        <v>0</v>
      </c>
      <c r="AG744" s="407">
        <v>0</v>
      </c>
      <c r="AH744" s="407">
        <v>0</v>
      </c>
      <c r="AI744" s="407">
        <v>0</v>
      </c>
      <c r="AJ744" s="407">
        <v>0</v>
      </c>
      <c r="AK744" s="407">
        <v>0</v>
      </c>
      <c r="AL744" s="407">
        <v>0</v>
      </c>
      <c r="AM744" s="407">
        <v>0</v>
      </c>
      <c r="AN744" s="407">
        <v>0</v>
      </c>
      <c r="AO744" s="407">
        <v>0</v>
      </c>
      <c r="AP744" s="407">
        <v>0</v>
      </c>
      <c r="AQ744" s="407">
        <v>0</v>
      </c>
      <c r="AR744" s="407">
        <v>0</v>
      </c>
      <c r="AS744" s="407">
        <v>0</v>
      </c>
      <c r="AT744" s="407">
        <v>0</v>
      </c>
      <c r="AU744" s="407">
        <v>0</v>
      </c>
      <c r="AV744" s="407">
        <v>0</v>
      </c>
      <c r="AW744" s="407">
        <v>0</v>
      </c>
      <c r="AX744" s="407">
        <v>0</v>
      </c>
      <c r="AY744" s="407">
        <v>0</v>
      </c>
      <c r="AZ744" s="407">
        <v>0</v>
      </c>
      <c r="BA744" s="407">
        <v>0</v>
      </c>
      <c r="BB744" s="407">
        <v>0</v>
      </c>
      <c r="BC744" s="407">
        <v>0</v>
      </c>
      <c r="BD744" s="407">
        <v>0</v>
      </c>
      <c r="BE744" s="407">
        <v>0</v>
      </c>
      <c r="BF744" s="407">
        <v>0</v>
      </c>
      <c r="BG744" s="407">
        <v>0</v>
      </c>
      <c r="BH744" s="407">
        <v>0</v>
      </c>
      <c r="BI744" s="407">
        <v>0</v>
      </c>
      <c r="BJ744" s="28"/>
      <c r="BK744" s="28"/>
      <c r="BL744" s="28"/>
      <c r="BM744" s="28"/>
    </row>
    <row r="745" spans="1:65" x14ac:dyDescent="0.35">
      <c r="A745" s="28"/>
      <c r="B745" s="402"/>
      <c r="C745" s="403"/>
      <c r="D745" s="404"/>
      <c r="E745" s="405">
        <v>4</v>
      </c>
      <c r="F745" s="406"/>
      <c r="G745" s="408"/>
      <c r="H745" s="409"/>
      <c r="I745" s="409"/>
      <c r="J745" s="524"/>
      <c r="K745" s="407">
        <v>4.6508213866644414</v>
      </c>
      <c r="L745" s="407">
        <v>4.6508213866644414</v>
      </c>
      <c r="M745" s="407">
        <v>4.6508213866644414</v>
      </c>
      <c r="N745" s="407">
        <v>4.6508213866644414</v>
      </c>
      <c r="O745" s="407">
        <v>4.6508213866644414</v>
      </c>
      <c r="P745" s="407">
        <v>3.5527136788005009E-15</v>
      </c>
      <c r="Q745" s="407">
        <v>0</v>
      </c>
      <c r="R745" s="407">
        <v>0</v>
      </c>
      <c r="S745" s="407">
        <v>0</v>
      </c>
      <c r="T745" s="407">
        <v>0</v>
      </c>
      <c r="U745" s="407">
        <v>0</v>
      </c>
      <c r="V745" s="407">
        <v>0</v>
      </c>
      <c r="W745" s="407">
        <v>0</v>
      </c>
      <c r="X745" s="407">
        <v>0</v>
      </c>
      <c r="Y745" s="407">
        <v>0</v>
      </c>
      <c r="Z745" s="407">
        <v>0</v>
      </c>
      <c r="AA745" s="407">
        <v>0</v>
      </c>
      <c r="AB745" s="407">
        <v>0</v>
      </c>
      <c r="AC745" s="407">
        <v>0</v>
      </c>
      <c r="AD745" s="407">
        <v>0</v>
      </c>
      <c r="AE745" s="407">
        <v>0</v>
      </c>
      <c r="AF745" s="407">
        <v>0</v>
      </c>
      <c r="AG745" s="407">
        <v>0</v>
      </c>
      <c r="AH745" s="407">
        <v>0</v>
      </c>
      <c r="AI745" s="407">
        <v>0</v>
      </c>
      <c r="AJ745" s="407">
        <v>0</v>
      </c>
      <c r="AK745" s="407">
        <v>0</v>
      </c>
      <c r="AL745" s="407">
        <v>0</v>
      </c>
      <c r="AM745" s="407">
        <v>0</v>
      </c>
      <c r="AN745" s="407">
        <v>0</v>
      </c>
      <c r="AO745" s="407">
        <v>0</v>
      </c>
      <c r="AP745" s="407">
        <v>0</v>
      </c>
      <c r="AQ745" s="407">
        <v>0</v>
      </c>
      <c r="AR745" s="407">
        <v>0</v>
      </c>
      <c r="AS745" s="407">
        <v>0</v>
      </c>
      <c r="AT745" s="407">
        <v>0</v>
      </c>
      <c r="AU745" s="407">
        <v>0</v>
      </c>
      <c r="AV745" s="407">
        <v>0</v>
      </c>
      <c r="AW745" s="407">
        <v>0</v>
      </c>
      <c r="AX745" s="407">
        <v>0</v>
      </c>
      <c r="AY745" s="407">
        <v>0</v>
      </c>
      <c r="AZ745" s="407">
        <v>0</v>
      </c>
      <c r="BA745" s="407">
        <v>0</v>
      </c>
      <c r="BB745" s="407">
        <v>0</v>
      </c>
      <c r="BC745" s="407">
        <v>0</v>
      </c>
      <c r="BD745" s="407">
        <v>0</v>
      </c>
      <c r="BE745" s="407">
        <v>0</v>
      </c>
      <c r="BF745" s="407">
        <v>0</v>
      </c>
      <c r="BG745" s="407">
        <v>0</v>
      </c>
      <c r="BH745" s="407">
        <v>0</v>
      </c>
      <c r="BI745" s="407">
        <v>0</v>
      </c>
      <c r="BJ745" s="28"/>
      <c r="BK745" s="28"/>
      <c r="BL745" s="28"/>
      <c r="BM745" s="28"/>
    </row>
    <row r="746" spans="1:65" x14ac:dyDescent="0.35">
      <c r="A746" s="28"/>
      <c r="B746" s="402"/>
      <c r="C746" s="403"/>
      <c r="D746" s="404"/>
      <c r="E746" s="405">
        <v>5</v>
      </c>
      <c r="F746" s="406"/>
      <c r="G746" s="408"/>
      <c r="H746" s="409"/>
      <c r="I746" s="409"/>
      <c r="J746" s="409"/>
      <c r="K746" s="524"/>
      <c r="L746" s="407">
        <v>4.4957950045343527</v>
      </c>
      <c r="M746" s="407">
        <v>4.4957950045343527</v>
      </c>
      <c r="N746" s="407">
        <v>4.4957950045343527</v>
      </c>
      <c r="O746" s="407">
        <v>4.4957950045343527</v>
      </c>
      <c r="P746" s="407">
        <v>4.4957950045343527</v>
      </c>
      <c r="Q746" s="407">
        <v>3.5527136788005009E-15</v>
      </c>
      <c r="R746" s="407">
        <v>0</v>
      </c>
      <c r="S746" s="407">
        <v>0</v>
      </c>
      <c r="T746" s="407">
        <v>0</v>
      </c>
      <c r="U746" s="407">
        <v>0</v>
      </c>
      <c r="V746" s="407">
        <v>0</v>
      </c>
      <c r="W746" s="407">
        <v>0</v>
      </c>
      <c r="X746" s="407">
        <v>0</v>
      </c>
      <c r="Y746" s="407">
        <v>0</v>
      </c>
      <c r="Z746" s="407">
        <v>0</v>
      </c>
      <c r="AA746" s="407">
        <v>0</v>
      </c>
      <c r="AB746" s="407">
        <v>0</v>
      </c>
      <c r="AC746" s="407">
        <v>0</v>
      </c>
      <c r="AD746" s="407">
        <v>0</v>
      </c>
      <c r="AE746" s="407">
        <v>0</v>
      </c>
      <c r="AF746" s="407">
        <v>0</v>
      </c>
      <c r="AG746" s="407">
        <v>0</v>
      </c>
      <c r="AH746" s="407">
        <v>0</v>
      </c>
      <c r="AI746" s="407">
        <v>0</v>
      </c>
      <c r="AJ746" s="407">
        <v>0</v>
      </c>
      <c r="AK746" s="407">
        <v>0</v>
      </c>
      <c r="AL746" s="407">
        <v>0</v>
      </c>
      <c r="AM746" s="407">
        <v>0</v>
      </c>
      <c r="AN746" s="407">
        <v>0</v>
      </c>
      <c r="AO746" s="407">
        <v>0</v>
      </c>
      <c r="AP746" s="407">
        <v>0</v>
      </c>
      <c r="AQ746" s="407">
        <v>0</v>
      </c>
      <c r="AR746" s="407">
        <v>0</v>
      </c>
      <c r="AS746" s="407">
        <v>0</v>
      </c>
      <c r="AT746" s="407">
        <v>0</v>
      </c>
      <c r="AU746" s="407">
        <v>0</v>
      </c>
      <c r="AV746" s="407">
        <v>0</v>
      </c>
      <c r="AW746" s="407">
        <v>0</v>
      </c>
      <c r="AX746" s="407">
        <v>0</v>
      </c>
      <c r="AY746" s="407">
        <v>0</v>
      </c>
      <c r="AZ746" s="407">
        <v>0</v>
      </c>
      <c r="BA746" s="407">
        <v>0</v>
      </c>
      <c r="BB746" s="407">
        <v>0</v>
      </c>
      <c r="BC746" s="407">
        <v>0</v>
      </c>
      <c r="BD746" s="407">
        <v>0</v>
      </c>
      <c r="BE746" s="407">
        <v>0</v>
      </c>
      <c r="BF746" s="407">
        <v>0</v>
      </c>
      <c r="BG746" s="407">
        <v>0</v>
      </c>
      <c r="BH746" s="407">
        <v>0</v>
      </c>
      <c r="BI746" s="407">
        <v>0</v>
      </c>
      <c r="BJ746" s="28"/>
      <c r="BK746" s="28"/>
      <c r="BL746" s="28"/>
      <c r="BM746" s="28"/>
    </row>
    <row r="747" spans="1:65" x14ac:dyDescent="0.35">
      <c r="A747" s="28"/>
      <c r="B747" s="402"/>
      <c r="C747" s="403"/>
      <c r="D747" s="404"/>
      <c r="E747" s="405">
        <v>6</v>
      </c>
      <c r="F747" s="406"/>
      <c r="G747" s="408"/>
      <c r="H747" s="409"/>
      <c r="I747" s="409"/>
      <c r="J747" s="409"/>
      <c r="K747" s="409"/>
      <c r="L747" s="524"/>
      <c r="M747" s="407">
        <v>0</v>
      </c>
      <c r="N747" s="407">
        <v>0</v>
      </c>
      <c r="O747" s="407">
        <v>0</v>
      </c>
      <c r="P747" s="407">
        <v>0</v>
      </c>
      <c r="Q747" s="407">
        <v>0</v>
      </c>
      <c r="R747" s="407">
        <v>0</v>
      </c>
      <c r="S747" s="407">
        <v>0</v>
      </c>
      <c r="T747" s="407">
        <v>0</v>
      </c>
      <c r="U747" s="407">
        <v>0</v>
      </c>
      <c r="V747" s="407">
        <v>0</v>
      </c>
      <c r="W747" s="407">
        <v>0</v>
      </c>
      <c r="X747" s="407">
        <v>0</v>
      </c>
      <c r="Y747" s="407">
        <v>0</v>
      </c>
      <c r="Z747" s="407">
        <v>0</v>
      </c>
      <c r="AA747" s="407">
        <v>0</v>
      </c>
      <c r="AB747" s="407">
        <v>0</v>
      </c>
      <c r="AC747" s="407">
        <v>0</v>
      </c>
      <c r="AD747" s="407">
        <v>0</v>
      </c>
      <c r="AE747" s="407">
        <v>0</v>
      </c>
      <c r="AF747" s="407">
        <v>0</v>
      </c>
      <c r="AG747" s="407">
        <v>0</v>
      </c>
      <c r="AH747" s="407">
        <v>0</v>
      </c>
      <c r="AI747" s="407">
        <v>0</v>
      </c>
      <c r="AJ747" s="407">
        <v>0</v>
      </c>
      <c r="AK747" s="407">
        <v>0</v>
      </c>
      <c r="AL747" s="407">
        <v>0</v>
      </c>
      <c r="AM747" s="407">
        <v>0</v>
      </c>
      <c r="AN747" s="407">
        <v>0</v>
      </c>
      <c r="AO747" s="407">
        <v>0</v>
      </c>
      <c r="AP747" s="407">
        <v>0</v>
      </c>
      <c r="AQ747" s="407">
        <v>0</v>
      </c>
      <c r="AR747" s="407">
        <v>0</v>
      </c>
      <c r="AS747" s="407">
        <v>0</v>
      </c>
      <c r="AT747" s="407">
        <v>0</v>
      </c>
      <c r="AU747" s="407">
        <v>0</v>
      </c>
      <c r="AV747" s="407">
        <v>0</v>
      </c>
      <c r="AW747" s="407">
        <v>0</v>
      </c>
      <c r="AX747" s="407">
        <v>0</v>
      </c>
      <c r="AY747" s="407">
        <v>0</v>
      </c>
      <c r="AZ747" s="407">
        <v>0</v>
      </c>
      <c r="BA747" s="407">
        <v>0</v>
      </c>
      <c r="BB747" s="407">
        <v>0</v>
      </c>
      <c r="BC747" s="407">
        <v>0</v>
      </c>
      <c r="BD747" s="407">
        <v>0</v>
      </c>
      <c r="BE747" s="407">
        <v>0</v>
      </c>
      <c r="BF747" s="407">
        <v>0</v>
      </c>
      <c r="BG747" s="407">
        <v>0</v>
      </c>
      <c r="BH747" s="407">
        <v>0</v>
      </c>
      <c r="BI747" s="407">
        <v>0</v>
      </c>
      <c r="BJ747" s="28"/>
      <c r="BK747" s="28"/>
      <c r="BL747" s="28"/>
      <c r="BM747" s="28"/>
    </row>
    <row r="748" spans="1:65" x14ac:dyDescent="0.35">
      <c r="A748" s="28"/>
      <c r="B748" s="402"/>
      <c r="C748" s="403"/>
      <c r="D748" s="404"/>
      <c r="E748" s="405">
        <v>7</v>
      </c>
      <c r="F748" s="406"/>
      <c r="G748" s="408"/>
      <c r="H748" s="409"/>
      <c r="I748" s="409"/>
      <c r="J748" s="409"/>
      <c r="K748" s="409"/>
      <c r="L748" s="409"/>
      <c r="M748" s="524"/>
      <c r="N748" s="407">
        <v>0</v>
      </c>
      <c r="O748" s="407">
        <v>0</v>
      </c>
      <c r="P748" s="407">
        <v>0</v>
      </c>
      <c r="Q748" s="407">
        <v>0</v>
      </c>
      <c r="R748" s="407">
        <v>0</v>
      </c>
      <c r="S748" s="407">
        <v>0</v>
      </c>
      <c r="T748" s="407">
        <v>0</v>
      </c>
      <c r="U748" s="407">
        <v>0</v>
      </c>
      <c r="V748" s="407">
        <v>0</v>
      </c>
      <c r="W748" s="407">
        <v>0</v>
      </c>
      <c r="X748" s="407">
        <v>0</v>
      </c>
      <c r="Y748" s="407">
        <v>0</v>
      </c>
      <c r="Z748" s="407">
        <v>0</v>
      </c>
      <c r="AA748" s="407">
        <v>0</v>
      </c>
      <c r="AB748" s="407">
        <v>0</v>
      </c>
      <c r="AC748" s="407">
        <v>0</v>
      </c>
      <c r="AD748" s="407">
        <v>0</v>
      </c>
      <c r="AE748" s="407">
        <v>0</v>
      </c>
      <c r="AF748" s="407">
        <v>0</v>
      </c>
      <c r="AG748" s="407">
        <v>0</v>
      </c>
      <c r="AH748" s="407">
        <v>0</v>
      </c>
      <c r="AI748" s="407">
        <v>0</v>
      </c>
      <c r="AJ748" s="407">
        <v>0</v>
      </c>
      <c r="AK748" s="407">
        <v>0</v>
      </c>
      <c r="AL748" s="407">
        <v>0</v>
      </c>
      <c r="AM748" s="407">
        <v>0</v>
      </c>
      <c r="AN748" s="407">
        <v>0</v>
      </c>
      <c r="AO748" s="407">
        <v>0</v>
      </c>
      <c r="AP748" s="407">
        <v>0</v>
      </c>
      <c r="AQ748" s="407">
        <v>0</v>
      </c>
      <c r="AR748" s="407">
        <v>0</v>
      </c>
      <c r="AS748" s="407">
        <v>0</v>
      </c>
      <c r="AT748" s="407">
        <v>0</v>
      </c>
      <c r="AU748" s="407">
        <v>0</v>
      </c>
      <c r="AV748" s="407">
        <v>0</v>
      </c>
      <c r="AW748" s="407">
        <v>0</v>
      </c>
      <c r="AX748" s="407">
        <v>0</v>
      </c>
      <c r="AY748" s="407">
        <v>0</v>
      </c>
      <c r="AZ748" s="407">
        <v>0</v>
      </c>
      <c r="BA748" s="407">
        <v>0</v>
      </c>
      <c r="BB748" s="407">
        <v>0</v>
      </c>
      <c r="BC748" s="407">
        <v>0</v>
      </c>
      <c r="BD748" s="407">
        <v>0</v>
      </c>
      <c r="BE748" s="407">
        <v>0</v>
      </c>
      <c r="BF748" s="407">
        <v>0</v>
      </c>
      <c r="BG748" s="407">
        <v>0</v>
      </c>
      <c r="BH748" s="407">
        <v>0</v>
      </c>
      <c r="BI748" s="407">
        <v>0</v>
      </c>
      <c r="BJ748" s="28"/>
      <c r="BK748" s="28"/>
      <c r="BL748" s="28"/>
      <c r="BM748" s="28"/>
    </row>
    <row r="749" spans="1:65" x14ac:dyDescent="0.35">
      <c r="A749" s="28"/>
      <c r="B749" s="402"/>
      <c r="C749" s="403"/>
      <c r="D749" s="404"/>
      <c r="E749" s="405">
        <v>8</v>
      </c>
      <c r="F749" s="406"/>
      <c r="G749" s="408"/>
      <c r="H749" s="409"/>
      <c r="I749" s="409"/>
      <c r="J749" s="409"/>
      <c r="K749" s="409"/>
      <c r="L749" s="409"/>
      <c r="M749" s="409"/>
      <c r="N749" s="524"/>
      <c r="O749" s="407">
        <v>0</v>
      </c>
      <c r="P749" s="407">
        <v>0</v>
      </c>
      <c r="Q749" s="407">
        <v>0</v>
      </c>
      <c r="R749" s="407">
        <v>0</v>
      </c>
      <c r="S749" s="407">
        <v>0</v>
      </c>
      <c r="T749" s="407">
        <v>0</v>
      </c>
      <c r="U749" s="407">
        <v>0</v>
      </c>
      <c r="V749" s="407">
        <v>0</v>
      </c>
      <c r="W749" s="407">
        <v>0</v>
      </c>
      <c r="X749" s="407">
        <v>0</v>
      </c>
      <c r="Y749" s="407">
        <v>0</v>
      </c>
      <c r="Z749" s="407">
        <v>0</v>
      </c>
      <c r="AA749" s="407">
        <v>0</v>
      </c>
      <c r="AB749" s="407">
        <v>0</v>
      </c>
      <c r="AC749" s="407">
        <v>0</v>
      </c>
      <c r="AD749" s="407">
        <v>0</v>
      </c>
      <c r="AE749" s="407">
        <v>0</v>
      </c>
      <c r="AF749" s="407">
        <v>0</v>
      </c>
      <c r="AG749" s="407">
        <v>0</v>
      </c>
      <c r="AH749" s="407">
        <v>0</v>
      </c>
      <c r="AI749" s="407">
        <v>0</v>
      </c>
      <c r="AJ749" s="407">
        <v>0</v>
      </c>
      <c r="AK749" s="407">
        <v>0</v>
      </c>
      <c r="AL749" s="407">
        <v>0</v>
      </c>
      <c r="AM749" s="407">
        <v>0</v>
      </c>
      <c r="AN749" s="407">
        <v>0</v>
      </c>
      <c r="AO749" s="407">
        <v>0</v>
      </c>
      <c r="AP749" s="407">
        <v>0</v>
      </c>
      <c r="AQ749" s="407">
        <v>0</v>
      </c>
      <c r="AR749" s="407">
        <v>0</v>
      </c>
      <c r="AS749" s="407">
        <v>0</v>
      </c>
      <c r="AT749" s="407">
        <v>0</v>
      </c>
      <c r="AU749" s="407">
        <v>0</v>
      </c>
      <c r="AV749" s="407">
        <v>0</v>
      </c>
      <c r="AW749" s="407">
        <v>0</v>
      </c>
      <c r="AX749" s="407">
        <v>0</v>
      </c>
      <c r="AY749" s="407">
        <v>0</v>
      </c>
      <c r="AZ749" s="407">
        <v>0</v>
      </c>
      <c r="BA749" s="407">
        <v>0</v>
      </c>
      <c r="BB749" s="407">
        <v>0</v>
      </c>
      <c r="BC749" s="407">
        <v>0</v>
      </c>
      <c r="BD749" s="407">
        <v>0</v>
      </c>
      <c r="BE749" s="407">
        <v>0</v>
      </c>
      <c r="BF749" s="407">
        <v>0</v>
      </c>
      <c r="BG749" s="407">
        <v>0</v>
      </c>
      <c r="BH749" s="407">
        <v>0</v>
      </c>
      <c r="BI749" s="407">
        <v>0</v>
      </c>
      <c r="BJ749" s="28"/>
      <c r="BK749" s="28"/>
      <c r="BL749" s="28"/>
      <c r="BM749" s="28"/>
    </row>
    <row r="750" spans="1:65" x14ac:dyDescent="0.35">
      <c r="A750" s="28"/>
      <c r="B750" s="402"/>
      <c r="C750" s="403"/>
      <c r="D750" s="404"/>
      <c r="E750" s="405">
        <v>9</v>
      </c>
      <c r="F750" s="406"/>
      <c r="G750" s="408"/>
      <c r="H750" s="409"/>
      <c r="I750" s="409"/>
      <c r="J750" s="409"/>
      <c r="K750" s="409"/>
      <c r="L750" s="409"/>
      <c r="M750" s="409"/>
      <c r="N750" s="409"/>
      <c r="O750" s="524"/>
      <c r="P750" s="407">
        <v>0</v>
      </c>
      <c r="Q750" s="407">
        <v>0</v>
      </c>
      <c r="R750" s="407">
        <v>0</v>
      </c>
      <c r="S750" s="407">
        <v>0</v>
      </c>
      <c r="T750" s="407">
        <v>0</v>
      </c>
      <c r="U750" s="407">
        <v>0</v>
      </c>
      <c r="V750" s="407">
        <v>0</v>
      </c>
      <c r="W750" s="407">
        <v>0</v>
      </c>
      <c r="X750" s="407">
        <v>0</v>
      </c>
      <c r="Y750" s="407">
        <v>0</v>
      </c>
      <c r="Z750" s="407">
        <v>0</v>
      </c>
      <c r="AA750" s="407">
        <v>0</v>
      </c>
      <c r="AB750" s="407">
        <v>0</v>
      </c>
      <c r="AC750" s="407">
        <v>0</v>
      </c>
      <c r="AD750" s="407">
        <v>0</v>
      </c>
      <c r="AE750" s="407">
        <v>0</v>
      </c>
      <c r="AF750" s="407">
        <v>0</v>
      </c>
      <c r="AG750" s="407">
        <v>0</v>
      </c>
      <c r="AH750" s="407">
        <v>0</v>
      </c>
      <c r="AI750" s="407">
        <v>0</v>
      </c>
      <c r="AJ750" s="407">
        <v>0</v>
      </c>
      <c r="AK750" s="407">
        <v>0</v>
      </c>
      <c r="AL750" s="407">
        <v>0</v>
      </c>
      <c r="AM750" s="407">
        <v>0</v>
      </c>
      <c r="AN750" s="407">
        <v>0</v>
      </c>
      <c r="AO750" s="407">
        <v>0</v>
      </c>
      <c r="AP750" s="407">
        <v>0</v>
      </c>
      <c r="AQ750" s="407">
        <v>0</v>
      </c>
      <c r="AR750" s="407">
        <v>0</v>
      </c>
      <c r="AS750" s="407">
        <v>0</v>
      </c>
      <c r="AT750" s="407">
        <v>0</v>
      </c>
      <c r="AU750" s="407">
        <v>0</v>
      </c>
      <c r="AV750" s="407">
        <v>0</v>
      </c>
      <c r="AW750" s="407">
        <v>0</v>
      </c>
      <c r="AX750" s="407">
        <v>0</v>
      </c>
      <c r="AY750" s="407">
        <v>0</v>
      </c>
      <c r="AZ750" s="407">
        <v>0</v>
      </c>
      <c r="BA750" s="407">
        <v>0</v>
      </c>
      <c r="BB750" s="407">
        <v>0</v>
      </c>
      <c r="BC750" s="407">
        <v>0</v>
      </c>
      <c r="BD750" s="407">
        <v>0</v>
      </c>
      <c r="BE750" s="407">
        <v>0</v>
      </c>
      <c r="BF750" s="407">
        <v>0</v>
      </c>
      <c r="BG750" s="407">
        <v>0</v>
      </c>
      <c r="BH750" s="407">
        <v>0</v>
      </c>
      <c r="BI750" s="407">
        <v>0</v>
      </c>
      <c r="BJ750" s="28"/>
      <c r="BK750" s="28"/>
      <c r="BL750" s="28"/>
      <c r="BM750" s="28"/>
    </row>
    <row r="751" spans="1:65" x14ac:dyDescent="0.35">
      <c r="A751" s="28"/>
      <c r="B751" s="402"/>
      <c r="C751" s="403"/>
      <c r="D751" s="404"/>
      <c r="E751" s="411">
        <v>10</v>
      </c>
      <c r="F751" s="406"/>
      <c r="G751" s="408"/>
      <c r="H751" s="409"/>
      <c r="I751" s="409"/>
      <c r="J751" s="409"/>
      <c r="K751" s="409"/>
      <c r="L751" s="409"/>
      <c r="M751" s="409"/>
      <c r="N751" s="409"/>
      <c r="O751" s="409"/>
      <c r="P751" s="524"/>
      <c r="Q751" s="407">
        <v>0</v>
      </c>
      <c r="R751" s="407">
        <v>0</v>
      </c>
      <c r="S751" s="407">
        <v>0</v>
      </c>
      <c r="T751" s="407">
        <v>0</v>
      </c>
      <c r="U751" s="407">
        <v>0</v>
      </c>
      <c r="V751" s="407">
        <v>0</v>
      </c>
      <c r="W751" s="407">
        <v>0</v>
      </c>
      <c r="X751" s="407">
        <v>0</v>
      </c>
      <c r="Y751" s="407">
        <v>0</v>
      </c>
      <c r="Z751" s="407">
        <v>0</v>
      </c>
      <c r="AA751" s="407">
        <v>0</v>
      </c>
      <c r="AB751" s="407">
        <v>0</v>
      </c>
      <c r="AC751" s="407">
        <v>0</v>
      </c>
      <c r="AD751" s="407">
        <v>0</v>
      </c>
      <c r="AE751" s="407">
        <v>0</v>
      </c>
      <c r="AF751" s="407">
        <v>0</v>
      </c>
      <c r="AG751" s="407">
        <v>0</v>
      </c>
      <c r="AH751" s="407">
        <v>0</v>
      </c>
      <c r="AI751" s="407">
        <v>0</v>
      </c>
      <c r="AJ751" s="407">
        <v>0</v>
      </c>
      <c r="AK751" s="407">
        <v>0</v>
      </c>
      <c r="AL751" s="407">
        <v>0</v>
      </c>
      <c r="AM751" s="407">
        <v>0</v>
      </c>
      <c r="AN751" s="407">
        <v>0</v>
      </c>
      <c r="AO751" s="407">
        <v>0</v>
      </c>
      <c r="AP751" s="407">
        <v>0</v>
      </c>
      <c r="AQ751" s="407">
        <v>0</v>
      </c>
      <c r="AR751" s="407">
        <v>0</v>
      </c>
      <c r="AS751" s="407">
        <v>0</v>
      </c>
      <c r="AT751" s="407">
        <v>0</v>
      </c>
      <c r="AU751" s="407">
        <v>0</v>
      </c>
      <c r="AV751" s="407">
        <v>0</v>
      </c>
      <c r="AW751" s="407">
        <v>0</v>
      </c>
      <c r="AX751" s="407">
        <v>0</v>
      </c>
      <c r="AY751" s="407">
        <v>0</v>
      </c>
      <c r="AZ751" s="407">
        <v>0</v>
      </c>
      <c r="BA751" s="407">
        <v>0</v>
      </c>
      <c r="BB751" s="407">
        <v>0</v>
      </c>
      <c r="BC751" s="407">
        <v>0</v>
      </c>
      <c r="BD751" s="407">
        <v>0</v>
      </c>
      <c r="BE751" s="407">
        <v>0</v>
      </c>
      <c r="BF751" s="407">
        <v>0</v>
      </c>
      <c r="BG751" s="407">
        <v>0</v>
      </c>
      <c r="BH751" s="407">
        <v>0</v>
      </c>
      <c r="BI751" s="407">
        <v>0</v>
      </c>
      <c r="BJ751" s="28"/>
      <c r="BK751" s="28"/>
      <c r="BL751" s="28"/>
      <c r="BM751" s="28"/>
    </row>
    <row r="752" spans="1:65" x14ac:dyDescent="0.35">
      <c r="A752" s="28"/>
      <c r="B752" s="196"/>
      <c r="C752" s="402" t="s">
        <v>322</v>
      </c>
      <c r="D752" s="196"/>
      <c r="E752" s="196"/>
      <c r="F752" s="412"/>
      <c r="G752" s="413">
        <v>39.764743458708637</v>
      </c>
      <c r="H752" s="413">
        <v>37.992132867881665</v>
      </c>
      <c r="I752" s="413">
        <v>42.62976660235465</v>
      </c>
      <c r="J752" s="413">
        <v>43.147289220402136</v>
      </c>
      <c r="K752" s="413">
        <v>37.401402687271045</v>
      </c>
      <c r="L752" s="413">
        <v>35.57446898650219</v>
      </c>
      <c r="M752" s="413">
        <v>26.71741000791166</v>
      </c>
      <c r="N752" s="413">
        <v>15.686103875712359</v>
      </c>
      <c r="O752" s="413">
        <v>9.1466163911987941</v>
      </c>
      <c r="P752" s="413">
        <v>4.4957950045343562</v>
      </c>
      <c r="Q752" s="413">
        <v>3.5527136788005009E-15</v>
      </c>
      <c r="R752" s="413">
        <v>0</v>
      </c>
      <c r="S752" s="413">
        <v>0</v>
      </c>
      <c r="T752" s="413">
        <v>0</v>
      </c>
      <c r="U752" s="413">
        <v>0</v>
      </c>
      <c r="V752" s="413">
        <v>0</v>
      </c>
      <c r="W752" s="413">
        <v>0</v>
      </c>
      <c r="X752" s="413">
        <v>0</v>
      </c>
      <c r="Y752" s="413">
        <v>0</v>
      </c>
      <c r="Z752" s="413">
        <v>0</v>
      </c>
      <c r="AA752" s="413">
        <v>0</v>
      </c>
      <c r="AB752" s="413">
        <v>0</v>
      </c>
      <c r="AC752" s="413">
        <v>0</v>
      </c>
      <c r="AD752" s="413">
        <v>0</v>
      </c>
      <c r="AE752" s="413">
        <v>0</v>
      </c>
      <c r="AF752" s="413">
        <v>0</v>
      </c>
      <c r="AG752" s="413">
        <v>0</v>
      </c>
      <c r="AH752" s="413">
        <v>0</v>
      </c>
      <c r="AI752" s="413">
        <v>0</v>
      </c>
      <c r="AJ752" s="413">
        <v>0</v>
      </c>
      <c r="AK752" s="413">
        <v>0</v>
      </c>
      <c r="AL752" s="413">
        <v>0</v>
      </c>
      <c r="AM752" s="413">
        <v>0</v>
      </c>
      <c r="AN752" s="413">
        <v>0</v>
      </c>
      <c r="AO752" s="413">
        <v>0</v>
      </c>
      <c r="AP752" s="413">
        <v>0</v>
      </c>
      <c r="AQ752" s="413">
        <v>0</v>
      </c>
      <c r="AR752" s="413">
        <v>0</v>
      </c>
      <c r="AS752" s="413">
        <v>0</v>
      </c>
      <c r="AT752" s="413">
        <v>0</v>
      </c>
      <c r="AU752" s="413">
        <v>0</v>
      </c>
      <c r="AV752" s="413">
        <v>0</v>
      </c>
      <c r="AW752" s="413">
        <v>0</v>
      </c>
      <c r="AX752" s="413">
        <v>0</v>
      </c>
      <c r="AY752" s="413">
        <v>0</v>
      </c>
      <c r="AZ752" s="413">
        <v>0</v>
      </c>
      <c r="BA752" s="413">
        <v>0</v>
      </c>
      <c r="BB752" s="413">
        <v>0</v>
      </c>
      <c r="BC752" s="413">
        <v>0</v>
      </c>
      <c r="BD752" s="413">
        <v>0</v>
      </c>
      <c r="BE752" s="413">
        <v>0</v>
      </c>
      <c r="BF752" s="413">
        <v>0</v>
      </c>
      <c r="BG752" s="413">
        <v>0</v>
      </c>
      <c r="BH752" s="413">
        <v>0</v>
      </c>
      <c r="BI752" s="413">
        <v>0</v>
      </c>
      <c r="BJ752" s="28"/>
      <c r="BK752" s="28"/>
      <c r="BL752" s="28"/>
      <c r="BM752" s="28"/>
    </row>
    <row r="753" spans="1:65" x14ac:dyDescent="0.35">
      <c r="A753" s="28"/>
      <c r="B753" s="397" t="s">
        <v>69</v>
      </c>
      <c r="C753" s="398"/>
      <c r="D753" s="399" t="s">
        <v>499</v>
      </c>
      <c r="E753" s="398"/>
      <c r="F753" s="400"/>
      <c r="G753" s="401">
        <v>0.76746106394581959</v>
      </c>
      <c r="H753" s="401">
        <v>0.76746106394581959</v>
      </c>
      <c r="I753" s="401">
        <v>0.76746106394581959</v>
      </c>
      <c r="J753" s="401">
        <v>0.76746106394581959</v>
      </c>
      <c r="K753" s="401">
        <v>0.76746106394581959</v>
      </c>
      <c r="L753" s="401">
        <v>0</v>
      </c>
      <c r="M753" s="401">
        <v>0</v>
      </c>
      <c r="N753" s="401">
        <v>0</v>
      </c>
      <c r="O753" s="401">
        <v>0</v>
      </c>
      <c r="P753" s="401">
        <v>0</v>
      </c>
      <c r="Q753" s="401">
        <v>0</v>
      </c>
      <c r="R753" s="401">
        <v>0</v>
      </c>
      <c r="S753" s="401">
        <v>0</v>
      </c>
      <c r="T753" s="401">
        <v>0</v>
      </c>
      <c r="U753" s="401">
        <v>0</v>
      </c>
      <c r="V753" s="401">
        <v>0</v>
      </c>
      <c r="W753" s="401">
        <v>0</v>
      </c>
      <c r="X753" s="401">
        <v>0</v>
      </c>
      <c r="Y753" s="401">
        <v>0</v>
      </c>
      <c r="Z753" s="401">
        <v>0</v>
      </c>
      <c r="AA753" s="401">
        <v>0</v>
      </c>
      <c r="AB753" s="401">
        <v>0</v>
      </c>
      <c r="AC753" s="401">
        <v>0</v>
      </c>
      <c r="AD753" s="401">
        <v>0</v>
      </c>
      <c r="AE753" s="401">
        <v>0</v>
      </c>
      <c r="AF753" s="401">
        <v>0</v>
      </c>
      <c r="AG753" s="401">
        <v>0</v>
      </c>
      <c r="AH753" s="401">
        <v>0</v>
      </c>
      <c r="AI753" s="401">
        <v>0</v>
      </c>
      <c r="AJ753" s="401">
        <v>0</v>
      </c>
      <c r="AK753" s="401">
        <v>0</v>
      </c>
      <c r="AL753" s="401">
        <v>0</v>
      </c>
      <c r="AM753" s="401">
        <v>0</v>
      </c>
      <c r="AN753" s="401">
        <v>0</v>
      </c>
      <c r="AO753" s="401">
        <v>0</v>
      </c>
      <c r="AP753" s="401">
        <v>0</v>
      </c>
      <c r="AQ753" s="401">
        <v>0</v>
      </c>
      <c r="AR753" s="401">
        <v>0</v>
      </c>
      <c r="AS753" s="401">
        <v>0</v>
      </c>
      <c r="AT753" s="401">
        <v>0</v>
      </c>
      <c r="AU753" s="401">
        <v>0</v>
      </c>
      <c r="AV753" s="401">
        <v>0</v>
      </c>
      <c r="AW753" s="401">
        <v>0</v>
      </c>
      <c r="AX753" s="401">
        <v>0</v>
      </c>
      <c r="AY753" s="401">
        <v>0</v>
      </c>
      <c r="AZ753" s="401">
        <v>0</v>
      </c>
      <c r="BA753" s="401">
        <v>0</v>
      </c>
      <c r="BB753" s="401">
        <v>0</v>
      </c>
      <c r="BC753" s="401">
        <v>0</v>
      </c>
      <c r="BD753" s="401">
        <v>0</v>
      </c>
      <c r="BE753" s="401">
        <v>0</v>
      </c>
      <c r="BF753" s="401">
        <v>0</v>
      </c>
      <c r="BG753" s="401">
        <v>0</v>
      </c>
      <c r="BH753" s="401">
        <v>0</v>
      </c>
      <c r="BI753" s="401">
        <v>0</v>
      </c>
      <c r="BJ753" s="28"/>
      <c r="BK753" s="28"/>
      <c r="BL753" s="28"/>
      <c r="BM753" s="28"/>
    </row>
    <row r="754" spans="1:65" ht="118" x14ac:dyDescent="0.35">
      <c r="A754" s="28"/>
      <c r="B754" s="402"/>
      <c r="C754" s="403"/>
      <c r="D754" s="404" t="s">
        <v>500</v>
      </c>
      <c r="E754" s="405">
        <v>0</v>
      </c>
      <c r="F754" s="406"/>
      <c r="G754" s="407"/>
      <c r="H754" s="407"/>
      <c r="I754" s="407"/>
      <c r="J754" s="407"/>
      <c r="K754" s="407"/>
      <c r="L754" s="407"/>
      <c r="M754" s="407"/>
      <c r="N754" s="407"/>
      <c r="O754" s="407"/>
      <c r="P754" s="407"/>
      <c r="Q754" s="407"/>
      <c r="R754" s="407"/>
      <c r="S754" s="407"/>
      <c r="T754" s="407"/>
      <c r="U754" s="407"/>
      <c r="V754" s="407"/>
      <c r="W754" s="407"/>
      <c r="X754" s="407"/>
      <c r="Y754" s="407"/>
      <c r="Z754" s="407"/>
      <c r="AA754" s="407"/>
      <c r="AB754" s="407"/>
      <c r="AC754" s="407"/>
      <c r="AD754" s="407"/>
      <c r="AE754" s="407"/>
      <c r="AF754" s="407"/>
      <c r="AG754" s="407"/>
      <c r="AH754" s="407"/>
      <c r="AI754" s="407"/>
      <c r="AJ754" s="407"/>
      <c r="AK754" s="407"/>
      <c r="AL754" s="407"/>
      <c r="AM754" s="407"/>
      <c r="AN754" s="407"/>
      <c r="AO754" s="407"/>
      <c r="AP754" s="407"/>
      <c r="AQ754" s="407"/>
      <c r="AR754" s="407"/>
      <c r="AS754" s="407"/>
      <c r="AT754" s="407"/>
      <c r="AU754" s="407"/>
      <c r="AV754" s="407"/>
      <c r="AW754" s="407"/>
      <c r="AX754" s="407"/>
      <c r="AY754" s="407"/>
      <c r="AZ754" s="407"/>
      <c r="BA754" s="407"/>
      <c r="BB754" s="407"/>
      <c r="BC754" s="407"/>
      <c r="BD754" s="407"/>
      <c r="BE754" s="407"/>
      <c r="BF754" s="407"/>
      <c r="BG754" s="407"/>
      <c r="BH754" s="407"/>
      <c r="BI754" s="407"/>
      <c r="BJ754" s="28"/>
      <c r="BK754" s="28"/>
      <c r="BL754" s="28"/>
      <c r="BM754" s="28"/>
    </row>
    <row r="755" spans="1:65" x14ac:dyDescent="0.35">
      <c r="A755" s="28"/>
      <c r="B755" s="402"/>
      <c r="C755" s="403"/>
      <c r="D755" s="404"/>
      <c r="E755" s="405">
        <v>1</v>
      </c>
      <c r="F755" s="406"/>
      <c r="G755" s="523"/>
      <c r="H755" s="407" t="s">
        <v>280</v>
      </c>
      <c r="I755" s="407" t="s">
        <v>280</v>
      </c>
      <c r="J755" s="407" t="s">
        <v>280</v>
      </c>
      <c r="K755" s="407" t="s">
        <v>280</v>
      </c>
      <c r="L755" s="407" t="s">
        <v>280</v>
      </c>
      <c r="M755" s="407" t="s">
        <v>280</v>
      </c>
      <c r="N755" s="407" t="s">
        <v>280</v>
      </c>
      <c r="O755" s="407" t="s">
        <v>280</v>
      </c>
      <c r="P755" s="407" t="s">
        <v>280</v>
      </c>
      <c r="Q755" s="407" t="s">
        <v>280</v>
      </c>
      <c r="R755" s="407" t="s">
        <v>280</v>
      </c>
      <c r="S755" s="407" t="s">
        <v>280</v>
      </c>
      <c r="T755" s="407" t="s">
        <v>280</v>
      </c>
      <c r="U755" s="407" t="s">
        <v>280</v>
      </c>
      <c r="V755" s="407" t="s">
        <v>280</v>
      </c>
      <c r="W755" s="407" t="s">
        <v>280</v>
      </c>
      <c r="X755" s="407" t="s">
        <v>280</v>
      </c>
      <c r="Y755" s="407" t="s">
        <v>280</v>
      </c>
      <c r="Z755" s="407" t="s">
        <v>280</v>
      </c>
      <c r="AA755" s="407" t="s">
        <v>280</v>
      </c>
      <c r="AB755" s="407" t="s">
        <v>280</v>
      </c>
      <c r="AC755" s="407" t="s">
        <v>280</v>
      </c>
      <c r="AD755" s="407" t="s">
        <v>280</v>
      </c>
      <c r="AE755" s="407" t="s">
        <v>280</v>
      </c>
      <c r="AF755" s="407" t="s">
        <v>280</v>
      </c>
      <c r="AG755" s="407" t="s">
        <v>280</v>
      </c>
      <c r="AH755" s="407" t="s">
        <v>280</v>
      </c>
      <c r="AI755" s="407" t="s">
        <v>280</v>
      </c>
      <c r="AJ755" s="407" t="s">
        <v>280</v>
      </c>
      <c r="AK755" s="407" t="s">
        <v>280</v>
      </c>
      <c r="AL755" s="407" t="s">
        <v>280</v>
      </c>
      <c r="AM755" s="407" t="s">
        <v>280</v>
      </c>
      <c r="AN755" s="407" t="s">
        <v>280</v>
      </c>
      <c r="AO755" s="407" t="s">
        <v>280</v>
      </c>
      <c r="AP755" s="407" t="s">
        <v>280</v>
      </c>
      <c r="AQ755" s="407" t="s">
        <v>280</v>
      </c>
      <c r="AR755" s="407" t="s">
        <v>280</v>
      </c>
      <c r="AS755" s="407" t="s">
        <v>280</v>
      </c>
      <c r="AT755" s="407" t="s">
        <v>280</v>
      </c>
      <c r="AU755" s="407" t="s">
        <v>280</v>
      </c>
      <c r="AV755" s="407" t="s">
        <v>280</v>
      </c>
      <c r="AW755" s="407" t="s">
        <v>280</v>
      </c>
      <c r="AX755" s="407" t="s">
        <v>280</v>
      </c>
      <c r="AY755" s="407" t="s">
        <v>280</v>
      </c>
      <c r="AZ755" s="407" t="s">
        <v>280</v>
      </c>
      <c r="BA755" s="407" t="s">
        <v>280</v>
      </c>
      <c r="BB755" s="407" t="s">
        <v>280</v>
      </c>
      <c r="BC755" s="407" t="s">
        <v>280</v>
      </c>
      <c r="BD755" s="407" t="s">
        <v>280</v>
      </c>
      <c r="BE755" s="407" t="s">
        <v>280</v>
      </c>
      <c r="BF755" s="407" t="s">
        <v>280</v>
      </c>
      <c r="BG755" s="407" t="s">
        <v>280</v>
      </c>
      <c r="BH755" s="407" t="s">
        <v>280</v>
      </c>
      <c r="BI755" s="407" t="s">
        <v>280</v>
      </c>
      <c r="BJ755" s="28"/>
      <c r="BK755" s="28"/>
      <c r="BL755" s="28"/>
      <c r="BM755" s="28"/>
    </row>
    <row r="756" spans="1:65" x14ac:dyDescent="0.35">
      <c r="A756" s="28"/>
      <c r="B756" s="402"/>
      <c r="C756" s="403"/>
      <c r="D756" s="404"/>
      <c r="E756" s="405">
        <v>2</v>
      </c>
      <c r="F756" s="406"/>
      <c r="G756" s="408"/>
      <c r="H756" s="524"/>
      <c r="I756" s="407" t="s">
        <v>280</v>
      </c>
      <c r="J756" s="407" t="s">
        <v>280</v>
      </c>
      <c r="K756" s="407" t="s">
        <v>280</v>
      </c>
      <c r="L756" s="407" t="s">
        <v>280</v>
      </c>
      <c r="M756" s="407" t="s">
        <v>280</v>
      </c>
      <c r="N756" s="407" t="s">
        <v>280</v>
      </c>
      <c r="O756" s="407" t="s">
        <v>280</v>
      </c>
      <c r="P756" s="407" t="s">
        <v>280</v>
      </c>
      <c r="Q756" s="407" t="s">
        <v>280</v>
      </c>
      <c r="R756" s="407" t="s">
        <v>280</v>
      </c>
      <c r="S756" s="407" t="s">
        <v>280</v>
      </c>
      <c r="T756" s="407" t="s">
        <v>280</v>
      </c>
      <c r="U756" s="407" t="s">
        <v>280</v>
      </c>
      <c r="V756" s="407" t="s">
        <v>280</v>
      </c>
      <c r="W756" s="407" t="s">
        <v>280</v>
      </c>
      <c r="X756" s="407" t="s">
        <v>280</v>
      </c>
      <c r="Y756" s="407" t="s">
        <v>280</v>
      </c>
      <c r="Z756" s="407" t="s">
        <v>280</v>
      </c>
      <c r="AA756" s="407" t="s">
        <v>280</v>
      </c>
      <c r="AB756" s="407" t="s">
        <v>280</v>
      </c>
      <c r="AC756" s="407" t="s">
        <v>280</v>
      </c>
      <c r="AD756" s="407" t="s">
        <v>280</v>
      </c>
      <c r="AE756" s="407" t="s">
        <v>280</v>
      </c>
      <c r="AF756" s="407" t="s">
        <v>280</v>
      </c>
      <c r="AG756" s="407" t="s">
        <v>280</v>
      </c>
      <c r="AH756" s="407" t="s">
        <v>280</v>
      </c>
      <c r="AI756" s="407" t="s">
        <v>280</v>
      </c>
      <c r="AJ756" s="407" t="s">
        <v>280</v>
      </c>
      <c r="AK756" s="407" t="s">
        <v>280</v>
      </c>
      <c r="AL756" s="407" t="s">
        <v>280</v>
      </c>
      <c r="AM756" s="407" t="s">
        <v>280</v>
      </c>
      <c r="AN756" s="407" t="s">
        <v>280</v>
      </c>
      <c r="AO756" s="407" t="s">
        <v>280</v>
      </c>
      <c r="AP756" s="407" t="s">
        <v>280</v>
      </c>
      <c r="AQ756" s="407" t="s">
        <v>280</v>
      </c>
      <c r="AR756" s="407" t="s">
        <v>280</v>
      </c>
      <c r="AS756" s="407" t="s">
        <v>280</v>
      </c>
      <c r="AT756" s="407" t="s">
        <v>280</v>
      </c>
      <c r="AU756" s="407" t="s">
        <v>280</v>
      </c>
      <c r="AV756" s="407" t="s">
        <v>280</v>
      </c>
      <c r="AW756" s="407" t="s">
        <v>280</v>
      </c>
      <c r="AX756" s="407" t="s">
        <v>280</v>
      </c>
      <c r="AY756" s="407" t="s">
        <v>280</v>
      </c>
      <c r="AZ756" s="407" t="s">
        <v>280</v>
      </c>
      <c r="BA756" s="407" t="s">
        <v>280</v>
      </c>
      <c r="BB756" s="407" t="s">
        <v>280</v>
      </c>
      <c r="BC756" s="407" t="s">
        <v>280</v>
      </c>
      <c r="BD756" s="407" t="s">
        <v>280</v>
      </c>
      <c r="BE756" s="407" t="s">
        <v>280</v>
      </c>
      <c r="BF756" s="407" t="s">
        <v>280</v>
      </c>
      <c r="BG756" s="407" t="s">
        <v>280</v>
      </c>
      <c r="BH756" s="407" t="s">
        <v>280</v>
      </c>
      <c r="BI756" s="407" t="s">
        <v>280</v>
      </c>
      <c r="BJ756" s="28"/>
      <c r="BK756" s="28"/>
      <c r="BL756" s="28"/>
      <c r="BM756" s="28"/>
    </row>
    <row r="757" spans="1:65" x14ac:dyDescent="0.35">
      <c r="A757" s="28"/>
      <c r="B757" s="402"/>
      <c r="C757" s="403"/>
      <c r="D757" s="404"/>
      <c r="E757" s="405">
        <v>3</v>
      </c>
      <c r="F757" s="406"/>
      <c r="G757" s="408"/>
      <c r="H757" s="409"/>
      <c r="I757" s="524"/>
      <c r="J757" s="407" t="s">
        <v>280</v>
      </c>
      <c r="K757" s="407" t="s">
        <v>280</v>
      </c>
      <c r="L757" s="407" t="s">
        <v>280</v>
      </c>
      <c r="M757" s="407" t="s">
        <v>280</v>
      </c>
      <c r="N757" s="407" t="s">
        <v>280</v>
      </c>
      <c r="O757" s="407" t="s">
        <v>280</v>
      </c>
      <c r="P757" s="407" t="s">
        <v>280</v>
      </c>
      <c r="Q757" s="407" t="s">
        <v>280</v>
      </c>
      <c r="R757" s="407" t="s">
        <v>280</v>
      </c>
      <c r="S757" s="407" t="s">
        <v>280</v>
      </c>
      <c r="T757" s="407" t="s">
        <v>280</v>
      </c>
      <c r="U757" s="407" t="s">
        <v>280</v>
      </c>
      <c r="V757" s="407" t="s">
        <v>280</v>
      </c>
      <c r="W757" s="407" t="s">
        <v>280</v>
      </c>
      <c r="X757" s="407" t="s">
        <v>280</v>
      </c>
      <c r="Y757" s="407" t="s">
        <v>280</v>
      </c>
      <c r="Z757" s="407" t="s">
        <v>280</v>
      </c>
      <c r="AA757" s="407" t="s">
        <v>280</v>
      </c>
      <c r="AB757" s="407" t="s">
        <v>280</v>
      </c>
      <c r="AC757" s="407" t="s">
        <v>280</v>
      </c>
      <c r="AD757" s="407" t="s">
        <v>280</v>
      </c>
      <c r="AE757" s="407" t="s">
        <v>280</v>
      </c>
      <c r="AF757" s="407" t="s">
        <v>280</v>
      </c>
      <c r="AG757" s="407" t="s">
        <v>280</v>
      </c>
      <c r="AH757" s="407" t="s">
        <v>280</v>
      </c>
      <c r="AI757" s="407" t="s">
        <v>280</v>
      </c>
      <c r="AJ757" s="407" t="s">
        <v>280</v>
      </c>
      <c r="AK757" s="407" t="s">
        <v>280</v>
      </c>
      <c r="AL757" s="407" t="s">
        <v>280</v>
      </c>
      <c r="AM757" s="407" t="s">
        <v>280</v>
      </c>
      <c r="AN757" s="407" t="s">
        <v>280</v>
      </c>
      <c r="AO757" s="407" t="s">
        <v>280</v>
      </c>
      <c r="AP757" s="407" t="s">
        <v>280</v>
      </c>
      <c r="AQ757" s="407" t="s">
        <v>280</v>
      </c>
      <c r="AR757" s="407" t="s">
        <v>280</v>
      </c>
      <c r="AS757" s="407" t="s">
        <v>280</v>
      </c>
      <c r="AT757" s="407" t="s">
        <v>280</v>
      </c>
      <c r="AU757" s="407" t="s">
        <v>280</v>
      </c>
      <c r="AV757" s="407" t="s">
        <v>280</v>
      </c>
      <c r="AW757" s="407" t="s">
        <v>280</v>
      </c>
      <c r="AX757" s="407" t="s">
        <v>280</v>
      </c>
      <c r="AY757" s="407" t="s">
        <v>280</v>
      </c>
      <c r="AZ757" s="407" t="s">
        <v>280</v>
      </c>
      <c r="BA757" s="407" t="s">
        <v>280</v>
      </c>
      <c r="BB757" s="407" t="s">
        <v>280</v>
      </c>
      <c r="BC757" s="407" t="s">
        <v>280</v>
      </c>
      <c r="BD757" s="407" t="s">
        <v>280</v>
      </c>
      <c r="BE757" s="407" t="s">
        <v>280</v>
      </c>
      <c r="BF757" s="407" t="s">
        <v>280</v>
      </c>
      <c r="BG757" s="407" t="s">
        <v>280</v>
      </c>
      <c r="BH757" s="407" t="s">
        <v>280</v>
      </c>
      <c r="BI757" s="407" t="s">
        <v>280</v>
      </c>
      <c r="BJ757" s="28"/>
      <c r="BK757" s="28"/>
      <c r="BL757" s="28"/>
      <c r="BM757" s="28"/>
    </row>
    <row r="758" spans="1:65" x14ac:dyDescent="0.35">
      <c r="A758" s="28"/>
      <c r="B758" s="402"/>
      <c r="C758" s="403"/>
      <c r="D758" s="404"/>
      <c r="E758" s="405">
        <v>4</v>
      </c>
      <c r="F758" s="406"/>
      <c r="G758" s="408"/>
      <c r="H758" s="409"/>
      <c r="I758" s="409"/>
      <c r="J758" s="524"/>
      <c r="K758" s="407" t="s">
        <v>280</v>
      </c>
      <c r="L758" s="407" t="s">
        <v>280</v>
      </c>
      <c r="M758" s="407" t="s">
        <v>280</v>
      </c>
      <c r="N758" s="407" t="s">
        <v>280</v>
      </c>
      <c r="O758" s="407" t="s">
        <v>280</v>
      </c>
      <c r="P758" s="407" t="s">
        <v>280</v>
      </c>
      <c r="Q758" s="407" t="s">
        <v>280</v>
      </c>
      <c r="R758" s="407" t="s">
        <v>280</v>
      </c>
      <c r="S758" s="407" t="s">
        <v>280</v>
      </c>
      <c r="T758" s="407" t="s">
        <v>280</v>
      </c>
      <c r="U758" s="407" t="s">
        <v>280</v>
      </c>
      <c r="V758" s="407" t="s">
        <v>280</v>
      </c>
      <c r="W758" s="407" t="s">
        <v>280</v>
      </c>
      <c r="X758" s="407" t="s">
        <v>280</v>
      </c>
      <c r="Y758" s="407" t="s">
        <v>280</v>
      </c>
      <c r="Z758" s="407" t="s">
        <v>280</v>
      </c>
      <c r="AA758" s="407" t="s">
        <v>280</v>
      </c>
      <c r="AB758" s="407" t="s">
        <v>280</v>
      </c>
      <c r="AC758" s="407" t="s">
        <v>280</v>
      </c>
      <c r="AD758" s="407" t="s">
        <v>280</v>
      </c>
      <c r="AE758" s="407" t="s">
        <v>280</v>
      </c>
      <c r="AF758" s="407" t="s">
        <v>280</v>
      </c>
      <c r="AG758" s="407" t="s">
        <v>280</v>
      </c>
      <c r="AH758" s="407" t="s">
        <v>280</v>
      </c>
      <c r="AI758" s="407" t="s">
        <v>280</v>
      </c>
      <c r="AJ758" s="407" t="s">
        <v>280</v>
      </c>
      <c r="AK758" s="407" t="s">
        <v>280</v>
      </c>
      <c r="AL758" s="407" t="s">
        <v>280</v>
      </c>
      <c r="AM758" s="407" t="s">
        <v>280</v>
      </c>
      <c r="AN758" s="407" t="s">
        <v>280</v>
      </c>
      <c r="AO758" s="407" t="s">
        <v>280</v>
      </c>
      <c r="AP758" s="407" t="s">
        <v>280</v>
      </c>
      <c r="AQ758" s="407" t="s">
        <v>280</v>
      </c>
      <c r="AR758" s="407" t="s">
        <v>280</v>
      </c>
      <c r="AS758" s="407" t="s">
        <v>280</v>
      </c>
      <c r="AT758" s="407" t="s">
        <v>280</v>
      </c>
      <c r="AU758" s="407" t="s">
        <v>280</v>
      </c>
      <c r="AV758" s="407" t="s">
        <v>280</v>
      </c>
      <c r="AW758" s="407" t="s">
        <v>280</v>
      </c>
      <c r="AX758" s="407" t="s">
        <v>280</v>
      </c>
      <c r="AY758" s="407" t="s">
        <v>280</v>
      </c>
      <c r="AZ758" s="407" t="s">
        <v>280</v>
      </c>
      <c r="BA758" s="407" t="s">
        <v>280</v>
      </c>
      <c r="BB758" s="407" t="s">
        <v>280</v>
      </c>
      <c r="BC758" s="407" t="s">
        <v>280</v>
      </c>
      <c r="BD758" s="407" t="s">
        <v>280</v>
      </c>
      <c r="BE758" s="407" t="s">
        <v>280</v>
      </c>
      <c r="BF758" s="407" t="s">
        <v>280</v>
      </c>
      <c r="BG758" s="407" t="s">
        <v>280</v>
      </c>
      <c r="BH758" s="407" t="s">
        <v>280</v>
      </c>
      <c r="BI758" s="407" t="s">
        <v>280</v>
      </c>
      <c r="BJ758" s="28"/>
      <c r="BK758" s="28"/>
      <c r="BL758" s="28"/>
      <c r="BM758" s="28"/>
    </row>
    <row r="759" spans="1:65" x14ac:dyDescent="0.35">
      <c r="A759" s="28"/>
      <c r="B759" s="402"/>
      <c r="C759" s="403"/>
      <c r="D759" s="404"/>
      <c r="E759" s="405">
        <v>5</v>
      </c>
      <c r="F759" s="406"/>
      <c r="G759" s="408"/>
      <c r="H759" s="409"/>
      <c r="I759" s="409"/>
      <c r="J759" s="409"/>
      <c r="K759" s="524"/>
      <c r="L759" s="407" t="s">
        <v>280</v>
      </c>
      <c r="M759" s="407" t="s">
        <v>280</v>
      </c>
      <c r="N759" s="407" t="s">
        <v>280</v>
      </c>
      <c r="O759" s="407" t="s">
        <v>280</v>
      </c>
      <c r="P759" s="407" t="s">
        <v>280</v>
      </c>
      <c r="Q759" s="407" t="s">
        <v>280</v>
      </c>
      <c r="R759" s="407" t="s">
        <v>280</v>
      </c>
      <c r="S759" s="407" t="s">
        <v>280</v>
      </c>
      <c r="T759" s="407" t="s">
        <v>280</v>
      </c>
      <c r="U759" s="407" t="s">
        <v>280</v>
      </c>
      <c r="V759" s="407" t="s">
        <v>280</v>
      </c>
      <c r="W759" s="407" t="s">
        <v>280</v>
      </c>
      <c r="X759" s="407" t="s">
        <v>280</v>
      </c>
      <c r="Y759" s="407" t="s">
        <v>280</v>
      </c>
      <c r="Z759" s="407" t="s">
        <v>280</v>
      </c>
      <c r="AA759" s="407" t="s">
        <v>280</v>
      </c>
      <c r="AB759" s="407" t="s">
        <v>280</v>
      </c>
      <c r="AC759" s="407" t="s">
        <v>280</v>
      </c>
      <c r="AD759" s="407" t="s">
        <v>280</v>
      </c>
      <c r="AE759" s="407" t="s">
        <v>280</v>
      </c>
      <c r="AF759" s="407" t="s">
        <v>280</v>
      </c>
      <c r="AG759" s="407" t="s">
        <v>280</v>
      </c>
      <c r="AH759" s="407" t="s">
        <v>280</v>
      </c>
      <c r="AI759" s="407" t="s">
        <v>280</v>
      </c>
      <c r="AJ759" s="407" t="s">
        <v>280</v>
      </c>
      <c r="AK759" s="407" t="s">
        <v>280</v>
      </c>
      <c r="AL759" s="407" t="s">
        <v>280</v>
      </c>
      <c r="AM759" s="407" t="s">
        <v>280</v>
      </c>
      <c r="AN759" s="407" t="s">
        <v>280</v>
      </c>
      <c r="AO759" s="407" t="s">
        <v>280</v>
      </c>
      <c r="AP759" s="407" t="s">
        <v>280</v>
      </c>
      <c r="AQ759" s="407" t="s">
        <v>280</v>
      </c>
      <c r="AR759" s="407" t="s">
        <v>280</v>
      </c>
      <c r="AS759" s="407" t="s">
        <v>280</v>
      </c>
      <c r="AT759" s="407" t="s">
        <v>280</v>
      </c>
      <c r="AU759" s="407" t="s">
        <v>280</v>
      </c>
      <c r="AV759" s="407" t="s">
        <v>280</v>
      </c>
      <c r="AW759" s="407" t="s">
        <v>280</v>
      </c>
      <c r="AX759" s="407" t="s">
        <v>280</v>
      </c>
      <c r="AY759" s="407" t="s">
        <v>280</v>
      </c>
      <c r="AZ759" s="407" t="s">
        <v>280</v>
      </c>
      <c r="BA759" s="407" t="s">
        <v>280</v>
      </c>
      <c r="BB759" s="407" t="s">
        <v>280</v>
      </c>
      <c r="BC759" s="407" t="s">
        <v>280</v>
      </c>
      <c r="BD759" s="407" t="s">
        <v>280</v>
      </c>
      <c r="BE759" s="407" t="s">
        <v>280</v>
      </c>
      <c r="BF759" s="407" t="s">
        <v>280</v>
      </c>
      <c r="BG759" s="407" t="s">
        <v>280</v>
      </c>
      <c r="BH759" s="407" t="s">
        <v>280</v>
      </c>
      <c r="BI759" s="407" t="s">
        <v>280</v>
      </c>
      <c r="BJ759" s="28"/>
      <c r="BK759" s="28"/>
      <c r="BL759" s="28"/>
      <c r="BM759" s="28"/>
    </row>
    <row r="760" spans="1:65" x14ac:dyDescent="0.35">
      <c r="A760" s="28"/>
      <c r="B760" s="402"/>
      <c r="C760" s="403"/>
      <c r="D760" s="404"/>
      <c r="E760" s="405">
        <v>6</v>
      </c>
      <c r="F760" s="406"/>
      <c r="G760" s="408"/>
      <c r="H760" s="409"/>
      <c r="I760" s="409"/>
      <c r="J760" s="409"/>
      <c r="K760" s="409"/>
      <c r="L760" s="524"/>
      <c r="M760" s="407" t="s">
        <v>280</v>
      </c>
      <c r="N760" s="407" t="s">
        <v>280</v>
      </c>
      <c r="O760" s="407" t="s">
        <v>280</v>
      </c>
      <c r="P760" s="407" t="s">
        <v>280</v>
      </c>
      <c r="Q760" s="407" t="s">
        <v>280</v>
      </c>
      <c r="R760" s="407" t="s">
        <v>280</v>
      </c>
      <c r="S760" s="407" t="s">
        <v>280</v>
      </c>
      <c r="T760" s="407" t="s">
        <v>280</v>
      </c>
      <c r="U760" s="407" t="s">
        <v>280</v>
      </c>
      <c r="V760" s="407" t="s">
        <v>280</v>
      </c>
      <c r="W760" s="407" t="s">
        <v>280</v>
      </c>
      <c r="X760" s="407" t="s">
        <v>280</v>
      </c>
      <c r="Y760" s="407" t="s">
        <v>280</v>
      </c>
      <c r="Z760" s="407" t="s">
        <v>280</v>
      </c>
      <c r="AA760" s="407" t="s">
        <v>280</v>
      </c>
      <c r="AB760" s="407" t="s">
        <v>280</v>
      </c>
      <c r="AC760" s="407" t="s">
        <v>280</v>
      </c>
      <c r="AD760" s="407" t="s">
        <v>280</v>
      </c>
      <c r="AE760" s="407" t="s">
        <v>280</v>
      </c>
      <c r="AF760" s="407" t="s">
        <v>280</v>
      </c>
      <c r="AG760" s="407" t="s">
        <v>280</v>
      </c>
      <c r="AH760" s="407" t="s">
        <v>280</v>
      </c>
      <c r="AI760" s="407" t="s">
        <v>280</v>
      </c>
      <c r="AJ760" s="407" t="s">
        <v>280</v>
      </c>
      <c r="AK760" s="407" t="s">
        <v>280</v>
      </c>
      <c r="AL760" s="407" t="s">
        <v>280</v>
      </c>
      <c r="AM760" s="407" t="s">
        <v>280</v>
      </c>
      <c r="AN760" s="407" t="s">
        <v>280</v>
      </c>
      <c r="AO760" s="407" t="s">
        <v>280</v>
      </c>
      <c r="AP760" s="407" t="s">
        <v>280</v>
      </c>
      <c r="AQ760" s="407" t="s">
        <v>280</v>
      </c>
      <c r="AR760" s="407" t="s">
        <v>280</v>
      </c>
      <c r="AS760" s="407" t="s">
        <v>280</v>
      </c>
      <c r="AT760" s="407" t="s">
        <v>280</v>
      </c>
      <c r="AU760" s="407" t="s">
        <v>280</v>
      </c>
      <c r="AV760" s="407" t="s">
        <v>280</v>
      </c>
      <c r="AW760" s="407" t="s">
        <v>280</v>
      </c>
      <c r="AX760" s="407" t="s">
        <v>280</v>
      </c>
      <c r="AY760" s="407" t="s">
        <v>280</v>
      </c>
      <c r="AZ760" s="407" t="s">
        <v>280</v>
      </c>
      <c r="BA760" s="407" t="s">
        <v>280</v>
      </c>
      <c r="BB760" s="407" t="s">
        <v>280</v>
      </c>
      <c r="BC760" s="407" t="s">
        <v>280</v>
      </c>
      <c r="BD760" s="407" t="s">
        <v>280</v>
      </c>
      <c r="BE760" s="407" t="s">
        <v>280</v>
      </c>
      <c r="BF760" s="407" t="s">
        <v>280</v>
      </c>
      <c r="BG760" s="407" t="s">
        <v>280</v>
      </c>
      <c r="BH760" s="407" t="s">
        <v>280</v>
      </c>
      <c r="BI760" s="407" t="s">
        <v>280</v>
      </c>
      <c r="BJ760" s="28"/>
      <c r="BK760" s="28"/>
      <c r="BL760" s="28"/>
      <c r="BM760" s="28"/>
    </row>
    <row r="761" spans="1:65" x14ac:dyDescent="0.35">
      <c r="A761" s="28"/>
      <c r="B761" s="402"/>
      <c r="C761" s="403"/>
      <c r="D761" s="404"/>
      <c r="E761" s="405">
        <v>7</v>
      </c>
      <c r="F761" s="406"/>
      <c r="G761" s="408"/>
      <c r="H761" s="409"/>
      <c r="I761" s="409"/>
      <c r="J761" s="409"/>
      <c r="K761" s="409"/>
      <c r="L761" s="409"/>
      <c r="M761" s="524"/>
      <c r="N761" s="407" t="s">
        <v>280</v>
      </c>
      <c r="O761" s="407" t="s">
        <v>280</v>
      </c>
      <c r="P761" s="407" t="s">
        <v>280</v>
      </c>
      <c r="Q761" s="407" t="s">
        <v>280</v>
      </c>
      <c r="R761" s="407" t="s">
        <v>280</v>
      </c>
      <c r="S761" s="407" t="s">
        <v>280</v>
      </c>
      <c r="T761" s="407" t="s">
        <v>280</v>
      </c>
      <c r="U761" s="407" t="s">
        <v>280</v>
      </c>
      <c r="V761" s="407" t="s">
        <v>280</v>
      </c>
      <c r="W761" s="407" t="s">
        <v>280</v>
      </c>
      <c r="X761" s="407" t="s">
        <v>280</v>
      </c>
      <c r="Y761" s="407" t="s">
        <v>280</v>
      </c>
      <c r="Z761" s="407" t="s">
        <v>280</v>
      </c>
      <c r="AA761" s="407" t="s">
        <v>280</v>
      </c>
      <c r="AB761" s="407" t="s">
        <v>280</v>
      </c>
      <c r="AC761" s="407" t="s">
        <v>280</v>
      </c>
      <c r="AD761" s="407" t="s">
        <v>280</v>
      </c>
      <c r="AE761" s="407" t="s">
        <v>280</v>
      </c>
      <c r="AF761" s="407" t="s">
        <v>280</v>
      </c>
      <c r="AG761" s="407" t="s">
        <v>280</v>
      </c>
      <c r="AH761" s="407" t="s">
        <v>280</v>
      </c>
      <c r="AI761" s="407" t="s">
        <v>280</v>
      </c>
      <c r="AJ761" s="407" t="s">
        <v>280</v>
      </c>
      <c r="AK761" s="407" t="s">
        <v>280</v>
      </c>
      <c r="AL761" s="407" t="s">
        <v>280</v>
      </c>
      <c r="AM761" s="407" t="s">
        <v>280</v>
      </c>
      <c r="AN761" s="407" t="s">
        <v>280</v>
      </c>
      <c r="AO761" s="407" t="s">
        <v>280</v>
      </c>
      <c r="AP761" s="407" t="s">
        <v>280</v>
      </c>
      <c r="AQ761" s="407" t="s">
        <v>280</v>
      </c>
      <c r="AR761" s="407" t="s">
        <v>280</v>
      </c>
      <c r="AS761" s="407" t="s">
        <v>280</v>
      </c>
      <c r="AT761" s="407" t="s">
        <v>280</v>
      </c>
      <c r="AU761" s="407" t="s">
        <v>280</v>
      </c>
      <c r="AV761" s="407" t="s">
        <v>280</v>
      </c>
      <c r="AW761" s="407" t="s">
        <v>280</v>
      </c>
      <c r="AX761" s="407" t="s">
        <v>280</v>
      </c>
      <c r="AY761" s="407" t="s">
        <v>280</v>
      </c>
      <c r="AZ761" s="407" t="s">
        <v>280</v>
      </c>
      <c r="BA761" s="407" t="s">
        <v>280</v>
      </c>
      <c r="BB761" s="407" t="s">
        <v>280</v>
      </c>
      <c r="BC761" s="407" t="s">
        <v>280</v>
      </c>
      <c r="BD761" s="407" t="s">
        <v>280</v>
      </c>
      <c r="BE761" s="407" t="s">
        <v>280</v>
      </c>
      <c r="BF761" s="407" t="s">
        <v>280</v>
      </c>
      <c r="BG761" s="407" t="s">
        <v>280</v>
      </c>
      <c r="BH761" s="407" t="s">
        <v>280</v>
      </c>
      <c r="BI761" s="407" t="s">
        <v>280</v>
      </c>
      <c r="BJ761" s="28"/>
      <c r="BK761" s="28"/>
      <c r="BL761" s="28"/>
      <c r="BM761" s="28"/>
    </row>
    <row r="762" spans="1:65" x14ac:dyDescent="0.35">
      <c r="A762" s="28"/>
      <c r="B762" s="402"/>
      <c r="C762" s="403"/>
      <c r="D762" s="404"/>
      <c r="E762" s="405">
        <v>8</v>
      </c>
      <c r="F762" s="406"/>
      <c r="G762" s="408"/>
      <c r="H762" s="409"/>
      <c r="I762" s="409"/>
      <c r="J762" s="409"/>
      <c r="K762" s="409"/>
      <c r="L762" s="409"/>
      <c r="M762" s="409"/>
      <c r="N762" s="524"/>
      <c r="O762" s="407" t="s">
        <v>280</v>
      </c>
      <c r="P762" s="407" t="s">
        <v>280</v>
      </c>
      <c r="Q762" s="407" t="s">
        <v>280</v>
      </c>
      <c r="R762" s="407" t="s">
        <v>280</v>
      </c>
      <c r="S762" s="407" t="s">
        <v>280</v>
      </c>
      <c r="T762" s="407" t="s">
        <v>280</v>
      </c>
      <c r="U762" s="407" t="s">
        <v>280</v>
      </c>
      <c r="V762" s="407" t="s">
        <v>280</v>
      </c>
      <c r="W762" s="407" t="s">
        <v>280</v>
      </c>
      <c r="X762" s="407" t="s">
        <v>280</v>
      </c>
      <c r="Y762" s="407" t="s">
        <v>280</v>
      </c>
      <c r="Z762" s="407" t="s">
        <v>280</v>
      </c>
      <c r="AA762" s="407" t="s">
        <v>280</v>
      </c>
      <c r="AB762" s="407" t="s">
        <v>280</v>
      </c>
      <c r="AC762" s="407" t="s">
        <v>280</v>
      </c>
      <c r="AD762" s="407" t="s">
        <v>280</v>
      </c>
      <c r="AE762" s="407" t="s">
        <v>280</v>
      </c>
      <c r="AF762" s="407" t="s">
        <v>280</v>
      </c>
      <c r="AG762" s="407" t="s">
        <v>280</v>
      </c>
      <c r="AH762" s="407" t="s">
        <v>280</v>
      </c>
      <c r="AI762" s="407" t="s">
        <v>280</v>
      </c>
      <c r="AJ762" s="407" t="s">
        <v>280</v>
      </c>
      <c r="AK762" s="407" t="s">
        <v>280</v>
      </c>
      <c r="AL762" s="407" t="s">
        <v>280</v>
      </c>
      <c r="AM762" s="407" t="s">
        <v>280</v>
      </c>
      <c r="AN762" s="407" t="s">
        <v>280</v>
      </c>
      <c r="AO762" s="407" t="s">
        <v>280</v>
      </c>
      <c r="AP762" s="407" t="s">
        <v>280</v>
      </c>
      <c r="AQ762" s="407" t="s">
        <v>280</v>
      </c>
      <c r="AR762" s="407" t="s">
        <v>280</v>
      </c>
      <c r="AS762" s="407" t="s">
        <v>280</v>
      </c>
      <c r="AT762" s="407" t="s">
        <v>280</v>
      </c>
      <c r="AU762" s="407" t="s">
        <v>280</v>
      </c>
      <c r="AV762" s="407" t="s">
        <v>280</v>
      </c>
      <c r="AW762" s="407" t="s">
        <v>280</v>
      </c>
      <c r="AX762" s="407" t="s">
        <v>280</v>
      </c>
      <c r="AY762" s="407" t="s">
        <v>280</v>
      </c>
      <c r="AZ762" s="407" t="s">
        <v>280</v>
      </c>
      <c r="BA762" s="407" t="s">
        <v>280</v>
      </c>
      <c r="BB762" s="407" t="s">
        <v>280</v>
      </c>
      <c r="BC762" s="407" t="s">
        <v>280</v>
      </c>
      <c r="BD762" s="407" t="s">
        <v>280</v>
      </c>
      <c r="BE762" s="407" t="s">
        <v>280</v>
      </c>
      <c r="BF762" s="407" t="s">
        <v>280</v>
      </c>
      <c r="BG762" s="407" t="s">
        <v>280</v>
      </c>
      <c r="BH762" s="407" t="s">
        <v>280</v>
      </c>
      <c r="BI762" s="407" t="s">
        <v>280</v>
      </c>
      <c r="BJ762" s="28"/>
      <c r="BK762" s="28"/>
      <c r="BL762" s="28"/>
      <c r="BM762" s="28"/>
    </row>
    <row r="763" spans="1:65" x14ac:dyDescent="0.35">
      <c r="A763" s="28"/>
      <c r="B763" s="402"/>
      <c r="C763" s="403"/>
      <c r="D763" s="404"/>
      <c r="E763" s="405">
        <v>9</v>
      </c>
      <c r="F763" s="406"/>
      <c r="G763" s="408"/>
      <c r="H763" s="409"/>
      <c r="I763" s="409"/>
      <c r="J763" s="409"/>
      <c r="K763" s="409"/>
      <c r="L763" s="409"/>
      <c r="M763" s="409"/>
      <c r="N763" s="409"/>
      <c r="O763" s="524"/>
      <c r="P763" s="407" t="s">
        <v>280</v>
      </c>
      <c r="Q763" s="407" t="s">
        <v>280</v>
      </c>
      <c r="R763" s="407" t="s">
        <v>280</v>
      </c>
      <c r="S763" s="407" t="s">
        <v>280</v>
      </c>
      <c r="T763" s="407" t="s">
        <v>280</v>
      </c>
      <c r="U763" s="407" t="s">
        <v>280</v>
      </c>
      <c r="V763" s="407" t="s">
        <v>280</v>
      </c>
      <c r="W763" s="407" t="s">
        <v>280</v>
      </c>
      <c r="X763" s="407" t="s">
        <v>280</v>
      </c>
      <c r="Y763" s="407" t="s">
        <v>280</v>
      </c>
      <c r="Z763" s="407" t="s">
        <v>280</v>
      </c>
      <c r="AA763" s="407" t="s">
        <v>280</v>
      </c>
      <c r="AB763" s="407" t="s">
        <v>280</v>
      </c>
      <c r="AC763" s="407" t="s">
        <v>280</v>
      </c>
      <c r="AD763" s="407" t="s">
        <v>280</v>
      </c>
      <c r="AE763" s="407" t="s">
        <v>280</v>
      </c>
      <c r="AF763" s="407" t="s">
        <v>280</v>
      </c>
      <c r="AG763" s="407" t="s">
        <v>280</v>
      </c>
      <c r="AH763" s="407" t="s">
        <v>280</v>
      </c>
      <c r="AI763" s="407" t="s">
        <v>280</v>
      </c>
      <c r="AJ763" s="407" t="s">
        <v>280</v>
      </c>
      <c r="AK763" s="407" t="s">
        <v>280</v>
      </c>
      <c r="AL763" s="407" t="s">
        <v>280</v>
      </c>
      <c r="AM763" s="407" t="s">
        <v>280</v>
      </c>
      <c r="AN763" s="407" t="s">
        <v>280</v>
      </c>
      <c r="AO763" s="407" t="s">
        <v>280</v>
      </c>
      <c r="AP763" s="407" t="s">
        <v>280</v>
      </c>
      <c r="AQ763" s="407" t="s">
        <v>280</v>
      </c>
      <c r="AR763" s="407" t="s">
        <v>280</v>
      </c>
      <c r="AS763" s="407" t="s">
        <v>280</v>
      </c>
      <c r="AT763" s="407" t="s">
        <v>280</v>
      </c>
      <c r="AU763" s="407" t="s">
        <v>280</v>
      </c>
      <c r="AV763" s="407" t="s">
        <v>280</v>
      </c>
      <c r="AW763" s="407" t="s">
        <v>280</v>
      </c>
      <c r="AX763" s="407" t="s">
        <v>280</v>
      </c>
      <c r="AY763" s="407" t="s">
        <v>280</v>
      </c>
      <c r="AZ763" s="407" t="s">
        <v>280</v>
      </c>
      <c r="BA763" s="407" t="s">
        <v>280</v>
      </c>
      <c r="BB763" s="407" t="s">
        <v>280</v>
      </c>
      <c r="BC763" s="407" t="s">
        <v>280</v>
      </c>
      <c r="BD763" s="407" t="s">
        <v>280</v>
      </c>
      <c r="BE763" s="407" t="s">
        <v>280</v>
      </c>
      <c r="BF763" s="407" t="s">
        <v>280</v>
      </c>
      <c r="BG763" s="407" t="s">
        <v>280</v>
      </c>
      <c r="BH763" s="407" t="s">
        <v>280</v>
      </c>
      <c r="BI763" s="407" t="s">
        <v>280</v>
      </c>
      <c r="BJ763" s="28"/>
      <c r="BK763" s="28"/>
      <c r="BL763" s="28"/>
      <c r="BM763" s="28"/>
    </row>
    <row r="764" spans="1:65" x14ac:dyDescent="0.35">
      <c r="A764" s="28"/>
      <c r="B764" s="402"/>
      <c r="C764" s="403"/>
      <c r="D764" s="404"/>
      <c r="E764" s="411">
        <v>10</v>
      </c>
      <c r="F764" s="406"/>
      <c r="G764" s="408"/>
      <c r="H764" s="409"/>
      <c r="I764" s="409"/>
      <c r="J764" s="409"/>
      <c r="K764" s="409"/>
      <c r="L764" s="409"/>
      <c r="M764" s="409"/>
      <c r="N764" s="409"/>
      <c r="O764" s="409"/>
      <c r="P764" s="524"/>
      <c r="Q764" s="407" t="s">
        <v>280</v>
      </c>
      <c r="R764" s="407" t="s">
        <v>280</v>
      </c>
      <c r="S764" s="407" t="s">
        <v>280</v>
      </c>
      <c r="T764" s="407" t="s">
        <v>280</v>
      </c>
      <c r="U764" s="407" t="s">
        <v>280</v>
      </c>
      <c r="V764" s="407" t="s">
        <v>280</v>
      </c>
      <c r="W764" s="407" t="s">
        <v>280</v>
      </c>
      <c r="X764" s="407" t="s">
        <v>280</v>
      </c>
      <c r="Y764" s="407" t="s">
        <v>280</v>
      </c>
      <c r="Z764" s="407" t="s">
        <v>280</v>
      </c>
      <c r="AA764" s="407" t="s">
        <v>280</v>
      </c>
      <c r="AB764" s="407" t="s">
        <v>280</v>
      </c>
      <c r="AC764" s="407" t="s">
        <v>280</v>
      </c>
      <c r="AD764" s="407" t="s">
        <v>280</v>
      </c>
      <c r="AE764" s="407" t="s">
        <v>280</v>
      </c>
      <c r="AF764" s="407" t="s">
        <v>280</v>
      </c>
      <c r="AG764" s="407" t="s">
        <v>280</v>
      </c>
      <c r="AH764" s="407" t="s">
        <v>280</v>
      </c>
      <c r="AI764" s="407" t="s">
        <v>280</v>
      </c>
      <c r="AJ764" s="407" t="s">
        <v>280</v>
      </c>
      <c r="AK764" s="407" t="s">
        <v>280</v>
      </c>
      <c r="AL764" s="407" t="s">
        <v>280</v>
      </c>
      <c r="AM764" s="407" t="s">
        <v>280</v>
      </c>
      <c r="AN764" s="407" t="s">
        <v>280</v>
      </c>
      <c r="AO764" s="407" t="s">
        <v>280</v>
      </c>
      <c r="AP764" s="407" t="s">
        <v>280</v>
      </c>
      <c r="AQ764" s="407" t="s">
        <v>280</v>
      </c>
      <c r="AR764" s="407" t="s">
        <v>280</v>
      </c>
      <c r="AS764" s="407" t="s">
        <v>280</v>
      </c>
      <c r="AT764" s="407" t="s">
        <v>280</v>
      </c>
      <c r="AU764" s="407" t="s">
        <v>280</v>
      </c>
      <c r="AV764" s="407" t="s">
        <v>280</v>
      </c>
      <c r="AW764" s="407" t="s">
        <v>280</v>
      </c>
      <c r="AX764" s="407" t="s">
        <v>280</v>
      </c>
      <c r="AY764" s="407" t="s">
        <v>280</v>
      </c>
      <c r="AZ764" s="407" t="s">
        <v>280</v>
      </c>
      <c r="BA764" s="407" t="s">
        <v>280</v>
      </c>
      <c r="BB764" s="407" t="s">
        <v>280</v>
      </c>
      <c r="BC764" s="407" t="s">
        <v>280</v>
      </c>
      <c r="BD764" s="407" t="s">
        <v>280</v>
      </c>
      <c r="BE764" s="407" t="s">
        <v>280</v>
      </c>
      <c r="BF764" s="407" t="s">
        <v>280</v>
      </c>
      <c r="BG764" s="407" t="s">
        <v>280</v>
      </c>
      <c r="BH764" s="407" t="s">
        <v>280</v>
      </c>
      <c r="BI764" s="407" t="s">
        <v>280</v>
      </c>
      <c r="BJ764" s="28"/>
      <c r="BK764" s="28"/>
      <c r="BL764" s="28"/>
      <c r="BM764" s="28"/>
    </row>
    <row r="765" spans="1:65" x14ac:dyDescent="0.35">
      <c r="A765" s="28"/>
      <c r="B765" s="196"/>
      <c r="C765" s="402" t="s">
        <v>69</v>
      </c>
      <c r="D765" s="196"/>
      <c r="E765" s="196"/>
      <c r="F765" s="412"/>
      <c r="G765" s="431">
        <v>0.76746106394581959</v>
      </c>
      <c r="H765" s="431">
        <v>0.76746106394581959</v>
      </c>
      <c r="I765" s="431">
        <v>0.76746106394581959</v>
      </c>
      <c r="J765" s="431">
        <v>0.76746106394581959</v>
      </c>
      <c r="K765" s="431">
        <v>0.76746106394581959</v>
      </c>
      <c r="L765" s="431">
        <v>0</v>
      </c>
      <c r="M765" s="431">
        <v>0</v>
      </c>
      <c r="N765" s="431">
        <v>0</v>
      </c>
      <c r="O765" s="431">
        <v>0</v>
      </c>
      <c r="P765" s="431">
        <v>0</v>
      </c>
      <c r="Q765" s="431">
        <v>0</v>
      </c>
      <c r="R765" s="431">
        <v>0</v>
      </c>
      <c r="S765" s="431">
        <v>0</v>
      </c>
      <c r="T765" s="431">
        <v>0</v>
      </c>
      <c r="U765" s="431">
        <v>0</v>
      </c>
      <c r="V765" s="431">
        <v>0</v>
      </c>
      <c r="W765" s="431">
        <v>0</v>
      </c>
      <c r="X765" s="431">
        <v>0</v>
      </c>
      <c r="Y765" s="431">
        <v>0</v>
      </c>
      <c r="Z765" s="431">
        <v>0</v>
      </c>
      <c r="AA765" s="431">
        <v>0</v>
      </c>
      <c r="AB765" s="431">
        <v>0</v>
      </c>
      <c r="AC765" s="431">
        <v>0</v>
      </c>
      <c r="AD765" s="431">
        <v>0</v>
      </c>
      <c r="AE765" s="431">
        <v>0</v>
      </c>
      <c r="AF765" s="431">
        <v>0</v>
      </c>
      <c r="AG765" s="431">
        <v>0</v>
      </c>
      <c r="AH765" s="431">
        <v>0</v>
      </c>
      <c r="AI765" s="431">
        <v>0</v>
      </c>
      <c r="AJ765" s="431">
        <v>0</v>
      </c>
      <c r="AK765" s="431">
        <v>0</v>
      </c>
      <c r="AL765" s="431">
        <v>0</v>
      </c>
      <c r="AM765" s="431">
        <v>0</v>
      </c>
      <c r="AN765" s="431">
        <v>0</v>
      </c>
      <c r="AO765" s="431">
        <v>0</v>
      </c>
      <c r="AP765" s="431">
        <v>0</v>
      </c>
      <c r="AQ765" s="431">
        <v>0</v>
      </c>
      <c r="AR765" s="431">
        <v>0</v>
      </c>
      <c r="AS765" s="431">
        <v>0</v>
      </c>
      <c r="AT765" s="431">
        <v>0</v>
      </c>
      <c r="AU765" s="431">
        <v>0</v>
      </c>
      <c r="AV765" s="431">
        <v>0</v>
      </c>
      <c r="AW765" s="431">
        <v>0</v>
      </c>
      <c r="AX765" s="431">
        <v>0</v>
      </c>
      <c r="AY765" s="431">
        <v>0</v>
      </c>
      <c r="AZ765" s="431">
        <v>0</v>
      </c>
      <c r="BA765" s="431">
        <v>0</v>
      </c>
      <c r="BB765" s="431">
        <v>0</v>
      </c>
      <c r="BC765" s="431">
        <v>0</v>
      </c>
      <c r="BD765" s="431">
        <v>0</v>
      </c>
      <c r="BE765" s="431">
        <v>0</v>
      </c>
      <c r="BF765" s="431">
        <v>0</v>
      </c>
      <c r="BG765" s="431">
        <v>0</v>
      </c>
      <c r="BH765" s="431">
        <v>0</v>
      </c>
      <c r="BI765" s="431">
        <v>0</v>
      </c>
      <c r="BJ765" s="28"/>
      <c r="BK765" s="28"/>
      <c r="BL765" s="28"/>
      <c r="BM765" s="28"/>
    </row>
    <row r="766" spans="1:65" x14ac:dyDescent="0.35">
      <c r="A766" s="28"/>
      <c r="B766" s="28" t="s">
        <v>501</v>
      </c>
      <c r="C766" s="28"/>
      <c r="D766" s="28"/>
      <c r="E766" s="28"/>
      <c r="F766" s="416">
        <v>15348.371431056066</v>
      </c>
      <c r="G766" s="416">
        <v>15485.726299164409</v>
      </c>
      <c r="H766" s="416">
        <v>15600.813340525488</v>
      </c>
      <c r="I766" s="416">
        <v>15686.575357370915</v>
      </c>
      <c r="J766" s="416">
        <v>15779.627320540301</v>
      </c>
      <c r="K766" s="416">
        <v>15817.988935699521</v>
      </c>
      <c r="L766" s="416">
        <v>15691.611250342872</v>
      </c>
      <c r="M766" s="416">
        <v>15577.202563605941</v>
      </c>
      <c r="N766" s="416">
        <v>15477.701047317927</v>
      </c>
      <c r="O766" s="416">
        <v>15391.111409263331</v>
      </c>
      <c r="P766" s="416">
        <v>15313.312085101687</v>
      </c>
      <c r="Q766" s="416">
        <v>15243.630451908857</v>
      </c>
      <c r="R766" s="416">
        <v>15177.611108865403</v>
      </c>
      <c r="S766" s="416">
        <v>15115.698761716292</v>
      </c>
      <c r="T766" s="416">
        <v>15055.823265238563</v>
      </c>
      <c r="U766" s="416">
        <v>14997.581622522261</v>
      </c>
      <c r="V766" s="416">
        <v>14940.859839485125</v>
      </c>
      <c r="W766" s="416">
        <v>14885.583579029802</v>
      </c>
      <c r="X766" s="416">
        <v>14830.855063996583</v>
      </c>
      <c r="Y766" s="416">
        <v>14776.814156766459</v>
      </c>
      <c r="Z766" s="416">
        <v>14723.675737875461</v>
      </c>
      <c r="AA766" s="416">
        <v>14671.66596109839</v>
      </c>
      <c r="AB766" s="416">
        <v>14619.737029130858</v>
      </c>
      <c r="AC766" s="416">
        <v>14567.887067277619</v>
      </c>
      <c r="AD766" s="416">
        <v>14516.071433971863</v>
      </c>
      <c r="AE766" s="416">
        <v>14464.255800666107</v>
      </c>
      <c r="AF766" s="416">
        <v>14412.440167360352</v>
      </c>
      <c r="AG766" s="416">
        <v>14360.624534054596</v>
      </c>
      <c r="AH766" s="416">
        <v>14308.80890074884</v>
      </c>
      <c r="AI766" s="416">
        <v>14256.993267443084</v>
      </c>
      <c r="AJ766" s="416">
        <v>14205.177634137328</v>
      </c>
      <c r="AK766" s="416">
        <v>14153.362000831572</v>
      </c>
      <c r="AL766" s="416">
        <v>14101.546367525816</v>
      </c>
      <c r="AM766" s="416">
        <v>14049.73073422006</v>
      </c>
      <c r="AN766" s="416">
        <v>13997.915100914304</v>
      </c>
      <c r="AO766" s="416">
        <v>13946.099467608548</v>
      </c>
      <c r="AP766" s="416">
        <v>13894.283834302792</v>
      </c>
      <c r="AQ766" s="416">
        <v>13842.518217241202</v>
      </c>
      <c r="AR766" s="416">
        <v>13791.336370103372</v>
      </c>
      <c r="AS766" s="416">
        <v>13740.649968126072</v>
      </c>
      <c r="AT766" s="416">
        <v>13691.61773251777</v>
      </c>
      <c r="AU766" s="416">
        <v>13643.4596693317</v>
      </c>
      <c r="AV766" s="416">
        <v>13595.784475316503</v>
      </c>
      <c r="AW766" s="416">
        <v>13548.109281301306</v>
      </c>
      <c r="AX766" s="416">
        <v>13500.434087286108</v>
      </c>
      <c r="AY766" s="416">
        <v>13452.758893270911</v>
      </c>
      <c r="AZ766" s="416">
        <v>13405.083699255714</v>
      </c>
      <c r="BA766" s="416">
        <v>13357.467746180302</v>
      </c>
      <c r="BB766" s="416">
        <v>13311.415752748491</v>
      </c>
      <c r="BC766" s="416">
        <v>13269.434345702044</v>
      </c>
      <c r="BD766" s="416">
        <v>13231.451755753997</v>
      </c>
      <c r="BE766" s="416">
        <v>13197.864354454652</v>
      </c>
      <c r="BF766" s="416">
        <v>13168.499074417132</v>
      </c>
      <c r="BG766" s="416">
        <v>13141.612042448538</v>
      </c>
      <c r="BH766" s="416">
        <v>13117.676279071198</v>
      </c>
      <c r="BI766" s="416">
        <v>13097.011114187513</v>
      </c>
      <c r="BJ766" s="28"/>
      <c r="BK766" s="28"/>
      <c r="BL766" s="28"/>
      <c r="BM766" s="28"/>
    </row>
    <row r="767" spans="1:65" x14ac:dyDescent="0.35">
      <c r="A767" s="28"/>
      <c r="B767" s="28" t="s">
        <v>502</v>
      </c>
      <c r="C767" s="28"/>
      <c r="D767" s="28"/>
      <c r="E767" s="28"/>
      <c r="F767" s="395">
        <v>0</v>
      </c>
      <c r="G767" s="416">
        <v>15348.371431056066</v>
      </c>
      <c r="H767" s="416">
        <v>15485.726299164409</v>
      </c>
      <c r="I767" s="416">
        <v>15600.813340525488</v>
      </c>
      <c r="J767" s="416">
        <v>15686.575357370915</v>
      </c>
      <c r="K767" s="416">
        <v>15779.627320540301</v>
      </c>
      <c r="L767" s="416">
        <v>15817.988935699521</v>
      </c>
      <c r="M767" s="416">
        <v>15691.611250342872</v>
      </c>
      <c r="N767" s="416">
        <v>15577.202563605941</v>
      </c>
      <c r="O767" s="416">
        <v>15477.701047317927</v>
      </c>
      <c r="P767" s="416">
        <v>15391.111409263331</v>
      </c>
      <c r="Q767" s="416">
        <v>15313.312085101687</v>
      </c>
      <c r="R767" s="416">
        <v>15243.630451908857</v>
      </c>
      <c r="S767" s="416">
        <v>15177.611108865403</v>
      </c>
      <c r="T767" s="416">
        <v>15115.698761716292</v>
      </c>
      <c r="U767" s="416">
        <v>15055.823265238563</v>
      </c>
      <c r="V767" s="416">
        <v>14997.581622522261</v>
      </c>
      <c r="W767" s="416">
        <v>14940.859839485125</v>
      </c>
      <c r="X767" s="416">
        <v>14885.583579029802</v>
      </c>
      <c r="Y767" s="416">
        <v>14830.855063996583</v>
      </c>
      <c r="Z767" s="416">
        <v>14776.814156766459</v>
      </c>
      <c r="AA767" s="416">
        <v>14723.675737875461</v>
      </c>
      <c r="AB767" s="416">
        <v>14671.66596109839</v>
      </c>
      <c r="AC767" s="416">
        <v>14619.737029130858</v>
      </c>
      <c r="AD767" s="416">
        <v>14567.887067277619</v>
      </c>
      <c r="AE767" s="416">
        <v>14516.071433971863</v>
      </c>
      <c r="AF767" s="416">
        <v>14464.255800666107</v>
      </c>
      <c r="AG767" s="416">
        <v>14412.440167360352</v>
      </c>
      <c r="AH767" s="416">
        <v>14360.624534054596</v>
      </c>
      <c r="AI767" s="416">
        <v>14308.80890074884</v>
      </c>
      <c r="AJ767" s="416">
        <v>14256.993267443084</v>
      </c>
      <c r="AK767" s="416">
        <v>14205.177634137328</v>
      </c>
      <c r="AL767" s="416">
        <v>14153.362000831572</v>
      </c>
      <c r="AM767" s="416">
        <v>14101.546367525816</v>
      </c>
      <c r="AN767" s="416">
        <v>14049.73073422006</v>
      </c>
      <c r="AO767" s="416">
        <v>13997.915100914304</v>
      </c>
      <c r="AP767" s="416">
        <v>13946.099467608548</v>
      </c>
      <c r="AQ767" s="416">
        <v>13894.283834302792</v>
      </c>
      <c r="AR767" s="416">
        <v>13842.518217241202</v>
      </c>
      <c r="AS767" s="416">
        <v>13791.336370103372</v>
      </c>
      <c r="AT767" s="416">
        <v>13740.649968126072</v>
      </c>
      <c r="AU767" s="416">
        <v>13691.61773251777</v>
      </c>
      <c r="AV767" s="416">
        <v>13643.4596693317</v>
      </c>
      <c r="AW767" s="416">
        <v>13595.784475316503</v>
      </c>
      <c r="AX767" s="416">
        <v>13548.109281301306</v>
      </c>
      <c r="AY767" s="416">
        <v>13500.434087286108</v>
      </c>
      <c r="AZ767" s="416">
        <v>13452.758893270911</v>
      </c>
      <c r="BA767" s="416">
        <v>13405.083699255714</v>
      </c>
      <c r="BB767" s="416">
        <v>13357.467746180302</v>
      </c>
      <c r="BC767" s="416">
        <v>13311.415752748491</v>
      </c>
      <c r="BD767" s="416">
        <v>13269.434345702044</v>
      </c>
      <c r="BE767" s="416">
        <v>13231.451755753997</v>
      </c>
      <c r="BF767" s="416">
        <v>13197.864354454652</v>
      </c>
      <c r="BG767" s="416">
        <v>13168.499074417132</v>
      </c>
      <c r="BH767" s="416">
        <v>13141.612042448538</v>
      </c>
      <c r="BI767" s="416">
        <v>13117.676279071198</v>
      </c>
      <c r="BJ767" s="28"/>
      <c r="BK767" s="28"/>
      <c r="BL767" s="28"/>
      <c r="BM767" s="28"/>
    </row>
    <row r="768" spans="1:65" x14ac:dyDescent="0.35">
      <c r="A768" s="28"/>
      <c r="B768" s="28"/>
      <c r="C768" s="28"/>
      <c r="D768" s="28"/>
      <c r="E768" s="28"/>
      <c r="F768" s="395"/>
      <c r="G768" s="417"/>
      <c r="H768" s="417"/>
      <c r="I768" s="417"/>
      <c r="J768" s="417"/>
      <c r="K768" s="417"/>
      <c r="L768" s="417"/>
      <c r="M768" s="417"/>
      <c r="N768" s="417"/>
      <c r="O768" s="417"/>
      <c r="P768" s="417"/>
      <c r="Q768" s="417"/>
      <c r="R768" s="417"/>
      <c r="S768" s="417"/>
      <c r="T768" s="417"/>
      <c r="U768" s="417"/>
      <c r="V768" s="417"/>
      <c r="W768" s="417"/>
      <c r="X768" s="417"/>
      <c r="Y768" s="417"/>
      <c r="Z768" s="417"/>
      <c r="AA768" s="417"/>
      <c r="AB768" s="417"/>
      <c r="AC768" s="417"/>
      <c r="AD768" s="417"/>
      <c r="AE768" s="417"/>
      <c r="AF768" s="417"/>
      <c r="AG768" s="417"/>
      <c r="AH768" s="417"/>
      <c r="AI768" s="417"/>
      <c r="AJ768" s="417"/>
      <c r="AK768" s="417"/>
      <c r="AL768" s="417"/>
      <c r="AM768" s="417"/>
      <c r="AN768" s="417"/>
      <c r="AO768" s="417"/>
      <c r="AP768" s="417"/>
      <c r="AQ768" s="417"/>
      <c r="AR768" s="417"/>
      <c r="AS768" s="417"/>
      <c r="AT768" s="417"/>
      <c r="AU768" s="417"/>
      <c r="AV768" s="417"/>
      <c r="AW768" s="417"/>
      <c r="AX768" s="417"/>
      <c r="AY768" s="417"/>
      <c r="AZ768" s="417"/>
      <c r="BA768" s="417"/>
      <c r="BB768" s="417"/>
      <c r="BC768" s="417"/>
      <c r="BD768" s="417"/>
      <c r="BE768" s="417"/>
      <c r="BF768" s="417"/>
      <c r="BG768" s="417"/>
      <c r="BH768" s="417"/>
      <c r="BI768" s="417"/>
      <c r="BJ768" s="28"/>
      <c r="BK768" s="28"/>
      <c r="BL768" s="28"/>
      <c r="BM768" s="28"/>
    </row>
    <row r="769" spans="1:65" x14ac:dyDescent="0.35">
      <c r="A769" s="211"/>
      <c r="B769" s="309" t="s">
        <v>503</v>
      </c>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211"/>
      <c r="AW769" s="211"/>
      <c r="AX769" s="211"/>
      <c r="AY769" s="211"/>
      <c r="AZ769" s="211"/>
      <c r="BA769" s="211"/>
      <c r="BB769" s="211"/>
      <c r="BC769" s="211"/>
      <c r="BD769" s="211"/>
      <c r="BE769" s="211"/>
      <c r="BF769" s="211"/>
      <c r="BG769" s="211"/>
      <c r="BH769" s="211"/>
      <c r="BI769" s="211"/>
      <c r="BJ769" s="211"/>
      <c r="BK769" s="28"/>
      <c r="BL769" s="28"/>
      <c r="BM769" s="28"/>
    </row>
    <row r="770" spans="1:65" x14ac:dyDescent="0.35">
      <c r="A770" s="28"/>
      <c r="B770" s="394"/>
      <c r="C770" s="28"/>
      <c r="D770" s="28"/>
      <c r="E770" s="28"/>
      <c r="F770" s="395"/>
      <c r="G770" s="417"/>
      <c r="H770" s="417"/>
      <c r="I770" s="417"/>
      <c r="J770" s="417"/>
      <c r="K770" s="417"/>
      <c r="L770" s="417"/>
      <c r="M770" s="417"/>
      <c r="N770" s="417"/>
      <c r="O770" s="417"/>
      <c r="P770" s="417"/>
      <c r="Q770" s="417"/>
      <c r="R770" s="417"/>
      <c r="S770" s="417"/>
      <c r="T770" s="417"/>
      <c r="U770" s="417"/>
      <c r="V770" s="417"/>
      <c r="W770" s="417"/>
      <c r="X770" s="417"/>
      <c r="Y770" s="417"/>
      <c r="Z770" s="417"/>
      <c r="AA770" s="417"/>
      <c r="AB770" s="417"/>
      <c r="AC770" s="417"/>
      <c r="AD770" s="417"/>
      <c r="AE770" s="417"/>
      <c r="AF770" s="417"/>
      <c r="AG770" s="417"/>
      <c r="AH770" s="417"/>
      <c r="AI770" s="417"/>
      <c r="AJ770" s="417"/>
      <c r="AK770" s="417"/>
      <c r="AL770" s="417"/>
      <c r="AM770" s="417"/>
      <c r="AN770" s="417"/>
      <c r="AO770" s="417"/>
      <c r="AP770" s="417"/>
      <c r="AQ770" s="417"/>
      <c r="AR770" s="417"/>
      <c r="AS770" s="417"/>
      <c r="AT770" s="417"/>
      <c r="AU770" s="417"/>
      <c r="AV770" s="417"/>
      <c r="AW770" s="417"/>
      <c r="AX770" s="417"/>
      <c r="AY770" s="417"/>
      <c r="AZ770" s="417"/>
      <c r="BA770" s="417"/>
      <c r="BB770" s="417"/>
      <c r="BC770" s="417"/>
      <c r="BD770" s="417"/>
      <c r="BE770" s="417"/>
      <c r="BF770" s="417"/>
      <c r="BG770" s="417"/>
      <c r="BH770" s="417"/>
      <c r="BI770" s="417"/>
      <c r="BJ770" s="28"/>
      <c r="BK770" s="28"/>
      <c r="BL770" s="28"/>
      <c r="BM770" s="28"/>
    </row>
    <row r="771" spans="1:65" x14ac:dyDescent="0.35">
      <c r="A771" s="196"/>
      <c r="B771" s="201" t="s">
        <v>504</v>
      </c>
      <c r="C771" s="196"/>
      <c r="D771" s="196"/>
      <c r="E771" s="196"/>
      <c r="F771" s="418"/>
      <c r="G771" s="396">
        <v>370.53278089518091</v>
      </c>
      <c r="H771" s="396">
        <v>382.87400505542854</v>
      </c>
      <c r="I771" s="396">
        <v>395.03130153855636</v>
      </c>
      <c r="J771" s="396">
        <v>406.79197428761466</v>
      </c>
      <c r="K771" s="396">
        <v>419.08386896180031</v>
      </c>
      <c r="L771" s="396">
        <v>430.2446087074369</v>
      </c>
      <c r="M771" s="396">
        <v>437.11094051149684</v>
      </c>
      <c r="N771" s="396">
        <v>444.39950928923514</v>
      </c>
      <c r="O771" s="396">
        <v>452.22078976441662</v>
      </c>
      <c r="P771" s="396">
        <v>460.54706487851917</v>
      </c>
      <c r="Q771" s="396">
        <v>469.28117968155726</v>
      </c>
      <c r="R771" s="396">
        <v>478.42336617017082</v>
      </c>
      <c r="S771" s="396">
        <v>487.8511784377352</v>
      </c>
      <c r="T771" s="396">
        <v>497.59056020371492</v>
      </c>
      <c r="U771" s="396">
        <v>507.58453235832457</v>
      </c>
      <c r="V771" s="396">
        <v>517.82745440832025</v>
      </c>
      <c r="W771" s="396">
        <v>528.32285274439664</v>
      </c>
      <c r="X771" s="396">
        <v>539.07555334527126</v>
      </c>
      <c r="Y771" s="396">
        <v>550.05982892543011</v>
      </c>
      <c r="Z771" s="396">
        <v>561.28639682670087</v>
      </c>
      <c r="AA771" s="396">
        <v>572.76954353930228</v>
      </c>
      <c r="AB771" s="396">
        <v>584.52497209324906</v>
      </c>
      <c r="AC771" s="396">
        <v>596.51746965495806</v>
      </c>
      <c r="AD771" s="396">
        <v>608.75163271777001</v>
      </c>
      <c r="AE771" s="396">
        <v>621.23030942835987</v>
      </c>
      <c r="AF771" s="396">
        <v>633.95670629565245</v>
      </c>
      <c r="AG771" s="396">
        <v>646.93551126866271</v>
      </c>
      <c r="AH771" s="396">
        <v>660.17149427035065</v>
      </c>
      <c r="AI771" s="396">
        <v>673.66950842337531</v>
      </c>
      <c r="AJ771" s="396">
        <v>687.43449128725752</v>
      </c>
      <c r="AK771" s="396">
        <v>701.47146610678635</v>
      </c>
      <c r="AL771" s="396">
        <v>715.78554307149125</v>
      </c>
      <c r="AM771" s="396">
        <v>730.38192058598759</v>
      </c>
      <c r="AN771" s="396">
        <v>745.26588655098476</v>
      </c>
      <c r="AO771" s="396">
        <v>760.44281965473397</v>
      </c>
      <c r="AP771" s="396">
        <v>775.91819067466975</v>
      </c>
      <c r="AQ771" s="396">
        <v>791.6975637889883</v>
      </c>
      <c r="AR771" s="396">
        <v>807.78951662965051</v>
      </c>
      <c r="AS771" s="396">
        <v>824.23191504317947</v>
      </c>
      <c r="AT771" s="396">
        <v>841.02773715691353</v>
      </c>
      <c r="AU771" s="396">
        <v>858.25783092209485</v>
      </c>
      <c r="AV771" s="396">
        <v>875.88580451158725</v>
      </c>
      <c r="AW771" s="396">
        <v>893.89645425009394</v>
      </c>
      <c r="AX771" s="396">
        <v>912.26623538353203</v>
      </c>
      <c r="AY771" s="396">
        <v>931.00199102913712</v>
      </c>
      <c r="AZ771" s="396">
        <v>950.11068540426197</v>
      </c>
      <c r="BA771" s="396">
        <v>969.59940568520358</v>
      </c>
      <c r="BB771" s="396">
        <v>989.4797522701482</v>
      </c>
      <c r="BC771" s="396">
        <v>1009.8735375544197</v>
      </c>
      <c r="BD771" s="396">
        <v>1030.9915864749039</v>
      </c>
      <c r="BE771" s="396">
        <v>1052.8589073177359</v>
      </c>
      <c r="BF771" s="396">
        <v>1075.5393527307472</v>
      </c>
      <c r="BG771" s="396">
        <v>1099.0536409088311</v>
      </c>
      <c r="BH771" s="396">
        <v>1123.2882621206338</v>
      </c>
      <c r="BI771" s="396">
        <v>1148.3108135266864</v>
      </c>
      <c r="BJ771" s="196"/>
      <c r="BK771" s="196"/>
      <c r="BL771" s="196"/>
      <c r="BM771" s="196"/>
    </row>
    <row r="772" spans="1:65" x14ac:dyDescent="0.35">
      <c r="A772" s="196"/>
      <c r="B772" s="234" t="s">
        <v>505</v>
      </c>
      <c r="D772" s="196"/>
      <c r="E772" s="196"/>
      <c r="F772" s="418"/>
      <c r="G772" s="396">
        <v>479.10643523654585</v>
      </c>
      <c r="H772" s="396">
        <v>506.57616352284037</v>
      </c>
      <c r="I772" s="396">
        <v>553.320116617027</v>
      </c>
      <c r="J772" s="396">
        <v>583.07589224393121</v>
      </c>
      <c r="K772" s="396">
        <v>604.67327748905552</v>
      </c>
      <c r="L772" s="396">
        <v>145.8243999394646</v>
      </c>
      <c r="M772" s="396">
        <v>135.2006465524498</v>
      </c>
      <c r="N772" s="396">
        <v>120.42299765769994</v>
      </c>
      <c r="O772" s="396">
        <v>107.32616862007033</v>
      </c>
      <c r="P772" s="396">
        <v>98.758729188898528</v>
      </c>
      <c r="Q772" s="396">
        <v>90.589519580053661</v>
      </c>
      <c r="R772" s="396">
        <v>87.900389727285742</v>
      </c>
      <c r="S772" s="396">
        <v>84.422233522337066</v>
      </c>
      <c r="T772" s="396">
        <v>83.615860502389523</v>
      </c>
      <c r="U772" s="396">
        <v>83.297720857129491</v>
      </c>
      <c r="V772" s="396">
        <v>83.082459404600854</v>
      </c>
      <c r="W772" s="396">
        <v>82.919770430203457</v>
      </c>
      <c r="X772" s="396">
        <v>84.080070629670828</v>
      </c>
      <c r="Y772" s="396">
        <v>85.028007372724886</v>
      </c>
      <c r="Z772" s="396">
        <v>85.626455170486054</v>
      </c>
      <c r="AA772" s="396">
        <v>85.831023980194431</v>
      </c>
      <c r="AB772" s="396">
        <v>87.76647607447471</v>
      </c>
      <c r="AC772" s="396">
        <v>89.748599212528759</v>
      </c>
      <c r="AD772" s="396">
        <v>91.854410670402757</v>
      </c>
      <c r="AE772" s="396">
        <v>94.071914356450208</v>
      </c>
      <c r="AF772" s="396">
        <v>96.342951918135697</v>
      </c>
      <c r="AG772" s="396">
        <v>98.668815743769045</v>
      </c>
      <c r="AH772" s="396">
        <v>101.05082942185848</v>
      </c>
      <c r="AI772" s="396">
        <v>103.4903484943305</v>
      </c>
      <c r="AJ772" s="396">
        <v>105.98876122793328</v>
      </c>
      <c r="AK772" s="396">
        <v>108.54748940426327</v>
      </c>
      <c r="AL772" s="396">
        <v>111.16798912886401</v>
      </c>
      <c r="AM772" s="396">
        <v>113.85175165985774</v>
      </c>
      <c r="AN772" s="396">
        <v>116.60030425658181</v>
      </c>
      <c r="AO772" s="396">
        <v>119.41521104871192</v>
      </c>
      <c r="AP772" s="396">
        <v>122.29807392636771</v>
      </c>
      <c r="AQ772" s="396">
        <v>125.12963246365781</v>
      </c>
      <c r="AR772" s="396">
        <v>126.70527501800359</v>
      </c>
      <c r="AS772" s="396">
        <v>128.50800184787298</v>
      </c>
      <c r="AT772" s="396">
        <v>127.31523306747013</v>
      </c>
      <c r="AU772" s="396">
        <v>128.06417417000375</v>
      </c>
      <c r="AV772" s="396">
        <v>129.8407684059801</v>
      </c>
      <c r="AW772" s="396">
        <v>132.975319925478</v>
      </c>
      <c r="AX772" s="396">
        <v>136.18554423518665</v>
      </c>
      <c r="AY772" s="396">
        <v>139.47326819012585</v>
      </c>
      <c r="AZ772" s="396">
        <v>142.84036274834446</v>
      </c>
      <c r="BA772" s="396">
        <v>146.10696642873725</v>
      </c>
      <c r="BB772" s="396">
        <v>144.71942992568535</v>
      </c>
      <c r="BC772" s="396">
        <v>135.1124490814033</v>
      </c>
      <c r="BD772" s="396">
        <v>125.19382767200293</v>
      </c>
      <c r="BE772" s="396">
        <v>113.37954578949811</v>
      </c>
      <c r="BF772" s="396">
        <v>101.52019031764125</v>
      </c>
      <c r="BG772" s="396">
        <v>95.196527508323882</v>
      </c>
      <c r="BH772" s="396">
        <v>86.793158489211677</v>
      </c>
      <c r="BI772" s="396">
        <v>76.742695958173584</v>
      </c>
      <c r="BJ772" s="196"/>
      <c r="BK772" s="196"/>
      <c r="BL772" s="196"/>
      <c r="BM772" s="196"/>
    </row>
    <row r="773" spans="1:65" x14ac:dyDescent="0.35">
      <c r="A773" s="196"/>
      <c r="B773" s="196" t="s">
        <v>506</v>
      </c>
      <c r="C773" s="196"/>
      <c r="D773" s="196"/>
      <c r="E773" s="196"/>
      <c r="F773" s="412"/>
      <c r="G773" s="419">
        <v>108.57365434136494</v>
      </c>
      <c r="H773" s="419">
        <v>123.70215846741183</v>
      </c>
      <c r="I773" s="419">
        <v>158.28881507847063</v>
      </c>
      <c r="J773" s="419">
        <v>176.28391795631654</v>
      </c>
      <c r="K773" s="419">
        <v>185.58940852725522</v>
      </c>
      <c r="L773" s="419">
        <v>-284.42020876797233</v>
      </c>
      <c r="M773" s="419">
        <v>-301.91029395904707</v>
      </c>
      <c r="N773" s="419">
        <v>-323.97651163153523</v>
      </c>
      <c r="O773" s="419">
        <v>-344.89462114434627</v>
      </c>
      <c r="P773" s="419">
        <v>-361.78833568962062</v>
      </c>
      <c r="Q773" s="419">
        <v>-378.6916601015036</v>
      </c>
      <c r="R773" s="419">
        <v>-390.52297644288507</v>
      </c>
      <c r="S773" s="419">
        <v>-403.42894491539812</v>
      </c>
      <c r="T773" s="419">
        <v>-413.97469970132539</v>
      </c>
      <c r="U773" s="419">
        <v>-424.28681150119507</v>
      </c>
      <c r="V773" s="419">
        <v>-434.7449950037194</v>
      </c>
      <c r="W773" s="419">
        <v>-445.40308231419317</v>
      </c>
      <c r="X773" s="419">
        <v>-454.99548271560042</v>
      </c>
      <c r="Y773" s="419">
        <v>-465.0318215527052</v>
      </c>
      <c r="Z773" s="419">
        <v>-475.65994165621481</v>
      </c>
      <c r="AA773" s="419">
        <v>-486.93851955910782</v>
      </c>
      <c r="AB773" s="419">
        <v>-496.75849601877434</v>
      </c>
      <c r="AC773" s="419">
        <v>-506.76887044242932</v>
      </c>
      <c r="AD773" s="419">
        <v>-516.89722204736722</v>
      </c>
      <c r="AE773" s="419">
        <v>-527.15839507190969</v>
      </c>
      <c r="AF773" s="419">
        <v>-537.61375437751678</v>
      </c>
      <c r="AG773" s="419">
        <v>-548.26669552489363</v>
      </c>
      <c r="AH773" s="419">
        <v>-559.1206648484922</v>
      </c>
      <c r="AI773" s="419">
        <v>-570.17915992904477</v>
      </c>
      <c r="AJ773" s="419">
        <v>-581.44573005932421</v>
      </c>
      <c r="AK773" s="419">
        <v>-592.92397670252308</v>
      </c>
      <c r="AL773" s="419">
        <v>-604.61755394262718</v>
      </c>
      <c r="AM773" s="419">
        <v>-616.53016892612982</v>
      </c>
      <c r="AN773" s="419">
        <v>-628.66558229440295</v>
      </c>
      <c r="AO773" s="419">
        <v>-641.027608606022</v>
      </c>
      <c r="AP773" s="419">
        <v>-653.62011674830205</v>
      </c>
      <c r="AQ773" s="419">
        <v>-666.56793132533051</v>
      </c>
      <c r="AR773" s="419">
        <v>-681.08424161164692</v>
      </c>
      <c r="AS773" s="419">
        <v>-695.72391319530652</v>
      </c>
      <c r="AT773" s="419">
        <v>-713.71250408944343</v>
      </c>
      <c r="AU773" s="419">
        <v>-730.1936567520911</v>
      </c>
      <c r="AV773" s="419">
        <v>-746.0450361056071</v>
      </c>
      <c r="AW773" s="419">
        <v>-760.92113432461588</v>
      </c>
      <c r="AX773" s="419">
        <v>-776.08069114834541</v>
      </c>
      <c r="AY773" s="419">
        <v>-791.52872283901127</v>
      </c>
      <c r="AZ773" s="419">
        <v>-807.27032265591754</v>
      </c>
      <c r="BA773" s="419">
        <v>-823.49243925646635</v>
      </c>
      <c r="BB773" s="419">
        <v>-844.76032234446279</v>
      </c>
      <c r="BC773" s="419">
        <v>-874.76108847301646</v>
      </c>
      <c r="BD773" s="419">
        <v>-905.79775880290094</v>
      </c>
      <c r="BE773" s="419">
        <v>-939.47936152823775</v>
      </c>
      <c r="BF773" s="419">
        <v>-974.01916241310596</v>
      </c>
      <c r="BG773" s="419">
        <v>-1003.8571134005072</v>
      </c>
      <c r="BH773" s="419">
        <v>-1036.4951036314221</v>
      </c>
      <c r="BI773" s="419">
        <v>-1071.5681175685129</v>
      </c>
      <c r="BJ773" s="196"/>
      <c r="BK773" s="196"/>
      <c r="BL773" s="196"/>
      <c r="BM773" s="196"/>
    </row>
    <row r="774" spans="1:65" x14ac:dyDescent="0.35">
      <c r="A774" s="196"/>
      <c r="B774" t="s">
        <v>507</v>
      </c>
      <c r="D774" s="196"/>
      <c r="E774" s="196"/>
      <c r="F774" s="419">
        <v>15348.371431056066</v>
      </c>
      <c r="G774" s="419">
        <v>15859.575033252298</v>
      </c>
      <c r="H774" s="419">
        <v>16363.159902503859</v>
      </c>
      <c r="I774" s="419">
        <v>16850.3156494139</v>
      </c>
      <c r="J774" s="419">
        <v>17359.475903993887</v>
      </c>
      <c r="K774" s="420">
        <v>17821.780962800112</v>
      </c>
      <c r="L774" s="419">
        <v>18106.201171568086</v>
      </c>
      <c r="M774" s="419">
        <v>18408.11146552713</v>
      </c>
      <c r="N774" s="419">
        <v>18732.087977158662</v>
      </c>
      <c r="O774" s="419">
        <v>19076.98259830301</v>
      </c>
      <c r="P774" s="419">
        <v>19438.77093399263</v>
      </c>
      <c r="Q774" s="419">
        <v>19817.462594094133</v>
      </c>
      <c r="R774" s="419">
        <v>20207.985570537017</v>
      </c>
      <c r="S774" s="419">
        <v>20611.414515452416</v>
      </c>
      <c r="T774" s="419">
        <v>21025.389215153744</v>
      </c>
      <c r="U774" s="419">
        <v>21449.676026654939</v>
      </c>
      <c r="V774" s="419">
        <v>21884.421021658658</v>
      </c>
      <c r="W774" s="419">
        <v>22329.824103972853</v>
      </c>
      <c r="X774" s="419">
        <v>22784.819586688453</v>
      </c>
      <c r="Y774" s="419">
        <v>23249.851408241157</v>
      </c>
      <c r="Z774" s="419">
        <v>23725.51134989737</v>
      </c>
      <c r="AA774" s="419">
        <v>24212.449869456475</v>
      </c>
      <c r="AB774" s="419">
        <v>24709.20836547525</v>
      </c>
      <c r="AC774" s="419">
        <v>25215.977235917682</v>
      </c>
      <c r="AD774" s="419">
        <v>25732.874457965045</v>
      </c>
      <c r="AE774" s="419">
        <v>26260.032853036952</v>
      </c>
      <c r="AF774" s="419">
        <v>26797.646607414466</v>
      </c>
      <c r="AG774" s="419">
        <v>27345.91330293936</v>
      </c>
      <c r="AH774" s="419">
        <v>27905.033967787851</v>
      </c>
      <c r="AI774" s="419">
        <v>28475.213127716896</v>
      </c>
      <c r="AJ774" s="419">
        <v>29056.658857776216</v>
      </c>
      <c r="AK774" s="419">
        <v>29649.582834478741</v>
      </c>
      <c r="AL774" s="419">
        <v>30254.20038842137</v>
      </c>
      <c r="AM774" s="419">
        <v>30870.730557347495</v>
      </c>
      <c r="AN774" s="419">
        <v>31499.396139641896</v>
      </c>
      <c r="AO774" s="419">
        <v>32140.423748247918</v>
      </c>
      <c r="AP774" s="419">
        <v>32794.043864996216</v>
      </c>
      <c r="AQ774" s="419">
        <v>33460.611796321544</v>
      </c>
      <c r="AR774" s="419">
        <v>34141.696037933194</v>
      </c>
      <c r="AS774" s="419">
        <v>34837.419951128504</v>
      </c>
      <c r="AT774" s="419">
        <v>35551.13245521795</v>
      </c>
      <c r="AU774" s="419">
        <v>36281.326111970047</v>
      </c>
      <c r="AV774" s="419">
        <v>37027.371148075646</v>
      </c>
      <c r="AW774" s="419">
        <v>37788.29228240026</v>
      </c>
      <c r="AX774" s="419">
        <v>38564.372973548612</v>
      </c>
      <c r="AY774" s="419">
        <v>39355.90169638762</v>
      </c>
      <c r="AZ774" s="419">
        <v>40163.172019043537</v>
      </c>
      <c r="BA774" s="419">
        <v>40986.664458300009</v>
      </c>
      <c r="BB774" s="419">
        <v>41831.424780644476</v>
      </c>
      <c r="BC774" s="419">
        <v>42706.1858691175</v>
      </c>
      <c r="BD774" s="419">
        <v>43611.983627920396</v>
      </c>
      <c r="BE774" s="419">
        <v>44551.462989448635</v>
      </c>
      <c r="BF774" s="419">
        <v>45525.482151861739</v>
      </c>
      <c r="BG774" s="419">
        <v>46529.339265262242</v>
      </c>
      <c r="BH774" s="419">
        <v>47565.834368893666</v>
      </c>
      <c r="BI774" s="419">
        <v>48637.402486462175</v>
      </c>
      <c r="BJ774" s="196"/>
      <c r="BK774" s="196"/>
      <c r="BL774" s="196"/>
      <c r="BM774" s="196"/>
    </row>
    <row r="775" spans="1:65" x14ac:dyDescent="0.35">
      <c r="A775" s="196"/>
      <c r="B775" s="196" t="s">
        <v>508</v>
      </c>
      <c r="C775" s="196"/>
      <c r="D775" s="196"/>
      <c r="E775" s="196"/>
      <c r="F775" s="412">
        <v>0</v>
      </c>
      <c r="G775" s="419">
        <v>15718.904211951247</v>
      </c>
      <c r="H775" s="419">
        <v>16242.449038307726</v>
      </c>
      <c r="I775" s="419">
        <v>16758.191204042414</v>
      </c>
      <c r="J775" s="419">
        <v>17257.107623701511</v>
      </c>
      <c r="K775" s="419">
        <v>17778.55977295569</v>
      </c>
      <c r="L775" s="419">
        <v>18252.025571507551</v>
      </c>
      <c r="M775" s="419">
        <v>18543.31211207958</v>
      </c>
      <c r="N775" s="419">
        <v>18852.510974816363</v>
      </c>
      <c r="O775" s="419">
        <v>19184.308766923081</v>
      </c>
      <c r="P775" s="419">
        <v>19537.529663181525</v>
      </c>
      <c r="Q775" s="419">
        <v>19908.052113674185</v>
      </c>
      <c r="R775" s="419">
        <v>20295.885960264302</v>
      </c>
      <c r="S775" s="419">
        <v>20695.836748974754</v>
      </c>
      <c r="T775" s="419">
        <v>21109.005075656132</v>
      </c>
      <c r="U775" s="419">
        <v>21532.973747512067</v>
      </c>
      <c r="V775" s="419">
        <v>21967.503481063257</v>
      </c>
      <c r="W775" s="419">
        <v>22412.743874403055</v>
      </c>
      <c r="X775" s="419">
        <v>22868.899657318121</v>
      </c>
      <c r="Y775" s="419">
        <v>23334.879415613883</v>
      </c>
      <c r="Z775" s="419">
        <v>23811.137805067858</v>
      </c>
      <c r="AA775" s="419">
        <v>24298.280893436673</v>
      </c>
      <c r="AB775" s="419">
        <v>24796.974841549727</v>
      </c>
      <c r="AC775" s="419">
        <v>25305.725835130208</v>
      </c>
      <c r="AD775" s="419">
        <v>25824.728868635451</v>
      </c>
      <c r="AE775" s="419">
        <v>26354.104767393404</v>
      </c>
      <c r="AF775" s="419">
        <v>26893.989559332604</v>
      </c>
      <c r="AG775" s="419">
        <v>27444.582118683131</v>
      </c>
      <c r="AH775" s="419">
        <v>28006.084797209711</v>
      </c>
      <c r="AI775" s="419">
        <v>28578.703476211227</v>
      </c>
      <c r="AJ775" s="419">
        <v>29162.64761900415</v>
      </c>
      <c r="AK775" s="419">
        <v>29758.130323883004</v>
      </c>
      <c r="AL775" s="419">
        <v>30365.368377550232</v>
      </c>
      <c r="AM775" s="419">
        <v>30984.582309007354</v>
      </c>
      <c r="AN775" s="419">
        <v>31615.996443898479</v>
      </c>
      <c r="AO775" s="419">
        <v>32259.83895929663</v>
      </c>
      <c r="AP775" s="419">
        <v>32916.341938922582</v>
      </c>
      <c r="AQ775" s="419">
        <v>33585.741428785208</v>
      </c>
      <c r="AR775" s="419">
        <v>34268.401312951202</v>
      </c>
      <c r="AS775" s="419">
        <v>34965.927952976373</v>
      </c>
      <c r="AT775" s="419">
        <v>35678.447688285414</v>
      </c>
      <c r="AU775" s="419">
        <v>36409.390286140049</v>
      </c>
      <c r="AV775" s="419">
        <v>37157.211916481632</v>
      </c>
      <c r="AW775" s="419">
        <v>37921.267602325745</v>
      </c>
      <c r="AX775" s="419">
        <v>38700.5585177838</v>
      </c>
      <c r="AY775" s="419">
        <v>39495.37496457775</v>
      </c>
      <c r="AZ775" s="419">
        <v>40306.012381791887</v>
      </c>
      <c r="BA775" s="419">
        <v>41132.771424728744</v>
      </c>
      <c r="BB775" s="419">
        <v>41976.144210570157</v>
      </c>
      <c r="BC775" s="419">
        <v>42841.298318198897</v>
      </c>
      <c r="BD775" s="419">
        <v>43737.177455592398</v>
      </c>
      <c r="BE775" s="419">
        <v>44664.842535238138</v>
      </c>
      <c r="BF775" s="419">
        <v>45627.002342179381</v>
      </c>
      <c r="BG775" s="419">
        <v>46624.535792770563</v>
      </c>
      <c r="BH775" s="419">
        <v>47652.627527382872</v>
      </c>
      <c r="BI775" s="419">
        <v>48714.145182420347</v>
      </c>
      <c r="BJ775" s="196"/>
      <c r="BK775" s="196"/>
      <c r="BL775" s="196"/>
      <c r="BM775" s="196"/>
    </row>
    <row r="776" spans="1:65" x14ac:dyDescent="0.35">
      <c r="A776" s="196"/>
      <c r="B776" s="196"/>
      <c r="C776" s="196"/>
      <c r="D776" s="196"/>
      <c r="E776" s="196"/>
      <c r="F776" s="412"/>
      <c r="G776" s="421"/>
      <c r="H776" s="421"/>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c r="AP776" s="421"/>
      <c r="AQ776" s="421"/>
      <c r="AR776" s="421"/>
      <c r="AS776" s="421"/>
      <c r="AT776" s="421"/>
      <c r="AU776" s="421"/>
      <c r="AV776" s="421"/>
      <c r="AW776" s="421"/>
      <c r="AX776" s="421"/>
      <c r="AY776" s="421"/>
      <c r="AZ776" s="421"/>
      <c r="BA776" s="421"/>
      <c r="BB776" s="421"/>
      <c r="BC776" s="421"/>
      <c r="BD776" s="421"/>
      <c r="BE776" s="421"/>
      <c r="BF776" s="421"/>
      <c r="BG776" s="421"/>
      <c r="BH776" s="421"/>
      <c r="BI776" s="421"/>
      <c r="BJ776" s="196"/>
      <c r="BK776" s="196"/>
      <c r="BL776" s="196"/>
      <c r="BM776" s="196"/>
    </row>
    <row r="777" spans="1:65" x14ac:dyDescent="0.35">
      <c r="A777" s="211"/>
      <c r="B777" s="309" t="s">
        <v>509</v>
      </c>
      <c r="C777" s="211"/>
      <c r="D777" s="211"/>
      <c r="E777" s="211"/>
      <c r="F777" s="422"/>
      <c r="G777" s="423"/>
      <c r="H777" s="423"/>
      <c r="I777" s="423"/>
      <c r="J777" s="423"/>
      <c r="K777" s="423"/>
      <c r="L777" s="423"/>
      <c r="M777" s="423"/>
      <c r="N777" s="423"/>
      <c r="O777" s="423"/>
      <c r="P777" s="423"/>
      <c r="Q777" s="423"/>
      <c r="R777" s="423"/>
      <c r="S777" s="423"/>
      <c r="T777" s="423"/>
      <c r="U777" s="423"/>
      <c r="V777" s="423"/>
      <c r="W777" s="423"/>
      <c r="X777" s="423"/>
      <c r="Y777" s="423"/>
      <c r="Z777" s="423"/>
      <c r="AA777" s="423"/>
      <c r="AB777" s="423"/>
      <c r="AC777" s="423"/>
      <c r="AD777" s="423"/>
      <c r="AE777" s="423"/>
      <c r="AF777" s="423"/>
      <c r="AG777" s="423"/>
      <c r="AH777" s="423"/>
      <c r="AI777" s="423"/>
      <c r="AJ777" s="423"/>
      <c r="AK777" s="423"/>
      <c r="AL777" s="423"/>
      <c r="AM777" s="423"/>
      <c r="AN777" s="423"/>
      <c r="AO777" s="423"/>
      <c r="AP777" s="423"/>
      <c r="AQ777" s="423"/>
      <c r="AR777" s="423"/>
      <c r="AS777" s="423"/>
      <c r="AT777" s="423"/>
      <c r="AU777" s="423"/>
      <c r="AV777" s="423"/>
      <c r="AW777" s="423"/>
      <c r="AX777" s="423"/>
      <c r="AY777" s="423"/>
      <c r="AZ777" s="423"/>
      <c r="BA777" s="423"/>
      <c r="BB777" s="423"/>
      <c r="BC777" s="423"/>
      <c r="BD777" s="423"/>
      <c r="BE777" s="423"/>
      <c r="BF777" s="423"/>
      <c r="BG777" s="423"/>
      <c r="BH777" s="423"/>
      <c r="BI777" s="423"/>
      <c r="BJ777" s="423"/>
      <c r="BK777" s="196"/>
      <c r="BL777" s="196"/>
      <c r="BM777" s="196"/>
    </row>
    <row r="778" spans="1:65" x14ac:dyDescent="0.35">
      <c r="A778" s="196"/>
      <c r="B778" s="262"/>
      <c r="C778" s="196"/>
      <c r="D778" s="196"/>
      <c r="E778" s="196"/>
      <c r="F778" s="418"/>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24"/>
      <c r="AE778" s="424"/>
      <c r="AF778" s="424"/>
      <c r="AG778" s="424"/>
      <c r="AH778" s="424"/>
      <c r="AI778" s="424"/>
      <c r="AJ778" s="424"/>
      <c r="AK778" s="424"/>
      <c r="AL778" s="424"/>
      <c r="AM778" s="424"/>
      <c r="AN778" s="424"/>
      <c r="AO778" s="424"/>
      <c r="AP778" s="424"/>
      <c r="AQ778" s="424"/>
      <c r="AR778" s="424"/>
      <c r="AS778" s="424"/>
      <c r="AT778" s="424"/>
      <c r="AU778" s="424"/>
      <c r="AV778" s="424"/>
      <c r="AW778" s="424"/>
      <c r="AX778" s="424"/>
      <c r="AY778" s="424"/>
      <c r="AZ778" s="424"/>
      <c r="BA778" s="424"/>
      <c r="BB778" s="424"/>
      <c r="BC778" s="424"/>
      <c r="BD778" s="424"/>
      <c r="BE778" s="424"/>
      <c r="BF778" s="424"/>
      <c r="BG778" s="424"/>
      <c r="BH778" s="424"/>
      <c r="BI778" s="424"/>
      <c r="BJ778" s="196"/>
      <c r="BK778" s="196"/>
      <c r="BL778" s="196"/>
      <c r="BM778" s="196"/>
    </row>
    <row r="779" spans="1:65" x14ac:dyDescent="0.35">
      <c r="A779" s="196"/>
      <c r="B779" s="196" t="s">
        <v>510</v>
      </c>
      <c r="C779" s="196"/>
      <c r="D779" s="196"/>
      <c r="E779" s="196"/>
      <c r="F779" s="418"/>
      <c r="G779" s="419">
        <v>358.01689333736454</v>
      </c>
      <c r="H779" s="419">
        <v>438.89253431633983</v>
      </c>
      <c r="I779" s="419">
        <v>499.76376433037251</v>
      </c>
      <c r="J779" s="419">
        <v>538.65062200254386</v>
      </c>
      <c r="K779" s="419">
        <v>565.61817037447145</v>
      </c>
      <c r="L779" s="419">
        <v>204.44353678575089</v>
      </c>
      <c r="M779" s="419">
        <v>179.71651968310081</v>
      </c>
      <c r="N779" s="419">
        <v>156.25553896230829</v>
      </c>
      <c r="O779" s="419">
        <v>141.50322569058935</v>
      </c>
      <c r="P779" s="419">
        <v>127.1542518226501</v>
      </c>
      <c r="Q779" s="419">
        <v>114.88353829569714</v>
      </c>
      <c r="R779" s="419">
        <v>115.46772383275969</v>
      </c>
      <c r="S779" s="419">
        <v>110.32621569973043</v>
      </c>
      <c r="T779" s="419">
        <v>101.94929633583286</v>
      </c>
      <c r="U779" s="419">
        <v>95.941836866426897</v>
      </c>
      <c r="V779" s="419">
        <v>91.427955078330328</v>
      </c>
      <c r="W779" s="419">
        <v>83.446321954940515</v>
      </c>
      <c r="X779" s="419">
        <v>78.973457013088435</v>
      </c>
      <c r="Y779" s="419">
        <v>75.80361030716756</v>
      </c>
      <c r="Z779" s="419">
        <v>72.895548995208117</v>
      </c>
      <c r="AA779" s="419">
        <v>70.212232402311329</v>
      </c>
      <c r="AB779" s="419">
        <v>65.459691052845812</v>
      </c>
      <c r="AC779" s="419">
        <v>62.86354408721273</v>
      </c>
      <c r="AD779" s="419">
        <v>60.350513069411839</v>
      </c>
      <c r="AE779" s="419">
        <v>57.991679733429422</v>
      </c>
      <c r="AF779" s="419">
        <v>55.738833118238318</v>
      </c>
      <c r="AG779" s="419">
        <v>53.587182958998405</v>
      </c>
      <c r="AH779" s="419">
        <v>51.532156799214654</v>
      </c>
      <c r="AI779" s="419">
        <v>49.569390026939999</v>
      </c>
      <c r="AJ779" s="419">
        <v>47.694716369555934</v>
      </c>
      <c r="AK779" s="419">
        <v>45.904158825897781</v>
      </c>
      <c r="AL779" s="419">
        <v>44.193921015480228</v>
      </c>
      <c r="AM779" s="419">
        <v>42.560378925521839</v>
      </c>
      <c r="AN779" s="419">
        <v>41.00007303736519</v>
      </c>
      <c r="AO779" s="419">
        <v>39.509700814746203</v>
      </c>
      <c r="AP779" s="419">
        <v>38.086109537182153</v>
      </c>
      <c r="AQ779" s="419">
        <v>36.72628946252641</v>
      </c>
      <c r="AR779" s="419">
        <v>35.427367303479315</v>
      </c>
      <c r="AS779" s="419">
        <v>34.186600003551852</v>
      </c>
      <c r="AT779" s="419">
        <v>33.001368798652756</v>
      </c>
      <c r="AU779" s="419">
        <v>31.869173551112141</v>
      </c>
      <c r="AV779" s="419">
        <v>29.476535457578507</v>
      </c>
      <c r="AW779" s="419">
        <v>27.420827322343534</v>
      </c>
      <c r="AX779" s="419">
        <v>24.106699775493528</v>
      </c>
      <c r="AY779" s="419">
        <v>21.526071671692751</v>
      </c>
      <c r="AZ779" s="419">
        <v>19.371877798766995</v>
      </c>
      <c r="BA779" s="419">
        <v>22.424610532804394</v>
      </c>
      <c r="BB779" s="419">
        <v>39.49698036652358</v>
      </c>
      <c r="BC779" s="419">
        <v>37.814087830194715</v>
      </c>
      <c r="BD779" s="419">
        <v>35.388999671725905</v>
      </c>
      <c r="BE779" s="419">
        <v>37.449406986278532</v>
      </c>
      <c r="BF779" s="419">
        <v>29.450020559213147</v>
      </c>
      <c r="BG779" s="419">
        <v>9.2362535926149114</v>
      </c>
      <c r="BH779" s="419">
        <v>27.907671358698039</v>
      </c>
      <c r="BI779" s="419">
        <v>27.463755200054475</v>
      </c>
      <c r="BJ779" s="28"/>
      <c r="BK779" s="28"/>
      <c r="BL779" s="28"/>
      <c r="BM779" s="28"/>
    </row>
    <row r="780" spans="1:65" x14ac:dyDescent="0.35">
      <c r="A780" s="196"/>
      <c r="B780" s="397" t="s">
        <v>47</v>
      </c>
      <c r="C780" s="398"/>
      <c r="D780" s="399" t="s">
        <v>499</v>
      </c>
      <c r="E780" s="398"/>
      <c r="F780" s="400"/>
      <c r="G780" s="401">
        <v>47.419829660260085</v>
      </c>
      <c r="H780" s="401">
        <v>47.098819944588143</v>
      </c>
      <c r="I780" s="401">
        <v>46.791326427470828</v>
      </c>
      <c r="J780" s="401">
        <v>46.496780005811068</v>
      </c>
      <c r="K780" s="401">
        <v>46.214635538747515</v>
      </c>
      <c r="L780" s="401">
        <v>0</v>
      </c>
      <c r="M780" s="401">
        <v>0</v>
      </c>
      <c r="N780" s="401">
        <v>0</v>
      </c>
      <c r="O780" s="401">
        <v>0</v>
      </c>
      <c r="P780" s="401">
        <v>0</v>
      </c>
      <c r="Q780" s="401">
        <v>0</v>
      </c>
      <c r="R780" s="401">
        <v>0</v>
      </c>
      <c r="S780" s="401">
        <v>0</v>
      </c>
      <c r="T780" s="401">
        <v>0</v>
      </c>
      <c r="U780" s="401">
        <v>0</v>
      </c>
      <c r="V780" s="401">
        <v>0</v>
      </c>
      <c r="W780" s="401">
        <v>0</v>
      </c>
      <c r="X780" s="401">
        <v>0</v>
      </c>
      <c r="Y780" s="401">
        <v>0</v>
      </c>
      <c r="Z780" s="401">
        <v>0</v>
      </c>
      <c r="AA780" s="401">
        <v>0</v>
      </c>
      <c r="AB780" s="401">
        <v>0</v>
      </c>
      <c r="AC780" s="401">
        <v>0</v>
      </c>
      <c r="AD780" s="401">
        <v>0</v>
      </c>
      <c r="AE780" s="401">
        <v>0</v>
      </c>
      <c r="AF780" s="401">
        <v>0</v>
      </c>
      <c r="AG780" s="401">
        <v>0</v>
      </c>
      <c r="AH780" s="401">
        <v>0</v>
      </c>
      <c r="AI780" s="401">
        <v>0</v>
      </c>
      <c r="AJ780" s="401">
        <v>0</v>
      </c>
      <c r="AK780" s="401">
        <v>0</v>
      </c>
      <c r="AL780" s="401">
        <v>0</v>
      </c>
      <c r="AM780" s="401">
        <v>0</v>
      </c>
      <c r="AN780" s="401">
        <v>0</v>
      </c>
      <c r="AO780" s="401">
        <v>0</v>
      </c>
      <c r="AP780" s="401">
        <v>0</v>
      </c>
      <c r="AQ780" s="401">
        <v>0</v>
      </c>
      <c r="AR780" s="401">
        <v>0</v>
      </c>
      <c r="AS780" s="401">
        <v>0</v>
      </c>
      <c r="AT780" s="401">
        <v>0</v>
      </c>
      <c r="AU780" s="401">
        <v>0</v>
      </c>
      <c r="AV780" s="401">
        <v>0</v>
      </c>
      <c r="AW780" s="401">
        <v>0</v>
      </c>
      <c r="AX780" s="401">
        <v>0</v>
      </c>
      <c r="AY780" s="401">
        <v>0</v>
      </c>
      <c r="AZ780" s="401">
        <v>0</v>
      </c>
      <c r="BA780" s="401">
        <v>0</v>
      </c>
      <c r="BB780" s="401">
        <v>0</v>
      </c>
      <c r="BC780" s="401">
        <v>0</v>
      </c>
      <c r="BD780" s="401">
        <v>0</v>
      </c>
      <c r="BE780" s="401">
        <v>0</v>
      </c>
      <c r="BF780" s="401">
        <v>0</v>
      </c>
      <c r="BG780" s="401">
        <v>0</v>
      </c>
      <c r="BH780" s="401">
        <v>0</v>
      </c>
      <c r="BI780" s="401">
        <v>0</v>
      </c>
      <c r="BJ780" s="196"/>
      <c r="BK780" s="196"/>
      <c r="BL780" s="196"/>
      <c r="BM780" s="196"/>
    </row>
    <row r="781" spans="1:65" ht="118" x14ac:dyDescent="0.35">
      <c r="A781" s="196"/>
      <c r="B781" s="196"/>
      <c r="C781" s="402"/>
      <c r="D781" s="404" t="s">
        <v>500</v>
      </c>
      <c r="E781" s="405">
        <v>0</v>
      </c>
      <c r="F781" s="406"/>
      <c r="G781" s="407"/>
      <c r="H781" s="407"/>
      <c r="I781" s="407"/>
      <c r="J781" s="407"/>
      <c r="K781" s="407"/>
      <c r="L781" s="407"/>
      <c r="M781" s="407"/>
      <c r="N781" s="407"/>
      <c r="O781" s="407"/>
      <c r="P781" s="407"/>
      <c r="Q781" s="425"/>
      <c r="R781" s="425"/>
      <c r="S781" s="425"/>
      <c r="T781" s="425"/>
      <c r="U781" s="425"/>
      <c r="V781" s="425"/>
      <c r="W781" s="425"/>
      <c r="X781" s="425"/>
      <c r="Y781" s="425"/>
      <c r="Z781" s="425"/>
      <c r="AA781" s="425"/>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25"/>
      <c r="BC781" s="425"/>
      <c r="BD781" s="425"/>
      <c r="BE781" s="425"/>
      <c r="BF781" s="425"/>
      <c r="BG781" s="425"/>
      <c r="BH781" s="425"/>
      <c r="BI781" s="425"/>
      <c r="BJ781" s="196"/>
      <c r="BK781" s="196"/>
      <c r="BL781" s="196"/>
      <c r="BM781" s="196"/>
    </row>
    <row r="782" spans="1:65" x14ac:dyDescent="0.35">
      <c r="A782" s="196"/>
      <c r="B782" s="196"/>
      <c r="C782" s="402"/>
      <c r="D782" s="404"/>
      <c r="E782" s="405">
        <v>1</v>
      </c>
      <c r="F782" s="406"/>
      <c r="G782" s="523"/>
      <c r="H782" s="425">
        <v>2.00783475051538</v>
      </c>
      <c r="I782" s="425">
        <v>1.9232943399673643</v>
      </c>
      <c r="J782" s="425">
        <v>1.842313525652949</v>
      </c>
      <c r="K782" s="425">
        <v>1.7647424298359826</v>
      </c>
      <c r="L782" s="425">
        <v>1.690437485421836</v>
      </c>
      <c r="M782" s="425">
        <v>1.6192611702461797</v>
      </c>
      <c r="N782" s="425">
        <v>1.5510817525516036</v>
      </c>
      <c r="O782" s="425">
        <v>1.48577304718101</v>
      </c>
      <c r="P782" s="425">
        <v>1.4232141820365463</v>
      </c>
      <c r="Q782" s="425">
        <v>1.3632893743718497</v>
      </c>
      <c r="R782" s="425">
        <v>1.3058877165035612</v>
      </c>
      <c r="S782" s="425">
        <v>1.2509029705455166</v>
      </c>
      <c r="T782" s="425">
        <v>1.1982333717857052</v>
      </c>
      <c r="U782" s="425">
        <v>1.1477814403420967</v>
      </c>
      <c r="V782" s="425">
        <v>1.0994538007487451</v>
      </c>
      <c r="W782" s="425">
        <v>1.0531610091382717</v>
      </c>
      <c r="X782" s="425">
        <v>1.0088173877008708</v>
      </c>
      <c r="Y782" s="425">
        <v>0.96634086611346581</v>
      </c>
      <c r="Z782" s="425">
        <v>0.92565282964553042</v>
      </c>
      <c r="AA782" s="425">
        <v>0.88667797366045542</v>
      </c>
      <c r="AB782" s="425">
        <v>0.84934416424317305</v>
      </c>
      <c r="AC782" s="425">
        <v>0.81358230469609205</v>
      </c>
      <c r="AD782" s="425">
        <v>0.77932620765625671</v>
      </c>
      <c r="AE782" s="425">
        <v>0.74651247259704578</v>
      </c>
      <c r="AF782" s="425">
        <v>0.71508036848769652</v>
      </c>
      <c r="AG782" s="425">
        <v>0.68497172139347762</v>
      </c>
      <c r="AH782" s="425">
        <v>0.65613080680848901</v>
      </c>
      <c r="AI782" s="425">
        <v>0.62850424652181569</v>
      </c>
      <c r="AJ782" s="425">
        <v>0.60204090982616032</v>
      </c>
      <c r="AK782" s="425">
        <v>0.57669181888611154</v>
      </c>
      <c r="AL782" s="425">
        <v>0.55241005809090693</v>
      </c>
      <c r="AM782" s="425">
        <v>0.52915068722392133</v>
      </c>
      <c r="AN782" s="425">
        <v>0.50687065828817746</v>
      </c>
      <c r="AO782" s="425">
        <v>0.4855287358339383</v>
      </c>
      <c r="AP782" s="425">
        <v>0.46508542064093039</v>
      </c>
      <c r="AQ782" s="425">
        <v>0.44550287661394378</v>
      </c>
      <c r="AR782" s="425">
        <v>0.42674486075651458</v>
      </c>
      <c r="AS782" s="425">
        <v>0.40877665609308239</v>
      </c>
      <c r="AT782" s="425">
        <v>0.39156500741547895</v>
      </c>
      <c r="AU782" s="425">
        <v>0.37507805973482722</v>
      </c>
      <c r="AV782" s="425">
        <v>0.3592852993249398</v>
      </c>
      <c r="AW782" s="425">
        <v>0.3441574972481003</v>
      </c>
      <c r="AX782" s="425">
        <v>0.3296666552587067</v>
      </c>
      <c r="AY782" s="425">
        <v>0.31578595398465598</v>
      </c>
      <c r="AZ782" s="425">
        <v>0.30248970329056507</v>
      </c>
      <c r="BA782" s="425">
        <v>0.28975329473096223</v>
      </c>
      <c r="BB782" s="425">
        <v>6.5918874551293882</v>
      </c>
      <c r="BC782" s="425">
        <v>0</v>
      </c>
      <c r="BD782" s="425">
        <v>0</v>
      </c>
      <c r="BE782" s="425">
        <v>0</v>
      </c>
      <c r="BF782" s="425">
        <v>0</v>
      </c>
      <c r="BG782" s="425">
        <v>0</v>
      </c>
      <c r="BH782" s="425">
        <v>0</v>
      </c>
      <c r="BI782" s="425">
        <v>0</v>
      </c>
      <c r="BJ782" s="196"/>
      <c r="BK782" s="196"/>
      <c r="BL782" s="196"/>
      <c r="BM782" s="196"/>
    </row>
    <row r="783" spans="1:65" x14ac:dyDescent="0.35">
      <c r="A783" s="196"/>
      <c r="B783" s="196"/>
      <c r="C783" s="402"/>
      <c r="D783" s="404"/>
      <c r="E783" s="405">
        <v>2</v>
      </c>
      <c r="F783" s="406"/>
      <c r="G783" s="408"/>
      <c r="H783" s="524"/>
      <c r="I783" s="425">
        <v>1.8620854097827837</v>
      </c>
      <c r="J783" s="425">
        <v>1.7836818135814032</v>
      </c>
      <c r="K783" s="425">
        <v>1.7085794214306074</v>
      </c>
      <c r="L783" s="425">
        <v>1.6366392352651082</v>
      </c>
      <c r="M783" s="425">
        <v>1.5677281095697353</v>
      </c>
      <c r="N783" s="425">
        <v>1.5017185049562727</v>
      </c>
      <c r="O783" s="425">
        <v>1.4384882521160085</v>
      </c>
      <c r="P783" s="425">
        <v>1.3779203257111239</v>
      </c>
      <c r="Q783" s="425">
        <v>1.319902627786445</v>
      </c>
      <c r="R783" s="425">
        <v>1.2643277803007</v>
      </c>
      <c r="S783" s="425">
        <v>1.2110929263933021</v>
      </c>
      <c r="T783" s="425">
        <v>1.1600995400188474</v>
      </c>
      <c r="U783" s="425">
        <v>1.1112532435970011</v>
      </c>
      <c r="V783" s="425">
        <v>1.0644636333402853</v>
      </c>
      <c r="W783" s="425">
        <v>1.0196441119364836</v>
      </c>
      <c r="X783" s="425">
        <v>0.97671172827600028</v>
      </c>
      <c r="Y783" s="425">
        <v>0.93558702392753701</v>
      </c>
      <c r="Z783" s="425">
        <v>0.89619388607795658</v>
      </c>
      <c r="AA783" s="425">
        <v>0.85845940666414788</v>
      </c>
      <c r="AB783" s="425">
        <v>0.8223137474361838</v>
      </c>
      <c r="AC783" s="425">
        <v>0.7876900107020286</v>
      </c>
      <c r="AD783" s="425">
        <v>0.75452411551457477</v>
      </c>
      <c r="AE783" s="425">
        <v>0.72275467907185587</v>
      </c>
      <c r="AF783" s="425">
        <v>0.69232290311093569</v>
      </c>
      <c r="AG783" s="425">
        <v>0.6631724650852121</v>
      </c>
      <c r="AH783" s="425">
        <v>0.63524941392372958</v>
      </c>
      <c r="AI783" s="425">
        <v>0.60850207017957247</v>
      </c>
      <c r="AJ783" s="425">
        <v>0.58288093038253785</v>
      </c>
      <c r="AK783" s="425">
        <v>0.55833857541906262</v>
      </c>
      <c r="AL783" s="425">
        <v>0.53482958276983905</v>
      </c>
      <c r="AM783" s="425">
        <v>0.51231044244268797</v>
      </c>
      <c r="AN783" s="425">
        <v>0.49073947644510102</v>
      </c>
      <c r="AO783" s="425">
        <v>0.47007676164741263</v>
      </c>
      <c r="AP783" s="425">
        <v>0.45028405589383735</v>
      </c>
      <c r="AQ783" s="425">
        <v>0.43132472722462312</v>
      </c>
      <c r="AR783" s="425">
        <v>0.41316368607832332</v>
      </c>
      <c r="AS783" s="425">
        <v>0.39576732034870982</v>
      </c>
      <c r="AT783" s="425">
        <v>0.37910343317613254</v>
      </c>
      <c r="AU783" s="425">
        <v>0.36314118335819007</v>
      </c>
      <c r="AV783" s="425">
        <v>0.34785102826942427</v>
      </c>
      <c r="AW783" s="425">
        <v>0.33320466918439584</v>
      </c>
      <c r="AX783" s="425">
        <v>0.31917499890294754</v>
      </c>
      <c r="AY783" s="425">
        <v>0.30573605158071832</v>
      </c>
      <c r="AZ783" s="425">
        <v>0.29286295467205659</v>
      </c>
      <c r="BA783" s="425">
        <v>0.28053188289639092</v>
      </c>
      <c r="BB783" s="425">
        <v>0.26872001414285868</v>
      </c>
      <c r="BC783" s="425">
        <v>6.1133803217500358</v>
      </c>
      <c r="BD783" s="425">
        <v>0</v>
      </c>
      <c r="BE783" s="425">
        <v>0</v>
      </c>
      <c r="BF783" s="425">
        <v>0</v>
      </c>
      <c r="BG783" s="425">
        <v>0</v>
      </c>
      <c r="BH783" s="425">
        <v>0</v>
      </c>
      <c r="BI783" s="425">
        <v>0</v>
      </c>
      <c r="BJ783" s="407"/>
      <c r="BK783" s="196"/>
      <c r="BL783" s="196"/>
      <c r="BM783" s="196"/>
    </row>
    <row r="784" spans="1:65" x14ac:dyDescent="0.35">
      <c r="A784" s="196"/>
      <c r="B784" s="196"/>
      <c r="C784" s="402"/>
      <c r="D784" s="404"/>
      <c r="E784" s="405">
        <v>3</v>
      </c>
      <c r="F784" s="406"/>
      <c r="G784" s="408"/>
      <c r="H784" s="409"/>
      <c r="I784" s="524"/>
      <c r="J784" s="425">
        <v>1.4375960617557932</v>
      </c>
      <c r="K784" s="425">
        <v>1.3770657012608125</v>
      </c>
      <c r="L784" s="425">
        <v>1.3190839875235152</v>
      </c>
      <c r="M784" s="425">
        <v>1.2635436091014722</v>
      </c>
      <c r="N784" s="425">
        <v>1.2103417729287789</v>
      </c>
      <c r="O784" s="425">
        <v>1.1593800140686197</v>
      </c>
      <c r="P784" s="425">
        <v>1.1105640134762567</v>
      </c>
      <c r="Q784" s="425">
        <v>1.0638034234351512</v>
      </c>
      <c r="R784" s="425">
        <v>1.0190117003431447</v>
      </c>
      <c r="S784" s="425">
        <v>0.97610594453922295</v>
      </c>
      <c r="T784" s="425">
        <v>0.93500674687441365</v>
      </c>
      <c r="U784" s="425">
        <v>0.89563804174285933</v>
      </c>
      <c r="V784" s="425">
        <v>0.85792696630105458</v>
      </c>
      <c r="W784" s="425">
        <v>0.8218037256146945</v>
      </c>
      <c r="X784" s="425">
        <v>0.78720146348354947</v>
      </c>
      <c r="Y784" s="425">
        <v>0.75405613870529475</v>
      </c>
      <c r="Z784" s="425">
        <v>0.72230640654928235</v>
      </c>
      <c r="AA784" s="425">
        <v>0.69189350522089155</v>
      </c>
      <c r="AB784" s="425">
        <v>0.66276114710632761</v>
      </c>
      <c r="AC784" s="425">
        <v>0.63485541459658756</v>
      </c>
      <c r="AD784" s="425">
        <v>0.60812466029778389</v>
      </c>
      <c r="AE784" s="425">
        <v>0.58251941144314046</v>
      </c>
      <c r="AF784" s="425">
        <v>0.55799227832974507</v>
      </c>
      <c r="AG784" s="425">
        <v>0.53449786661059784</v>
      </c>
      <c r="AH784" s="425">
        <v>0.51199269327962538</v>
      </c>
      <c r="AI784" s="425">
        <v>0.49043510619416736</v>
      </c>
      <c r="AJ784" s="425">
        <v>0.46978520698599197</v>
      </c>
      <c r="AK784" s="425">
        <v>0.45000477721816068</v>
      </c>
      <c r="AL784" s="425">
        <v>0.43105720765108019</v>
      </c>
      <c r="AM784" s="425">
        <v>0.41290743048682421</v>
      </c>
      <c r="AN784" s="425">
        <v>0.39552185446632632</v>
      </c>
      <c r="AO784" s="425">
        <v>0.37886830269932303</v>
      </c>
      <c r="AP784" s="425">
        <v>0.3629159531119831</v>
      </c>
      <c r="AQ784" s="425">
        <v>0.34763528140200484</v>
      </c>
      <c r="AR784" s="425">
        <v>0.33299800639560462</v>
      </c>
      <c r="AS784" s="425">
        <v>0.31897703770526331</v>
      </c>
      <c r="AT784" s="425">
        <v>0.30554642559135747</v>
      </c>
      <c r="AU784" s="425">
        <v>0.2926813129348792</v>
      </c>
      <c r="AV784" s="425">
        <v>0.28035788923235805</v>
      </c>
      <c r="AW784" s="425">
        <v>0.26855334652783763</v>
      </c>
      <c r="AX784" s="425">
        <v>0.25724583720034971</v>
      </c>
      <c r="AY784" s="425">
        <v>0.246414433528756</v>
      </c>
      <c r="AZ784" s="425">
        <v>0.23603908895912418</v>
      </c>
      <c r="BA784" s="425">
        <v>0.22610060100295051</v>
      </c>
      <c r="BB784" s="425">
        <v>0.21658057569756309</v>
      </c>
      <c r="BC784" s="425">
        <v>0.20746139356292886</v>
      </c>
      <c r="BD784" s="425">
        <v>4.7197467035566305</v>
      </c>
      <c r="BE784" s="425">
        <v>0</v>
      </c>
      <c r="BF784" s="425">
        <v>0</v>
      </c>
      <c r="BG784" s="425">
        <v>0</v>
      </c>
      <c r="BH784" s="425">
        <v>0</v>
      </c>
      <c r="BI784" s="425">
        <v>0</v>
      </c>
      <c r="BJ784" s="196"/>
      <c r="BK784" s="196"/>
      <c r="BL784" s="196"/>
      <c r="BM784" s="196"/>
    </row>
    <row r="785" spans="1:65" x14ac:dyDescent="0.35">
      <c r="A785" s="196"/>
      <c r="B785" s="196"/>
      <c r="C785" s="402"/>
      <c r="D785" s="404"/>
      <c r="E785" s="405">
        <v>4</v>
      </c>
      <c r="F785" s="406"/>
      <c r="G785" s="408"/>
      <c r="H785" s="409"/>
      <c r="I785" s="409"/>
      <c r="J785" s="524"/>
      <c r="K785" s="425">
        <v>2.572910386633557</v>
      </c>
      <c r="L785" s="425">
        <v>2.4645773177226702</v>
      </c>
      <c r="M785" s="425">
        <v>2.3608056411869787</v>
      </c>
      <c r="N785" s="425">
        <v>2.2614032984001589</v>
      </c>
      <c r="O785" s="425">
        <v>2.1661863174148892</v>
      </c>
      <c r="P785" s="425">
        <v>2.0749784724711042</v>
      </c>
      <c r="Q785" s="425">
        <v>1.9876109578407419</v>
      </c>
      <c r="R785" s="425">
        <v>1.9039220754053423</v>
      </c>
      <c r="S785" s="425">
        <v>1.823756935388275</v>
      </c>
      <c r="T785" s="425">
        <v>1.746967169687716</v>
      </c>
      <c r="U785" s="425">
        <v>1.6734106572798124</v>
      </c>
      <c r="V785" s="425">
        <v>1.6029512611838204</v>
      </c>
      <c r="W785" s="425">
        <v>1.535458576502396</v>
      </c>
      <c r="X785" s="425">
        <v>1.470807689070716</v>
      </c>
      <c r="Y785" s="425">
        <v>1.4088789442677387</v>
      </c>
      <c r="Z785" s="425">
        <v>1.3495577255617286</v>
      </c>
      <c r="AA785" s="425">
        <v>1.2927342423801822</v>
      </c>
      <c r="AB785" s="425">
        <v>1.2383033269115431</v>
      </c>
      <c r="AC785" s="425">
        <v>1.1861642394626362</v>
      </c>
      <c r="AD785" s="425">
        <v>1.1362204820115778</v>
      </c>
      <c r="AE785" s="425">
        <v>1.0883796196110902</v>
      </c>
      <c r="AF785" s="425">
        <v>1.042553109311676</v>
      </c>
      <c r="AG785" s="425">
        <v>0.99865613628802641</v>
      </c>
      <c r="AH785" s="425">
        <v>0.95660745686537263</v>
      </c>
      <c r="AI785" s="425">
        <v>0.91632924815525174</v>
      </c>
      <c r="AJ785" s="425">
        <v>0.87774696402239916</v>
      </c>
      <c r="AK785" s="425">
        <v>0.84078919711619282</v>
      </c>
      <c r="AL785" s="425">
        <v>0.80538754671130042</v>
      </c>
      <c r="AM785" s="425">
        <v>0.77147649211292979</v>
      </c>
      <c r="AN785" s="425">
        <v>0.73899327139238535</v>
      </c>
      <c r="AO785" s="425">
        <v>0.70787776522849533</v>
      </c>
      <c r="AP785" s="425">
        <v>0.67807238563992711</v>
      </c>
      <c r="AQ785" s="425">
        <v>0.64952196940245632</v>
      </c>
      <c r="AR785" s="425">
        <v>0.62217367595393192</v>
      </c>
      <c r="AS785" s="425">
        <v>0.5959768895979769</v>
      </c>
      <c r="AT785" s="425">
        <v>0.57088312582543044</v>
      </c>
      <c r="AU785" s="425">
        <v>0.5468459415801491</v>
      </c>
      <c r="AV785" s="425">
        <v>0.52382084930309003</v>
      </c>
      <c r="AW785" s="425">
        <v>0.50176523459559141</v>
      </c>
      <c r="AX785" s="425">
        <v>0.48063827734946141</v>
      </c>
      <c r="AY785" s="425">
        <v>0.46040087619790504</v>
      </c>
      <c r="AZ785" s="425">
        <v>0.44101557614746711</v>
      </c>
      <c r="BA785" s="425">
        <v>0.42244649925704758</v>
      </c>
      <c r="BB785" s="425">
        <v>0.40465927823569814</v>
      </c>
      <c r="BC785" s="425">
        <v>0.3876209928363003</v>
      </c>
      <c r="BD785" s="425">
        <v>0.37130010892740362</v>
      </c>
      <c r="BE785" s="425">
        <v>8.4470774780984357</v>
      </c>
      <c r="BF785" s="425">
        <v>0</v>
      </c>
      <c r="BG785" s="425">
        <v>0</v>
      </c>
      <c r="BH785" s="425">
        <v>0</v>
      </c>
      <c r="BI785" s="425">
        <v>0</v>
      </c>
      <c r="BJ785" s="196"/>
      <c r="BK785" s="196"/>
      <c r="BL785" s="196"/>
      <c r="BM785" s="196"/>
    </row>
    <row r="786" spans="1:65" x14ac:dyDescent="0.35">
      <c r="A786" s="196"/>
      <c r="B786" s="196"/>
      <c r="C786" s="402"/>
      <c r="D786" s="404"/>
      <c r="E786" s="405">
        <v>5</v>
      </c>
      <c r="F786" s="406"/>
      <c r="G786" s="408"/>
      <c r="H786" s="409"/>
      <c r="I786" s="409"/>
      <c r="J786" s="409"/>
      <c r="K786" s="524"/>
      <c r="L786" s="425">
        <v>1.9917215248671121</v>
      </c>
      <c r="M786" s="425">
        <v>1.907859565925339</v>
      </c>
      <c r="N786" s="425">
        <v>1.8275286368337456</v>
      </c>
      <c r="O786" s="425">
        <v>1.750580062651272</v>
      </c>
      <c r="P786" s="425">
        <v>1.6768714284343766</v>
      </c>
      <c r="Q786" s="425">
        <v>1.606266315658192</v>
      </c>
      <c r="R786" s="425">
        <v>1.538634049735742</v>
      </c>
      <c r="S786" s="425">
        <v>1.4738494581679213</v>
      </c>
      <c r="T786" s="425">
        <v>1.4117926388766402</v>
      </c>
      <c r="U786" s="425">
        <v>1.3523487382923607</v>
      </c>
      <c r="V786" s="425">
        <v>1.2954077387853138</v>
      </c>
      <c r="W786" s="425">
        <v>1.2408642550469848</v>
      </c>
      <c r="X786" s="425">
        <v>1.1886173390450065</v>
      </c>
      <c r="Y786" s="425">
        <v>1.13857029319048</v>
      </c>
      <c r="Z786" s="425">
        <v>1.0906304913719334</v>
      </c>
      <c r="AA786" s="425">
        <v>1.0447092075246942</v>
      </c>
      <c r="AB786" s="425">
        <v>1.0007214514183913</v>
      </c>
      <c r="AC786" s="425">
        <v>0.95858581135866949</v>
      </c>
      <c r="AD786" s="425">
        <v>0.91822430351198858</v>
      </c>
      <c r="AE786" s="425">
        <v>0.87956222757464175</v>
      </c>
      <c r="AF786" s="425">
        <v>0.84252802851886743</v>
      </c>
      <c r="AG786" s="425">
        <v>0.80705316416017825</v>
      </c>
      <c r="AH786" s="425">
        <v>0.77307197830080243</v>
      </c>
      <c r="AI786" s="425">
        <v>0.74052157921445283</v>
      </c>
      <c r="AJ786" s="425">
        <v>0.70934172324752853</v>
      </c>
      <c r="AK786" s="425">
        <v>0.67947470332131676</v>
      </c>
      <c r="AL786" s="425">
        <v>0.65086524212884023</v>
      </c>
      <c r="AM786" s="425">
        <v>0.62346038982867846</v>
      </c>
      <c r="AN786" s="425">
        <v>0.59720942604641825</v>
      </c>
      <c r="AO786" s="425">
        <v>0.57206376600235853</v>
      </c>
      <c r="AP786" s="425">
        <v>0.54797687059173295</v>
      </c>
      <c r="AQ786" s="425">
        <v>0.52490416025102837</v>
      </c>
      <c r="AR786" s="425">
        <v>0.50280293245098517</v>
      </c>
      <c r="AS786" s="425">
        <v>0.48163228266357538</v>
      </c>
      <c r="AT786" s="425">
        <v>0.46135302865668804</v>
      </c>
      <c r="AU786" s="425">
        <v>0.44192763797640638</v>
      </c>
      <c r="AV786" s="425">
        <v>0.42332015848266302</v>
      </c>
      <c r="AW786" s="425">
        <v>0.40549615180970888</v>
      </c>
      <c r="AX786" s="425">
        <v>0.38842262962824753</v>
      </c>
      <c r="AY786" s="425">
        <v>0.37206799259126877</v>
      </c>
      <c r="AZ786" s="425">
        <v>0.35640197185058375</v>
      </c>
      <c r="BA786" s="425">
        <v>0.34139557303582252</v>
      </c>
      <c r="BB786" s="425">
        <v>0.32702102259220878</v>
      </c>
      <c r="BC786" s="425">
        <v>0.31325171637780014</v>
      </c>
      <c r="BD786" s="425">
        <v>0.30006217042505073</v>
      </c>
      <c r="BE786" s="425">
        <v>0.28742797377557489</v>
      </c>
      <c r="BF786" s="425">
        <v>6.5389864033943326</v>
      </c>
      <c r="BG786" s="425">
        <v>0</v>
      </c>
      <c r="BH786" s="425">
        <v>0</v>
      </c>
      <c r="BI786" s="425">
        <v>0</v>
      </c>
      <c r="BJ786" s="196"/>
      <c r="BK786" s="196"/>
      <c r="BL786" s="196"/>
      <c r="BM786" s="196"/>
    </row>
    <row r="787" spans="1:65" x14ac:dyDescent="0.35">
      <c r="A787" s="196"/>
      <c r="B787" s="196"/>
      <c r="C787" s="402"/>
      <c r="D787" s="404"/>
      <c r="E787" s="405">
        <v>6</v>
      </c>
      <c r="F787" s="406"/>
      <c r="G787" s="408"/>
      <c r="H787" s="409"/>
      <c r="I787" s="409"/>
      <c r="J787" s="409"/>
      <c r="K787" s="409"/>
      <c r="L787" s="524"/>
      <c r="M787" s="425">
        <v>0</v>
      </c>
      <c r="N787" s="425">
        <v>0</v>
      </c>
      <c r="O787" s="425">
        <v>0</v>
      </c>
      <c r="P787" s="425">
        <v>0</v>
      </c>
      <c r="Q787" s="425">
        <v>0</v>
      </c>
      <c r="R787" s="425">
        <v>0</v>
      </c>
      <c r="S787" s="425">
        <v>0</v>
      </c>
      <c r="T787" s="425">
        <v>0</v>
      </c>
      <c r="U787" s="425">
        <v>0</v>
      </c>
      <c r="V787" s="425">
        <v>0</v>
      </c>
      <c r="W787" s="425">
        <v>0</v>
      </c>
      <c r="X787" s="425">
        <v>0</v>
      </c>
      <c r="Y787" s="425">
        <v>0</v>
      </c>
      <c r="Z787" s="425">
        <v>0</v>
      </c>
      <c r="AA787" s="425">
        <v>0</v>
      </c>
      <c r="AB787" s="425">
        <v>0</v>
      </c>
      <c r="AC787" s="425">
        <v>0</v>
      </c>
      <c r="AD787" s="425">
        <v>0</v>
      </c>
      <c r="AE787" s="425">
        <v>0</v>
      </c>
      <c r="AF787" s="425">
        <v>0</v>
      </c>
      <c r="AG787" s="425">
        <v>0</v>
      </c>
      <c r="AH787" s="425">
        <v>0</v>
      </c>
      <c r="AI787" s="425">
        <v>0</v>
      </c>
      <c r="AJ787" s="425">
        <v>0</v>
      </c>
      <c r="AK787" s="425">
        <v>0</v>
      </c>
      <c r="AL787" s="425">
        <v>0</v>
      </c>
      <c r="AM787" s="425">
        <v>0</v>
      </c>
      <c r="AN787" s="425">
        <v>0</v>
      </c>
      <c r="AO787" s="425">
        <v>0</v>
      </c>
      <c r="AP787" s="425">
        <v>0</v>
      </c>
      <c r="AQ787" s="425">
        <v>0</v>
      </c>
      <c r="AR787" s="425">
        <v>0</v>
      </c>
      <c r="AS787" s="425">
        <v>0</v>
      </c>
      <c r="AT787" s="425">
        <v>0</v>
      </c>
      <c r="AU787" s="425">
        <v>0</v>
      </c>
      <c r="AV787" s="425">
        <v>0</v>
      </c>
      <c r="AW787" s="425">
        <v>0</v>
      </c>
      <c r="AX787" s="425">
        <v>0</v>
      </c>
      <c r="AY787" s="425">
        <v>0</v>
      </c>
      <c r="AZ787" s="425">
        <v>0</v>
      </c>
      <c r="BA787" s="425">
        <v>0</v>
      </c>
      <c r="BB787" s="425">
        <v>0</v>
      </c>
      <c r="BC787" s="425">
        <v>0</v>
      </c>
      <c r="BD787" s="425">
        <v>0</v>
      </c>
      <c r="BE787" s="425">
        <v>0</v>
      </c>
      <c r="BF787" s="425">
        <v>0</v>
      </c>
      <c r="BG787" s="425">
        <v>0</v>
      </c>
      <c r="BH787" s="425">
        <v>0</v>
      </c>
      <c r="BI787" s="425">
        <v>0</v>
      </c>
      <c r="BJ787" s="196"/>
      <c r="BK787" s="196"/>
      <c r="BL787" s="196"/>
      <c r="BM787" s="196"/>
    </row>
    <row r="788" spans="1:65" x14ac:dyDescent="0.35">
      <c r="A788" s="196"/>
      <c r="B788" s="196"/>
      <c r="C788" s="402"/>
      <c r="D788" s="404"/>
      <c r="E788" s="405">
        <v>7</v>
      </c>
      <c r="F788" s="406"/>
      <c r="G788" s="408"/>
      <c r="H788" s="409"/>
      <c r="I788" s="409"/>
      <c r="J788" s="409"/>
      <c r="K788" s="409"/>
      <c r="L788" s="409"/>
      <c r="M788" s="524"/>
      <c r="N788" s="425">
        <v>0</v>
      </c>
      <c r="O788" s="425">
        <v>0</v>
      </c>
      <c r="P788" s="425">
        <v>0</v>
      </c>
      <c r="Q788" s="425">
        <v>0</v>
      </c>
      <c r="R788" s="425">
        <v>0</v>
      </c>
      <c r="S788" s="425">
        <v>0</v>
      </c>
      <c r="T788" s="425">
        <v>0</v>
      </c>
      <c r="U788" s="425">
        <v>0</v>
      </c>
      <c r="V788" s="425">
        <v>0</v>
      </c>
      <c r="W788" s="425">
        <v>0</v>
      </c>
      <c r="X788" s="425">
        <v>0</v>
      </c>
      <c r="Y788" s="425">
        <v>0</v>
      </c>
      <c r="Z788" s="425">
        <v>0</v>
      </c>
      <c r="AA788" s="425">
        <v>0</v>
      </c>
      <c r="AB788" s="425">
        <v>0</v>
      </c>
      <c r="AC788" s="425">
        <v>0</v>
      </c>
      <c r="AD788" s="425">
        <v>0</v>
      </c>
      <c r="AE788" s="425">
        <v>0</v>
      </c>
      <c r="AF788" s="425">
        <v>0</v>
      </c>
      <c r="AG788" s="425">
        <v>0</v>
      </c>
      <c r="AH788" s="425">
        <v>0</v>
      </c>
      <c r="AI788" s="425">
        <v>0</v>
      </c>
      <c r="AJ788" s="425">
        <v>0</v>
      </c>
      <c r="AK788" s="425">
        <v>0</v>
      </c>
      <c r="AL788" s="425">
        <v>0</v>
      </c>
      <c r="AM788" s="425">
        <v>0</v>
      </c>
      <c r="AN788" s="425">
        <v>0</v>
      </c>
      <c r="AO788" s="425">
        <v>0</v>
      </c>
      <c r="AP788" s="425">
        <v>0</v>
      </c>
      <c r="AQ788" s="425">
        <v>0</v>
      </c>
      <c r="AR788" s="425">
        <v>0</v>
      </c>
      <c r="AS788" s="425">
        <v>0</v>
      </c>
      <c r="AT788" s="425">
        <v>0</v>
      </c>
      <c r="AU788" s="425">
        <v>0</v>
      </c>
      <c r="AV788" s="425">
        <v>0</v>
      </c>
      <c r="AW788" s="425">
        <v>0</v>
      </c>
      <c r="AX788" s="425">
        <v>0</v>
      </c>
      <c r="AY788" s="425">
        <v>0</v>
      </c>
      <c r="AZ788" s="425">
        <v>0</v>
      </c>
      <c r="BA788" s="425">
        <v>0</v>
      </c>
      <c r="BB788" s="425">
        <v>0</v>
      </c>
      <c r="BC788" s="425">
        <v>0</v>
      </c>
      <c r="BD788" s="425">
        <v>0</v>
      </c>
      <c r="BE788" s="425">
        <v>0</v>
      </c>
      <c r="BF788" s="425">
        <v>0</v>
      </c>
      <c r="BG788" s="425">
        <v>0</v>
      </c>
      <c r="BH788" s="425">
        <v>0</v>
      </c>
      <c r="BI788" s="425">
        <v>0</v>
      </c>
      <c r="BJ788" s="196"/>
      <c r="BK788" s="196"/>
      <c r="BL788" s="196"/>
      <c r="BM788" s="196"/>
    </row>
    <row r="789" spans="1:65" x14ac:dyDescent="0.35">
      <c r="A789" s="196"/>
      <c r="B789" s="196"/>
      <c r="C789" s="402"/>
      <c r="D789" s="404"/>
      <c r="E789" s="405">
        <v>8</v>
      </c>
      <c r="F789" s="406"/>
      <c r="G789" s="408"/>
      <c r="H789" s="409"/>
      <c r="I789" s="409"/>
      <c r="J789" s="409"/>
      <c r="K789" s="409"/>
      <c r="L789" s="409"/>
      <c r="M789" s="409"/>
      <c r="N789" s="524"/>
      <c r="O789" s="425">
        <v>0</v>
      </c>
      <c r="P789" s="425">
        <v>0</v>
      </c>
      <c r="Q789" s="425">
        <v>0</v>
      </c>
      <c r="R789" s="425">
        <v>0</v>
      </c>
      <c r="S789" s="425">
        <v>0</v>
      </c>
      <c r="T789" s="425">
        <v>0</v>
      </c>
      <c r="U789" s="425">
        <v>0</v>
      </c>
      <c r="V789" s="425">
        <v>0</v>
      </c>
      <c r="W789" s="425">
        <v>0</v>
      </c>
      <c r="X789" s="425">
        <v>0</v>
      </c>
      <c r="Y789" s="425">
        <v>0</v>
      </c>
      <c r="Z789" s="425">
        <v>0</v>
      </c>
      <c r="AA789" s="425">
        <v>0</v>
      </c>
      <c r="AB789" s="425">
        <v>0</v>
      </c>
      <c r="AC789" s="425">
        <v>0</v>
      </c>
      <c r="AD789" s="425">
        <v>0</v>
      </c>
      <c r="AE789" s="425">
        <v>0</v>
      </c>
      <c r="AF789" s="425">
        <v>0</v>
      </c>
      <c r="AG789" s="425">
        <v>0</v>
      </c>
      <c r="AH789" s="425">
        <v>0</v>
      </c>
      <c r="AI789" s="425">
        <v>0</v>
      </c>
      <c r="AJ789" s="425">
        <v>0</v>
      </c>
      <c r="AK789" s="425">
        <v>0</v>
      </c>
      <c r="AL789" s="425">
        <v>0</v>
      </c>
      <c r="AM789" s="425">
        <v>0</v>
      </c>
      <c r="AN789" s="425">
        <v>0</v>
      </c>
      <c r="AO789" s="425">
        <v>0</v>
      </c>
      <c r="AP789" s="425">
        <v>0</v>
      </c>
      <c r="AQ789" s="425">
        <v>0</v>
      </c>
      <c r="AR789" s="425">
        <v>0</v>
      </c>
      <c r="AS789" s="425">
        <v>0</v>
      </c>
      <c r="AT789" s="425">
        <v>0</v>
      </c>
      <c r="AU789" s="425">
        <v>0</v>
      </c>
      <c r="AV789" s="425">
        <v>0</v>
      </c>
      <c r="AW789" s="425">
        <v>0</v>
      </c>
      <c r="AX789" s="425">
        <v>0</v>
      </c>
      <c r="AY789" s="425">
        <v>0</v>
      </c>
      <c r="AZ789" s="425">
        <v>0</v>
      </c>
      <c r="BA789" s="425">
        <v>0</v>
      </c>
      <c r="BB789" s="425">
        <v>0</v>
      </c>
      <c r="BC789" s="425">
        <v>0</v>
      </c>
      <c r="BD789" s="425">
        <v>0</v>
      </c>
      <c r="BE789" s="425">
        <v>0</v>
      </c>
      <c r="BF789" s="425">
        <v>0</v>
      </c>
      <c r="BG789" s="425">
        <v>0</v>
      </c>
      <c r="BH789" s="425">
        <v>0</v>
      </c>
      <c r="BI789" s="425">
        <v>0</v>
      </c>
      <c r="BJ789" s="196"/>
      <c r="BK789" s="196"/>
      <c r="BL789" s="196"/>
      <c r="BM789" s="196"/>
    </row>
    <row r="790" spans="1:65" x14ac:dyDescent="0.35">
      <c r="A790" s="196"/>
      <c r="B790" s="196"/>
      <c r="C790" s="402"/>
      <c r="D790" s="404"/>
      <c r="E790" s="405">
        <v>9</v>
      </c>
      <c r="F790" s="406"/>
      <c r="G790" s="408"/>
      <c r="H790" s="409"/>
      <c r="I790" s="409"/>
      <c r="J790" s="409"/>
      <c r="K790" s="409"/>
      <c r="L790" s="409"/>
      <c r="M790" s="409"/>
      <c r="N790" s="409"/>
      <c r="O790" s="524"/>
      <c r="P790" s="425">
        <v>0</v>
      </c>
      <c r="Q790" s="425">
        <v>0</v>
      </c>
      <c r="R790" s="425">
        <v>0</v>
      </c>
      <c r="S790" s="425">
        <v>0</v>
      </c>
      <c r="T790" s="425">
        <v>0</v>
      </c>
      <c r="U790" s="425">
        <v>0</v>
      </c>
      <c r="V790" s="425">
        <v>0</v>
      </c>
      <c r="W790" s="425">
        <v>0</v>
      </c>
      <c r="X790" s="425">
        <v>0</v>
      </c>
      <c r="Y790" s="425">
        <v>0</v>
      </c>
      <c r="Z790" s="425">
        <v>0</v>
      </c>
      <c r="AA790" s="425">
        <v>0</v>
      </c>
      <c r="AB790" s="425">
        <v>0</v>
      </c>
      <c r="AC790" s="425">
        <v>0</v>
      </c>
      <c r="AD790" s="425">
        <v>0</v>
      </c>
      <c r="AE790" s="425">
        <v>0</v>
      </c>
      <c r="AF790" s="425">
        <v>0</v>
      </c>
      <c r="AG790" s="425">
        <v>0</v>
      </c>
      <c r="AH790" s="425">
        <v>0</v>
      </c>
      <c r="AI790" s="425">
        <v>0</v>
      </c>
      <c r="AJ790" s="425">
        <v>0</v>
      </c>
      <c r="AK790" s="425">
        <v>0</v>
      </c>
      <c r="AL790" s="425">
        <v>0</v>
      </c>
      <c r="AM790" s="425">
        <v>0</v>
      </c>
      <c r="AN790" s="425">
        <v>0</v>
      </c>
      <c r="AO790" s="425">
        <v>0</v>
      </c>
      <c r="AP790" s="425">
        <v>0</v>
      </c>
      <c r="AQ790" s="425">
        <v>0</v>
      </c>
      <c r="AR790" s="425">
        <v>0</v>
      </c>
      <c r="AS790" s="425">
        <v>0</v>
      </c>
      <c r="AT790" s="425">
        <v>0</v>
      </c>
      <c r="AU790" s="425">
        <v>0</v>
      </c>
      <c r="AV790" s="425">
        <v>0</v>
      </c>
      <c r="AW790" s="425">
        <v>0</v>
      </c>
      <c r="AX790" s="425">
        <v>0</v>
      </c>
      <c r="AY790" s="425">
        <v>0</v>
      </c>
      <c r="AZ790" s="425">
        <v>0</v>
      </c>
      <c r="BA790" s="425">
        <v>0</v>
      </c>
      <c r="BB790" s="425">
        <v>0</v>
      </c>
      <c r="BC790" s="425">
        <v>0</v>
      </c>
      <c r="BD790" s="425">
        <v>0</v>
      </c>
      <c r="BE790" s="425">
        <v>0</v>
      </c>
      <c r="BF790" s="425">
        <v>0</v>
      </c>
      <c r="BG790" s="425">
        <v>0</v>
      </c>
      <c r="BH790" s="425">
        <v>0</v>
      </c>
      <c r="BI790" s="425">
        <v>0</v>
      </c>
      <c r="BJ790" s="196"/>
      <c r="BK790" s="196"/>
      <c r="BL790" s="196"/>
      <c r="BM790" s="196"/>
    </row>
    <row r="791" spans="1:65" x14ac:dyDescent="0.35">
      <c r="A791" s="196"/>
      <c r="B791" s="196"/>
      <c r="C791" s="402"/>
      <c r="D791" s="404"/>
      <c r="E791" s="411">
        <v>10</v>
      </c>
      <c r="F791" s="406"/>
      <c r="G791" s="408"/>
      <c r="H791" s="409"/>
      <c r="I791" s="409"/>
      <c r="J791" s="409"/>
      <c r="K791" s="409"/>
      <c r="L791" s="409"/>
      <c r="M791" s="409"/>
      <c r="N791" s="409"/>
      <c r="O791" s="409"/>
      <c r="P791" s="524"/>
      <c r="Q791" s="425">
        <v>0</v>
      </c>
      <c r="R791" s="425">
        <v>0</v>
      </c>
      <c r="S791" s="425">
        <v>0</v>
      </c>
      <c r="T791" s="425">
        <v>0</v>
      </c>
      <c r="U791" s="425">
        <v>0</v>
      </c>
      <c r="V791" s="425">
        <v>0</v>
      </c>
      <c r="W791" s="425">
        <v>0</v>
      </c>
      <c r="X791" s="425">
        <v>0</v>
      </c>
      <c r="Y791" s="425">
        <v>0</v>
      </c>
      <c r="Z791" s="425">
        <v>0</v>
      </c>
      <c r="AA791" s="425">
        <v>0</v>
      </c>
      <c r="AB791" s="425">
        <v>0</v>
      </c>
      <c r="AC791" s="425">
        <v>0</v>
      </c>
      <c r="AD791" s="425">
        <v>0</v>
      </c>
      <c r="AE791" s="425">
        <v>0</v>
      </c>
      <c r="AF791" s="425">
        <v>0</v>
      </c>
      <c r="AG791" s="425">
        <v>0</v>
      </c>
      <c r="AH791" s="425">
        <v>0</v>
      </c>
      <c r="AI791" s="425">
        <v>0</v>
      </c>
      <c r="AJ791" s="425">
        <v>0</v>
      </c>
      <c r="AK791" s="425">
        <v>0</v>
      </c>
      <c r="AL791" s="425">
        <v>0</v>
      </c>
      <c r="AM791" s="425">
        <v>0</v>
      </c>
      <c r="AN791" s="425">
        <v>0</v>
      </c>
      <c r="AO791" s="425">
        <v>0</v>
      </c>
      <c r="AP791" s="425">
        <v>0</v>
      </c>
      <c r="AQ791" s="425">
        <v>0</v>
      </c>
      <c r="AR791" s="425">
        <v>0</v>
      </c>
      <c r="AS791" s="425">
        <v>0</v>
      </c>
      <c r="AT791" s="425">
        <v>0</v>
      </c>
      <c r="AU791" s="425">
        <v>0</v>
      </c>
      <c r="AV791" s="425">
        <v>0</v>
      </c>
      <c r="AW791" s="425">
        <v>0</v>
      </c>
      <c r="AX791" s="425">
        <v>0</v>
      </c>
      <c r="AY791" s="425">
        <v>0</v>
      </c>
      <c r="AZ791" s="425">
        <v>0</v>
      </c>
      <c r="BA791" s="425">
        <v>0</v>
      </c>
      <c r="BB791" s="425">
        <v>0</v>
      </c>
      <c r="BC791" s="425">
        <v>0</v>
      </c>
      <c r="BD791" s="425">
        <v>0</v>
      </c>
      <c r="BE791" s="425">
        <v>0</v>
      </c>
      <c r="BF791" s="425">
        <v>0</v>
      </c>
      <c r="BG791" s="425">
        <v>0</v>
      </c>
      <c r="BH791" s="425">
        <v>0</v>
      </c>
      <c r="BI791" s="425">
        <v>0</v>
      </c>
      <c r="BJ791" s="196"/>
      <c r="BK791" s="196"/>
      <c r="BL791" s="196"/>
      <c r="BM791" s="196"/>
    </row>
    <row r="792" spans="1:65" x14ac:dyDescent="0.35">
      <c r="A792" s="196"/>
      <c r="B792" s="196"/>
      <c r="C792" s="402" t="s">
        <v>47</v>
      </c>
      <c r="D792" s="196"/>
      <c r="E792" s="196"/>
      <c r="F792" s="412"/>
      <c r="G792" s="426">
        <v>47.419829660260085</v>
      </c>
      <c r="H792" s="426">
        <v>49.106654695103522</v>
      </c>
      <c r="I792" s="426">
        <v>50.576706177220977</v>
      </c>
      <c r="J792" s="426">
        <v>51.56037140680121</v>
      </c>
      <c r="K792" s="426">
        <v>53.637933477908476</v>
      </c>
      <c r="L792" s="426">
        <v>9.1024595508002406</v>
      </c>
      <c r="M792" s="426">
        <v>8.7191980960297037</v>
      </c>
      <c r="N792" s="426">
        <v>8.3520739656705594</v>
      </c>
      <c r="O792" s="426">
        <v>8.0004076934318</v>
      </c>
      <c r="P792" s="426">
        <v>7.6635484221294075</v>
      </c>
      <c r="Q792" s="426">
        <v>7.3408726990923796</v>
      </c>
      <c r="R792" s="426">
        <v>7.03178332228849</v>
      </c>
      <c r="S792" s="426">
        <v>6.7357082350342381</v>
      </c>
      <c r="T792" s="426">
        <v>6.4520994672433218</v>
      </c>
      <c r="U792" s="426">
        <v>6.1804321212541309</v>
      </c>
      <c r="V792" s="426">
        <v>5.9202034003592194</v>
      </c>
      <c r="W792" s="426">
        <v>5.6709316782388308</v>
      </c>
      <c r="X792" s="426">
        <v>5.4321556075761439</v>
      </c>
      <c r="Y792" s="426">
        <v>5.2034332662045166</v>
      </c>
      <c r="Z792" s="426">
        <v>4.9843413392064315</v>
      </c>
      <c r="AA792" s="426">
        <v>4.7744743354503711</v>
      </c>
      <c r="AB792" s="426">
        <v>4.5734438371156187</v>
      </c>
      <c r="AC792" s="426">
        <v>4.3808777808160144</v>
      </c>
      <c r="AD792" s="426">
        <v>4.1964197689921816</v>
      </c>
      <c r="AE792" s="426">
        <v>4.0197284102977742</v>
      </c>
      <c r="AF792" s="426">
        <v>3.8504766877589209</v>
      </c>
      <c r="AG792" s="426">
        <v>3.6883513535374921</v>
      </c>
      <c r="AH792" s="426">
        <v>3.533052349178019</v>
      </c>
      <c r="AI792" s="426">
        <v>3.3842922502652604</v>
      </c>
      <c r="AJ792" s="426">
        <v>3.2417957344646178</v>
      </c>
      <c r="AK792" s="426">
        <v>3.1052990719608444</v>
      </c>
      <c r="AL792" s="426">
        <v>2.9745496373519669</v>
      </c>
      <c r="AM792" s="426">
        <v>2.8493054420950417</v>
      </c>
      <c r="AN792" s="426">
        <v>2.7293346866384081</v>
      </c>
      <c r="AO792" s="426">
        <v>2.6144153314115277</v>
      </c>
      <c r="AP792" s="426">
        <v>2.504334685878411</v>
      </c>
      <c r="AQ792" s="426">
        <v>2.3988890148940567</v>
      </c>
      <c r="AR792" s="426">
        <v>2.2978831616353599</v>
      </c>
      <c r="AS792" s="426">
        <v>2.2011301864086077</v>
      </c>
      <c r="AT792" s="426">
        <v>2.1084510206650875</v>
      </c>
      <c r="AU792" s="426">
        <v>2.0196741355844523</v>
      </c>
      <c r="AV792" s="426">
        <v>1.9346352246124749</v>
      </c>
      <c r="AW792" s="426">
        <v>1.8531768993656341</v>
      </c>
      <c r="AX792" s="426">
        <v>1.7751483983397129</v>
      </c>
      <c r="AY792" s="426">
        <v>1.7004053078833041</v>
      </c>
      <c r="AZ792" s="426">
        <v>1.6288092949197968</v>
      </c>
      <c r="BA792" s="426">
        <v>1.5602278509231737</v>
      </c>
      <c r="BB792" s="426">
        <v>7.8088683457977162</v>
      </c>
      <c r="BC792" s="426">
        <v>7.0217144245270653</v>
      </c>
      <c r="BD792" s="426">
        <v>5.3911089829090848</v>
      </c>
      <c r="BE792" s="426">
        <v>8.7345054518740106</v>
      </c>
      <c r="BF792" s="426">
        <v>6.5389864033943326</v>
      </c>
      <c r="BG792" s="426">
        <v>0</v>
      </c>
      <c r="BH792" s="426">
        <v>0</v>
      </c>
      <c r="BI792" s="426">
        <v>0</v>
      </c>
      <c r="BJ792" s="196"/>
      <c r="BK792" s="196"/>
      <c r="BL792" s="196"/>
      <c r="BM792" s="196"/>
    </row>
    <row r="793" spans="1:65" x14ac:dyDescent="0.35">
      <c r="A793" s="196"/>
      <c r="B793" s="397" t="s">
        <v>48</v>
      </c>
      <c r="C793" s="398"/>
      <c r="D793" s="399" t="s">
        <v>499</v>
      </c>
      <c r="E793" s="398"/>
      <c r="F793" s="400"/>
      <c r="G793" s="401">
        <v>3.8517165005628344</v>
      </c>
      <c r="H793" s="401">
        <v>3.8495027169868541</v>
      </c>
      <c r="I793" s="401">
        <v>3.8473996225896716</v>
      </c>
      <c r="J793" s="401">
        <v>3.8454016829123487</v>
      </c>
      <c r="K793" s="401">
        <v>3.8435036402188927</v>
      </c>
      <c r="L793" s="401">
        <v>0</v>
      </c>
      <c r="M793" s="401">
        <v>0</v>
      </c>
      <c r="N793" s="401">
        <v>0</v>
      </c>
      <c r="O793" s="401">
        <v>0</v>
      </c>
      <c r="P793" s="401">
        <v>0</v>
      </c>
      <c r="Q793" s="401">
        <v>0</v>
      </c>
      <c r="R793" s="401">
        <v>0</v>
      </c>
      <c r="S793" s="401">
        <v>0</v>
      </c>
      <c r="T793" s="401">
        <v>0</v>
      </c>
      <c r="U793" s="401">
        <v>0</v>
      </c>
      <c r="V793" s="401">
        <v>0</v>
      </c>
      <c r="W793" s="401">
        <v>0</v>
      </c>
      <c r="X793" s="401">
        <v>0</v>
      </c>
      <c r="Y793" s="401">
        <v>0</v>
      </c>
      <c r="Z793" s="401">
        <v>0</v>
      </c>
      <c r="AA793" s="401">
        <v>0</v>
      </c>
      <c r="AB793" s="401">
        <v>0</v>
      </c>
      <c r="AC793" s="401">
        <v>0</v>
      </c>
      <c r="AD793" s="401">
        <v>0</v>
      </c>
      <c r="AE793" s="401">
        <v>0</v>
      </c>
      <c r="AF793" s="401">
        <v>0</v>
      </c>
      <c r="AG793" s="401">
        <v>0</v>
      </c>
      <c r="AH793" s="401">
        <v>0</v>
      </c>
      <c r="AI793" s="401">
        <v>0</v>
      </c>
      <c r="AJ793" s="401">
        <v>0</v>
      </c>
      <c r="AK793" s="401">
        <v>0</v>
      </c>
      <c r="AL793" s="401">
        <v>0</v>
      </c>
      <c r="AM793" s="401">
        <v>0</v>
      </c>
      <c r="AN793" s="401">
        <v>0</v>
      </c>
      <c r="AO793" s="401">
        <v>0</v>
      </c>
      <c r="AP793" s="401">
        <v>0</v>
      </c>
      <c r="AQ793" s="401">
        <v>0</v>
      </c>
      <c r="AR793" s="401">
        <v>0</v>
      </c>
      <c r="AS793" s="401">
        <v>0</v>
      </c>
      <c r="AT793" s="401">
        <v>0</v>
      </c>
      <c r="AU793" s="401">
        <v>0</v>
      </c>
      <c r="AV793" s="401">
        <v>0</v>
      </c>
      <c r="AW793" s="401">
        <v>0</v>
      </c>
      <c r="AX793" s="401">
        <v>0</v>
      </c>
      <c r="AY793" s="401">
        <v>0</v>
      </c>
      <c r="AZ793" s="401">
        <v>0</v>
      </c>
      <c r="BA793" s="401">
        <v>0</v>
      </c>
      <c r="BB793" s="401">
        <v>0</v>
      </c>
      <c r="BC793" s="401">
        <v>0</v>
      </c>
      <c r="BD793" s="401">
        <v>0</v>
      </c>
      <c r="BE793" s="401">
        <v>0</v>
      </c>
      <c r="BF793" s="401">
        <v>0</v>
      </c>
      <c r="BG793" s="401">
        <v>0</v>
      </c>
      <c r="BH793" s="401">
        <v>0</v>
      </c>
      <c r="BI793" s="401">
        <v>0</v>
      </c>
      <c r="BJ793" s="196"/>
      <c r="BK793" s="196"/>
      <c r="BL793" s="196"/>
      <c r="BM793" s="196"/>
    </row>
    <row r="794" spans="1:65" ht="118" x14ac:dyDescent="0.35">
      <c r="A794" s="196"/>
      <c r="B794" s="196"/>
      <c r="C794" s="402"/>
      <c r="D794" s="404" t="s">
        <v>500</v>
      </c>
      <c r="E794" s="405">
        <v>0</v>
      </c>
      <c r="F794" s="406"/>
      <c r="G794" s="407"/>
      <c r="H794" s="407"/>
      <c r="I794" s="407"/>
      <c r="J794" s="407"/>
      <c r="K794" s="407"/>
      <c r="L794" s="407"/>
      <c r="M794" s="407"/>
      <c r="N794" s="407"/>
      <c r="O794" s="407"/>
      <c r="P794" s="407"/>
      <c r="Q794" s="425"/>
      <c r="R794" s="425"/>
      <c r="S794" s="425"/>
      <c r="T794" s="425"/>
      <c r="U794" s="425"/>
      <c r="V794" s="425"/>
      <c r="W794" s="425"/>
      <c r="X794" s="425"/>
      <c r="Y794" s="425"/>
      <c r="Z794" s="425"/>
      <c r="AA794" s="425"/>
      <c r="AB794" s="425"/>
      <c r="AC794" s="425"/>
      <c r="AD794" s="425"/>
      <c r="AE794" s="425"/>
      <c r="AF794" s="425"/>
      <c r="AG794" s="425"/>
      <c r="AH794" s="425"/>
      <c r="AI794" s="425"/>
      <c r="AJ794" s="425"/>
      <c r="AK794" s="425"/>
      <c r="AL794" s="425"/>
      <c r="AM794" s="425"/>
      <c r="AN794" s="425"/>
      <c r="AO794" s="425"/>
      <c r="AP794" s="425"/>
      <c r="AQ794" s="425"/>
      <c r="AR794" s="425"/>
      <c r="AS794" s="425"/>
      <c r="AT794" s="425"/>
      <c r="AU794" s="425"/>
      <c r="AV794" s="425"/>
      <c r="AW794" s="425"/>
      <c r="AX794" s="425"/>
      <c r="AY794" s="425"/>
      <c r="AZ794" s="425"/>
      <c r="BA794" s="425"/>
      <c r="BB794" s="425"/>
      <c r="BC794" s="425"/>
      <c r="BD794" s="425"/>
      <c r="BE794" s="425"/>
      <c r="BF794" s="425"/>
      <c r="BG794" s="425"/>
      <c r="BH794" s="425"/>
      <c r="BI794" s="425"/>
      <c r="BJ794" s="196"/>
      <c r="BK794" s="196"/>
      <c r="BL794" s="196"/>
      <c r="BM794" s="196"/>
    </row>
    <row r="795" spans="1:65" x14ac:dyDescent="0.35">
      <c r="A795" s="196"/>
      <c r="B795" s="196"/>
      <c r="C795" s="402"/>
      <c r="D795" s="404"/>
      <c r="E795" s="405">
        <v>1</v>
      </c>
      <c r="F795" s="406"/>
      <c r="G795" s="523"/>
      <c r="H795" s="425">
        <v>0</v>
      </c>
      <c r="I795" s="425">
        <v>0</v>
      </c>
      <c r="J795" s="425">
        <v>0</v>
      </c>
      <c r="K795" s="425">
        <v>0</v>
      </c>
      <c r="L795" s="425">
        <v>0</v>
      </c>
      <c r="M795" s="425">
        <v>0</v>
      </c>
      <c r="N795" s="425">
        <v>0</v>
      </c>
      <c r="O795" s="425">
        <v>0</v>
      </c>
      <c r="P795" s="425">
        <v>0</v>
      </c>
      <c r="Q795" s="425">
        <v>0</v>
      </c>
      <c r="R795" s="425">
        <v>0</v>
      </c>
      <c r="S795" s="425">
        <v>0</v>
      </c>
      <c r="T795" s="425">
        <v>0</v>
      </c>
      <c r="U795" s="425">
        <v>0</v>
      </c>
      <c r="V795" s="425">
        <v>0</v>
      </c>
      <c r="W795" s="425">
        <v>0</v>
      </c>
      <c r="X795" s="425">
        <v>0</v>
      </c>
      <c r="Y795" s="425">
        <v>0</v>
      </c>
      <c r="Z795" s="425">
        <v>0</v>
      </c>
      <c r="AA795" s="425">
        <v>0</v>
      </c>
      <c r="AB795" s="425">
        <v>0</v>
      </c>
      <c r="AC795" s="425">
        <v>0</v>
      </c>
      <c r="AD795" s="425">
        <v>0</v>
      </c>
      <c r="AE795" s="425">
        <v>0</v>
      </c>
      <c r="AF795" s="425">
        <v>0</v>
      </c>
      <c r="AG795" s="425">
        <v>0</v>
      </c>
      <c r="AH795" s="425">
        <v>0</v>
      </c>
      <c r="AI795" s="425">
        <v>0</v>
      </c>
      <c r="AJ795" s="425">
        <v>0</v>
      </c>
      <c r="AK795" s="425">
        <v>0</v>
      </c>
      <c r="AL795" s="425">
        <v>0</v>
      </c>
      <c r="AM795" s="425">
        <v>0</v>
      </c>
      <c r="AN795" s="425">
        <v>0</v>
      </c>
      <c r="AO795" s="425">
        <v>0</v>
      </c>
      <c r="AP795" s="425">
        <v>0</v>
      </c>
      <c r="AQ795" s="425">
        <v>0</v>
      </c>
      <c r="AR795" s="425">
        <v>0</v>
      </c>
      <c r="AS795" s="425">
        <v>0</v>
      </c>
      <c r="AT795" s="425">
        <v>0</v>
      </c>
      <c r="AU795" s="425">
        <v>0</v>
      </c>
      <c r="AV795" s="425">
        <v>0</v>
      </c>
      <c r="AW795" s="425">
        <v>0</v>
      </c>
      <c r="AX795" s="425">
        <v>0</v>
      </c>
      <c r="AY795" s="425">
        <v>0</v>
      </c>
      <c r="AZ795" s="425">
        <v>0</v>
      </c>
      <c r="BA795" s="425">
        <v>0</v>
      </c>
      <c r="BB795" s="425">
        <v>0</v>
      </c>
      <c r="BC795" s="425">
        <v>0</v>
      </c>
      <c r="BD795" s="425">
        <v>0</v>
      </c>
      <c r="BE795" s="425">
        <v>0</v>
      </c>
      <c r="BF795" s="425">
        <v>0</v>
      </c>
      <c r="BG795" s="425">
        <v>0</v>
      </c>
      <c r="BH795" s="425">
        <v>0</v>
      </c>
      <c r="BI795" s="425">
        <v>0</v>
      </c>
      <c r="BJ795" s="196"/>
      <c r="BK795" s="196"/>
      <c r="BL795" s="196"/>
      <c r="BM795" s="196"/>
    </row>
    <row r="796" spans="1:65" x14ac:dyDescent="0.35">
      <c r="A796" s="196"/>
      <c r="B796" s="196"/>
      <c r="C796" s="402"/>
      <c r="D796" s="404"/>
      <c r="E796" s="405">
        <v>2</v>
      </c>
      <c r="F796" s="406"/>
      <c r="G796" s="408"/>
      <c r="H796" s="524"/>
      <c r="I796" s="425">
        <v>1.1533181384150001E-3</v>
      </c>
      <c r="J796" s="425">
        <v>1.0956522314942501E-3</v>
      </c>
      <c r="K796" s="425">
        <v>1.0408696199195374E-3</v>
      </c>
      <c r="L796" s="425">
        <v>9.8882613892356075E-4</v>
      </c>
      <c r="M796" s="425">
        <v>9.3938483197738253E-4</v>
      </c>
      <c r="N796" s="425">
        <v>8.9241559037851357E-4</v>
      </c>
      <c r="O796" s="425">
        <v>8.4779481085958783E-4</v>
      </c>
      <c r="P796" s="425">
        <v>8.0540507031660847E-4</v>
      </c>
      <c r="Q796" s="425">
        <v>7.6513481680077805E-4</v>
      </c>
      <c r="R796" s="425">
        <v>7.2687807596073914E-4</v>
      </c>
      <c r="S796" s="425">
        <v>6.9053417216270209E-4</v>
      </c>
      <c r="T796" s="425">
        <v>6.5600746355456703E-4</v>
      </c>
      <c r="U796" s="425">
        <v>6.2320709037683869E-4</v>
      </c>
      <c r="V796" s="425">
        <v>5.9204673585799676E-4</v>
      </c>
      <c r="W796" s="425">
        <v>5.6244439906509688E-4</v>
      </c>
      <c r="X796" s="425">
        <v>5.3432217911184206E-4</v>
      </c>
      <c r="Y796" s="425">
        <v>5.0760607015624991E-4</v>
      </c>
      <c r="Z796" s="425">
        <v>4.8222576664843747E-4</v>
      </c>
      <c r="AA796" s="425">
        <v>4.5811447831601562E-4</v>
      </c>
      <c r="AB796" s="425">
        <v>4.3520875440021485E-4</v>
      </c>
      <c r="AC796" s="425">
        <v>4.1344831668020405E-4</v>
      </c>
      <c r="AD796" s="425">
        <v>3.9277590084619391E-4</v>
      </c>
      <c r="AE796" s="425">
        <v>3.7313710580388421E-4</v>
      </c>
      <c r="AF796" s="425">
        <v>3.5448025051368993E-4</v>
      </c>
      <c r="AG796" s="425">
        <v>3.367562379880054E-4</v>
      </c>
      <c r="AH796" s="425">
        <v>3.1991842608860514E-4</v>
      </c>
      <c r="AI796" s="425">
        <v>3.0392250478417494E-4</v>
      </c>
      <c r="AJ796" s="425">
        <v>2.887263795449662E-4</v>
      </c>
      <c r="AK796" s="425">
        <v>2.7429006056771784E-4</v>
      </c>
      <c r="AL796" s="425">
        <v>2.6057555753933195E-4</v>
      </c>
      <c r="AM796" s="425">
        <v>2.4754677966236529E-4</v>
      </c>
      <c r="AN796" s="425">
        <v>2.3516944067924711E-4</v>
      </c>
      <c r="AO796" s="425">
        <v>2.2341096864528475E-4</v>
      </c>
      <c r="AP796" s="425">
        <v>2.1224042021302045E-4</v>
      </c>
      <c r="AQ796" s="425">
        <v>2.0162839920236949E-4</v>
      </c>
      <c r="AR796" s="425">
        <v>1.915469792422511E-4</v>
      </c>
      <c r="AS796" s="425">
        <v>1.8196963028013855E-4</v>
      </c>
      <c r="AT796" s="425">
        <v>1.7287114876613169E-4</v>
      </c>
      <c r="AU796" s="425">
        <v>1.6422759132782503E-4</v>
      </c>
      <c r="AV796" s="425">
        <v>1.5601621176143372E-4</v>
      </c>
      <c r="AW796" s="425">
        <v>1.4821540117336204E-4</v>
      </c>
      <c r="AX796" s="425">
        <v>1.4080463111469394E-4</v>
      </c>
      <c r="AY796" s="425">
        <v>1.337643995589593E-4</v>
      </c>
      <c r="AZ796" s="425">
        <v>1.2707617958101128E-4</v>
      </c>
      <c r="BA796" s="425">
        <v>1.2072237060196077E-4</v>
      </c>
      <c r="BB796" s="425">
        <v>1.1468625207186264E-4</v>
      </c>
      <c r="BC796" s="425">
        <v>1.0895193946826952E-4</v>
      </c>
      <c r="BD796" s="425">
        <v>1.0350434249485602E-4</v>
      </c>
      <c r="BE796" s="425">
        <v>9.8329125370113203E-5</v>
      </c>
      <c r="BF796" s="425">
        <v>9.3412669101607473E-5</v>
      </c>
      <c r="BG796" s="425">
        <v>8.8742035646527043E-5</v>
      </c>
      <c r="BH796" s="425">
        <v>8.4304933864200703E-5</v>
      </c>
      <c r="BI796" s="425">
        <v>8.0089687170990627E-5</v>
      </c>
      <c r="BJ796" s="407"/>
      <c r="BK796" s="196"/>
      <c r="BL796" s="196"/>
      <c r="BM796" s="196"/>
    </row>
    <row r="797" spans="1:65" x14ac:dyDescent="0.35">
      <c r="A797" s="196"/>
      <c r="B797" s="196"/>
      <c r="C797" s="402"/>
      <c r="D797" s="404"/>
      <c r="E797" s="405">
        <v>3</v>
      </c>
      <c r="F797" s="406"/>
      <c r="G797" s="408"/>
      <c r="H797" s="409"/>
      <c r="I797" s="524"/>
      <c r="J797" s="425">
        <v>3.3537874032334991E-2</v>
      </c>
      <c r="K797" s="425">
        <v>3.1860980330718242E-2</v>
      </c>
      <c r="L797" s="425">
        <v>3.0267931314182331E-2</v>
      </c>
      <c r="M797" s="425">
        <v>2.8754534748473216E-2</v>
      </c>
      <c r="N797" s="425">
        <v>2.7316808011049555E-2</v>
      </c>
      <c r="O797" s="425">
        <v>2.5950967610497078E-2</v>
      </c>
      <c r="P797" s="425">
        <v>2.4653419229972221E-2</v>
      </c>
      <c r="Q797" s="425">
        <v>2.342074826847361E-2</v>
      </c>
      <c r="R797" s="425">
        <v>2.2249710855049929E-2</v>
      </c>
      <c r="S797" s="425">
        <v>2.1137225312297434E-2</v>
      </c>
      <c r="T797" s="425">
        <v>2.0080364046682564E-2</v>
      </c>
      <c r="U797" s="425">
        <v>1.9076345844348433E-2</v>
      </c>
      <c r="V797" s="425">
        <v>1.8122528552131013E-2</v>
      </c>
      <c r="W797" s="425">
        <v>1.7216402124524462E-2</v>
      </c>
      <c r="X797" s="425">
        <v>1.6355582018298238E-2</v>
      </c>
      <c r="Y797" s="425">
        <v>1.5537802917383325E-2</v>
      </c>
      <c r="Z797" s="425">
        <v>1.4760912771514159E-2</v>
      </c>
      <c r="AA797" s="425">
        <v>1.4022867132938453E-2</v>
      </c>
      <c r="AB797" s="425">
        <v>1.3321723776291532E-2</v>
      </c>
      <c r="AC797" s="425">
        <v>1.2655637587476953E-2</v>
      </c>
      <c r="AD797" s="425">
        <v>1.2022855708103106E-2</v>
      </c>
      <c r="AE797" s="425">
        <v>1.142171292269795E-2</v>
      </c>
      <c r="AF797" s="425">
        <v>1.0850627276563052E-2</v>
      </c>
      <c r="AG797" s="425">
        <v>1.03080959127349E-2</v>
      </c>
      <c r="AH797" s="425">
        <v>9.792691117098155E-3</v>
      </c>
      <c r="AI797" s="425">
        <v>9.3030565612432486E-3</v>
      </c>
      <c r="AJ797" s="425">
        <v>8.8379037331810847E-3</v>
      </c>
      <c r="AK797" s="425">
        <v>8.3960085465220324E-3</v>
      </c>
      <c r="AL797" s="425">
        <v>7.9762081191959329E-3</v>
      </c>
      <c r="AM797" s="425">
        <v>7.5773977132361338E-3</v>
      </c>
      <c r="AN797" s="425">
        <v>7.1985278275743247E-3</v>
      </c>
      <c r="AO797" s="425">
        <v>6.8386014361956071E-3</v>
      </c>
      <c r="AP797" s="425">
        <v>6.4966713643858261E-3</v>
      </c>
      <c r="AQ797" s="425">
        <v>6.1718377961665349E-3</v>
      </c>
      <c r="AR797" s="425">
        <v>5.8632459063582059E-3</v>
      </c>
      <c r="AS797" s="425">
        <v>5.5700836110402947E-3</v>
      </c>
      <c r="AT797" s="425">
        <v>5.2915794304882807E-3</v>
      </c>
      <c r="AU797" s="425">
        <v>5.0270004589638654E-3</v>
      </c>
      <c r="AV797" s="425">
        <v>4.7756504360156717E-3</v>
      </c>
      <c r="AW797" s="425">
        <v>4.5368679142148869E-3</v>
      </c>
      <c r="AX797" s="425">
        <v>4.3100245185041406E-3</v>
      </c>
      <c r="AY797" s="425">
        <v>4.0945232925789334E-3</v>
      </c>
      <c r="AZ797" s="425">
        <v>3.8897971279499843E-3</v>
      </c>
      <c r="BA797" s="425">
        <v>3.6953072715524837E-3</v>
      </c>
      <c r="BB797" s="425">
        <v>3.5105419079748627E-3</v>
      </c>
      <c r="BC797" s="425">
        <v>3.3350148125761204E-3</v>
      </c>
      <c r="BD797" s="425">
        <v>3.1682640719473132E-3</v>
      </c>
      <c r="BE797" s="425">
        <v>3.0098508683499507E-3</v>
      </c>
      <c r="BF797" s="425">
        <v>2.859358324932454E-3</v>
      </c>
      <c r="BG797" s="425">
        <v>2.7163904086858317E-3</v>
      </c>
      <c r="BH797" s="425">
        <v>2.5805708882515378E-3</v>
      </c>
      <c r="BI797" s="425">
        <v>2.4515423438389583E-3</v>
      </c>
      <c r="BJ797" s="196"/>
      <c r="BK797" s="196"/>
      <c r="BL797" s="196"/>
      <c r="BM797" s="196"/>
    </row>
    <row r="798" spans="1:65" x14ac:dyDescent="0.35">
      <c r="A798" s="196"/>
      <c r="B798" s="196"/>
      <c r="C798" s="402"/>
      <c r="D798" s="404"/>
      <c r="E798" s="405">
        <v>4</v>
      </c>
      <c r="F798" s="406"/>
      <c r="G798" s="408"/>
      <c r="H798" s="409"/>
      <c r="I798" s="409"/>
      <c r="J798" s="524"/>
      <c r="K798" s="425">
        <v>0.20324366165796492</v>
      </c>
      <c r="L798" s="425">
        <v>0.19308147857506669</v>
      </c>
      <c r="M798" s="425">
        <v>0.18342740464631335</v>
      </c>
      <c r="N798" s="425">
        <v>0.17425603441399767</v>
      </c>
      <c r="O798" s="425">
        <v>0.16554323269329779</v>
      </c>
      <c r="P798" s="425">
        <v>0.15726607105863291</v>
      </c>
      <c r="Q798" s="425">
        <v>0.14940276750570125</v>
      </c>
      <c r="R798" s="425">
        <v>0.14193262913041621</v>
      </c>
      <c r="S798" s="425">
        <v>0.1348359976738954</v>
      </c>
      <c r="T798" s="425">
        <v>0.12809419779020065</v>
      </c>
      <c r="U798" s="425">
        <v>0.12168948790069059</v>
      </c>
      <c r="V798" s="425">
        <v>0.11560501350565607</v>
      </c>
      <c r="W798" s="425">
        <v>0.10982476283037326</v>
      </c>
      <c r="X798" s="425">
        <v>0.1043335246888546</v>
      </c>
      <c r="Y798" s="425">
        <v>9.9116848454411877E-2</v>
      </c>
      <c r="Z798" s="425">
        <v>9.4161006031691266E-2</v>
      </c>
      <c r="AA798" s="425">
        <v>8.9452955730106698E-2</v>
      </c>
      <c r="AB798" s="425">
        <v>8.4980307943601369E-2</v>
      </c>
      <c r="AC798" s="425">
        <v>8.0731292546421293E-2</v>
      </c>
      <c r="AD798" s="425">
        <v>7.6694727919100217E-2</v>
      </c>
      <c r="AE798" s="425">
        <v>7.2859991523145193E-2</v>
      </c>
      <c r="AF798" s="425">
        <v>6.9216991946987938E-2</v>
      </c>
      <c r="AG798" s="425">
        <v>6.5756142349638544E-2</v>
      </c>
      <c r="AH798" s="425">
        <v>6.2468335232156606E-2</v>
      </c>
      <c r="AI798" s="425">
        <v>5.934491847054877E-2</v>
      </c>
      <c r="AJ798" s="425">
        <v>5.6377672547021335E-2</v>
      </c>
      <c r="AK798" s="425">
        <v>5.3558788919670253E-2</v>
      </c>
      <c r="AL798" s="425">
        <v>5.0880849473686741E-2</v>
      </c>
      <c r="AM798" s="425">
        <v>4.8336807000002403E-2</v>
      </c>
      <c r="AN798" s="425">
        <v>4.5919966650002288E-2</v>
      </c>
      <c r="AO798" s="425">
        <v>4.3623968317502176E-2</v>
      </c>
      <c r="AP798" s="425">
        <v>4.1442769901627055E-2</v>
      </c>
      <c r="AQ798" s="425">
        <v>3.937063140654571E-2</v>
      </c>
      <c r="AR798" s="425">
        <v>3.7402099836218429E-2</v>
      </c>
      <c r="AS798" s="425">
        <v>3.55319948444075E-2</v>
      </c>
      <c r="AT798" s="425">
        <v>3.3755395102187127E-2</v>
      </c>
      <c r="AU798" s="425">
        <v>3.2067625347077765E-2</v>
      </c>
      <c r="AV798" s="425">
        <v>3.0464244079723882E-2</v>
      </c>
      <c r="AW798" s="425">
        <v>2.894103187573769E-2</v>
      </c>
      <c r="AX798" s="425">
        <v>2.7493980281950804E-2</v>
      </c>
      <c r="AY798" s="425">
        <v>2.6119281267853258E-2</v>
      </c>
      <c r="AZ798" s="425">
        <v>2.4813317204460585E-2</v>
      </c>
      <c r="BA798" s="425">
        <v>2.3572651344237562E-2</v>
      </c>
      <c r="BB798" s="425">
        <v>2.2394018777025695E-2</v>
      </c>
      <c r="BC798" s="425">
        <v>2.127431783817442E-2</v>
      </c>
      <c r="BD798" s="425">
        <v>2.0210601946265696E-2</v>
      </c>
      <c r="BE798" s="425">
        <v>1.9200071848952407E-2</v>
      </c>
      <c r="BF798" s="425">
        <v>1.8240068256504795E-2</v>
      </c>
      <c r="BG798" s="425">
        <v>1.7328064843679547E-2</v>
      </c>
      <c r="BH798" s="425">
        <v>1.6461661601495561E-2</v>
      </c>
      <c r="BI798" s="425">
        <v>1.5638578521420789E-2</v>
      </c>
      <c r="BJ798" s="196"/>
      <c r="BK798" s="196"/>
      <c r="BL798" s="196"/>
      <c r="BM798" s="196"/>
    </row>
    <row r="799" spans="1:65" x14ac:dyDescent="0.35">
      <c r="A799" s="196"/>
      <c r="B799" s="196"/>
      <c r="C799" s="402"/>
      <c r="D799" s="404"/>
      <c r="E799" s="405">
        <v>5</v>
      </c>
      <c r="F799" s="406"/>
      <c r="G799" s="408"/>
      <c r="H799" s="409"/>
      <c r="I799" s="409"/>
      <c r="J799" s="409"/>
      <c r="K799" s="524"/>
      <c r="L799" s="425">
        <v>2.7601714947189999E-2</v>
      </c>
      <c r="M799" s="425">
        <v>2.6221629199830499E-2</v>
      </c>
      <c r="N799" s="425">
        <v>2.4910547739838973E-2</v>
      </c>
      <c r="O799" s="425">
        <v>2.3665020352847024E-2</v>
      </c>
      <c r="P799" s="425">
        <v>2.2481769335204675E-2</v>
      </c>
      <c r="Q799" s="425">
        <v>2.1357680868444442E-2</v>
      </c>
      <c r="R799" s="425">
        <v>2.0289796825022216E-2</v>
      </c>
      <c r="S799" s="425">
        <v>1.9275306983771109E-2</v>
      </c>
      <c r="T799" s="425">
        <v>1.831154163458255E-2</v>
      </c>
      <c r="U799" s="425">
        <v>1.7395964552853426E-2</v>
      </c>
      <c r="V799" s="425">
        <v>1.6526166325210753E-2</v>
      </c>
      <c r="W799" s="425">
        <v>1.5699858008950216E-2</v>
      </c>
      <c r="X799" s="425">
        <v>1.4914865108502704E-2</v>
      </c>
      <c r="Y799" s="425">
        <v>1.4169121853077568E-2</v>
      </c>
      <c r="Z799" s="425">
        <v>1.3460665760423691E-2</v>
      </c>
      <c r="AA799" s="425">
        <v>1.2787632472402506E-2</v>
      </c>
      <c r="AB799" s="425">
        <v>1.2148250848782381E-2</v>
      </c>
      <c r="AC799" s="425">
        <v>1.1540838306343261E-2</v>
      </c>
      <c r="AD799" s="425">
        <v>1.0963796391026097E-2</v>
      </c>
      <c r="AE799" s="425">
        <v>1.0415606571474792E-2</v>
      </c>
      <c r="AF799" s="425">
        <v>9.8948262429010541E-3</v>
      </c>
      <c r="AG799" s="425">
        <v>9.4000849307560013E-3</v>
      </c>
      <c r="AH799" s="425">
        <v>8.9300806842182012E-3</v>
      </c>
      <c r="AI799" s="425">
        <v>8.4835766500072907E-3</v>
      </c>
      <c r="AJ799" s="425">
        <v>8.0593978175069244E-3</v>
      </c>
      <c r="AK799" s="425">
        <v>7.6564279266315791E-3</v>
      </c>
      <c r="AL799" s="425">
        <v>7.2736065303000003E-3</v>
      </c>
      <c r="AM799" s="425">
        <v>6.9099262037849996E-3</v>
      </c>
      <c r="AN799" s="425">
        <v>6.5644298935957496E-3</v>
      </c>
      <c r="AO799" s="425">
        <v>6.2362083989159628E-3</v>
      </c>
      <c r="AP799" s="425">
        <v>5.9243979789701641E-3</v>
      </c>
      <c r="AQ799" s="425">
        <v>5.628178080021657E-3</v>
      </c>
      <c r="AR799" s="425">
        <v>5.3467691760205743E-3</v>
      </c>
      <c r="AS799" s="425">
        <v>5.079430717219547E-3</v>
      </c>
      <c r="AT799" s="425">
        <v>4.8254591813585686E-3</v>
      </c>
      <c r="AU799" s="425">
        <v>4.5841862222906404E-3</v>
      </c>
      <c r="AV799" s="425">
        <v>4.3549769111761094E-3</v>
      </c>
      <c r="AW799" s="425">
        <v>4.1372280656173047E-3</v>
      </c>
      <c r="AX799" s="425">
        <v>3.9303666623364403E-3</v>
      </c>
      <c r="AY799" s="425">
        <v>3.7338483292196191E-3</v>
      </c>
      <c r="AZ799" s="425">
        <v>3.5471559127586375E-3</v>
      </c>
      <c r="BA799" s="425">
        <v>3.3697981171207066E-3</v>
      </c>
      <c r="BB799" s="425">
        <v>3.2013082112646724E-3</v>
      </c>
      <c r="BC799" s="425">
        <v>3.0412428007014383E-3</v>
      </c>
      <c r="BD799" s="425">
        <v>2.8891806606663657E-3</v>
      </c>
      <c r="BE799" s="425">
        <v>2.7447216276330483E-3</v>
      </c>
      <c r="BF799" s="425">
        <v>2.6074855462513953E-3</v>
      </c>
      <c r="BG799" s="425">
        <v>2.4771112689388254E-3</v>
      </c>
      <c r="BH799" s="425">
        <v>2.3532557054918857E-3</v>
      </c>
      <c r="BI799" s="425">
        <v>2.2355929202172941E-3</v>
      </c>
      <c r="BJ799" s="196"/>
      <c r="BK799" s="196"/>
      <c r="BL799" s="196"/>
      <c r="BM799" s="196"/>
    </row>
    <row r="800" spans="1:65" x14ac:dyDescent="0.35">
      <c r="A800" s="196"/>
      <c r="B800" s="196"/>
      <c r="C800" s="402"/>
      <c r="D800" s="404"/>
      <c r="E800" s="405">
        <v>6</v>
      </c>
      <c r="F800" s="406"/>
      <c r="G800" s="408"/>
      <c r="H800" s="409"/>
      <c r="I800" s="409"/>
      <c r="J800" s="409"/>
      <c r="K800" s="409"/>
      <c r="L800" s="524"/>
      <c r="M800" s="425">
        <v>0</v>
      </c>
      <c r="N800" s="425">
        <v>0</v>
      </c>
      <c r="O800" s="425">
        <v>0</v>
      </c>
      <c r="P800" s="425">
        <v>0</v>
      </c>
      <c r="Q800" s="425">
        <v>0</v>
      </c>
      <c r="R800" s="425">
        <v>0</v>
      </c>
      <c r="S800" s="425">
        <v>0</v>
      </c>
      <c r="T800" s="425">
        <v>0</v>
      </c>
      <c r="U800" s="425">
        <v>0</v>
      </c>
      <c r="V800" s="425">
        <v>0</v>
      </c>
      <c r="W800" s="425">
        <v>0</v>
      </c>
      <c r="X800" s="425">
        <v>0</v>
      </c>
      <c r="Y800" s="425">
        <v>0</v>
      </c>
      <c r="Z800" s="425">
        <v>0</v>
      </c>
      <c r="AA800" s="425">
        <v>0</v>
      </c>
      <c r="AB800" s="425">
        <v>0</v>
      </c>
      <c r="AC800" s="425">
        <v>0</v>
      </c>
      <c r="AD800" s="425">
        <v>0</v>
      </c>
      <c r="AE800" s="425">
        <v>0</v>
      </c>
      <c r="AF800" s="425">
        <v>0</v>
      </c>
      <c r="AG800" s="425">
        <v>0</v>
      </c>
      <c r="AH800" s="425">
        <v>0</v>
      </c>
      <c r="AI800" s="425">
        <v>0</v>
      </c>
      <c r="AJ800" s="425">
        <v>0</v>
      </c>
      <c r="AK800" s="425">
        <v>0</v>
      </c>
      <c r="AL800" s="425">
        <v>0</v>
      </c>
      <c r="AM800" s="425">
        <v>0</v>
      </c>
      <c r="AN800" s="425">
        <v>0</v>
      </c>
      <c r="AO800" s="425">
        <v>0</v>
      </c>
      <c r="AP800" s="425">
        <v>0</v>
      </c>
      <c r="AQ800" s="425">
        <v>0</v>
      </c>
      <c r="AR800" s="425">
        <v>0</v>
      </c>
      <c r="AS800" s="425">
        <v>0</v>
      </c>
      <c r="AT800" s="425">
        <v>0</v>
      </c>
      <c r="AU800" s="425">
        <v>0</v>
      </c>
      <c r="AV800" s="425">
        <v>0</v>
      </c>
      <c r="AW800" s="425">
        <v>0</v>
      </c>
      <c r="AX800" s="425">
        <v>0</v>
      </c>
      <c r="AY800" s="425">
        <v>0</v>
      </c>
      <c r="AZ800" s="425">
        <v>0</v>
      </c>
      <c r="BA800" s="425">
        <v>0</v>
      </c>
      <c r="BB800" s="425">
        <v>0</v>
      </c>
      <c r="BC800" s="425">
        <v>0</v>
      </c>
      <c r="BD800" s="425">
        <v>0</v>
      </c>
      <c r="BE800" s="425">
        <v>0</v>
      </c>
      <c r="BF800" s="425">
        <v>0</v>
      </c>
      <c r="BG800" s="425">
        <v>0</v>
      </c>
      <c r="BH800" s="425">
        <v>0</v>
      </c>
      <c r="BI800" s="425">
        <v>0</v>
      </c>
      <c r="BJ800" s="196"/>
      <c r="BK800" s="196"/>
      <c r="BL800" s="196"/>
      <c r="BM800" s="196"/>
    </row>
    <row r="801" spans="1:65" x14ac:dyDescent="0.35">
      <c r="A801" s="196"/>
      <c r="B801" s="196"/>
      <c r="C801" s="402"/>
      <c r="D801" s="404"/>
      <c r="E801" s="405">
        <v>7</v>
      </c>
      <c r="F801" s="406"/>
      <c r="G801" s="408"/>
      <c r="H801" s="409"/>
      <c r="I801" s="409"/>
      <c r="J801" s="409"/>
      <c r="K801" s="409"/>
      <c r="L801" s="409"/>
      <c r="M801" s="524"/>
      <c r="N801" s="425">
        <v>0</v>
      </c>
      <c r="O801" s="425">
        <v>0</v>
      </c>
      <c r="P801" s="425">
        <v>0</v>
      </c>
      <c r="Q801" s="425">
        <v>0</v>
      </c>
      <c r="R801" s="425">
        <v>0</v>
      </c>
      <c r="S801" s="425">
        <v>0</v>
      </c>
      <c r="T801" s="425">
        <v>0</v>
      </c>
      <c r="U801" s="425">
        <v>0</v>
      </c>
      <c r="V801" s="425">
        <v>0</v>
      </c>
      <c r="W801" s="425">
        <v>0</v>
      </c>
      <c r="X801" s="425">
        <v>0</v>
      </c>
      <c r="Y801" s="425">
        <v>0</v>
      </c>
      <c r="Z801" s="425">
        <v>0</v>
      </c>
      <c r="AA801" s="425">
        <v>0</v>
      </c>
      <c r="AB801" s="425">
        <v>0</v>
      </c>
      <c r="AC801" s="425">
        <v>0</v>
      </c>
      <c r="AD801" s="425">
        <v>0</v>
      </c>
      <c r="AE801" s="425">
        <v>0</v>
      </c>
      <c r="AF801" s="425">
        <v>0</v>
      </c>
      <c r="AG801" s="425">
        <v>0</v>
      </c>
      <c r="AH801" s="425">
        <v>0</v>
      </c>
      <c r="AI801" s="425">
        <v>0</v>
      </c>
      <c r="AJ801" s="425">
        <v>0</v>
      </c>
      <c r="AK801" s="425">
        <v>0</v>
      </c>
      <c r="AL801" s="425">
        <v>0</v>
      </c>
      <c r="AM801" s="425">
        <v>0</v>
      </c>
      <c r="AN801" s="425">
        <v>0</v>
      </c>
      <c r="AO801" s="425">
        <v>0</v>
      </c>
      <c r="AP801" s="425">
        <v>0</v>
      </c>
      <c r="AQ801" s="425">
        <v>0</v>
      </c>
      <c r="AR801" s="425">
        <v>0</v>
      </c>
      <c r="AS801" s="425">
        <v>0</v>
      </c>
      <c r="AT801" s="425">
        <v>0</v>
      </c>
      <c r="AU801" s="425">
        <v>0</v>
      </c>
      <c r="AV801" s="425">
        <v>0</v>
      </c>
      <c r="AW801" s="425">
        <v>0</v>
      </c>
      <c r="AX801" s="425">
        <v>0</v>
      </c>
      <c r="AY801" s="425">
        <v>0</v>
      </c>
      <c r="AZ801" s="425">
        <v>0</v>
      </c>
      <c r="BA801" s="425">
        <v>0</v>
      </c>
      <c r="BB801" s="425">
        <v>0</v>
      </c>
      <c r="BC801" s="425">
        <v>0</v>
      </c>
      <c r="BD801" s="425">
        <v>0</v>
      </c>
      <c r="BE801" s="425">
        <v>0</v>
      </c>
      <c r="BF801" s="425">
        <v>0</v>
      </c>
      <c r="BG801" s="425">
        <v>0</v>
      </c>
      <c r="BH801" s="425">
        <v>0</v>
      </c>
      <c r="BI801" s="425">
        <v>0</v>
      </c>
      <c r="BJ801" s="196"/>
      <c r="BK801" s="196"/>
      <c r="BL801" s="196"/>
      <c r="BM801" s="196"/>
    </row>
    <row r="802" spans="1:65" x14ac:dyDescent="0.35">
      <c r="A802" s="196"/>
      <c r="B802" s="196"/>
      <c r="C802" s="402"/>
      <c r="D802" s="404"/>
      <c r="E802" s="405">
        <v>8</v>
      </c>
      <c r="F802" s="406"/>
      <c r="G802" s="408"/>
      <c r="H802" s="409"/>
      <c r="I802" s="409"/>
      <c r="J802" s="409"/>
      <c r="K802" s="409"/>
      <c r="L802" s="409"/>
      <c r="M802" s="409"/>
      <c r="N802" s="524"/>
      <c r="O802" s="425">
        <v>0</v>
      </c>
      <c r="P802" s="425">
        <v>0</v>
      </c>
      <c r="Q802" s="425">
        <v>0</v>
      </c>
      <c r="R802" s="425">
        <v>0</v>
      </c>
      <c r="S802" s="425">
        <v>0</v>
      </c>
      <c r="T802" s="425">
        <v>0</v>
      </c>
      <c r="U802" s="425">
        <v>0</v>
      </c>
      <c r="V802" s="425">
        <v>0</v>
      </c>
      <c r="W802" s="425">
        <v>0</v>
      </c>
      <c r="X802" s="425">
        <v>0</v>
      </c>
      <c r="Y802" s="425">
        <v>0</v>
      </c>
      <c r="Z802" s="425">
        <v>0</v>
      </c>
      <c r="AA802" s="425">
        <v>0</v>
      </c>
      <c r="AB802" s="425">
        <v>0</v>
      </c>
      <c r="AC802" s="425">
        <v>0</v>
      </c>
      <c r="AD802" s="425">
        <v>0</v>
      </c>
      <c r="AE802" s="425">
        <v>0</v>
      </c>
      <c r="AF802" s="425">
        <v>0</v>
      </c>
      <c r="AG802" s="425">
        <v>0</v>
      </c>
      <c r="AH802" s="425">
        <v>0</v>
      </c>
      <c r="AI802" s="425">
        <v>0</v>
      </c>
      <c r="AJ802" s="425">
        <v>0</v>
      </c>
      <c r="AK802" s="425">
        <v>0</v>
      </c>
      <c r="AL802" s="425">
        <v>0</v>
      </c>
      <c r="AM802" s="425">
        <v>0</v>
      </c>
      <c r="AN802" s="425">
        <v>0</v>
      </c>
      <c r="AO802" s="425">
        <v>0</v>
      </c>
      <c r="AP802" s="425">
        <v>0</v>
      </c>
      <c r="AQ802" s="425">
        <v>0</v>
      </c>
      <c r="AR802" s="425">
        <v>0</v>
      </c>
      <c r="AS802" s="425">
        <v>0</v>
      </c>
      <c r="AT802" s="425">
        <v>0</v>
      </c>
      <c r="AU802" s="425">
        <v>0</v>
      </c>
      <c r="AV802" s="425">
        <v>0</v>
      </c>
      <c r="AW802" s="425">
        <v>0</v>
      </c>
      <c r="AX802" s="425">
        <v>0</v>
      </c>
      <c r="AY802" s="425">
        <v>0</v>
      </c>
      <c r="AZ802" s="425">
        <v>0</v>
      </c>
      <c r="BA802" s="425">
        <v>0</v>
      </c>
      <c r="BB802" s="425">
        <v>0</v>
      </c>
      <c r="BC802" s="425">
        <v>0</v>
      </c>
      <c r="BD802" s="425">
        <v>0</v>
      </c>
      <c r="BE802" s="425">
        <v>0</v>
      </c>
      <c r="BF802" s="425">
        <v>0</v>
      </c>
      <c r="BG802" s="425">
        <v>0</v>
      </c>
      <c r="BH802" s="425">
        <v>0</v>
      </c>
      <c r="BI802" s="425">
        <v>0</v>
      </c>
      <c r="BJ802" s="196"/>
      <c r="BK802" s="196"/>
      <c r="BL802" s="196"/>
      <c r="BM802" s="196"/>
    </row>
    <row r="803" spans="1:65" x14ac:dyDescent="0.35">
      <c r="A803" s="196"/>
      <c r="B803" s="196"/>
      <c r="C803" s="402"/>
      <c r="D803" s="404"/>
      <c r="E803" s="405">
        <v>9</v>
      </c>
      <c r="F803" s="406"/>
      <c r="G803" s="408"/>
      <c r="H803" s="409"/>
      <c r="I803" s="409"/>
      <c r="J803" s="409"/>
      <c r="K803" s="409"/>
      <c r="L803" s="409"/>
      <c r="M803" s="409"/>
      <c r="N803" s="409"/>
      <c r="O803" s="524"/>
      <c r="P803" s="425">
        <v>0</v>
      </c>
      <c r="Q803" s="425">
        <v>0</v>
      </c>
      <c r="R803" s="425">
        <v>0</v>
      </c>
      <c r="S803" s="425">
        <v>0</v>
      </c>
      <c r="T803" s="425">
        <v>0</v>
      </c>
      <c r="U803" s="425">
        <v>0</v>
      </c>
      <c r="V803" s="425">
        <v>0</v>
      </c>
      <c r="W803" s="425">
        <v>0</v>
      </c>
      <c r="X803" s="425">
        <v>0</v>
      </c>
      <c r="Y803" s="425">
        <v>0</v>
      </c>
      <c r="Z803" s="425">
        <v>0</v>
      </c>
      <c r="AA803" s="425">
        <v>0</v>
      </c>
      <c r="AB803" s="425">
        <v>0</v>
      </c>
      <c r="AC803" s="425">
        <v>0</v>
      </c>
      <c r="AD803" s="425">
        <v>0</v>
      </c>
      <c r="AE803" s="425">
        <v>0</v>
      </c>
      <c r="AF803" s="425">
        <v>0</v>
      </c>
      <c r="AG803" s="425">
        <v>0</v>
      </c>
      <c r="AH803" s="425">
        <v>0</v>
      </c>
      <c r="AI803" s="425">
        <v>0</v>
      </c>
      <c r="AJ803" s="425">
        <v>0</v>
      </c>
      <c r="AK803" s="425">
        <v>0</v>
      </c>
      <c r="AL803" s="425">
        <v>0</v>
      </c>
      <c r="AM803" s="425">
        <v>0</v>
      </c>
      <c r="AN803" s="425">
        <v>0</v>
      </c>
      <c r="AO803" s="425">
        <v>0</v>
      </c>
      <c r="AP803" s="425">
        <v>0</v>
      </c>
      <c r="AQ803" s="425">
        <v>0</v>
      </c>
      <c r="AR803" s="425">
        <v>0</v>
      </c>
      <c r="AS803" s="425">
        <v>0</v>
      </c>
      <c r="AT803" s="425">
        <v>0</v>
      </c>
      <c r="AU803" s="425">
        <v>0</v>
      </c>
      <c r="AV803" s="425">
        <v>0</v>
      </c>
      <c r="AW803" s="425">
        <v>0</v>
      </c>
      <c r="AX803" s="425">
        <v>0</v>
      </c>
      <c r="AY803" s="425">
        <v>0</v>
      </c>
      <c r="AZ803" s="425">
        <v>0</v>
      </c>
      <c r="BA803" s="425">
        <v>0</v>
      </c>
      <c r="BB803" s="425">
        <v>0</v>
      </c>
      <c r="BC803" s="425">
        <v>0</v>
      </c>
      <c r="BD803" s="425">
        <v>0</v>
      </c>
      <c r="BE803" s="425">
        <v>0</v>
      </c>
      <c r="BF803" s="425">
        <v>0</v>
      </c>
      <c r="BG803" s="425">
        <v>0</v>
      </c>
      <c r="BH803" s="425">
        <v>0</v>
      </c>
      <c r="BI803" s="425">
        <v>0</v>
      </c>
      <c r="BJ803" s="196"/>
      <c r="BK803" s="196"/>
      <c r="BL803" s="196"/>
      <c r="BM803" s="196"/>
    </row>
    <row r="804" spans="1:65" x14ac:dyDescent="0.35">
      <c r="A804" s="196"/>
      <c r="B804" s="196"/>
      <c r="C804" s="402"/>
      <c r="D804" s="404"/>
      <c r="E804" s="411">
        <v>10</v>
      </c>
      <c r="F804" s="406"/>
      <c r="G804" s="408"/>
      <c r="H804" s="409"/>
      <c r="I804" s="409"/>
      <c r="J804" s="409"/>
      <c r="K804" s="409"/>
      <c r="L804" s="409"/>
      <c r="M804" s="409"/>
      <c r="N804" s="409"/>
      <c r="O804" s="409"/>
      <c r="P804" s="524"/>
      <c r="Q804" s="425">
        <v>0</v>
      </c>
      <c r="R804" s="425">
        <v>0</v>
      </c>
      <c r="S804" s="425">
        <v>0</v>
      </c>
      <c r="T804" s="425">
        <v>0</v>
      </c>
      <c r="U804" s="425">
        <v>0</v>
      </c>
      <c r="V804" s="425">
        <v>0</v>
      </c>
      <c r="W804" s="425">
        <v>0</v>
      </c>
      <c r="X804" s="425">
        <v>0</v>
      </c>
      <c r="Y804" s="425">
        <v>0</v>
      </c>
      <c r="Z804" s="425">
        <v>0</v>
      </c>
      <c r="AA804" s="425">
        <v>0</v>
      </c>
      <c r="AB804" s="425">
        <v>0</v>
      </c>
      <c r="AC804" s="425">
        <v>0</v>
      </c>
      <c r="AD804" s="425">
        <v>0</v>
      </c>
      <c r="AE804" s="425">
        <v>0</v>
      </c>
      <c r="AF804" s="425">
        <v>0</v>
      </c>
      <c r="AG804" s="425">
        <v>0</v>
      </c>
      <c r="AH804" s="425">
        <v>0</v>
      </c>
      <c r="AI804" s="425">
        <v>0</v>
      </c>
      <c r="AJ804" s="425">
        <v>0</v>
      </c>
      <c r="AK804" s="425">
        <v>0</v>
      </c>
      <c r="AL804" s="425">
        <v>0</v>
      </c>
      <c r="AM804" s="425">
        <v>0</v>
      </c>
      <c r="AN804" s="425">
        <v>0</v>
      </c>
      <c r="AO804" s="425">
        <v>0</v>
      </c>
      <c r="AP804" s="425">
        <v>0</v>
      </c>
      <c r="AQ804" s="425">
        <v>0</v>
      </c>
      <c r="AR804" s="425">
        <v>0</v>
      </c>
      <c r="AS804" s="425">
        <v>0</v>
      </c>
      <c r="AT804" s="425">
        <v>0</v>
      </c>
      <c r="AU804" s="425">
        <v>0</v>
      </c>
      <c r="AV804" s="425">
        <v>0</v>
      </c>
      <c r="AW804" s="425">
        <v>0</v>
      </c>
      <c r="AX804" s="425">
        <v>0</v>
      </c>
      <c r="AY804" s="425">
        <v>0</v>
      </c>
      <c r="AZ804" s="425">
        <v>0</v>
      </c>
      <c r="BA804" s="425">
        <v>0</v>
      </c>
      <c r="BB804" s="425">
        <v>0</v>
      </c>
      <c r="BC804" s="425">
        <v>0</v>
      </c>
      <c r="BD804" s="425">
        <v>0</v>
      </c>
      <c r="BE804" s="425">
        <v>0</v>
      </c>
      <c r="BF804" s="425">
        <v>0</v>
      </c>
      <c r="BG804" s="425">
        <v>0</v>
      </c>
      <c r="BH804" s="425">
        <v>0</v>
      </c>
      <c r="BI804" s="425">
        <v>0</v>
      </c>
      <c r="BJ804" s="196"/>
      <c r="BK804" s="196"/>
      <c r="BL804" s="196"/>
      <c r="BM804" s="196"/>
    </row>
    <row r="805" spans="1:65" x14ac:dyDescent="0.35">
      <c r="A805" s="196"/>
      <c r="B805" s="196"/>
      <c r="C805" s="402" t="s">
        <v>48</v>
      </c>
      <c r="D805" s="196"/>
      <c r="E805" s="196"/>
      <c r="F805" s="412"/>
      <c r="G805" s="426">
        <v>3.8517165005628344</v>
      </c>
      <c r="H805" s="426">
        <v>3.8495027169868541</v>
      </c>
      <c r="I805" s="426">
        <v>3.8485529407280867</v>
      </c>
      <c r="J805" s="426">
        <v>3.8800352091761781</v>
      </c>
      <c r="K805" s="426">
        <v>4.0796491518274953</v>
      </c>
      <c r="L805" s="426">
        <v>0.25193995097536259</v>
      </c>
      <c r="M805" s="426">
        <v>0.23934295342659445</v>
      </c>
      <c r="N805" s="426">
        <v>0.22737580575526473</v>
      </c>
      <c r="O805" s="426">
        <v>0.21600701546750151</v>
      </c>
      <c r="P805" s="426">
        <v>0.20520666469412643</v>
      </c>
      <c r="Q805" s="426">
        <v>0.19494633145942009</v>
      </c>
      <c r="R805" s="426">
        <v>0.1851990148864491</v>
      </c>
      <c r="S805" s="426">
        <v>0.17593906414212665</v>
      </c>
      <c r="T805" s="426">
        <v>0.16714211093502032</v>
      </c>
      <c r="U805" s="426">
        <v>0.15878500538826928</v>
      </c>
      <c r="V805" s="426">
        <v>0.15084575511885584</v>
      </c>
      <c r="W805" s="426">
        <v>0.14330346736291302</v>
      </c>
      <c r="X805" s="426">
        <v>0.13613829399476737</v>
      </c>
      <c r="Y805" s="426">
        <v>0.12933137929502903</v>
      </c>
      <c r="Z805" s="426">
        <v>0.12286481033027756</v>
      </c>
      <c r="AA805" s="426">
        <v>0.11672156981376366</v>
      </c>
      <c r="AB805" s="426">
        <v>0.11088549132307549</v>
      </c>
      <c r="AC805" s="426">
        <v>0.10534121675692171</v>
      </c>
      <c r="AD805" s="426">
        <v>0.10007415591907562</v>
      </c>
      <c r="AE805" s="426">
        <v>9.507044812312182E-2</v>
      </c>
      <c r="AF805" s="426">
        <v>9.0316925716965729E-2</v>
      </c>
      <c r="AG805" s="426">
        <v>8.580107943111745E-2</v>
      </c>
      <c r="AH805" s="426">
        <v>8.151102545956157E-2</v>
      </c>
      <c r="AI805" s="426">
        <v>7.7435474186583489E-2</v>
      </c>
      <c r="AJ805" s="426">
        <v>7.3563700477254301E-2</v>
      </c>
      <c r="AK805" s="426">
        <v>6.9885515453391583E-2</v>
      </c>
      <c r="AL805" s="426">
        <v>6.6391239680721997E-2</v>
      </c>
      <c r="AM805" s="426">
        <v>6.3071677696685896E-2</v>
      </c>
      <c r="AN805" s="426">
        <v>5.9918093811851605E-2</v>
      </c>
      <c r="AO805" s="426">
        <v>5.6922189121259029E-2</v>
      </c>
      <c r="AP805" s="426">
        <v>5.4076079665196071E-2</v>
      </c>
      <c r="AQ805" s="426">
        <v>5.1372275681936266E-2</v>
      </c>
      <c r="AR805" s="426">
        <v>4.8803661897839461E-2</v>
      </c>
      <c r="AS805" s="426">
        <v>4.6363478802947486E-2</v>
      </c>
      <c r="AT805" s="426">
        <v>4.404530486280011E-2</v>
      </c>
      <c r="AU805" s="426">
        <v>4.1843039619660093E-2</v>
      </c>
      <c r="AV805" s="426">
        <v>3.9750887638677096E-2</v>
      </c>
      <c r="AW805" s="426">
        <v>3.7763343256743243E-2</v>
      </c>
      <c r="AX805" s="426">
        <v>3.5875176093906079E-2</v>
      </c>
      <c r="AY805" s="426">
        <v>3.4081417289210769E-2</v>
      </c>
      <c r="AZ805" s="426">
        <v>3.2377346424750215E-2</v>
      </c>
      <c r="BA805" s="426">
        <v>3.0758479103512714E-2</v>
      </c>
      <c r="BB805" s="426">
        <v>2.9220555148337095E-2</v>
      </c>
      <c r="BC805" s="426">
        <v>2.775952739092025E-2</v>
      </c>
      <c r="BD805" s="426">
        <v>2.6371551021374232E-2</v>
      </c>
      <c r="BE805" s="426">
        <v>2.5052973470305519E-2</v>
      </c>
      <c r="BF805" s="426">
        <v>2.380032479679025E-2</v>
      </c>
      <c r="BG805" s="426">
        <v>2.2610308556950731E-2</v>
      </c>
      <c r="BH805" s="426">
        <v>2.1479793129103184E-2</v>
      </c>
      <c r="BI805" s="426">
        <v>2.0405803472648032E-2</v>
      </c>
      <c r="BJ805" s="196"/>
      <c r="BK805" s="196"/>
      <c r="BL805" s="196"/>
      <c r="BM805" s="196"/>
    </row>
    <row r="806" spans="1:65" x14ac:dyDescent="0.35">
      <c r="A806" s="196"/>
      <c r="B806" s="397" t="s">
        <v>49</v>
      </c>
      <c r="C806" s="398"/>
      <c r="D806" s="399" t="s">
        <v>499</v>
      </c>
      <c r="E806" s="398"/>
      <c r="F806" s="400"/>
      <c r="G806" s="401">
        <v>82.675217898394664</v>
      </c>
      <c r="H806" s="401">
        <v>81.805533024898665</v>
      </c>
      <c r="I806" s="401">
        <v>80.97156416263455</v>
      </c>
      <c r="J806" s="401">
        <v>80.171844534960343</v>
      </c>
      <c r="K806" s="401">
        <v>79.404967602467835</v>
      </c>
      <c r="L806" s="401">
        <v>0</v>
      </c>
      <c r="M806" s="401">
        <v>0</v>
      </c>
      <c r="N806" s="401">
        <v>0</v>
      </c>
      <c r="O806" s="401">
        <v>0</v>
      </c>
      <c r="P806" s="401">
        <v>0</v>
      </c>
      <c r="Q806" s="401">
        <v>0</v>
      </c>
      <c r="R806" s="401">
        <v>0</v>
      </c>
      <c r="S806" s="401">
        <v>0</v>
      </c>
      <c r="T806" s="401">
        <v>0</v>
      </c>
      <c r="U806" s="401">
        <v>0</v>
      </c>
      <c r="V806" s="401">
        <v>0</v>
      </c>
      <c r="W806" s="401">
        <v>0</v>
      </c>
      <c r="X806" s="401">
        <v>0</v>
      </c>
      <c r="Y806" s="401">
        <v>0</v>
      </c>
      <c r="Z806" s="401">
        <v>0</v>
      </c>
      <c r="AA806" s="401">
        <v>0</v>
      </c>
      <c r="AB806" s="401">
        <v>0</v>
      </c>
      <c r="AC806" s="401">
        <v>0</v>
      </c>
      <c r="AD806" s="401">
        <v>0</v>
      </c>
      <c r="AE806" s="401">
        <v>0</v>
      </c>
      <c r="AF806" s="401">
        <v>0</v>
      </c>
      <c r="AG806" s="401">
        <v>0</v>
      </c>
      <c r="AH806" s="401">
        <v>0</v>
      </c>
      <c r="AI806" s="401">
        <v>0</v>
      </c>
      <c r="AJ806" s="401">
        <v>0</v>
      </c>
      <c r="AK806" s="401">
        <v>0</v>
      </c>
      <c r="AL806" s="401">
        <v>0</v>
      </c>
      <c r="AM806" s="401">
        <v>0</v>
      </c>
      <c r="AN806" s="401">
        <v>0</v>
      </c>
      <c r="AO806" s="401">
        <v>0</v>
      </c>
      <c r="AP806" s="401">
        <v>0</v>
      </c>
      <c r="AQ806" s="401">
        <v>0</v>
      </c>
      <c r="AR806" s="401">
        <v>0</v>
      </c>
      <c r="AS806" s="401">
        <v>0</v>
      </c>
      <c r="AT806" s="401">
        <v>0</v>
      </c>
      <c r="AU806" s="401">
        <v>0</v>
      </c>
      <c r="AV806" s="401">
        <v>0</v>
      </c>
      <c r="AW806" s="401">
        <v>0</v>
      </c>
      <c r="AX806" s="401">
        <v>0</v>
      </c>
      <c r="AY806" s="401">
        <v>0</v>
      </c>
      <c r="AZ806" s="401">
        <v>0</v>
      </c>
      <c r="BA806" s="401">
        <v>0</v>
      </c>
      <c r="BB806" s="401">
        <v>0</v>
      </c>
      <c r="BC806" s="401">
        <v>0</v>
      </c>
      <c r="BD806" s="401">
        <v>0</v>
      </c>
      <c r="BE806" s="401">
        <v>0</v>
      </c>
      <c r="BF806" s="401">
        <v>0</v>
      </c>
      <c r="BG806" s="401">
        <v>0</v>
      </c>
      <c r="BH806" s="401">
        <v>0</v>
      </c>
      <c r="BI806" s="401">
        <v>0</v>
      </c>
      <c r="BJ806" s="196"/>
      <c r="BK806" s="196"/>
      <c r="BL806" s="196"/>
      <c r="BM806" s="196"/>
    </row>
    <row r="807" spans="1:65" ht="118" x14ac:dyDescent="0.35">
      <c r="A807" s="196"/>
      <c r="B807" s="196"/>
      <c r="C807" s="402"/>
      <c r="D807" s="404" t="s">
        <v>500</v>
      </c>
      <c r="E807" s="405">
        <v>0</v>
      </c>
      <c r="F807" s="406"/>
      <c r="G807" s="407"/>
      <c r="H807" s="407"/>
      <c r="I807" s="407"/>
      <c r="J807" s="407"/>
      <c r="K807" s="407"/>
      <c r="L807" s="407"/>
      <c r="M807" s="407"/>
      <c r="N807" s="407"/>
      <c r="O807" s="407"/>
      <c r="P807" s="407"/>
      <c r="Q807" s="425"/>
      <c r="R807" s="425"/>
      <c r="S807" s="425"/>
      <c r="T807" s="425"/>
      <c r="U807" s="425"/>
      <c r="V807" s="425"/>
      <c r="W807" s="425"/>
      <c r="X807" s="425"/>
      <c r="Y807" s="425"/>
      <c r="Z807" s="425"/>
      <c r="AA807" s="425"/>
      <c r="AB807" s="425"/>
      <c r="AC807" s="425"/>
      <c r="AD807" s="425"/>
      <c r="AE807" s="425"/>
      <c r="AF807" s="425"/>
      <c r="AG807" s="425"/>
      <c r="AH807" s="425"/>
      <c r="AI807" s="425"/>
      <c r="AJ807" s="425"/>
      <c r="AK807" s="425"/>
      <c r="AL807" s="425"/>
      <c r="AM807" s="425"/>
      <c r="AN807" s="425"/>
      <c r="AO807" s="425"/>
      <c r="AP807" s="425"/>
      <c r="AQ807" s="425"/>
      <c r="AR807" s="425"/>
      <c r="AS807" s="425"/>
      <c r="AT807" s="425"/>
      <c r="AU807" s="425"/>
      <c r="AV807" s="425"/>
      <c r="AW807" s="425"/>
      <c r="AX807" s="425"/>
      <c r="AY807" s="425"/>
      <c r="AZ807" s="425"/>
      <c r="BA807" s="425"/>
      <c r="BB807" s="425"/>
      <c r="BC807" s="425"/>
      <c r="BD807" s="425"/>
      <c r="BE807" s="425"/>
      <c r="BF807" s="425"/>
      <c r="BG807" s="425"/>
      <c r="BH807" s="425"/>
      <c r="BI807" s="425"/>
      <c r="BJ807" s="196"/>
      <c r="BK807" s="196"/>
      <c r="BL807" s="196"/>
      <c r="BM807" s="196"/>
    </row>
    <row r="808" spans="1:65" x14ac:dyDescent="0.35">
      <c r="A808" s="196"/>
      <c r="B808" s="196"/>
      <c r="C808" s="402"/>
      <c r="D808" s="404"/>
      <c r="E808" s="405">
        <v>1</v>
      </c>
      <c r="F808" s="406"/>
      <c r="G808" s="523"/>
      <c r="H808" s="425">
        <v>5.3239944971204505</v>
      </c>
      <c r="I808" s="425">
        <v>5.1053499592510274</v>
      </c>
      <c r="J808" s="425">
        <v>4.895684663183224</v>
      </c>
      <c r="K808" s="425">
        <v>4.6946298515535227</v>
      </c>
      <c r="L808" s="425">
        <v>4.5018319110379776</v>
      </c>
      <c r="M808" s="425">
        <v>4.3169517504204018</v>
      </c>
      <c r="N808" s="425">
        <v>4.139664204201905</v>
      </c>
      <c r="O808" s="425">
        <v>3.9696574607028525</v>
      </c>
      <c r="P808" s="425">
        <v>3.806632513651401</v>
      </c>
      <c r="Q808" s="425">
        <v>3.6503026362940538</v>
      </c>
      <c r="R808" s="425">
        <v>3.5003928771033332</v>
      </c>
      <c r="S808" s="425">
        <v>3.3566395761955987</v>
      </c>
      <c r="T808" s="425">
        <v>3.2187899016085106</v>
      </c>
      <c r="U808" s="425">
        <v>3.0866014046225345</v>
      </c>
      <c r="V808" s="425">
        <v>2.959841593344402</v>
      </c>
      <c r="W808" s="425">
        <v>2.838287523802538</v>
      </c>
      <c r="X808" s="425">
        <v>2.7217254078352879</v>
      </c>
      <c r="Y808" s="425">
        <v>2.6099502370822987</v>
      </c>
      <c r="Z808" s="425">
        <v>2.5027654224177276</v>
      </c>
      <c r="AA808" s="425">
        <v>2.3999824481911269</v>
      </c>
      <c r="AB808" s="425">
        <v>2.3014205406678778</v>
      </c>
      <c r="AC808" s="425">
        <v>2.2069063500860344</v>
      </c>
      <c r="AD808" s="425">
        <v>2.1162736457703866</v>
      </c>
      <c r="AE808" s="425">
        <v>2.029363023767496</v>
      </c>
      <c r="AF808" s="425">
        <v>1.9460216264875163</v>
      </c>
      <c r="AG808" s="425">
        <v>1.8661028738596919</v>
      </c>
      <c r="AH808" s="425">
        <v>1.7894662055286985</v>
      </c>
      <c r="AI808" s="425">
        <v>1.7159768336384031</v>
      </c>
      <c r="AJ808" s="425">
        <v>1.6455055057682426</v>
      </c>
      <c r="AK808" s="425">
        <v>1.5779282776052759</v>
      </c>
      <c r="AL808" s="425">
        <v>1.5131262949520814</v>
      </c>
      <c r="AM808" s="425">
        <v>1.4509855846871087</v>
      </c>
      <c r="AN808" s="425">
        <v>1.391396854309815</v>
      </c>
      <c r="AO808" s="425">
        <v>1.3342552997180359</v>
      </c>
      <c r="AP808" s="425">
        <v>1.2794604208795128</v>
      </c>
      <c r="AQ808" s="425">
        <v>1.2269158450733726</v>
      </c>
      <c r="AR808" s="425">
        <v>1.1765291573906875</v>
      </c>
      <c r="AS808" s="425">
        <v>1.1282117381959982</v>
      </c>
      <c r="AT808" s="425">
        <v>1.0818786072639242</v>
      </c>
      <c r="AU808" s="425">
        <v>1.0374482743167401</v>
      </c>
      <c r="AV808" s="425">
        <v>0.99484259570003608</v>
      </c>
      <c r="AW808" s="425">
        <v>0.95398663694438779</v>
      </c>
      <c r="AX808" s="425">
        <v>0.91480854097131215</v>
      </c>
      <c r="AY808" s="425">
        <v>0.87723940171171011</v>
      </c>
      <c r="AZ808" s="425">
        <v>0.84121314291451488</v>
      </c>
      <c r="BA808" s="425">
        <v>0.80666640193239936</v>
      </c>
      <c r="BB808" s="425">
        <v>0.77353841828014458</v>
      </c>
      <c r="BC808" s="425">
        <v>0.74177092676966661</v>
      </c>
      <c r="BD808" s="425">
        <v>0.71130805503374628</v>
      </c>
      <c r="BE808" s="425">
        <v>0.68209622525823332</v>
      </c>
      <c r="BF808" s="425">
        <v>0.65408405994988694</v>
      </c>
      <c r="BG808" s="425">
        <v>0.62722229157412179</v>
      </c>
      <c r="BH808" s="425">
        <v>0.6014636759037264</v>
      </c>
      <c r="BI808" s="425">
        <v>0.57676290892616044</v>
      </c>
      <c r="BJ808" s="196"/>
      <c r="BK808" s="196"/>
      <c r="BL808" s="196"/>
      <c r="BM808" s="196"/>
    </row>
    <row r="809" spans="1:65" x14ac:dyDescent="0.35">
      <c r="A809" s="196"/>
      <c r="B809" s="196"/>
      <c r="C809" s="402"/>
      <c r="D809" s="404"/>
      <c r="E809" s="405">
        <v>2</v>
      </c>
      <c r="F809" s="406"/>
      <c r="G809" s="408"/>
      <c r="H809" s="524"/>
      <c r="I809" s="425">
        <v>5.8582797391000563</v>
      </c>
      <c r="J809" s="425">
        <v>5.61769330217603</v>
      </c>
      <c r="K809" s="425">
        <v>5.3869872117375888</v>
      </c>
      <c r="L809" s="425">
        <v>5.1657557040686939</v>
      </c>
      <c r="M809" s="425">
        <v>4.9536096792609454</v>
      </c>
      <c r="N809" s="425">
        <v>4.7501760168682985</v>
      </c>
      <c r="O809" s="425">
        <v>4.5550969196663145</v>
      </c>
      <c r="P809" s="425">
        <v>4.3680292843617439</v>
      </c>
      <c r="Q809" s="425">
        <v>4.1886440981456561</v>
      </c>
      <c r="R809" s="425">
        <v>4.0166258600287907</v>
      </c>
      <c r="S809" s="425">
        <v>3.8516720259413662</v>
      </c>
      <c r="T809" s="425">
        <v>3.6934924766213921</v>
      </c>
      <c r="U809" s="425">
        <v>3.5418090073556265</v>
      </c>
      <c r="V809" s="425">
        <v>3.3963548386757241</v>
      </c>
      <c r="W809" s="425">
        <v>3.2568741471489999</v>
      </c>
      <c r="X809" s="425">
        <v>3.1231216154385684</v>
      </c>
      <c r="Y809" s="425">
        <v>2.9948620008415023</v>
      </c>
      <c r="Z809" s="425">
        <v>2.871869721546163</v>
      </c>
      <c r="AA809" s="425">
        <v>2.7539284598810232</v>
      </c>
      <c r="AB809" s="425">
        <v>2.6408307818571615</v>
      </c>
      <c r="AC809" s="425">
        <v>2.5323777723353071</v>
      </c>
      <c r="AD809" s="425">
        <v>2.4283786851757458</v>
      </c>
      <c r="AE809" s="425">
        <v>2.3286506077557978</v>
      </c>
      <c r="AF809" s="425">
        <v>2.2330181392647996</v>
      </c>
      <c r="AG809" s="425">
        <v>2.1413130822108037</v>
      </c>
      <c r="AH809" s="425">
        <v>2.0533741465963971</v>
      </c>
      <c r="AI809" s="425">
        <v>1.9690466662433623</v>
      </c>
      <c r="AJ809" s="425">
        <v>1.8881823267672491</v>
      </c>
      <c r="AK809" s="425">
        <v>1.8106389047234195</v>
      </c>
      <c r="AL809" s="425">
        <v>1.7362800174657842</v>
      </c>
      <c r="AM809" s="425">
        <v>1.6649748832782776</v>
      </c>
      <c r="AN809" s="425">
        <v>1.5965980913571984</v>
      </c>
      <c r="AO809" s="425">
        <v>1.5310293812398599</v>
      </c>
      <c r="AP809" s="425">
        <v>1.4681534312916109</v>
      </c>
      <c r="AQ809" s="425">
        <v>1.4078596558792245</v>
      </c>
      <c r="AR809" s="425">
        <v>1.3500420108739175</v>
      </c>
      <c r="AS809" s="425">
        <v>1.294598807141929</v>
      </c>
      <c r="AT809" s="425">
        <v>1.2414325316946222</v>
      </c>
      <c r="AU809" s="425">
        <v>1.1904496761835492</v>
      </c>
      <c r="AV809" s="425">
        <v>1.1415605724388449</v>
      </c>
      <c r="AW809" s="425">
        <v>1.0946792347616849</v>
      </c>
      <c r="AX809" s="425">
        <v>1.0497232086934432</v>
      </c>
      <c r="AY809" s="425">
        <v>1.0066134259955608</v>
      </c>
      <c r="AZ809" s="425">
        <v>0.96527406558506523</v>
      </c>
      <c r="BA809" s="425">
        <v>0.9256324201811611</v>
      </c>
      <c r="BB809" s="425">
        <v>0.88761876842834142</v>
      </c>
      <c r="BC809" s="425">
        <v>0.85116625227112008</v>
      </c>
      <c r="BD809" s="425">
        <v>0.81621075936470888</v>
      </c>
      <c r="BE809" s="425">
        <v>0.78269081031482357</v>
      </c>
      <c r="BF809" s="425">
        <v>0.7505474505483013</v>
      </c>
      <c r="BG809" s="425">
        <v>0.71972414662434658</v>
      </c>
      <c r="BH809" s="425">
        <v>0.69016668680404492</v>
      </c>
      <c r="BI809" s="425">
        <v>0.66182308570326276</v>
      </c>
      <c r="BJ809" s="407"/>
      <c r="BK809" s="196"/>
      <c r="BL809" s="196"/>
      <c r="BM809" s="196"/>
    </row>
    <row r="810" spans="1:65" x14ac:dyDescent="0.35">
      <c r="A810" s="196"/>
      <c r="B810" s="196"/>
      <c r="C810" s="402"/>
      <c r="D810" s="404"/>
      <c r="E810" s="405">
        <v>3</v>
      </c>
      <c r="F810" s="406"/>
      <c r="G810" s="408"/>
      <c r="H810" s="409"/>
      <c r="I810" s="524"/>
      <c r="J810" s="425">
        <v>5.9740073096424835</v>
      </c>
      <c r="K810" s="425">
        <v>5.7286682004169203</v>
      </c>
      <c r="L810" s="425">
        <v>5.4934046192909678</v>
      </c>
      <c r="M810" s="425">
        <v>5.2678027868765547</v>
      </c>
      <c r="N810" s="425">
        <v>5.0514659167789553</v>
      </c>
      <c r="O810" s="425">
        <v>4.8440135177325914</v>
      </c>
      <c r="P810" s="425">
        <v>4.6450807243965508</v>
      </c>
      <c r="Q810" s="425">
        <v>4.4543176556328321</v>
      </c>
      <c r="R810" s="425">
        <v>4.2713887991386699</v>
      </c>
      <c r="S810" s="425">
        <v>4.095972421350635</v>
      </c>
      <c r="T810" s="425">
        <v>3.9277600015826417</v>
      </c>
      <c r="U810" s="425">
        <v>3.7664556894026564</v>
      </c>
      <c r="V810" s="425">
        <v>3.6117757842937182</v>
      </c>
      <c r="W810" s="425">
        <v>3.4634482366841195</v>
      </c>
      <c r="X810" s="425">
        <v>3.3212121694691659</v>
      </c>
      <c r="Y810" s="425">
        <v>3.1848174191829579</v>
      </c>
      <c r="Z810" s="425">
        <v>3.0540240960132263</v>
      </c>
      <c r="AA810" s="425">
        <v>2.9286021618853733</v>
      </c>
      <c r="AB810" s="425">
        <v>2.8083310258736534</v>
      </c>
      <c r="AC810" s="425">
        <v>2.6929991562279181</v>
      </c>
      <c r="AD810" s="425">
        <v>2.582403708333548</v>
      </c>
      <c r="AE810" s="425">
        <v>2.4763501679502404</v>
      </c>
      <c r="AF810" s="425">
        <v>2.374652009102181</v>
      </c>
      <c r="AG810" s="425">
        <v>2.2771303660179028</v>
      </c>
      <c r="AH810" s="425">
        <v>2.1836137185428348</v>
      </c>
      <c r="AI810" s="425">
        <v>2.0939375904712607</v>
      </c>
      <c r="AJ810" s="425">
        <v>2.0079442602671023</v>
      </c>
      <c r="AK810" s="425">
        <v>1.925482483664757</v>
      </c>
      <c r="AL810" s="425">
        <v>1.846407227662098</v>
      </c>
      <c r="AM810" s="425">
        <v>1.7705794154377816</v>
      </c>
      <c r="AN810" s="425">
        <v>1.6978656817442384</v>
      </c>
      <c r="AO810" s="425">
        <v>1.628138138346118</v>
      </c>
      <c r="AP810" s="425">
        <v>1.5612741490916573</v>
      </c>
      <c r="AQ810" s="425">
        <v>1.4971561142213634</v>
      </c>
      <c r="AR810" s="425">
        <v>1.4356712635346542</v>
      </c>
      <c r="AS810" s="425">
        <v>1.3767114580506845</v>
      </c>
      <c r="AT810" s="425">
        <v>1.3201729998145171</v>
      </c>
      <c r="AU810" s="425">
        <v>1.2659564495141262</v>
      </c>
      <c r="AV810" s="425">
        <v>1.2139664515874684</v>
      </c>
      <c r="AW810" s="425">
        <v>1.1641115665120076</v>
      </c>
      <c r="AX810" s="425">
        <v>1.1163041099817406</v>
      </c>
      <c r="AY810" s="425">
        <v>1.0704599986888559</v>
      </c>
      <c r="AZ810" s="425">
        <v>1.0264986024388001</v>
      </c>
      <c r="BA810" s="425">
        <v>0.98434260233864368</v>
      </c>
      <c r="BB810" s="425">
        <v>0.94391785480933599</v>
      </c>
      <c r="BC810" s="425">
        <v>0.90515326118266892</v>
      </c>
      <c r="BD810" s="425">
        <v>0.8679806426536063</v>
      </c>
      <c r="BE810" s="425">
        <v>0.83233462036803729</v>
      </c>
      <c r="BF810" s="425">
        <v>0.79815250043505803</v>
      </c>
      <c r="BG810" s="425">
        <v>0.76537416366154454</v>
      </c>
      <c r="BH810" s="425">
        <v>0.73394195981507449</v>
      </c>
      <c r="BI810" s="425">
        <v>0.70380060622924001</v>
      </c>
      <c r="BJ810" s="196"/>
      <c r="BK810" s="196"/>
      <c r="BL810" s="196"/>
      <c r="BM810" s="196"/>
    </row>
    <row r="811" spans="1:65" x14ac:dyDescent="0.35">
      <c r="A811" s="196"/>
      <c r="B811" s="196"/>
      <c r="C811" s="402"/>
      <c r="D811" s="404"/>
      <c r="E811" s="405">
        <v>4</v>
      </c>
      <c r="F811" s="406"/>
      <c r="G811" s="408"/>
      <c r="H811" s="409"/>
      <c r="I811" s="409"/>
      <c r="J811" s="524"/>
      <c r="K811" s="425">
        <v>6.317243801272995</v>
      </c>
      <c r="L811" s="425">
        <v>6.0578087375656846</v>
      </c>
      <c r="M811" s="425">
        <v>5.809028091259087</v>
      </c>
      <c r="N811" s="425">
        <v>5.5704643092771935</v>
      </c>
      <c r="O811" s="425">
        <v>5.3416978078695063</v>
      </c>
      <c r="P811" s="425">
        <v>5.1223262346510454</v>
      </c>
      <c r="Q811" s="425">
        <v>4.9119637609487441</v>
      </c>
      <c r="R811" s="425">
        <v>4.7102404032095766</v>
      </c>
      <c r="S811" s="425">
        <v>4.5168013722769444</v>
      </c>
      <c r="T811" s="425">
        <v>4.3313064493908282</v>
      </c>
      <c r="U811" s="425">
        <v>4.1534293878142021</v>
      </c>
      <c r="V811" s="425">
        <v>3.9828573390333322</v>
      </c>
      <c r="W811" s="425">
        <v>3.8192903025227229</v>
      </c>
      <c r="X811" s="425">
        <v>3.662440598107005</v>
      </c>
      <c r="Y811" s="425">
        <v>3.5120323599917276</v>
      </c>
      <c r="Z811" s="425">
        <v>3.3678010515731764</v>
      </c>
      <c r="AA811" s="425">
        <v>3.2294930001738669</v>
      </c>
      <c r="AB811" s="425">
        <v>3.0968649508854127</v>
      </c>
      <c r="AC811" s="425">
        <v>2.969683638734061</v>
      </c>
      <c r="AD811" s="425">
        <v>2.8477253784164405</v>
      </c>
      <c r="AE811" s="425">
        <v>2.7307756708839377</v>
      </c>
      <c r="AF811" s="425">
        <v>2.6186288260837758</v>
      </c>
      <c r="AG811" s="425">
        <v>2.5110876011932719</v>
      </c>
      <c r="AH811" s="425">
        <v>2.4079628537110018</v>
      </c>
      <c r="AI811" s="425">
        <v>2.3090732087947394</v>
      </c>
      <c r="AJ811" s="425">
        <v>2.2142447402610741</v>
      </c>
      <c r="AK811" s="425">
        <v>2.1233106646856705</v>
      </c>
      <c r="AL811" s="425">
        <v>2.0361110480661355</v>
      </c>
      <c r="AM811" s="425">
        <v>1.9524925245315923</v>
      </c>
      <c r="AN811" s="425">
        <v>1.8723080266042167</v>
      </c>
      <c r="AO811" s="425">
        <v>1.7954165265383351</v>
      </c>
      <c r="AP811" s="425">
        <v>1.7216827882821408</v>
      </c>
      <c r="AQ811" s="425">
        <v>1.6509771296257902</v>
      </c>
      <c r="AR811" s="425">
        <v>1.5831751941175443</v>
      </c>
      <c r="AS811" s="425">
        <v>1.5181577323468034</v>
      </c>
      <c r="AT811" s="425">
        <v>1.4558103922093575</v>
      </c>
      <c r="AU811" s="425">
        <v>1.3960235177859752</v>
      </c>
      <c r="AV811" s="425">
        <v>1.3386919564805961</v>
      </c>
      <c r="AW811" s="425">
        <v>1.2837148740789288</v>
      </c>
      <c r="AX811" s="425">
        <v>1.2309955774021764</v>
      </c>
      <c r="AY811" s="425">
        <v>1.1804413442439756</v>
      </c>
      <c r="AZ811" s="425">
        <v>1.1319632602914511</v>
      </c>
      <c r="BA811" s="425">
        <v>1.0854760627435474</v>
      </c>
      <c r="BB811" s="425">
        <v>1.0408979903516156</v>
      </c>
      <c r="BC811" s="425">
        <v>0.99815063961848938</v>
      </c>
      <c r="BD811" s="425">
        <v>0.95715882690315046</v>
      </c>
      <c r="BE811" s="425">
        <v>0.91785045618844252</v>
      </c>
      <c r="BF811" s="425">
        <v>0.88015639227926667</v>
      </c>
      <c r="BG811" s="425">
        <v>0.84401033920824919</v>
      </c>
      <c r="BH811" s="425">
        <v>0.80934872363501553</v>
      </c>
      <c r="BI811" s="425">
        <v>0.77611058303398783</v>
      </c>
      <c r="BJ811" s="196"/>
      <c r="BK811" s="196"/>
      <c r="BL811" s="196"/>
      <c r="BM811" s="196"/>
    </row>
    <row r="812" spans="1:65" x14ac:dyDescent="0.35">
      <c r="A812" s="196"/>
      <c r="B812" s="196"/>
      <c r="C812" s="402"/>
      <c r="D812" s="404"/>
      <c r="E812" s="405">
        <v>5</v>
      </c>
      <c r="F812" s="406"/>
      <c r="G812" s="408"/>
      <c r="H812" s="409"/>
      <c r="I812" s="409"/>
      <c r="J812" s="409"/>
      <c r="K812" s="524"/>
      <c r="L812" s="425">
        <v>6.2632040067727628</v>
      </c>
      <c r="M812" s="425">
        <v>6.0059882364740869</v>
      </c>
      <c r="N812" s="425">
        <v>5.7593357421630351</v>
      </c>
      <c r="O812" s="425">
        <v>5.5228127137374496</v>
      </c>
      <c r="P812" s="425">
        <v>5.29600315670511</v>
      </c>
      <c r="Q812" s="425">
        <v>5.078508160536523</v>
      </c>
      <c r="R812" s="425">
        <v>4.8699451970647969</v>
      </c>
      <c r="S812" s="425">
        <v>4.6699474476986857</v>
      </c>
      <c r="T812" s="425">
        <v>4.4781631582654757</v>
      </c>
      <c r="U812" s="425">
        <v>4.2942550203490288</v>
      </c>
      <c r="V812" s="425">
        <v>4.1178995780349004</v>
      </c>
      <c r="W812" s="425">
        <v>3.9487866590190936</v>
      </c>
      <c r="X812" s="425">
        <v>3.7866188290799108</v>
      </c>
      <c r="Y812" s="425">
        <v>3.6311108689534262</v>
      </c>
      <c r="Z812" s="425">
        <v>3.481989272692505</v>
      </c>
      <c r="AA812" s="425">
        <v>3.3389917666271045</v>
      </c>
      <c r="AB812" s="425">
        <v>3.2018668480797903</v>
      </c>
      <c r="AC812" s="425">
        <v>3.0703733430251789</v>
      </c>
      <c r="AD812" s="425">
        <v>2.9442799819153151</v>
      </c>
      <c r="AE812" s="425">
        <v>2.8233649929249531</v>
      </c>
      <c r="AF812" s="425">
        <v>2.7074157119013411</v>
      </c>
      <c r="AG812" s="425">
        <v>2.5962282083324975</v>
      </c>
      <c r="AH812" s="425">
        <v>2.4896069266761325</v>
      </c>
      <c r="AI812" s="425">
        <v>2.3873643424183855</v>
      </c>
      <c r="AJ812" s="425">
        <v>2.2893206322574664</v>
      </c>
      <c r="AK812" s="425">
        <v>2.1953033578321084</v>
      </c>
      <c r="AL812" s="425">
        <v>2.1051471624385929</v>
      </c>
      <c r="AM812" s="425">
        <v>2.0186934802029217</v>
      </c>
      <c r="AN812" s="425">
        <v>1.9357902571966412</v>
      </c>
      <c r="AO812" s="425">
        <v>1.8562916840058139</v>
      </c>
      <c r="AP812" s="425">
        <v>1.7800579392827827</v>
      </c>
      <c r="AQ812" s="425">
        <v>1.7069549438296909</v>
      </c>
      <c r="AR812" s="425">
        <v>1.6368541247812438</v>
      </c>
      <c r="AS812" s="425">
        <v>1.5696321894719527</v>
      </c>
      <c r="AT812" s="425">
        <v>1.5051709085901481</v>
      </c>
      <c r="AU812" s="425">
        <v>1.4433569082373701</v>
      </c>
      <c r="AV812" s="425">
        <v>1.3840814705274163</v>
      </c>
      <c r="AW812" s="425">
        <v>1.3272403423743393</v>
      </c>
      <c r="AX812" s="425">
        <v>1.2727335521330934</v>
      </c>
      <c r="AY812" s="425">
        <v>1.2204652337703381</v>
      </c>
      <c r="AZ812" s="425">
        <v>1.1703434582561558</v>
      </c>
      <c r="BA812" s="425">
        <v>1.1222800718801331</v>
      </c>
      <c r="BB812" s="425">
        <v>1.076190541207438</v>
      </c>
      <c r="BC812" s="425">
        <v>1.0319938044022043</v>
      </c>
      <c r="BD812" s="425">
        <v>0.98961212865673442</v>
      </c>
      <c r="BE812" s="425">
        <v>0.94897097347575932</v>
      </c>
      <c r="BF812" s="425">
        <v>0.90999885957531768</v>
      </c>
      <c r="BG812" s="425">
        <v>0.87262724316565343</v>
      </c>
      <c r="BH812" s="425">
        <v>0.83679039539704347</v>
      </c>
      <c r="BI812" s="425">
        <v>0.80242528675650826</v>
      </c>
      <c r="BJ812" s="196"/>
      <c r="BK812" s="196"/>
      <c r="BL812" s="196"/>
      <c r="BM812" s="196"/>
    </row>
    <row r="813" spans="1:65" x14ac:dyDescent="0.35">
      <c r="A813" s="196"/>
      <c r="B813" s="196"/>
      <c r="C813" s="402"/>
      <c r="D813" s="404"/>
      <c r="E813" s="405">
        <v>6</v>
      </c>
      <c r="F813" s="406"/>
      <c r="G813" s="408"/>
      <c r="H813" s="409"/>
      <c r="I813" s="409"/>
      <c r="J813" s="409"/>
      <c r="K813" s="409"/>
      <c r="L813" s="524"/>
      <c r="M813" s="425">
        <v>0</v>
      </c>
      <c r="N813" s="425">
        <v>0</v>
      </c>
      <c r="O813" s="425">
        <v>0</v>
      </c>
      <c r="P813" s="425">
        <v>0</v>
      </c>
      <c r="Q813" s="425">
        <v>0</v>
      </c>
      <c r="R813" s="425">
        <v>0</v>
      </c>
      <c r="S813" s="425">
        <v>0</v>
      </c>
      <c r="T813" s="425">
        <v>0</v>
      </c>
      <c r="U813" s="425">
        <v>0</v>
      </c>
      <c r="V813" s="425">
        <v>0</v>
      </c>
      <c r="W813" s="425">
        <v>0</v>
      </c>
      <c r="X813" s="425">
        <v>0</v>
      </c>
      <c r="Y813" s="425">
        <v>0</v>
      </c>
      <c r="Z813" s="425">
        <v>0</v>
      </c>
      <c r="AA813" s="425">
        <v>0</v>
      </c>
      <c r="AB813" s="425">
        <v>0</v>
      </c>
      <c r="AC813" s="425">
        <v>0</v>
      </c>
      <c r="AD813" s="425">
        <v>0</v>
      </c>
      <c r="AE813" s="425">
        <v>0</v>
      </c>
      <c r="AF813" s="425">
        <v>0</v>
      </c>
      <c r="AG813" s="425">
        <v>0</v>
      </c>
      <c r="AH813" s="425">
        <v>0</v>
      </c>
      <c r="AI813" s="425">
        <v>0</v>
      </c>
      <c r="AJ813" s="425">
        <v>0</v>
      </c>
      <c r="AK813" s="425">
        <v>0</v>
      </c>
      <c r="AL813" s="425">
        <v>0</v>
      </c>
      <c r="AM813" s="425">
        <v>0</v>
      </c>
      <c r="AN813" s="425">
        <v>0</v>
      </c>
      <c r="AO813" s="425">
        <v>0</v>
      </c>
      <c r="AP813" s="425">
        <v>0</v>
      </c>
      <c r="AQ813" s="425">
        <v>0</v>
      </c>
      <c r="AR813" s="425">
        <v>0</v>
      </c>
      <c r="AS813" s="425">
        <v>0</v>
      </c>
      <c r="AT813" s="425">
        <v>0</v>
      </c>
      <c r="AU813" s="425">
        <v>0</v>
      </c>
      <c r="AV813" s="425">
        <v>0</v>
      </c>
      <c r="AW813" s="425">
        <v>0</v>
      </c>
      <c r="AX813" s="425">
        <v>0</v>
      </c>
      <c r="AY813" s="425">
        <v>0</v>
      </c>
      <c r="AZ813" s="425">
        <v>0</v>
      </c>
      <c r="BA813" s="425">
        <v>0</v>
      </c>
      <c r="BB813" s="425">
        <v>0</v>
      </c>
      <c r="BC813" s="425">
        <v>0</v>
      </c>
      <c r="BD813" s="425">
        <v>0</v>
      </c>
      <c r="BE813" s="425">
        <v>0</v>
      </c>
      <c r="BF813" s="425">
        <v>0</v>
      </c>
      <c r="BG813" s="425">
        <v>0</v>
      </c>
      <c r="BH813" s="425">
        <v>0</v>
      </c>
      <c r="BI813" s="425">
        <v>0</v>
      </c>
      <c r="BJ813" s="196"/>
      <c r="BK813" s="196"/>
      <c r="BL813" s="196"/>
      <c r="BM813" s="196"/>
    </row>
    <row r="814" spans="1:65" x14ac:dyDescent="0.35">
      <c r="A814" s="196"/>
      <c r="B814" s="196"/>
      <c r="C814" s="402"/>
      <c r="D814" s="404"/>
      <c r="E814" s="405">
        <v>7</v>
      </c>
      <c r="F814" s="406"/>
      <c r="G814" s="408"/>
      <c r="H814" s="409"/>
      <c r="I814" s="409"/>
      <c r="J814" s="409"/>
      <c r="K814" s="409"/>
      <c r="L814" s="409"/>
      <c r="M814" s="524"/>
      <c r="N814" s="425">
        <v>0</v>
      </c>
      <c r="O814" s="425">
        <v>0</v>
      </c>
      <c r="P814" s="425">
        <v>0</v>
      </c>
      <c r="Q814" s="425">
        <v>0</v>
      </c>
      <c r="R814" s="425">
        <v>0</v>
      </c>
      <c r="S814" s="425">
        <v>0</v>
      </c>
      <c r="T814" s="425">
        <v>0</v>
      </c>
      <c r="U814" s="425">
        <v>0</v>
      </c>
      <c r="V814" s="425">
        <v>0</v>
      </c>
      <c r="W814" s="425">
        <v>0</v>
      </c>
      <c r="X814" s="425">
        <v>0</v>
      </c>
      <c r="Y814" s="425">
        <v>0</v>
      </c>
      <c r="Z814" s="425">
        <v>0</v>
      </c>
      <c r="AA814" s="425">
        <v>0</v>
      </c>
      <c r="AB814" s="425">
        <v>0</v>
      </c>
      <c r="AC814" s="425">
        <v>0</v>
      </c>
      <c r="AD814" s="425">
        <v>0</v>
      </c>
      <c r="AE814" s="425">
        <v>0</v>
      </c>
      <c r="AF814" s="425">
        <v>0</v>
      </c>
      <c r="AG814" s="425">
        <v>0</v>
      </c>
      <c r="AH814" s="425">
        <v>0</v>
      </c>
      <c r="AI814" s="425">
        <v>0</v>
      </c>
      <c r="AJ814" s="425">
        <v>0</v>
      </c>
      <c r="AK814" s="425">
        <v>0</v>
      </c>
      <c r="AL814" s="425">
        <v>0</v>
      </c>
      <c r="AM814" s="425">
        <v>0</v>
      </c>
      <c r="AN814" s="425">
        <v>0</v>
      </c>
      <c r="AO814" s="425">
        <v>0</v>
      </c>
      <c r="AP814" s="425">
        <v>0</v>
      </c>
      <c r="AQ814" s="425">
        <v>0</v>
      </c>
      <c r="AR814" s="425">
        <v>0</v>
      </c>
      <c r="AS814" s="425">
        <v>0</v>
      </c>
      <c r="AT814" s="425">
        <v>0</v>
      </c>
      <c r="AU814" s="425">
        <v>0</v>
      </c>
      <c r="AV814" s="425">
        <v>0</v>
      </c>
      <c r="AW814" s="425">
        <v>0</v>
      </c>
      <c r="AX814" s="425">
        <v>0</v>
      </c>
      <c r="AY814" s="425">
        <v>0</v>
      </c>
      <c r="AZ814" s="425">
        <v>0</v>
      </c>
      <c r="BA814" s="425">
        <v>0</v>
      </c>
      <c r="BB814" s="425">
        <v>0</v>
      </c>
      <c r="BC814" s="425">
        <v>0</v>
      </c>
      <c r="BD814" s="425">
        <v>0</v>
      </c>
      <c r="BE814" s="425">
        <v>0</v>
      </c>
      <c r="BF814" s="425">
        <v>0</v>
      </c>
      <c r="BG814" s="425">
        <v>0</v>
      </c>
      <c r="BH814" s="425">
        <v>0</v>
      </c>
      <c r="BI814" s="425">
        <v>0</v>
      </c>
      <c r="BJ814" s="196"/>
      <c r="BK814" s="196"/>
      <c r="BL814" s="196"/>
      <c r="BM814" s="196"/>
    </row>
    <row r="815" spans="1:65" x14ac:dyDescent="0.35">
      <c r="A815" s="196"/>
      <c r="B815" s="196"/>
      <c r="C815" s="402"/>
      <c r="D815" s="404"/>
      <c r="E815" s="405">
        <v>8</v>
      </c>
      <c r="F815" s="406"/>
      <c r="G815" s="408"/>
      <c r="H815" s="409"/>
      <c r="I815" s="409"/>
      <c r="J815" s="409"/>
      <c r="K815" s="409"/>
      <c r="L815" s="409"/>
      <c r="M815" s="409"/>
      <c r="N815" s="524"/>
      <c r="O815" s="425">
        <v>0</v>
      </c>
      <c r="P815" s="425">
        <v>0</v>
      </c>
      <c r="Q815" s="425">
        <v>0</v>
      </c>
      <c r="R815" s="425">
        <v>0</v>
      </c>
      <c r="S815" s="425">
        <v>0</v>
      </c>
      <c r="T815" s="425">
        <v>0</v>
      </c>
      <c r="U815" s="425">
        <v>0</v>
      </c>
      <c r="V815" s="425">
        <v>0</v>
      </c>
      <c r="W815" s="425">
        <v>0</v>
      </c>
      <c r="X815" s="425">
        <v>0</v>
      </c>
      <c r="Y815" s="425">
        <v>0</v>
      </c>
      <c r="Z815" s="425">
        <v>0</v>
      </c>
      <c r="AA815" s="425">
        <v>0</v>
      </c>
      <c r="AB815" s="425">
        <v>0</v>
      </c>
      <c r="AC815" s="425">
        <v>0</v>
      </c>
      <c r="AD815" s="425">
        <v>0</v>
      </c>
      <c r="AE815" s="425">
        <v>0</v>
      </c>
      <c r="AF815" s="425">
        <v>0</v>
      </c>
      <c r="AG815" s="425">
        <v>0</v>
      </c>
      <c r="AH815" s="425">
        <v>0</v>
      </c>
      <c r="AI815" s="425">
        <v>0</v>
      </c>
      <c r="AJ815" s="425">
        <v>0</v>
      </c>
      <c r="AK815" s="425">
        <v>0</v>
      </c>
      <c r="AL815" s="425">
        <v>0</v>
      </c>
      <c r="AM815" s="425">
        <v>0</v>
      </c>
      <c r="AN815" s="425">
        <v>0</v>
      </c>
      <c r="AO815" s="425">
        <v>0</v>
      </c>
      <c r="AP815" s="425">
        <v>0</v>
      </c>
      <c r="AQ815" s="425">
        <v>0</v>
      </c>
      <c r="AR815" s="425">
        <v>0</v>
      </c>
      <c r="AS815" s="425">
        <v>0</v>
      </c>
      <c r="AT815" s="425">
        <v>0</v>
      </c>
      <c r="AU815" s="425">
        <v>0</v>
      </c>
      <c r="AV815" s="425">
        <v>0</v>
      </c>
      <c r="AW815" s="425">
        <v>0</v>
      </c>
      <c r="AX815" s="425">
        <v>0</v>
      </c>
      <c r="AY815" s="425">
        <v>0</v>
      </c>
      <c r="AZ815" s="425">
        <v>0</v>
      </c>
      <c r="BA815" s="425">
        <v>0</v>
      </c>
      <c r="BB815" s="425">
        <v>0</v>
      </c>
      <c r="BC815" s="425">
        <v>0</v>
      </c>
      <c r="BD815" s="425">
        <v>0</v>
      </c>
      <c r="BE815" s="425">
        <v>0</v>
      </c>
      <c r="BF815" s="425">
        <v>0</v>
      </c>
      <c r="BG815" s="425">
        <v>0</v>
      </c>
      <c r="BH815" s="425">
        <v>0</v>
      </c>
      <c r="BI815" s="425">
        <v>0</v>
      </c>
      <c r="BJ815" s="196"/>
      <c r="BK815" s="196"/>
      <c r="BL815" s="196"/>
      <c r="BM815" s="196"/>
    </row>
    <row r="816" spans="1:65" x14ac:dyDescent="0.35">
      <c r="A816" s="196"/>
      <c r="B816" s="196"/>
      <c r="C816" s="402"/>
      <c r="D816" s="404"/>
      <c r="E816" s="405">
        <v>9</v>
      </c>
      <c r="F816" s="406"/>
      <c r="G816" s="408"/>
      <c r="H816" s="409"/>
      <c r="I816" s="409"/>
      <c r="J816" s="409"/>
      <c r="K816" s="409"/>
      <c r="L816" s="409"/>
      <c r="M816" s="409"/>
      <c r="N816" s="409"/>
      <c r="O816" s="524"/>
      <c r="P816" s="425">
        <v>0</v>
      </c>
      <c r="Q816" s="425">
        <v>0</v>
      </c>
      <c r="R816" s="425">
        <v>0</v>
      </c>
      <c r="S816" s="425">
        <v>0</v>
      </c>
      <c r="T816" s="425">
        <v>0</v>
      </c>
      <c r="U816" s="425">
        <v>0</v>
      </c>
      <c r="V816" s="425">
        <v>0</v>
      </c>
      <c r="W816" s="425">
        <v>0</v>
      </c>
      <c r="X816" s="425">
        <v>0</v>
      </c>
      <c r="Y816" s="425">
        <v>0</v>
      </c>
      <c r="Z816" s="425">
        <v>0</v>
      </c>
      <c r="AA816" s="425">
        <v>0</v>
      </c>
      <c r="AB816" s="425">
        <v>0</v>
      </c>
      <c r="AC816" s="425">
        <v>0</v>
      </c>
      <c r="AD816" s="425">
        <v>0</v>
      </c>
      <c r="AE816" s="425">
        <v>0</v>
      </c>
      <c r="AF816" s="425">
        <v>0</v>
      </c>
      <c r="AG816" s="425">
        <v>0</v>
      </c>
      <c r="AH816" s="425">
        <v>0</v>
      </c>
      <c r="AI816" s="425">
        <v>0</v>
      </c>
      <c r="AJ816" s="425">
        <v>0</v>
      </c>
      <c r="AK816" s="425">
        <v>0</v>
      </c>
      <c r="AL816" s="425">
        <v>0</v>
      </c>
      <c r="AM816" s="425">
        <v>0</v>
      </c>
      <c r="AN816" s="425">
        <v>0</v>
      </c>
      <c r="AO816" s="425">
        <v>0</v>
      </c>
      <c r="AP816" s="425">
        <v>0</v>
      </c>
      <c r="AQ816" s="425">
        <v>0</v>
      </c>
      <c r="AR816" s="425">
        <v>0</v>
      </c>
      <c r="AS816" s="425">
        <v>0</v>
      </c>
      <c r="AT816" s="425">
        <v>0</v>
      </c>
      <c r="AU816" s="425">
        <v>0</v>
      </c>
      <c r="AV816" s="425">
        <v>0</v>
      </c>
      <c r="AW816" s="425">
        <v>0</v>
      </c>
      <c r="AX816" s="425">
        <v>0</v>
      </c>
      <c r="AY816" s="425">
        <v>0</v>
      </c>
      <c r="AZ816" s="425">
        <v>0</v>
      </c>
      <c r="BA816" s="425">
        <v>0</v>
      </c>
      <c r="BB816" s="425">
        <v>0</v>
      </c>
      <c r="BC816" s="425">
        <v>0</v>
      </c>
      <c r="BD816" s="425">
        <v>0</v>
      </c>
      <c r="BE816" s="425">
        <v>0</v>
      </c>
      <c r="BF816" s="425">
        <v>0</v>
      </c>
      <c r="BG816" s="425">
        <v>0</v>
      </c>
      <c r="BH816" s="425">
        <v>0</v>
      </c>
      <c r="BI816" s="425">
        <v>0</v>
      </c>
      <c r="BJ816" s="196"/>
      <c r="BK816" s="196"/>
      <c r="BL816" s="196"/>
      <c r="BM816" s="196"/>
    </row>
    <row r="817" spans="1:65" x14ac:dyDescent="0.35">
      <c r="A817" s="196"/>
      <c r="B817" s="196"/>
      <c r="C817" s="402"/>
      <c r="D817" s="404"/>
      <c r="E817" s="411">
        <v>10</v>
      </c>
      <c r="F817" s="406"/>
      <c r="G817" s="408"/>
      <c r="H817" s="409"/>
      <c r="I817" s="409"/>
      <c r="J817" s="409"/>
      <c r="K817" s="409"/>
      <c r="L817" s="409"/>
      <c r="M817" s="409"/>
      <c r="N817" s="409"/>
      <c r="O817" s="409"/>
      <c r="P817" s="524"/>
      <c r="Q817" s="425">
        <v>0</v>
      </c>
      <c r="R817" s="425">
        <v>0</v>
      </c>
      <c r="S817" s="425">
        <v>0</v>
      </c>
      <c r="T817" s="425">
        <v>0</v>
      </c>
      <c r="U817" s="425">
        <v>0</v>
      </c>
      <c r="V817" s="425">
        <v>0</v>
      </c>
      <c r="W817" s="425">
        <v>0</v>
      </c>
      <c r="X817" s="425">
        <v>0</v>
      </c>
      <c r="Y817" s="425">
        <v>0</v>
      </c>
      <c r="Z817" s="425">
        <v>0</v>
      </c>
      <c r="AA817" s="425">
        <v>0</v>
      </c>
      <c r="AB817" s="425">
        <v>0</v>
      </c>
      <c r="AC817" s="425">
        <v>0</v>
      </c>
      <c r="AD817" s="425">
        <v>0</v>
      </c>
      <c r="AE817" s="425">
        <v>0</v>
      </c>
      <c r="AF817" s="425">
        <v>0</v>
      </c>
      <c r="AG817" s="425">
        <v>0</v>
      </c>
      <c r="AH817" s="425">
        <v>0</v>
      </c>
      <c r="AI817" s="425">
        <v>0</v>
      </c>
      <c r="AJ817" s="425">
        <v>0</v>
      </c>
      <c r="AK817" s="425">
        <v>0</v>
      </c>
      <c r="AL817" s="425">
        <v>0</v>
      </c>
      <c r="AM817" s="425">
        <v>0</v>
      </c>
      <c r="AN817" s="425">
        <v>0</v>
      </c>
      <c r="AO817" s="425">
        <v>0</v>
      </c>
      <c r="AP817" s="425">
        <v>0</v>
      </c>
      <c r="AQ817" s="425">
        <v>0</v>
      </c>
      <c r="AR817" s="425">
        <v>0</v>
      </c>
      <c r="AS817" s="425">
        <v>0</v>
      </c>
      <c r="AT817" s="425">
        <v>0</v>
      </c>
      <c r="AU817" s="425">
        <v>0</v>
      </c>
      <c r="AV817" s="425">
        <v>0</v>
      </c>
      <c r="AW817" s="425">
        <v>0</v>
      </c>
      <c r="AX817" s="425">
        <v>0</v>
      </c>
      <c r="AY817" s="425">
        <v>0</v>
      </c>
      <c r="AZ817" s="425">
        <v>0</v>
      </c>
      <c r="BA817" s="425">
        <v>0</v>
      </c>
      <c r="BB817" s="425">
        <v>0</v>
      </c>
      <c r="BC817" s="425">
        <v>0</v>
      </c>
      <c r="BD817" s="425">
        <v>0</v>
      </c>
      <c r="BE817" s="425">
        <v>0</v>
      </c>
      <c r="BF817" s="425">
        <v>0</v>
      </c>
      <c r="BG817" s="425">
        <v>0</v>
      </c>
      <c r="BH817" s="425">
        <v>0</v>
      </c>
      <c r="BI817" s="425">
        <v>0</v>
      </c>
      <c r="BJ817" s="196"/>
      <c r="BK817" s="196"/>
      <c r="BL817" s="196"/>
      <c r="BM817" s="196"/>
    </row>
    <row r="818" spans="1:65" x14ac:dyDescent="0.35">
      <c r="A818" s="196"/>
      <c r="B818" s="196"/>
      <c r="C818" s="402" t="s">
        <v>49</v>
      </c>
      <c r="D818" s="196"/>
      <c r="E818" s="196"/>
      <c r="F818" s="412"/>
      <c r="G818" s="426">
        <v>82.675217898394664</v>
      </c>
      <c r="H818" s="426">
        <v>87.129527522019117</v>
      </c>
      <c r="I818" s="426">
        <v>91.935193860985635</v>
      </c>
      <c r="J818" s="426">
        <v>96.659229809962085</v>
      </c>
      <c r="K818" s="426">
        <v>101.53249666744887</v>
      </c>
      <c r="L818" s="426">
        <v>27.482004978736089</v>
      </c>
      <c r="M818" s="426">
        <v>26.353380544291078</v>
      </c>
      <c r="N818" s="426">
        <v>25.271106189289387</v>
      </c>
      <c r="O818" s="426">
        <v>24.233278419708718</v>
      </c>
      <c r="P818" s="426">
        <v>23.23807191376585</v>
      </c>
      <c r="Q818" s="426">
        <v>22.28373631155781</v>
      </c>
      <c r="R818" s="426">
        <v>21.368593136545169</v>
      </c>
      <c r="S818" s="426">
        <v>20.491032843463231</v>
      </c>
      <c r="T818" s="426">
        <v>19.649511987468848</v>
      </c>
      <c r="U818" s="426">
        <v>18.842550509544047</v>
      </c>
      <c r="V818" s="426">
        <v>18.068729133382078</v>
      </c>
      <c r="W818" s="426">
        <v>17.326686869177472</v>
      </c>
      <c r="X818" s="426">
        <v>16.615118619929937</v>
      </c>
      <c r="Y818" s="426">
        <v>15.932772886051913</v>
      </c>
      <c r="Z818" s="426">
        <v>15.278449564242798</v>
      </c>
      <c r="AA818" s="426">
        <v>14.650997836758497</v>
      </c>
      <c r="AB818" s="426">
        <v>14.049314147363896</v>
      </c>
      <c r="AC818" s="426">
        <v>13.472340260408501</v>
      </c>
      <c r="AD818" s="426">
        <v>12.919061399611435</v>
      </c>
      <c r="AE818" s="426">
        <v>12.388504463282425</v>
      </c>
      <c r="AF818" s="426">
        <v>11.879736312839615</v>
      </c>
      <c r="AG818" s="426">
        <v>11.391862131614168</v>
      </c>
      <c r="AH818" s="426">
        <v>10.924023851055065</v>
      </c>
      <c r="AI818" s="426">
        <v>10.47539864156615</v>
      </c>
      <c r="AJ818" s="426">
        <v>10.045197465321134</v>
      </c>
      <c r="AK818" s="426">
        <v>9.6326636885112311</v>
      </c>
      <c r="AL818" s="426">
        <v>9.2370717505846915</v>
      </c>
      <c r="AM818" s="426">
        <v>8.8577258881376828</v>
      </c>
      <c r="AN818" s="426">
        <v>8.4939589112121094</v>
      </c>
      <c r="AO818" s="426">
        <v>8.1451310298481623</v>
      </c>
      <c r="AP818" s="426">
        <v>7.8106287288277052</v>
      </c>
      <c r="AQ818" s="426">
        <v>7.4898636886294412</v>
      </c>
      <c r="AR818" s="426">
        <v>7.1822717506980469</v>
      </c>
      <c r="AS818" s="426">
        <v>6.8873119252073671</v>
      </c>
      <c r="AT818" s="426">
        <v>6.6044654395725697</v>
      </c>
      <c r="AU818" s="426">
        <v>6.3332348260377618</v>
      </c>
      <c r="AV818" s="426">
        <v>6.0731430467343621</v>
      </c>
      <c r="AW818" s="426">
        <v>5.8237326546713488</v>
      </c>
      <c r="AX818" s="426">
        <v>5.5845649891817661</v>
      </c>
      <c r="AY818" s="426">
        <v>5.3552194044104402</v>
      </c>
      <c r="AZ818" s="426">
        <v>5.1352925294859872</v>
      </c>
      <c r="BA818" s="426">
        <v>4.9243975590758842</v>
      </c>
      <c r="BB818" s="426">
        <v>4.722163573076875</v>
      </c>
      <c r="BC818" s="426">
        <v>4.5282348842441493</v>
      </c>
      <c r="BD818" s="426">
        <v>4.3422704126119465</v>
      </c>
      <c r="BE818" s="426">
        <v>4.1639430856052959</v>
      </c>
      <c r="BF818" s="426">
        <v>3.9929392627878313</v>
      </c>
      <c r="BG818" s="426">
        <v>3.8289581842339153</v>
      </c>
      <c r="BH818" s="426">
        <v>3.6717114415549048</v>
      </c>
      <c r="BI818" s="426">
        <v>3.5209224706491593</v>
      </c>
      <c r="BJ818" s="196"/>
      <c r="BK818" s="196"/>
      <c r="BL818" s="196"/>
      <c r="BM818" s="196"/>
    </row>
    <row r="819" spans="1:65" x14ac:dyDescent="0.35">
      <c r="A819" s="196"/>
      <c r="B819" s="397" t="s">
        <v>50</v>
      </c>
      <c r="C819" s="398"/>
      <c r="D819" s="399" t="s">
        <v>499</v>
      </c>
      <c r="E819" s="398"/>
      <c r="F819" s="400"/>
      <c r="G819" s="401">
        <v>126.19216505492163</v>
      </c>
      <c r="H819" s="401">
        <v>125.00179226002729</v>
      </c>
      <c r="I819" s="401">
        <v>123.87093810487767</v>
      </c>
      <c r="J819" s="401">
        <v>122.79662665748555</v>
      </c>
      <c r="K819" s="401">
        <v>121.776030782463</v>
      </c>
      <c r="L819" s="401">
        <v>0</v>
      </c>
      <c r="M819" s="401">
        <v>0</v>
      </c>
      <c r="N819" s="401">
        <v>0</v>
      </c>
      <c r="O819" s="401">
        <v>0</v>
      </c>
      <c r="P819" s="401">
        <v>0</v>
      </c>
      <c r="Q819" s="401">
        <v>0</v>
      </c>
      <c r="R819" s="401">
        <v>0</v>
      </c>
      <c r="S819" s="401">
        <v>0</v>
      </c>
      <c r="T819" s="401">
        <v>0</v>
      </c>
      <c r="U819" s="401">
        <v>0</v>
      </c>
      <c r="V819" s="401">
        <v>0</v>
      </c>
      <c r="W819" s="401">
        <v>0</v>
      </c>
      <c r="X819" s="401">
        <v>0</v>
      </c>
      <c r="Y819" s="401">
        <v>0</v>
      </c>
      <c r="Z819" s="401">
        <v>0</v>
      </c>
      <c r="AA819" s="401">
        <v>0</v>
      </c>
      <c r="AB819" s="401">
        <v>0</v>
      </c>
      <c r="AC819" s="401">
        <v>0</v>
      </c>
      <c r="AD819" s="401">
        <v>0</v>
      </c>
      <c r="AE819" s="401">
        <v>0</v>
      </c>
      <c r="AF819" s="401">
        <v>0</v>
      </c>
      <c r="AG819" s="401">
        <v>0</v>
      </c>
      <c r="AH819" s="401">
        <v>0</v>
      </c>
      <c r="AI819" s="401">
        <v>0</v>
      </c>
      <c r="AJ819" s="401">
        <v>0</v>
      </c>
      <c r="AK819" s="401">
        <v>0</v>
      </c>
      <c r="AL819" s="401">
        <v>0</v>
      </c>
      <c r="AM819" s="401">
        <v>0</v>
      </c>
      <c r="AN819" s="401">
        <v>0</v>
      </c>
      <c r="AO819" s="401">
        <v>0</v>
      </c>
      <c r="AP819" s="401">
        <v>0</v>
      </c>
      <c r="AQ819" s="401">
        <v>0</v>
      </c>
      <c r="AR819" s="401">
        <v>0</v>
      </c>
      <c r="AS819" s="401">
        <v>0</v>
      </c>
      <c r="AT819" s="401">
        <v>0</v>
      </c>
      <c r="AU819" s="401">
        <v>0</v>
      </c>
      <c r="AV819" s="401">
        <v>0</v>
      </c>
      <c r="AW819" s="401">
        <v>0</v>
      </c>
      <c r="AX819" s="401">
        <v>0</v>
      </c>
      <c r="AY819" s="401">
        <v>0</v>
      </c>
      <c r="AZ819" s="401">
        <v>0</v>
      </c>
      <c r="BA819" s="401">
        <v>0</v>
      </c>
      <c r="BB819" s="401">
        <v>0</v>
      </c>
      <c r="BC819" s="401">
        <v>0</v>
      </c>
      <c r="BD819" s="401">
        <v>0</v>
      </c>
      <c r="BE819" s="401">
        <v>0</v>
      </c>
      <c r="BF819" s="401">
        <v>0</v>
      </c>
      <c r="BG819" s="401">
        <v>0</v>
      </c>
      <c r="BH819" s="401">
        <v>0</v>
      </c>
      <c r="BI819" s="401">
        <v>0</v>
      </c>
      <c r="BJ819" s="196"/>
      <c r="BK819" s="196"/>
      <c r="BL819" s="196"/>
      <c r="BM819" s="196"/>
    </row>
    <row r="820" spans="1:65" ht="118" x14ac:dyDescent="0.35">
      <c r="A820" s="196"/>
      <c r="B820" s="196"/>
      <c r="C820" s="402"/>
      <c r="D820" s="404" t="s">
        <v>500</v>
      </c>
      <c r="E820" s="405">
        <v>0</v>
      </c>
      <c r="F820" s="406"/>
      <c r="G820" s="407"/>
      <c r="H820" s="407"/>
      <c r="I820" s="407"/>
      <c r="J820" s="407"/>
      <c r="K820" s="407"/>
      <c r="L820" s="407"/>
      <c r="M820" s="407"/>
      <c r="N820" s="407"/>
      <c r="O820" s="407"/>
      <c r="P820" s="407"/>
      <c r="Q820" s="425"/>
      <c r="R820" s="425"/>
      <c r="S820" s="425"/>
      <c r="T820" s="425"/>
      <c r="U820" s="425"/>
      <c r="V820" s="425"/>
      <c r="W820" s="425"/>
      <c r="X820" s="425"/>
      <c r="Y820" s="425"/>
      <c r="Z820" s="425"/>
      <c r="AA820" s="425"/>
      <c r="AB820" s="425"/>
      <c r="AC820" s="425"/>
      <c r="AD820" s="425"/>
      <c r="AE820" s="425"/>
      <c r="AF820" s="425"/>
      <c r="AG820" s="425"/>
      <c r="AH820" s="425"/>
      <c r="AI820" s="425"/>
      <c r="AJ820" s="425"/>
      <c r="AK820" s="425"/>
      <c r="AL820" s="425"/>
      <c r="AM820" s="425"/>
      <c r="AN820" s="425"/>
      <c r="AO820" s="425"/>
      <c r="AP820" s="425"/>
      <c r="AQ820" s="425"/>
      <c r="AR820" s="425"/>
      <c r="AS820" s="425"/>
      <c r="AT820" s="425"/>
      <c r="AU820" s="425"/>
      <c r="AV820" s="425"/>
      <c r="AW820" s="425"/>
      <c r="AX820" s="425"/>
      <c r="AY820" s="425"/>
      <c r="AZ820" s="425"/>
      <c r="BA820" s="425"/>
      <c r="BB820" s="425"/>
      <c r="BC820" s="425"/>
      <c r="BD820" s="425"/>
      <c r="BE820" s="425"/>
      <c r="BF820" s="425"/>
      <c r="BG820" s="425"/>
      <c r="BH820" s="425"/>
      <c r="BI820" s="425"/>
      <c r="BJ820" s="196"/>
      <c r="BK820" s="196"/>
      <c r="BL820" s="196"/>
      <c r="BM820" s="196"/>
    </row>
    <row r="821" spans="1:65" x14ac:dyDescent="0.35">
      <c r="A821" s="196"/>
      <c r="B821" s="196"/>
      <c r="C821" s="402"/>
      <c r="D821" s="404"/>
      <c r="E821" s="405">
        <v>1</v>
      </c>
      <c r="F821" s="406"/>
      <c r="G821" s="523"/>
      <c r="H821" s="425">
        <v>6.5139504597357494</v>
      </c>
      <c r="I821" s="425">
        <v>6.1882529367489614</v>
      </c>
      <c r="J821" s="425">
        <v>5.8788402899115138</v>
      </c>
      <c r="K821" s="425">
        <v>5.584898275415938</v>
      </c>
      <c r="L821" s="425">
        <v>5.3056533616451409</v>
      </c>
      <c r="M821" s="425">
        <v>5.0403706935628838</v>
      </c>
      <c r="N821" s="425">
        <v>4.7883521588847398</v>
      </c>
      <c r="O821" s="425">
        <v>4.548934550940503</v>
      </c>
      <c r="P821" s="425">
        <v>4.3214878233934773</v>
      </c>
      <c r="Q821" s="425">
        <v>4.1054134322238038</v>
      </c>
      <c r="R821" s="425">
        <v>3.9001427606126131</v>
      </c>
      <c r="S821" s="425">
        <v>3.7051356225819831</v>
      </c>
      <c r="T821" s="425">
        <v>3.5198788414528837</v>
      </c>
      <c r="U821" s="425">
        <v>3.3438848993802397</v>
      </c>
      <c r="V821" s="425">
        <v>3.1766906544112277</v>
      </c>
      <c r="W821" s="425">
        <v>3.0178561216906661</v>
      </c>
      <c r="X821" s="425">
        <v>2.8669633156061325</v>
      </c>
      <c r="Y821" s="425">
        <v>2.7236151498258261</v>
      </c>
      <c r="Z821" s="425">
        <v>2.5874343923345346</v>
      </c>
      <c r="AA821" s="425">
        <v>2.4580626727178081</v>
      </c>
      <c r="AB821" s="425">
        <v>2.3351595390819178</v>
      </c>
      <c r="AC821" s="425">
        <v>2.2184015621278221</v>
      </c>
      <c r="AD821" s="425">
        <v>2.1074814840214309</v>
      </c>
      <c r="AE821" s="425">
        <v>2.0021074098203591</v>
      </c>
      <c r="AF821" s="425">
        <v>1.9020020393293415</v>
      </c>
      <c r="AG821" s="425">
        <v>1.8069019373628743</v>
      </c>
      <c r="AH821" s="425">
        <v>1.7165568404947302</v>
      </c>
      <c r="AI821" s="425">
        <v>1.6307289984699935</v>
      </c>
      <c r="AJ821" s="425">
        <v>1.5491925485464941</v>
      </c>
      <c r="AK821" s="425">
        <v>1.471732921119169</v>
      </c>
      <c r="AL821" s="425">
        <v>1.3981462750632105</v>
      </c>
      <c r="AM821" s="425">
        <v>1.32823896131005</v>
      </c>
      <c r="AN821" s="425">
        <v>1.2618270132445475</v>
      </c>
      <c r="AO821" s="425">
        <v>1.1987356625823204</v>
      </c>
      <c r="AP821" s="425">
        <v>1.1387988794532042</v>
      </c>
      <c r="AQ821" s="425">
        <v>1.0818589354805439</v>
      </c>
      <c r="AR821" s="425">
        <v>1.0277659887065169</v>
      </c>
      <c r="AS821" s="425">
        <v>0.97637768927119106</v>
      </c>
      <c r="AT821" s="425">
        <v>0.92755880480763153</v>
      </c>
      <c r="AU821" s="425">
        <v>0.88118086456724998</v>
      </c>
      <c r="AV821" s="425">
        <v>0.83712182133888724</v>
      </c>
      <c r="AW821" s="425">
        <v>0.79526573027194303</v>
      </c>
      <c r="AX821" s="425">
        <v>0.75550244375834552</v>
      </c>
      <c r="AY821" s="425">
        <v>0.71772732157042829</v>
      </c>
      <c r="AZ821" s="425">
        <v>0.68184095549190715</v>
      </c>
      <c r="BA821" s="425">
        <v>0.64774890771731186</v>
      </c>
      <c r="BB821" s="425">
        <v>12.307229246628921</v>
      </c>
      <c r="BC821" s="425">
        <v>0</v>
      </c>
      <c r="BD821" s="425">
        <v>0</v>
      </c>
      <c r="BE821" s="425">
        <v>0</v>
      </c>
      <c r="BF821" s="425">
        <v>0</v>
      </c>
      <c r="BG821" s="425">
        <v>0</v>
      </c>
      <c r="BH821" s="425">
        <v>0</v>
      </c>
      <c r="BI821" s="425">
        <v>0</v>
      </c>
      <c r="BJ821" s="196"/>
      <c r="BK821" s="196"/>
      <c r="BL821" s="196"/>
      <c r="BM821" s="196"/>
    </row>
    <row r="822" spans="1:65" x14ac:dyDescent="0.35">
      <c r="A822" s="196"/>
      <c r="B822" s="196"/>
      <c r="C822" s="402"/>
      <c r="D822" s="404"/>
      <c r="E822" s="405">
        <v>2</v>
      </c>
      <c r="F822" s="406"/>
      <c r="G822" s="408"/>
      <c r="H822" s="524"/>
      <c r="I822" s="425">
        <v>6.8554053344768136</v>
      </c>
      <c r="J822" s="425">
        <v>6.5126350677529734</v>
      </c>
      <c r="K822" s="425">
        <v>6.1870033143653247</v>
      </c>
      <c r="L822" s="425">
        <v>5.8776531486470587</v>
      </c>
      <c r="M822" s="425">
        <v>5.5837704912147048</v>
      </c>
      <c r="N822" s="425">
        <v>5.30458196665397</v>
      </c>
      <c r="O822" s="425">
        <v>5.0393528683212718</v>
      </c>
      <c r="P822" s="425">
        <v>4.7873852249052078</v>
      </c>
      <c r="Q822" s="425">
        <v>4.5480159636599478</v>
      </c>
      <c r="R822" s="425">
        <v>4.3206151654769505</v>
      </c>
      <c r="S822" s="425">
        <v>4.1045844072031024</v>
      </c>
      <c r="T822" s="425">
        <v>3.8993551868429472</v>
      </c>
      <c r="U822" s="425">
        <v>3.7043874275007997</v>
      </c>
      <c r="V822" s="425">
        <v>3.5191680561257601</v>
      </c>
      <c r="W822" s="425">
        <v>3.3432096533194717</v>
      </c>
      <c r="X822" s="425">
        <v>3.1760491706534979</v>
      </c>
      <c r="Y822" s="425">
        <v>3.0172467121208228</v>
      </c>
      <c r="Z822" s="425">
        <v>2.8663843765147821</v>
      </c>
      <c r="AA822" s="425">
        <v>2.7230651576890423</v>
      </c>
      <c r="AB822" s="425">
        <v>2.5869118998045906</v>
      </c>
      <c r="AC822" s="425">
        <v>2.4575663048143612</v>
      </c>
      <c r="AD822" s="425">
        <v>2.3346879895736428</v>
      </c>
      <c r="AE822" s="425">
        <v>2.217953590094961</v>
      </c>
      <c r="AF822" s="425">
        <v>2.1070559105902129</v>
      </c>
      <c r="AG822" s="425">
        <v>2.0017031150607019</v>
      </c>
      <c r="AH822" s="425">
        <v>1.9016179593076665</v>
      </c>
      <c r="AI822" s="425">
        <v>1.8065370613422829</v>
      </c>
      <c r="AJ822" s="425">
        <v>1.7162102082751689</v>
      </c>
      <c r="AK822" s="425">
        <v>1.6303996978614101</v>
      </c>
      <c r="AL822" s="425">
        <v>1.5488797129683398</v>
      </c>
      <c r="AM822" s="425">
        <v>1.4714357273199228</v>
      </c>
      <c r="AN822" s="425">
        <v>1.3978639409539264</v>
      </c>
      <c r="AO822" s="425">
        <v>1.32797074390623</v>
      </c>
      <c r="AP822" s="425">
        <v>1.2615722067109183</v>
      </c>
      <c r="AQ822" s="425">
        <v>1.198493596375372</v>
      </c>
      <c r="AR822" s="425">
        <v>1.1385689165566035</v>
      </c>
      <c r="AS822" s="425">
        <v>1.0816404707287732</v>
      </c>
      <c r="AT822" s="425">
        <v>1.0275584471923345</v>
      </c>
      <c r="AU822" s="425">
        <v>0.97618052483271789</v>
      </c>
      <c r="AV822" s="425">
        <v>0.92737149859108214</v>
      </c>
      <c r="AW822" s="425">
        <v>0.88100292366152788</v>
      </c>
      <c r="AX822" s="425">
        <v>0.83695277747845154</v>
      </c>
      <c r="AY822" s="425">
        <v>0.79510513860452936</v>
      </c>
      <c r="AZ822" s="425">
        <v>0.75534988167430306</v>
      </c>
      <c r="BA822" s="425">
        <v>0.71758238759058779</v>
      </c>
      <c r="BB822" s="425">
        <v>0.68170326821105864</v>
      </c>
      <c r="BC822" s="425">
        <v>12.95236209601012</v>
      </c>
      <c r="BD822" s="425">
        <v>0</v>
      </c>
      <c r="BE822" s="425">
        <v>0</v>
      </c>
      <c r="BF822" s="425">
        <v>0</v>
      </c>
      <c r="BG822" s="425">
        <v>0</v>
      </c>
      <c r="BH822" s="425">
        <v>0</v>
      </c>
      <c r="BI822" s="425">
        <v>0</v>
      </c>
      <c r="BJ822" s="407"/>
      <c r="BK822" s="196"/>
      <c r="BL822" s="196"/>
      <c r="BM822" s="196"/>
    </row>
    <row r="823" spans="1:65" x14ac:dyDescent="0.35">
      <c r="A823" s="196"/>
      <c r="B823" s="196"/>
      <c r="C823" s="402"/>
      <c r="D823" s="404"/>
      <c r="E823" s="405">
        <v>3</v>
      </c>
      <c r="F823" s="406"/>
      <c r="G823" s="408"/>
      <c r="H823" s="409"/>
      <c r="I823" s="524"/>
      <c r="J823" s="425">
        <v>7.1991196600733502</v>
      </c>
      <c r="K823" s="425">
        <v>6.839163677069684</v>
      </c>
      <c r="L823" s="425">
        <v>6.4972054932161987</v>
      </c>
      <c r="M823" s="425">
        <v>6.1723452185553889</v>
      </c>
      <c r="N823" s="425">
        <v>5.8637279576276198</v>
      </c>
      <c r="O823" s="425">
        <v>5.5705415597462382</v>
      </c>
      <c r="P823" s="425">
        <v>5.2920144817589261</v>
      </c>
      <c r="Q823" s="425">
        <v>5.0274137576709803</v>
      </c>
      <c r="R823" s="425">
        <v>4.7760430697874314</v>
      </c>
      <c r="S823" s="425">
        <v>4.5372409162980594</v>
      </c>
      <c r="T823" s="425">
        <v>4.3103788704831558</v>
      </c>
      <c r="U823" s="425">
        <v>4.0948599269589989</v>
      </c>
      <c r="V823" s="425">
        <v>3.8901169306110486</v>
      </c>
      <c r="W823" s="425">
        <v>3.6956110840804963</v>
      </c>
      <c r="X823" s="425">
        <v>3.5108305298764715</v>
      </c>
      <c r="Y823" s="425">
        <v>3.3352890033826479</v>
      </c>
      <c r="Z823" s="425">
        <v>3.1685245532135156</v>
      </c>
      <c r="AA823" s="425">
        <v>3.01009832555284</v>
      </c>
      <c r="AB823" s="425">
        <v>2.8595934092751976</v>
      </c>
      <c r="AC823" s="425">
        <v>2.716613738811438</v>
      </c>
      <c r="AD823" s="425">
        <v>2.5807830518708665</v>
      </c>
      <c r="AE823" s="425">
        <v>2.4517438992773233</v>
      </c>
      <c r="AF823" s="425">
        <v>2.3291567043134571</v>
      </c>
      <c r="AG823" s="425">
        <v>2.212698869097784</v>
      </c>
      <c r="AH823" s="425">
        <v>2.102063925642895</v>
      </c>
      <c r="AI823" s="425">
        <v>1.9969607293607503</v>
      </c>
      <c r="AJ823" s="425">
        <v>1.8971126928927129</v>
      </c>
      <c r="AK823" s="425">
        <v>1.8022570582480768</v>
      </c>
      <c r="AL823" s="425">
        <v>1.7121442053356732</v>
      </c>
      <c r="AM823" s="425">
        <v>1.6265369950688893</v>
      </c>
      <c r="AN823" s="425">
        <v>1.545210145315445</v>
      </c>
      <c r="AO823" s="425">
        <v>1.4679496380496724</v>
      </c>
      <c r="AP823" s="425">
        <v>1.3945521561471885</v>
      </c>
      <c r="AQ823" s="425">
        <v>1.3248245483398293</v>
      </c>
      <c r="AR823" s="425">
        <v>1.2585833209228376</v>
      </c>
      <c r="AS823" s="425">
        <v>1.1956541548766957</v>
      </c>
      <c r="AT823" s="425">
        <v>1.135871447132861</v>
      </c>
      <c r="AU823" s="425">
        <v>1.0790778747762182</v>
      </c>
      <c r="AV823" s="425">
        <v>1.0251239810374073</v>
      </c>
      <c r="AW823" s="425">
        <v>0.97386778198553692</v>
      </c>
      <c r="AX823" s="425">
        <v>0.92517439288626024</v>
      </c>
      <c r="AY823" s="425">
        <v>0.87891567324194719</v>
      </c>
      <c r="AZ823" s="425">
        <v>0.83496988957984974</v>
      </c>
      <c r="BA823" s="425">
        <v>0.79322139510085776</v>
      </c>
      <c r="BB823" s="425">
        <v>0.75356032534581496</v>
      </c>
      <c r="BC823" s="425">
        <v>0.71588230907852479</v>
      </c>
      <c r="BD823" s="425">
        <v>13.601763872491972</v>
      </c>
      <c r="BE823" s="425">
        <v>0</v>
      </c>
      <c r="BF823" s="425">
        <v>0</v>
      </c>
      <c r="BG823" s="425">
        <v>0</v>
      </c>
      <c r="BH823" s="425">
        <v>0</v>
      </c>
      <c r="BI823" s="425">
        <v>0</v>
      </c>
      <c r="BJ823" s="196"/>
      <c r="BK823" s="196"/>
      <c r="BL823" s="196"/>
      <c r="BM823" s="196"/>
    </row>
    <row r="824" spans="1:65" x14ac:dyDescent="0.35">
      <c r="A824" s="196"/>
      <c r="B824" s="196"/>
      <c r="C824" s="402"/>
      <c r="D824" s="404"/>
      <c r="E824" s="405">
        <v>4</v>
      </c>
      <c r="F824" s="406"/>
      <c r="G824" s="408"/>
      <c r="H824" s="409"/>
      <c r="I824" s="409"/>
      <c r="J824" s="524"/>
      <c r="K824" s="425">
        <v>7.1856348793636631</v>
      </c>
      <c r="L824" s="425">
        <v>6.8263531353954789</v>
      </c>
      <c r="M824" s="425">
        <v>6.4850354786257061</v>
      </c>
      <c r="N824" s="425">
        <v>6.1607837046944205</v>
      </c>
      <c r="O824" s="425">
        <v>5.8527445194596996</v>
      </c>
      <c r="P824" s="425">
        <v>5.5601072934867153</v>
      </c>
      <c r="Q824" s="425">
        <v>5.2821019288123789</v>
      </c>
      <c r="R824" s="425">
        <v>5.0179968323717601</v>
      </c>
      <c r="S824" s="425">
        <v>4.7670969907531715</v>
      </c>
      <c r="T824" s="425">
        <v>4.5287421412155124</v>
      </c>
      <c r="U824" s="425">
        <v>4.3023050341547373</v>
      </c>
      <c r="V824" s="425">
        <v>4.0871897824470009</v>
      </c>
      <c r="W824" s="425">
        <v>3.8828302933246506</v>
      </c>
      <c r="X824" s="425">
        <v>3.6886887786584186</v>
      </c>
      <c r="Y824" s="425">
        <v>3.5042543397254975</v>
      </c>
      <c r="Z824" s="425">
        <v>3.329041622739223</v>
      </c>
      <c r="AA824" s="425">
        <v>3.1625895416022618</v>
      </c>
      <c r="AB824" s="425">
        <v>3.0044600645221489</v>
      </c>
      <c r="AC824" s="425">
        <v>2.8542370612960415</v>
      </c>
      <c r="AD824" s="425">
        <v>2.7115252082312389</v>
      </c>
      <c r="AE824" s="425">
        <v>2.5759489478196773</v>
      </c>
      <c r="AF824" s="425">
        <v>2.447151500428693</v>
      </c>
      <c r="AG824" s="425">
        <v>2.3247939254072585</v>
      </c>
      <c r="AH824" s="425">
        <v>2.2085542291368951</v>
      </c>
      <c r="AI824" s="425">
        <v>2.0981265176800505</v>
      </c>
      <c r="AJ824" s="425">
        <v>1.9932201917960484</v>
      </c>
      <c r="AK824" s="425">
        <v>1.8935591822062463</v>
      </c>
      <c r="AL824" s="425">
        <v>1.7988812230959341</v>
      </c>
      <c r="AM824" s="425">
        <v>1.7089371619411375</v>
      </c>
      <c r="AN824" s="425">
        <v>1.6234903038440807</v>
      </c>
      <c r="AO824" s="425">
        <v>1.5423157886518766</v>
      </c>
      <c r="AP824" s="425">
        <v>1.4651999992192828</v>
      </c>
      <c r="AQ824" s="425">
        <v>1.3919399992583188</v>
      </c>
      <c r="AR824" s="425">
        <v>1.3223429992954032</v>
      </c>
      <c r="AS824" s="425">
        <v>1.2562258493306331</v>
      </c>
      <c r="AT824" s="425">
        <v>1.1934145568641015</v>
      </c>
      <c r="AU824" s="425">
        <v>1.1337438290208965</v>
      </c>
      <c r="AV824" s="425">
        <v>1.0770566375698516</v>
      </c>
      <c r="AW824" s="425">
        <v>1.0232038056913588</v>
      </c>
      <c r="AX824" s="425">
        <v>0.97204361540679118</v>
      </c>
      <c r="AY824" s="425">
        <v>0.92344143463645167</v>
      </c>
      <c r="AZ824" s="425">
        <v>0.87726936290462876</v>
      </c>
      <c r="BA824" s="425">
        <v>0.83340589475939741</v>
      </c>
      <c r="BB824" s="425">
        <v>0.79173560002142773</v>
      </c>
      <c r="BC824" s="425">
        <v>0.75214882002035643</v>
      </c>
      <c r="BD824" s="425">
        <v>0.71454137901933878</v>
      </c>
      <c r="BE824" s="425">
        <v>13.576286201367424</v>
      </c>
      <c r="BF824" s="425">
        <v>0</v>
      </c>
      <c r="BG824" s="425">
        <v>0</v>
      </c>
      <c r="BH824" s="425">
        <v>0</v>
      </c>
      <c r="BI824" s="425">
        <v>0</v>
      </c>
      <c r="BJ824" s="196"/>
      <c r="BK824" s="196"/>
      <c r="BL824" s="196"/>
      <c r="BM824" s="196"/>
    </row>
    <row r="825" spans="1:65" x14ac:dyDescent="0.35">
      <c r="A825" s="196"/>
      <c r="B825" s="196"/>
      <c r="C825" s="402"/>
      <c r="D825" s="404"/>
      <c r="E825" s="405">
        <v>5</v>
      </c>
      <c r="F825" s="406"/>
      <c r="G825" s="408"/>
      <c r="H825" s="409"/>
      <c r="I825" s="409"/>
      <c r="J825" s="409"/>
      <c r="K825" s="524"/>
      <c r="L825" s="425">
        <v>7.0202074557010681</v>
      </c>
      <c r="M825" s="425">
        <v>6.6691970829160141</v>
      </c>
      <c r="N825" s="425">
        <v>6.3357372287702134</v>
      </c>
      <c r="O825" s="425">
        <v>6.0189503673317031</v>
      </c>
      <c r="P825" s="425">
        <v>5.718002848965118</v>
      </c>
      <c r="Q825" s="425">
        <v>5.4321027065168614</v>
      </c>
      <c r="R825" s="425">
        <v>5.1604975711910193</v>
      </c>
      <c r="S825" s="425">
        <v>4.9024726926314681</v>
      </c>
      <c r="T825" s="425">
        <v>4.6573490579998946</v>
      </c>
      <c r="U825" s="425">
        <v>4.4244816050998992</v>
      </c>
      <c r="V825" s="425">
        <v>4.2032575248449051</v>
      </c>
      <c r="W825" s="425">
        <v>3.9930946486026593</v>
      </c>
      <c r="X825" s="425">
        <v>3.7934399161725261</v>
      </c>
      <c r="Y825" s="425">
        <v>3.6037679203638997</v>
      </c>
      <c r="Z825" s="425">
        <v>3.4235795243457048</v>
      </c>
      <c r="AA825" s="425">
        <v>3.2524005481284193</v>
      </c>
      <c r="AB825" s="425">
        <v>3.0897805207219982</v>
      </c>
      <c r="AC825" s="425">
        <v>2.9352914946858983</v>
      </c>
      <c r="AD825" s="425">
        <v>2.7885269199516034</v>
      </c>
      <c r="AE825" s="425">
        <v>2.6491005739540228</v>
      </c>
      <c r="AF825" s="425">
        <v>2.5166455452563214</v>
      </c>
      <c r="AG825" s="425">
        <v>2.3908132679935052</v>
      </c>
      <c r="AH825" s="425">
        <v>2.2712726045938298</v>
      </c>
      <c r="AI825" s="425">
        <v>2.1577089743641382</v>
      </c>
      <c r="AJ825" s="425">
        <v>2.0498235256459312</v>
      </c>
      <c r="AK825" s="425">
        <v>1.9473323493636343</v>
      </c>
      <c r="AL825" s="425">
        <v>1.8499657318954528</v>
      </c>
      <c r="AM825" s="425">
        <v>1.75746744530068</v>
      </c>
      <c r="AN825" s="425">
        <v>1.6695940730356462</v>
      </c>
      <c r="AO825" s="425">
        <v>1.5861143693838642</v>
      </c>
      <c r="AP825" s="425">
        <v>1.506808650914671</v>
      </c>
      <c r="AQ825" s="425">
        <v>1.4314682183689371</v>
      </c>
      <c r="AR825" s="425">
        <v>1.3598948074504904</v>
      </c>
      <c r="AS825" s="425">
        <v>1.2919000670779661</v>
      </c>
      <c r="AT825" s="425">
        <v>1.2273050637240681</v>
      </c>
      <c r="AU825" s="425">
        <v>1.1659398105378642</v>
      </c>
      <c r="AV825" s="425">
        <v>1.1076428200109711</v>
      </c>
      <c r="AW825" s="425">
        <v>1.0522606790104228</v>
      </c>
      <c r="AX825" s="425">
        <v>0.99964764505990189</v>
      </c>
      <c r="AY825" s="425">
        <v>0.94966526280690722</v>
      </c>
      <c r="AZ825" s="425">
        <v>0.9021819996665621</v>
      </c>
      <c r="BA825" s="425">
        <v>0.85707289968323375</v>
      </c>
      <c r="BB825" s="425">
        <v>0.81421925469907208</v>
      </c>
      <c r="BC825" s="425">
        <v>0.77350829196411874</v>
      </c>
      <c r="BD825" s="425">
        <v>0.73483287736591274</v>
      </c>
      <c r="BE825" s="425">
        <v>0.69809123349761681</v>
      </c>
      <c r="BF825" s="425">
        <v>13.263733436454714</v>
      </c>
      <c r="BG825" s="425">
        <v>0</v>
      </c>
      <c r="BH825" s="425">
        <v>0</v>
      </c>
      <c r="BI825" s="425">
        <v>0</v>
      </c>
      <c r="BJ825" s="196"/>
      <c r="BK825" s="196"/>
      <c r="BL825" s="196"/>
      <c r="BM825" s="196"/>
    </row>
    <row r="826" spans="1:65" x14ac:dyDescent="0.35">
      <c r="A826" s="196"/>
      <c r="B826" s="196"/>
      <c r="C826" s="402"/>
      <c r="D826" s="404"/>
      <c r="E826" s="405">
        <v>6</v>
      </c>
      <c r="F826" s="406"/>
      <c r="G826" s="408"/>
      <c r="H826" s="409"/>
      <c r="I826" s="409"/>
      <c r="J826" s="409"/>
      <c r="K826" s="409"/>
      <c r="L826" s="524"/>
      <c r="M826" s="425">
        <v>0</v>
      </c>
      <c r="N826" s="425">
        <v>0</v>
      </c>
      <c r="O826" s="425">
        <v>0</v>
      </c>
      <c r="P826" s="425">
        <v>0</v>
      </c>
      <c r="Q826" s="425">
        <v>0</v>
      </c>
      <c r="R826" s="425">
        <v>0</v>
      </c>
      <c r="S826" s="425">
        <v>0</v>
      </c>
      <c r="T826" s="425">
        <v>0</v>
      </c>
      <c r="U826" s="425">
        <v>0</v>
      </c>
      <c r="V826" s="425">
        <v>0</v>
      </c>
      <c r="W826" s="425">
        <v>0</v>
      </c>
      <c r="X826" s="425">
        <v>0</v>
      </c>
      <c r="Y826" s="425">
        <v>0</v>
      </c>
      <c r="Z826" s="425">
        <v>0</v>
      </c>
      <c r="AA826" s="425">
        <v>0</v>
      </c>
      <c r="AB826" s="425">
        <v>0</v>
      </c>
      <c r="AC826" s="425">
        <v>0</v>
      </c>
      <c r="AD826" s="425">
        <v>0</v>
      </c>
      <c r="AE826" s="425">
        <v>0</v>
      </c>
      <c r="AF826" s="425">
        <v>0</v>
      </c>
      <c r="AG826" s="425">
        <v>0</v>
      </c>
      <c r="AH826" s="425">
        <v>0</v>
      </c>
      <c r="AI826" s="425">
        <v>0</v>
      </c>
      <c r="AJ826" s="425">
        <v>0</v>
      </c>
      <c r="AK826" s="425">
        <v>0</v>
      </c>
      <c r="AL826" s="425">
        <v>0</v>
      </c>
      <c r="AM826" s="425">
        <v>0</v>
      </c>
      <c r="AN826" s="425">
        <v>0</v>
      </c>
      <c r="AO826" s="425">
        <v>0</v>
      </c>
      <c r="AP826" s="425">
        <v>0</v>
      </c>
      <c r="AQ826" s="425">
        <v>0</v>
      </c>
      <c r="AR826" s="425">
        <v>0</v>
      </c>
      <c r="AS826" s="425">
        <v>0</v>
      </c>
      <c r="AT826" s="425">
        <v>0</v>
      </c>
      <c r="AU826" s="425">
        <v>0</v>
      </c>
      <c r="AV826" s="425">
        <v>0</v>
      </c>
      <c r="AW826" s="425">
        <v>0</v>
      </c>
      <c r="AX826" s="425">
        <v>0</v>
      </c>
      <c r="AY826" s="425">
        <v>0</v>
      </c>
      <c r="AZ826" s="425">
        <v>0</v>
      </c>
      <c r="BA826" s="425">
        <v>0</v>
      </c>
      <c r="BB826" s="425">
        <v>0</v>
      </c>
      <c r="BC826" s="425">
        <v>0</v>
      </c>
      <c r="BD826" s="425">
        <v>0</v>
      </c>
      <c r="BE826" s="425">
        <v>0</v>
      </c>
      <c r="BF826" s="425">
        <v>0</v>
      </c>
      <c r="BG826" s="425">
        <v>0</v>
      </c>
      <c r="BH826" s="425">
        <v>0</v>
      </c>
      <c r="BI826" s="425">
        <v>0</v>
      </c>
      <c r="BJ826" s="196"/>
      <c r="BK826" s="196"/>
      <c r="BL826" s="196"/>
      <c r="BM826" s="196"/>
    </row>
    <row r="827" spans="1:65" x14ac:dyDescent="0.35">
      <c r="A827" s="196"/>
      <c r="B827" s="196"/>
      <c r="C827" s="402"/>
      <c r="D827" s="404"/>
      <c r="E827" s="405">
        <v>7</v>
      </c>
      <c r="F827" s="406"/>
      <c r="G827" s="408"/>
      <c r="H827" s="409"/>
      <c r="I827" s="409"/>
      <c r="J827" s="409"/>
      <c r="K827" s="409"/>
      <c r="L827" s="409"/>
      <c r="M827" s="524"/>
      <c r="N827" s="425">
        <v>0</v>
      </c>
      <c r="O827" s="425">
        <v>0</v>
      </c>
      <c r="P827" s="425">
        <v>0</v>
      </c>
      <c r="Q827" s="425">
        <v>0</v>
      </c>
      <c r="R827" s="425">
        <v>0</v>
      </c>
      <c r="S827" s="425">
        <v>0</v>
      </c>
      <c r="T827" s="425">
        <v>0</v>
      </c>
      <c r="U827" s="425">
        <v>0</v>
      </c>
      <c r="V827" s="425">
        <v>0</v>
      </c>
      <c r="W827" s="425">
        <v>0</v>
      </c>
      <c r="X827" s="425">
        <v>0</v>
      </c>
      <c r="Y827" s="425">
        <v>0</v>
      </c>
      <c r="Z827" s="425">
        <v>0</v>
      </c>
      <c r="AA827" s="425">
        <v>0</v>
      </c>
      <c r="AB827" s="425">
        <v>0</v>
      </c>
      <c r="AC827" s="425">
        <v>0</v>
      </c>
      <c r="AD827" s="425">
        <v>0</v>
      </c>
      <c r="AE827" s="425">
        <v>0</v>
      </c>
      <c r="AF827" s="425">
        <v>0</v>
      </c>
      <c r="AG827" s="425">
        <v>0</v>
      </c>
      <c r="AH827" s="425">
        <v>0</v>
      </c>
      <c r="AI827" s="425">
        <v>0</v>
      </c>
      <c r="AJ827" s="425">
        <v>0</v>
      </c>
      <c r="AK827" s="425">
        <v>0</v>
      </c>
      <c r="AL827" s="425">
        <v>0</v>
      </c>
      <c r="AM827" s="425">
        <v>0</v>
      </c>
      <c r="AN827" s="425">
        <v>0</v>
      </c>
      <c r="AO827" s="425">
        <v>0</v>
      </c>
      <c r="AP827" s="425">
        <v>0</v>
      </c>
      <c r="AQ827" s="425">
        <v>0</v>
      </c>
      <c r="AR827" s="425">
        <v>0</v>
      </c>
      <c r="AS827" s="425">
        <v>0</v>
      </c>
      <c r="AT827" s="425">
        <v>0</v>
      </c>
      <c r="AU827" s="425">
        <v>0</v>
      </c>
      <c r="AV827" s="425">
        <v>0</v>
      </c>
      <c r="AW827" s="425">
        <v>0</v>
      </c>
      <c r="AX827" s="425">
        <v>0</v>
      </c>
      <c r="AY827" s="425">
        <v>0</v>
      </c>
      <c r="AZ827" s="425">
        <v>0</v>
      </c>
      <c r="BA827" s="425">
        <v>0</v>
      </c>
      <c r="BB827" s="425">
        <v>0</v>
      </c>
      <c r="BC827" s="425">
        <v>0</v>
      </c>
      <c r="BD827" s="425">
        <v>0</v>
      </c>
      <c r="BE827" s="425">
        <v>0</v>
      </c>
      <c r="BF827" s="425">
        <v>0</v>
      </c>
      <c r="BG827" s="425">
        <v>0</v>
      </c>
      <c r="BH827" s="425">
        <v>0</v>
      </c>
      <c r="BI827" s="425">
        <v>0</v>
      </c>
      <c r="BJ827" s="196"/>
      <c r="BK827" s="196"/>
      <c r="BL827" s="196"/>
      <c r="BM827" s="196"/>
    </row>
    <row r="828" spans="1:65" x14ac:dyDescent="0.35">
      <c r="A828" s="196"/>
      <c r="B828" s="196"/>
      <c r="C828" s="402"/>
      <c r="D828" s="404"/>
      <c r="E828" s="405">
        <v>8</v>
      </c>
      <c r="F828" s="406"/>
      <c r="G828" s="408"/>
      <c r="H828" s="409"/>
      <c r="I828" s="409"/>
      <c r="J828" s="409"/>
      <c r="K828" s="409"/>
      <c r="L828" s="409"/>
      <c r="M828" s="409"/>
      <c r="N828" s="524"/>
      <c r="O828" s="425">
        <v>0</v>
      </c>
      <c r="P828" s="425">
        <v>0</v>
      </c>
      <c r="Q828" s="425">
        <v>0</v>
      </c>
      <c r="R828" s="425">
        <v>0</v>
      </c>
      <c r="S828" s="425">
        <v>0</v>
      </c>
      <c r="T828" s="425">
        <v>0</v>
      </c>
      <c r="U828" s="425">
        <v>0</v>
      </c>
      <c r="V828" s="425">
        <v>0</v>
      </c>
      <c r="W828" s="425">
        <v>0</v>
      </c>
      <c r="X828" s="425">
        <v>0</v>
      </c>
      <c r="Y828" s="425">
        <v>0</v>
      </c>
      <c r="Z828" s="425">
        <v>0</v>
      </c>
      <c r="AA828" s="425">
        <v>0</v>
      </c>
      <c r="AB828" s="425">
        <v>0</v>
      </c>
      <c r="AC828" s="425">
        <v>0</v>
      </c>
      <c r="AD828" s="425">
        <v>0</v>
      </c>
      <c r="AE828" s="425">
        <v>0</v>
      </c>
      <c r="AF828" s="425">
        <v>0</v>
      </c>
      <c r="AG828" s="425">
        <v>0</v>
      </c>
      <c r="AH828" s="425">
        <v>0</v>
      </c>
      <c r="AI828" s="425">
        <v>0</v>
      </c>
      <c r="AJ828" s="425">
        <v>0</v>
      </c>
      <c r="AK828" s="425">
        <v>0</v>
      </c>
      <c r="AL828" s="425">
        <v>0</v>
      </c>
      <c r="AM828" s="425">
        <v>0</v>
      </c>
      <c r="AN828" s="425">
        <v>0</v>
      </c>
      <c r="AO828" s="425">
        <v>0</v>
      </c>
      <c r="AP828" s="425">
        <v>0</v>
      </c>
      <c r="AQ828" s="425">
        <v>0</v>
      </c>
      <c r="AR828" s="425">
        <v>0</v>
      </c>
      <c r="AS828" s="425">
        <v>0</v>
      </c>
      <c r="AT828" s="425">
        <v>0</v>
      </c>
      <c r="AU828" s="425">
        <v>0</v>
      </c>
      <c r="AV828" s="425">
        <v>0</v>
      </c>
      <c r="AW828" s="425">
        <v>0</v>
      </c>
      <c r="AX828" s="425">
        <v>0</v>
      </c>
      <c r="AY828" s="425">
        <v>0</v>
      </c>
      <c r="AZ828" s="425">
        <v>0</v>
      </c>
      <c r="BA828" s="425">
        <v>0</v>
      </c>
      <c r="BB828" s="425">
        <v>0</v>
      </c>
      <c r="BC828" s="425">
        <v>0</v>
      </c>
      <c r="BD828" s="425">
        <v>0</v>
      </c>
      <c r="BE828" s="425">
        <v>0</v>
      </c>
      <c r="BF828" s="425">
        <v>0</v>
      </c>
      <c r="BG828" s="425">
        <v>0</v>
      </c>
      <c r="BH828" s="425">
        <v>0</v>
      </c>
      <c r="BI828" s="425">
        <v>0</v>
      </c>
      <c r="BJ828" s="196"/>
      <c r="BK828" s="196"/>
      <c r="BL828" s="196"/>
      <c r="BM828" s="196"/>
    </row>
    <row r="829" spans="1:65" x14ac:dyDescent="0.35">
      <c r="A829" s="196"/>
      <c r="B829" s="196"/>
      <c r="C829" s="402"/>
      <c r="D829" s="404"/>
      <c r="E829" s="405">
        <v>9</v>
      </c>
      <c r="F829" s="406"/>
      <c r="G829" s="408"/>
      <c r="H829" s="409"/>
      <c r="I829" s="409"/>
      <c r="J829" s="409"/>
      <c r="K829" s="409"/>
      <c r="L829" s="409"/>
      <c r="M829" s="409"/>
      <c r="N829" s="409"/>
      <c r="O829" s="524"/>
      <c r="P829" s="425">
        <v>0</v>
      </c>
      <c r="Q829" s="425">
        <v>0</v>
      </c>
      <c r="R829" s="425">
        <v>0</v>
      </c>
      <c r="S829" s="425">
        <v>0</v>
      </c>
      <c r="T829" s="425">
        <v>0</v>
      </c>
      <c r="U829" s="425">
        <v>0</v>
      </c>
      <c r="V829" s="425">
        <v>0</v>
      </c>
      <c r="W829" s="425">
        <v>0</v>
      </c>
      <c r="X829" s="425">
        <v>0</v>
      </c>
      <c r="Y829" s="425">
        <v>0</v>
      </c>
      <c r="Z829" s="425">
        <v>0</v>
      </c>
      <c r="AA829" s="425">
        <v>0</v>
      </c>
      <c r="AB829" s="425">
        <v>0</v>
      </c>
      <c r="AC829" s="425">
        <v>0</v>
      </c>
      <c r="AD829" s="425">
        <v>0</v>
      </c>
      <c r="AE829" s="425">
        <v>0</v>
      </c>
      <c r="AF829" s="425">
        <v>0</v>
      </c>
      <c r="AG829" s="425">
        <v>0</v>
      </c>
      <c r="AH829" s="425">
        <v>0</v>
      </c>
      <c r="AI829" s="425">
        <v>0</v>
      </c>
      <c r="AJ829" s="425">
        <v>0</v>
      </c>
      <c r="AK829" s="425">
        <v>0</v>
      </c>
      <c r="AL829" s="425">
        <v>0</v>
      </c>
      <c r="AM829" s="425">
        <v>0</v>
      </c>
      <c r="AN829" s="425">
        <v>0</v>
      </c>
      <c r="AO829" s="425">
        <v>0</v>
      </c>
      <c r="AP829" s="425">
        <v>0</v>
      </c>
      <c r="AQ829" s="425">
        <v>0</v>
      </c>
      <c r="AR829" s="425">
        <v>0</v>
      </c>
      <c r="AS829" s="425">
        <v>0</v>
      </c>
      <c r="AT829" s="425">
        <v>0</v>
      </c>
      <c r="AU829" s="425">
        <v>0</v>
      </c>
      <c r="AV829" s="425">
        <v>0</v>
      </c>
      <c r="AW829" s="425">
        <v>0</v>
      </c>
      <c r="AX829" s="425">
        <v>0</v>
      </c>
      <c r="AY829" s="425">
        <v>0</v>
      </c>
      <c r="AZ829" s="425">
        <v>0</v>
      </c>
      <c r="BA829" s="425">
        <v>0</v>
      </c>
      <c r="BB829" s="425">
        <v>0</v>
      </c>
      <c r="BC829" s="425">
        <v>0</v>
      </c>
      <c r="BD829" s="425">
        <v>0</v>
      </c>
      <c r="BE829" s="425">
        <v>0</v>
      </c>
      <c r="BF829" s="425">
        <v>0</v>
      </c>
      <c r="BG829" s="425">
        <v>0</v>
      </c>
      <c r="BH829" s="425">
        <v>0</v>
      </c>
      <c r="BI829" s="425">
        <v>0</v>
      </c>
      <c r="BJ829" s="196"/>
      <c r="BK829" s="196"/>
      <c r="BL829" s="196"/>
      <c r="BM829" s="196"/>
    </row>
    <row r="830" spans="1:65" x14ac:dyDescent="0.35">
      <c r="A830" s="196"/>
      <c r="B830" s="196"/>
      <c r="C830" s="402"/>
      <c r="D830" s="404"/>
      <c r="E830" s="411">
        <v>10</v>
      </c>
      <c r="F830" s="406"/>
      <c r="G830" s="408"/>
      <c r="H830" s="409"/>
      <c r="I830" s="409"/>
      <c r="J830" s="409"/>
      <c r="K830" s="409"/>
      <c r="L830" s="409"/>
      <c r="M830" s="409"/>
      <c r="N830" s="409"/>
      <c r="O830" s="409"/>
      <c r="P830" s="524"/>
      <c r="Q830" s="425">
        <v>0</v>
      </c>
      <c r="R830" s="425">
        <v>0</v>
      </c>
      <c r="S830" s="425">
        <v>0</v>
      </c>
      <c r="T830" s="425">
        <v>0</v>
      </c>
      <c r="U830" s="425">
        <v>0</v>
      </c>
      <c r="V830" s="425">
        <v>0</v>
      </c>
      <c r="W830" s="425">
        <v>0</v>
      </c>
      <c r="X830" s="425">
        <v>0</v>
      </c>
      <c r="Y830" s="425">
        <v>0</v>
      </c>
      <c r="Z830" s="425">
        <v>0</v>
      </c>
      <c r="AA830" s="425">
        <v>0</v>
      </c>
      <c r="AB830" s="425">
        <v>0</v>
      </c>
      <c r="AC830" s="425">
        <v>0</v>
      </c>
      <c r="AD830" s="425">
        <v>0</v>
      </c>
      <c r="AE830" s="425">
        <v>0</v>
      </c>
      <c r="AF830" s="425">
        <v>0</v>
      </c>
      <c r="AG830" s="425">
        <v>0</v>
      </c>
      <c r="AH830" s="425">
        <v>0</v>
      </c>
      <c r="AI830" s="425">
        <v>0</v>
      </c>
      <c r="AJ830" s="425">
        <v>0</v>
      </c>
      <c r="AK830" s="425">
        <v>0</v>
      </c>
      <c r="AL830" s="425">
        <v>0</v>
      </c>
      <c r="AM830" s="425">
        <v>0</v>
      </c>
      <c r="AN830" s="425">
        <v>0</v>
      </c>
      <c r="AO830" s="425">
        <v>0</v>
      </c>
      <c r="AP830" s="425">
        <v>0</v>
      </c>
      <c r="AQ830" s="425">
        <v>0</v>
      </c>
      <c r="AR830" s="425">
        <v>0</v>
      </c>
      <c r="AS830" s="425">
        <v>0</v>
      </c>
      <c r="AT830" s="425">
        <v>0</v>
      </c>
      <c r="AU830" s="425">
        <v>0</v>
      </c>
      <c r="AV830" s="425">
        <v>0</v>
      </c>
      <c r="AW830" s="425">
        <v>0</v>
      </c>
      <c r="AX830" s="425">
        <v>0</v>
      </c>
      <c r="AY830" s="425">
        <v>0</v>
      </c>
      <c r="AZ830" s="425">
        <v>0</v>
      </c>
      <c r="BA830" s="425">
        <v>0</v>
      </c>
      <c r="BB830" s="425">
        <v>0</v>
      </c>
      <c r="BC830" s="425">
        <v>0</v>
      </c>
      <c r="BD830" s="425">
        <v>0</v>
      </c>
      <c r="BE830" s="425">
        <v>0</v>
      </c>
      <c r="BF830" s="425">
        <v>0</v>
      </c>
      <c r="BG830" s="425">
        <v>0</v>
      </c>
      <c r="BH830" s="425">
        <v>0</v>
      </c>
      <c r="BI830" s="425">
        <v>0</v>
      </c>
      <c r="BJ830" s="196"/>
      <c r="BK830" s="196"/>
      <c r="BL830" s="196"/>
      <c r="BM830" s="196"/>
    </row>
    <row r="831" spans="1:65" x14ac:dyDescent="0.35">
      <c r="A831" s="196"/>
      <c r="B831" s="196"/>
      <c r="C831" s="402" t="s">
        <v>50</v>
      </c>
      <c r="D831" s="196"/>
      <c r="E831" s="196"/>
      <c r="F831" s="412"/>
      <c r="G831" s="426">
        <v>128.49568156635317</v>
      </c>
      <c r="H831" s="426">
        <v>133.87486958586007</v>
      </c>
      <c r="I831" s="426">
        <v>139.33067611450394</v>
      </c>
      <c r="J831" s="426">
        <v>144.86162921396124</v>
      </c>
      <c r="K831" s="426">
        <v>150.10687438861822</v>
      </c>
      <c r="L831" s="426">
        <v>31.527072594604945</v>
      </c>
      <c r="M831" s="426">
        <v>29.950718964874696</v>
      </c>
      <c r="N831" s="426">
        <v>28.453183016630962</v>
      </c>
      <c r="O831" s="426">
        <v>27.030523865799417</v>
      </c>
      <c r="P831" s="426">
        <v>25.678997672509443</v>
      </c>
      <c r="Q831" s="426">
        <v>24.395047788883975</v>
      </c>
      <c r="R831" s="426">
        <v>23.175295399439776</v>
      </c>
      <c r="S831" s="426">
        <v>22.01653062946778</v>
      </c>
      <c r="T831" s="426">
        <v>20.915704097994393</v>
      </c>
      <c r="U831" s="426">
        <v>19.869918893094674</v>
      </c>
      <c r="V831" s="426">
        <v>18.876422948439942</v>
      </c>
      <c r="W831" s="426">
        <v>17.932601801017945</v>
      </c>
      <c r="X831" s="426">
        <v>17.035971710967047</v>
      </c>
      <c r="Y831" s="426">
        <v>16.184173125418692</v>
      </c>
      <c r="Z831" s="426">
        <v>15.374964469147759</v>
      </c>
      <c r="AA831" s="426">
        <v>14.606216245690371</v>
      </c>
      <c r="AB831" s="426">
        <v>13.875905433405853</v>
      </c>
      <c r="AC831" s="426">
        <v>13.182110161735562</v>
      </c>
      <c r="AD831" s="426">
        <v>12.523004653648783</v>
      </c>
      <c r="AE831" s="426">
        <v>11.896854420966344</v>
      </c>
      <c r="AF831" s="426">
        <v>11.302011699918026</v>
      </c>
      <c r="AG831" s="426">
        <v>10.736911114922123</v>
      </c>
      <c r="AH831" s="426">
        <v>10.200065559176018</v>
      </c>
      <c r="AI831" s="426">
        <v>9.6900622812172159</v>
      </c>
      <c r="AJ831" s="426">
        <v>9.2055591671563555</v>
      </c>
      <c r="AK831" s="426">
        <v>8.7452812087985361</v>
      </c>
      <c r="AL831" s="426">
        <v>8.308017148358612</v>
      </c>
      <c r="AM831" s="426">
        <v>7.8926162909406798</v>
      </c>
      <c r="AN831" s="426">
        <v>7.4979854763936453</v>
      </c>
      <c r="AO831" s="426">
        <v>7.1230862025739636</v>
      </c>
      <c r="AP831" s="426">
        <v>6.7669318924452648</v>
      </c>
      <c r="AQ831" s="426">
        <v>6.4285852978230009</v>
      </c>
      <c r="AR831" s="426">
        <v>6.1071560329318517</v>
      </c>
      <c r="AS831" s="426">
        <v>5.8017982312852592</v>
      </c>
      <c r="AT831" s="426">
        <v>5.5117083197209968</v>
      </c>
      <c r="AU831" s="426">
        <v>5.2361229037349464</v>
      </c>
      <c r="AV831" s="426">
        <v>4.9743167585482002</v>
      </c>
      <c r="AW831" s="426">
        <v>4.7256009206207894</v>
      </c>
      <c r="AX831" s="426">
        <v>4.4893208745897502</v>
      </c>
      <c r="AY831" s="426">
        <v>4.2648548308602638</v>
      </c>
      <c r="AZ831" s="426">
        <v>4.0516120893172509</v>
      </c>
      <c r="BA831" s="426">
        <v>3.8490314848513889</v>
      </c>
      <c r="BB831" s="426">
        <v>15.348447694906294</v>
      </c>
      <c r="BC831" s="426">
        <v>15.193901517073119</v>
      </c>
      <c r="BD831" s="426">
        <v>15.051138128877223</v>
      </c>
      <c r="BE831" s="426">
        <v>14.274377434865041</v>
      </c>
      <c r="BF831" s="426">
        <v>13.263733436454714</v>
      </c>
      <c r="BG831" s="426">
        <v>0</v>
      </c>
      <c r="BH831" s="426">
        <v>0</v>
      </c>
      <c r="BI831" s="426">
        <v>0</v>
      </c>
      <c r="BJ831" s="196"/>
      <c r="BK831" s="196"/>
      <c r="BL831" s="196"/>
      <c r="BM831" s="196"/>
    </row>
    <row r="832" spans="1:65" x14ac:dyDescent="0.35">
      <c r="A832" s="196"/>
      <c r="B832" s="397" t="s">
        <v>51</v>
      </c>
      <c r="C832" s="398"/>
      <c r="D832" s="399" t="s">
        <v>499</v>
      </c>
      <c r="E832" s="398"/>
      <c r="F832" s="400"/>
      <c r="G832" s="401">
        <v>23.646130968480076</v>
      </c>
      <c r="H832" s="401">
        <v>23.380163087782627</v>
      </c>
      <c r="I832" s="401">
        <v>23.126860344261249</v>
      </c>
      <c r="J832" s="401">
        <v>22.885619636145652</v>
      </c>
      <c r="K832" s="401">
        <v>22.655866580797458</v>
      </c>
      <c r="L832" s="401">
        <v>0</v>
      </c>
      <c r="M832" s="401">
        <v>0</v>
      </c>
      <c r="N832" s="401">
        <v>0</v>
      </c>
      <c r="O832" s="401">
        <v>0</v>
      </c>
      <c r="P832" s="401">
        <v>0</v>
      </c>
      <c r="Q832" s="401">
        <v>0</v>
      </c>
      <c r="R832" s="401">
        <v>0</v>
      </c>
      <c r="S832" s="401">
        <v>0</v>
      </c>
      <c r="T832" s="401">
        <v>0</v>
      </c>
      <c r="U832" s="401">
        <v>0</v>
      </c>
      <c r="V832" s="401">
        <v>0</v>
      </c>
      <c r="W832" s="401">
        <v>0</v>
      </c>
      <c r="X832" s="401">
        <v>0</v>
      </c>
      <c r="Y832" s="401">
        <v>0</v>
      </c>
      <c r="Z832" s="401">
        <v>0</v>
      </c>
      <c r="AA832" s="401">
        <v>0</v>
      </c>
      <c r="AB832" s="401">
        <v>0</v>
      </c>
      <c r="AC832" s="401">
        <v>0</v>
      </c>
      <c r="AD832" s="401">
        <v>0</v>
      </c>
      <c r="AE832" s="401">
        <v>0</v>
      </c>
      <c r="AF832" s="401">
        <v>0</v>
      </c>
      <c r="AG832" s="401">
        <v>0</v>
      </c>
      <c r="AH832" s="401">
        <v>0</v>
      </c>
      <c r="AI832" s="401">
        <v>0</v>
      </c>
      <c r="AJ832" s="401">
        <v>0</v>
      </c>
      <c r="AK832" s="401">
        <v>0</v>
      </c>
      <c r="AL832" s="401">
        <v>0</v>
      </c>
      <c r="AM832" s="401">
        <v>0</v>
      </c>
      <c r="AN832" s="401">
        <v>0</v>
      </c>
      <c r="AO832" s="401">
        <v>0</v>
      </c>
      <c r="AP832" s="401">
        <v>0</v>
      </c>
      <c r="AQ832" s="401">
        <v>0</v>
      </c>
      <c r="AR832" s="401">
        <v>0</v>
      </c>
      <c r="AS832" s="401">
        <v>0</v>
      </c>
      <c r="AT832" s="401">
        <v>0</v>
      </c>
      <c r="AU832" s="401">
        <v>0</v>
      </c>
      <c r="AV832" s="401">
        <v>0</v>
      </c>
      <c r="AW832" s="401">
        <v>0</v>
      </c>
      <c r="AX832" s="401">
        <v>0</v>
      </c>
      <c r="AY832" s="401">
        <v>0</v>
      </c>
      <c r="AZ832" s="401">
        <v>0</v>
      </c>
      <c r="BA832" s="401">
        <v>0</v>
      </c>
      <c r="BB832" s="401">
        <v>0</v>
      </c>
      <c r="BC832" s="401">
        <v>0</v>
      </c>
      <c r="BD832" s="401">
        <v>0</v>
      </c>
      <c r="BE832" s="401">
        <v>0</v>
      </c>
      <c r="BF832" s="401">
        <v>0</v>
      </c>
      <c r="BG832" s="401">
        <v>0</v>
      </c>
      <c r="BH832" s="401">
        <v>0</v>
      </c>
      <c r="BI832" s="401">
        <v>0</v>
      </c>
      <c r="BJ832" s="196"/>
      <c r="BK832" s="196"/>
      <c r="BL832" s="196"/>
      <c r="BM832" s="196"/>
    </row>
    <row r="833" spans="1:65" ht="118" x14ac:dyDescent="0.35">
      <c r="A833" s="196"/>
      <c r="B833" s="196"/>
      <c r="C833" s="402"/>
      <c r="D833" s="404" t="s">
        <v>500</v>
      </c>
      <c r="E833" s="405">
        <v>0</v>
      </c>
      <c r="F833" s="406"/>
      <c r="G833" s="407"/>
      <c r="H833" s="407"/>
      <c r="I833" s="407"/>
      <c r="J833" s="407"/>
      <c r="K833" s="407"/>
      <c r="L833" s="407"/>
      <c r="M833" s="407"/>
      <c r="N833" s="407"/>
      <c r="O833" s="407"/>
      <c r="P833" s="407"/>
      <c r="Q833" s="425"/>
      <c r="R833" s="425"/>
      <c r="S833" s="425"/>
      <c r="T833" s="425"/>
      <c r="U833" s="425"/>
      <c r="V833" s="425"/>
      <c r="W833" s="425"/>
      <c r="X833" s="425"/>
      <c r="Y833" s="425"/>
      <c r="Z833" s="425"/>
      <c r="AA833" s="425"/>
      <c r="AB833" s="425"/>
      <c r="AC833" s="425"/>
      <c r="AD833" s="425"/>
      <c r="AE833" s="425"/>
      <c r="AF833" s="425"/>
      <c r="AG833" s="425"/>
      <c r="AH833" s="425"/>
      <c r="AI833" s="425"/>
      <c r="AJ833" s="425"/>
      <c r="AK833" s="425"/>
      <c r="AL833" s="425"/>
      <c r="AM833" s="425"/>
      <c r="AN833" s="425"/>
      <c r="AO833" s="425"/>
      <c r="AP833" s="425"/>
      <c r="AQ833" s="425"/>
      <c r="AR833" s="425"/>
      <c r="AS833" s="425"/>
      <c r="AT833" s="425"/>
      <c r="AU833" s="425"/>
      <c r="AV833" s="425"/>
      <c r="AW833" s="425"/>
      <c r="AX833" s="425"/>
      <c r="AY833" s="425"/>
      <c r="AZ833" s="425"/>
      <c r="BA833" s="425"/>
      <c r="BB833" s="425"/>
      <c r="BC833" s="425"/>
      <c r="BD833" s="425"/>
      <c r="BE833" s="425"/>
      <c r="BF833" s="425"/>
      <c r="BG833" s="425"/>
      <c r="BH833" s="425"/>
      <c r="BI833" s="425"/>
      <c r="BJ833" s="196"/>
      <c r="BK833" s="196"/>
      <c r="BL833" s="196"/>
      <c r="BM833" s="196"/>
    </row>
    <row r="834" spans="1:65" x14ac:dyDescent="0.35">
      <c r="A834" s="196"/>
      <c r="B834" s="196"/>
      <c r="C834" s="402"/>
      <c r="D834" s="404"/>
      <c r="E834" s="405">
        <v>1</v>
      </c>
      <c r="F834" s="406"/>
      <c r="G834" s="523"/>
      <c r="H834" s="425">
        <v>1.7580169257668188</v>
      </c>
      <c r="I834" s="425">
        <v>1.6743018340636369</v>
      </c>
      <c r="J834" s="425">
        <v>1.5945731752987016</v>
      </c>
      <c r="K834" s="425">
        <v>1.518641119332097</v>
      </c>
      <c r="L834" s="425">
        <v>1.4463248755543781</v>
      </c>
      <c r="M834" s="425">
        <v>1.377452262432741</v>
      </c>
      <c r="N834" s="425">
        <v>1.3118592975549914</v>
      </c>
      <c r="O834" s="425">
        <v>1.2493898071952301</v>
      </c>
      <c r="P834" s="425">
        <v>1.1898950544716478</v>
      </c>
      <c r="Q834" s="425">
        <v>1.133233385211093</v>
      </c>
      <c r="R834" s="425">
        <v>1.0792698906772313</v>
      </c>
      <c r="S834" s="425">
        <v>1.027876086359268</v>
      </c>
      <c r="T834" s="425">
        <v>0.97892960605644563</v>
      </c>
      <c r="U834" s="425">
        <v>0.93231391052994816</v>
      </c>
      <c r="V834" s="425">
        <v>0.88791801002852211</v>
      </c>
      <c r="W834" s="425">
        <v>0.84563620002716389</v>
      </c>
      <c r="X834" s="425">
        <v>0.8053678095496799</v>
      </c>
      <c r="Y834" s="425">
        <v>0.76701696147588561</v>
      </c>
      <c r="Z834" s="425">
        <v>0.73049234426274823</v>
      </c>
      <c r="AA834" s="425">
        <v>0.69570699453595064</v>
      </c>
      <c r="AB834" s="425">
        <v>0.66257809003423873</v>
      </c>
      <c r="AC834" s="425">
        <v>0.63102675241356077</v>
      </c>
      <c r="AD834" s="425">
        <v>0.60097785944148641</v>
      </c>
      <c r="AE834" s="425">
        <v>0.57235986613474898</v>
      </c>
      <c r="AF834" s="425">
        <v>0.54510463441404655</v>
      </c>
      <c r="AG834" s="425">
        <v>0.51914727087052059</v>
      </c>
      <c r="AH834" s="425">
        <v>0.49442597225763879</v>
      </c>
      <c r="AI834" s="425">
        <v>0.47088187834060841</v>
      </c>
      <c r="AJ834" s="425">
        <v>0.44845893175296037</v>
      </c>
      <c r="AK834" s="425">
        <v>0.42710374452662891</v>
      </c>
      <c r="AL834" s="425">
        <v>0.40676547097774179</v>
      </c>
      <c r="AM834" s="425">
        <v>0.38739568664546836</v>
      </c>
      <c r="AN834" s="425">
        <v>0.36894827299568417</v>
      </c>
      <c r="AO834" s="425">
        <v>0.3513793076149373</v>
      </c>
      <c r="AP834" s="425">
        <v>0.33464695963327357</v>
      </c>
      <c r="AQ834" s="425">
        <v>0.31871139012692712</v>
      </c>
      <c r="AR834" s="425">
        <v>0.30353465726374007</v>
      </c>
      <c r="AS834" s="425">
        <v>0.28908062596546674</v>
      </c>
      <c r="AT834" s="425">
        <v>0.27531488187187303</v>
      </c>
      <c r="AU834" s="425">
        <v>0.26220464940178395</v>
      </c>
      <c r="AV834" s="425">
        <v>0.24971871371598467</v>
      </c>
      <c r="AW834" s="425">
        <v>0.23782734639617584</v>
      </c>
      <c r="AX834" s="425">
        <v>0.22650223466302455</v>
      </c>
      <c r="AY834" s="425">
        <v>0.21571641396478536</v>
      </c>
      <c r="AZ834" s="425">
        <v>0.20544420377598607</v>
      </c>
      <c r="BA834" s="425">
        <v>4.1088840755197253</v>
      </c>
      <c r="BB834" s="425">
        <v>0</v>
      </c>
      <c r="BC834" s="425">
        <v>0</v>
      </c>
      <c r="BD834" s="425">
        <v>0</v>
      </c>
      <c r="BE834" s="425">
        <v>0</v>
      </c>
      <c r="BF834" s="425">
        <v>0</v>
      </c>
      <c r="BG834" s="425">
        <v>0</v>
      </c>
      <c r="BH834" s="425">
        <v>0</v>
      </c>
      <c r="BI834" s="425">
        <v>0</v>
      </c>
      <c r="BJ834" s="196"/>
      <c r="BK834" s="196"/>
      <c r="BL834" s="196"/>
      <c r="BM834" s="196"/>
    </row>
    <row r="835" spans="1:65" x14ac:dyDescent="0.35">
      <c r="A835" s="196"/>
      <c r="B835" s="196"/>
      <c r="C835" s="402"/>
      <c r="D835" s="404"/>
      <c r="E835" s="405">
        <v>2</v>
      </c>
      <c r="F835" s="406"/>
      <c r="G835" s="408"/>
      <c r="H835" s="524"/>
      <c r="I835" s="425">
        <v>1.7915173654370049</v>
      </c>
      <c r="J835" s="425">
        <v>1.7062070147019095</v>
      </c>
      <c r="K835" s="425">
        <v>1.6249590616208662</v>
      </c>
      <c r="L835" s="425">
        <v>1.5475800586865389</v>
      </c>
      <c r="M835" s="425">
        <v>1.4738857701776562</v>
      </c>
      <c r="N835" s="425">
        <v>1.4037007335025298</v>
      </c>
      <c r="O835" s="425">
        <v>1.3368578414309806</v>
      </c>
      <c r="P835" s="425">
        <v>1.2731979442199817</v>
      </c>
      <c r="Q835" s="425">
        <v>1.2125694706856969</v>
      </c>
      <c r="R835" s="425">
        <v>1.1548280673197113</v>
      </c>
      <c r="S835" s="425">
        <v>1.0998362545902012</v>
      </c>
      <c r="T835" s="425">
        <v>1.0474630996097154</v>
      </c>
      <c r="U835" s="425">
        <v>0.99758390439020517</v>
      </c>
      <c r="V835" s="425">
        <v>0.9500799089430525</v>
      </c>
      <c r="W835" s="425">
        <v>0.90483800851719287</v>
      </c>
      <c r="X835" s="425">
        <v>0.86175048430208856</v>
      </c>
      <c r="Y835" s="425">
        <v>0.82071474695436997</v>
      </c>
      <c r="Z835" s="425">
        <v>0.78163309233749523</v>
      </c>
      <c r="AA835" s="425">
        <v>0.74441246889285251</v>
      </c>
      <c r="AB835" s="425">
        <v>0.70896425608843094</v>
      </c>
      <c r="AC835" s="425">
        <v>0.67520405341755318</v>
      </c>
      <c r="AD835" s="425">
        <v>0.64305147944528884</v>
      </c>
      <c r="AE835" s="425">
        <v>0.61242998042408459</v>
      </c>
      <c r="AF835" s="425">
        <v>0.58326664802293759</v>
      </c>
      <c r="AG835" s="425">
        <v>0.55549204573613098</v>
      </c>
      <c r="AH835" s="425">
        <v>0.52904004355821999</v>
      </c>
      <c r="AI835" s="425">
        <v>0.50384766053163821</v>
      </c>
      <c r="AJ835" s="425">
        <v>0.47985491479203646</v>
      </c>
      <c r="AK835" s="425">
        <v>0.45700468075432049</v>
      </c>
      <c r="AL835" s="425">
        <v>0.43524255309935284</v>
      </c>
      <c r="AM835" s="425">
        <v>0.4145167172374789</v>
      </c>
      <c r="AN835" s="425">
        <v>0.39477782594045607</v>
      </c>
      <c r="AO835" s="425">
        <v>0.37597888184805345</v>
      </c>
      <c r="AP835" s="425">
        <v>0.35807512556957477</v>
      </c>
      <c r="AQ835" s="425">
        <v>0.3410239291138808</v>
      </c>
      <c r="AR835" s="425">
        <v>0.32478469439417218</v>
      </c>
      <c r="AS835" s="425">
        <v>0.30931875656587826</v>
      </c>
      <c r="AT835" s="425">
        <v>0.29458929196750305</v>
      </c>
      <c r="AU835" s="425">
        <v>0.28056123044524095</v>
      </c>
      <c r="AV835" s="425">
        <v>0.26720117185261044</v>
      </c>
      <c r="AW835" s="425">
        <v>0.25447730652629558</v>
      </c>
      <c r="AX835" s="425">
        <v>0.24235933954885286</v>
      </c>
      <c r="AY835" s="425">
        <v>0.23081841861795499</v>
      </c>
      <c r="AZ835" s="425">
        <v>0.21982706535043323</v>
      </c>
      <c r="BA835" s="425">
        <v>0.20935910985755529</v>
      </c>
      <c r="BB835" s="425">
        <v>4.1871821971511025</v>
      </c>
      <c r="BC835" s="425">
        <v>0</v>
      </c>
      <c r="BD835" s="425">
        <v>0</v>
      </c>
      <c r="BE835" s="425">
        <v>0</v>
      </c>
      <c r="BF835" s="425">
        <v>0</v>
      </c>
      <c r="BG835" s="425">
        <v>0</v>
      </c>
      <c r="BH835" s="425">
        <v>0</v>
      </c>
      <c r="BI835" s="425">
        <v>0</v>
      </c>
      <c r="BJ835" s="407"/>
      <c r="BK835" s="196"/>
      <c r="BL835" s="196"/>
      <c r="BM835" s="196"/>
    </row>
    <row r="836" spans="1:65" x14ac:dyDescent="0.35">
      <c r="A836" s="196"/>
      <c r="B836" s="196"/>
      <c r="C836" s="402"/>
      <c r="D836" s="404"/>
      <c r="E836" s="405">
        <v>3</v>
      </c>
      <c r="F836" s="406"/>
      <c r="G836" s="408"/>
      <c r="H836" s="409"/>
      <c r="I836" s="524"/>
      <c r="J836" s="425">
        <v>1.7822736646668373</v>
      </c>
      <c r="K836" s="425">
        <v>1.6974034901588928</v>
      </c>
      <c r="L836" s="425">
        <v>1.6165747525322789</v>
      </c>
      <c r="M836" s="425">
        <v>1.5395950024116942</v>
      </c>
      <c r="N836" s="425">
        <v>1.4662809546778039</v>
      </c>
      <c r="O836" s="425">
        <v>1.396458052074099</v>
      </c>
      <c r="P836" s="425">
        <v>1.32996004959438</v>
      </c>
      <c r="Q836" s="425">
        <v>1.2666286186613143</v>
      </c>
      <c r="R836" s="425">
        <v>1.2063129701536326</v>
      </c>
      <c r="S836" s="425">
        <v>1.1488694953844121</v>
      </c>
      <c r="T836" s="425">
        <v>1.0941614241756306</v>
      </c>
      <c r="U836" s="425">
        <v>1.0420584992148862</v>
      </c>
      <c r="V836" s="425">
        <v>0.9924366659189392</v>
      </c>
      <c r="W836" s="425">
        <v>0.94517777706565631</v>
      </c>
      <c r="X836" s="425">
        <v>0.90016931149110135</v>
      </c>
      <c r="Y836" s="425">
        <v>0.85730410618200126</v>
      </c>
      <c r="Z836" s="425">
        <v>0.81648010112571534</v>
      </c>
      <c r="AA836" s="425">
        <v>0.7776000963102051</v>
      </c>
      <c r="AB836" s="425">
        <v>0.74057152029543338</v>
      </c>
      <c r="AC836" s="425">
        <v>0.70530620980517467</v>
      </c>
      <c r="AD836" s="425">
        <v>0.67172019981445208</v>
      </c>
      <c r="AE836" s="425">
        <v>0.63973352363281144</v>
      </c>
      <c r="AF836" s="425">
        <v>0.60927002250743945</v>
      </c>
      <c r="AG836" s="425">
        <v>0.5802571642927995</v>
      </c>
      <c r="AH836" s="425">
        <v>0.55262587075504721</v>
      </c>
      <c r="AI836" s="425">
        <v>0.52631035310004493</v>
      </c>
      <c r="AJ836" s="425">
        <v>0.50124795533337618</v>
      </c>
      <c r="AK836" s="425">
        <v>0.47737900507940584</v>
      </c>
      <c r="AL836" s="425">
        <v>0.45464667150419602</v>
      </c>
      <c r="AM836" s="425">
        <v>0.43299683000399619</v>
      </c>
      <c r="AN836" s="425">
        <v>0.41237793333713918</v>
      </c>
      <c r="AO836" s="425">
        <v>0.39274088889251346</v>
      </c>
      <c r="AP836" s="425">
        <v>0.37403894180239372</v>
      </c>
      <c r="AQ836" s="425">
        <v>0.3562275636213274</v>
      </c>
      <c r="AR836" s="425">
        <v>0.33926434630602603</v>
      </c>
      <c r="AS836" s="425">
        <v>0.32310890124383429</v>
      </c>
      <c r="AT836" s="425">
        <v>0.30772276308936597</v>
      </c>
      <c r="AU836" s="425">
        <v>0.29306929818034855</v>
      </c>
      <c r="AV836" s="425">
        <v>0.27911361731461765</v>
      </c>
      <c r="AW836" s="425">
        <v>0.26582249268058822</v>
      </c>
      <c r="AX836" s="425">
        <v>0.25316427874341735</v>
      </c>
      <c r="AY836" s="425">
        <v>0.24110883689849263</v>
      </c>
      <c r="AZ836" s="425">
        <v>0.22962746371285023</v>
      </c>
      <c r="BA836" s="425">
        <v>0.21869282258366679</v>
      </c>
      <c r="BB836" s="425">
        <v>0.20827887865111111</v>
      </c>
      <c r="BC836" s="425">
        <v>4.1655775730222189</v>
      </c>
      <c r="BD836" s="425">
        <v>0</v>
      </c>
      <c r="BE836" s="425">
        <v>0</v>
      </c>
      <c r="BF836" s="425">
        <v>0</v>
      </c>
      <c r="BG836" s="425">
        <v>0</v>
      </c>
      <c r="BH836" s="425">
        <v>0</v>
      </c>
      <c r="BI836" s="425">
        <v>0</v>
      </c>
      <c r="BJ836" s="196"/>
      <c r="BK836" s="196"/>
      <c r="BL836" s="196"/>
      <c r="BM836" s="196"/>
    </row>
    <row r="837" spans="1:65" x14ac:dyDescent="0.35">
      <c r="A837" s="196"/>
      <c r="B837" s="196"/>
      <c r="C837" s="402"/>
      <c r="D837" s="404"/>
      <c r="E837" s="405">
        <v>4</v>
      </c>
      <c r="F837" s="406"/>
      <c r="G837" s="408"/>
      <c r="H837" s="409"/>
      <c r="I837" s="409"/>
      <c r="J837" s="524"/>
      <c r="K837" s="425">
        <v>1.7984605147854855</v>
      </c>
      <c r="L837" s="425">
        <v>1.7128195378909388</v>
      </c>
      <c r="M837" s="425">
        <v>1.6312567027532747</v>
      </c>
      <c r="N837" s="425">
        <v>1.5535778121459762</v>
      </c>
      <c r="O837" s="425">
        <v>1.4795979163295008</v>
      </c>
      <c r="P837" s="425">
        <v>1.4091408726947627</v>
      </c>
      <c r="Q837" s="425">
        <v>1.3420389263759647</v>
      </c>
      <c r="R837" s="425">
        <v>1.2781323108342519</v>
      </c>
      <c r="S837" s="425">
        <v>1.2172688674611922</v>
      </c>
      <c r="T837" s="425">
        <v>1.1593036832963737</v>
      </c>
      <c r="U837" s="425">
        <v>1.1040987459965463</v>
      </c>
      <c r="V837" s="425">
        <v>1.0515226152348061</v>
      </c>
      <c r="W837" s="425">
        <v>1.0014501097474344</v>
      </c>
      <c r="X837" s="425">
        <v>0.95376200928327082</v>
      </c>
      <c r="Y837" s="425">
        <v>0.9083447707459722</v>
      </c>
      <c r="Z837" s="425">
        <v>0.86509025785330684</v>
      </c>
      <c r="AA837" s="425">
        <v>0.82389548366981602</v>
      </c>
      <c r="AB837" s="425">
        <v>0.78466236539982481</v>
      </c>
      <c r="AC837" s="425">
        <v>0.74729749085697605</v>
      </c>
      <c r="AD837" s="425">
        <v>0.71171189605426288</v>
      </c>
      <c r="AE837" s="425">
        <v>0.6778208533850123</v>
      </c>
      <c r="AF837" s="425">
        <v>0.64554366989048795</v>
      </c>
      <c r="AG837" s="425">
        <v>0.61480349513379806</v>
      </c>
      <c r="AH837" s="425">
        <v>0.58552713822266478</v>
      </c>
      <c r="AI837" s="425">
        <v>0.55764489354539493</v>
      </c>
      <c r="AJ837" s="425">
        <v>0.5310903748051381</v>
      </c>
      <c r="AK837" s="425">
        <v>0.50580035695727432</v>
      </c>
      <c r="AL837" s="425">
        <v>0.48171462567359463</v>
      </c>
      <c r="AM837" s="425">
        <v>0.45877583397485211</v>
      </c>
      <c r="AN837" s="425">
        <v>0.43692936569033536</v>
      </c>
      <c r="AO837" s="425">
        <v>0.41612320541936698</v>
      </c>
      <c r="AP837" s="425">
        <v>0.39630781468511139</v>
      </c>
      <c r="AQ837" s="425">
        <v>0.37743601398582033</v>
      </c>
      <c r="AR837" s="425">
        <v>0.35946287046268599</v>
      </c>
      <c r="AS837" s="425">
        <v>0.3423455909168438</v>
      </c>
      <c r="AT837" s="425">
        <v>0.32604341992080371</v>
      </c>
      <c r="AU837" s="425">
        <v>0.31051754278171778</v>
      </c>
      <c r="AV837" s="425">
        <v>0.29573099312544554</v>
      </c>
      <c r="AW837" s="425">
        <v>0.28164856488137668</v>
      </c>
      <c r="AX837" s="425">
        <v>0.26823672845845403</v>
      </c>
      <c r="AY837" s="425">
        <v>0.25546355091281331</v>
      </c>
      <c r="AZ837" s="425">
        <v>0.243298619916965</v>
      </c>
      <c r="BA837" s="425">
        <v>0.23171297134949057</v>
      </c>
      <c r="BB837" s="425">
        <v>0.22067902033284828</v>
      </c>
      <c r="BC837" s="425">
        <v>0.21017049555509376</v>
      </c>
      <c r="BD837" s="425">
        <v>4.2034099111018719</v>
      </c>
      <c r="BE837" s="425">
        <v>0</v>
      </c>
      <c r="BF837" s="425">
        <v>0</v>
      </c>
      <c r="BG837" s="425">
        <v>0</v>
      </c>
      <c r="BH837" s="425">
        <v>0</v>
      </c>
      <c r="BI837" s="425">
        <v>0</v>
      </c>
      <c r="BJ837" s="196"/>
      <c r="BK837" s="196"/>
      <c r="BL837" s="196"/>
      <c r="BM837" s="196"/>
    </row>
    <row r="838" spans="1:65" x14ac:dyDescent="0.35">
      <c r="A838" s="196"/>
      <c r="B838" s="196"/>
      <c r="C838" s="402"/>
      <c r="D838" s="404"/>
      <c r="E838" s="405">
        <v>5</v>
      </c>
      <c r="F838" s="406"/>
      <c r="G838" s="408"/>
      <c r="H838" s="409"/>
      <c r="I838" s="409"/>
      <c r="J838" s="409"/>
      <c r="K838" s="524"/>
      <c r="L838" s="425">
        <v>1.8671118571786478</v>
      </c>
      <c r="M838" s="425">
        <v>1.7782017687415694</v>
      </c>
      <c r="N838" s="425">
        <v>1.6935254940395901</v>
      </c>
      <c r="O838" s="425">
        <v>1.6128814228948476</v>
      </c>
      <c r="P838" s="425">
        <v>1.5360775456141407</v>
      </c>
      <c r="Q838" s="425">
        <v>1.462930995822991</v>
      </c>
      <c r="R838" s="425">
        <v>1.3932676150695151</v>
      </c>
      <c r="S838" s="425">
        <v>1.326921538161443</v>
      </c>
      <c r="T838" s="425">
        <v>1.2637347982489935</v>
      </c>
      <c r="U838" s="425">
        <v>1.203556950713327</v>
      </c>
      <c r="V838" s="425">
        <v>1.1462447149650734</v>
      </c>
      <c r="W838" s="425">
        <v>1.0916616333000697</v>
      </c>
      <c r="X838" s="425">
        <v>1.0396777460000666</v>
      </c>
      <c r="Y838" s="425">
        <v>0.99016928190482523</v>
      </c>
      <c r="Z838" s="425">
        <v>0.94301836371888115</v>
      </c>
      <c r="AA838" s="425">
        <v>0.89811272735131531</v>
      </c>
      <c r="AB838" s="425">
        <v>0.85534545462030032</v>
      </c>
      <c r="AC838" s="425">
        <v>0.81461471868600022</v>
      </c>
      <c r="AD838" s="425">
        <v>0.77582354160571443</v>
      </c>
      <c r="AE838" s="425">
        <v>0.73887956343401373</v>
      </c>
      <c r="AF838" s="425">
        <v>0.70369482231810832</v>
      </c>
      <c r="AG838" s="425">
        <v>0.67018554506486505</v>
      </c>
      <c r="AH838" s="425">
        <v>0.63827194768082385</v>
      </c>
      <c r="AI838" s="425">
        <v>0.60787804541030843</v>
      </c>
      <c r="AJ838" s="425">
        <v>0.57893147181934135</v>
      </c>
      <c r="AK838" s="425">
        <v>0.55136330649461074</v>
      </c>
      <c r="AL838" s="425">
        <v>0.52510791094724829</v>
      </c>
      <c r="AM838" s="425">
        <v>0.50010277233071265</v>
      </c>
      <c r="AN838" s="425">
        <v>0.4762883546006787</v>
      </c>
      <c r="AO838" s="425">
        <v>0.45360795676255111</v>
      </c>
      <c r="AP838" s="425">
        <v>0.43200757786909633</v>
      </c>
      <c r="AQ838" s="425">
        <v>0.41143578844675838</v>
      </c>
      <c r="AR838" s="425">
        <v>0.39184360804453178</v>
      </c>
      <c r="AS838" s="425">
        <v>0.37318438861383979</v>
      </c>
      <c r="AT838" s="425">
        <v>0.35541370344175216</v>
      </c>
      <c r="AU838" s="425">
        <v>0.33848924137309733</v>
      </c>
      <c r="AV838" s="425">
        <v>0.32237070606961654</v>
      </c>
      <c r="AW838" s="425">
        <v>0.30701972006630129</v>
      </c>
      <c r="AX838" s="425">
        <v>0.29239973339647746</v>
      </c>
      <c r="AY838" s="425">
        <v>0.27847593656807368</v>
      </c>
      <c r="AZ838" s="425">
        <v>0.26521517768387981</v>
      </c>
      <c r="BA838" s="425">
        <v>0.25258588350845707</v>
      </c>
      <c r="BB838" s="425">
        <v>0.24055798429376854</v>
      </c>
      <c r="BC838" s="425">
        <v>0.22910284218454161</v>
      </c>
      <c r="BD838" s="425">
        <v>0.21819318303289695</v>
      </c>
      <c r="BE838" s="425">
        <v>4.3638636606579411</v>
      </c>
      <c r="BF838" s="425">
        <v>0</v>
      </c>
      <c r="BG838" s="425">
        <v>0</v>
      </c>
      <c r="BH838" s="425">
        <v>0</v>
      </c>
      <c r="BI838" s="425">
        <v>0</v>
      </c>
      <c r="BJ838" s="196"/>
      <c r="BK838" s="196"/>
      <c r="BL838" s="196"/>
      <c r="BM838" s="196"/>
    </row>
    <row r="839" spans="1:65" x14ac:dyDescent="0.35">
      <c r="A839" s="196"/>
      <c r="B839" s="196"/>
      <c r="C839" s="402"/>
      <c r="D839" s="404"/>
      <c r="E839" s="405">
        <v>6</v>
      </c>
      <c r="F839" s="406"/>
      <c r="G839" s="408"/>
      <c r="H839" s="409"/>
      <c r="I839" s="409"/>
      <c r="J839" s="409"/>
      <c r="K839" s="409"/>
      <c r="L839" s="524"/>
      <c r="M839" s="425">
        <v>0</v>
      </c>
      <c r="N839" s="425">
        <v>0</v>
      </c>
      <c r="O839" s="425">
        <v>0</v>
      </c>
      <c r="P839" s="425">
        <v>0</v>
      </c>
      <c r="Q839" s="425">
        <v>0</v>
      </c>
      <c r="R839" s="425">
        <v>0</v>
      </c>
      <c r="S839" s="425">
        <v>0</v>
      </c>
      <c r="T839" s="425">
        <v>0</v>
      </c>
      <c r="U839" s="425">
        <v>0</v>
      </c>
      <c r="V839" s="425">
        <v>0</v>
      </c>
      <c r="W839" s="425">
        <v>0</v>
      </c>
      <c r="X839" s="425">
        <v>0</v>
      </c>
      <c r="Y839" s="425">
        <v>0</v>
      </c>
      <c r="Z839" s="425">
        <v>0</v>
      </c>
      <c r="AA839" s="425">
        <v>0</v>
      </c>
      <c r="AB839" s="425">
        <v>0</v>
      </c>
      <c r="AC839" s="425">
        <v>0</v>
      </c>
      <c r="AD839" s="425">
        <v>0</v>
      </c>
      <c r="AE839" s="425">
        <v>0</v>
      </c>
      <c r="AF839" s="425">
        <v>0</v>
      </c>
      <c r="AG839" s="425">
        <v>0</v>
      </c>
      <c r="AH839" s="425">
        <v>0</v>
      </c>
      <c r="AI839" s="425">
        <v>0</v>
      </c>
      <c r="AJ839" s="425">
        <v>0</v>
      </c>
      <c r="AK839" s="425">
        <v>0</v>
      </c>
      <c r="AL839" s="425">
        <v>0</v>
      </c>
      <c r="AM839" s="425">
        <v>0</v>
      </c>
      <c r="AN839" s="425">
        <v>0</v>
      </c>
      <c r="AO839" s="425">
        <v>0</v>
      </c>
      <c r="AP839" s="425">
        <v>0</v>
      </c>
      <c r="AQ839" s="425">
        <v>0</v>
      </c>
      <c r="AR839" s="425">
        <v>0</v>
      </c>
      <c r="AS839" s="425">
        <v>0</v>
      </c>
      <c r="AT839" s="425">
        <v>0</v>
      </c>
      <c r="AU839" s="425">
        <v>0</v>
      </c>
      <c r="AV839" s="425">
        <v>0</v>
      </c>
      <c r="AW839" s="425">
        <v>0</v>
      </c>
      <c r="AX839" s="425">
        <v>0</v>
      </c>
      <c r="AY839" s="425">
        <v>0</v>
      </c>
      <c r="AZ839" s="425">
        <v>0</v>
      </c>
      <c r="BA839" s="425">
        <v>0</v>
      </c>
      <c r="BB839" s="425">
        <v>0</v>
      </c>
      <c r="BC839" s="425">
        <v>0</v>
      </c>
      <c r="BD839" s="425">
        <v>0</v>
      </c>
      <c r="BE839" s="425">
        <v>0</v>
      </c>
      <c r="BF839" s="425">
        <v>0</v>
      </c>
      <c r="BG839" s="425">
        <v>0</v>
      </c>
      <c r="BH839" s="425">
        <v>0</v>
      </c>
      <c r="BI839" s="425">
        <v>0</v>
      </c>
      <c r="BJ839" s="196"/>
      <c r="BK839" s="196"/>
      <c r="BL839" s="196"/>
      <c r="BM839" s="196"/>
    </row>
    <row r="840" spans="1:65" x14ac:dyDescent="0.35">
      <c r="A840" s="196"/>
      <c r="B840" s="196"/>
      <c r="C840" s="402"/>
      <c r="D840" s="404"/>
      <c r="E840" s="405">
        <v>7</v>
      </c>
      <c r="F840" s="406"/>
      <c r="G840" s="408"/>
      <c r="H840" s="409"/>
      <c r="I840" s="409"/>
      <c r="J840" s="409"/>
      <c r="K840" s="409"/>
      <c r="L840" s="409"/>
      <c r="M840" s="524"/>
      <c r="N840" s="425">
        <v>0</v>
      </c>
      <c r="O840" s="425">
        <v>0</v>
      </c>
      <c r="P840" s="425">
        <v>0</v>
      </c>
      <c r="Q840" s="425">
        <v>0</v>
      </c>
      <c r="R840" s="425">
        <v>0</v>
      </c>
      <c r="S840" s="425">
        <v>0</v>
      </c>
      <c r="T840" s="425">
        <v>0</v>
      </c>
      <c r="U840" s="425">
        <v>0</v>
      </c>
      <c r="V840" s="425">
        <v>0</v>
      </c>
      <c r="W840" s="425">
        <v>0</v>
      </c>
      <c r="X840" s="425">
        <v>0</v>
      </c>
      <c r="Y840" s="425">
        <v>0</v>
      </c>
      <c r="Z840" s="425">
        <v>0</v>
      </c>
      <c r="AA840" s="425">
        <v>0</v>
      </c>
      <c r="AB840" s="425">
        <v>0</v>
      </c>
      <c r="AC840" s="425">
        <v>0</v>
      </c>
      <c r="AD840" s="425">
        <v>0</v>
      </c>
      <c r="AE840" s="425">
        <v>0</v>
      </c>
      <c r="AF840" s="425">
        <v>0</v>
      </c>
      <c r="AG840" s="425">
        <v>0</v>
      </c>
      <c r="AH840" s="425">
        <v>0</v>
      </c>
      <c r="AI840" s="425">
        <v>0</v>
      </c>
      <c r="AJ840" s="425">
        <v>0</v>
      </c>
      <c r="AK840" s="425">
        <v>0</v>
      </c>
      <c r="AL840" s="425">
        <v>0</v>
      </c>
      <c r="AM840" s="425">
        <v>0</v>
      </c>
      <c r="AN840" s="425">
        <v>0</v>
      </c>
      <c r="AO840" s="425">
        <v>0</v>
      </c>
      <c r="AP840" s="425">
        <v>0</v>
      </c>
      <c r="AQ840" s="425">
        <v>0</v>
      </c>
      <c r="AR840" s="425">
        <v>0</v>
      </c>
      <c r="AS840" s="425">
        <v>0</v>
      </c>
      <c r="AT840" s="425">
        <v>0</v>
      </c>
      <c r="AU840" s="425">
        <v>0</v>
      </c>
      <c r="AV840" s="425">
        <v>0</v>
      </c>
      <c r="AW840" s="425">
        <v>0</v>
      </c>
      <c r="AX840" s="425">
        <v>0</v>
      </c>
      <c r="AY840" s="425">
        <v>0</v>
      </c>
      <c r="AZ840" s="425">
        <v>0</v>
      </c>
      <c r="BA840" s="425">
        <v>0</v>
      </c>
      <c r="BB840" s="425">
        <v>0</v>
      </c>
      <c r="BC840" s="425">
        <v>0</v>
      </c>
      <c r="BD840" s="425">
        <v>0</v>
      </c>
      <c r="BE840" s="425">
        <v>0</v>
      </c>
      <c r="BF840" s="425">
        <v>0</v>
      </c>
      <c r="BG840" s="425">
        <v>0</v>
      </c>
      <c r="BH840" s="425">
        <v>0</v>
      </c>
      <c r="BI840" s="425">
        <v>0</v>
      </c>
      <c r="BJ840" s="196"/>
      <c r="BK840" s="196"/>
      <c r="BL840" s="196"/>
      <c r="BM840" s="196"/>
    </row>
    <row r="841" spans="1:65" x14ac:dyDescent="0.35">
      <c r="A841" s="196"/>
      <c r="B841" s="196"/>
      <c r="C841" s="402"/>
      <c r="D841" s="404"/>
      <c r="E841" s="405">
        <v>8</v>
      </c>
      <c r="F841" s="406"/>
      <c r="G841" s="408"/>
      <c r="H841" s="409"/>
      <c r="I841" s="409"/>
      <c r="J841" s="409"/>
      <c r="K841" s="409"/>
      <c r="L841" s="409"/>
      <c r="M841" s="409"/>
      <c r="N841" s="524"/>
      <c r="O841" s="425">
        <v>0</v>
      </c>
      <c r="P841" s="425">
        <v>0</v>
      </c>
      <c r="Q841" s="425">
        <v>0</v>
      </c>
      <c r="R841" s="425">
        <v>0</v>
      </c>
      <c r="S841" s="425">
        <v>0</v>
      </c>
      <c r="T841" s="425">
        <v>0</v>
      </c>
      <c r="U841" s="425">
        <v>0</v>
      </c>
      <c r="V841" s="425">
        <v>0</v>
      </c>
      <c r="W841" s="425">
        <v>0</v>
      </c>
      <c r="X841" s="425">
        <v>0</v>
      </c>
      <c r="Y841" s="425">
        <v>0</v>
      </c>
      <c r="Z841" s="425">
        <v>0</v>
      </c>
      <c r="AA841" s="425">
        <v>0</v>
      </c>
      <c r="AB841" s="425">
        <v>0</v>
      </c>
      <c r="AC841" s="425">
        <v>0</v>
      </c>
      <c r="AD841" s="425">
        <v>0</v>
      </c>
      <c r="AE841" s="425">
        <v>0</v>
      </c>
      <c r="AF841" s="425">
        <v>0</v>
      </c>
      <c r="AG841" s="425">
        <v>0</v>
      </c>
      <c r="AH841" s="425">
        <v>0</v>
      </c>
      <c r="AI841" s="425">
        <v>0</v>
      </c>
      <c r="AJ841" s="425">
        <v>0</v>
      </c>
      <c r="AK841" s="425">
        <v>0</v>
      </c>
      <c r="AL841" s="425">
        <v>0</v>
      </c>
      <c r="AM841" s="425">
        <v>0</v>
      </c>
      <c r="AN841" s="425">
        <v>0</v>
      </c>
      <c r="AO841" s="425">
        <v>0</v>
      </c>
      <c r="AP841" s="425">
        <v>0</v>
      </c>
      <c r="AQ841" s="425">
        <v>0</v>
      </c>
      <c r="AR841" s="425">
        <v>0</v>
      </c>
      <c r="AS841" s="425">
        <v>0</v>
      </c>
      <c r="AT841" s="425">
        <v>0</v>
      </c>
      <c r="AU841" s="425">
        <v>0</v>
      </c>
      <c r="AV841" s="425">
        <v>0</v>
      </c>
      <c r="AW841" s="425">
        <v>0</v>
      </c>
      <c r="AX841" s="425">
        <v>0</v>
      </c>
      <c r="AY841" s="425">
        <v>0</v>
      </c>
      <c r="AZ841" s="425">
        <v>0</v>
      </c>
      <c r="BA841" s="425">
        <v>0</v>
      </c>
      <c r="BB841" s="425">
        <v>0</v>
      </c>
      <c r="BC841" s="425">
        <v>0</v>
      </c>
      <c r="BD841" s="425">
        <v>0</v>
      </c>
      <c r="BE841" s="425">
        <v>0</v>
      </c>
      <c r="BF841" s="425">
        <v>0</v>
      </c>
      <c r="BG841" s="425">
        <v>0</v>
      </c>
      <c r="BH841" s="425">
        <v>0</v>
      </c>
      <c r="BI841" s="425">
        <v>0</v>
      </c>
      <c r="BJ841" s="196"/>
      <c r="BK841" s="196"/>
      <c r="BL841" s="196"/>
      <c r="BM841" s="196"/>
    </row>
    <row r="842" spans="1:65" x14ac:dyDescent="0.35">
      <c r="A842" s="196"/>
      <c r="B842" s="196"/>
      <c r="C842" s="402"/>
      <c r="D842" s="404"/>
      <c r="E842" s="405">
        <v>9</v>
      </c>
      <c r="F842" s="406"/>
      <c r="G842" s="408"/>
      <c r="H842" s="409"/>
      <c r="I842" s="409"/>
      <c r="J842" s="409"/>
      <c r="K842" s="409"/>
      <c r="L842" s="409"/>
      <c r="M842" s="409"/>
      <c r="N842" s="409"/>
      <c r="O842" s="524"/>
      <c r="P842" s="425">
        <v>0</v>
      </c>
      <c r="Q842" s="425">
        <v>0</v>
      </c>
      <c r="R842" s="425">
        <v>0</v>
      </c>
      <c r="S842" s="425">
        <v>0</v>
      </c>
      <c r="T842" s="425">
        <v>0</v>
      </c>
      <c r="U842" s="425">
        <v>0</v>
      </c>
      <c r="V842" s="425">
        <v>0</v>
      </c>
      <c r="W842" s="425">
        <v>0</v>
      </c>
      <c r="X842" s="425">
        <v>0</v>
      </c>
      <c r="Y842" s="425">
        <v>0</v>
      </c>
      <c r="Z842" s="425">
        <v>0</v>
      </c>
      <c r="AA842" s="425">
        <v>0</v>
      </c>
      <c r="AB842" s="425">
        <v>0</v>
      </c>
      <c r="AC842" s="425">
        <v>0</v>
      </c>
      <c r="AD842" s="425">
        <v>0</v>
      </c>
      <c r="AE842" s="425">
        <v>0</v>
      </c>
      <c r="AF842" s="425">
        <v>0</v>
      </c>
      <c r="AG842" s="425">
        <v>0</v>
      </c>
      <c r="AH842" s="425">
        <v>0</v>
      </c>
      <c r="AI842" s="425">
        <v>0</v>
      </c>
      <c r="AJ842" s="425">
        <v>0</v>
      </c>
      <c r="AK842" s="425">
        <v>0</v>
      </c>
      <c r="AL842" s="425">
        <v>0</v>
      </c>
      <c r="AM842" s="425">
        <v>0</v>
      </c>
      <c r="AN842" s="425">
        <v>0</v>
      </c>
      <c r="AO842" s="425">
        <v>0</v>
      </c>
      <c r="AP842" s="425">
        <v>0</v>
      </c>
      <c r="AQ842" s="425">
        <v>0</v>
      </c>
      <c r="AR842" s="425">
        <v>0</v>
      </c>
      <c r="AS842" s="425">
        <v>0</v>
      </c>
      <c r="AT842" s="425">
        <v>0</v>
      </c>
      <c r="AU842" s="425">
        <v>0</v>
      </c>
      <c r="AV842" s="425">
        <v>0</v>
      </c>
      <c r="AW842" s="425">
        <v>0</v>
      </c>
      <c r="AX842" s="425">
        <v>0</v>
      </c>
      <c r="AY842" s="425">
        <v>0</v>
      </c>
      <c r="AZ842" s="425">
        <v>0</v>
      </c>
      <c r="BA842" s="425">
        <v>0</v>
      </c>
      <c r="BB842" s="425">
        <v>0</v>
      </c>
      <c r="BC842" s="425">
        <v>0</v>
      </c>
      <c r="BD842" s="425">
        <v>0</v>
      </c>
      <c r="BE842" s="425">
        <v>0</v>
      </c>
      <c r="BF842" s="425">
        <v>0</v>
      </c>
      <c r="BG842" s="425">
        <v>0</v>
      </c>
      <c r="BH842" s="425">
        <v>0</v>
      </c>
      <c r="BI842" s="425">
        <v>0</v>
      </c>
      <c r="BJ842" s="196"/>
      <c r="BK842" s="196"/>
      <c r="BL842" s="196"/>
      <c r="BM842" s="196"/>
    </row>
    <row r="843" spans="1:65" x14ac:dyDescent="0.35">
      <c r="A843" s="196"/>
      <c r="B843" s="196"/>
      <c r="C843" s="402"/>
      <c r="D843" s="404"/>
      <c r="E843" s="411">
        <v>10</v>
      </c>
      <c r="F843" s="406"/>
      <c r="G843" s="408"/>
      <c r="H843" s="409"/>
      <c r="I843" s="409"/>
      <c r="J843" s="409"/>
      <c r="K843" s="409"/>
      <c r="L843" s="409"/>
      <c r="M843" s="409"/>
      <c r="N843" s="409"/>
      <c r="O843" s="409"/>
      <c r="P843" s="524"/>
      <c r="Q843" s="425">
        <v>0</v>
      </c>
      <c r="R843" s="425">
        <v>0</v>
      </c>
      <c r="S843" s="425">
        <v>0</v>
      </c>
      <c r="T843" s="425">
        <v>0</v>
      </c>
      <c r="U843" s="425">
        <v>0</v>
      </c>
      <c r="V843" s="425">
        <v>0</v>
      </c>
      <c r="W843" s="425">
        <v>0</v>
      </c>
      <c r="X843" s="425">
        <v>0</v>
      </c>
      <c r="Y843" s="425">
        <v>0</v>
      </c>
      <c r="Z843" s="425">
        <v>0</v>
      </c>
      <c r="AA843" s="425">
        <v>0</v>
      </c>
      <c r="AB843" s="425">
        <v>0</v>
      </c>
      <c r="AC843" s="425">
        <v>0</v>
      </c>
      <c r="AD843" s="425">
        <v>0</v>
      </c>
      <c r="AE843" s="425">
        <v>0</v>
      </c>
      <c r="AF843" s="425">
        <v>0</v>
      </c>
      <c r="AG843" s="425">
        <v>0</v>
      </c>
      <c r="AH843" s="425">
        <v>0</v>
      </c>
      <c r="AI843" s="425">
        <v>0</v>
      </c>
      <c r="AJ843" s="425">
        <v>0</v>
      </c>
      <c r="AK843" s="425">
        <v>0</v>
      </c>
      <c r="AL843" s="425">
        <v>0</v>
      </c>
      <c r="AM843" s="425">
        <v>0</v>
      </c>
      <c r="AN843" s="425">
        <v>0</v>
      </c>
      <c r="AO843" s="425">
        <v>0</v>
      </c>
      <c r="AP843" s="425">
        <v>0</v>
      </c>
      <c r="AQ843" s="425">
        <v>0</v>
      </c>
      <c r="AR843" s="425">
        <v>0</v>
      </c>
      <c r="AS843" s="425">
        <v>0</v>
      </c>
      <c r="AT843" s="425">
        <v>0</v>
      </c>
      <c r="AU843" s="425">
        <v>0</v>
      </c>
      <c r="AV843" s="425">
        <v>0</v>
      </c>
      <c r="AW843" s="425">
        <v>0</v>
      </c>
      <c r="AX843" s="425">
        <v>0</v>
      </c>
      <c r="AY843" s="425">
        <v>0</v>
      </c>
      <c r="AZ843" s="425">
        <v>0</v>
      </c>
      <c r="BA843" s="425">
        <v>0</v>
      </c>
      <c r="BB843" s="425">
        <v>0</v>
      </c>
      <c r="BC843" s="425">
        <v>0</v>
      </c>
      <c r="BD843" s="425">
        <v>0</v>
      </c>
      <c r="BE843" s="425">
        <v>0</v>
      </c>
      <c r="BF843" s="425">
        <v>0</v>
      </c>
      <c r="BG843" s="425">
        <v>0</v>
      </c>
      <c r="BH843" s="425">
        <v>0</v>
      </c>
      <c r="BI843" s="425">
        <v>0</v>
      </c>
      <c r="BJ843" s="196"/>
      <c r="BK843" s="196"/>
      <c r="BL843" s="196"/>
      <c r="BM843" s="196"/>
    </row>
    <row r="844" spans="1:65" x14ac:dyDescent="0.35">
      <c r="A844" s="196"/>
      <c r="B844" s="196"/>
      <c r="C844" s="402" t="s">
        <v>51</v>
      </c>
      <c r="D844" s="196"/>
      <c r="E844" s="196"/>
      <c r="F844" s="412"/>
      <c r="G844" s="426">
        <v>23.646130968480076</v>
      </c>
      <c r="H844" s="426">
        <v>25.138180013549444</v>
      </c>
      <c r="I844" s="426">
        <v>26.592679543761893</v>
      </c>
      <c r="J844" s="426">
        <v>27.968673490813103</v>
      </c>
      <c r="K844" s="426">
        <v>29.295330766694804</v>
      </c>
      <c r="L844" s="426">
        <v>8.1904110818427824</v>
      </c>
      <c r="M844" s="426">
        <v>7.8003915065169354</v>
      </c>
      <c r="N844" s="426">
        <v>7.4289442919208906</v>
      </c>
      <c r="O844" s="426">
        <v>7.0751850399246585</v>
      </c>
      <c r="P844" s="426">
        <v>6.7382714665949131</v>
      </c>
      <c r="Q844" s="426">
        <v>6.41740139675706</v>
      </c>
      <c r="R844" s="426">
        <v>6.1118108540543421</v>
      </c>
      <c r="S844" s="426">
        <v>5.8207722419565169</v>
      </c>
      <c r="T844" s="426">
        <v>5.543592611387159</v>
      </c>
      <c r="U844" s="426">
        <v>5.2796120108449127</v>
      </c>
      <c r="V844" s="426">
        <v>5.0282019150903929</v>
      </c>
      <c r="W844" s="426">
        <v>4.7887637286575169</v>
      </c>
      <c r="X844" s="426">
        <v>4.5607273606262071</v>
      </c>
      <c r="Y844" s="426">
        <v>4.3435498672630546</v>
      </c>
      <c r="Z844" s="426">
        <v>4.1367141592981467</v>
      </c>
      <c r="AA844" s="426">
        <v>3.9397277707601397</v>
      </c>
      <c r="AB844" s="426">
        <v>3.7521216864382279</v>
      </c>
      <c r="AC844" s="426">
        <v>3.5734492251792651</v>
      </c>
      <c r="AD844" s="426">
        <v>3.403284976361205</v>
      </c>
      <c r="AE844" s="426">
        <v>3.2412237870106715</v>
      </c>
      <c r="AF844" s="426">
        <v>3.0868797971530197</v>
      </c>
      <c r="AG844" s="426">
        <v>2.9398855210981143</v>
      </c>
      <c r="AH844" s="426">
        <v>2.7998909724743948</v>
      </c>
      <c r="AI844" s="426">
        <v>2.6665628309279947</v>
      </c>
      <c r="AJ844" s="426">
        <v>2.5395836485028527</v>
      </c>
      <c r="AK844" s="426">
        <v>2.4186510938122403</v>
      </c>
      <c r="AL844" s="426">
        <v>2.3034772322021335</v>
      </c>
      <c r="AM844" s="426">
        <v>2.1937878401925084</v>
      </c>
      <c r="AN844" s="426">
        <v>2.0893217525642935</v>
      </c>
      <c r="AO844" s="426">
        <v>1.9898302405374222</v>
      </c>
      <c r="AP844" s="426">
        <v>1.8950764195594498</v>
      </c>
      <c r="AQ844" s="426">
        <v>1.8048346852947141</v>
      </c>
      <c r="AR844" s="426">
        <v>1.7188901764711559</v>
      </c>
      <c r="AS844" s="426">
        <v>1.6370382633058627</v>
      </c>
      <c r="AT844" s="426">
        <v>1.5590840602912979</v>
      </c>
      <c r="AU844" s="426">
        <v>1.4848419621821887</v>
      </c>
      <c r="AV844" s="426">
        <v>1.4141352020782749</v>
      </c>
      <c r="AW844" s="426">
        <v>1.3467954305507375</v>
      </c>
      <c r="AX844" s="426">
        <v>1.2826623148102263</v>
      </c>
      <c r="AY844" s="426">
        <v>1.2215831569621201</v>
      </c>
      <c r="AZ844" s="426">
        <v>1.1634125304401144</v>
      </c>
      <c r="BA844" s="426">
        <v>5.0212348628188952</v>
      </c>
      <c r="BB844" s="426">
        <v>4.8566980804288296</v>
      </c>
      <c r="BC844" s="426">
        <v>4.6048509107618543</v>
      </c>
      <c r="BD844" s="426">
        <v>4.4216030941347686</v>
      </c>
      <c r="BE844" s="426">
        <v>4.3638636606579411</v>
      </c>
      <c r="BF844" s="426">
        <v>0</v>
      </c>
      <c r="BG844" s="426">
        <v>0</v>
      </c>
      <c r="BH844" s="426">
        <v>0</v>
      </c>
      <c r="BI844" s="426">
        <v>0</v>
      </c>
      <c r="BJ844" s="196"/>
      <c r="BK844" s="196"/>
      <c r="BL844" s="196"/>
      <c r="BM844" s="196"/>
    </row>
    <row r="845" spans="1:65" x14ac:dyDescent="0.35">
      <c r="A845" s="196"/>
      <c r="B845" s="397" t="s">
        <v>52</v>
      </c>
      <c r="C845" s="398"/>
      <c r="D845" s="399" t="s">
        <v>499</v>
      </c>
      <c r="E845" s="398"/>
      <c r="F845" s="400"/>
      <c r="G845" s="401">
        <v>80.298422331304579</v>
      </c>
      <c r="H845" s="401">
        <v>78.898843821976314</v>
      </c>
      <c r="I845" s="401">
        <v>77.560382278120883</v>
      </c>
      <c r="J845" s="401">
        <v>76.280368836617228</v>
      </c>
      <c r="K845" s="401">
        <v>75.056251178585356</v>
      </c>
      <c r="L845" s="401">
        <v>0</v>
      </c>
      <c r="M845" s="401">
        <v>0</v>
      </c>
      <c r="N845" s="401">
        <v>0</v>
      </c>
      <c r="O845" s="401">
        <v>0</v>
      </c>
      <c r="P845" s="401">
        <v>0</v>
      </c>
      <c r="Q845" s="401">
        <v>0</v>
      </c>
      <c r="R845" s="401">
        <v>0</v>
      </c>
      <c r="S845" s="401">
        <v>0</v>
      </c>
      <c r="T845" s="401">
        <v>0</v>
      </c>
      <c r="U845" s="401">
        <v>0</v>
      </c>
      <c r="V845" s="401">
        <v>0</v>
      </c>
      <c r="W845" s="401">
        <v>0</v>
      </c>
      <c r="X845" s="401">
        <v>0</v>
      </c>
      <c r="Y845" s="401">
        <v>0</v>
      </c>
      <c r="Z845" s="401">
        <v>0</v>
      </c>
      <c r="AA845" s="401">
        <v>0</v>
      </c>
      <c r="AB845" s="401">
        <v>0</v>
      </c>
      <c r="AC845" s="401">
        <v>0</v>
      </c>
      <c r="AD845" s="401">
        <v>0</v>
      </c>
      <c r="AE845" s="401">
        <v>0</v>
      </c>
      <c r="AF845" s="401">
        <v>0</v>
      </c>
      <c r="AG845" s="401">
        <v>0</v>
      </c>
      <c r="AH845" s="401">
        <v>0</v>
      </c>
      <c r="AI845" s="401">
        <v>0</v>
      </c>
      <c r="AJ845" s="401">
        <v>0</v>
      </c>
      <c r="AK845" s="401">
        <v>0</v>
      </c>
      <c r="AL845" s="401">
        <v>0</v>
      </c>
      <c r="AM845" s="401">
        <v>0</v>
      </c>
      <c r="AN845" s="401">
        <v>0</v>
      </c>
      <c r="AO845" s="401">
        <v>0</v>
      </c>
      <c r="AP845" s="401">
        <v>0</v>
      </c>
      <c r="AQ845" s="401">
        <v>0</v>
      </c>
      <c r="AR845" s="401">
        <v>0</v>
      </c>
      <c r="AS845" s="401">
        <v>0</v>
      </c>
      <c r="AT845" s="401">
        <v>0</v>
      </c>
      <c r="AU845" s="401">
        <v>0</v>
      </c>
      <c r="AV845" s="401">
        <v>0</v>
      </c>
      <c r="AW845" s="401">
        <v>0</v>
      </c>
      <c r="AX845" s="401">
        <v>0</v>
      </c>
      <c r="AY845" s="401">
        <v>0</v>
      </c>
      <c r="AZ845" s="401">
        <v>0</v>
      </c>
      <c r="BA845" s="401">
        <v>0</v>
      </c>
      <c r="BB845" s="401">
        <v>0</v>
      </c>
      <c r="BC845" s="401">
        <v>0</v>
      </c>
      <c r="BD845" s="401">
        <v>0</v>
      </c>
      <c r="BE845" s="401">
        <v>0</v>
      </c>
      <c r="BF845" s="401">
        <v>0</v>
      </c>
      <c r="BG845" s="401">
        <v>0</v>
      </c>
      <c r="BH845" s="401">
        <v>0</v>
      </c>
      <c r="BI845" s="401">
        <v>0</v>
      </c>
      <c r="BJ845" s="196"/>
      <c r="BK845" s="196"/>
      <c r="BL845" s="196"/>
      <c r="BM845" s="196"/>
    </row>
    <row r="846" spans="1:65" ht="118" x14ac:dyDescent="0.35">
      <c r="A846" s="196"/>
      <c r="B846" s="196"/>
      <c r="C846" s="402"/>
      <c r="D846" s="404" t="s">
        <v>500</v>
      </c>
      <c r="E846" s="405">
        <v>0</v>
      </c>
      <c r="F846" s="406"/>
      <c r="G846" s="407"/>
      <c r="H846" s="407"/>
      <c r="I846" s="407"/>
      <c r="J846" s="407"/>
      <c r="K846" s="407"/>
      <c r="L846" s="407"/>
      <c r="M846" s="407"/>
      <c r="N846" s="407"/>
      <c r="O846" s="407"/>
      <c r="P846" s="407"/>
      <c r="Q846" s="425"/>
      <c r="R846" s="425"/>
      <c r="S846" s="425"/>
      <c r="T846" s="425"/>
      <c r="U846" s="425"/>
      <c r="V846" s="425"/>
      <c r="W846" s="425"/>
      <c r="X846" s="425"/>
      <c r="Y846" s="425"/>
      <c r="Z846" s="425"/>
      <c r="AA846" s="425"/>
      <c r="AB846" s="425"/>
      <c r="AC846" s="425"/>
      <c r="AD846" s="425"/>
      <c r="AE846" s="425"/>
      <c r="AF846" s="425"/>
      <c r="AG846" s="425"/>
      <c r="AH846" s="425"/>
      <c r="AI846" s="425"/>
      <c r="AJ846" s="425"/>
      <c r="AK846" s="425"/>
      <c r="AL846" s="425"/>
      <c r="AM846" s="425"/>
      <c r="AN846" s="425"/>
      <c r="AO846" s="425"/>
      <c r="AP846" s="425"/>
      <c r="AQ846" s="425"/>
      <c r="AR846" s="425"/>
      <c r="AS846" s="425"/>
      <c r="AT846" s="425"/>
      <c r="AU846" s="425"/>
      <c r="AV846" s="425"/>
      <c r="AW846" s="425"/>
      <c r="AX846" s="425"/>
      <c r="AY846" s="425"/>
      <c r="AZ846" s="425"/>
      <c r="BA846" s="425"/>
      <c r="BB846" s="425"/>
      <c r="BC846" s="425"/>
      <c r="BD846" s="425"/>
      <c r="BE846" s="425"/>
      <c r="BF846" s="425"/>
      <c r="BG846" s="425"/>
      <c r="BH846" s="425"/>
      <c r="BI846" s="425"/>
      <c r="BJ846" s="196"/>
      <c r="BK846" s="196"/>
      <c r="BL846" s="196"/>
      <c r="BM846" s="196"/>
    </row>
    <row r="847" spans="1:65" x14ac:dyDescent="0.35">
      <c r="A847" s="196"/>
      <c r="B847" s="196"/>
      <c r="C847" s="402"/>
      <c r="D847" s="404"/>
      <c r="E847" s="405">
        <v>1</v>
      </c>
      <c r="F847" s="406"/>
      <c r="G847" s="523"/>
      <c r="H847" s="425">
        <v>8.8744675114518667</v>
      </c>
      <c r="I847" s="425">
        <v>8.486936179074057</v>
      </c>
      <c r="J847" s="425">
        <v>8.1163276123022641</v>
      </c>
      <c r="K847" s="425">
        <v>7.7619028257388463</v>
      </c>
      <c r="L847" s="425">
        <v>7.4229551040908612</v>
      </c>
      <c r="M847" s="425">
        <v>7.0988085929951898</v>
      </c>
      <c r="N847" s="425">
        <v>6.7888169513796788</v>
      </c>
      <c r="O847" s="425">
        <v>6.4923620626731422</v>
      </c>
      <c r="P847" s="425">
        <v>6.2088528022944036</v>
      </c>
      <c r="Q847" s="425">
        <v>5.9377238589627694</v>
      </c>
      <c r="R847" s="425">
        <v>5.6784346074796783</v>
      </c>
      <c r="S847" s="425">
        <v>5.4304680307338415</v>
      </c>
      <c r="T847" s="425">
        <v>5.1933296887803992</v>
      </c>
      <c r="U847" s="425">
        <v>4.9665467329384612</v>
      </c>
      <c r="V847" s="425">
        <v>4.7496669629411485</v>
      </c>
      <c r="W847" s="425">
        <v>4.542257925258129</v>
      </c>
      <c r="X847" s="425">
        <v>4.3439060507927083</v>
      </c>
      <c r="Y847" s="425">
        <v>4.1542158302340741</v>
      </c>
      <c r="Z847" s="425">
        <v>3.9728090254203594</v>
      </c>
      <c r="AA847" s="425">
        <v>3.7993239151399942</v>
      </c>
      <c r="AB847" s="425">
        <v>3.6334145738675052</v>
      </c>
      <c r="AC847" s="425">
        <v>3.4747501819955615</v>
      </c>
      <c r="AD847" s="425">
        <v>3.3230143661878953</v>
      </c>
      <c r="AE847" s="425">
        <v>3.1779045685377691</v>
      </c>
      <c r="AF847" s="425">
        <v>3.039131443274111</v>
      </c>
      <c r="AG847" s="425">
        <v>2.9064182798123599</v>
      </c>
      <c r="AH847" s="425">
        <v>2.7795004509995929</v>
      </c>
      <c r="AI847" s="425">
        <v>2.6581248854537591</v>
      </c>
      <c r="AJ847" s="425">
        <v>2.5420495629448614</v>
      </c>
      <c r="AK847" s="425">
        <v>2.4310430318118978</v>
      </c>
      <c r="AL847" s="425">
        <v>2.3248839474532996</v>
      </c>
      <c r="AM847" s="425">
        <v>2.2233606309706233</v>
      </c>
      <c r="AN847" s="425">
        <v>2.1262706470854429</v>
      </c>
      <c r="AO847" s="425">
        <v>2.0334204004878251</v>
      </c>
      <c r="AP847" s="425">
        <v>1.9446247498115015</v>
      </c>
      <c r="AQ847" s="425">
        <v>1.8597066384660206</v>
      </c>
      <c r="AR847" s="425">
        <v>1.7784967415897757</v>
      </c>
      <c r="AS847" s="425">
        <v>1.7008331284199165</v>
      </c>
      <c r="AT847" s="425">
        <v>1.6265609394059457</v>
      </c>
      <c r="AU847" s="425">
        <v>1.5555320774231531</v>
      </c>
      <c r="AV847" s="425">
        <v>1.4876049124701771</v>
      </c>
      <c r="AW847" s="425">
        <v>1.4226439992618725</v>
      </c>
      <c r="AX847" s="425">
        <v>1.3605198071543669</v>
      </c>
      <c r="AY847" s="425">
        <v>1.3011084618637834</v>
      </c>
      <c r="AZ847" s="425">
        <v>1.2442914984636184</v>
      </c>
      <c r="BA847" s="425">
        <v>1.1899556251682644</v>
      </c>
      <c r="BB847" s="425">
        <v>1.1379924974316589</v>
      </c>
      <c r="BC847" s="425">
        <v>1.0882985019106253</v>
      </c>
      <c r="BD847" s="425">
        <v>1.0407745498621261</v>
      </c>
      <c r="BE847" s="425">
        <v>0.99532587956246965</v>
      </c>
      <c r="BF847" s="425">
        <v>0.9518618673545014</v>
      </c>
      <c r="BG847" s="425">
        <v>0.91029584694600818</v>
      </c>
      <c r="BH847" s="425">
        <v>19.935479048117571</v>
      </c>
      <c r="BI847" s="425">
        <v>0</v>
      </c>
      <c r="BJ847" s="196"/>
      <c r="BK847" s="196"/>
      <c r="BL847" s="196"/>
      <c r="BM847" s="196"/>
    </row>
    <row r="848" spans="1:65" x14ac:dyDescent="0.35">
      <c r="A848" s="196"/>
      <c r="B848" s="196"/>
      <c r="C848" s="402"/>
      <c r="D848" s="404"/>
      <c r="E848" s="405">
        <v>2</v>
      </c>
      <c r="F848" s="406"/>
      <c r="G848" s="408"/>
      <c r="H848" s="524"/>
      <c r="I848" s="425">
        <v>9.2307264467084202</v>
      </c>
      <c r="J848" s="425">
        <v>8.8276379555857822</v>
      </c>
      <c r="K848" s="425">
        <v>8.4421515819794148</v>
      </c>
      <c r="L848" s="425">
        <v>8.0734986744693966</v>
      </c>
      <c r="M848" s="425">
        <v>7.720944147199992</v>
      </c>
      <c r="N848" s="425">
        <v>7.3837850141344905</v>
      </c>
      <c r="O848" s="425">
        <v>7.0613489873163893</v>
      </c>
      <c r="P848" s="425">
        <v>6.7529931363418747</v>
      </c>
      <c r="Q848" s="425">
        <v>6.4581026063706135</v>
      </c>
      <c r="R848" s="425">
        <v>6.1760893921186213</v>
      </c>
      <c r="S848" s="425">
        <v>5.9063911653885501</v>
      </c>
      <c r="T848" s="425">
        <v>5.648470153799531</v>
      </c>
      <c r="U848" s="425">
        <v>5.4018120684807736</v>
      </c>
      <c r="V848" s="425">
        <v>5.1659250785907833</v>
      </c>
      <c r="W848" s="425">
        <v>4.9403388306173861</v>
      </c>
      <c r="X848" s="425">
        <v>4.7246035105030897</v>
      </c>
      <c r="Y848" s="425">
        <v>4.5182889467256624</v>
      </c>
      <c r="Z848" s="425">
        <v>4.3209837525455024</v>
      </c>
      <c r="AA848" s="425">
        <v>4.1322945057094547</v>
      </c>
      <c r="AB848" s="425">
        <v>3.9518449639754172</v>
      </c>
      <c r="AC848" s="425">
        <v>3.7792753148935212</v>
      </c>
      <c r="AD848" s="425">
        <v>3.6142414583479527</v>
      </c>
      <c r="AE848" s="425">
        <v>3.4564143204288285</v>
      </c>
      <c r="AF848" s="425">
        <v>3.3054791972659978</v>
      </c>
      <c r="AG848" s="425">
        <v>3.1611351275163906</v>
      </c>
      <c r="AH848" s="425">
        <v>3.0230942922536661</v>
      </c>
      <c r="AI848" s="425">
        <v>2.8910814410635499</v>
      </c>
      <c r="AJ848" s="425">
        <v>2.7648333432005123</v>
      </c>
      <c r="AK848" s="425">
        <v>2.6440982627114069</v>
      </c>
      <c r="AL848" s="425">
        <v>2.5286354564794684</v>
      </c>
      <c r="AM848" s="425">
        <v>2.4182146941877889</v>
      </c>
      <c r="AN848" s="425">
        <v>2.3126157992450906</v>
      </c>
      <c r="AO848" s="425">
        <v>2.2116282097584055</v>
      </c>
      <c r="AP848" s="425">
        <v>2.1150505586772526</v>
      </c>
      <c r="AQ848" s="425">
        <v>2.0226902722721327</v>
      </c>
      <c r="AR848" s="425">
        <v>1.9343631861467119</v>
      </c>
      <c r="AS848" s="425">
        <v>1.8498931780180339</v>
      </c>
      <c r="AT848" s="425">
        <v>1.7691118165325306</v>
      </c>
      <c r="AU848" s="425">
        <v>1.691858025417573</v>
      </c>
      <c r="AV848" s="425">
        <v>1.6179777622989022</v>
      </c>
      <c r="AW848" s="425">
        <v>1.5473237115434921</v>
      </c>
      <c r="AX848" s="425">
        <v>1.4797549905153917</v>
      </c>
      <c r="AY848" s="425">
        <v>1.4151368686588239</v>
      </c>
      <c r="AZ848" s="425">
        <v>1.3533404988483946</v>
      </c>
      <c r="BA848" s="425">
        <v>1.294242660470736</v>
      </c>
      <c r="BB848" s="425">
        <v>1.2377255137252892</v>
      </c>
      <c r="BC848" s="425">
        <v>1.1836763646543162</v>
      </c>
      <c r="BD848" s="425">
        <v>1.1319874404336043</v>
      </c>
      <c r="BE848" s="425">
        <v>1.0825556744758056</v>
      </c>
      <c r="BF848" s="425">
        <v>1.0352825009179105</v>
      </c>
      <c r="BG848" s="425">
        <v>0.99007365808306758</v>
      </c>
      <c r="BH848" s="425">
        <v>0.94683900052485459</v>
      </c>
      <c r="BI848" s="425">
        <v>20.735774111494322</v>
      </c>
      <c r="BJ848" s="407"/>
      <c r="BK848" s="196"/>
      <c r="BL848" s="196"/>
      <c r="BM848" s="196"/>
    </row>
    <row r="849" spans="1:65" x14ac:dyDescent="0.35">
      <c r="A849" s="196"/>
      <c r="B849" s="196"/>
      <c r="C849" s="402"/>
      <c r="D849" s="404"/>
      <c r="E849" s="405">
        <v>3</v>
      </c>
      <c r="F849" s="406"/>
      <c r="G849" s="408"/>
      <c r="H849" s="409"/>
      <c r="I849" s="524"/>
      <c r="J849" s="425">
        <v>9.7575674979753071</v>
      </c>
      <c r="K849" s="425">
        <v>9.3314728474086994</v>
      </c>
      <c r="L849" s="425">
        <v>8.9239849501419446</v>
      </c>
      <c r="M849" s="425">
        <v>8.5342912841968808</v>
      </c>
      <c r="N849" s="425">
        <v>8.1616148089044405</v>
      </c>
      <c r="O849" s="425">
        <v>7.8052124155025</v>
      </c>
      <c r="P849" s="425">
        <v>7.4643734453932211</v>
      </c>
      <c r="Q849" s="425">
        <v>7.138418273105307</v>
      </c>
      <c r="R849" s="425">
        <v>6.8266969511356432</v>
      </c>
      <c r="S849" s="425">
        <v>6.5285879139681482</v>
      </c>
      <c r="T849" s="425">
        <v>6.2434967386856943</v>
      </c>
      <c r="U849" s="425">
        <v>5.9708549597037877</v>
      </c>
      <c r="V849" s="425">
        <v>5.7101189352625736</v>
      </c>
      <c r="W849" s="425">
        <v>5.4607687634170468</v>
      </c>
      <c r="X849" s="425">
        <v>5.2223072453639006</v>
      </c>
      <c r="Y849" s="425">
        <v>4.9942588940379657</v>
      </c>
      <c r="Z849" s="425">
        <v>4.7761689860013732</v>
      </c>
      <c r="AA849" s="425">
        <v>4.5676026547349373</v>
      </c>
      <c r="AB849" s="425">
        <v>4.3681440235238052</v>
      </c>
      <c r="AC849" s="425">
        <v>4.1773953762083549</v>
      </c>
      <c r="AD849" s="425">
        <v>3.9949763641468539</v>
      </c>
      <c r="AE849" s="425">
        <v>3.8205232478085636</v>
      </c>
      <c r="AF849" s="425">
        <v>3.653688171485046</v>
      </c>
      <c r="AG849" s="425">
        <v>3.4941384696734721</v>
      </c>
      <c r="AH849" s="425">
        <v>3.3415560037488667</v>
      </c>
      <c r="AI849" s="425">
        <v>3.1956365276026277</v>
      </c>
      <c r="AJ849" s="425">
        <v>3.0560890809824253</v>
      </c>
      <c r="AK849" s="425">
        <v>2.9226354093238043</v>
      </c>
      <c r="AL849" s="425">
        <v>2.7950094089166506</v>
      </c>
      <c r="AM849" s="425">
        <v>2.6729565963002031</v>
      </c>
      <c r="AN849" s="425">
        <v>2.5562336008285786</v>
      </c>
      <c r="AO849" s="425">
        <v>2.4446076793950158</v>
      </c>
      <c r="AP849" s="425">
        <v>2.3378562523471991</v>
      </c>
      <c r="AQ849" s="425">
        <v>2.235766459668282</v>
      </c>
      <c r="AR849" s="425">
        <v>2.1381347365386634</v>
      </c>
      <c r="AS849" s="425">
        <v>2.0447664074321716</v>
      </c>
      <c r="AT849" s="425">
        <v>1.9554752979373167</v>
      </c>
      <c r="AU849" s="425">
        <v>1.8700833635295737</v>
      </c>
      <c r="AV849" s="425">
        <v>1.7884203345544831</v>
      </c>
      <c r="AW849" s="425">
        <v>1.7103233767136765</v>
      </c>
      <c r="AX849" s="425">
        <v>1.6356367663768343</v>
      </c>
      <c r="AY849" s="425">
        <v>1.5642115800721683</v>
      </c>
      <c r="AZ849" s="425">
        <v>1.4959053975362657</v>
      </c>
      <c r="BA849" s="425">
        <v>1.4305820177311888</v>
      </c>
      <c r="BB849" s="425">
        <v>1.3681111872625782</v>
      </c>
      <c r="BC849" s="425">
        <v>1.3083683406572257</v>
      </c>
      <c r="BD849" s="425">
        <v>1.2512343519822371</v>
      </c>
      <c r="BE849" s="425">
        <v>1.1965952973105234</v>
      </c>
      <c r="BF849" s="425">
        <v>1.1443422275589721</v>
      </c>
      <c r="BG849" s="425">
        <v>1.0943709512463529</v>
      </c>
      <c r="BH849" s="425">
        <v>1.0465818267377782</v>
      </c>
      <c r="BI849" s="425">
        <v>1.0008795635614565</v>
      </c>
      <c r="BJ849" s="196"/>
      <c r="BK849" s="196"/>
      <c r="BL849" s="196"/>
      <c r="BM849" s="196"/>
    </row>
    <row r="850" spans="1:65" x14ac:dyDescent="0.35">
      <c r="A850" s="196"/>
      <c r="B850" s="196"/>
      <c r="C850" s="402"/>
      <c r="D850" s="404"/>
      <c r="E850" s="405">
        <v>4</v>
      </c>
      <c r="F850" s="406"/>
      <c r="G850" s="408"/>
      <c r="H850" s="409"/>
      <c r="I850" s="409"/>
      <c r="J850" s="524"/>
      <c r="K850" s="425">
        <v>9.91562761589012</v>
      </c>
      <c r="L850" s="425">
        <v>9.482630776768282</v>
      </c>
      <c r="M850" s="425">
        <v>9.0685420965600603</v>
      </c>
      <c r="N850" s="425">
        <v>8.6725358914701012</v>
      </c>
      <c r="O850" s="425">
        <v>8.2938225337639828</v>
      </c>
      <c r="P850" s="425">
        <v>7.9316468772677382</v>
      </c>
      <c r="Q850" s="425">
        <v>7.5852867516228599</v>
      </c>
      <c r="R850" s="425">
        <v>7.2540515222943496</v>
      </c>
      <c r="S850" s="425">
        <v>6.9372807134605345</v>
      </c>
      <c r="T850" s="425">
        <v>6.634342691038678</v>
      </c>
      <c r="U850" s="425">
        <v>6.3446334032203948</v>
      </c>
      <c r="V850" s="425">
        <v>6.0675751760055299</v>
      </c>
      <c r="W850" s="425">
        <v>5.8026155613327992</v>
      </c>
      <c r="X850" s="425">
        <v>5.5492262355104067</v>
      </c>
      <c r="Y850" s="425">
        <v>5.306901945750127</v>
      </c>
      <c r="Z850" s="425">
        <v>5.0751595027042695</v>
      </c>
      <c r="AA850" s="425">
        <v>4.8535368169966597</v>
      </c>
      <c r="AB850" s="425">
        <v>4.6415919778264998</v>
      </c>
      <c r="AC850" s="425">
        <v>4.4389023718078757</v>
      </c>
      <c r="AD850" s="425">
        <v>4.2450638402878811</v>
      </c>
      <c r="AE850" s="425">
        <v>4.0596898734630829</v>
      </c>
      <c r="AF850" s="425">
        <v>3.8824108396874029</v>
      </c>
      <c r="AG850" s="425">
        <v>3.7128732484346778</v>
      </c>
      <c r="AH850" s="425">
        <v>3.5507390454462642</v>
      </c>
      <c r="AI850" s="425">
        <v>3.3956849386582171</v>
      </c>
      <c r="AJ850" s="425">
        <v>3.2474017535639721</v>
      </c>
      <c r="AK850" s="425">
        <v>3.1055938167271178</v>
      </c>
      <c r="AL850" s="425">
        <v>2.9699783662150163</v>
      </c>
      <c r="AM850" s="425">
        <v>2.8402849877776801</v>
      </c>
      <c r="AN850" s="425">
        <v>2.7162550756476498</v>
      </c>
      <c r="AO850" s="425">
        <v>2.5976413168857442</v>
      </c>
      <c r="AP850" s="425">
        <v>2.4842071982444449</v>
      </c>
      <c r="AQ850" s="425">
        <v>2.3757265345656484</v>
      </c>
      <c r="AR850" s="425">
        <v>2.271983017772389</v>
      </c>
      <c r="AS850" s="425">
        <v>2.1727697855552544</v>
      </c>
      <c r="AT850" s="425">
        <v>2.0778890088934525</v>
      </c>
      <c r="AU850" s="425">
        <v>1.9871514975880611</v>
      </c>
      <c r="AV850" s="425">
        <v>1.900376323020897</v>
      </c>
      <c r="AW850" s="425">
        <v>1.8173904573867963</v>
      </c>
      <c r="AX850" s="425">
        <v>1.7380284286799488</v>
      </c>
      <c r="AY850" s="425">
        <v>1.6621319907463268</v>
      </c>
      <c r="AZ850" s="425">
        <v>1.5895498077443035</v>
      </c>
      <c r="BA850" s="425">
        <v>1.5201371523842904</v>
      </c>
      <c r="BB850" s="425">
        <v>1.4537556173456756</v>
      </c>
      <c r="BC850" s="425">
        <v>1.3902728392956458</v>
      </c>
      <c r="BD850" s="425">
        <v>1.3295622349595915</v>
      </c>
      <c r="BE850" s="425">
        <v>1.2715027487168149</v>
      </c>
      <c r="BF850" s="425">
        <v>1.215978611218264</v>
      </c>
      <c r="BG850" s="425">
        <v>1.162879108544977</v>
      </c>
      <c r="BH850" s="425">
        <v>1.1120983614469426</v>
      </c>
      <c r="BI850" s="425">
        <v>1.0635351142221849</v>
      </c>
      <c r="BJ850" s="196"/>
      <c r="BK850" s="196"/>
      <c r="BL850" s="196"/>
      <c r="BM850" s="196"/>
    </row>
    <row r="851" spans="1:65" x14ac:dyDescent="0.35">
      <c r="A851" s="196"/>
      <c r="B851" s="196"/>
      <c r="C851" s="402"/>
      <c r="D851" s="404"/>
      <c r="E851" s="405">
        <v>5</v>
      </c>
      <c r="F851" s="406"/>
      <c r="G851" s="408"/>
      <c r="H851" s="409"/>
      <c r="I851" s="409"/>
      <c r="J851" s="409"/>
      <c r="K851" s="524"/>
      <c r="L851" s="425">
        <v>10.006035297939217</v>
      </c>
      <c r="M851" s="425">
        <v>9.5690905251034444</v>
      </c>
      <c r="N851" s="425">
        <v>9.1512263100334241</v>
      </c>
      <c r="O851" s="425">
        <v>8.7516094405996494</v>
      </c>
      <c r="P851" s="425">
        <v>8.3694430894817611</v>
      </c>
      <c r="Q851" s="425">
        <v>8.0039652253122515</v>
      </c>
      <c r="R851" s="425">
        <v>7.6544470932025472</v>
      </c>
      <c r="S851" s="425">
        <v>7.3201917616216496</v>
      </c>
      <c r="T851" s="425">
        <v>7.0005327327298756</v>
      </c>
      <c r="U851" s="425">
        <v>6.6948326133966924</v>
      </c>
      <c r="V851" s="425">
        <v>6.4024818442527307</v>
      </c>
      <c r="W851" s="425">
        <v>6.1228974842416948</v>
      </c>
      <c r="X851" s="425">
        <v>5.8555220482486083</v>
      </c>
      <c r="Y851" s="425">
        <v>5.5998223954866608</v>
      </c>
      <c r="Z851" s="425">
        <v>5.3552886664261079</v>
      </c>
      <c r="AA851" s="425">
        <v>5.121433266145492</v>
      </c>
      <c r="AB851" s="425">
        <v>4.897789892078003</v>
      </c>
      <c r="AC851" s="425">
        <v>4.6839126042143349</v>
      </c>
      <c r="AD851" s="425">
        <v>4.4793749359080319</v>
      </c>
      <c r="AE851" s="425">
        <v>4.2837690435103015</v>
      </c>
      <c r="AF851" s="425">
        <v>4.0967048931386731</v>
      </c>
      <c r="AG851" s="425">
        <v>3.9178094829579444</v>
      </c>
      <c r="AH851" s="425">
        <v>3.7467260994226628</v>
      </c>
      <c r="AI851" s="425">
        <v>3.5831136059980926</v>
      </c>
      <c r="AJ851" s="425">
        <v>3.4266457629414075</v>
      </c>
      <c r="AK851" s="425">
        <v>3.2770105767867612</v>
      </c>
      <c r="AL851" s="425">
        <v>3.1339096782371216</v>
      </c>
      <c r="AM851" s="425">
        <v>2.9970577272223995</v>
      </c>
      <c r="AN851" s="425">
        <v>2.8661818439375786</v>
      </c>
      <c r="AO851" s="425">
        <v>2.7410210647263313</v>
      </c>
      <c r="AP851" s="425">
        <v>2.6213258217251809</v>
      </c>
      <c r="AQ851" s="425">
        <v>2.5068574452306316</v>
      </c>
      <c r="AR851" s="425">
        <v>2.39738768779698</v>
      </c>
      <c r="AS851" s="425">
        <v>2.2926982691158884</v>
      </c>
      <c r="AT851" s="425">
        <v>2.1925804407702172</v>
      </c>
      <c r="AU851" s="425">
        <v>2.0968345699942246</v>
      </c>
      <c r="AV851" s="425">
        <v>2.005269741610197</v>
      </c>
      <c r="AW851" s="425">
        <v>1.9177033773477434</v>
      </c>
      <c r="AX851" s="425">
        <v>1.8339608717867062</v>
      </c>
      <c r="AY851" s="425">
        <v>1.7538752441977674</v>
      </c>
      <c r="AZ851" s="425">
        <v>1.6772868055865116</v>
      </c>
      <c r="BA851" s="425">
        <v>1.6040428402770572</v>
      </c>
      <c r="BB851" s="425">
        <v>1.5339973014003296</v>
      </c>
      <c r="BC851" s="425">
        <v>1.4670105196797918</v>
      </c>
      <c r="BD851" s="425">
        <v>1.4029489249339488</v>
      </c>
      <c r="BE851" s="425">
        <v>1.3416847797403264</v>
      </c>
      <c r="BF851" s="425">
        <v>1.2830959247298321</v>
      </c>
      <c r="BG851" s="425">
        <v>1.227065535003639</v>
      </c>
      <c r="BH851" s="425">
        <v>1.173481887186886</v>
      </c>
      <c r="BI851" s="425">
        <v>1.1222381366547076</v>
      </c>
      <c r="BJ851" s="196"/>
      <c r="BK851" s="196"/>
      <c r="BL851" s="196"/>
      <c r="BM851" s="196"/>
    </row>
    <row r="852" spans="1:65" x14ac:dyDescent="0.35">
      <c r="A852" s="196"/>
      <c r="B852" s="196"/>
      <c r="C852" s="402"/>
      <c r="D852" s="404"/>
      <c r="E852" s="405">
        <v>6</v>
      </c>
      <c r="F852" s="406"/>
      <c r="G852" s="408"/>
      <c r="H852" s="409"/>
      <c r="I852" s="409"/>
      <c r="J852" s="409"/>
      <c r="K852" s="409"/>
      <c r="L852" s="524"/>
      <c r="M852" s="425">
        <v>0</v>
      </c>
      <c r="N852" s="425">
        <v>0</v>
      </c>
      <c r="O852" s="425">
        <v>0</v>
      </c>
      <c r="P852" s="425">
        <v>0</v>
      </c>
      <c r="Q852" s="425">
        <v>0</v>
      </c>
      <c r="R852" s="425">
        <v>0</v>
      </c>
      <c r="S852" s="425">
        <v>0</v>
      </c>
      <c r="T852" s="425">
        <v>0</v>
      </c>
      <c r="U852" s="425">
        <v>0</v>
      </c>
      <c r="V852" s="425">
        <v>0</v>
      </c>
      <c r="W852" s="425">
        <v>0</v>
      </c>
      <c r="X852" s="425">
        <v>0</v>
      </c>
      <c r="Y852" s="425">
        <v>0</v>
      </c>
      <c r="Z852" s="425">
        <v>0</v>
      </c>
      <c r="AA852" s="425">
        <v>0</v>
      </c>
      <c r="AB852" s="425">
        <v>0</v>
      </c>
      <c r="AC852" s="425">
        <v>0</v>
      </c>
      <c r="AD852" s="425">
        <v>0</v>
      </c>
      <c r="AE852" s="425">
        <v>0</v>
      </c>
      <c r="AF852" s="425">
        <v>0</v>
      </c>
      <c r="AG852" s="425">
        <v>0</v>
      </c>
      <c r="AH852" s="425">
        <v>0</v>
      </c>
      <c r="AI852" s="425">
        <v>0</v>
      </c>
      <c r="AJ852" s="425">
        <v>0</v>
      </c>
      <c r="AK852" s="425">
        <v>0</v>
      </c>
      <c r="AL852" s="425">
        <v>0</v>
      </c>
      <c r="AM852" s="425">
        <v>0</v>
      </c>
      <c r="AN852" s="425">
        <v>0</v>
      </c>
      <c r="AO852" s="425">
        <v>0</v>
      </c>
      <c r="AP852" s="425">
        <v>0</v>
      </c>
      <c r="AQ852" s="425">
        <v>0</v>
      </c>
      <c r="AR852" s="425">
        <v>0</v>
      </c>
      <c r="AS852" s="425">
        <v>0</v>
      </c>
      <c r="AT852" s="425">
        <v>0</v>
      </c>
      <c r="AU852" s="425">
        <v>0</v>
      </c>
      <c r="AV852" s="425">
        <v>0</v>
      </c>
      <c r="AW852" s="425">
        <v>0</v>
      </c>
      <c r="AX852" s="425">
        <v>0</v>
      </c>
      <c r="AY852" s="425">
        <v>0</v>
      </c>
      <c r="AZ852" s="425">
        <v>0</v>
      </c>
      <c r="BA852" s="425">
        <v>0</v>
      </c>
      <c r="BB852" s="425">
        <v>0</v>
      </c>
      <c r="BC852" s="425">
        <v>0</v>
      </c>
      <c r="BD852" s="425">
        <v>0</v>
      </c>
      <c r="BE852" s="425">
        <v>0</v>
      </c>
      <c r="BF852" s="425">
        <v>0</v>
      </c>
      <c r="BG852" s="425">
        <v>0</v>
      </c>
      <c r="BH852" s="425">
        <v>0</v>
      </c>
      <c r="BI852" s="425">
        <v>0</v>
      </c>
      <c r="BJ852" s="196"/>
      <c r="BK852" s="196"/>
      <c r="BL852" s="196"/>
      <c r="BM852" s="196"/>
    </row>
    <row r="853" spans="1:65" x14ac:dyDescent="0.35">
      <c r="A853" s="196"/>
      <c r="B853" s="196"/>
      <c r="C853" s="402"/>
      <c r="D853" s="404"/>
      <c r="E853" s="405">
        <v>7</v>
      </c>
      <c r="F853" s="406"/>
      <c r="G853" s="408"/>
      <c r="H853" s="409"/>
      <c r="I853" s="409"/>
      <c r="J853" s="409"/>
      <c r="K853" s="409"/>
      <c r="L853" s="409"/>
      <c r="M853" s="524"/>
      <c r="N853" s="425">
        <v>0</v>
      </c>
      <c r="O853" s="425">
        <v>0</v>
      </c>
      <c r="P853" s="425">
        <v>0</v>
      </c>
      <c r="Q853" s="425">
        <v>0</v>
      </c>
      <c r="R853" s="425">
        <v>0</v>
      </c>
      <c r="S853" s="425">
        <v>0</v>
      </c>
      <c r="T853" s="425">
        <v>0</v>
      </c>
      <c r="U853" s="425">
        <v>0</v>
      </c>
      <c r="V853" s="425">
        <v>0</v>
      </c>
      <c r="W853" s="425">
        <v>0</v>
      </c>
      <c r="X853" s="425">
        <v>0</v>
      </c>
      <c r="Y853" s="425">
        <v>0</v>
      </c>
      <c r="Z853" s="425">
        <v>0</v>
      </c>
      <c r="AA853" s="425">
        <v>0</v>
      </c>
      <c r="AB853" s="425">
        <v>0</v>
      </c>
      <c r="AC853" s="425">
        <v>0</v>
      </c>
      <c r="AD853" s="425">
        <v>0</v>
      </c>
      <c r="AE853" s="425">
        <v>0</v>
      </c>
      <c r="AF853" s="425">
        <v>0</v>
      </c>
      <c r="AG853" s="425">
        <v>0</v>
      </c>
      <c r="AH853" s="425">
        <v>0</v>
      </c>
      <c r="AI853" s="425">
        <v>0</v>
      </c>
      <c r="AJ853" s="425">
        <v>0</v>
      </c>
      <c r="AK853" s="425">
        <v>0</v>
      </c>
      <c r="AL853" s="425">
        <v>0</v>
      </c>
      <c r="AM853" s="425">
        <v>0</v>
      </c>
      <c r="AN853" s="425">
        <v>0</v>
      </c>
      <c r="AO853" s="425">
        <v>0</v>
      </c>
      <c r="AP853" s="425">
        <v>0</v>
      </c>
      <c r="AQ853" s="425">
        <v>0</v>
      </c>
      <c r="AR853" s="425">
        <v>0</v>
      </c>
      <c r="AS853" s="425">
        <v>0</v>
      </c>
      <c r="AT853" s="425">
        <v>0</v>
      </c>
      <c r="AU853" s="425">
        <v>0</v>
      </c>
      <c r="AV853" s="425">
        <v>0</v>
      </c>
      <c r="AW853" s="425">
        <v>0</v>
      </c>
      <c r="AX853" s="425">
        <v>0</v>
      </c>
      <c r="AY853" s="425">
        <v>0</v>
      </c>
      <c r="AZ853" s="425">
        <v>0</v>
      </c>
      <c r="BA853" s="425">
        <v>0</v>
      </c>
      <c r="BB853" s="425">
        <v>0</v>
      </c>
      <c r="BC853" s="425">
        <v>0</v>
      </c>
      <c r="BD853" s="425">
        <v>0</v>
      </c>
      <c r="BE853" s="425">
        <v>0</v>
      </c>
      <c r="BF853" s="425">
        <v>0</v>
      </c>
      <c r="BG853" s="425">
        <v>0</v>
      </c>
      <c r="BH853" s="425">
        <v>0</v>
      </c>
      <c r="BI853" s="425">
        <v>0</v>
      </c>
      <c r="BJ853" s="196"/>
      <c r="BK853" s="196"/>
      <c r="BL853" s="196"/>
      <c r="BM853" s="196"/>
    </row>
    <row r="854" spans="1:65" x14ac:dyDescent="0.35">
      <c r="A854" s="196"/>
      <c r="B854" s="196"/>
      <c r="C854" s="402"/>
      <c r="D854" s="404"/>
      <c r="E854" s="405">
        <v>8</v>
      </c>
      <c r="F854" s="406"/>
      <c r="G854" s="408"/>
      <c r="H854" s="409"/>
      <c r="I854" s="409"/>
      <c r="J854" s="409"/>
      <c r="K854" s="409"/>
      <c r="L854" s="409"/>
      <c r="M854" s="409"/>
      <c r="N854" s="524"/>
      <c r="O854" s="425">
        <v>0</v>
      </c>
      <c r="P854" s="425">
        <v>0</v>
      </c>
      <c r="Q854" s="425">
        <v>0</v>
      </c>
      <c r="R854" s="425">
        <v>0</v>
      </c>
      <c r="S854" s="425">
        <v>0</v>
      </c>
      <c r="T854" s="425">
        <v>0</v>
      </c>
      <c r="U854" s="425">
        <v>0</v>
      </c>
      <c r="V854" s="425">
        <v>0</v>
      </c>
      <c r="W854" s="425">
        <v>0</v>
      </c>
      <c r="X854" s="425">
        <v>0</v>
      </c>
      <c r="Y854" s="425">
        <v>0</v>
      </c>
      <c r="Z854" s="425">
        <v>0</v>
      </c>
      <c r="AA854" s="425">
        <v>0</v>
      </c>
      <c r="AB854" s="425">
        <v>0</v>
      </c>
      <c r="AC854" s="425">
        <v>0</v>
      </c>
      <c r="AD854" s="425">
        <v>0</v>
      </c>
      <c r="AE854" s="425">
        <v>0</v>
      </c>
      <c r="AF854" s="425">
        <v>0</v>
      </c>
      <c r="AG854" s="425">
        <v>0</v>
      </c>
      <c r="AH854" s="425">
        <v>0</v>
      </c>
      <c r="AI854" s="425">
        <v>0</v>
      </c>
      <c r="AJ854" s="425">
        <v>0</v>
      </c>
      <c r="AK854" s="425">
        <v>0</v>
      </c>
      <c r="AL854" s="425">
        <v>0</v>
      </c>
      <c r="AM854" s="425">
        <v>0</v>
      </c>
      <c r="AN854" s="425">
        <v>0</v>
      </c>
      <c r="AO854" s="425">
        <v>0</v>
      </c>
      <c r="AP854" s="425">
        <v>0</v>
      </c>
      <c r="AQ854" s="425">
        <v>0</v>
      </c>
      <c r="AR854" s="425">
        <v>0</v>
      </c>
      <c r="AS854" s="425">
        <v>0</v>
      </c>
      <c r="AT854" s="425">
        <v>0</v>
      </c>
      <c r="AU854" s="425">
        <v>0</v>
      </c>
      <c r="AV854" s="425">
        <v>0</v>
      </c>
      <c r="AW854" s="425">
        <v>0</v>
      </c>
      <c r="AX854" s="425">
        <v>0</v>
      </c>
      <c r="AY854" s="425">
        <v>0</v>
      </c>
      <c r="AZ854" s="425">
        <v>0</v>
      </c>
      <c r="BA854" s="425">
        <v>0</v>
      </c>
      <c r="BB854" s="425">
        <v>0</v>
      </c>
      <c r="BC854" s="425">
        <v>0</v>
      </c>
      <c r="BD854" s="425">
        <v>0</v>
      </c>
      <c r="BE854" s="425">
        <v>0</v>
      </c>
      <c r="BF854" s="425">
        <v>0</v>
      </c>
      <c r="BG854" s="425">
        <v>0</v>
      </c>
      <c r="BH854" s="425">
        <v>0</v>
      </c>
      <c r="BI854" s="425">
        <v>0</v>
      </c>
      <c r="BJ854" s="196"/>
      <c r="BK854" s="196"/>
      <c r="BL854" s="196"/>
      <c r="BM854" s="196"/>
    </row>
    <row r="855" spans="1:65" x14ac:dyDescent="0.35">
      <c r="A855" s="196"/>
      <c r="B855" s="196"/>
      <c r="C855" s="402"/>
      <c r="D855" s="404"/>
      <c r="E855" s="405">
        <v>9</v>
      </c>
      <c r="F855" s="406"/>
      <c r="G855" s="408"/>
      <c r="H855" s="409"/>
      <c r="I855" s="409"/>
      <c r="J855" s="409"/>
      <c r="K855" s="409"/>
      <c r="L855" s="409"/>
      <c r="M855" s="409"/>
      <c r="N855" s="409"/>
      <c r="O855" s="524"/>
      <c r="P855" s="425">
        <v>0</v>
      </c>
      <c r="Q855" s="425">
        <v>0</v>
      </c>
      <c r="R855" s="425">
        <v>0</v>
      </c>
      <c r="S855" s="425">
        <v>0</v>
      </c>
      <c r="T855" s="425">
        <v>0</v>
      </c>
      <c r="U855" s="425">
        <v>0</v>
      </c>
      <c r="V855" s="425">
        <v>0</v>
      </c>
      <c r="W855" s="425">
        <v>0</v>
      </c>
      <c r="X855" s="425">
        <v>0</v>
      </c>
      <c r="Y855" s="425">
        <v>0</v>
      </c>
      <c r="Z855" s="425">
        <v>0</v>
      </c>
      <c r="AA855" s="425">
        <v>0</v>
      </c>
      <c r="AB855" s="425">
        <v>0</v>
      </c>
      <c r="AC855" s="425">
        <v>0</v>
      </c>
      <c r="AD855" s="425">
        <v>0</v>
      </c>
      <c r="AE855" s="425">
        <v>0</v>
      </c>
      <c r="AF855" s="425">
        <v>0</v>
      </c>
      <c r="AG855" s="425">
        <v>0</v>
      </c>
      <c r="AH855" s="425">
        <v>0</v>
      </c>
      <c r="AI855" s="425">
        <v>0</v>
      </c>
      <c r="AJ855" s="425">
        <v>0</v>
      </c>
      <c r="AK855" s="425">
        <v>0</v>
      </c>
      <c r="AL855" s="425">
        <v>0</v>
      </c>
      <c r="AM855" s="425">
        <v>0</v>
      </c>
      <c r="AN855" s="425">
        <v>0</v>
      </c>
      <c r="AO855" s="425">
        <v>0</v>
      </c>
      <c r="AP855" s="425">
        <v>0</v>
      </c>
      <c r="AQ855" s="425">
        <v>0</v>
      </c>
      <c r="AR855" s="425">
        <v>0</v>
      </c>
      <c r="AS855" s="425">
        <v>0</v>
      </c>
      <c r="AT855" s="425">
        <v>0</v>
      </c>
      <c r="AU855" s="425">
        <v>0</v>
      </c>
      <c r="AV855" s="425">
        <v>0</v>
      </c>
      <c r="AW855" s="425">
        <v>0</v>
      </c>
      <c r="AX855" s="425">
        <v>0</v>
      </c>
      <c r="AY855" s="425">
        <v>0</v>
      </c>
      <c r="AZ855" s="425">
        <v>0</v>
      </c>
      <c r="BA855" s="425">
        <v>0</v>
      </c>
      <c r="BB855" s="425">
        <v>0</v>
      </c>
      <c r="BC855" s="425">
        <v>0</v>
      </c>
      <c r="BD855" s="425">
        <v>0</v>
      </c>
      <c r="BE855" s="425">
        <v>0</v>
      </c>
      <c r="BF855" s="425">
        <v>0</v>
      </c>
      <c r="BG855" s="425">
        <v>0</v>
      </c>
      <c r="BH855" s="425">
        <v>0</v>
      </c>
      <c r="BI855" s="425">
        <v>0</v>
      </c>
      <c r="BJ855" s="196"/>
      <c r="BK855" s="196"/>
      <c r="BL855" s="196"/>
      <c r="BM855" s="196"/>
    </row>
    <row r="856" spans="1:65" x14ac:dyDescent="0.35">
      <c r="A856" s="196"/>
      <c r="B856" s="196"/>
      <c r="C856" s="402"/>
      <c r="D856" s="404"/>
      <c r="E856" s="411">
        <v>10</v>
      </c>
      <c r="F856" s="406"/>
      <c r="G856" s="408"/>
      <c r="H856" s="409"/>
      <c r="I856" s="409"/>
      <c r="J856" s="409"/>
      <c r="K856" s="409"/>
      <c r="L856" s="409"/>
      <c r="M856" s="409"/>
      <c r="N856" s="409"/>
      <c r="O856" s="409"/>
      <c r="P856" s="524"/>
      <c r="Q856" s="425">
        <v>0</v>
      </c>
      <c r="R856" s="425">
        <v>0</v>
      </c>
      <c r="S856" s="425">
        <v>0</v>
      </c>
      <c r="T856" s="425">
        <v>0</v>
      </c>
      <c r="U856" s="425">
        <v>0</v>
      </c>
      <c r="V856" s="425">
        <v>0</v>
      </c>
      <c r="W856" s="425">
        <v>0</v>
      </c>
      <c r="X856" s="425">
        <v>0</v>
      </c>
      <c r="Y856" s="425">
        <v>0</v>
      </c>
      <c r="Z856" s="425">
        <v>0</v>
      </c>
      <c r="AA856" s="425">
        <v>0</v>
      </c>
      <c r="AB856" s="425">
        <v>0</v>
      </c>
      <c r="AC856" s="425">
        <v>0</v>
      </c>
      <c r="AD856" s="425">
        <v>0</v>
      </c>
      <c r="AE856" s="425">
        <v>0</v>
      </c>
      <c r="AF856" s="425">
        <v>0</v>
      </c>
      <c r="AG856" s="425">
        <v>0</v>
      </c>
      <c r="AH856" s="425">
        <v>0</v>
      </c>
      <c r="AI856" s="425">
        <v>0</v>
      </c>
      <c r="AJ856" s="425">
        <v>0</v>
      </c>
      <c r="AK856" s="425">
        <v>0</v>
      </c>
      <c r="AL856" s="425">
        <v>0</v>
      </c>
      <c r="AM856" s="425">
        <v>0</v>
      </c>
      <c r="AN856" s="425">
        <v>0</v>
      </c>
      <c r="AO856" s="425">
        <v>0</v>
      </c>
      <c r="AP856" s="425">
        <v>0</v>
      </c>
      <c r="AQ856" s="425">
        <v>0</v>
      </c>
      <c r="AR856" s="425">
        <v>0</v>
      </c>
      <c r="AS856" s="425">
        <v>0</v>
      </c>
      <c r="AT856" s="425">
        <v>0</v>
      </c>
      <c r="AU856" s="425">
        <v>0</v>
      </c>
      <c r="AV856" s="425">
        <v>0</v>
      </c>
      <c r="AW856" s="425">
        <v>0</v>
      </c>
      <c r="AX856" s="425">
        <v>0</v>
      </c>
      <c r="AY856" s="425">
        <v>0</v>
      </c>
      <c r="AZ856" s="425">
        <v>0</v>
      </c>
      <c r="BA856" s="425">
        <v>0</v>
      </c>
      <c r="BB856" s="425">
        <v>0</v>
      </c>
      <c r="BC856" s="425">
        <v>0</v>
      </c>
      <c r="BD856" s="425">
        <v>0</v>
      </c>
      <c r="BE856" s="425">
        <v>0</v>
      </c>
      <c r="BF856" s="425">
        <v>0</v>
      </c>
      <c r="BG856" s="425">
        <v>0</v>
      </c>
      <c r="BH856" s="425">
        <v>0</v>
      </c>
      <c r="BI856" s="425">
        <v>0</v>
      </c>
      <c r="BJ856" s="196"/>
      <c r="BK856" s="196"/>
      <c r="BL856" s="196"/>
      <c r="BM856" s="196"/>
    </row>
    <row r="857" spans="1:65" x14ac:dyDescent="0.35">
      <c r="A857" s="196"/>
      <c r="B857" s="196"/>
      <c r="C857" s="402" t="s">
        <v>52</v>
      </c>
      <c r="D857" s="196"/>
      <c r="E857" s="196"/>
      <c r="F857" s="412"/>
      <c r="G857" s="426">
        <v>80.298422331304579</v>
      </c>
      <c r="H857" s="426">
        <v>87.773311333428182</v>
      </c>
      <c r="I857" s="426">
        <v>95.27804490390335</v>
      </c>
      <c r="J857" s="426">
        <v>102.98190190248059</v>
      </c>
      <c r="K857" s="426">
        <v>110.50740604960244</v>
      </c>
      <c r="L857" s="426">
        <v>43.909104803409704</v>
      </c>
      <c r="M857" s="426">
        <v>41.991676646055566</v>
      </c>
      <c r="N857" s="426">
        <v>40.157978975922134</v>
      </c>
      <c r="O857" s="426">
        <v>38.404355439855664</v>
      </c>
      <c r="P857" s="426">
        <v>36.727309350779002</v>
      </c>
      <c r="Q857" s="426">
        <v>35.123496715373797</v>
      </c>
      <c r="R857" s="426">
        <v>33.589719566230841</v>
      </c>
      <c r="S857" s="426">
        <v>32.122919585172724</v>
      </c>
      <c r="T857" s="426">
        <v>30.720172005034179</v>
      </c>
      <c r="U857" s="426">
        <v>29.378679777740107</v>
      </c>
      <c r="V857" s="426">
        <v>28.095767997052764</v>
      </c>
      <c r="W857" s="426">
        <v>26.868878564867057</v>
      </c>
      <c r="X857" s="426">
        <v>25.695565090418715</v>
      </c>
      <c r="Y857" s="426">
        <v>24.573488012234492</v>
      </c>
      <c r="Z857" s="426">
        <v>23.500409933097615</v>
      </c>
      <c r="AA857" s="426">
        <v>22.474191158726537</v>
      </c>
      <c r="AB857" s="426">
        <v>21.49278543127123</v>
      </c>
      <c r="AC857" s="426">
        <v>20.55423584911965</v>
      </c>
      <c r="AD857" s="426">
        <v>19.656670964878614</v>
      </c>
      <c r="AE857" s="426">
        <v>18.798301053748546</v>
      </c>
      <c r="AF857" s="426">
        <v>17.977414544851229</v>
      </c>
      <c r="AG857" s="426">
        <v>17.192374608394843</v>
      </c>
      <c r="AH857" s="426">
        <v>16.441615891871052</v>
      </c>
      <c r="AI857" s="426">
        <v>15.723641398776248</v>
      </c>
      <c r="AJ857" s="426">
        <v>15.037019503633179</v>
      </c>
      <c r="AK857" s="426">
        <v>14.380381097360988</v>
      </c>
      <c r="AL857" s="426">
        <v>13.752416857301558</v>
      </c>
      <c r="AM857" s="426">
        <v>13.151874636458695</v>
      </c>
      <c r="AN857" s="426">
        <v>12.577556966744341</v>
      </c>
      <c r="AO857" s="426">
        <v>12.028318671253322</v>
      </c>
      <c r="AP857" s="426">
        <v>11.503064580805578</v>
      </c>
      <c r="AQ857" s="426">
        <v>11.000747350202715</v>
      </c>
      <c r="AR857" s="426">
        <v>10.520365369844519</v>
      </c>
      <c r="AS857" s="426">
        <v>10.060960768541264</v>
      </c>
      <c r="AT857" s="426">
        <v>9.6216175035394613</v>
      </c>
      <c r="AU857" s="426">
        <v>9.2014595339525869</v>
      </c>
      <c r="AV857" s="426">
        <v>8.7996490739546562</v>
      </c>
      <c r="AW857" s="426">
        <v>8.4153849222535815</v>
      </c>
      <c r="AX857" s="426">
        <v>8.047900864513247</v>
      </c>
      <c r="AY857" s="426">
        <v>7.6964641455388696</v>
      </c>
      <c r="AZ857" s="426">
        <v>7.360374008179094</v>
      </c>
      <c r="BA857" s="426">
        <v>7.0389602960315374</v>
      </c>
      <c r="BB857" s="426">
        <v>6.7315821171655319</v>
      </c>
      <c r="BC857" s="426">
        <v>6.4376265661976051</v>
      </c>
      <c r="BD857" s="426">
        <v>6.1565075021715074</v>
      </c>
      <c r="BE857" s="426">
        <v>5.8876643798059396</v>
      </c>
      <c r="BF857" s="426">
        <v>5.6305611317794799</v>
      </c>
      <c r="BG857" s="426">
        <v>5.3846850998240452</v>
      </c>
      <c r="BH857" s="426">
        <v>24.214480124014031</v>
      </c>
      <c r="BI857" s="426">
        <v>23.922426925932669</v>
      </c>
      <c r="BJ857" s="196"/>
      <c r="BK857" s="196"/>
      <c r="BL857" s="196"/>
      <c r="BM857" s="196"/>
    </row>
    <row r="858" spans="1:65" x14ac:dyDescent="0.35">
      <c r="A858" s="196"/>
      <c r="B858" s="397" t="s">
        <v>53</v>
      </c>
      <c r="C858" s="398"/>
      <c r="D858" s="399" t="s">
        <v>499</v>
      </c>
      <c r="E858" s="398"/>
      <c r="F858" s="400"/>
      <c r="G858" s="401">
        <v>2.4228323358120201</v>
      </c>
      <c r="H858" s="401">
        <v>2.4228323353993777</v>
      </c>
      <c r="I858" s="401">
        <v>2.4228323350197472</v>
      </c>
      <c r="J858" s="401">
        <v>2.4228323346704865</v>
      </c>
      <c r="K858" s="401">
        <v>1.2336677098083639</v>
      </c>
      <c r="L858" s="401">
        <v>0</v>
      </c>
      <c r="M858" s="401">
        <v>0</v>
      </c>
      <c r="N858" s="401">
        <v>0</v>
      </c>
      <c r="O858" s="401">
        <v>0</v>
      </c>
      <c r="P858" s="401">
        <v>0</v>
      </c>
      <c r="Q858" s="401">
        <v>0</v>
      </c>
      <c r="R858" s="401">
        <v>0</v>
      </c>
      <c r="S858" s="401">
        <v>0</v>
      </c>
      <c r="T858" s="401">
        <v>0</v>
      </c>
      <c r="U858" s="401">
        <v>0</v>
      </c>
      <c r="V858" s="401">
        <v>0</v>
      </c>
      <c r="W858" s="401">
        <v>0</v>
      </c>
      <c r="X858" s="401">
        <v>0</v>
      </c>
      <c r="Y858" s="401">
        <v>0</v>
      </c>
      <c r="Z858" s="401">
        <v>0</v>
      </c>
      <c r="AA858" s="401">
        <v>0</v>
      </c>
      <c r="AB858" s="401">
        <v>0</v>
      </c>
      <c r="AC858" s="401">
        <v>0</v>
      </c>
      <c r="AD858" s="401">
        <v>0</v>
      </c>
      <c r="AE858" s="401">
        <v>0</v>
      </c>
      <c r="AF858" s="401">
        <v>0</v>
      </c>
      <c r="AG858" s="401">
        <v>0</v>
      </c>
      <c r="AH858" s="401">
        <v>0</v>
      </c>
      <c r="AI858" s="401">
        <v>0</v>
      </c>
      <c r="AJ858" s="401">
        <v>0</v>
      </c>
      <c r="AK858" s="401">
        <v>0</v>
      </c>
      <c r="AL858" s="401">
        <v>0</v>
      </c>
      <c r="AM858" s="401">
        <v>0</v>
      </c>
      <c r="AN858" s="401">
        <v>0</v>
      </c>
      <c r="AO858" s="401">
        <v>0</v>
      </c>
      <c r="AP858" s="401">
        <v>0</v>
      </c>
      <c r="AQ858" s="401">
        <v>0</v>
      </c>
      <c r="AR858" s="401">
        <v>0</v>
      </c>
      <c r="AS858" s="401">
        <v>0</v>
      </c>
      <c r="AT858" s="401">
        <v>0</v>
      </c>
      <c r="AU858" s="401">
        <v>0</v>
      </c>
      <c r="AV858" s="401">
        <v>0</v>
      </c>
      <c r="AW858" s="401">
        <v>0</v>
      </c>
      <c r="AX858" s="401">
        <v>0</v>
      </c>
      <c r="AY858" s="401">
        <v>0</v>
      </c>
      <c r="AZ858" s="401">
        <v>0</v>
      </c>
      <c r="BA858" s="401">
        <v>0</v>
      </c>
      <c r="BB858" s="401">
        <v>0</v>
      </c>
      <c r="BC858" s="401">
        <v>0</v>
      </c>
      <c r="BD858" s="401">
        <v>0</v>
      </c>
      <c r="BE858" s="401">
        <v>0</v>
      </c>
      <c r="BF858" s="401">
        <v>0</v>
      </c>
      <c r="BG858" s="401">
        <v>0</v>
      </c>
      <c r="BH858" s="401">
        <v>0</v>
      </c>
      <c r="BI858" s="401">
        <v>0</v>
      </c>
      <c r="BJ858" s="196"/>
      <c r="BK858" s="196"/>
      <c r="BL858" s="196"/>
      <c r="BM858" s="196"/>
    </row>
    <row r="859" spans="1:65" ht="118" x14ac:dyDescent="0.35">
      <c r="A859" s="196"/>
      <c r="B859" s="196"/>
      <c r="C859" s="402"/>
      <c r="D859" s="404" t="s">
        <v>500</v>
      </c>
      <c r="E859" s="405">
        <v>0</v>
      </c>
      <c r="F859" s="406"/>
      <c r="G859" s="407"/>
      <c r="H859" s="407"/>
      <c r="I859" s="407"/>
      <c r="J859" s="407"/>
      <c r="K859" s="407"/>
      <c r="L859" s="407"/>
      <c r="M859" s="407"/>
      <c r="N859" s="407"/>
      <c r="O859" s="407"/>
      <c r="P859" s="407"/>
      <c r="Q859" s="425"/>
      <c r="R859" s="425"/>
      <c r="S859" s="425"/>
      <c r="T859" s="425"/>
      <c r="U859" s="425"/>
      <c r="V859" s="425"/>
      <c r="W859" s="425"/>
      <c r="X859" s="425"/>
      <c r="Y859" s="425"/>
      <c r="Z859" s="425"/>
      <c r="AA859" s="425"/>
      <c r="AB859" s="425"/>
      <c r="AC859" s="425"/>
      <c r="AD859" s="425"/>
      <c r="AE859" s="425"/>
      <c r="AF859" s="425"/>
      <c r="AG859" s="425"/>
      <c r="AH859" s="425"/>
      <c r="AI859" s="425"/>
      <c r="AJ859" s="425"/>
      <c r="AK859" s="425"/>
      <c r="AL859" s="425"/>
      <c r="AM859" s="425"/>
      <c r="AN859" s="425"/>
      <c r="AO859" s="425"/>
      <c r="AP859" s="425"/>
      <c r="AQ859" s="425"/>
      <c r="AR859" s="425"/>
      <c r="AS859" s="425"/>
      <c r="AT859" s="425"/>
      <c r="AU859" s="425"/>
      <c r="AV859" s="425"/>
      <c r="AW859" s="425"/>
      <c r="AX859" s="425"/>
      <c r="AY859" s="425"/>
      <c r="AZ859" s="425"/>
      <c r="BA859" s="425"/>
      <c r="BB859" s="425"/>
      <c r="BC859" s="425"/>
      <c r="BD859" s="425"/>
      <c r="BE859" s="425"/>
      <c r="BF859" s="425"/>
      <c r="BG859" s="425"/>
      <c r="BH859" s="425"/>
      <c r="BI859" s="425"/>
      <c r="BJ859" s="196"/>
      <c r="BK859" s="196"/>
      <c r="BL859" s="196"/>
      <c r="BM859" s="196"/>
    </row>
    <row r="860" spans="1:65" x14ac:dyDescent="0.35">
      <c r="A860" s="196"/>
      <c r="B860" s="196"/>
      <c r="C860" s="402"/>
      <c r="D860" s="404"/>
      <c r="E860" s="405">
        <v>1</v>
      </c>
      <c r="F860" s="406"/>
      <c r="G860" s="523"/>
      <c r="H860" s="425">
        <v>0</v>
      </c>
      <c r="I860" s="425">
        <v>0</v>
      </c>
      <c r="J860" s="425">
        <v>0</v>
      </c>
      <c r="K860" s="425">
        <v>0</v>
      </c>
      <c r="L860" s="425">
        <v>0</v>
      </c>
      <c r="M860" s="425">
        <v>0</v>
      </c>
      <c r="N860" s="425">
        <v>0</v>
      </c>
      <c r="O860" s="425">
        <v>0</v>
      </c>
      <c r="P860" s="425">
        <v>0</v>
      </c>
      <c r="Q860" s="425">
        <v>0</v>
      </c>
      <c r="R860" s="425">
        <v>0</v>
      </c>
      <c r="S860" s="425">
        <v>0</v>
      </c>
      <c r="T860" s="425">
        <v>0</v>
      </c>
      <c r="U860" s="425">
        <v>0</v>
      </c>
      <c r="V860" s="425">
        <v>0</v>
      </c>
      <c r="W860" s="425">
        <v>0</v>
      </c>
      <c r="X860" s="425">
        <v>0</v>
      </c>
      <c r="Y860" s="425">
        <v>0</v>
      </c>
      <c r="Z860" s="425">
        <v>0</v>
      </c>
      <c r="AA860" s="425">
        <v>0</v>
      </c>
      <c r="AB860" s="425">
        <v>0</v>
      </c>
      <c r="AC860" s="425">
        <v>0</v>
      </c>
      <c r="AD860" s="425">
        <v>0</v>
      </c>
      <c r="AE860" s="425">
        <v>0</v>
      </c>
      <c r="AF860" s="425">
        <v>0</v>
      </c>
      <c r="AG860" s="425">
        <v>0</v>
      </c>
      <c r="AH860" s="425">
        <v>0</v>
      </c>
      <c r="AI860" s="425">
        <v>0</v>
      </c>
      <c r="AJ860" s="425">
        <v>0</v>
      </c>
      <c r="AK860" s="425">
        <v>0</v>
      </c>
      <c r="AL860" s="425">
        <v>0</v>
      </c>
      <c r="AM860" s="425">
        <v>0</v>
      </c>
      <c r="AN860" s="425">
        <v>0</v>
      </c>
      <c r="AO860" s="425">
        <v>0</v>
      </c>
      <c r="AP860" s="425">
        <v>0</v>
      </c>
      <c r="AQ860" s="425">
        <v>0</v>
      </c>
      <c r="AR860" s="425">
        <v>0</v>
      </c>
      <c r="AS860" s="425">
        <v>0</v>
      </c>
      <c r="AT860" s="425">
        <v>0</v>
      </c>
      <c r="AU860" s="425">
        <v>0</v>
      </c>
      <c r="AV860" s="425">
        <v>0</v>
      </c>
      <c r="AW860" s="425">
        <v>0</v>
      </c>
      <c r="AX860" s="425">
        <v>0</v>
      </c>
      <c r="AY860" s="425">
        <v>0</v>
      </c>
      <c r="AZ860" s="425">
        <v>0</v>
      </c>
      <c r="BA860" s="425">
        <v>0</v>
      </c>
      <c r="BB860" s="425">
        <v>0</v>
      </c>
      <c r="BC860" s="425">
        <v>0</v>
      </c>
      <c r="BD860" s="425">
        <v>0</v>
      </c>
      <c r="BE860" s="425">
        <v>0</v>
      </c>
      <c r="BF860" s="425">
        <v>0</v>
      </c>
      <c r="BG860" s="425">
        <v>0</v>
      </c>
      <c r="BH860" s="425">
        <v>0</v>
      </c>
      <c r="BI860" s="425">
        <v>0</v>
      </c>
      <c r="BJ860" s="196"/>
      <c r="BK860" s="196"/>
      <c r="BL860" s="196"/>
      <c r="BM860" s="196"/>
    </row>
    <row r="861" spans="1:65" x14ac:dyDescent="0.35">
      <c r="A861" s="196"/>
      <c r="B861" s="196"/>
      <c r="C861" s="402"/>
      <c r="D861" s="404"/>
      <c r="E861" s="405">
        <v>2</v>
      </c>
      <c r="F861" s="406"/>
      <c r="G861" s="408"/>
      <c r="H861" s="524"/>
      <c r="I861" s="425">
        <v>0</v>
      </c>
      <c r="J861" s="425">
        <v>0</v>
      </c>
      <c r="K861" s="425">
        <v>0</v>
      </c>
      <c r="L861" s="425">
        <v>0</v>
      </c>
      <c r="M861" s="425">
        <v>0</v>
      </c>
      <c r="N861" s="425">
        <v>0</v>
      </c>
      <c r="O861" s="425">
        <v>0</v>
      </c>
      <c r="P861" s="425">
        <v>0</v>
      </c>
      <c r="Q861" s="425">
        <v>0</v>
      </c>
      <c r="R861" s="425">
        <v>0</v>
      </c>
      <c r="S861" s="425">
        <v>0</v>
      </c>
      <c r="T861" s="425">
        <v>0</v>
      </c>
      <c r="U861" s="425">
        <v>0</v>
      </c>
      <c r="V861" s="425">
        <v>0</v>
      </c>
      <c r="W861" s="425">
        <v>0</v>
      </c>
      <c r="X861" s="425">
        <v>0</v>
      </c>
      <c r="Y861" s="425">
        <v>0</v>
      </c>
      <c r="Z861" s="425">
        <v>0</v>
      </c>
      <c r="AA861" s="425">
        <v>0</v>
      </c>
      <c r="AB861" s="425">
        <v>0</v>
      </c>
      <c r="AC861" s="425">
        <v>0</v>
      </c>
      <c r="AD861" s="425">
        <v>0</v>
      </c>
      <c r="AE861" s="425">
        <v>0</v>
      </c>
      <c r="AF861" s="425">
        <v>0</v>
      </c>
      <c r="AG861" s="425">
        <v>0</v>
      </c>
      <c r="AH861" s="425">
        <v>0</v>
      </c>
      <c r="AI861" s="425">
        <v>0</v>
      </c>
      <c r="AJ861" s="425">
        <v>0</v>
      </c>
      <c r="AK861" s="425">
        <v>0</v>
      </c>
      <c r="AL861" s="425">
        <v>0</v>
      </c>
      <c r="AM861" s="425">
        <v>0</v>
      </c>
      <c r="AN861" s="425">
        <v>0</v>
      </c>
      <c r="AO861" s="425">
        <v>0</v>
      </c>
      <c r="AP861" s="425">
        <v>0</v>
      </c>
      <c r="AQ861" s="425">
        <v>0</v>
      </c>
      <c r="AR861" s="425">
        <v>0</v>
      </c>
      <c r="AS861" s="425">
        <v>0</v>
      </c>
      <c r="AT861" s="425">
        <v>0</v>
      </c>
      <c r="AU861" s="425">
        <v>0</v>
      </c>
      <c r="AV861" s="425">
        <v>0</v>
      </c>
      <c r="AW861" s="425">
        <v>0</v>
      </c>
      <c r="AX861" s="425">
        <v>0</v>
      </c>
      <c r="AY861" s="425">
        <v>0</v>
      </c>
      <c r="AZ861" s="425">
        <v>0</v>
      </c>
      <c r="BA861" s="425">
        <v>0</v>
      </c>
      <c r="BB861" s="425">
        <v>0</v>
      </c>
      <c r="BC861" s="425">
        <v>0</v>
      </c>
      <c r="BD861" s="425">
        <v>0</v>
      </c>
      <c r="BE861" s="425">
        <v>0</v>
      </c>
      <c r="BF861" s="425">
        <v>0</v>
      </c>
      <c r="BG861" s="425">
        <v>0</v>
      </c>
      <c r="BH861" s="425">
        <v>0</v>
      </c>
      <c r="BI861" s="425">
        <v>0</v>
      </c>
      <c r="BJ861" s="407"/>
      <c r="BK861" s="196"/>
      <c r="BL861" s="196"/>
      <c r="BM861" s="196"/>
    </row>
    <row r="862" spans="1:65" x14ac:dyDescent="0.35">
      <c r="A862" s="196"/>
      <c r="B862" s="196"/>
      <c r="C862" s="402"/>
      <c r="D862" s="404"/>
      <c r="E862" s="405">
        <v>3</v>
      </c>
      <c r="F862" s="406"/>
      <c r="G862" s="408"/>
      <c r="H862" s="409"/>
      <c r="I862" s="524"/>
      <c r="J862" s="425">
        <v>0</v>
      </c>
      <c r="K862" s="425">
        <v>0</v>
      </c>
      <c r="L862" s="425">
        <v>0</v>
      </c>
      <c r="M862" s="425">
        <v>0</v>
      </c>
      <c r="N862" s="425">
        <v>0</v>
      </c>
      <c r="O862" s="425">
        <v>0</v>
      </c>
      <c r="P862" s="425">
        <v>0</v>
      </c>
      <c r="Q862" s="425">
        <v>0</v>
      </c>
      <c r="R862" s="425">
        <v>0</v>
      </c>
      <c r="S862" s="425">
        <v>0</v>
      </c>
      <c r="T862" s="425">
        <v>0</v>
      </c>
      <c r="U862" s="425">
        <v>0</v>
      </c>
      <c r="V862" s="425">
        <v>0</v>
      </c>
      <c r="W862" s="425">
        <v>0</v>
      </c>
      <c r="X862" s="425">
        <v>0</v>
      </c>
      <c r="Y862" s="425">
        <v>0</v>
      </c>
      <c r="Z862" s="425">
        <v>0</v>
      </c>
      <c r="AA862" s="425">
        <v>0</v>
      </c>
      <c r="AB862" s="425">
        <v>0</v>
      </c>
      <c r="AC862" s="425">
        <v>0</v>
      </c>
      <c r="AD862" s="425">
        <v>0</v>
      </c>
      <c r="AE862" s="425">
        <v>0</v>
      </c>
      <c r="AF862" s="425">
        <v>0</v>
      </c>
      <c r="AG862" s="425">
        <v>0</v>
      </c>
      <c r="AH862" s="425">
        <v>0</v>
      </c>
      <c r="AI862" s="425">
        <v>0</v>
      </c>
      <c r="AJ862" s="425">
        <v>0</v>
      </c>
      <c r="AK862" s="425">
        <v>0</v>
      </c>
      <c r="AL862" s="425">
        <v>0</v>
      </c>
      <c r="AM862" s="425">
        <v>0</v>
      </c>
      <c r="AN862" s="425">
        <v>0</v>
      </c>
      <c r="AO862" s="425">
        <v>0</v>
      </c>
      <c r="AP862" s="425">
        <v>0</v>
      </c>
      <c r="AQ862" s="425">
        <v>0</v>
      </c>
      <c r="AR862" s="425">
        <v>0</v>
      </c>
      <c r="AS862" s="425">
        <v>0</v>
      </c>
      <c r="AT862" s="425">
        <v>0</v>
      </c>
      <c r="AU862" s="425">
        <v>0</v>
      </c>
      <c r="AV862" s="425">
        <v>0</v>
      </c>
      <c r="AW862" s="425">
        <v>0</v>
      </c>
      <c r="AX862" s="425">
        <v>0</v>
      </c>
      <c r="AY862" s="425">
        <v>0</v>
      </c>
      <c r="AZ862" s="425">
        <v>0</v>
      </c>
      <c r="BA862" s="425">
        <v>0</v>
      </c>
      <c r="BB862" s="425">
        <v>0</v>
      </c>
      <c r="BC862" s="425">
        <v>0</v>
      </c>
      <c r="BD862" s="425">
        <v>0</v>
      </c>
      <c r="BE862" s="425">
        <v>0</v>
      </c>
      <c r="BF862" s="425">
        <v>0</v>
      </c>
      <c r="BG862" s="425">
        <v>0</v>
      </c>
      <c r="BH862" s="425">
        <v>0</v>
      </c>
      <c r="BI862" s="425">
        <v>0</v>
      </c>
      <c r="BJ862" s="196"/>
      <c r="BK862" s="196"/>
      <c r="BL862" s="196"/>
      <c r="BM862" s="196"/>
    </row>
    <row r="863" spans="1:65" x14ac:dyDescent="0.35">
      <c r="A863" s="196"/>
      <c r="B863" s="196"/>
      <c r="C863" s="402"/>
      <c r="D863" s="404"/>
      <c r="E863" s="405">
        <v>4</v>
      </c>
      <c r="F863" s="406"/>
      <c r="G863" s="408"/>
      <c r="H863" s="409"/>
      <c r="I863" s="409"/>
      <c r="J863" s="524"/>
      <c r="K863" s="425">
        <v>0</v>
      </c>
      <c r="L863" s="425">
        <v>0</v>
      </c>
      <c r="M863" s="425">
        <v>0</v>
      </c>
      <c r="N863" s="425">
        <v>0</v>
      </c>
      <c r="O863" s="425">
        <v>0</v>
      </c>
      <c r="P863" s="425">
        <v>0</v>
      </c>
      <c r="Q863" s="425">
        <v>0</v>
      </c>
      <c r="R863" s="425">
        <v>0</v>
      </c>
      <c r="S863" s="425">
        <v>0</v>
      </c>
      <c r="T863" s="425">
        <v>0</v>
      </c>
      <c r="U863" s="425">
        <v>0</v>
      </c>
      <c r="V863" s="425">
        <v>0</v>
      </c>
      <c r="W863" s="425">
        <v>0</v>
      </c>
      <c r="X863" s="425">
        <v>0</v>
      </c>
      <c r="Y863" s="425">
        <v>0</v>
      </c>
      <c r="Z863" s="425">
        <v>0</v>
      </c>
      <c r="AA863" s="425">
        <v>0</v>
      </c>
      <c r="AB863" s="425">
        <v>0</v>
      </c>
      <c r="AC863" s="425">
        <v>0</v>
      </c>
      <c r="AD863" s="425">
        <v>0</v>
      </c>
      <c r="AE863" s="425">
        <v>0</v>
      </c>
      <c r="AF863" s="425">
        <v>0</v>
      </c>
      <c r="AG863" s="425">
        <v>0</v>
      </c>
      <c r="AH863" s="425">
        <v>0</v>
      </c>
      <c r="AI863" s="425">
        <v>0</v>
      </c>
      <c r="AJ863" s="425">
        <v>0</v>
      </c>
      <c r="AK863" s="425">
        <v>0</v>
      </c>
      <c r="AL863" s="425">
        <v>0</v>
      </c>
      <c r="AM863" s="425">
        <v>0</v>
      </c>
      <c r="AN863" s="425">
        <v>0</v>
      </c>
      <c r="AO863" s="425">
        <v>0</v>
      </c>
      <c r="AP863" s="425">
        <v>0</v>
      </c>
      <c r="AQ863" s="425">
        <v>0</v>
      </c>
      <c r="AR863" s="425">
        <v>0</v>
      </c>
      <c r="AS863" s="425">
        <v>0</v>
      </c>
      <c r="AT863" s="425">
        <v>0</v>
      </c>
      <c r="AU863" s="425">
        <v>0</v>
      </c>
      <c r="AV863" s="425">
        <v>0</v>
      </c>
      <c r="AW863" s="425">
        <v>0</v>
      </c>
      <c r="AX863" s="425">
        <v>0</v>
      </c>
      <c r="AY863" s="425">
        <v>0</v>
      </c>
      <c r="AZ863" s="425">
        <v>0</v>
      </c>
      <c r="BA863" s="425">
        <v>0</v>
      </c>
      <c r="BB863" s="425">
        <v>0</v>
      </c>
      <c r="BC863" s="425">
        <v>0</v>
      </c>
      <c r="BD863" s="425">
        <v>0</v>
      </c>
      <c r="BE863" s="425">
        <v>0</v>
      </c>
      <c r="BF863" s="425">
        <v>0</v>
      </c>
      <c r="BG863" s="425">
        <v>0</v>
      </c>
      <c r="BH863" s="425">
        <v>0</v>
      </c>
      <c r="BI863" s="425">
        <v>0</v>
      </c>
      <c r="BJ863" s="196"/>
      <c r="BK863" s="196"/>
      <c r="BL863" s="196"/>
      <c r="BM863" s="196"/>
    </row>
    <row r="864" spans="1:65" x14ac:dyDescent="0.35">
      <c r="A864" s="196"/>
      <c r="B864" s="196"/>
      <c r="C864" s="402"/>
      <c r="D864" s="404"/>
      <c r="E864" s="405">
        <v>5</v>
      </c>
      <c r="F864" s="406"/>
      <c r="G864" s="408"/>
      <c r="H864" s="409"/>
      <c r="I864" s="409"/>
      <c r="J864" s="409"/>
      <c r="K864" s="524"/>
      <c r="L864" s="425">
        <v>0</v>
      </c>
      <c r="M864" s="425">
        <v>0</v>
      </c>
      <c r="N864" s="425">
        <v>0</v>
      </c>
      <c r="O864" s="425">
        <v>0</v>
      </c>
      <c r="P864" s="425">
        <v>0</v>
      </c>
      <c r="Q864" s="425">
        <v>0</v>
      </c>
      <c r="R864" s="425">
        <v>0</v>
      </c>
      <c r="S864" s="425">
        <v>0</v>
      </c>
      <c r="T864" s="425">
        <v>0</v>
      </c>
      <c r="U864" s="425">
        <v>0</v>
      </c>
      <c r="V864" s="425">
        <v>0</v>
      </c>
      <c r="W864" s="425">
        <v>0</v>
      </c>
      <c r="X864" s="425">
        <v>0</v>
      </c>
      <c r="Y864" s="425">
        <v>0</v>
      </c>
      <c r="Z864" s="425">
        <v>0</v>
      </c>
      <c r="AA864" s="425">
        <v>0</v>
      </c>
      <c r="AB864" s="425">
        <v>0</v>
      </c>
      <c r="AC864" s="425">
        <v>0</v>
      </c>
      <c r="AD864" s="425">
        <v>0</v>
      </c>
      <c r="AE864" s="425">
        <v>0</v>
      </c>
      <c r="AF864" s="425">
        <v>0</v>
      </c>
      <c r="AG864" s="425">
        <v>0</v>
      </c>
      <c r="AH864" s="425">
        <v>0</v>
      </c>
      <c r="AI864" s="425">
        <v>0</v>
      </c>
      <c r="AJ864" s="425">
        <v>0</v>
      </c>
      <c r="AK864" s="425">
        <v>0</v>
      </c>
      <c r="AL864" s="425">
        <v>0</v>
      </c>
      <c r="AM864" s="425">
        <v>0</v>
      </c>
      <c r="AN864" s="425">
        <v>0</v>
      </c>
      <c r="AO864" s="425">
        <v>0</v>
      </c>
      <c r="AP864" s="425">
        <v>0</v>
      </c>
      <c r="AQ864" s="425">
        <v>0</v>
      </c>
      <c r="AR864" s="425">
        <v>0</v>
      </c>
      <c r="AS864" s="425">
        <v>0</v>
      </c>
      <c r="AT864" s="425">
        <v>0</v>
      </c>
      <c r="AU864" s="425">
        <v>0</v>
      </c>
      <c r="AV864" s="425">
        <v>0</v>
      </c>
      <c r="AW864" s="425">
        <v>0</v>
      </c>
      <c r="AX864" s="425">
        <v>0</v>
      </c>
      <c r="AY864" s="425">
        <v>0</v>
      </c>
      <c r="AZ864" s="425">
        <v>0</v>
      </c>
      <c r="BA864" s="425">
        <v>0</v>
      </c>
      <c r="BB864" s="425">
        <v>0</v>
      </c>
      <c r="BC864" s="425">
        <v>0</v>
      </c>
      <c r="BD864" s="425">
        <v>0</v>
      </c>
      <c r="BE864" s="425">
        <v>0</v>
      </c>
      <c r="BF864" s="425">
        <v>0</v>
      </c>
      <c r="BG864" s="425">
        <v>0</v>
      </c>
      <c r="BH864" s="425">
        <v>0</v>
      </c>
      <c r="BI864" s="425">
        <v>0</v>
      </c>
      <c r="BJ864" s="196"/>
      <c r="BK864" s="196"/>
      <c r="BL864" s="196"/>
      <c r="BM864" s="196"/>
    </row>
    <row r="865" spans="1:65" x14ac:dyDescent="0.35">
      <c r="A865" s="196"/>
      <c r="B865" s="196"/>
      <c r="C865" s="402"/>
      <c r="D865" s="404"/>
      <c r="E865" s="405">
        <v>6</v>
      </c>
      <c r="F865" s="406"/>
      <c r="G865" s="408"/>
      <c r="H865" s="409"/>
      <c r="I865" s="409"/>
      <c r="J865" s="409"/>
      <c r="K865" s="409"/>
      <c r="L865" s="524"/>
      <c r="M865" s="425">
        <v>0</v>
      </c>
      <c r="N865" s="425">
        <v>0</v>
      </c>
      <c r="O865" s="425">
        <v>0</v>
      </c>
      <c r="P865" s="425">
        <v>0</v>
      </c>
      <c r="Q865" s="425">
        <v>0</v>
      </c>
      <c r="R865" s="425">
        <v>0</v>
      </c>
      <c r="S865" s="425">
        <v>0</v>
      </c>
      <c r="T865" s="425">
        <v>0</v>
      </c>
      <c r="U865" s="425">
        <v>0</v>
      </c>
      <c r="V865" s="425">
        <v>0</v>
      </c>
      <c r="W865" s="425">
        <v>0</v>
      </c>
      <c r="X865" s="425">
        <v>0</v>
      </c>
      <c r="Y865" s="425">
        <v>0</v>
      </c>
      <c r="Z865" s="425">
        <v>0</v>
      </c>
      <c r="AA865" s="425">
        <v>0</v>
      </c>
      <c r="AB865" s="425">
        <v>0</v>
      </c>
      <c r="AC865" s="425">
        <v>0</v>
      </c>
      <c r="AD865" s="425">
        <v>0</v>
      </c>
      <c r="AE865" s="425">
        <v>0</v>
      </c>
      <c r="AF865" s="425">
        <v>0</v>
      </c>
      <c r="AG865" s="425">
        <v>0</v>
      </c>
      <c r="AH865" s="425">
        <v>0</v>
      </c>
      <c r="AI865" s="425">
        <v>0</v>
      </c>
      <c r="AJ865" s="425">
        <v>0</v>
      </c>
      <c r="AK865" s="425">
        <v>0</v>
      </c>
      <c r="AL865" s="425">
        <v>0</v>
      </c>
      <c r="AM865" s="425">
        <v>0</v>
      </c>
      <c r="AN865" s="425">
        <v>0</v>
      </c>
      <c r="AO865" s="425">
        <v>0</v>
      </c>
      <c r="AP865" s="425">
        <v>0</v>
      </c>
      <c r="AQ865" s="425">
        <v>0</v>
      </c>
      <c r="AR865" s="425">
        <v>0</v>
      </c>
      <c r="AS865" s="425">
        <v>0</v>
      </c>
      <c r="AT865" s="425">
        <v>0</v>
      </c>
      <c r="AU865" s="425">
        <v>0</v>
      </c>
      <c r="AV865" s="425">
        <v>0</v>
      </c>
      <c r="AW865" s="425">
        <v>0</v>
      </c>
      <c r="AX865" s="425">
        <v>0</v>
      </c>
      <c r="AY865" s="425">
        <v>0</v>
      </c>
      <c r="AZ865" s="425">
        <v>0</v>
      </c>
      <c r="BA865" s="425">
        <v>0</v>
      </c>
      <c r="BB865" s="425">
        <v>0</v>
      </c>
      <c r="BC865" s="425">
        <v>0</v>
      </c>
      <c r="BD865" s="425">
        <v>0</v>
      </c>
      <c r="BE865" s="425">
        <v>0</v>
      </c>
      <c r="BF865" s="425">
        <v>0</v>
      </c>
      <c r="BG865" s="425">
        <v>0</v>
      </c>
      <c r="BH865" s="425">
        <v>0</v>
      </c>
      <c r="BI865" s="425">
        <v>0</v>
      </c>
      <c r="BJ865" s="196"/>
      <c r="BK865" s="196"/>
      <c r="BL865" s="196"/>
      <c r="BM865" s="196"/>
    </row>
    <row r="866" spans="1:65" x14ac:dyDescent="0.35">
      <c r="A866" s="196"/>
      <c r="B866" s="196"/>
      <c r="C866" s="402"/>
      <c r="D866" s="404"/>
      <c r="E866" s="405">
        <v>7</v>
      </c>
      <c r="F866" s="406"/>
      <c r="G866" s="408"/>
      <c r="H866" s="409"/>
      <c r="I866" s="409"/>
      <c r="J866" s="409"/>
      <c r="K866" s="409"/>
      <c r="L866" s="409"/>
      <c r="M866" s="524"/>
      <c r="N866" s="425">
        <v>0</v>
      </c>
      <c r="O866" s="425">
        <v>0</v>
      </c>
      <c r="P866" s="425">
        <v>0</v>
      </c>
      <c r="Q866" s="425">
        <v>0</v>
      </c>
      <c r="R866" s="425">
        <v>0</v>
      </c>
      <c r="S866" s="425">
        <v>0</v>
      </c>
      <c r="T866" s="425">
        <v>0</v>
      </c>
      <c r="U866" s="425">
        <v>0</v>
      </c>
      <c r="V866" s="425">
        <v>0</v>
      </c>
      <c r="W866" s="425">
        <v>0</v>
      </c>
      <c r="X866" s="425">
        <v>0</v>
      </c>
      <c r="Y866" s="425">
        <v>0</v>
      </c>
      <c r="Z866" s="425">
        <v>0</v>
      </c>
      <c r="AA866" s="425">
        <v>0</v>
      </c>
      <c r="AB866" s="425">
        <v>0</v>
      </c>
      <c r="AC866" s="425">
        <v>0</v>
      </c>
      <c r="AD866" s="425">
        <v>0</v>
      </c>
      <c r="AE866" s="425">
        <v>0</v>
      </c>
      <c r="AF866" s="425">
        <v>0</v>
      </c>
      <c r="AG866" s="425">
        <v>0</v>
      </c>
      <c r="AH866" s="425">
        <v>0</v>
      </c>
      <c r="AI866" s="425">
        <v>0</v>
      </c>
      <c r="AJ866" s="425">
        <v>0</v>
      </c>
      <c r="AK866" s="425">
        <v>0</v>
      </c>
      <c r="AL866" s="425">
        <v>0</v>
      </c>
      <c r="AM866" s="425">
        <v>0</v>
      </c>
      <c r="AN866" s="425">
        <v>0</v>
      </c>
      <c r="AO866" s="425">
        <v>0</v>
      </c>
      <c r="AP866" s="425">
        <v>0</v>
      </c>
      <c r="AQ866" s="425">
        <v>0</v>
      </c>
      <c r="AR866" s="425">
        <v>0</v>
      </c>
      <c r="AS866" s="425">
        <v>0</v>
      </c>
      <c r="AT866" s="425">
        <v>0</v>
      </c>
      <c r="AU866" s="425">
        <v>0</v>
      </c>
      <c r="AV866" s="425">
        <v>0</v>
      </c>
      <c r="AW866" s="425">
        <v>0</v>
      </c>
      <c r="AX866" s="425">
        <v>0</v>
      </c>
      <c r="AY866" s="425">
        <v>0</v>
      </c>
      <c r="AZ866" s="425">
        <v>0</v>
      </c>
      <c r="BA866" s="425">
        <v>0</v>
      </c>
      <c r="BB866" s="425">
        <v>0</v>
      </c>
      <c r="BC866" s="425">
        <v>0</v>
      </c>
      <c r="BD866" s="425">
        <v>0</v>
      </c>
      <c r="BE866" s="425">
        <v>0</v>
      </c>
      <c r="BF866" s="425">
        <v>0</v>
      </c>
      <c r="BG866" s="425">
        <v>0</v>
      </c>
      <c r="BH866" s="425">
        <v>0</v>
      </c>
      <c r="BI866" s="425">
        <v>0</v>
      </c>
      <c r="BJ866" s="196"/>
      <c r="BK866" s="196"/>
      <c r="BL866" s="196"/>
      <c r="BM866" s="196"/>
    </row>
    <row r="867" spans="1:65" x14ac:dyDescent="0.35">
      <c r="A867" s="196"/>
      <c r="B867" s="196"/>
      <c r="C867" s="402"/>
      <c r="D867" s="404"/>
      <c r="E867" s="405">
        <v>8</v>
      </c>
      <c r="F867" s="406"/>
      <c r="G867" s="408"/>
      <c r="H867" s="409"/>
      <c r="I867" s="409"/>
      <c r="J867" s="409"/>
      <c r="K867" s="409"/>
      <c r="L867" s="409"/>
      <c r="M867" s="409"/>
      <c r="N867" s="524"/>
      <c r="O867" s="425">
        <v>0</v>
      </c>
      <c r="P867" s="425">
        <v>0</v>
      </c>
      <c r="Q867" s="425">
        <v>0</v>
      </c>
      <c r="R867" s="425">
        <v>0</v>
      </c>
      <c r="S867" s="425">
        <v>0</v>
      </c>
      <c r="T867" s="425">
        <v>0</v>
      </c>
      <c r="U867" s="425">
        <v>0</v>
      </c>
      <c r="V867" s="425">
        <v>0</v>
      </c>
      <c r="W867" s="425">
        <v>0</v>
      </c>
      <c r="X867" s="425">
        <v>0</v>
      </c>
      <c r="Y867" s="425">
        <v>0</v>
      </c>
      <c r="Z867" s="425">
        <v>0</v>
      </c>
      <c r="AA867" s="425">
        <v>0</v>
      </c>
      <c r="AB867" s="425">
        <v>0</v>
      </c>
      <c r="AC867" s="425">
        <v>0</v>
      </c>
      <c r="AD867" s="425">
        <v>0</v>
      </c>
      <c r="AE867" s="425">
        <v>0</v>
      </c>
      <c r="AF867" s="425">
        <v>0</v>
      </c>
      <c r="AG867" s="425">
        <v>0</v>
      </c>
      <c r="AH867" s="425">
        <v>0</v>
      </c>
      <c r="AI867" s="425">
        <v>0</v>
      </c>
      <c r="AJ867" s="425">
        <v>0</v>
      </c>
      <c r="AK867" s="425">
        <v>0</v>
      </c>
      <c r="AL867" s="425">
        <v>0</v>
      </c>
      <c r="AM867" s="425">
        <v>0</v>
      </c>
      <c r="AN867" s="425">
        <v>0</v>
      </c>
      <c r="AO867" s="425">
        <v>0</v>
      </c>
      <c r="AP867" s="425">
        <v>0</v>
      </c>
      <c r="AQ867" s="425">
        <v>0</v>
      </c>
      <c r="AR867" s="425">
        <v>0</v>
      </c>
      <c r="AS867" s="425">
        <v>0</v>
      </c>
      <c r="AT867" s="425">
        <v>0</v>
      </c>
      <c r="AU867" s="425">
        <v>0</v>
      </c>
      <c r="AV867" s="425">
        <v>0</v>
      </c>
      <c r="AW867" s="425">
        <v>0</v>
      </c>
      <c r="AX867" s="425">
        <v>0</v>
      </c>
      <c r="AY867" s="425">
        <v>0</v>
      </c>
      <c r="AZ867" s="425">
        <v>0</v>
      </c>
      <c r="BA867" s="425">
        <v>0</v>
      </c>
      <c r="BB867" s="425">
        <v>0</v>
      </c>
      <c r="BC867" s="425">
        <v>0</v>
      </c>
      <c r="BD867" s="425">
        <v>0</v>
      </c>
      <c r="BE867" s="425">
        <v>0</v>
      </c>
      <c r="BF867" s="425">
        <v>0</v>
      </c>
      <c r="BG867" s="425">
        <v>0</v>
      </c>
      <c r="BH867" s="425">
        <v>0</v>
      </c>
      <c r="BI867" s="425">
        <v>0</v>
      </c>
      <c r="BJ867" s="196"/>
      <c r="BK867" s="196"/>
      <c r="BL867" s="196"/>
      <c r="BM867" s="196"/>
    </row>
    <row r="868" spans="1:65" x14ac:dyDescent="0.35">
      <c r="A868" s="196"/>
      <c r="B868" s="196"/>
      <c r="C868" s="402"/>
      <c r="D868" s="404"/>
      <c r="E868" s="405">
        <v>9</v>
      </c>
      <c r="F868" s="406"/>
      <c r="G868" s="408"/>
      <c r="H868" s="409"/>
      <c r="I868" s="409"/>
      <c r="J868" s="409"/>
      <c r="K868" s="409"/>
      <c r="L868" s="409"/>
      <c r="M868" s="409"/>
      <c r="N868" s="409"/>
      <c r="O868" s="524"/>
      <c r="P868" s="425">
        <v>0</v>
      </c>
      <c r="Q868" s="425">
        <v>0</v>
      </c>
      <c r="R868" s="425">
        <v>0</v>
      </c>
      <c r="S868" s="425">
        <v>0</v>
      </c>
      <c r="T868" s="425">
        <v>0</v>
      </c>
      <c r="U868" s="425">
        <v>0</v>
      </c>
      <c r="V868" s="425">
        <v>0</v>
      </c>
      <c r="W868" s="425">
        <v>0</v>
      </c>
      <c r="X868" s="425">
        <v>0</v>
      </c>
      <c r="Y868" s="425">
        <v>0</v>
      </c>
      <c r="Z868" s="425">
        <v>0</v>
      </c>
      <c r="AA868" s="425">
        <v>0</v>
      </c>
      <c r="AB868" s="425">
        <v>0</v>
      </c>
      <c r="AC868" s="425">
        <v>0</v>
      </c>
      <c r="AD868" s="425">
        <v>0</v>
      </c>
      <c r="AE868" s="425">
        <v>0</v>
      </c>
      <c r="AF868" s="425">
        <v>0</v>
      </c>
      <c r="AG868" s="425">
        <v>0</v>
      </c>
      <c r="AH868" s="425">
        <v>0</v>
      </c>
      <c r="AI868" s="425">
        <v>0</v>
      </c>
      <c r="AJ868" s="425">
        <v>0</v>
      </c>
      <c r="AK868" s="425">
        <v>0</v>
      </c>
      <c r="AL868" s="425">
        <v>0</v>
      </c>
      <c r="AM868" s="425">
        <v>0</v>
      </c>
      <c r="AN868" s="425">
        <v>0</v>
      </c>
      <c r="AO868" s="425">
        <v>0</v>
      </c>
      <c r="AP868" s="425">
        <v>0</v>
      </c>
      <c r="AQ868" s="425">
        <v>0</v>
      </c>
      <c r="AR868" s="425">
        <v>0</v>
      </c>
      <c r="AS868" s="425">
        <v>0</v>
      </c>
      <c r="AT868" s="425">
        <v>0</v>
      </c>
      <c r="AU868" s="425">
        <v>0</v>
      </c>
      <c r="AV868" s="425">
        <v>0</v>
      </c>
      <c r="AW868" s="425">
        <v>0</v>
      </c>
      <c r="AX868" s="425">
        <v>0</v>
      </c>
      <c r="AY868" s="425">
        <v>0</v>
      </c>
      <c r="AZ868" s="425">
        <v>0</v>
      </c>
      <c r="BA868" s="425">
        <v>0</v>
      </c>
      <c r="BB868" s="425">
        <v>0</v>
      </c>
      <c r="BC868" s="425">
        <v>0</v>
      </c>
      <c r="BD868" s="425">
        <v>0</v>
      </c>
      <c r="BE868" s="425">
        <v>0</v>
      </c>
      <c r="BF868" s="425">
        <v>0</v>
      </c>
      <c r="BG868" s="425">
        <v>0</v>
      </c>
      <c r="BH868" s="425">
        <v>0</v>
      </c>
      <c r="BI868" s="425">
        <v>0</v>
      </c>
      <c r="BJ868" s="196"/>
      <c r="BK868" s="196"/>
      <c r="BL868" s="196"/>
      <c r="BM868" s="196"/>
    </row>
    <row r="869" spans="1:65" x14ac:dyDescent="0.35">
      <c r="A869" s="196"/>
      <c r="B869" s="196"/>
      <c r="C869" s="402"/>
      <c r="D869" s="404"/>
      <c r="E869" s="411">
        <v>10</v>
      </c>
      <c r="F869" s="406"/>
      <c r="G869" s="408"/>
      <c r="H869" s="409"/>
      <c r="I869" s="409"/>
      <c r="J869" s="409"/>
      <c r="K869" s="409"/>
      <c r="L869" s="409"/>
      <c r="M869" s="409"/>
      <c r="N869" s="409"/>
      <c r="O869" s="409"/>
      <c r="P869" s="524"/>
      <c r="Q869" s="425">
        <v>0</v>
      </c>
      <c r="R869" s="425">
        <v>0</v>
      </c>
      <c r="S869" s="425">
        <v>0</v>
      </c>
      <c r="T869" s="425">
        <v>0</v>
      </c>
      <c r="U869" s="425">
        <v>0</v>
      </c>
      <c r="V869" s="425">
        <v>0</v>
      </c>
      <c r="W869" s="425">
        <v>0</v>
      </c>
      <c r="X869" s="425">
        <v>0</v>
      </c>
      <c r="Y869" s="425">
        <v>0</v>
      </c>
      <c r="Z869" s="425">
        <v>0</v>
      </c>
      <c r="AA869" s="425">
        <v>0</v>
      </c>
      <c r="AB869" s="425">
        <v>0</v>
      </c>
      <c r="AC869" s="425">
        <v>0</v>
      </c>
      <c r="AD869" s="425">
        <v>0</v>
      </c>
      <c r="AE869" s="425">
        <v>0</v>
      </c>
      <c r="AF869" s="425">
        <v>0</v>
      </c>
      <c r="AG869" s="425">
        <v>0</v>
      </c>
      <c r="AH869" s="425">
        <v>0</v>
      </c>
      <c r="AI869" s="425">
        <v>0</v>
      </c>
      <c r="AJ869" s="425">
        <v>0</v>
      </c>
      <c r="AK869" s="425">
        <v>0</v>
      </c>
      <c r="AL869" s="425">
        <v>0</v>
      </c>
      <c r="AM869" s="425">
        <v>0</v>
      </c>
      <c r="AN869" s="425">
        <v>0</v>
      </c>
      <c r="AO869" s="425">
        <v>0</v>
      </c>
      <c r="AP869" s="425">
        <v>0</v>
      </c>
      <c r="AQ869" s="425">
        <v>0</v>
      </c>
      <c r="AR869" s="425">
        <v>0</v>
      </c>
      <c r="AS869" s="425">
        <v>0</v>
      </c>
      <c r="AT869" s="425">
        <v>0</v>
      </c>
      <c r="AU869" s="425">
        <v>0</v>
      </c>
      <c r="AV869" s="425">
        <v>0</v>
      </c>
      <c r="AW869" s="425">
        <v>0</v>
      </c>
      <c r="AX869" s="425">
        <v>0</v>
      </c>
      <c r="AY869" s="425">
        <v>0</v>
      </c>
      <c r="AZ869" s="425">
        <v>0</v>
      </c>
      <c r="BA869" s="425">
        <v>0</v>
      </c>
      <c r="BB869" s="425">
        <v>0</v>
      </c>
      <c r="BC869" s="425">
        <v>0</v>
      </c>
      <c r="BD869" s="425">
        <v>0</v>
      </c>
      <c r="BE869" s="425">
        <v>0</v>
      </c>
      <c r="BF869" s="425">
        <v>0</v>
      </c>
      <c r="BG869" s="425">
        <v>0</v>
      </c>
      <c r="BH869" s="425">
        <v>0</v>
      </c>
      <c r="BI869" s="425">
        <v>0</v>
      </c>
      <c r="BJ869" s="196"/>
      <c r="BK869" s="196"/>
      <c r="BL869" s="196"/>
      <c r="BM869" s="196"/>
    </row>
    <row r="870" spans="1:65" x14ac:dyDescent="0.35">
      <c r="A870" s="196"/>
      <c r="B870" s="196"/>
      <c r="C870" s="402" t="s">
        <v>53</v>
      </c>
      <c r="D870" s="196"/>
      <c r="E870" s="196"/>
      <c r="F870" s="412"/>
      <c r="G870" s="426">
        <v>2.4228323358120201</v>
      </c>
      <c r="H870" s="426">
        <v>2.4228323353993777</v>
      </c>
      <c r="I870" s="426">
        <v>2.4228323350197472</v>
      </c>
      <c r="J870" s="426">
        <v>2.4228323346704865</v>
      </c>
      <c r="K870" s="426">
        <v>1.2336677098083639</v>
      </c>
      <c r="L870" s="426">
        <v>0</v>
      </c>
      <c r="M870" s="426">
        <v>0</v>
      </c>
      <c r="N870" s="426">
        <v>0</v>
      </c>
      <c r="O870" s="426">
        <v>0</v>
      </c>
      <c r="P870" s="426">
        <v>0</v>
      </c>
      <c r="Q870" s="426">
        <v>0</v>
      </c>
      <c r="R870" s="426">
        <v>0</v>
      </c>
      <c r="S870" s="426">
        <v>0</v>
      </c>
      <c r="T870" s="426">
        <v>0</v>
      </c>
      <c r="U870" s="426">
        <v>0</v>
      </c>
      <c r="V870" s="426">
        <v>0</v>
      </c>
      <c r="W870" s="426">
        <v>0</v>
      </c>
      <c r="X870" s="426">
        <v>0</v>
      </c>
      <c r="Y870" s="426">
        <v>0</v>
      </c>
      <c r="Z870" s="426">
        <v>0</v>
      </c>
      <c r="AA870" s="426">
        <v>0</v>
      </c>
      <c r="AB870" s="426">
        <v>0</v>
      </c>
      <c r="AC870" s="426">
        <v>0</v>
      </c>
      <c r="AD870" s="426">
        <v>0</v>
      </c>
      <c r="AE870" s="426">
        <v>0</v>
      </c>
      <c r="AF870" s="426">
        <v>0</v>
      </c>
      <c r="AG870" s="426">
        <v>0</v>
      </c>
      <c r="AH870" s="426">
        <v>0</v>
      </c>
      <c r="AI870" s="426">
        <v>0</v>
      </c>
      <c r="AJ870" s="426">
        <v>0</v>
      </c>
      <c r="AK870" s="426">
        <v>0</v>
      </c>
      <c r="AL870" s="426">
        <v>0</v>
      </c>
      <c r="AM870" s="426">
        <v>0</v>
      </c>
      <c r="AN870" s="426">
        <v>0</v>
      </c>
      <c r="AO870" s="426">
        <v>0</v>
      </c>
      <c r="AP870" s="426">
        <v>0</v>
      </c>
      <c r="AQ870" s="426">
        <v>0</v>
      </c>
      <c r="AR870" s="426">
        <v>0</v>
      </c>
      <c r="AS870" s="426">
        <v>0</v>
      </c>
      <c r="AT870" s="426">
        <v>0</v>
      </c>
      <c r="AU870" s="426">
        <v>0</v>
      </c>
      <c r="AV870" s="426">
        <v>0</v>
      </c>
      <c r="AW870" s="426">
        <v>0</v>
      </c>
      <c r="AX870" s="426">
        <v>0</v>
      </c>
      <c r="AY870" s="426">
        <v>0</v>
      </c>
      <c r="AZ870" s="426">
        <v>0</v>
      </c>
      <c r="BA870" s="426">
        <v>0</v>
      </c>
      <c r="BB870" s="426">
        <v>0</v>
      </c>
      <c r="BC870" s="426">
        <v>0</v>
      </c>
      <c r="BD870" s="426">
        <v>0</v>
      </c>
      <c r="BE870" s="426">
        <v>0</v>
      </c>
      <c r="BF870" s="426">
        <v>0</v>
      </c>
      <c r="BG870" s="426">
        <v>0</v>
      </c>
      <c r="BH870" s="426">
        <v>0</v>
      </c>
      <c r="BI870" s="426">
        <v>0</v>
      </c>
      <c r="BJ870" s="196"/>
      <c r="BK870" s="196"/>
      <c r="BL870" s="196"/>
      <c r="BM870" s="196"/>
    </row>
    <row r="871" spans="1:65" x14ac:dyDescent="0.35">
      <c r="A871" s="196"/>
      <c r="B871" s="397" t="s">
        <v>54</v>
      </c>
      <c r="C871" s="398"/>
      <c r="D871" s="399" t="s">
        <v>499</v>
      </c>
      <c r="E871" s="398"/>
      <c r="F871" s="400"/>
      <c r="G871" s="401">
        <v>0</v>
      </c>
      <c r="H871" s="401">
        <v>0</v>
      </c>
      <c r="I871" s="401">
        <v>0</v>
      </c>
      <c r="J871" s="401">
        <v>0</v>
      </c>
      <c r="K871" s="401">
        <v>0</v>
      </c>
      <c r="L871" s="401">
        <v>0</v>
      </c>
      <c r="M871" s="401">
        <v>0</v>
      </c>
      <c r="N871" s="401">
        <v>0</v>
      </c>
      <c r="O871" s="401">
        <v>0</v>
      </c>
      <c r="P871" s="401">
        <v>0</v>
      </c>
      <c r="Q871" s="401">
        <v>0</v>
      </c>
      <c r="R871" s="401">
        <v>0</v>
      </c>
      <c r="S871" s="401">
        <v>0</v>
      </c>
      <c r="T871" s="401">
        <v>0</v>
      </c>
      <c r="U871" s="401">
        <v>0</v>
      </c>
      <c r="V871" s="401">
        <v>0</v>
      </c>
      <c r="W871" s="401">
        <v>0</v>
      </c>
      <c r="X871" s="401">
        <v>0</v>
      </c>
      <c r="Y871" s="401">
        <v>0</v>
      </c>
      <c r="Z871" s="401">
        <v>0</v>
      </c>
      <c r="AA871" s="401">
        <v>0</v>
      </c>
      <c r="AB871" s="401">
        <v>0</v>
      </c>
      <c r="AC871" s="401">
        <v>0</v>
      </c>
      <c r="AD871" s="401">
        <v>0</v>
      </c>
      <c r="AE871" s="401">
        <v>0</v>
      </c>
      <c r="AF871" s="401">
        <v>0</v>
      </c>
      <c r="AG871" s="401">
        <v>0</v>
      </c>
      <c r="AH871" s="401">
        <v>0</v>
      </c>
      <c r="AI871" s="401">
        <v>0</v>
      </c>
      <c r="AJ871" s="401">
        <v>0</v>
      </c>
      <c r="AK871" s="401">
        <v>0</v>
      </c>
      <c r="AL871" s="401">
        <v>0</v>
      </c>
      <c r="AM871" s="401">
        <v>0</v>
      </c>
      <c r="AN871" s="401">
        <v>0</v>
      </c>
      <c r="AO871" s="401">
        <v>0</v>
      </c>
      <c r="AP871" s="401">
        <v>0</v>
      </c>
      <c r="AQ871" s="401">
        <v>0</v>
      </c>
      <c r="AR871" s="401">
        <v>0</v>
      </c>
      <c r="AS871" s="401">
        <v>0</v>
      </c>
      <c r="AT871" s="401">
        <v>0</v>
      </c>
      <c r="AU871" s="401">
        <v>0</v>
      </c>
      <c r="AV871" s="401">
        <v>0</v>
      </c>
      <c r="AW871" s="401">
        <v>0</v>
      </c>
      <c r="AX871" s="401">
        <v>0</v>
      </c>
      <c r="AY871" s="401">
        <v>0</v>
      </c>
      <c r="AZ871" s="401">
        <v>0</v>
      </c>
      <c r="BA871" s="401">
        <v>0</v>
      </c>
      <c r="BB871" s="401">
        <v>0</v>
      </c>
      <c r="BC871" s="401">
        <v>0</v>
      </c>
      <c r="BD871" s="401">
        <v>0</v>
      </c>
      <c r="BE871" s="401">
        <v>0</v>
      </c>
      <c r="BF871" s="401">
        <v>0</v>
      </c>
      <c r="BG871" s="401">
        <v>0</v>
      </c>
      <c r="BH871" s="401">
        <v>0</v>
      </c>
      <c r="BI871" s="401">
        <v>0</v>
      </c>
      <c r="BJ871" s="196"/>
      <c r="BK871" s="196"/>
      <c r="BL871" s="196"/>
      <c r="BM871" s="196"/>
    </row>
    <row r="872" spans="1:65" ht="118" x14ac:dyDescent="0.35">
      <c r="A872" s="196"/>
      <c r="B872" s="196"/>
      <c r="C872" s="402"/>
      <c r="D872" s="404" t="s">
        <v>500</v>
      </c>
      <c r="E872" s="405">
        <v>0</v>
      </c>
      <c r="F872" s="406"/>
      <c r="G872" s="407"/>
      <c r="H872" s="407"/>
      <c r="I872" s="407"/>
      <c r="J872" s="407"/>
      <c r="K872" s="407"/>
      <c r="L872" s="407"/>
      <c r="M872" s="407"/>
      <c r="N872" s="407"/>
      <c r="O872" s="407"/>
      <c r="P872" s="407"/>
      <c r="Q872" s="425"/>
      <c r="R872" s="425"/>
      <c r="S872" s="425"/>
      <c r="T872" s="425"/>
      <c r="U872" s="425"/>
      <c r="V872" s="425"/>
      <c r="W872" s="425"/>
      <c r="X872" s="425"/>
      <c r="Y872" s="425"/>
      <c r="Z872" s="425"/>
      <c r="AA872" s="425"/>
      <c r="AB872" s="425"/>
      <c r="AC872" s="425"/>
      <c r="AD872" s="425"/>
      <c r="AE872" s="425"/>
      <c r="AF872" s="425"/>
      <c r="AG872" s="425"/>
      <c r="AH872" s="425"/>
      <c r="AI872" s="425"/>
      <c r="AJ872" s="425"/>
      <c r="AK872" s="425"/>
      <c r="AL872" s="425"/>
      <c r="AM872" s="425"/>
      <c r="AN872" s="425"/>
      <c r="AO872" s="425"/>
      <c r="AP872" s="425"/>
      <c r="AQ872" s="425"/>
      <c r="AR872" s="425"/>
      <c r="AS872" s="425"/>
      <c r="AT872" s="425"/>
      <c r="AU872" s="425"/>
      <c r="AV872" s="425"/>
      <c r="AW872" s="425"/>
      <c r="AX872" s="425"/>
      <c r="AY872" s="425"/>
      <c r="AZ872" s="425"/>
      <c r="BA872" s="425"/>
      <c r="BB872" s="425"/>
      <c r="BC872" s="425"/>
      <c r="BD872" s="425"/>
      <c r="BE872" s="425"/>
      <c r="BF872" s="425"/>
      <c r="BG872" s="425"/>
      <c r="BH872" s="425"/>
      <c r="BI872" s="425"/>
      <c r="BJ872" s="196"/>
      <c r="BK872" s="196"/>
      <c r="BL872" s="196"/>
      <c r="BM872" s="196"/>
    </row>
    <row r="873" spans="1:65" x14ac:dyDescent="0.35">
      <c r="A873" s="196"/>
      <c r="B873" s="196"/>
      <c r="C873" s="402"/>
      <c r="D873" s="404"/>
      <c r="E873" s="405">
        <v>1</v>
      </c>
      <c r="F873" s="406"/>
      <c r="G873" s="523"/>
      <c r="H873" s="425" t="s">
        <v>280</v>
      </c>
      <c r="I873" s="425" t="s">
        <v>280</v>
      </c>
      <c r="J873" s="425" t="s">
        <v>280</v>
      </c>
      <c r="K873" s="425" t="s">
        <v>280</v>
      </c>
      <c r="L873" s="425" t="s">
        <v>280</v>
      </c>
      <c r="M873" s="425" t="s">
        <v>280</v>
      </c>
      <c r="N873" s="425" t="s">
        <v>280</v>
      </c>
      <c r="O873" s="425" t="s">
        <v>280</v>
      </c>
      <c r="P873" s="425" t="s">
        <v>280</v>
      </c>
      <c r="Q873" s="425" t="s">
        <v>280</v>
      </c>
      <c r="R873" s="425" t="s">
        <v>280</v>
      </c>
      <c r="S873" s="425" t="s">
        <v>280</v>
      </c>
      <c r="T873" s="425" t="s">
        <v>280</v>
      </c>
      <c r="U873" s="425" t="s">
        <v>280</v>
      </c>
      <c r="V873" s="425" t="s">
        <v>280</v>
      </c>
      <c r="W873" s="425" t="s">
        <v>280</v>
      </c>
      <c r="X873" s="425" t="s">
        <v>280</v>
      </c>
      <c r="Y873" s="425" t="s">
        <v>280</v>
      </c>
      <c r="Z873" s="425" t="s">
        <v>280</v>
      </c>
      <c r="AA873" s="425" t="s">
        <v>280</v>
      </c>
      <c r="AB873" s="425" t="s">
        <v>280</v>
      </c>
      <c r="AC873" s="425" t="s">
        <v>280</v>
      </c>
      <c r="AD873" s="425" t="s">
        <v>280</v>
      </c>
      <c r="AE873" s="425" t="s">
        <v>280</v>
      </c>
      <c r="AF873" s="425" t="s">
        <v>280</v>
      </c>
      <c r="AG873" s="425" t="s">
        <v>280</v>
      </c>
      <c r="AH873" s="425" t="s">
        <v>280</v>
      </c>
      <c r="AI873" s="425" t="s">
        <v>280</v>
      </c>
      <c r="AJ873" s="425" t="s">
        <v>280</v>
      </c>
      <c r="AK873" s="425" t="s">
        <v>280</v>
      </c>
      <c r="AL873" s="425" t="s">
        <v>280</v>
      </c>
      <c r="AM873" s="425" t="s">
        <v>280</v>
      </c>
      <c r="AN873" s="425" t="s">
        <v>280</v>
      </c>
      <c r="AO873" s="425" t="s">
        <v>280</v>
      </c>
      <c r="AP873" s="425" t="s">
        <v>280</v>
      </c>
      <c r="AQ873" s="425" t="s">
        <v>280</v>
      </c>
      <c r="AR873" s="425" t="s">
        <v>280</v>
      </c>
      <c r="AS873" s="425" t="s">
        <v>280</v>
      </c>
      <c r="AT873" s="425" t="s">
        <v>280</v>
      </c>
      <c r="AU873" s="425" t="s">
        <v>280</v>
      </c>
      <c r="AV873" s="425" t="s">
        <v>280</v>
      </c>
      <c r="AW873" s="425" t="s">
        <v>280</v>
      </c>
      <c r="AX873" s="425" t="s">
        <v>280</v>
      </c>
      <c r="AY873" s="425" t="s">
        <v>280</v>
      </c>
      <c r="AZ873" s="425" t="s">
        <v>280</v>
      </c>
      <c r="BA873" s="425" t="s">
        <v>280</v>
      </c>
      <c r="BB873" s="425" t="s">
        <v>280</v>
      </c>
      <c r="BC873" s="425" t="s">
        <v>280</v>
      </c>
      <c r="BD873" s="425" t="s">
        <v>280</v>
      </c>
      <c r="BE873" s="425" t="s">
        <v>280</v>
      </c>
      <c r="BF873" s="425" t="s">
        <v>280</v>
      </c>
      <c r="BG873" s="425" t="s">
        <v>280</v>
      </c>
      <c r="BH873" s="425" t="s">
        <v>280</v>
      </c>
      <c r="BI873" s="425" t="s">
        <v>280</v>
      </c>
      <c r="BJ873" s="196"/>
      <c r="BK873" s="196"/>
      <c r="BL873" s="196"/>
      <c r="BM873" s="196"/>
    </row>
    <row r="874" spans="1:65" x14ac:dyDescent="0.35">
      <c r="A874" s="196"/>
      <c r="B874" s="196"/>
      <c r="C874" s="402"/>
      <c r="D874" s="404"/>
      <c r="E874" s="405">
        <v>2</v>
      </c>
      <c r="F874" s="406"/>
      <c r="G874" s="408"/>
      <c r="H874" s="524"/>
      <c r="I874" s="425" t="s">
        <v>280</v>
      </c>
      <c r="J874" s="425" t="s">
        <v>280</v>
      </c>
      <c r="K874" s="425" t="s">
        <v>280</v>
      </c>
      <c r="L874" s="425" t="s">
        <v>280</v>
      </c>
      <c r="M874" s="425" t="s">
        <v>280</v>
      </c>
      <c r="N874" s="425" t="s">
        <v>280</v>
      </c>
      <c r="O874" s="425" t="s">
        <v>280</v>
      </c>
      <c r="P874" s="425" t="s">
        <v>280</v>
      </c>
      <c r="Q874" s="425" t="s">
        <v>280</v>
      </c>
      <c r="R874" s="425" t="s">
        <v>280</v>
      </c>
      <c r="S874" s="425" t="s">
        <v>280</v>
      </c>
      <c r="T874" s="425" t="s">
        <v>280</v>
      </c>
      <c r="U874" s="425" t="s">
        <v>280</v>
      </c>
      <c r="V874" s="425" t="s">
        <v>280</v>
      </c>
      <c r="W874" s="425" t="s">
        <v>280</v>
      </c>
      <c r="X874" s="425" t="s">
        <v>280</v>
      </c>
      <c r="Y874" s="425" t="s">
        <v>280</v>
      </c>
      <c r="Z874" s="425" t="s">
        <v>280</v>
      </c>
      <c r="AA874" s="425" t="s">
        <v>280</v>
      </c>
      <c r="AB874" s="425" t="s">
        <v>280</v>
      </c>
      <c r="AC874" s="425" t="s">
        <v>280</v>
      </c>
      <c r="AD874" s="425" t="s">
        <v>280</v>
      </c>
      <c r="AE874" s="425" t="s">
        <v>280</v>
      </c>
      <c r="AF874" s="425" t="s">
        <v>280</v>
      </c>
      <c r="AG874" s="425" t="s">
        <v>280</v>
      </c>
      <c r="AH874" s="425" t="s">
        <v>280</v>
      </c>
      <c r="AI874" s="425" t="s">
        <v>280</v>
      </c>
      <c r="AJ874" s="425" t="s">
        <v>280</v>
      </c>
      <c r="AK874" s="425" t="s">
        <v>280</v>
      </c>
      <c r="AL874" s="425" t="s">
        <v>280</v>
      </c>
      <c r="AM874" s="425" t="s">
        <v>280</v>
      </c>
      <c r="AN874" s="425" t="s">
        <v>280</v>
      </c>
      <c r="AO874" s="425" t="s">
        <v>280</v>
      </c>
      <c r="AP874" s="425" t="s">
        <v>280</v>
      </c>
      <c r="AQ874" s="425" t="s">
        <v>280</v>
      </c>
      <c r="AR874" s="425" t="s">
        <v>280</v>
      </c>
      <c r="AS874" s="425" t="s">
        <v>280</v>
      </c>
      <c r="AT874" s="425" t="s">
        <v>280</v>
      </c>
      <c r="AU874" s="425" t="s">
        <v>280</v>
      </c>
      <c r="AV874" s="425" t="s">
        <v>280</v>
      </c>
      <c r="AW874" s="425" t="s">
        <v>280</v>
      </c>
      <c r="AX874" s="425" t="s">
        <v>280</v>
      </c>
      <c r="AY874" s="425" t="s">
        <v>280</v>
      </c>
      <c r="AZ874" s="425" t="s">
        <v>280</v>
      </c>
      <c r="BA874" s="425" t="s">
        <v>280</v>
      </c>
      <c r="BB874" s="425" t="s">
        <v>280</v>
      </c>
      <c r="BC874" s="425" t="s">
        <v>280</v>
      </c>
      <c r="BD874" s="425" t="s">
        <v>280</v>
      </c>
      <c r="BE874" s="425" t="s">
        <v>280</v>
      </c>
      <c r="BF874" s="425" t="s">
        <v>280</v>
      </c>
      <c r="BG874" s="425" t="s">
        <v>280</v>
      </c>
      <c r="BH874" s="425" t="s">
        <v>280</v>
      </c>
      <c r="BI874" s="425" t="s">
        <v>280</v>
      </c>
      <c r="BJ874" s="407"/>
      <c r="BK874" s="196"/>
      <c r="BL874" s="196"/>
      <c r="BM874" s="196"/>
    </row>
    <row r="875" spans="1:65" x14ac:dyDescent="0.35">
      <c r="A875" s="196"/>
      <c r="B875" s="196"/>
      <c r="C875" s="402"/>
      <c r="D875" s="404"/>
      <c r="E875" s="405">
        <v>3</v>
      </c>
      <c r="F875" s="406"/>
      <c r="G875" s="408"/>
      <c r="H875" s="409"/>
      <c r="I875" s="524"/>
      <c r="J875" s="425" t="s">
        <v>280</v>
      </c>
      <c r="K875" s="425" t="s">
        <v>280</v>
      </c>
      <c r="L875" s="425" t="s">
        <v>280</v>
      </c>
      <c r="M875" s="425" t="s">
        <v>280</v>
      </c>
      <c r="N875" s="425" t="s">
        <v>280</v>
      </c>
      <c r="O875" s="425" t="s">
        <v>280</v>
      </c>
      <c r="P875" s="425" t="s">
        <v>280</v>
      </c>
      <c r="Q875" s="425" t="s">
        <v>280</v>
      </c>
      <c r="R875" s="425" t="s">
        <v>280</v>
      </c>
      <c r="S875" s="425" t="s">
        <v>280</v>
      </c>
      <c r="T875" s="425" t="s">
        <v>280</v>
      </c>
      <c r="U875" s="425" t="s">
        <v>280</v>
      </c>
      <c r="V875" s="425" t="s">
        <v>280</v>
      </c>
      <c r="W875" s="425" t="s">
        <v>280</v>
      </c>
      <c r="X875" s="425" t="s">
        <v>280</v>
      </c>
      <c r="Y875" s="425" t="s">
        <v>280</v>
      </c>
      <c r="Z875" s="425" t="s">
        <v>280</v>
      </c>
      <c r="AA875" s="425" t="s">
        <v>280</v>
      </c>
      <c r="AB875" s="425" t="s">
        <v>280</v>
      </c>
      <c r="AC875" s="425" t="s">
        <v>280</v>
      </c>
      <c r="AD875" s="425" t="s">
        <v>280</v>
      </c>
      <c r="AE875" s="425" t="s">
        <v>280</v>
      </c>
      <c r="AF875" s="425" t="s">
        <v>280</v>
      </c>
      <c r="AG875" s="425" t="s">
        <v>280</v>
      </c>
      <c r="AH875" s="425" t="s">
        <v>280</v>
      </c>
      <c r="AI875" s="425" t="s">
        <v>280</v>
      </c>
      <c r="AJ875" s="425" t="s">
        <v>280</v>
      </c>
      <c r="AK875" s="425" t="s">
        <v>280</v>
      </c>
      <c r="AL875" s="425" t="s">
        <v>280</v>
      </c>
      <c r="AM875" s="425" t="s">
        <v>280</v>
      </c>
      <c r="AN875" s="425" t="s">
        <v>280</v>
      </c>
      <c r="AO875" s="425" t="s">
        <v>280</v>
      </c>
      <c r="AP875" s="425" t="s">
        <v>280</v>
      </c>
      <c r="AQ875" s="425" t="s">
        <v>280</v>
      </c>
      <c r="AR875" s="425" t="s">
        <v>280</v>
      </c>
      <c r="AS875" s="425" t="s">
        <v>280</v>
      </c>
      <c r="AT875" s="425" t="s">
        <v>280</v>
      </c>
      <c r="AU875" s="425" t="s">
        <v>280</v>
      </c>
      <c r="AV875" s="425" t="s">
        <v>280</v>
      </c>
      <c r="AW875" s="425" t="s">
        <v>280</v>
      </c>
      <c r="AX875" s="425" t="s">
        <v>280</v>
      </c>
      <c r="AY875" s="425" t="s">
        <v>280</v>
      </c>
      <c r="AZ875" s="425" t="s">
        <v>280</v>
      </c>
      <c r="BA875" s="425" t="s">
        <v>280</v>
      </c>
      <c r="BB875" s="425" t="s">
        <v>280</v>
      </c>
      <c r="BC875" s="425" t="s">
        <v>280</v>
      </c>
      <c r="BD875" s="425" t="s">
        <v>280</v>
      </c>
      <c r="BE875" s="425" t="s">
        <v>280</v>
      </c>
      <c r="BF875" s="425" t="s">
        <v>280</v>
      </c>
      <c r="BG875" s="425" t="s">
        <v>280</v>
      </c>
      <c r="BH875" s="425" t="s">
        <v>280</v>
      </c>
      <c r="BI875" s="425" t="s">
        <v>280</v>
      </c>
      <c r="BJ875" s="196"/>
      <c r="BK875" s="196"/>
      <c r="BL875" s="196"/>
      <c r="BM875" s="196"/>
    </row>
    <row r="876" spans="1:65" x14ac:dyDescent="0.35">
      <c r="A876" s="196"/>
      <c r="B876" s="196"/>
      <c r="C876" s="402"/>
      <c r="D876" s="404"/>
      <c r="E876" s="405">
        <v>4</v>
      </c>
      <c r="F876" s="406"/>
      <c r="G876" s="408"/>
      <c r="H876" s="409"/>
      <c r="I876" s="409"/>
      <c r="J876" s="524"/>
      <c r="K876" s="425" t="s">
        <v>280</v>
      </c>
      <c r="L876" s="425" t="s">
        <v>280</v>
      </c>
      <c r="M876" s="425" t="s">
        <v>280</v>
      </c>
      <c r="N876" s="425" t="s">
        <v>280</v>
      </c>
      <c r="O876" s="425" t="s">
        <v>280</v>
      </c>
      <c r="P876" s="425" t="s">
        <v>280</v>
      </c>
      <c r="Q876" s="425" t="s">
        <v>280</v>
      </c>
      <c r="R876" s="425" t="s">
        <v>280</v>
      </c>
      <c r="S876" s="425" t="s">
        <v>280</v>
      </c>
      <c r="T876" s="425" t="s">
        <v>280</v>
      </c>
      <c r="U876" s="425" t="s">
        <v>280</v>
      </c>
      <c r="V876" s="425" t="s">
        <v>280</v>
      </c>
      <c r="W876" s="425" t="s">
        <v>280</v>
      </c>
      <c r="X876" s="425" t="s">
        <v>280</v>
      </c>
      <c r="Y876" s="425" t="s">
        <v>280</v>
      </c>
      <c r="Z876" s="425" t="s">
        <v>280</v>
      </c>
      <c r="AA876" s="425" t="s">
        <v>280</v>
      </c>
      <c r="AB876" s="425" t="s">
        <v>280</v>
      </c>
      <c r="AC876" s="425" t="s">
        <v>280</v>
      </c>
      <c r="AD876" s="425" t="s">
        <v>280</v>
      </c>
      <c r="AE876" s="425" t="s">
        <v>280</v>
      </c>
      <c r="AF876" s="425" t="s">
        <v>280</v>
      </c>
      <c r="AG876" s="425" t="s">
        <v>280</v>
      </c>
      <c r="AH876" s="425" t="s">
        <v>280</v>
      </c>
      <c r="AI876" s="425" t="s">
        <v>280</v>
      </c>
      <c r="AJ876" s="425" t="s">
        <v>280</v>
      </c>
      <c r="AK876" s="425" t="s">
        <v>280</v>
      </c>
      <c r="AL876" s="425" t="s">
        <v>280</v>
      </c>
      <c r="AM876" s="425" t="s">
        <v>280</v>
      </c>
      <c r="AN876" s="425" t="s">
        <v>280</v>
      </c>
      <c r="AO876" s="425" t="s">
        <v>280</v>
      </c>
      <c r="AP876" s="425" t="s">
        <v>280</v>
      </c>
      <c r="AQ876" s="425" t="s">
        <v>280</v>
      </c>
      <c r="AR876" s="425" t="s">
        <v>280</v>
      </c>
      <c r="AS876" s="425" t="s">
        <v>280</v>
      </c>
      <c r="AT876" s="425" t="s">
        <v>280</v>
      </c>
      <c r="AU876" s="425" t="s">
        <v>280</v>
      </c>
      <c r="AV876" s="425" t="s">
        <v>280</v>
      </c>
      <c r="AW876" s="425" t="s">
        <v>280</v>
      </c>
      <c r="AX876" s="425" t="s">
        <v>280</v>
      </c>
      <c r="AY876" s="425" t="s">
        <v>280</v>
      </c>
      <c r="AZ876" s="425" t="s">
        <v>280</v>
      </c>
      <c r="BA876" s="425" t="s">
        <v>280</v>
      </c>
      <c r="BB876" s="425" t="s">
        <v>280</v>
      </c>
      <c r="BC876" s="425" t="s">
        <v>280</v>
      </c>
      <c r="BD876" s="425" t="s">
        <v>280</v>
      </c>
      <c r="BE876" s="425" t="s">
        <v>280</v>
      </c>
      <c r="BF876" s="425" t="s">
        <v>280</v>
      </c>
      <c r="BG876" s="425" t="s">
        <v>280</v>
      </c>
      <c r="BH876" s="425" t="s">
        <v>280</v>
      </c>
      <c r="BI876" s="425" t="s">
        <v>280</v>
      </c>
      <c r="BJ876" s="196"/>
      <c r="BK876" s="196"/>
      <c r="BL876" s="196"/>
      <c r="BM876" s="196"/>
    </row>
    <row r="877" spans="1:65" x14ac:dyDescent="0.35">
      <c r="A877" s="196"/>
      <c r="B877" s="196"/>
      <c r="C877" s="402"/>
      <c r="D877" s="404"/>
      <c r="E877" s="405">
        <v>5</v>
      </c>
      <c r="F877" s="406"/>
      <c r="G877" s="408"/>
      <c r="H877" s="409"/>
      <c r="I877" s="409"/>
      <c r="J877" s="409"/>
      <c r="K877" s="524"/>
      <c r="L877" s="425" t="s">
        <v>280</v>
      </c>
      <c r="M877" s="425" t="s">
        <v>280</v>
      </c>
      <c r="N877" s="425" t="s">
        <v>280</v>
      </c>
      <c r="O877" s="425" t="s">
        <v>280</v>
      </c>
      <c r="P877" s="425" t="s">
        <v>280</v>
      </c>
      <c r="Q877" s="425" t="s">
        <v>280</v>
      </c>
      <c r="R877" s="425" t="s">
        <v>280</v>
      </c>
      <c r="S877" s="425" t="s">
        <v>280</v>
      </c>
      <c r="T877" s="425" t="s">
        <v>280</v>
      </c>
      <c r="U877" s="425" t="s">
        <v>280</v>
      </c>
      <c r="V877" s="425" t="s">
        <v>280</v>
      </c>
      <c r="W877" s="425" t="s">
        <v>280</v>
      </c>
      <c r="X877" s="425" t="s">
        <v>280</v>
      </c>
      <c r="Y877" s="425" t="s">
        <v>280</v>
      </c>
      <c r="Z877" s="425" t="s">
        <v>280</v>
      </c>
      <c r="AA877" s="425" t="s">
        <v>280</v>
      </c>
      <c r="AB877" s="425" t="s">
        <v>280</v>
      </c>
      <c r="AC877" s="425" t="s">
        <v>280</v>
      </c>
      <c r="AD877" s="425" t="s">
        <v>280</v>
      </c>
      <c r="AE877" s="425" t="s">
        <v>280</v>
      </c>
      <c r="AF877" s="425" t="s">
        <v>280</v>
      </c>
      <c r="AG877" s="425" t="s">
        <v>280</v>
      </c>
      <c r="AH877" s="425" t="s">
        <v>280</v>
      </c>
      <c r="AI877" s="425" t="s">
        <v>280</v>
      </c>
      <c r="AJ877" s="425" t="s">
        <v>280</v>
      </c>
      <c r="AK877" s="425" t="s">
        <v>280</v>
      </c>
      <c r="AL877" s="425" t="s">
        <v>280</v>
      </c>
      <c r="AM877" s="425" t="s">
        <v>280</v>
      </c>
      <c r="AN877" s="425" t="s">
        <v>280</v>
      </c>
      <c r="AO877" s="425" t="s">
        <v>280</v>
      </c>
      <c r="AP877" s="425" t="s">
        <v>280</v>
      </c>
      <c r="AQ877" s="425" t="s">
        <v>280</v>
      </c>
      <c r="AR877" s="425" t="s">
        <v>280</v>
      </c>
      <c r="AS877" s="425" t="s">
        <v>280</v>
      </c>
      <c r="AT877" s="425" t="s">
        <v>280</v>
      </c>
      <c r="AU877" s="425" t="s">
        <v>280</v>
      </c>
      <c r="AV877" s="425" t="s">
        <v>280</v>
      </c>
      <c r="AW877" s="425" t="s">
        <v>280</v>
      </c>
      <c r="AX877" s="425" t="s">
        <v>280</v>
      </c>
      <c r="AY877" s="425" t="s">
        <v>280</v>
      </c>
      <c r="AZ877" s="425" t="s">
        <v>280</v>
      </c>
      <c r="BA877" s="425" t="s">
        <v>280</v>
      </c>
      <c r="BB877" s="425" t="s">
        <v>280</v>
      </c>
      <c r="BC877" s="425" t="s">
        <v>280</v>
      </c>
      <c r="BD877" s="425" t="s">
        <v>280</v>
      </c>
      <c r="BE877" s="425" t="s">
        <v>280</v>
      </c>
      <c r="BF877" s="425" t="s">
        <v>280</v>
      </c>
      <c r="BG877" s="425" t="s">
        <v>280</v>
      </c>
      <c r="BH877" s="425" t="s">
        <v>280</v>
      </c>
      <c r="BI877" s="425" t="s">
        <v>280</v>
      </c>
      <c r="BJ877" s="196"/>
      <c r="BK877" s="196"/>
      <c r="BL877" s="196"/>
      <c r="BM877" s="196"/>
    </row>
    <row r="878" spans="1:65" x14ac:dyDescent="0.35">
      <c r="A878" s="196"/>
      <c r="B878" s="196"/>
      <c r="C878" s="402"/>
      <c r="D878" s="404"/>
      <c r="E878" s="405">
        <v>6</v>
      </c>
      <c r="F878" s="406"/>
      <c r="G878" s="408"/>
      <c r="H878" s="409"/>
      <c r="I878" s="409"/>
      <c r="J878" s="409"/>
      <c r="K878" s="409"/>
      <c r="L878" s="524"/>
      <c r="M878" s="425" t="s">
        <v>280</v>
      </c>
      <c r="N878" s="425" t="s">
        <v>280</v>
      </c>
      <c r="O878" s="425" t="s">
        <v>280</v>
      </c>
      <c r="P878" s="425" t="s">
        <v>280</v>
      </c>
      <c r="Q878" s="425" t="s">
        <v>280</v>
      </c>
      <c r="R878" s="425" t="s">
        <v>280</v>
      </c>
      <c r="S878" s="425" t="s">
        <v>280</v>
      </c>
      <c r="T878" s="425" t="s">
        <v>280</v>
      </c>
      <c r="U878" s="425" t="s">
        <v>280</v>
      </c>
      <c r="V878" s="425" t="s">
        <v>280</v>
      </c>
      <c r="W878" s="425" t="s">
        <v>280</v>
      </c>
      <c r="X878" s="425" t="s">
        <v>280</v>
      </c>
      <c r="Y878" s="425" t="s">
        <v>280</v>
      </c>
      <c r="Z878" s="425" t="s">
        <v>280</v>
      </c>
      <c r="AA878" s="425" t="s">
        <v>280</v>
      </c>
      <c r="AB878" s="425" t="s">
        <v>280</v>
      </c>
      <c r="AC878" s="425" t="s">
        <v>280</v>
      </c>
      <c r="AD878" s="425" t="s">
        <v>280</v>
      </c>
      <c r="AE878" s="425" t="s">
        <v>280</v>
      </c>
      <c r="AF878" s="425" t="s">
        <v>280</v>
      </c>
      <c r="AG878" s="425" t="s">
        <v>280</v>
      </c>
      <c r="AH878" s="425" t="s">
        <v>280</v>
      </c>
      <c r="AI878" s="425" t="s">
        <v>280</v>
      </c>
      <c r="AJ878" s="425" t="s">
        <v>280</v>
      </c>
      <c r="AK878" s="425" t="s">
        <v>280</v>
      </c>
      <c r="AL878" s="425" t="s">
        <v>280</v>
      </c>
      <c r="AM878" s="425" t="s">
        <v>280</v>
      </c>
      <c r="AN878" s="425" t="s">
        <v>280</v>
      </c>
      <c r="AO878" s="425" t="s">
        <v>280</v>
      </c>
      <c r="AP878" s="425" t="s">
        <v>280</v>
      </c>
      <c r="AQ878" s="425" t="s">
        <v>280</v>
      </c>
      <c r="AR878" s="425" t="s">
        <v>280</v>
      </c>
      <c r="AS878" s="425" t="s">
        <v>280</v>
      </c>
      <c r="AT878" s="425" t="s">
        <v>280</v>
      </c>
      <c r="AU878" s="425" t="s">
        <v>280</v>
      </c>
      <c r="AV878" s="425" t="s">
        <v>280</v>
      </c>
      <c r="AW878" s="425" t="s">
        <v>280</v>
      </c>
      <c r="AX878" s="425" t="s">
        <v>280</v>
      </c>
      <c r="AY878" s="425" t="s">
        <v>280</v>
      </c>
      <c r="AZ878" s="425" t="s">
        <v>280</v>
      </c>
      <c r="BA878" s="425" t="s">
        <v>280</v>
      </c>
      <c r="BB878" s="425" t="s">
        <v>280</v>
      </c>
      <c r="BC878" s="425" t="s">
        <v>280</v>
      </c>
      <c r="BD878" s="425" t="s">
        <v>280</v>
      </c>
      <c r="BE878" s="425" t="s">
        <v>280</v>
      </c>
      <c r="BF878" s="425" t="s">
        <v>280</v>
      </c>
      <c r="BG878" s="425" t="s">
        <v>280</v>
      </c>
      <c r="BH878" s="425" t="s">
        <v>280</v>
      </c>
      <c r="BI878" s="425" t="s">
        <v>280</v>
      </c>
      <c r="BJ878" s="196"/>
      <c r="BK878" s="196"/>
      <c r="BL878" s="196"/>
      <c r="BM878" s="196"/>
    </row>
    <row r="879" spans="1:65" x14ac:dyDescent="0.35">
      <c r="A879" s="196"/>
      <c r="B879" s="196"/>
      <c r="C879" s="402"/>
      <c r="D879" s="404"/>
      <c r="E879" s="405">
        <v>7</v>
      </c>
      <c r="F879" s="406"/>
      <c r="G879" s="408"/>
      <c r="H879" s="409"/>
      <c r="I879" s="409"/>
      <c r="J879" s="409"/>
      <c r="K879" s="409"/>
      <c r="L879" s="409"/>
      <c r="M879" s="524"/>
      <c r="N879" s="425" t="s">
        <v>280</v>
      </c>
      <c r="O879" s="425" t="s">
        <v>280</v>
      </c>
      <c r="P879" s="425" t="s">
        <v>280</v>
      </c>
      <c r="Q879" s="425" t="s">
        <v>280</v>
      </c>
      <c r="R879" s="425" t="s">
        <v>280</v>
      </c>
      <c r="S879" s="425" t="s">
        <v>280</v>
      </c>
      <c r="T879" s="425" t="s">
        <v>280</v>
      </c>
      <c r="U879" s="425" t="s">
        <v>280</v>
      </c>
      <c r="V879" s="425" t="s">
        <v>280</v>
      </c>
      <c r="W879" s="425" t="s">
        <v>280</v>
      </c>
      <c r="X879" s="425" t="s">
        <v>280</v>
      </c>
      <c r="Y879" s="425" t="s">
        <v>280</v>
      </c>
      <c r="Z879" s="425" t="s">
        <v>280</v>
      </c>
      <c r="AA879" s="425" t="s">
        <v>280</v>
      </c>
      <c r="AB879" s="425" t="s">
        <v>280</v>
      </c>
      <c r="AC879" s="425" t="s">
        <v>280</v>
      </c>
      <c r="AD879" s="425" t="s">
        <v>280</v>
      </c>
      <c r="AE879" s="425" t="s">
        <v>280</v>
      </c>
      <c r="AF879" s="425" t="s">
        <v>280</v>
      </c>
      <c r="AG879" s="425" t="s">
        <v>280</v>
      </c>
      <c r="AH879" s="425" t="s">
        <v>280</v>
      </c>
      <c r="AI879" s="425" t="s">
        <v>280</v>
      </c>
      <c r="AJ879" s="425" t="s">
        <v>280</v>
      </c>
      <c r="AK879" s="425" t="s">
        <v>280</v>
      </c>
      <c r="AL879" s="425" t="s">
        <v>280</v>
      </c>
      <c r="AM879" s="425" t="s">
        <v>280</v>
      </c>
      <c r="AN879" s="425" t="s">
        <v>280</v>
      </c>
      <c r="AO879" s="425" t="s">
        <v>280</v>
      </c>
      <c r="AP879" s="425" t="s">
        <v>280</v>
      </c>
      <c r="AQ879" s="425" t="s">
        <v>280</v>
      </c>
      <c r="AR879" s="425" t="s">
        <v>280</v>
      </c>
      <c r="AS879" s="425" t="s">
        <v>280</v>
      </c>
      <c r="AT879" s="425" t="s">
        <v>280</v>
      </c>
      <c r="AU879" s="425" t="s">
        <v>280</v>
      </c>
      <c r="AV879" s="425" t="s">
        <v>280</v>
      </c>
      <c r="AW879" s="425" t="s">
        <v>280</v>
      </c>
      <c r="AX879" s="425" t="s">
        <v>280</v>
      </c>
      <c r="AY879" s="425" t="s">
        <v>280</v>
      </c>
      <c r="AZ879" s="425" t="s">
        <v>280</v>
      </c>
      <c r="BA879" s="425" t="s">
        <v>280</v>
      </c>
      <c r="BB879" s="425" t="s">
        <v>280</v>
      </c>
      <c r="BC879" s="425" t="s">
        <v>280</v>
      </c>
      <c r="BD879" s="425" t="s">
        <v>280</v>
      </c>
      <c r="BE879" s="425" t="s">
        <v>280</v>
      </c>
      <c r="BF879" s="425" t="s">
        <v>280</v>
      </c>
      <c r="BG879" s="425" t="s">
        <v>280</v>
      </c>
      <c r="BH879" s="425" t="s">
        <v>280</v>
      </c>
      <c r="BI879" s="425" t="s">
        <v>280</v>
      </c>
      <c r="BJ879" s="196"/>
      <c r="BK879" s="196"/>
      <c r="BL879" s="196"/>
      <c r="BM879" s="196"/>
    </row>
    <row r="880" spans="1:65" x14ac:dyDescent="0.35">
      <c r="A880" s="196"/>
      <c r="B880" s="196"/>
      <c r="C880" s="402"/>
      <c r="D880" s="404"/>
      <c r="E880" s="405">
        <v>8</v>
      </c>
      <c r="F880" s="406"/>
      <c r="G880" s="408"/>
      <c r="H880" s="409"/>
      <c r="I880" s="409"/>
      <c r="J880" s="409"/>
      <c r="K880" s="409"/>
      <c r="L880" s="409"/>
      <c r="M880" s="409"/>
      <c r="N880" s="524"/>
      <c r="O880" s="425" t="s">
        <v>280</v>
      </c>
      <c r="P880" s="425" t="s">
        <v>280</v>
      </c>
      <c r="Q880" s="425" t="s">
        <v>280</v>
      </c>
      <c r="R880" s="425" t="s">
        <v>280</v>
      </c>
      <c r="S880" s="425" t="s">
        <v>280</v>
      </c>
      <c r="T880" s="425" t="s">
        <v>280</v>
      </c>
      <c r="U880" s="425" t="s">
        <v>280</v>
      </c>
      <c r="V880" s="425" t="s">
        <v>280</v>
      </c>
      <c r="W880" s="425" t="s">
        <v>280</v>
      </c>
      <c r="X880" s="425" t="s">
        <v>280</v>
      </c>
      <c r="Y880" s="425" t="s">
        <v>280</v>
      </c>
      <c r="Z880" s="425" t="s">
        <v>280</v>
      </c>
      <c r="AA880" s="425" t="s">
        <v>280</v>
      </c>
      <c r="AB880" s="425" t="s">
        <v>280</v>
      </c>
      <c r="AC880" s="425" t="s">
        <v>280</v>
      </c>
      <c r="AD880" s="425" t="s">
        <v>280</v>
      </c>
      <c r="AE880" s="425" t="s">
        <v>280</v>
      </c>
      <c r="AF880" s="425" t="s">
        <v>280</v>
      </c>
      <c r="AG880" s="425" t="s">
        <v>280</v>
      </c>
      <c r="AH880" s="425" t="s">
        <v>280</v>
      </c>
      <c r="AI880" s="425" t="s">
        <v>280</v>
      </c>
      <c r="AJ880" s="425" t="s">
        <v>280</v>
      </c>
      <c r="AK880" s="425" t="s">
        <v>280</v>
      </c>
      <c r="AL880" s="425" t="s">
        <v>280</v>
      </c>
      <c r="AM880" s="425" t="s">
        <v>280</v>
      </c>
      <c r="AN880" s="425" t="s">
        <v>280</v>
      </c>
      <c r="AO880" s="425" t="s">
        <v>280</v>
      </c>
      <c r="AP880" s="425" t="s">
        <v>280</v>
      </c>
      <c r="AQ880" s="425" t="s">
        <v>280</v>
      </c>
      <c r="AR880" s="425" t="s">
        <v>280</v>
      </c>
      <c r="AS880" s="425" t="s">
        <v>280</v>
      </c>
      <c r="AT880" s="425" t="s">
        <v>280</v>
      </c>
      <c r="AU880" s="425" t="s">
        <v>280</v>
      </c>
      <c r="AV880" s="425" t="s">
        <v>280</v>
      </c>
      <c r="AW880" s="425" t="s">
        <v>280</v>
      </c>
      <c r="AX880" s="425" t="s">
        <v>280</v>
      </c>
      <c r="AY880" s="425" t="s">
        <v>280</v>
      </c>
      <c r="AZ880" s="425" t="s">
        <v>280</v>
      </c>
      <c r="BA880" s="425" t="s">
        <v>280</v>
      </c>
      <c r="BB880" s="425" t="s">
        <v>280</v>
      </c>
      <c r="BC880" s="425" t="s">
        <v>280</v>
      </c>
      <c r="BD880" s="425" t="s">
        <v>280</v>
      </c>
      <c r="BE880" s="425" t="s">
        <v>280</v>
      </c>
      <c r="BF880" s="425" t="s">
        <v>280</v>
      </c>
      <c r="BG880" s="425" t="s">
        <v>280</v>
      </c>
      <c r="BH880" s="425" t="s">
        <v>280</v>
      </c>
      <c r="BI880" s="425" t="s">
        <v>280</v>
      </c>
      <c r="BJ880" s="196"/>
      <c r="BK880" s="196"/>
      <c r="BL880" s="196"/>
      <c r="BM880" s="196"/>
    </row>
    <row r="881" spans="1:65" x14ac:dyDescent="0.35">
      <c r="A881" s="196"/>
      <c r="B881" s="196"/>
      <c r="C881" s="402"/>
      <c r="D881" s="404"/>
      <c r="E881" s="405">
        <v>9</v>
      </c>
      <c r="F881" s="406"/>
      <c r="G881" s="408"/>
      <c r="H881" s="409"/>
      <c r="I881" s="409"/>
      <c r="J881" s="409"/>
      <c r="K881" s="409"/>
      <c r="L881" s="409"/>
      <c r="M881" s="409"/>
      <c r="N881" s="409"/>
      <c r="O881" s="524"/>
      <c r="P881" s="425" t="s">
        <v>280</v>
      </c>
      <c r="Q881" s="425" t="s">
        <v>280</v>
      </c>
      <c r="R881" s="425" t="s">
        <v>280</v>
      </c>
      <c r="S881" s="425" t="s">
        <v>280</v>
      </c>
      <c r="T881" s="425" t="s">
        <v>280</v>
      </c>
      <c r="U881" s="425" t="s">
        <v>280</v>
      </c>
      <c r="V881" s="425" t="s">
        <v>280</v>
      </c>
      <c r="W881" s="425" t="s">
        <v>280</v>
      </c>
      <c r="X881" s="425" t="s">
        <v>280</v>
      </c>
      <c r="Y881" s="425" t="s">
        <v>280</v>
      </c>
      <c r="Z881" s="425" t="s">
        <v>280</v>
      </c>
      <c r="AA881" s="425" t="s">
        <v>280</v>
      </c>
      <c r="AB881" s="425" t="s">
        <v>280</v>
      </c>
      <c r="AC881" s="425" t="s">
        <v>280</v>
      </c>
      <c r="AD881" s="425" t="s">
        <v>280</v>
      </c>
      <c r="AE881" s="425" t="s">
        <v>280</v>
      </c>
      <c r="AF881" s="425" t="s">
        <v>280</v>
      </c>
      <c r="AG881" s="425" t="s">
        <v>280</v>
      </c>
      <c r="AH881" s="425" t="s">
        <v>280</v>
      </c>
      <c r="AI881" s="425" t="s">
        <v>280</v>
      </c>
      <c r="AJ881" s="425" t="s">
        <v>280</v>
      </c>
      <c r="AK881" s="425" t="s">
        <v>280</v>
      </c>
      <c r="AL881" s="425" t="s">
        <v>280</v>
      </c>
      <c r="AM881" s="425" t="s">
        <v>280</v>
      </c>
      <c r="AN881" s="425" t="s">
        <v>280</v>
      </c>
      <c r="AO881" s="425" t="s">
        <v>280</v>
      </c>
      <c r="AP881" s="425" t="s">
        <v>280</v>
      </c>
      <c r="AQ881" s="425" t="s">
        <v>280</v>
      </c>
      <c r="AR881" s="425" t="s">
        <v>280</v>
      </c>
      <c r="AS881" s="425" t="s">
        <v>280</v>
      </c>
      <c r="AT881" s="425" t="s">
        <v>280</v>
      </c>
      <c r="AU881" s="425" t="s">
        <v>280</v>
      </c>
      <c r="AV881" s="425" t="s">
        <v>280</v>
      </c>
      <c r="AW881" s="425" t="s">
        <v>280</v>
      </c>
      <c r="AX881" s="425" t="s">
        <v>280</v>
      </c>
      <c r="AY881" s="425" t="s">
        <v>280</v>
      </c>
      <c r="AZ881" s="425" t="s">
        <v>280</v>
      </c>
      <c r="BA881" s="425" t="s">
        <v>280</v>
      </c>
      <c r="BB881" s="425" t="s">
        <v>280</v>
      </c>
      <c r="BC881" s="425" t="s">
        <v>280</v>
      </c>
      <c r="BD881" s="425" t="s">
        <v>280</v>
      </c>
      <c r="BE881" s="425" t="s">
        <v>280</v>
      </c>
      <c r="BF881" s="425" t="s">
        <v>280</v>
      </c>
      <c r="BG881" s="425" t="s">
        <v>280</v>
      </c>
      <c r="BH881" s="425" t="s">
        <v>280</v>
      </c>
      <c r="BI881" s="425" t="s">
        <v>280</v>
      </c>
      <c r="BJ881" s="196"/>
      <c r="BK881" s="196"/>
      <c r="BL881" s="196"/>
      <c r="BM881" s="196"/>
    </row>
    <row r="882" spans="1:65" x14ac:dyDescent="0.35">
      <c r="A882" s="196"/>
      <c r="B882" s="196"/>
      <c r="C882" s="402"/>
      <c r="D882" s="404"/>
      <c r="E882" s="411">
        <v>10</v>
      </c>
      <c r="F882" s="406"/>
      <c r="G882" s="408"/>
      <c r="H882" s="409"/>
      <c r="I882" s="409"/>
      <c r="J882" s="409"/>
      <c r="K882" s="409"/>
      <c r="L882" s="409"/>
      <c r="M882" s="409"/>
      <c r="N882" s="409"/>
      <c r="O882" s="409"/>
      <c r="P882" s="524"/>
      <c r="Q882" s="425" t="s">
        <v>280</v>
      </c>
      <c r="R882" s="425" t="s">
        <v>280</v>
      </c>
      <c r="S882" s="425" t="s">
        <v>280</v>
      </c>
      <c r="T882" s="425" t="s">
        <v>280</v>
      </c>
      <c r="U882" s="425" t="s">
        <v>280</v>
      </c>
      <c r="V882" s="425" t="s">
        <v>280</v>
      </c>
      <c r="W882" s="425" t="s">
        <v>280</v>
      </c>
      <c r="X882" s="425" t="s">
        <v>280</v>
      </c>
      <c r="Y882" s="425" t="s">
        <v>280</v>
      </c>
      <c r="Z882" s="425" t="s">
        <v>280</v>
      </c>
      <c r="AA882" s="425" t="s">
        <v>280</v>
      </c>
      <c r="AB882" s="425" t="s">
        <v>280</v>
      </c>
      <c r="AC882" s="425" t="s">
        <v>280</v>
      </c>
      <c r="AD882" s="425" t="s">
        <v>280</v>
      </c>
      <c r="AE882" s="425" t="s">
        <v>280</v>
      </c>
      <c r="AF882" s="425" t="s">
        <v>280</v>
      </c>
      <c r="AG882" s="425" t="s">
        <v>280</v>
      </c>
      <c r="AH882" s="425" t="s">
        <v>280</v>
      </c>
      <c r="AI882" s="425" t="s">
        <v>280</v>
      </c>
      <c r="AJ882" s="425" t="s">
        <v>280</v>
      </c>
      <c r="AK882" s="425" t="s">
        <v>280</v>
      </c>
      <c r="AL882" s="425" t="s">
        <v>280</v>
      </c>
      <c r="AM882" s="425" t="s">
        <v>280</v>
      </c>
      <c r="AN882" s="425" t="s">
        <v>280</v>
      </c>
      <c r="AO882" s="425" t="s">
        <v>280</v>
      </c>
      <c r="AP882" s="425" t="s">
        <v>280</v>
      </c>
      <c r="AQ882" s="425" t="s">
        <v>280</v>
      </c>
      <c r="AR882" s="425" t="s">
        <v>280</v>
      </c>
      <c r="AS882" s="425" t="s">
        <v>280</v>
      </c>
      <c r="AT882" s="425" t="s">
        <v>280</v>
      </c>
      <c r="AU882" s="425" t="s">
        <v>280</v>
      </c>
      <c r="AV882" s="425" t="s">
        <v>280</v>
      </c>
      <c r="AW882" s="425" t="s">
        <v>280</v>
      </c>
      <c r="AX882" s="425" t="s">
        <v>280</v>
      </c>
      <c r="AY882" s="425" t="s">
        <v>280</v>
      </c>
      <c r="AZ882" s="425" t="s">
        <v>280</v>
      </c>
      <c r="BA882" s="425" t="s">
        <v>280</v>
      </c>
      <c r="BB882" s="425" t="s">
        <v>280</v>
      </c>
      <c r="BC882" s="425" t="s">
        <v>280</v>
      </c>
      <c r="BD882" s="425" t="s">
        <v>280</v>
      </c>
      <c r="BE882" s="425" t="s">
        <v>280</v>
      </c>
      <c r="BF882" s="425" t="s">
        <v>280</v>
      </c>
      <c r="BG882" s="425" t="s">
        <v>280</v>
      </c>
      <c r="BH882" s="425" t="s">
        <v>280</v>
      </c>
      <c r="BI882" s="425" t="s">
        <v>280</v>
      </c>
      <c r="BJ882" s="196"/>
      <c r="BK882" s="196"/>
      <c r="BL882" s="196"/>
      <c r="BM882" s="196"/>
    </row>
    <row r="883" spans="1:65" x14ac:dyDescent="0.35">
      <c r="A883" s="196"/>
      <c r="B883" s="196"/>
      <c r="C883" s="402" t="s">
        <v>54</v>
      </c>
      <c r="D883" s="196"/>
      <c r="E883" s="196"/>
      <c r="F883" s="412"/>
      <c r="G883" s="426">
        <v>0</v>
      </c>
      <c r="H883" s="426">
        <v>0</v>
      </c>
      <c r="I883" s="426">
        <v>0</v>
      </c>
      <c r="J883" s="426">
        <v>0</v>
      </c>
      <c r="K883" s="426">
        <v>0</v>
      </c>
      <c r="L883" s="426">
        <v>0</v>
      </c>
      <c r="M883" s="426">
        <v>0</v>
      </c>
      <c r="N883" s="426">
        <v>0</v>
      </c>
      <c r="O883" s="426">
        <v>0</v>
      </c>
      <c r="P883" s="426">
        <v>0</v>
      </c>
      <c r="Q883" s="426">
        <v>0</v>
      </c>
      <c r="R883" s="426">
        <v>0</v>
      </c>
      <c r="S883" s="426">
        <v>0</v>
      </c>
      <c r="T883" s="426">
        <v>0</v>
      </c>
      <c r="U883" s="426">
        <v>0</v>
      </c>
      <c r="V883" s="426">
        <v>0</v>
      </c>
      <c r="W883" s="426">
        <v>0</v>
      </c>
      <c r="X883" s="426">
        <v>0</v>
      </c>
      <c r="Y883" s="426">
        <v>0</v>
      </c>
      <c r="Z883" s="426">
        <v>0</v>
      </c>
      <c r="AA883" s="426">
        <v>0</v>
      </c>
      <c r="AB883" s="426">
        <v>0</v>
      </c>
      <c r="AC883" s="426">
        <v>0</v>
      </c>
      <c r="AD883" s="426">
        <v>0</v>
      </c>
      <c r="AE883" s="426">
        <v>0</v>
      </c>
      <c r="AF883" s="426">
        <v>0</v>
      </c>
      <c r="AG883" s="426">
        <v>0</v>
      </c>
      <c r="AH883" s="426">
        <v>0</v>
      </c>
      <c r="AI883" s="426">
        <v>0</v>
      </c>
      <c r="AJ883" s="426">
        <v>0</v>
      </c>
      <c r="AK883" s="426">
        <v>0</v>
      </c>
      <c r="AL883" s="426">
        <v>0</v>
      </c>
      <c r="AM883" s="426">
        <v>0</v>
      </c>
      <c r="AN883" s="426">
        <v>0</v>
      </c>
      <c r="AO883" s="426">
        <v>0</v>
      </c>
      <c r="AP883" s="426">
        <v>0</v>
      </c>
      <c r="AQ883" s="426">
        <v>0</v>
      </c>
      <c r="AR883" s="426">
        <v>0</v>
      </c>
      <c r="AS883" s="426">
        <v>0</v>
      </c>
      <c r="AT883" s="426">
        <v>0</v>
      </c>
      <c r="AU883" s="426">
        <v>0</v>
      </c>
      <c r="AV883" s="426">
        <v>0</v>
      </c>
      <c r="AW883" s="426">
        <v>0</v>
      </c>
      <c r="AX883" s="426">
        <v>0</v>
      </c>
      <c r="AY883" s="426">
        <v>0</v>
      </c>
      <c r="AZ883" s="426">
        <v>0</v>
      </c>
      <c r="BA883" s="426">
        <v>0</v>
      </c>
      <c r="BB883" s="426">
        <v>0</v>
      </c>
      <c r="BC883" s="426">
        <v>0</v>
      </c>
      <c r="BD883" s="426">
        <v>0</v>
      </c>
      <c r="BE883" s="426">
        <v>0</v>
      </c>
      <c r="BF883" s="426">
        <v>0</v>
      </c>
      <c r="BG883" s="426">
        <v>0</v>
      </c>
      <c r="BH883" s="426">
        <v>0</v>
      </c>
      <c r="BI883" s="426">
        <v>0</v>
      </c>
      <c r="BJ883" s="196"/>
      <c r="BK883" s="196"/>
      <c r="BL883" s="196"/>
      <c r="BM883" s="196"/>
    </row>
    <row r="884" spans="1:65" x14ac:dyDescent="0.35">
      <c r="A884" s="196"/>
      <c r="B884" s="397" t="s">
        <v>55</v>
      </c>
      <c r="C884" s="398"/>
      <c r="D884" s="399" t="s">
        <v>499</v>
      </c>
      <c r="E884" s="398"/>
      <c r="F884" s="400"/>
      <c r="G884" s="401">
        <v>8.0878377168075772</v>
      </c>
      <c r="H884" s="401">
        <v>7.2793848165579771</v>
      </c>
      <c r="I884" s="401">
        <v>5.1271874503928139</v>
      </c>
      <c r="J884" s="401">
        <v>2.069639424638976</v>
      </c>
      <c r="K884" s="401">
        <v>1.6557115397111812</v>
      </c>
      <c r="L884" s="401">
        <v>0</v>
      </c>
      <c r="M884" s="401">
        <v>0</v>
      </c>
      <c r="N884" s="401">
        <v>0</v>
      </c>
      <c r="O884" s="401">
        <v>0</v>
      </c>
      <c r="P884" s="401">
        <v>0</v>
      </c>
      <c r="Q884" s="401">
        <v>0</v>
      </c>
      <c r="R884" s="401">
        <v>0</v>
      </c>
      <c r="S884" s="401">
        <v>0</v>
      </c>
      <c r="T884" s="401">
        <v>0</v>
      </c>
      <c r="U884" s="401">
        <v>0</v>
      </c>
      <c r="V884" s="401">
        <v>0</v>
      </c>
      <c r="W884" s="401">
        <v>0</v>
      </c>
      <c r="X884" s="401">
        <v>0</v>
      </c>
      <c r="Y884" s="401">
        <v>0</v>
      </c>
      <c r="Z884" s="401">
        <v>0</v>
      </c>
      <c r="AA884" s="401">
        <v>0</v>
      </c>
      <c r="AB884" s="401">
        <v>0</v>
      </c>
      <c r="AC884" s="401">
        <v>0</v>
      </c>
      <c r="AD884" s="401">
        <v>0</v>
      </c>
      <c r="AE884" s="401">
        <v>0</v>
      </c>
      <c r="AF884" s="401">
        <v>0</v>
      </c>
      <c r="AG884" s="401">
        <v>0</v>
      </c>
      <c r="AH884" s="401">
        <v>0</v>
      </c>
      <c r="AI884" s="401">
        <v>0</v>
      </c>
      <c r="AJ884" s="401">
        <v>0</v>
      </c>
      <c r="AK884" s="401">
        <v>0</v>
      </c>
      <c r="AL884" s="401">
        <v>0</v>
      </c>
      <c r="AM884" s="401">
        <v>0</v>
      </c>
      <c r="AN884" s="401">
        <v>0</v>
      </c>
      <c r="AO884" s="401">
        <v>0</v>
      </c>
      <c r="AP884" s="401">
        <v>0</v>
      </c>
      <c r="AQ884" s="401">
        <v>0</v>
      </c>
      <c r="AR884" s="401">
        <v>0</v>
      </c>
      <c r="AS884" s="401">
        <v>0</v>
      </c>
      <c r="AT884" s="401">
        <v>0</v>
      </c>
      <c r="AU884" s="401">
        <v>0</v>
      </c>
      <c r="AV884" s="401">
        <v>0</v>
      </c>
      <c r="AW884" s="401">
        <v>0</v>
      </c>
      <c r="AX884" s="401">
        <v>0</v>
      </c>
      <c r="AY884" s="401">
        <v>0</v>
      </c>
      <c r="AZ884" s="401">
        <v>0</v>
      </c>
      <c r="BA884" s="401">
        <v>0</v>
      </c>
      <c r="BB884" s="401">
        <v>0</v>
      </c>
      <c r="BC884" s="401">
        <v>0</v>
      </c>
      <c r="BD884" s="401">
        <v>0</v>
      </c>
      <c r="BE884" s="401">
        <v>0</v>
      </c>
      <c r="BF884" s="401">
        <v>0</v>
      </c>
      <c r="BG884" s="401">
        <v>0</v>
      </c>
      <c r="BH884" s="401">
        <v>0</v>
      </c>
      <c r="BI884" s="401">
        <v>0</v>
      </c>
      <c r="BJ884" s="196"/>
      <c r="BK884" s="196"/>
      <c r="BL884" s="196"/>
      <c r="BM884" s="196"/>
    </row>
    <row r="885" spans="1:65" ht="118" x14ac:dyDescent="0.35">
      <c r="A885" s="196"/>
      <c r="B885" s="196"/>
      <c r="C885" s="402"/>
      <c r="D885" s="404" t="s">
        <v>500</v>
      </c>
      <c r="E885" s="405">
        <v>0</v>
      </c>
      <c r="F885" s="406"/>
      <c r="G885" s="407"/>
      <c r="H885" s="407"/>
      <c r="I885" s="407"/>
      <c r="J885" s="407"/>
      <c r="K885" s="407"/>
      <c r="L885" s="407"/>
      <c r="M885" s="407"/>
      <c r="N885" s="407"/>
      <c r="O885" s="407"/>
      <c r="P885" s="407"/>
      <c r="Q885" s="425"/>
      <c r="R885" s="425"/>
      <c r="S885" s="425"/>
      <c r="T885" s="425"/>
      <c r="U885" s="425"/>
      <c r="V885" s="425"/>
      <c r="W885" s="425"/>
      <c r="X885" s="425"/>
      <c r="Y885" s="425"/>
      <c r="Z885" s="425"/>
      <c r="AA885" s="425"/>
      <c r="AB885" s="425"/>
      <c r="AC885" s="425"/>
      <c r="AD885" s="425"/>
      <c r="AE885" s="425"/>
      <c r="AF885" s="425"/>
      <c r="AG885" s="425"/>
      <c r="AH885" s="425"/>
      <c r="AI885" s="425"/>
      <c r="AJ885" s="425"/>
      <c r="AK885" s="425"/>
      <c r="AL885" s="425"/>
      <c r="AM885" s="425"/>
      <c r="AN885" s="425"/>
      <c r="AO885" s="425"/>
      <c r="AP885" s="425"/>
      <c r="AQ885" s="425"/>
      <c r="AR885" s="425"/>
      <c r="AS885" s="425"/>
      <c r="AT885" s="425"/>
      <c r="AU885" s="425"/>
      <c r="AV885" s="425"/>
      <c r="AW885" s="425"/>
      <c r="AX885" s="425"/>
      <c r="AY885" s="425"/>
      <c r="AZ885" s="425"/>
      <c r="BA885" s="425"/>
      <c r="BB885" s="425"/>
      <c r="BC885" s="425"/>
      <c r="BD885" s="425"/>
      <c r="BE885" s="425"/>
      <c r="BF885" s="425"/>
      <c r="BG885" s="425"/>
      <c r="BH885" s="425"/>
      <c r="BI885" s="425"/>
      <c r="BJ885" s="196"/>
      <c r="BK885" s="196"/>
      <c r="BL885" s="196"/>
      <c r="BM885" s="196"/>
    </row>
    <row r="886" spans="1:65" x14ac:dyDescent="0.35">
      <c r="A886" s="196"/>
      <c r="B886" s="196"/>
      <c r="C886" s="402"/>
      <c r="D886" s="404"/>
      <c r="E886" s="405">
        <v>1</v>
      </c>
      <c r="F886" s="406"/>
      <c r="G886" s="523"/>
      <c r="H886" s="425">
        <v>0</v>
      </c>
      <c r="I886" s="425">
        <v>0</v>
      </c>
      <c r="J886" s="425">
        <v>0</v>
      </c>
      <c r="K886" s="425">
        <v>0</v>
      </c>
      <c r="L886" s="425">
        <v>0</v>
      </c>
      <c r="M886" s="425">
        <v>0</v>
      </c>
      <c r="N886" s="425">
        <v>0</v>
      </c>
      <c r="O886" s="425">
        <v>0</v>
      </c>
      <c r="P886" s="425">
        <v>0</v>
      </c>
      <c r="Q886" s="425">
        <v>0</v>
      </c>
      <c r="R886" s="425">
        <v>0</v>
      </c>
      <c r="S886" s="425">
        <v>0</v>
      </c>
      <c r="T886" s="425">
        <v>0</v>
      </c>
      <c r="U886" s="425">
        <v>0</v>
      </c>
      <c r="V886" s="425">
        <v>0</v>
      </c>
      <c r="W886" s="425">
        <v>0</v>
      </c>
      <c r="X886" s="425">
        <v>0</v>
      </c>
      <c r="Y886" s="425">
        <v>0</v>
      </c>
      <c r="Z886" s="425">
        <v>0</v>
      </c>
      <c r="AA886" s="425">
        <v>0</v>
      </c>
      <c r="AB886" s="425">
        <v>0</v>
      </c>
      <c r="AC886" s="425">
        <v>0</v>
      </c>
      <c r="AD886" s="425">
        <v>0</v>
      </c>
      <c r="AE886" s="425">
        <v>0</v>
      </c>
      <c r="AF886" s="425">
        <v>0</v>
      </c>
      <c r="AG886" s="425">
        <v>0</v>
      </c>
      <c r="AH886" s="425">
        <v>0</v>
      </c>
      <c r="AI886" s="425">
        <v>0</v>
      </c>
      <c r="AJ886" s="425">
        <v>0</v>
      </c>
      <c r="AK886" s="425">
        <v>0</v>
      </c>
      <c r="AL886" s="425">
        <v>0</v>
      </c>
      <c r="AM886" s="425">
        <v>0</v>
      </c>
      <c r="AN886" s="425">
        <v>0</v>
      </c>
      <c r="AO886" s="425">
        <v>0</v>
      </c>
      <c r="AP886" s="425">
        <v>0</v>
      </c>
      <c r="AQ886" s="425">
        <v>0</v>
      </c>
      <c r="AR886" s="425">
        <v>0</v>
      </c>
      <c r="AS886" s="425">
        <v>0</v>
      </c>
      <c r="AT886" s="425">
        <v>0</v>
      </c>
      <c r="AU886" s="425">
        <v>0</v>
      </c>
      <c r="AV886" s="425">
        <v>0</v>
      </c>
      <c r="AW886" s="425">
        <v>0</v>
      </c>
      <c r="AX886" s="425">
        <v>0</v>
      </c>
      <c r="AY886" s="425">
        <v>0</v>
      </c>
      <c r="AZ886" s="425">
        <v>0</v>
      </c>
      <c r="BA886" s="425">
        <v>0</v>
      </c>
      <c r="BB886" s="425">
        <v>0</v>
      </c>
      <c r="BC886" s="425">
        <v>0</v>
      </c>
      <c r="BD886" s="425">
        <v>0</v>
      </c>
      <c r="BE886" s="425">
        <v>0</v>
      </c>
      <c r="BF886" s="425">
        <v>0</v>
      </c>
      <c r="BG886" s="425">
        <v>0</v>
      </c>
      <c r="BH886" s="425">
        <v>0</v>
      </c>
      <c r="BI886" s="425">
        <v>0</v>
      </c>
      <c r="BJ886" s="196"/>
      <c r="BK886" s="196"/>
      <c r="BL886" s="196"/>
      <c r="BM886" s="196"/>
    </row>
    <row r="887" spans="1:65" x14ac:dyDescent="0.35">
      <c r="A887" s="196"/>
      <c r="B887" s="196"/>
      <c r="C887" s="402"/>
      <c r="D887" s="404"/>
      <c r="E887" s="405">
        <v>2</v>
      </c>
      <c r="F887" s="406"/>
      <c r="G887" s="408"/>
      <c r="H887" s="524"/>
      <c r="I887" s="425">
        <v>0</v>
      </c>
      <c r="J887" s="425">
        <v>0</v>
      </c>
      <c r="K887" s="425">
        <v>0</v>
      </c>
      <c r="L887" s="425">
        <v>0</v>
      </c>
      <c r="M887" s="425">
        <v>0</v>
      </c>
      <c r="N887" s="425">
        <v>0</v>
      </c>
      <c r="O887" s="425">
        <v>0</v>
      </c>
      <c r="P887" s="425">
        <v>0</v>
      </c>
      <c r="Q887" s="425">
        <v>0</v>
      </c>
      <c r="R887" s="425">
        <v>0</v>
      </c>
      <c r="S887" s="425">
        <v>0</v>
      </c>
      <c r="T887" s="425">
        <v>0</v>
      </c>
      <c r="U887" s="425">
        <v>0</v>
      </c>
      <c r="V887" s="425">
        <v>0</v>
      </c>
      <c r="W887" s="425">
        <v>0</v>
      </c>
      <c r="X887" s="425">
        <v>0</v>
      </c>
      <c r="Y887" s="425">
        <v>0</v>
      </c>
      <c r="Z887" s="425">
        <v>0</v>
      </c>
      <c r="AA887" s="425">
        <v>0</v>
      </c>
      <c r="AB887" s="425">
        <v>0</v>
      </c>
      <c r="AC887" s="425">
        <v>0</v>
      </c>
      <c r="AD887" s="425">
        <v>0</v>
      </c>
      <c r="AE887" s="425">
        <v>0</v>
      </c>
      <c r="AF887" s="425">
        <v>0</v>
      </c>
      <c r="AG887" s="425">
        <v>0</v>
      </c>
      <c r="AH887" s="425">
        <v>0</v>
      </c>
      <c r="AI887" s="425">
        <v>0</v>
      </c>
      <c r="AJ887" s="425">
        <v>0</v>
      </c>
      <c r="AK887" s="425">
        <v>0</v>
      </c>
      <c r="AL887" s="425">
        <v>0</v>
      </c>
      <c r="AM887" s="425">
        <v>0</v>
      </c>
      <c r="AN887" s="425">
        <v>0</v>
      </c>
      <c r="AO887" s="425">
        <v>0</v>
      </c>
      <c r="AP887" s="425">
        <v>0</v>
      </c>
      <c r="AQ887" s="425">
        <v>0</v>
      </c>
      <c r="AR887" s="425">
        <v>0</v>
      </c>
      <c r="AS887" s="425">
        <v>0</v>
      </c>
      <c r="AT887" s="425">
        <v>0</v>
      </c>
      <c r="AU887" s="425">
        <v>0</v>
      </c>
      <c r="AV887" s="425">
        <v>0</v>
      </c>
      <c r="AW887" s="425">
        <v>0</v>
      </c>
      <c r="AX887" s="425">
        <v>0</v>
      </c>
      <c r="AY887" s="425">
        <v>0</v>
      </c>
      <c r="AZ887" s="425">
        <v>0</v>
      </c>
      <c r="BA887" s="425">
        <v>0</v>
      </c>
      <c r="BB887" s="425">
        <v>0</v>
      </c>
      <c r="BC887" s="425">
        <v>0</v>
      </c>
      <c r="BD887" s="425">
        <v>0</v>
      </c>
      <c r="BE887" s="425">
        <v>0</v>
      </c>
      <c r="BF887" s="425">
        <v>0</v>
      </c>
      <c r="BG887" s="425">
        <v>0</v>
      </c>
      <c r="BH887" s="425">
        <v>0</v>
      </c>
      <c r="BI887" s="425">
        <v>0</v>
      </c>
      <c r="BJ887" s="407"/>
      <c r="BK887" s="196"/>
      <c r="BL887" s="196"/>
      <c r="BM887" s="196"/>
    </row>
    <row r="888" spans="1:65" x14ac:dyDescent="0.35">
      <c r="A888" s="196"/>
      <c r="B888" s="196"/>
      <c r="C888" s="402"/>
      <c r="D888" s="404"/>
      <c r="E888" s="405">
        <v>3</v>
      </c>
      <c r="F888" s="406"/>
      <c r="G888" s="408"/>
      <c r="H888" s="409"/>
      <c r="I888" s="524"/>
      <c r="J888" s="425">
        <v>0</v>
      </c>
      <c r="K888" s="425">
        <v>0</v>
      </c>
      <c r="L888" s="425">
        <v>0</v>
      </c>
      <c r="M888" s="425">
        <v>0</v>
      </c>
      <c r="N888" s="425">
        <v>0</v>
      </c>
      <c r="O888" s="425">
        <v>0</v>
      </c>
      <c r="P888" s="425">
        <v>0</v>
      </c>
      <c r="Q888" s="425">
        <v>0</v>
      </c>
      <c r="R888" s="425">
        <v>0</v>
      </c>
      <c r="S888" s="425">
        <v>0</v>
      </c>
      <c r="T888" s="425">
        <v>0</v>
      </c>
      <c r="U888" s="425">
        <v>0</v>
      </c>
      <c r="V888" s="425">
        <v>0</v>
      </c>
      <c r="W888" s="425">
        <v>0</v>
      </c>
      <c r="X888" s="425">
        <v>0</v>
      </c>
      <c r="Y888" s="425">
        <v>0</v>
      </c>
      <c r="Z888" s="425">
        <v>0</v>
      </c>
      <c r="AA888" s="425">
        <v>0</v>
      </c>
      <c r="AB888" s="425">
        <v>0</v>
      </c>
      <c r="AC888" s="425">
        <v>0</v>
      </c>
      <c r="AD888" s="425">
        <v>0</v>
      </c>
      <c r="AE888" s="425">
        <v>0</v>
      </c>
      <c r="AF888" s="425">
        <v>0</v>
      </c>
      <c r="AG888" s="425">
        <v>0</v>
      </c>
      <c r="AH888" s="425">
        <v>0</v>
      </c>
      <c r="AI888" s="425">
        <v>0</v>
      </c>
      <c r="AJ888" s="425">
        <v>0</v>
      </c>
      <c r="AK888" s="425">
        <v>0</v>
      </c>
      <c r="AL888" s="425">
        <v>0</v>
      </c>
      <c r="AM888" s="425">
        <v>0</v>
      </c>
      <c r="AN888" s="425">
        <v>0</v>
      </c>
      <c r="AO888" s="425">
        <v>0</v>
      </c>
      <c r="AP888" s="425">
        <v>0</v>
      </c>
      <c r="AQ888" s="425">
        <v>0</v>
      </c>
      <c r="AR888" s="425">
        <v>0</v>
      </c>
      <c r="AS888" s="425">
        <v>0</v>
      </c>
      <c r="AT888" s="425">
        <v>0</v>
      </c>
      <c r="AU888" s="425">
        <v>0</v>
      </c>
      <c r="AV888" s="425">
        <v>0</v>
      </c>
      <c r="AW888" s="425">
        <v>0</v>
      </c>
      <c r="AX888" s="425">
        <v>0</v>
      </c>
      <c r="AY888" s="425">
        <v>0</v>
      </c>
      <c r="AZ888" s="425">
        <v>0</v>
      </c>
      <c r="BA888" s="425">
        <v>0</v>
      </c>
      <c r="BB888" s="425">
        <v>0</v>
      </c>
      <c r="BC888" s="425">
        <v>0</v>
      </c>
      <c r="BD888" s="425">
        <v>0</v>
      </c>
      <c r="BE888" s="425">
        <v>0</v>
      </c>
      <c r="BF888" s="425">
        <v>0</v>
      </c>
      <c r="BG888" s="425">
        <v>0</v>
      </c>
      <c r="BH888" s="425">
        <v>0</v>
      </c>
      <c r="BI888" s="425">
        <v>0</v>
      </c>
      <c r="BJ888" s="196"/>
      <c r="BK888" s="196"/>
      <c r="BL888" s="196"/>
      <c r="BM888" s="196"/>
    </row>
    <row r="889" spans="1:65" x14ac:dyDescent="0.35">
      <c r="A889" s="196"/>
      <c r="B889" s="196"/>
      <c r="C889" s="402"/>
      <c r="D889" s="404"/>
      <c r="E889" s="405">
        <v>4</v>
      </c>
      <c r="F889" s="406"/>
      <c r="G889" s="408"/>
      <c r="H889" s="409"/>
      <c r="I889" s="409"/>
      <c r="J889" s="524"/>
      <c r="K889" s="425">
        <v>0</v>
      </c>
      <c r="L889" s="425">
        <v>0</v>
      </c>
      <c r="M889" s="425">
        <v>0</v>
      </c>
      <c r="N889" s="425">
        <v>0</v>
      </c>
      <c r="O889" s="425">
        <v>0</v>
      </c>
      <c r="P889" s="425">
        <v>0</v>
      </c>
      <c r="Q889" s="425">
        <v>0</v>
      </c>
      <c r="R889" s="425">
        <v>0</v>
      </c>
      <c r="S889" s="425">
        <v>0</v>
      </c>
      <c r="T889" s="425">
        <v>0</v>
      </c>
      <c r="U889" s="425">
        <v>0</v>
      </c>
      <c r="V889" s="425">
        <v>0</v>
      </c>
      <c r="W889" s="425">
        <v>0</v>
      </c>
      <c r="X889" s="425">
        <v>0</v>
      </c>
      <c r="Y889" s="425">
        <v>0</v>
      </c>
      <c r="Z889" s="425">
        <v>0</v>
      </c>
      <c r="AA889" s="425">
        <v>0</v>
      </c>
      <c r="AB889" s="425">
        <v>0</v>
      </c>
      <c r="AC889" s="425">
        <v>0</v>
      </c>
      <c r="AD889" s="425">
        <v>0</v>
      </c>
      <c r="AE889" s="425">
        <v>0</v>
      </c>
      <c r="AF889" s="425">
        <v>0</v>
      </c>
      <c r="AG889" s="425">
        <v>0</v>
      </c>
      <c r="AH889" s="425">
        <v>0</v>
      </c>
      <c r="AI889" s="425">
        <v>0</v>
      </c>
      <c r="AJ889" s="425">
        <v>0</v>
      </c>
      <c r="AK889" s="425">
        <v>0</v>
      </c>
      <c r="AL889" s="425">
        <v>0</v>
      </c>
      <c r="AM889" s="425">
        <v>0</v>
      </c>
      <c r="AN889" s="425">
        <v>0</v>
      </c>
      <c r="AO889" s="425">
        <v>0</v>
      </c>
      <c r="AP889" s="425">
        <v>0</v>
      </c>
      <c r="AQ889" s="425">
        <v>0</v>
      </c>
      <c r="AR889" s="425">
        <v>0</v>
      </c>
      <c r="AS889" s="425">
        <v>0</v>
      </c>
      <c r="AT889" s="425">
        <v>0</v>
      </c>
      <c r="AU889" s="425">
        <v>0</v>
      </c>
      <c r="AV889" s="425">
        <v>0</v>
      </c>
      <c r="AW889" s="425">
        <v>0</v>
      </c>
      <c r="AX889" s="425">
        <v>0</v>
      </c>
      <c r="AY889" s="425">
        <v>0</v>
      </c>
      <c r="AZ889" s="425">
        <v>0</v>
      </c>
      <c r="BA889" s="425">
        <v>0</v>
      </c>
      <c r="BB889" s="425">
        <v>0</v>
      </c>
      <c r="BC889" s="425">
        <v>0</v>
      </c>
      <c r="BD889" s="425">
        <v>0</v>
      </c>
      <c r="BE889" s="425">
        <v>0</v>
      </c>
      <c r="BF889" s="425">
        <v>0</v>
      </c>
      <c r="BG889" s="425">
        <v>0</v>
      </c>
      <c r="BH889" s="425">
        <v>0</v>
      </c>
      <c r="BI889" s="425">
        <v>0</v>
      </c>
      <c r="BJ889" s="196"/>
      <c r="BK889" s="196"/>
      <c r="BL889" s="196"/>
      <c r="BM889" s="196"/>
    </row>
    <row r="890" spans="1:65" x14ac:dyDescent="0.35">
      <c r="A890" s="196"/>
      <c r="B890" s="196"/>
      <c r="C890" s="402"/>
      <c r="D890" s="404"/>
      <c r="E890" s="405">
        <v>5</v>
      </c>
      <c r="F890" s="406"/>
      <c r="G890" s="408"/>
      <c r="H890" s="409"/>
      <c r="I890" s="409"/>
      <c r="J890" s="409"/>
      <c r="K890" s="524"/>
      <c r="L890" s="425">
        <v>0</v>
      </c>
      <c r="M890" s="425">
        <v>0</v>
      </c>
      <c r="N890" s="425">
        <v>0</v>
      </c>
      <c r="O890" s="425">
        <v>0</v>
      </c>
      <c r="P890" s="425">
        <v>0</v>
      </c>
      <c r="Q890" s="425">
        <v>0</v>
      </c>
      <c r="R890" s="425">
        <v>0</v>
      </c>
      <c r="S890" s="425">
        <v>0</v>
      </c>
      <c r="T890" s="425">
        <v>0</v>
      </c>
      <c r="U890" s="425">
        <v>0</v>
      </c>
      <c r="V890" s="425">
        <v>0</v>
      </c>
      <c r="W890" s="425">
        <v>0</v>
      </c>
      <c r="X890" s="425">
        <v>0</v>
      </c>
      <c r="Y890" s="425">
        <v>0</v>
      </c>
      <c r="Z890" s="425">
        <v>0</v>
      </c>
      <c r="AA890" s="425">
        <v>0</v>
      </c>
      <c r="AB890" s="425">
        <v>0</v>
      </c>
      <c r="AC890" s="425">
        <v>0</v>
      </c>
      <c r="AD890" s="425">
        <v>0</v>
      </c>
      <c r="AE890" s="425">
        <v>0</v>
      </c>
      <c r="AF890" s="425">
        <v>0</v>
      </c>
      <c r="AG890" s="425">
        <v>0</v>
      </c>
      <c r="AH890" s="425">
        <v>0</v>
      </c>
      <c r="AI890" s="425">
        <v>0</v>
      </c>
      <c r="AJ890" s="425">
        <v>0</v>
      </c>
      <c r="AK890" s="425">
        <v>0</v>
      </c>
      <c r="AL890" s="425">
        <v>0</v>
      </c>
      <c r="AM890" s="425">
        <v>0</v>
      </c>
      <c r="AN890" s="425">
        <v>0</v>
      </c>
      <c r="AO890" s="425">
        <v>0</v>
      </c>
      <c r="AP890" s="425">
        <v>0</v>
      </c>
      <c r="AQ890" s="425">
        <v>0</v>
      </c>
      <c r="AR890" s="425">
        <v>0</v>
      </c>
      <c r="AS890" s="425">
        <v>0</v>
      </c>
      <c r="AT890" s="425">
        <v>0</v>
      </c>
      <c r="AU890" s="425">
        <v>0</v>
      </c>
      <c r="AV890" s="425">
        <v>0</v>
      </c>
      <c r="AW890" s="425">
        <v>0</v>
      </c>
      <c r="AX890" s="425">
        <v>0</v>
      </c>
      <c r="AY890" s="425">
        <v>0</v>
      </c>
      <c r="AZ890" s="425">
        <v>0</v>
      </c>
      <c r="BA890" s="425">
        <v>0</v>
      </c>
      <c r="BB890" s="425">
        <v>0</v>
      </c>
      <c r="BC890" s="425">
        <v>0</v>
      </c>
      <c r="BD890" s="425">
        <v>0</v>
      </c>
      <c r="BE890" s="425">
        <v>0</v>
      </c>
      <c r="BF890" s="425">
        <v>0</v>
      </c>
      <c r="BG890" s="425">
        <v>0</v>
      </c>
      <c r="BH890" s="425">
        <v>0</v>
      </c>
      <c r="BI890" s="425">
        <v>0</v>
      </c>
      <c r="BJ890" s="196"/>
      <c r="BK890" s="196"/>
      <c r="BL890" s="196"/>
      <c r="BM890" s="196"/>
    </row>
    <row r="891" spans="1:65" x14ac:dyDescent="0.35">
      <c r="A891" s="196"/>
      <c r="B891" s="196"/>
      <c r="C891" s="402"/>
      <c r="D891" s="404"/>
      <c r="E891" s="405">
        <v>6</v>
      </c>
      <c r="F891" s="406"/>
      <c r="G891" s="408"/>
      <c r="H891" s="409"/>
      <c r="I891" s="409"/>
      <c r="J891" s="409"/>
      <c r="K891" s="409"/>
      <c r="L891" s="524"/>
      <c r="M891" s="425">
        <v>0</v>
      </c>
      <c r="N891" s="425">
        <v>0</v>
      </c>
      <c r="O891" s="425">
        <v>0</v>
      </c>
      <c r="P891" s="425">
        <v>0</v>
      </c>
      <c r="Q891" s="425">
        <v>0</v>
      </c>
      <c r="R891" s="425">
        <v>0</v>
      </c>
      <c r="S891" s="425">
        <v>0</v>
      </c>
      <c r="T891" s="425">
        <v>0</v>
      </c>
      <c r="U891" s="425">
        <v>0</v>
      </c>
      <c r="V891" s="425">
        <v>0</v>
      </c>
      <c r="W891" s="425">
        <v>0</v>
      </c>
      <c r="X891" s="425">
        <v>0</v>
      </c>
      <c r="Y891" s="425">
        <v>0</v>
      </c>
      <c r="Z891" s="425">
        <v>0</v>
      </c>
      <c r="AA891" s="425">
        <v>0</v>
      </c>
      <c r="AB891" s="425">
        <v>0</v>
      </c>
      <c r="AC891" s="425">
        <v>0</v>
      </c>
      <c r="AD891" s="425">
        <v>0</v>
      </c>
      <c r="AE891" s="425">
        <v>0</v>
      </c>
      <c r="AF891" s="425">
        <v>0</v>
      </c>
      <c r="AG891" s="425">
        <v>0</v>
      </c>
      <c r="AH891" s="425">
        <v>0</v>
      </c>
      <c r="AI891" s="425">
        <v>0</v>
      </c>
      <c r="AJ891" s="425">
        <v>0</v>
      </c>
      <c r="AK891" s="425">
        <v>0</v>
      </c>
      <c r="AL891" s="425">
        <v>0</v>
      </c>
      <c r="AM891" s="425">
        <v>0</v>
      </c>
      <c r="AN891" s="425">
        <v>0</v>
      </c>
      <c r="AO891" s="425">
        <v>0</v>
      </c>
      <c r="AP891" s="425">
        <v>0</v>
      </c>
      <c r="AQ891" s="425">
        <v>0</v>
      </c>
      <c r="AR891" s="425">
        <v>0</v>
      </c>
      <c r="AS891" s="425">
        <v>0</v>
      </c>
      <c r="AT891" s="425">
        <v>0</v>
      </c>
      <c r="AU891" s="425">
        <v>0</v>
      </c>
      <c r="AV891" s="425">
        <v>0</v>
      </c>
      <c r="AW891" s="425">
        <v>0</v>
      </c>
      <c r="AX891" s="425">
        <v>0</v>
      </c>
      <c r="AY891" s="425">
        <v>0</v>
      </c>
      <c r="AZ891" s="425">
        <v>0</v>
      </c>
      <c r="BA891" s="425">
        <v>0</v>
      </c>
      <c r="BB891" s="425">
        <v>0</v>
      </c>
      <c r="BC891" s="425">
        <v>0</v>
      </c>
      <c r="BD891" s="425">
        <v>0</v>
      </c>
      <c r="BE891" s="425">
        <v>0</v>
      </c>
      <c r="BF891" s="425">
        <v>0</v>
      </c>
      <c r="BG891" s="425">
        <v>0</v>
      </c>
      <c r="BH891" s="425">
        <v>0</v>
      </c>
      <c r="BI891" s="425">
        <v>0</v>
      </c>
      <c r="BJ891" s="196"/>
      <c r="BK891" s="196"/>
      <c r="BL891" s="196"/>
      <c r="BM891" s="196"/>
    </row>
    <row r="892" spans="1:65" x14ac:dyDescent="0.35">
      <c r="A892" s="196"/>
      <c r="B892" s="196"/>
      <c r="C892" s="402"/>
      <c r="D892" s="404"/>
      <c r="E892" s="405">
        <v>7</v>
      </c>
      <c r="F892" s="406"/>
      <c r="G892" s="408"/>
      <c r="H892" s="409"/>
      <c r="I892" s="409"/>
      <c r="J892" s="409"/>
      <c r="K892" s="409"/>
      <c r="L892" s="409"/>
      <c r="M892" s="524"/>
      <c r="N892" s="425">
        <v>0</v>
      </c>
      <c r="O892" s="425">
        <v>0</v>
      </c>
      <c r="P892" s="425">
        <v>0</v>
      </c>
      <c r="Q892" s="425">
        <v>0</v>
      </c>
      <c r="R892" s="425">
        <v>0</v>
      </c>
      <c r="S892" s="425">
        <v>0</v>
      </c>
      <c r="T892" s="425">
        <v>0</v>
      </c>
      <c r="U892" s="425">
        <v>0</v>
      </c>
      <c r="V892" s="425">
        <v>0</v>
      </c>
      <c r="W892" s="425">
        <v>0</v>
      </c>
      <c r="X892" s="425">
        <v>0</v>
      </c>
      <c r="Y892" s="425">
        <v>0</v>
      </c>
      <c r="Z892" s="425">
        <v>0</v>
      </c>
      <c r="AA892" s="425">
        <v>0</v>
      </c>
      <c r="AB892" s="425">
        <v>0</v>
      </c>
      <c r="AC892" s="425">
        <v>0</v>
      </c>
      <c r="AD892" s="425">
        <v>0</v>
      </c>
      <c r="AE892" s="425">
        <v>0</v>
      </c>
      <c r="AF892" s="425">
        <v>0</v>
      </c>
      <c r="AG892" s="425">
        <v>0</v>
      </c>
      <c r="AH892" s="425">
        <v>0</v>
      </c>
      <c r="AI892" s="425">
        <v>0</v>
      </c>
      <c r="AJ892" s="425">
        <v>0</v>
      </c>
      <c r="AK892" s="425">
        <v>0</v>
      </c>
      <c r="AL892" s="425">
        <v>0</v>
      </c>
      <c r="AM892" s="425">
        <v>0</v>
      </c>
      <c r="AN892" s="425">
        <v>0</v>
      </c>
      <c r="AO892" s="425">
        <v>0</v>
      </c>
      <c r="AP892" s="425">
        <v>0</v>
      </c>
      <c r="AQ892" s="425">
        <v>0</v>
      </c>
      <c r="AR892" s="425">
        <v>0</v>
      </c>
      <c r="AS892" s="425">
        <v>0</v>
      </c>
      <c r="AT892" s="425">
        <v>0</v>
      </c>
      <c r="AU892" s="425">
        <v>0</v>
      </c>
      <c r="AV892" s="425">
        <v>0</v>
      </c>
      <c r="AW892" s="425">
        <v>0</v>
      </c>
      <c r="AX892" s="425">
        <v>0</v>
      </c>
      <c r="AY892" s="425">
        <v>0</v>
      </c>
      <c r="AZ892" s="425">
        <v>0</v>
      </c>
      <c r="BA892" s="425">
        <v>0</v>
      </c>
      <c r="BB892" s="425">
        <v>0</v>
      </c>
      <c r="BC892" s="425">
        <v>0</v>
      </c>
      <c r="BD892" s="425">
        <v>0</v>
      </c>
      <c r="BE892" s="425">
        <v>0</v>
      </c>
      <c r="BF892" s="425">
        <v>0</v>
      </c>
      <c r="BG892" s="425">
        <v>0</v>
      </c>
      <c r="BH892" s="425">
        <v>0</v>
      </c>
      <c r="BI892" s="425">
        <v>0</v>
      </c>
      <c r="BJ892" s="196"/>
      <c r="BK892" s="196"/>
      <c r="BL892" s="196"/>
      <c r="BM892" s="196"/>
    </row>
    <row r="893" spans="1:65" x14ac:dyDescent="0.35">
      <c r="A893" s="196"/>
      <c r="B893" s="196"/>
      <c r="C893" s="402"/>
      <c r="D893" s="404"/>
      <c r="E893" s="405">
        <v>8</v>
      </c>
      <c r="F893" s="406"/>
      <c r="G893" s="408"/>
      <c r="H893" s="409"/>
      <c r="I893" s="409"/>
      <c r="J893" s="409"/>
      <c r="K893" s="409"/>
      <c r="L893" s="409"/>
      <c r="M893" s="409"/>
      <c r="N893" s="524"/>
      <c r="O893" s="425">
        <v>0</v>
      </c>
      <c r="P893" s="425">
        <v>0</v>
      </c>
      <c r="Q893" s="425">
        <v>0</v>
      </c>
      <c r="R893" s="425">
        <v>0</v>
      </c>
      <c r="S893" s="425">
        <v>0</v>
      </c>
      <c r="T893" s="425">
        <v>0</v>
      </c>
      <c r="U893" s="425">
        <v>0</v>
      </c>
      <c r="V893" s="425">
        <v>0</v>
      </c>
      <c r="W893" s="425">
        <v>0</v>
      </c>
      <c r="X893" s="425">
        <v>0</v>
      </c>
      <c r="Y893" s="425">
        <v>0</v>
      </c>
      <c r="Z893" s="425">
        <v>0</v>
      </c>
      <c r="AA893" s="425">
        <v>0</v>
      </c>
      <c r="AB893" s="425">
        <v>0</v>
      </c>
      <c r="AC893" s="425">
        <v>0</v>
      </c>
      <c r="AD893" s="425">
        <v>0</v>
      </c>
      <c r="AE893" s="425">
        <v>0</v>
      </c>
      <c r="AF893" s="425">
        <v>0</v>
      </c>
      <c r="AG893" s="425">
        <v>0</v>
      </c>
      <c r="AH893" s="425">
        <v>0</v>
      </c>
      <c r="AI893" s="425">
        <v>0</v>
      </c>
      <c r="AJ893" s="425">
        <v>0</v>
      </c>
      <c r="AK893" s="425">
        <v>0</v>
      </c>
      <c r="AL893" s="425">
        <v>0</v>
      </c>
      <c r="AM893" s="425">
        <v>0</v>
      </c>
      <c r="AN893" s="425">
        <v>0</v>
      </c>
      <c r="AO893" s="425">
        <v>0</v>
      </c>
      <c r="AP893" s="425">
        <v>0</v>
      </c>
      <c r="AQ893" s="425">
        <v>0</v>
      </c>
      <c r="AR893" s="425">
        <v>0</v>
      </c>
      <c r="AS893" s="425">
        <v>0</v>
      </c>
      <c r="AT893" s="425">
        <v>0</v>
      </c>
      <c r="AU893" s="425">
        <v>0</v>
      </c>
      <c r="AV893" s="425">
        <v>0</v>
      </c>
      <c r="AW893" s="425">
        <v>0</v>
      </c>
      <c r="AX893" s="425">
        <v>0</v>
      </c>
      <c r="AY893" s="425">
        <v>0</v>
      </c>
      <c r="AZ893" s="425">
        <v>0</v>
      </c>
      <c r="BA893" s="425">
        <v>0</v>
      </c>
      <c r="BB893" s="425">
        <v>0</v>
      </c>
      <c r="BC893" s="425">
        <v>0</v>
      </c>
      <c r="BD893" s="425">
        <v>0</v>
      </c>
      <c r="BE893" s="425">
        <v>0</v>
      </c>
      <c r="BF893" s="425">
        <v>0</v>
      </c>
      <c r="BG893" s="425">
        <v>0</v>
      </c>
      <c r="BH893" s="425">
        <v>0</v>
      </c>
      <c r="BI893" s="425">
        <v>0</v>
      </c>
      <c r="BJ893" s="196"/>
      <c r="BK893" s="196"/>
      <c r="BL893" s="196"/>
      <c r="BM893" s="196"/>
    </row>
    <row r="894" spans="1:65" x14ac:dyDescent="0.35">
      <c r="A894" s="196"/>
      <c r="B894" s="196"/>
      <c r="C894" s="402"/>
      <c r="D894" s="404"/>
      <c r="E894" s="405">
        <v>9</v>
      </c>
      <c r="F894" s="406"/>
      <c r="G894" s="408"/>
      <c r="H894" s="409"/>
      <c r="I894" s="409"/>
      <c r="J894" s="409"/>
      <c r="K894" s="409"/>
      <c r="L894" s="409"/>
      <c r="M894" s="409"/>
      <c r="N894" s="409"/>
      <c r="O894" s="524"/>
      <c r="P894" s="425">
        <v>0</v>
      </c>
      <c r="Q894" s="425">
        <v>0</v>
      </c>
      <c r="R894" s="425">
        <v>0</v>
      </c>
      <c r="S894" s="425">
        <v>0</v>
      </c>
      <c r="T894" s="425">
        <v>0</v>
      </c>
      <c r="U894" s="425">
        <v>0</v>
      </c>
      <c r="V894" s="425">
        <v>0</v>
      </c>
      <c r="W894" s="425">
        <v>0</v>
      </c>
      <c r="X894" s="425">
        <v>0</v>
      </c>
      <c r="Y894" s="425">
        <v>0</v>
      </c>
      <c r="Z894" s="425">
        <v>0</v>
      </c>
      <c r="AA894" s="425">
        <v>0</v>
      </c>
      <c r="AB894" s="425">
        <v>0</v>
      </c>
      <c r="AC894" s="425">
        <v>0</v>
      </c>
      <c r="AD894" s="425">
        <v>0</v>
      </c>
      <c r="AE894" s="425">
        <v>0</v>
      </c>
      <c r="AF894" s="425">
        <v>0</v>
      </c>
      <c r="AG894" s="425">
        <v>0</v>
      </c>
      <c r="AH894" s="425">
        <v>0</v>
      </c>
      <c r="AI894" s="425">
        <v>0</v>
      </c>
      <c r="AJ894" s="425">
        <v>0</v>
      </c>
      <c r="AK894" s="425">
        <v>0</v>
      </c>
      <c r="AL894" s="425">
        <v>0</v>
      </c>
      <c r="AM894" s="425">
        <v>0</v>
      </c>
      <c r="AN894" s="425">
        <v>0</v>
      </c>
      <c r="AO894" s="425">
        <v>0</v>
      </c>
      <c r="AP894" s="425">
        <v>0</v>
      </c>
      <c r="AQ894" s="425">
        <v>0</v>
      </c>
      <c r="AR894" s="425">
        <v>0</v>
      </c>
      <c r="AS894" s="425">
        <v>0</v>
      </c>
      <c r="AT894" s="425">
        <v>0</v>
      </c>
      <c r="AU894" s="425">
        <v>0</v>
      </c>
      <c r="AV894" s="425">
        <v>0</v>
      </c>
      <c r="AW894" s="425">
        <v>0</v>
      </c>
      <c r="AX894" s="425">
        <v>0</v>
      </c>
      <c r="AY894" s="425">
        <v>0</v>
      </c>
      <c r="AZ894" s="425">
        <v>0</v>
      </c>
      <c r="BA894" s="425">
        <v>0</v>
      </c>
      <c r="BB894" s="425">
        <v>0</v>
      </c>
      <c r="BC894" s="425">
        <v>0</v>
      </c>
      <c r="BD894" s="425">
        <v>0</v>
      </c>
      <c r="BE894" s="425">
        <v>0</v>
      </c>
      <c r="BF894" s="425">
        <v>0</v>
      </c>
      <c r="BG894" s="425">
        <v>0</v>
      </c>
      <c r="BH894" s="425">
        <v>0</v>
      </c>
      <c r="BI894" s="425">
        <v>0</v>
      </c>
      <c r="BJ894" s="196"/>
      <c r="BK894" s="196"/>
      <c r="BL894" s="196"/>
      <c r="BM894" s="196"/>
    </row>
    <row r="895" spans="1:65" x14ac:dyDescent="0.35">
      <c r="A895" s="196"/>
      <c r="B895" s="196"/>
      <c r="C895" s="402"/>
      <c r="D895" s="404"/>
      <c r="E895" s="411">
        <v>10</v>
      </c>
      <c r="F895" s="406"/>
      <c r="G895" s="408"/>
      <c r="H895" s="409"/>
      <c r="I895" s="409"/>
      <c r="J895" s="409"/>
      <c r="K895" s="409"/>
      <c r="L895" s="409"/>
      <c r="M895" s="409"/>
      <c r="N895" s="409"/>
      <c r="O895" s="409"/>
      <c r="P895" s="524"/>
      <c r="Q895" s="425">
        <v>0</v>
      </c>
      <c r="R895" s="425">
        <v>0</v>
      </c>
      <c r="S895" s="425">
        <v>0</v>
      </c>
      <c r="T895" s="425">
        <v>0</v>
      </c>
      <c r="U895" s="425">
        <v>0</v>
      </c>
      <c r="V895" s="425">
        <v>0</v>
      </c>
      <c r="W895" s="425">
        <v>0</v>
      </c>
      <c r="X895" s="425">
        <v>0</v>
      </c>
      <c r="Y895" s="425">
        <v>0</v>
      </c>
      <c r="Z895" s="425">
        <v>0</v>
      </c>
      <c r="AA895" s="425">
        <v>0</v>
      </c>
      <c r="AB895" s="425">
        <v>0</v>
      </c>
      <c r="AC895" s="425">
        <v>0</v>
      </c>
      <c r="AD895" s="425">
        <v>0</v>
      </c>
      <c r="AE895" s="425">
        <v>0</v>
      </c>
      <c r="AF895" s="425">
        <v>0</v>
      </c>
      <c r="AG895" s="425">
        <v>0</v>
      </c>
      <c r="AH895" s="425">
        <v>0</v>
      </c>
      <c r="AI895" s="425">
        <v>0</v>
      </c>
      <c r="AJ895" s="425">
        <v>0</v>
      </c>
      <c r="AK895" s="425">
        <v>0</v>
      </c>
      <c r="AL895" s="425">
        <v>0</v>
      </c>
      <c r="AM895" s="425">
        <v>0</v>
      </c>
      <c r="AN895" s="425">
        <v>0</v>
      </c>
      <c r="AO895" s="425">
        <v>0</v>
      </c>
      <c r="AP895" s="425">
        <v>0</v>
      </c>
      <c r="AQ895" s="425">
        <v>0</v>
      </c>
      <c r="AR895" s="425">
        <v>0</v>
      </c>
      <c r="AS895" s="425">
        <v>0</v>
      </c>
      <c r="AT895" s="425">
        <v>0</v>
      </c>
      <c r="AU895" s="425">
        <v>0</v>
      </c>
      <c r="AV895" s="425">
        <v>0</v>
      </c>
      <c r="AW895" s="425">
        <v>0</v>
      </c>
      <c r="AX895" s="425">
        <v>0</v>
      </c>
      <c r="AY895" s="425">
        <v>0</v>
      </c>
      <c r="AZ895" s="425">
        <v>0</v>
      </c>
      <c r="BA895" s="425">
        <v>0</v>
      </c>
      <c r="BB895" s="425">
        <v>0</v>
      </c>
      <c r="BC895" s="425">
        <v>0</v>
      </c>
      <c r="BD895" s="425">
        <v>0</v>
      </c>
      <c r="BE895" s="425">
        <v>0</v>
      </c>
      <c r="BF895" s="425">
        <v>0</v>
      </c>
      <c r="BG895" s="425">
        <v>0</v>
      </c>
      <c r="BH895" s="425">
        <v>0</v>
      </c>
      <c r="BI895" s="425">
        <v>0</v>
      </c>
      <c r="BJ895" s="196"/>
      <c r="BK895" s="196"/>
      <c r="BL895" s="196"/>
      <c r="BM895" s="196"/>
    </row>
    <row r="896" spans="1:65" x14ac:dyDescent="0.35">
      <c r="A896" s="196"/>
      <c r="B896" s="196"/>
      <c r="C896" s="402" t="s">
        <v>55</v>
      </c>
      <c r="D896" s="196"/>
      <c r="E896" s="196"/>
      <c r="F896" s="412"/>
      <c r="G896" s="426">
        <v>8.0878377168075772</v>
      </c>
      <c r="H896" s="426">
        <v>7.2793848165579771</v>
      </c>
      <c r="I896" s="426">
        <v>5.1271874503928139</v>
      </c>
      <c r="J896" s="426">
        <v>2.069639424638976</v>
      </c>
      <c r="K896" s="426">
        <v>1.6557115397111812</v>
      </c>
      <c r="L896" s="426">
        <v>0</v>
      </c>
      <c r="M896" s="426">
        <v>0</v>
      </c>
      <c r="N896" s="426">
        <v>0</v>
      </c>
      <c r="O896" s="426">
        <v>0</v>
      </c>
      <c r="P896" s="426">
        <v>0</v>
      </c>
      <c r="Q896" s="426">
        <v>0</v>
      </c>
      <c r="R896" s="426">
        <v>0</v>
      </c>
      <c r="S896" s="426">
        <v>0</v>
      </c>
      <c r="T896" s="426">
        <v>0</v>
      </c>
      <c r="U896" s="426">
        <v>0</v>
      </c>
      <c r="V896" s="426">
        <v>0</v>
      </c>
      <c r="W896" s="426">
        <v>0</v>
      </c>
      <c r="X896" s="426">
        <v>0</v>
      </c>
      <c r="Y896" s="426">
        <v>0</v>
      </c>
      <c r="Z896" s="426">
        <v>0</v>
      </c>
      <c r="AA896" s="426">
        <v>0</v>
      </c>
      <c r="AB896" s="426">
        <v>0</v>
      </c>
      <c r="AC896" s="426">
        <v>0</v>
      </c>
      <c r="AD896" s="426">
        <v>0</v>
      </c>
      <c r="AE896" s="426">
        <v>0</v>
      </c>
      <c r="AF896" s="426">
        <v>0</v>
      </c>
      <c r="AG896" s="426">
        <v>0</v>
      </c>
      <c r="AH896" s="426">
        <v>0</v>
      </c>
      <c r="AI896" s="426">
        <v>0</v>
      </c>
      <c r="AJ896" s="426">
        <v>0</v>
      </c>
      <c r="AK896" s="426">
        <v>0</v>
      </c>
      <c r="AL896" s="426">
        <v>0</v>
      </c>
      <c r="AM896" s="426">
        <v>0</v>
      </c>
      <c r="AN896" s="426">
        <v>0</v>
      </c>
      <c r="AO896" s="426">
        <v>0</v>
      </c>
      <c r="AP896" s="426">
        <v>0</v>
      </c>
      <c r="AQ896" s="426">
        <v>0</v>
      </c>
      <c r="AR896" s="426">
        <v>0</v>
      </c>
      <c r="AS896" s="426">
        <v>0</v>
      </c>
      <c r="AT896" s="426">
        <v>0</v>
      </c>
      <c r="AU896" s="426">
        <v>0</v>
      </c>
      <c r="AV896" s="426">
        <v>0</v>
      </c>
      <c r="AW896" s="426">
        <v>0</v>
      </c>
      <c r="AX896" s="426">
        <v>0</v>
      </c>
      <c r="AY896" s="426">
        <v>0</v>
      </c>
      <c r="AZ896" s="426">
        <v>0</v>
      </c>
      <c r="BA896" s="426">
        <v>0</v>
      </c>
      <c r="BB896" s="426">
        <v>0</v>
      </c>
      <c r="BC896" s="426">
        <v>0</v>
      </c>
      <c r="BD896" s="426">
        <v>0</v>
      </c>
      <c r="BE896" s="426">
        <v>0</v>
      </c>
      <c r="BF896" s="426">
        <v>0</v>
      </c>
      <c r="BG896" s="426">
        <v>0</v>
      </c>
      <c r="BH896" s="426">
        <v>0</v>
      </c>
      <c r="BI896" s="426">
        <v>0</v>
      </c>
      <c r="BJ896" s="196"/>
      <c r="BK896" s="196"/>
      <c r="BL896" s="196"/>
      <c r="BM896" s="196"/>
    </row>
    <row r="897" spans="1:65" x14ac:dyDescent="0.35">
      <c r="A897" s="196"/>
      <c r="B897" s="397" t="s">
        <v>56</v>
      </c>
      <c r="C897" s="398"/>
      <c r="D897" s="399" t="s">
        <v>499</v>
      </c>
      <c r="E897" s="398"/>
      <c r="F897" s="400"/>
      <c r="G897" s="401">
        <v>2.6635061621621769E-2</v>
      </c>
      <c r="H897" s="401">
        <v>0</v>
      </c>
      <c r="I897" s="401">
        <v>0</v>
      </c>
      <c r="J897" s="401">
        <v>0</v>
      </c>
      <c r="K897" s="401">
        <v>0</v>
      </c>
      <c r="L897" s="401">
        <v>0</v>
      </c>
      <c r="M897" s="401">
        <v>0</v>
      </c>
      <c r="N897" s="401">
        <v>0</v>
      </c>
      <c r="O897" s="401">
        <v>0</v>
      </c>
      <c r="P897" s="401">
        <v>0</v>
      </c>
      <c r="Q897" s="401">
        <v>0</v>
      </c>
      <c r="R897" s="401">
        <v>0</v>
      </c>
      <c r="S897" s="401">
        <v>0</v>
      </c>
      <c r="T897" s="401">
        <v>0</v>
      </c>
      <c r="U897" s="401">
        <v>0</v>
      </c>
      <c r="V897" s="401">
        <v>0</v>
      </c>
      <c r="W897" s="401">
        <v>0</v>
      </c>
      <c r="X897" s="401">
        <v>0</v>
      </c>
      <c r="Y897" s="401">
        <v>0</v>
      </c>
      <c r="Z897" s="401">
        <v>0</v>
      </c>
      <c r="AA897" s="401">
        <v>0</v>
      </c>
      <c r="AB897" s="401">
        <v>0</v>
      </c>
      <c r="AC897" s="401">
        <v>0</v>
      </c>
      <c r="AD897" s="401">
        <v>0</v>
      </c>
      <c r="AE897" s="401">
        <v>0</v>
      </c>
      <c r="AF897" s="401">
        <v>0</v>
      </c>
      <c r="AG897" s="401">
        <v>0</v>
      </c>
      <c r="AH897" s="401">
        <v>0</v>
      </c>
      <c r="AI897" s="401">
        <v>0</v>
      </c>
      <c r="AJ897" s="401">
        <v>0</v>
      </c>
      <c r="AK897" s="401">
        <v>0</v>
      </c>
      <c r="AL897" s="401">
        <v>0</v>
      </c>
      <c r="AM897" s="401">
        <v>0</v>
      </c>
      <c r="AN897" s="401">
        <v>0</v>
      </c>
      <c r="AO897" s="401">
        <v>0</v>
      </c>
      <c r="AP897" s="401">
        <v>0</v>
      </c>
      <c r="AQ897" s="401">
        <v>0</v>
      </c>
      <c r="AR897" s="401">
        <v>0</v>
      </c>
      <c r="AS897" s="401">
        <v>0</v>
      </c>
      <c r="AT897" s="401">
        <v>0</v>
      </c>
      <c r="AU897" s="401">
        <v>0</v>
      </c>
      <c r="AV897" s="401">
        <v>0</v>
      </c>
      <c r="AW897" s="401">
        <v>0</v>
      </c>
      <c r="AX897" s="401">
        <v>0</v>
      </c>
      <c r="AY897" s="401">
        <v>0</v>
      </c>
      <c r="AZ897" s="401">
        <v>0</v>
      </c>
      <c r="BA897" s="401">
        <v>0</v>
      </c>
      <c r="BB897" s="401">
        <v>0</v>
      </c>
      <c r="BC897" s="401">
        <v>0</v>
      </c>
      <c r="BD897" s="401">
        <v>0</v>
      </c>
      <c r="BE897" s="401">
        <v>0</v>
      </c>
      <c r="BF897" s="401">
        <v>0</v>
      </c>
      <c r="BG897" s="401">
        <v>0</v>
      </c>
      <c r="BH897" s="401">
        <v>0</v>
      </c>
      <c r="BI897" s="401">
        <v>0</v>
      </c>
      <c r="BJ897" s="196"/>
      <c r="BK897" s="196"/>
      <c r="BL897" s="196"/>
      <c r="BM897" s="196"/>
    </row>
    <row r="898" spans="1:65" ht="118" x14ac:dyDescent="0.35">
      <c r="A898" s="196"/>
      <c r="B898" s="196"/>
      <c r="C898" s="402"/>
      <c r="D898" s="404" t="s">
        <v>500</v>
      </c>
      <c r="E898" s="405">
        <v>0</v>
      </c>
      <c r="F898" s="406"/>
      <c r="G898" s="407"/>
      <c r="H898" s="407"/>
      <c r="I898" s="407"/>
      <c r="J898" s="407"/>
      <c r="K898" s="407"/>
      <c r="L898" s="407"/>
      <c r="M898" s="407"/>
      <c r="N898" s="407"/>
      <c r="O898" s="407"/>
      <c r="P898" s="407"/>
      <c r="Q898" s="425"/>
      <c r="R898" s="425"/>
      <c r="S898" s="425"/>
      <c r="T898" s="425"/>
      <c r="U898" s="425"/>
      <c r="V898" s="425"/>
      <c r="W898" s="425"/>
      <c r="X898" s="425"/>
      <c r="Y898" s="425"/>
      <c r="Z898" s="425"/>
      <c r="AA898" s="425"/>
      <c r="AB898" s="425"/>
      <c r="AC898" s="425"/>
      <c r="AD898" s="425"/>
      <c r="AE898" s="425"/>
      <c r="AF898" s="425"/>
      <c r="AG898" s="425"/>
      <c r="AH898" s="425"/>
      <c r="AI898" s="425"/>
      <c r="AJ898" s="425"/>
      <c r="AK898" s="425"/>
      <c r="AL898" s="425"/>
      <c r="AM898" s="425"/>
      <c r="AN898" s="425"/>
      <c r="AO898" s="425"/>
      <c r="AP898" s="425"/>
      <c r="AQ898" s="425"/>
      <c r="AR898" s="425"/>
      <c r="AS898" s="425"/>
      <c r="AT898" s="425"/>
      <c r="AU898" s="425"/>
      <c r="AV898" s="425"/>
      <c r="AW898" s="425"/>
      <c r="AX898" s="425"/>
      <c r="AY898" s="425"/>
      <c r="AZ898" s="425"/>
      <c r="BA898" s="425"/>
      <c r="BB898" s="425"/>
      <c r="BC898" s="425"/>
      <c r="BD898" s="425"/>
      <c r="BE898" s="425"/>
      <c r="BF898" s="425"/>
      <c r="BG898" s="425"/>
      <c r="BH898" s="425"/>
      <c r="BI898" s="425"/>
      <c r="BJ898" s="196"/>
      <c r="BK898" s="196"/>
      <c r="BL898" s="196"/>
      <c r="BM898" s="196"/>
    </row>
    <row r="899" spans="1:65" x14ac:dyDescent="0.35">
      <c r="A899" s="196"/>
      <c r="B899" s="196"/>
      <c r="C899" s="402"/>
      <c r="D899" s="404"/>
      <c r="E899" s="405">
        <v>1</v>
      </c>
      <c r="F899" s="406"/>
      <c r="G899" s="523"/>
      <c r="H899" s="425">
        <v>0</v>
      </c>
      <c r="I899" s="425">
        <v>0</v>
      </c>
      <c r="J899" s="425">
        <v>0</v>
      </c>
      <c r="K899" s="425">
        <v>0</v>
      </c>
      <c r="L899" s="425">
        <v>0</v>
      </c>
      <c r="M899" s="425">
        <v>0</v>
      </c>
      <c r="N899" s="425">
        <v>0</v>
      </c>
      <c r="O899" s="425">
        <v>0</v>
      </c>
      <c r="P899" s="425">
        <v>0</v>
      </c>
      <c r="Q899" s="425">
        <v>0</v>
      </c>
      <c r="R899" s="425">
        <v>0</v>
      </c>
      <c r="S899" s="425">
        <v>0</v>
      </c>
      <c r="T899" s="425">
        <v>0</v>
      </c>
      <c r="U899" s="425">
        <v>0</v>
      </c>
      <c r="V899" s="425">
        <v>0</v>
      </c>
      <c r="W899" s="425">
        <v>0</v>
      </c>
      <c r="X899" s="425">
        <v>0</v>
      </c>
      <c r="Y899" s="425">
        <v>0</v>
      </c>
      <c r="Z899" s="425">
        <v>0</v>
      </c>
      <c r="AA899" s="425">
        <v>0</v>
      </c>
      <c r="AB899" s="425">
        <v>0</v>
      </c>
      <c r="AC899" s="425">
        <v>0</v>
      </c>
      <c r="AD899" s="425">
        <v>0</v>
      </c>
      <c r="AE899" s="425">
        <v>0</v>
      </c>
      <c r="AF899" s="425">
        <v>0</v>
      </c>
      <c r="AG899" s="425">
        <v>0</v>
      </c>
      <c r="AH899" s="425">
        <v>0</v>
      </c>
      <c r="AI899" s="425">
        <v>0</v>
      </c>
      <c r="AJ899" s="425">
        <v>0</v>
      </c>
      <c r="AK899" s="425">
        <v>0</v>
      </c>
      <c r="AL899" s="425">
        <v>0</v>
      </c>
      <c r="AM899" s="425">
        <v>0</v>
      </c>
      <c r="AN899" s="425">
        <v>0</v>
      </c>
      <c r="AO899" s="425">
        <v>0</v>
      </c>
      <c r="AP899" s="425">
        <v>0</v>
      </c>
      <c r="AQ899" s="425">
        <v>0</v>
      </c>
      <c r="AR899" s="425">
        <v>0</v>
      </c>
      <c r="AS899" s="425">
        <v>0</v>
      </c>
      <c r="AT899" s="425">
        <v>0</v>
      </c>
      <c r="AU899" s="425">
        <v>0</v>
      </c>
      <c r="AV899" s="425">
        <v>0</v>
      </c>
      <c r="AW899" s="425">
        <v>0</v>
      </c>
      <c r="AX899" s="425">
        <v>0</v>
      </c>
      <c r="AY899" s="425">
        <v>0</v>
      </c>
      <c r="AZ899" s="425">
        <v>0</v>
      </c>
      <c r="BA899" s="425">
        <v>0</v>
      </c>
      <c r="BB899" s="425">
        <v>0</v>
      </c>
      <c r="BC899" s="425">
        <v>0</v>
      </c>
      <c r="BD899" s="425">
        <v>0</v>
      </c>
      <c r="BE899" s="425">
        <v>0</v>
      </c>
      <c r="BF899" s="425">
        <v>0</v>
      </c>
      <c r="BG899" s="425">
        <v>0</v>
      </c>
      <c r="BH899" s="425">
        <v>0</v>
      </c>
      <c r="BI899" s="425">
        <v>0</v>
      </c>
      <c r="BJ899" s="196"/>
      <c r="BK899" s="196"/>
      <c r="BL899" s="196"/>
      <c r="BM899" s="196"/>
    </row>
    <row r="900" spans="1:65" x14ac:dyDescent="0.35">
      <c r="A900" s="196"/>
      <c r="B900" s="196"/>
      <c r="C900" s="402"/>
      <c r="D900" s="404"/>
      <c r="E900" s="405">
        <v>2</v>
      </c>
      <c r="F900" s="406"/>
      <c r="G900" s="408"/>
      <c r="H900" s="524"/>
      <c r="I900" s="425">
        <v>0</v>
      </c>
      <c r="J900" s="425">
        <v>0</v>
      </c>
      <c r="K900" s="425">
        <v>0</v>
      </c>
      <c r="L900" s="425">
        <v>0</v>
      </c>
      <c r="M900" s="425">
        <v>0</v>
      </c>
      <c r="N900" s="425">
        <v>0</v>
      </c>
      <c r="O900" s="425">
        <v>0</v>
      </c>
      <c r="P900" s="425">
        <v>0</v>
      </c>
      <c r="Q900" s="425">
        <v>0</v>
      </c>
      <c r="R900" s="425">
        <v>0</v>
      </c>
      <c r="S900" s="425">
        <v>0</v>
      </c>
      <c r="T900" s="425">
        <v>0</v>
      </c>
      <c r="U900" s="425">
        <v>0</v>
      </c>
      <c r="V900" s="425">
        <v>0</v>
      </c>
      <c r="W900" s="425">
        <v>0</v>
      </c>
      <c r="X900" s="425">
        <v>0</v>
      </c>
      <c r="Y900" s="425">
        <v>0</v>
      </c>
      <c r="Z900" s="425">
        <v>0</v>
      </c>
      <c r="AA900" s="425">
        <v>0</v>
      </c>
      <c r="AB900" s="425">
        <v>0</v>
      </c>
      <c r="AC900" s="425">
        <v>0</v>
      </c>
      <c r="AD900" s="425">
        <v>0</v>
      </c>
      <c r="AE900" s="425">
        <v>0</v>
      </c>
      <c r="AF900" s="425">
        <v>0</v>
      </c>
      <c r="AG900" s="425">
        <v>0</v>
      </c>
      <c r="AH900" s="425">
        <v>0</v>
      </c>
      <c r="AI900" s="425">
        <v>0</v>
      </c>
      <c r="AJ900" s="425">
        <v>0</v>
      </c>
      <c r="AK900" s="425">
        <v>0</v>
      </c>
      <c r="AL900" s="425">
        <v>0</v>
      </c>
      <c r="AM900" s="425">
        <v>0</v>
      </c>
      <c r="AN900" s="425">
        <v>0</v>
      </c>
      <c r="AO900" s="425">
        <v>0</v>
      </c>
      <c r="AP900" s="425">
        <v>0</v>
      </c>
      <c r="AQ900" s="425">
        <v>0</v>
      </c>
      <c r="AR900" s="425">
        <v>0</v>
      </c>
      <c r="AS900" s="425">
        <v>0</v>
      </c>
      <c r="AT900" s="425">
        <v>0</v>
      </c>
      <c r="AU900" s="425">
        <v>0</v>
      </c>
      <c r="AV900" s="425">
        <v>0</v>
      </c>
      <c r="AW900" s="425">
        <v>0</v>
      </c>
      <c r="AX900" s="425">
        <v>0</v>
      </c>
      <c r="AY900" s="425">
        <v>0</v>
      </c>
      <c r="AZ900" s="425">
        <v>0</v>
      </c>
      <c r="BA900" s="425">
        <v>0</v>
      </c>
      <c r="BB900" s="425">
        <v>0</v>
      </c>
      <c r="BC900" s="425">
        <v>0</v>
      </c>
      <c r="BD900" s="425">
        <v>0</v>
      </c>
      <c r="BE900" s="425">
        <v>0</v>
      </c>
      <c r="BF900" s="425">
        <v>0</v>
      </c>
      <c r="BG900" s="425">
        <v>0</v>
      </c>
      <c r="BH900" s="425">
        <v>0</v>
      </c>
      <c r="BI900" s="425">
        <v>0</v>
      </c>
      <c r="BJ900" s="407"/>
      <c r="BK900" s="196"/>
      <c r="BL900" s="196"/>
      <c r="BM900" s="196"/>
    </row>
    <row r="901" spans="1:65" x14ac:dyDescent="0.35">
      <c r="A901" s="196"/>
      <c r="B901" s="196"/>
      <c r="C901" s="402"/>
      <c r="D901" s="404"/>
      <c r="E901" s="405">
        <v>3</v>
      </c>
      <c r="F901" s="406"/>
      <c r="G901" s="408"/>
      <c r="H901" s="409"/>
      <c r="I901" s="524"/>
      <c r="J901" s="425">
        <v>0</v>
      </c>
      <c r="K901" s="425">
        <v>0</v>
      </c>
      <c r="L901" s="425">
        <v>0</v>
      </c>
      <c r="M901" s="425">
        <v>0</v>
      </c>
      <c r="N901" s="425">
        <v>0</v>
      </c>
      <c r="O901" s="425">
        <v>0</v>
      </c>
      <c r="P901" s="425">
        <v>0</v>
      </c>
      <c r="Q901" s="425">
        <v>0</v>
      </c>
      <c r="R901" s="425">
        <v>0</v>
      </c>
      <c r="S901" s="425">
        <v>0</v>
      </c>
      <c r="T901" s="425">
        <v>0</v>
      </c>
      <c r="U901" s="425">
        <v>0</v>
      </c>
      <c r="V901" s="425">
        <v>0</v>
      </c>
      <c r="W901" s="425">
        <v>0</v>
      </c>
      <c r="X901" s="425">
        <v>0</v>
      </c>
      <c r="Y901" s="425">
        <v>0</v>
      </c>
      <c r="Z901" s="425">
        <v>0</v>
      </c>
      <c r="AA901" s="425">
        <v>0</v>
      </c>
      <c r="AB901" s="425">
        <v>0</v>
      </c>
      <c r="AC901" s="425">
        <v>0</v>
      </c>
      <c r="AD901" s="425">
        <v>0</v>
      </c>
      <c r="AE901" s="425">
        <v>0</v>
      </c>
      <c r="AF901" s="425">
        <v>0</v>
      </c>
      <c r="AG901" s="425">
        <v>0</v>
      </c>
      <c r="AH901" s="425">
        <v>0</v>
      </c>
      <c r="AI901" s="425">
        <v>0</v>
      </c>
      <c r="AJ901" s="425">
        <v>0</v>
      </c>
      <c r="AK901" s="425">
        <v>0</v>
      </c>
      <c r="AL901" s="425">
        <v>0</v>
      </c>
      <c r="AM901" s="425">
        <v>0</v>
      </c>
      <c r="AN901" s="425">
        <v>0</v>
      </c>
      <c r="AO901" s="425">
        <v>0</v>
      </c>
      <c r="AP901" s="425">
        <v>0</v>
      </c>
      <c r="AQ901" s="425">
        <v>0</v>
      </c>
      <c r="AR901" s="425">
        <v>0</v>
      </c>
      <c r="AS901" s="425">
        <v>0</v>
      </c>
      <c r="AT901" s="425">
        <v>0</v>
      </c>
      <c r="AU901" s="425">
        <v>0</v>
      </c>
      <c r="AV901" s="425">
        <v>0</v>
      </c>
      <c r="AW901" s="425">
        <v>0</v>
      </c>
      <c r="AX901" s="425">
        <v>0</v>
      </c>
      <c r="AY901" s="425">
        <v>0</v>
      </c>
      <c r="AZ901" s="425">
        <v>0</v>
      </c>
      <c r="BA901" s="425">
        <v>0</v>
      </c>
      <c r="BB901" s="425">
        <v>0</v>
      </c>
      <c r="BC901" s="425">
        <v>0</v>
      </c>
      <c r="BD901" s="425">
        <v>0</v>
      </c>
      <c r="BE901" s="425">
        <v>0</v>
      </c>
      <c r="BF901" s="425">
        <v>0</v>
      </c>
      <c r="BG901" s="425">
        <v>0</v>
      </c>
      <c r="BH901" s="425">
        <v>0</v>
      </c>
      <c r="BI901" s="425">
        <v>0</v>
      </c>
      <c r="BJ901" s="196"/>
      <c r="BK901" s="196"/>
      <c r="BL901" s="196"/>
      <c r="BM901" s="196"/>
    </row>
    <row r="902" spans="1:65" x14ac:dyDescent="0.35">
      <c r="A902" s="196"/>
      <c r="B902" s="196"/>
      <c r="C902" s="402"/>
      <c r="D902" s="404"/>
      <c r="E902" s="405">
        <v>4</v>
      </c>
      <c r="F902" s="406"/>
      <c r="G902" s="408"/>
      <c r="H902" s="409"/>
      <c r="I902" s="409"/>
      <c r="J902" s="524"/>
      <c r="K902" s="425">
        <v>0</v>
      </c>
      <c r="L902" s="425">
        <v>0</v>
      </c>
      <c r="M902" s="425">
        <v>0</v>
      </c>
      <c r="N902" s="425">
        <v>0</v>
      </c>
      <c r="O902" s="425">
        <v>0</v>
      </c>
      <c r="P902" s="425">
        <v>0</v>
      </c>
      <c r="Q902" s="425">
        <v>0</v>
      </c>
      <c r="R902" s="425">
        <v>0</v>
      </c>
      <c r="S902" s="425">
        <v>0</v>
      </c>
      <c r="T902" s="425">
        <v>0</v>
      </c>
      <c r="U902" s="425">
        <v>0</v>
      </c>
      <c r="V902" s="425">
        <v>0</v>
      </c>
      <c r="W902" s="425">
        <v>0</v>
      </c>
      <c r="X902" s="425">
        <v>0</v>
      </c>
      <c r="Y902" s="425">
        <v>0</v>
      </c>
      <c r="Z902" s="425">
        <v>0</v>
      </c>
      <c r="AA902" s="425">
        <v>0</v>
      </c>
      <c r="AB902" s="425">
        <v>0</v>
      </c>
      <c r="AC902" s="425">
        <v>0</v>
      </c>
      <c r="AD902" s="425">
        <v>0</v>
      </c>
      <c r="AE902" s="425">
        <v>0</v>
      </c>
      <c r="AF902" s="425">
        <v>0</v>
      </c>
      <c r="AG902" s="425">
        <v>0</v>
      </c>
      <c r="AH902" s="425">
        <v>0</v>
      </c>
      <c r="AI902" s="425">
        <v>0</v>
      </c>
      <c r="AJ902" s="425">
        <v>0</v>
      </c>
      <c r="AK902" s="425">
        <v>0</v>
      </c>
      <c r="AL902" s="425">
        <v>0</v>
      </c>
      <c r="AM902" s="425">
        <v>0</v>
      </c>
      <c r="AN902" s="425">
        <v>0</v>
      </c>
      <c r="AO902" s="425">
        <v>0</v>
      </c>
      <c r="AP902" s="425">
        <v>0</v>
      </c>
      <c r="AQ902" s="425">
        <v>0</v>
      </c>
      <c r="AR902" s="425">
        <v>0</v>
      </c>
      <c r="AS902" s="425">
        <v>0</v>
      </c>
      <c r="AT902" s="425">
        <v>0</v>
      </c>
      <c r="AU902" s="425">
        <v>0</v>
      </c>
      <c r="AV902" s="425">
        <v>0</v>
      </c>
      <c r="AW902" s="425">
        <v>0</v>
      </c>
      <c r="AX902" s="425">
        <v>0</v>
      </c>
      <c r="AY902" s="425">
        <v>0</v>
      </c>
      <c r="AZ902" s="425">
        <v>0</v>
      </c>
      <c r="BA902" s="425">
        <v>0</v>
      </c>
      <c r="BB902" s="425">
        <v>0</v>
      </c>
      <c r="BC902" s="425">
        <v>0</v>
      </c>
      <c r="BD902" s="425">
        <v>0</v>
      </c>
      <c r="BE902" s="425">
        <v>0</v>
      </c>
      <c r="BF902" s="425">
        <v>0</v>
      </c>
      <c r="BG902" s="425">
        <v>0</v>
      </c>
      <c r="BH902" s="425">
        <v>0</v>
      </c>
      <c r="BI902" s="425">
        <v>0</v>
      </c>
      <c r="BJ902" s="196"/>
      <c r="BK902" s="196"/>
      <c r="BL902" s="196"/>
      <c r="BM902" s="196"/>
    </row>
    <row r="903" spans="1:65" x14ac:dyDescent="0.35">
      <c r="A903" s="196"/>
      <c r="B903" s="196"/>
      <c r="C903" s="402"/>
      <c r="D903" s="404"/>
      <c r="E903" s="405">
        <v>5</v>
      </c>
      <c r="F903" s="406"/>
      <c r="G903" s="408"/>
      <c r="H903" s="409"/>
      <c r="I903" s="409"/>
      <c r="J903" s="409"/>
      <c r="K903" s="524"/>
      <c r="L903" s="425">
        <v>0</v>
      </c>
      <c r="M903" s="425">
        <v>0</v>
      </c>
      <c r="N903" s="425">
        <v>0</v>
      </c>
      <c r="O903" s="425">
        <v>0</v>
      </c>
      <c r="P903" s="425">
        <v>0</v>
      </c>
      <c r="Q903" s="425">
        <v>0</v>
      </c>
      <c r="R903" s="425">
        <v>0</v>
      </c>
      <c r="S903" s="425">
        <v>0</v>
      </c>
      <c r="T903" s="425">
        <v>0</v>
      </c>
      <c r="U903" s="425">
        <v>0</v>
      </c>
      <c r="V903" s="425">
        <v>0</v>
      </c>
      <c r="W903" s="425">
        <v>0</v>
      </c>
      <c r="X903" s="425">
        <v>0</v>
      </c>
      <c r="Y903" s="425">
        <v>0</v>
      </c>
      <c r="Z903" s="425">
        <v>0</v>
      </c>
      <c r="AA903" s="425">
        <v>0</v>
      </c>
      <c r="AB903" s="425">
        <v>0</v>
      </c>
      <c r="AC903" s="425">
        <v>0</v>
      </c>
      <c r="AD903" s="425">
        <v>0</v>
      </c>
      <c r="AE903" s="425">
        <v>0</v>
      </c>
      <c r="AF903" s="425">
        <v>0</v>
      </c>
      <c r="AG903" s="425">
        <v>0</v>
      </c>
      <c r="AH903" s="425">
        <v>0</v>
      </c>
      <c r="AI903" s="425">
        <v>0</v>
      </c>
      <c r="AJ903" s="425">
        <v>0</v>
      </c>
      <c r="AK903" s="425">
        <v>0</v>
      </c>
      <c r="AL903" s="425">
        <v>0</v>
      </c>
      <c r="AM903" s="425">
        <v>0</v>
      </c>
      <c r="AN903" s="425">
        <v>0</v>
      </c>
      <c r="AO903" s="425">
        <v>0</v>
      </c>
      <c r="AP903" s="425">
        <v>0</v>
      </c>
      <c r="AQ903" s="425">
        <v>0</v>
      </c>
      <c r="AR903" s="425">
        <v>0</v>
      </c>
      <c r="AS903" s="425">
        <v>0</v>
      </c>
      <c r="AT903" s="425">
        <v>0</v>
      </c>
      <c r="AU903" s="425">
        <v>0</v>
      </c>
      <c r="AV903" s="425">
        <v>0</v>
      </c>
      <c r="AW903" s="425">
        <v>0</v>
      </c>
      <c r="AX903" s="425">
        <v>0</v>
      </c>
      <c r="AY903" s="425">
        <v>0</v>
      </c>
      <c r="AZ903" s="425">
        <v>0</v>
      </c>
      <c r="BA903" s="425">
        <v>0</v>
      </c>
      <c r="BB903" s="425">
        <v>0</v>
      </c>
      <c r="BC903" s="425">
        <v>0</v>
      </c>
      <c r="BD903" s="425">
        <v>0</v>
      </c>
      <c r="BE903" s="425">
        <v>0</v>
      </c>
      <c r="BF903" s="425">
        <v>0</v>
      </c>
      <c r="BG903" s="425">
        <v>0</v>
      </c>
      <c r="BH903" s="425">
        <v>0</v>
      </c>
      <c r="BI903" s="425">
        <v>0</v>
      </c>
      <c r="BJ903" s="196"/>
      <c r="BK903" s="196"/>
      <c r="BL903" s="196"/>
      <c r="BM903" s="196"/>
    </row>
    <row r="904" spans="1:65" x14ac:dyDescent="0.35">
      <c r="A904" s="196"/>
      <c r="B904" s="196"/>
      <c r="C904" s="402"/>
      <c r="D904" s="404"/>
      <c r="E904" s="405">
        <v>6</v>
      </c>
      <c r="F904" s="406"/>
      <c r="G904" s="408"/>
      <c r="H904" s="409"/>
      <c r="I904" s="409"/>
      <c r="J904" s="409"/>
      <c r="K904" s="409"/>
      <c r="L904" s="524"/>
      <c r="M904" s="425">
        <v>0</v>
      </c>
      <c r="N904" s="425">
        <v>0</v>
      </c>
      <c r="O904" s="425">
        <v>0</v>
      </c>
      <c r="P904" s="425">
        <v>0</v>
      </c>
      <c r="Q904" s="425">
        <v>0</v>
      </c>
      <c r="R904" s="425">
        <v>0</v>
      </c>
      <c r="S904" s="425">
        <v>0</v>
      </c>
      <c r="T904" s="425">
        <v>0</v>
      </c>
      <c r="U904" s="425">
        <v>0</v>
      </c>
      <c r="V904" s="425">
        <v>0</v>
      </c>
      <c r="W904" s="425">
        <v>0</v>
      </c>
      <c r="X904" s="425">
        <v>0</v>
      </c>
      <c r="Y904" s="425">
        <v>0</v>
      </c>
      <c r="Z904" s="425">
        <v>0</v>
      </c>
      <c r="AA904" s="425">
        <v>0</v>
      </c>
      <c r="AB904" s="425">
        <v>0</v>
      </c>
      <c r="AC904" s="425">
        <v>0</v>
      </c>
      <c r="AD904" s="425">
        <v>0</v>
      </c>
      <c r="AE904" s="425">
        <v>0</v>
      </c>
      <c r="AF904" s="425">
        <v>0</v>
      </c>
      <c r="AG904" s="425">
        <v>0</v>
      </c>
      <c r="AH904" s="425">
        <v>0</v>
      </c>
      <c r="AI904" s="425">
        <v>0</v>
      </c>
      <c r="AJ904" s="425">
        <v>0</v>
      </c>
      <c r="AK904" s="425">
        <v>0</v>
      </c>
      <c r="AL904" s="425">
        <v>0</v>
      </c>
      <c r="AM904" s="425">
        <v>0</v>
      </c>
      <c r="AN904" s="425">
        <v>0</v>
      </c>
      <c r="AO904" s="425">
        <v>0</v>
      </c>
      <c r="AP904" s="425">
        <v>0</v>
      </c>
      <c r="AQ904" s="425">
        <v>0</v>
      </c>
      <c r="AR904" s="425">
        <v>0</v>
      </c>
      <c r="AS904" s="425">
        <v>0</v>
      </c>
      <c r="AT904" s="425">
        <v>0</v>
      </c>
      <c r="AU904" s="425">
        <v>0</v>
      </c>
      <c r="AV904" s="425">
        <v>0</v>
      </c>
      <c r="AW904" s="425">
        <v>0</v>
      </c>
      <c r="AX904" s="425">
        <v>0</v>
      </c>
      <c r="AY904" s="425">
        <v>0</v>
      </c>
      <c r="AZ904" s="425">
        <v>0</v>
      </c>
      <c r="BA904" s="425">
        <v>0</v>
      </c>
      <c r="BB904" s="425">
        <v>0</v>
      </c>
      <c r="BC904" s="425">
        <v>0</v>
      </c>
      <c r="BD904" s="425">
        <v>0</v>
      </c>
      <c r="BE904" s="425">
        <v>0</v>
      </c>
      <c r="BF904" s="425">
        <v>0</v>
      </c>
      <c r="BG904" s="425">
        <v>0</v>
      </c>
      <c r="BH904" s="425">
        <v>0</v>
      </c>
      <c r="BI904" s="425">
        <v>0</v>
      </c>
      <c r="BJ904" s="196"/>
      <c r="BK904" s="196"/>
      <c r="BL904" s="196"/>
      <c r="BM904" s="196"/>
    </row>
    <row r="905" spans="1:65" x14ac:dyDescent="0.35">
      <c r="A905" s="196"/>
      <c r="B905" s="196"/>
      <c r="C905" s="402"/>
      <c r="D905" s="404"/>
      <c r="E905" s="405">
        <v>7</v>
      </c>
      <c r="F905" s="406"/>
      <c r="G905" s="408"/>
      <c r="H905" s="409"/>
      <c r="I905" s="409"/>
      <c r="J905" s="409"/>
      <c r="K905" s="409"/>
      <c r="L905" s="409"/>
      <c r="M905" s="524"/>
      <c r="N905" s="425">
        <v>0</v>
      </c>
      <c r="O905" s="425">
        <v>0</v>
      </c>
      <c r="P905" s="425">
        <v>0</v>
      </c>
      <c r="Q905" s="425">
        <v>0</v>
      </c>
      <c r="R905" s="425">
        <v>0</v>
      </c>
      <c r="S905" s="425">
        <v>0</v>
      </c>
      <c r="T905" s="425">
        <v>0</v>
      </c>
      <c r="U905" s="425">
        <v>0</v>
      </c>
      <c r="V905" s="425">
        <v>0</v>
      </c>
      <c r="W905" s="425">
        <v>0</v>
      </c>
      <c r="X905" s="425">
        <v>0</v>
      </c>
      <c r="Y905" s="425">
        <v>0</v>
      </c>
      <c r="Z905" s="425">
        <v>0</v>
      </c>
      <c r="AA905" s="425">
        <v>0</v>
      </c>
      <c r="AB905" s="425">
        <v>0</v>
      </c>
      <c r="AC905" s="425">
        <v>0</v>
      </c>
      <c r="AD905" s="425">
        <v>0</v>
      </c>
      <c r="AE905" s="425">
        <v>0</v>
      </c>
      <c r="AF905" s="425">
        <v>0</v>
      </c>
      <c r="AG905" s="425">
        <v>0</v>
      </c>
      <c r="AH905" s="425">
        <v>0</v>
      </c>
      <c r="AI905" s="425">
        <v>0</v>
      </c>
      <c r="AJ905" s="425">
        <v>0</v>
      </c>
      <c r="AK905" s="425">
        <v>0</v>
      </c>
      <c r="AL905" s="425">
        <v>0</v>
      </c>
      <c r="AM905" s="425">
        <v>0</v>
      </c>
      <c r="AN905" s="425">
        <v>0</v>
      </c>
      <c r="AO905" s="425">
        <v>0</v>
      </c>
      <c r="AP905" s="425">
        <v>0</v>
      </c>
      <c r="AQ905" s="425">
        <v>0</v>
      </c>
      <c r="AR905" s="425">
        <v>0</v>
      </c>
      <c r="AS905" s="425">
        <v>0</v>
      </c>
      <c r="AT905" s="425">
        <v>0</v>
      </c>
      <c r="AU905" s="425">
        <v>0</v>
      </c>
      <c r="AV905" s="425">
        <v>0</v>
      </c>
      <c r="AW905" s="425">
        <v>0</v>
      </c>
      <c r="AX905" s="425">
        <v>0</v>
      </c>
      <c r="AY905" s="425">
        <v>0</v>
      </c>
      <c r="AZ905" s="425">
        <v>0</v>
      </c>
      <c r="BA905" s="425">
        <v>0</v>
      </c>
      <c r="BB905" s="425">
        <v>0</v>
      </c>
      <c r="BC905" s="425">
        <v>0</v>
      </c>
      <c r="BD905" s="425">
        <v>0</v>
      </c>
      <c r="BE905" s="425">
        <v>0</v>
      </c>
      <c r="BF905" s="425">
        <v>0</v>
      </c>
      <c r="BG905" s="425">
        <v>0</v>
      </c>
      <c r="BH905" s="425">
        <v>0</v>
      </c>
      <c r="BI905" s="425">
        <v>0</v>
      </c>
      <c r="BJ905" s="196"/>
      <c r="BK905" s="196"/>
      <c r="BL905" s="196"/>
      <c r="BM905" s="196"/>
    </row>
    <row r="906" spans="1:65" x14ac:dyDescent="0.35">
      <c r="A906" s="196"/>
      <c r="B906" s="196"/>
      <c r="C906" s="402"/>
      <c r="D906" s="404"/>
      <c r="E906" s="405">
        <v>8</v>
      </c>
      <c r="F906" s="406"/>
      <c r="G906" s="408"/>
      <c r="H906" s="409"/>
      <c r="I906" s="409"/>
      <c r="J906" s="409"/>
      <c r="K906" s="409"/>
      <c r="L906" s="409"/>
      <c r="M906" s="409"/>
      <c r="N906" s="524"/>
      <c r="O906" s="425">
        <v>0</v>
      </c>
      <c r="P906" s="425">
        <v>0</v>
      </c>
      <c r="Q906" s="425">
        <v>0</v>
      </c>
      <c r="R906" s="425">
        <v>0</v>
      </c>
      <c r="S906" s="425">
        <v>0</v>
      </c>
      <c r="T906" s="425">
        <v>0</v>
      </c>
      <c r="U906" s="425">
        <v>0</v>
      </c>
      <c r="V906" s="425">
        <v>0</v>
      </c>
      <c r="W906" s="425">
        <v>0</v>
      </c>
      <c r="X906" s="425">
        <v>0</v>
      </c>
      <c r="Y906" s="425">
        <v>0</v>
      </c>
      <c r="Z906" s="425">
        <v>0</v>
      </c>
      <c r="AA906" s="425">
        <v>0</v>
      </c>
      <c r="AB906" s="425">
        <v>0</v>
      </c>
      <c r="AC906" s="425">
        <v>0</v>
      </c>
      <c r="AD906" s="425">
        <v>0</v>
      </c>
      <c r="AE906" s="425">
        <v>0</v>
      </c>
      <c r="AF906" s="425">
        <v>0</v>
      </c>
      <c r="AG906" s="425">
        <v>0</v>
      </c>
      <c r="AH906" s="425">
        <v>0</v>
      </c>
      <c r="AI906" s="425">
        <v>0</v>
      </c>
      <c r="AJ906" s="425">
        <v>0</v>
      </c>
      <c r="AK906" s="425">
        <v>0</v>
      </c>
      <c r="AL906" s="425">
        <v>0</v>
      </c>
      <c r="AM906" s="425">
        <v>0</v>
      </c>
      <c r="AN906" s="425">
        <v>0</v>
      </c>
      <c r="AO906" s="425">
        <v>0</v>
      </c>
      <c r="AP906" s="425">
        <v>0</v>
      </c>
      <c r="AQ906" s="425">
        <v>0</v>
      </c>
      <c r="AR906" s="425">
        <v>0</v>
      </c>
      <c r="AS906" s="425">
        <v>0</v>
      </c>
      <c r="AT906" s="425">
        <v>0</v>
      </c>
      <c r="AU906" s="425">
        <v>0</v>
      </c>
      <c r="AV906" s="425">
        <v>0</v>
      </c>
      <c r="AW906" s="425">
        <v>0</v>
      </c>
      <c r="AX906" s="425">
        <v>0</v>
      </c>
      <c r="AY906" s="425">
        <v>0</v>
      </c>
      <c r="AZ906" s="425">
        <v>0</v>
      </c>
      <c r="BA906" s="425">
        <v>0</v>
      </c>
      <c r="BB906" s="425">
        <v>0</v>
      </c>
      <c r="BC906" s="425">
        <v>0</v>
      </c>
      <c r="BD906" s="425">
        <v>0</v>
      </c>
      <c r="BE906" s="425">
        <v>0</v>
      </c>
      <c r="BF906" s="425">
        <v>0</v>
      </c>
      <c r="BG906" s="425">
        <v>0</v>
      </c>
      <c r="BH906" s="425">
        <v>0</v>
      </c>
      <c r="BI906" s="425">
        <v>0</v>
      </c>
      <c r="BJ906" s="196"/>
      <c r="BK906" s="196"/>
      <c r="BL906" s="196"/>
      <c r="BM906" s="196"/>
    </row>
    <row r="907" spans="1:65" x14ac:dyDescent="0.35">
      <c r="A907" s="196"/>
      <c r="B907" s="196"/>
      <c r="C907" s="402"/>
      <c r="D907" s="404"/>
      <c r="E907" s="405">
        <v>9</v>
      </c>
      <c r="F907" s="406"/>
      <c r="G907" s="408"/>
      <c r="H907" s="409"/>
      <c r="I907" s="409"/>
      <c r="J907" s="409"/>
      <c r="K907" s="409"/>
      <c r="L907" s="409"/>
      <c r="M907" s="409"/>
      <c r="N907" s="409"/>
      <c r="O907" s="524"/>
      <c r="P907" s="425">
        <v>0</v>
      </c>
      <c r="Q907" s="425">
        <v>0</v>
      </c>
      <c r="R907" s="425">
        <v>0</v>
      </c>
      <c r="S907" s="425">
        <v>0</v>
      </c>
      <c r="T907" s="425">
        <v>0</v>
      </c>
      <c r="U907" s="425">
        <v>0</v>
      </c>
      <c r="V907" s="425">
        <v>0</v>
      </c>
      <c r="W907" s="425">
        <v>0</v>
      </c>
      <c r="X907" s="425">
        <v>0</v>
      </c>
      <c r="Y907" s="425">
        <v>0</v>
      </c>
      <c r="Z907" s="425">
        <v>0</v>
      </c>
      <c r="AA907" s="425">
        <v>0</v>
      </c>
      <c r="AB907" s="425">
        <v>0</v>
      </c>
      <c r="AC907" s="425">
        <v>0</v>
      </c>
      <c r="AD907" s="425">
        <v>0</v>
      </c>
      <c r="AE907" s="425">
        <v>0</v>
      </c>
      <c r="AF907" s="425">
        <v>0</v>
      </c>
      <c r="AG907" s="425">
        <v>0</v>
      </c>
      <c r="AH907" s="425">
        <v>0</v>
      </c>
      <c r="AI907" s="425">
        <v>0</v>
      </c>
      <c r="AJ907" s="425">
        <v>0</v>
      </c>
      <c r="AK907" s="425">
        <v>0</v>
      </c>
      <c r="AL907" s="425">
        <v>0</v>
      </c>
      <c r="AM907" s="425">
        <v>0</v>
      </c>
      <c r="AN907" s="425">
        <v>0</v>
      </c>
      <c r="AO907" s="425">
        <v>0</v>
      </c>
      <c r="AP907" s="425">
        <v>0</v>
      </c>
      <c r="AQ907" s="425">
        <v>0</v>
      </c>
      <c r="AR907" s="425">
        <v>0</v>
      </c>
      <c r="AS907" s="425">
        <v>0</v>
      </c>
      <c r="AT907" s="425">
        <v>0</v>
      </c>
      <c r="AU907" s="425">
        <v>0</v>
      </c>
      <c r="AV907" s="425">
        <v>0</v>
      </c>
      <c r="AW907" s="425">
        <v>0</v>
      </c>
      <c r="AX907" s="425">
        <v>0</v>
      </c>
      <c r="AY907" s="425">
        <v>0</v>
      </c>
      <c r="AZ907" s="425">
        <v>0</v>
      </c>
      <c r="BA907" s="425">
        <v>0</v>
      </c>
      <c r="BB907" s="425">
        <v>0</v>
      </c>
      <c r="BC907" s="425">
        <v>0</v>
      </c>
      <c r="BD907" s="425">
        <v>0</v>
      </c>
      <c r="BE907" s="425">
        <v>0</v>
      </c>
      <c r="BF907" s="425">
        <v>0</v>
      </c>
      <c r="BG907" s="425">
        <v>0</v>
      </c>
      <c r="BH907" s="425">
        <v>0</v>
      </c>
      <c r="BI907" s="425">
        <v>0</v>
      </c>
      <c r="BJ907" s="196"/>
      <c r="BK907" s="196"/>
      <c r="BL907" s="196"/>
      <c r="BM907" s="196"/>
    </row>
    <row r="908" spans="1:65" x14ac:dyDescent="0.35">
      <c r="A908" s="196"/>
      <c r="B908" s="196"/>
      <c r="C908" s="402"/>
      <c r="D908" s="404"/>
      <c r="E908" s="411">
        <v>10</v>
      </c>
      <c r="F908" s="406"/>
      <c r="G908" s="408"/>
      <c r="H908" s="409"/>
      <c r="I908" s="409"/>
      <c r="J908" s="409"/>
      <c r="K908" s="409"/>
      <c r="L908" s="409"/>
      <c r="M908" s="409"/>
      <c r="N908" s="409"/>
      <c r="O908" s="409"/>
      <c r="P908" s="524"/>
      <c r="Q908" s="425">
        <v>0</v>
      </c>
      <c r="R908" s="425">
        <v>0</v>
      </c>
      <c r="S908" s="425">
        <v>0</v>
      </c>
      <c r="T908" s="425">
        <v>0</v>
      </c>
      <c r="U908" s="425">
        <v>0</v>
      </c>
      <c r="V908" s="425">
        <v>0</v>
      </c>
      <c r="W908" s="425">
        <v>0</v>
      </c>
      <c r="X908" s="425">
        <v>0</v>
      </c>
      <c r="Y908" s="425">
        <v>0</v>
      </c>
      <c r="Z908" s="425">
        <v>0</v>
      </c>
      <c r="AA908" s="425">
        <v>0</v>
      </c>
      <c r="AB908" s="425">
        <v>0</v>
      </c>
      <c r="AC908" s="425">
        <v>0</v>
      </c>
      <c r="AD908" s="425">
        <v>0</v>
      </c>
      <c r="AE908" s="425">
        <v>0</v>
      </c>
      <c r="AF908" s="425">
        <v>0</v>
      </c>
      <c r="AG908" s="425">
        <v>0</v>
      </c>
      <c r="AH908" s="425">
        <v>0</v>
      </c>
      <c r="AI908" s="425">
        <v>0</v>
      </c>
      <c r="AJ908" s="425">
        <v>0</v>
      </c>
      <c r="AK908" s="425">
        <v>0</v>
      </c>
      <c r="AL908" s="425">
        <v>0</v>
      </c>
      <c r="AM908" s="425">
        <v>0</v>
      </c>
      <c r="AN908" s="425">
        <v>0</v>
      </c>
      <c r="AO908" s="425">
        <v>0</v>
      </c>
      <c r="AP908" s="425">
        <v>0</v>
      </c>
      <c r="AQ908" s="425">
        <v>0</v>
      </c>
      <c r="AR908" s="425">
        <v>0</v>
      </c>
      <c r="AS908" s="425">
        <v>0</v>
      </c>
      <c r="AT908" s="425">
        <v>0</v>
      </c>
      <c r="AU908" s="425">
        <v>0</v>
      </c>
      <c r="AV908" s="425">
        <v>0</v>
      </c>
      <c r="AW908" s="425">
        <v>0</v>
      </c>
      <c r="AX908" s="425">
        <v>0</v>
      </c>
      <c r="AY908" s="425">
        <v>0</v>
      </c>
      <c r="AZ908" s="425">
        <v>0</v>
      </c>
      <c r="BA908" s="425">
        <v>0</v>
      </c>
      <c r="BB908" s="425">
        <v>0</v>
      </c>
      <c r="BC908" s="425">
        <v>0</v>
      </c>
      <c r="BD908" s="425">
        <v>0</v>
      </c>
      <c r="BE908" s="425">
        <v>0</v>
      </c>
      <c r="BF908" s="425">
        <v>0</v>
      </c>
      <c r="BG908" s="425">
        <v>0</v>
      </c>
      <c r="BH908" s="425">
        <v>0</v>
      </c>
      <c r="BI908" s="425">
        <v>0</v>
      </c>
      <c r="BJ908" s="196"/>
      <c r="BK908" s="196"/>
      <c r="BL908" s="196"/>
      <c r="BM908" s="196"/>
    </row>
    <row r="909" spans="1:65" x14ac:dyDescent="0.35">
      <c r="A909" s="196"/>
      <c r="B909" s="196"/>
      <c r="C909" s="402" t="s">
        <v>56</v>
      </c>
      <c r="D909" s="196"/>
      <c r="E909" s="196"/>
      <c r="F909" s="412"/>
      <c r="G909" s="426">
        <v>2.6635061621621769E-2</v>
      </c>
      <c r="H909" s="426">
        <v>0</v>
      </c>
      <c r="I909" s="426">
        <v>0</v>
      </c>
      <c r="J909" s="426">
        <v>0</v>
      </c>
      <c r="K909" s="426">
        <v>0</v>
      </c>
      <c r="L909" s="426">
        <v>0</v>
      </c>
      <c r="M909" s="426">
        <v>0</v>
      </c>
      <c r="N909" s="426">
        <v>0</v>
      </c>
      <c r="O909" s="426">
        <v>0</v>
      </c>
      <c r="P909" s="426">
        <v>0</v>
      </c>
      <c r="Q909" s="426">
        <v>0</v>
      </c>
      <c r="R909" s="426">
        <v>0</v>
      </c>
      <c r="S909" s="426">
        <v>0</v>
      </c>
      <c r="T909" s="426">
        <v>0</v>
      </c>
      <c r="U909" s="426">
        <v>0</v>
      </c>
      <c r="V909" s="426">
        <v>0</v>
      </c>
      <c r="W909" s="426">
        <v>0</v>
      </c>
      <c r="X909" s="426">
        <v>0</v>
      </c>
      <c r="Y909" s="426">
        <v>0</v>
      </c>
      <c r="Z909" s="426">
        <v>0</v>
      </c>
      <c r="AA909" s="426">
        <v>0</v>
      </c>
      <c r="AB909" s="426">
        <v>0</v>
      </c>
      <c r="AC909" s="426">
        <v>0</v>
      </c>
      <c r="AD909" s="426">
        <v>0</v>
      </c>
      <c r="AE909" s="426">
        <v>0</v>
      </c>
      <c r="AF909" s="426">
        <v>0</v>
      </c>
      <c r="AG909" s="426">
        <v>0</v>
      </c>
      <c r="AH909" s="426">
        <v>0</v>
      </c>
      <c r="AI909" s="426">
        <v>0</v>
      </c>
      <c r="AJ909" s="426">
        <v>0</v>
      </c>
      <c r="AK909" s="426">
        <v>0</v>
      </c>
      <c r="AL909" s="426">
        <v>0</v>
      </c>
      <c r="AM909" s="426">
        <v>0</v>
      </c>
      <c r="AN909" s="426">
        <v>0</v>
      </c>
      <c r="AO909" s="426">
        <v>0</v>
      </c>
      <c r="AP909" s="426">
        <v>0</v>
      </c>
      <c r="AQ909" s="426">
        <v>0</v>
      </c>
      <c r="AR909" s="426">
        <v>0</v>
      </c>
      <c r="AS909" s="426">
        <v>0</v>
      </c>
      <c r="AT909" s="426">
        <v>0</v>
      </c>
      <c r="AU909" s="426">
        <v>0</v>
      </c>
      <c r="AV909" s="426">
        <v>0</v>
      </c>
      <c r="AW909" s="426">
        <v>0</v>
      </c>
      <c r="AX909" s="426">
        <v>0</v>
      </c>
      <c r="AY909" s="426">
        <v>0</v>
      </c>
      <c r="AZ909" s="426">
        <v>0</v>
      </c>
      <c r="BA909" s="426">
        <v>0</v>
      </c>
      <c r="BB909" s="426">
        <v>0</v>
      </c>
      <c r="BC909" s="426">
        <v>0</v>
      </c>
      <c r="BD909" s="426">
        <v>0</v>
      </c>
      <c r="BE909" s="426">
        <v>0</v>
      </c>
      <c r="BF909" s="426">
        <v>0</v>
      </c>
      <c r="BG909" s="426">
        <v>0</v>
      </c>
      <c r="BH909" s="426">
        <v>0</v>
      </c>
      <c r="BI909" s="426">
        <v>0</v>
      </c>
      <c r="BJ909" s="196"/>
      <c r="BK909" s="196"/>
      <c r="BL909" s="196"/>
      <c r="BM909" s="196"/>
    </row>
    <row r="910" spans="1:65" x14ac:dyDescent="0.35">
      <c r="A910" s="196"/>
      <c r="B910" s="397" t="s">
        <v>57</v>
      </c>
      <c r="C910" s="398"/>
      <c r="D910" s="399" t="s">
        <v>499</v>
      </c>
      <c r="E910" s="398"/>
      <c r="F910" s="400"/>
      <c r="G910" s="401">
        <v>28.110573514412351</v>
      </c>
      <c r="H910" s="401">
        <v>19.171271550873197</v>
      </c>
      <c r="I910" s="401">
        <v>13.139568640593044</v>
      </c>
      <c r="J910" s="401">
        <v>9.7008549767523782</v>
      </c>
      <c r="K910" s="401">
        <v>7.2371357746083369</v>
      </c>
      <c r="L910" s="401">
        <v>0</v>
      </c>
      <c r="M910" s="401">
        <v>0</v>
      </c>
      <c r="N910" s="401">
        <v>0</v>
      </c>
      <c r="O910" s="401">
        <v>0</v>
      </c>
      <c r="P910" s="401">
        <v>0</v>
      </c>
      <c r="Q910" s="401">
        <v>0</v>
      </c>
      <c r="R910" s="401">
        <v>0</v>
      </c>
      <c r="S910" s="401">
        <v>0</v>
      </c>
      <c r="T910" s="401">
        <v>0</v>
      </c>
      <c r="U910" s="401">
        <v>0</v>
      </c>
      <c r="V910" s="401">
        <v>0</v>
      </c>
      <c r="W910" s="401">
        <v>0</v>
      </c>
      <c r="X910" s="401">
        <v>0</v>
      </c>
      <c r="Y910" s="401">
        <v>0</v>
      </c>
      <c r="Z910" s="401">
        <v>0</v>
      </c>
      <c r="AA910" s="401">
        <v>0</v>
      </c>
      <c r="AB910" s="401">
        <v>0</v>
      </c>
      <c r="AC910" s="401">
        <v>0</v>
      </c>
      <c r="AD910" s="401">
        <v>0</v>
      </c>
      <c r="AE910" s="401">
        <v>0</v>
      </c>
      <c r="AF910" s="401">
        <v>0</v>
      </c>
      <c r="AG910" s="401">
        <v>0</v>
      </c>
      <c r="AH910" s="401">
        <v>0</v>
      </c>
      <c r="AI910" s="401">
        <v>0</v>
      </c>
      <c r="AJ910" s="401">
        <v>0</v>
      </c>
      <c r="AK910" s="401">
        <v>0</v>
      </c>
      <c r="AL910" s="401">
        <v>0</v>
      </c>
      <c r="AM910" s="401">
        <v>0</v>
      </c>
      <c r="AN910" s="401">
        <v>0</v>
      </c>
      <c r="AO910" s="401">
        <v>0</v>
      </c>
      <c r="AP910" s="401">
        <v>0</v>
      </c>
      <c r="AQ910" s="401">
        <v>0</v>
      </c>
      <c r="AR910" s="401">
        <v>0</v>
      </c>
      <c r="AS910" s="401">
        <v>0</v>
      </c>
      <c r="AT910" s="401">
        <v>0</v>
      </c>
      <c r="AU910" s="401">
        <v>0</v>
      </c>
      <c r="AV910" s="401">
        <v>0</v>
      </c>
      <c r="AW910" s="401">
        <v>0</v>
      </c>
      <c r="AX910" s="401">
        <v>0</v>
      </c>
      <c r="AY910" s="401">
        <v>0</v>
      </c>
      <c r="AZ910" s="401">
        <v>0</v>
      </c>
      <c r="BA910" s="401">
        <v>0</v>
      </c>
      <c r="BB910" s="401">
        <v>0</v>
      </c>
      <c r="BC910" s="401">
        <v>0</v>
      </c>
      <c r="BD910" s="401">
        <v>0</v>
      </c>
      <c r="BE910" s="401">
        <v>0</v>
      </c>
      <c r="BF910" s="401">
        <v>0</v>
      </c>
      <c r="BG910" s="401">
        <v>0</v>
      </c>
      <c r="BH910" s="401">
        <v>0</v>
      </c>
      <c r="BI910" s="401">
        <v>0</v>
      </c>
      <c r="BJ910" s="196"/>
      <c r="BK910" s="196"/>
      <c r="BL910" s="196"/>
      <c r="BM910" s="196"/>
    </row>
    <row r="911" spans="1:65" ht="118" x14ac:dyDescent="0.35">
      <c r="A911" s="196"/>
      <c r="B911" s="196"/>
      <c r="C911" s="402"/>
      <c r="D911" s="404" t="s">
        <v>500</v>
      </c>
      <c r="E911" s="405">
        <v>0</v>
      </c>
      <c r="F911" s="406"/>
      <c r="G911" s="407"/>
      <c r="H911" s="407"/>
      <c r="I911" s="407"/>
      <c r="J911" s="407"/>
      <c r="K911" s="407"/>
      <c r="L911" s="407"/>
      <c r="M911" s="407"/>
      <c r="N911" s="407"/>
      <c r="O911" s="407"/>
      <c r="P911" s="407"/>
      <c r="Q911" s="425"/>
      <c r="R911" s="425"/>
      <c r="S911" s="425"/>
      <c r="T911" s="425"/>
      <c r="U911" s="425"/>
      <c r="V911" s="425"/>
      <c r="W911" s="425"/>
      <c r="X911" s="425"/>
      <c r="Y911" s="425"/>
      <c r="Z911" s="425"/>
      <c r="AA911" s="425"/>
      <c r="AB911" s="425"/>
      <c r="AC911" s="425"/>
      <c r="AD911" s="425"/>
      <c r="AE911" s="425"/>
      <c r="AF911" s="425"/>
      <c r="AG911" s="425"/>
      <c r="AH911" s="425"/>
      <c r="AI911" s="425"/>
      <c r="AJ911" s="425"/>
      <c r="AK911" s="425"/>
      <c r="AL911" s="425"/>
      <c r="AM911" s="425"/>
      <c r="AN911" s="425"/>
      <c r="AO911" s="425"/>
      <c r="AP911" s="425"/>
      <c r="AQ911" s="425"/>
      <c r="AR911" s="425"/>
      <c r="AS911" s="425"/>
      <c r="AT911" s="425"/>
      <c r="AU911" s="425"/>
      <c r="AV911" s="425"/>
      <c r="AW911" s="425"/>
      <c r="AX911" s="425"/>
      <c r="AY911" s="425"/>
      <c r="AZ911" s="425"/>
      <c r="BA911" s="425"/>
      <c r="BB911" s="425"/>
      <c r="BC911" s="425"/>
      <c r="BD911" s="425"/>
      <c r="BE911" s="425"/>
      <c r="BF911" s="425"/>
      <c r="BG911" s="425"/>
      <c r="BH911" s="425"/>
      <c r="BI911" s="425"/>
      <c r="BJ911" s="196"/>
      <c r="BK911" s="196"/>
      <c r="BL911" s="196"/>
      <c r="BM911" s="196"/>
    </row>
    <row r="912" spans="1:65" x14ac:dyDescent="0.35">
      <c r="A912" s="196"/>
      <c r="B912" s="196"/>
      <c r="C912" s="402"/>
      <c r="D912" s="404"/>
      <c r="E912" s="405">
        <v>1</v>
      </c>
      <c r="F912" s="406"/>
      <c r="G912" s="523"/>
      <c r="H912" s="425">
        <v>8.2189791065326556</v>
      </c>
      <c r="I912" s="425">
        <v>5.8706993618090388</v>
      </c>
      <c r="J912" s="425">
        <v>4.1933566870064567</v>
      </c>
      <c r="K912" s="425">
        <v>2.9952547764331832</v>
      </c>
      <c r="L912" s="425">
        <v>2.1394676974522739</v>
      </c>
      <c r="M912" s="425">
        <v>1.5281912124659098</v>
      </c>
      <c r="N912" s="425">
        <v>1.0915651517613643</v>
      </c>
      <c r="O912" s="425">
        <v>2.7289128794034099</v>
      </c>
      <c r="P912" s="425">
        <v>0</v>
      </c>
      <c r="Q912" s="425">
        <v>0</v>
      </c>
      <c r="R912" s="425">
        <v>0</v>
      </c>
      <c r="S912" s="425">
        <v>0</v>
      </c>
      <c r="T912" s="425">
        <v>0</v>
      </c>
      <c r="U912" s="425">
        <v>0</v>
      </c>
      <c r="V912" s="425">
        <v>0</v>
      </c>
      <c r="W912" s="425">
        <v>0</v>
      </c>
      <c r="X912" s="425">
        <v>0</v>
      </c>
      <c r="Y912" s="425">
        <v>0</v>
      </c>
      <c r="Z912" s="425">
        <v>0</v>
      </c>
      <c r="AA912" s="425">
        <v>0</v>
      </c>
      <c r="AB912" s="425">
        <v>0</v>
      </c>
      <c r="AC912" s="425">
        <v>0</v>
      </c>
      <c r="AD912" s="425">
        <v>0</v>
      </c>
      <c r="AE912" s="425">
        <v>0</v>
      </c>
      <c r="AF912" s="425">
        <v>0</v>
      </c>
      <c r="AG912" s="425">
        <v>0</v>
      </c>
      <c r="AH912" s="425">
        <v>0</v>
      </c>
      <c r="AI912" s="425">
        <v>0</v>
      </c>
      <c r="AJ912" s="425">
        <v>0</v>
      </c>
      <c r="AK912" s="425">
        <v>0</v>
      </c>
      <c r="AL912" s="425">
        <v>0</v>
      </c>
      <c r="AM912" s="425">
        <v>0</v>
      </c>
      <c r="AN912" s="425">
        <v>0</v>
      </c>
      <c r="AO912" s="425">
        <v>0</v>
      </c>
      <c r="AP912" s="425">
        <v>0</v>
      </c>
      <c r="AQ912" s="425">
        <v>0</v>
      </c>
      <c r="AR912" s="425">
        <v>0</v>
      </c>
      <c r="AS912" s="425">
        <v>0</v>
      </c>
      <c r="AT912" s="425">
        <v>0</v>
      </c>
      <c r="AU912" s="425">
        <v>0</v>
      </c>
      <c r="AV912" s="425">
        <v>0</v>
      </c>
      <c r="AW912" s="425">
        <v>0</v>
      </c>
      <c r="AX912" s="425">
        <v>0</v>
      </c>
      <c r="AY912" s="425">
        <v>0</v>
      </c>
      <c r="AZ912" s="425">
        <v>0</v>
      </c>
      <c r="BA912" s="425">
        <v>0</v>
      </c>
      <c r="BB912" s="425">
        <v>0</v>
      </c>
      <c r="BC912" s="425">
        <v>0</v>
      </c>
      <c r="BD912" s="425">
        <v>0</v>
      </c>
      <c r="BE912" s="425">
        <v>0</v>
      </c>
      <c r="BF912" s="425">
        <v>0</v>
      </c>
      <c r="BG912" s="425">
        <v>0</v>
      </c>
      <c r="BH912" s="425">
        <v>0</v>
      </c>
      <c r="BI912" s="425">
        <v>0</v>
      </c>
      <c r="BJ912" s="196"/>
      <c r="BK912" s="196"/>
      <c r="BL912" s="196"/>
      <c r="BM912" s="196"/>
    </row>
    <row r="913" spans="1:65" x14ac:dyDescent="0.35">
      <c r="A913" s="196"/>
      <c r="B913" s="196"/>
      <c r="C913" s="402"/>
      <c r="D913" s="404"/>
      <c r="E913" s="405">
        <v>2</v>
      </c>
      <c r="F913" s="406"/>
      <c r="G913" s="408"/>
      <c r="H913" s="524"/>
      <c r="I913" s="425">
        <v>5.1751492544845137</v>
      </c>
      <c r="J913" s="425">
        <v>3.6965351817746535</v>
      </c>
      <c r="K913" s="425">
        <v>2.6403822726961805</v>
      </c>
      <c r="L913" s="425">
        <v>1.8859873376401288</v>
      </c>
      <c r="M913" s="425">
        <v>1.347133812600092</v>
      </c>
      <c r="N913" s="425">
        <v>0.96223843757149441</v>
      </c>
      <c r="O913" s="425">
        <v>0.68731316969392453</v>
      </c>
      <c r="P913" s="425">
        <v>1.7182829242348099</v>
      </c>
      <c r="Q913" s="425">
        <v>0</v>
      </c>
      <c r="R913" s="425">
        <v>0</v>
      </c>
      <c r="S913" s="425">
        <v>0</v>
      </c>
      <c r="T913" s="425">
        <v>0</v>
      </c>
      <c r="U913" s="425">
        <v>0</v>
      </c>
      <c r="V913" s="425">
        <v>0</v>
      </c>
      <c r="W913" s="425">
        <v>0</v>
      </c>
      <c r="X913" s="425">
        <v>0</v>
      </c>
      <c r="Y913" s="425">
        <v>0</v>
      </c>
      <c r="Z913" s="425">
        <v>0</v>
      </c>
      <c r="AA913" s="425">
        <v>0</v>
      </c>
      <c r="AB913" s="425">
        <v>0</v>
      </c>
      <c r="AC913" s="425">
        <v>0</v>
      </c>
      <c r="AD913" s="425">
        <v>0</v>
      </c>
      <c r="AE913" s="425">
        <v>0</v>
      </c>
      <c r="AF913" s="425">
        <v>0</v>
      </c>
      <c r="AG913" s="425">
        <v>0</v>
      </c>
      <c r="AH913" s="425">
        <v>0</v>
      </c>
      <c r="AI913" s="425">
        <v>0</v>
      </c>
      <c r="AJ913" s="425">
        <v>0</v>
      </c>
      <c r="AK913" s="425">
        <v>0</v>
      </c>
      <c r="AL913" s="425">
        <v>0</v>
      </c>
      <c r="AM913" s="425">
        <v>0</v>
      </c>
      <c r="AN913" s="425">
        <v>0</v>
      </c>
      <c r="AO913" s="425">
        <v>0</v>
      </c>
      <c r="AP913" s="425">
        <v>0</v>
      </c>
      <c r="AQ913" s="425">
        <v>0</v>
      </c>
      <c r="AR913" s="425">
        <v>0</v>
      </c>
      <c r="AS913" s="425">
        <v>0</v>
      </c>
      <c r="AT913" s="425">
        <v>0</v>
      </c>
      <c r="AU913" s="425">
        <v>0</v>
      </c>
      <c r="AV913" s="425">
        <v>0</v>
      </c>
      <c r="AW913" s="425">
        <v>0</v>
      </c>
      <c r="AX913" s="425">
        <v>0</v>
      </c>
      <c r="AY913" s="425">
        <v>0</v>
      </c>
      <c r="AZ913" s="425">
        <v>0</v>
      </c>
      <c r="BA913" s="425">
        <v>0</v>
      </c>
      <c r="BB913" s="425">
        <v>0</v>
      </c>
      <c r="BC913" s="425">
        <v>0</v>
      </c>
      <c r="BD913" s="425">
        <v>0</v>
      </c>
      <c r="BE913" s="425">
        <v>0</v>
      </c>
      <c r="BF913" s="425">
        <v>0</v>
      </c>
      <c r="BG913" s="425">
        <v>0</v>
      </c>
      <c r="BH913" s="425">
        <v>0</v>
      </c>
      <c r="BI913" s="425">
        <v>0</v>
      </c>
      <c r="BJ913" s="407"/>
      <c r="BK913" s="196"/>
      <c r="BL913" s="196"/>
      <c r="BM913" s="196"/>
    </row>
    <row r="914" spans="1:65" x14ac:dyDescent="0.35">
      <c r="A914" s="196"/>
      <c r="B914" s="196"/>
      <c r="C914" s="402"/>
      <c r="D914" s="404"/>
      <c r="E914" s="405">
        <v>3</v>
      </c>
      <c r="F914" s="406"/>
      <c r="G914" s="408"/>
      <c r="H914" s="409"/>
      <c r="I914" s="524"/>
      <c r="J914" s="425">
        <v>4.3192890160045128</v>
      </c>
      <c r="K914" s="425">
        <v>3.0852064400032235</v>
      </c>
      <c r="L914" s="425">
        <v>2.2037188857165884</v>
      </c>
      <c r="M914" s="425">
        <v>1.5740849183689918</v>
      </c>
      <c r="N914" s="425">
        <v>1.1243463702635654</v>
      </c>
      <c r="O914" s="425">
        <v>0.80310455018826121</v>
      </c>
      <c r="P914" s="425">
        <v>0.57364610727732968</v>
      </c>
      <c r="Q914" s="425">
        <v>1.4341152681933238</v>
      </c>
      <c r="R914" s="425">
        <v>0</v>
      </c>
      <c r="S914" s="425">
        <v>0</v>
      </c>
      <c r="T914" s="425">
        <v>0</v>
      </c>
      <c r="U914" s="425">
        <v>0</v>
      </c>
      <c r="V914" s="425">
        <v>0</v>
      </c>
      <c r="W914" s="425">
        <v>0</v>
      </c>
      <c r="X914" s="425">
        <v>0</v>
      </c>
      <c r="Y914" s="425">
        <v>0</v>
      </c>
      <c r="Z914" s="425">
        <v>0</v>
      </c>
      <c r="AA914" s="425">
        <v>0</v>
      </c>
      <c r="AB914" s="425">
        <v>0</v>
      </c>
      <c r="AC914" s="425">
        <v>0</v>
      </c>
      <c r="AD914" s="425">
        <v>0</v>
      </c>
      <c r="AE914" s="425">
        <v>0</v>
      </c>
      <c r="AF914" s="425">
        <v>0</v>
      </c>
      <c r="AG914" s="425">
        <v>0</v>
      </c>
      <c r="AH914" s="425">
        <v>0</v>
      </c>
      <c r="AI914" s="425">
        <v>0</v>
      </c>
      <c r="AJ914" s="425">
        <v>0</v>
      </c>
      <c r="AK914" s="425">
        <v>0</v>
      </c>
      <c r="AL914" s="425">
        <v>0</v>
      </c>
      <c r="AM914" s="425">
        <v>0</v>
      </c>
      <c r="AN914" s="425">
        <v>0</v>
      </c>
      <c r="AO914" s="425">
        <v>0</v>
      </c>
      <c r="AP914" s="425">
        <v>0</v>
      </c>
      <c r="AQ914" s="425">
        <v>0</v>
      </c>
      <c r="AR914" s="425">
        <v>0</v>
      </c>
      <c r="AS914" s="425">
        <v>0</v>
      </c>
      <c r="AT914" s="425">
        <v>0</v>
      </c>
      <c r="AU914" s="425">
        <v>0</v>
      </c>
      <c r="AV914" s="425">
        <v>0</v>
      </c>
      <c r="AW914" s="425">
        <v>0</v>
      </c>
      <c r="AX914" s="425">
        <v>0</v>
      </c>
      <c r="AY914" s="425">
        <v>0</v>
      </c>
      <c r="AZ914" s="425">
        <v>0</v>
      </c>
      <c r="BA914" s="425">
        <v>0</v>
      </c>
      <c r="BB914" s="425">
        <v>0</v>
      </c>
      <c r="BC914" s="425">
        <v>0</v>
      </c>
      <c r="BD914" s="425">
        <v>0</v>
      </c>
      <c r="BE914" s="425">
        <v>0</v>
      </c>
      <c r="BF914" s="425">
        <v>0</v>
      </c>
      <c r="BG914" s="425">
        <v>0</v>
      </c>
      <c r="BH914" s="425">
        <v>0</v>
      </c>
      <c r="BI914" s="425">
        <v>0</v>
      </c>
      <c r="BJ914" s="196"/>
      <c r="BK914" s="196"/>
      <c r="BL914" s="196"/>
      <c r="BM914" s="196"/>
    </row>
    <row r="915" spans="1:65" x14ac:dyDescent="0.35">
      <c r="A915" s="196"/>
      <c r="B915" s="196"/>
      <c r="C915" s="402"/>
      <c r="D915" s="404"/>
      <c r="E915" s="405">
        <v>4</v>
      </c>
      <c r="F915" s="406"/>
      <c r="G915" s="408"/>
      <c r="H915" s="409"/>
      <c r="I915" s="409"/>
      <c r="J915" s="524"/>
      <c r="K915" s="425">
        <v>4.4461433424883134</v>
      </c>
      <c r="L915" s="425">
        <v>3.1758166732059383</v>
      </c>
      <c r="M915" s="425">
        <v>2.2684404808613845</v>
      </c>
      <c r="N915" s="425">
        <v>1.6203146291867034</v>
      </c>
      <c r="O915" s="425">
        <v>1.1573675922762168</v>
      </c>
      <c r="P915" s="425">
        <v>0.82669113734015498</v>
      </c>
      <c r="Q915" s="425">
        <v>0.59049366952868199</v>
      </c>
      <c r="R915" s="425">
        <v>1.4762341738217053</v>
      </c>
      <c r="S915" s="425">
        <v>0</v>
      </c>
      <c r="T915" s="425">
        <v>0</v>
      </c>
      <c r="U915" s="425">
        <v>0</v>
      </c>
      <c r="V915" s="425">
        <v>0</v>
      </c>
      <c r="W915" s="425">
        <v>0</v>
      </c>
      <c r="X915" s="425">
        <v>0</v>
      </c>
      <c r="Y915" s="425">
        <v>0</v>
      </c>
      <c r="Z915" s="425">
        <v>0</v>
      </c>
      <c r="AA915" s="425">
        <v>0</v>
      </c>
      <c r="AB915" s="425">
        <v>0</v>
      </c>
      <c r="AC915" s="425">
        <v>0</v>
      </c>
      <c r="AD915" s="425">
        <v>0</v>
      </c>
      <c r="AE915" s="425">
        <v>0</v>
      </c>
      <c r="AF915" s="425">
        <v>0</v>
      </c>
      <c r="AG915" s="425">
        <v>0</v>
      </c>
      <c r="AH915" s="425">
        <v>0</v>
      </c>
      <c r="AI915" s="425">
        <v>0</v>
      </c>
      <c r="AJ915" s="425">
        <v>0</v>
      </c>
      <c r="AK915" s="425">
        <v>0</v>
      </c>
      <c r="AL915" s="425">
        <v>0</v>
      </c>
      <c r="AM915" s="425">
        <v>0</v>
      </c>
      <c r="AN915" s="425">
        <v>0</v>
      </c>
      <c r="AO915" s="425">
        <v>0</v>
      </c>
      <c r="AP915" s="425">
        <v>0</v>
      </c>
      <c r="AQ915" s="425">
        <v>0</v>
      </c>
      <c r="AR915" s="425">
        <v>0</v>
      </c>
      <c r="AS915" s="425">
        <v>0</v>
      </c>
      <c r="AT915" s="425">
        <v>0</v>
      </c>
      <c r="AU915" s="425">
        <v>0</v>
      </c>
      <c r="AV915" s="425">
        <v>0</v>
      </c>
      <c r="AW915" s="425">
        <v>0</v>
      </c>
      <c r="AX915" s="425">
        <v>0</v>
      </c>
      <c r="AY915" s="425">
        <v>0</v>
      </c>
      <c r="AZ915" s="425">
        <v>0</v>
      </c>
      <c r="BA915" s="425">
        <v>0</v>
      </c>
      <c r="BB915" s="425">
        <v>0</v>
      </c>
      <c r="BC915" s="425">
        <v>0</v>
      </c>
      <c r="BD915" s="425">
        <v>0</v>
      </c>
      <c r="BE915" s="425">
        <v>0</v>
      </c>
      <c r="BF915" s="425">
        <v>0</v>
      </c>
      <c r="BG915" s="425">
        <v>0</v>
      </c>
      <c r="BH915" s="425">
        <v>0</v>
      </c>
      <c r="BI915" s="425">
        <v>0</v>
      </c>
      <c r="BJ915" s="196"/>
      <c r="BK915" s="196"/>
      <c r="BL915" s="196"/>
      <c r="BM915" s="196"/>
    </row>
    <row r="916" spans="1:65" x14ac:dyDescent="0.35">
      <c r="A916" s="196"/>
      <c r="B916" s="196"/>
      <c r="C916" s="402"/>
      <c r="D916" s="404"/>
      <c r="E916" s="405">
        <v>5</v>
      </c>
      <c r="F916" s="406"/>
      <c r="G916" s="408"/>
      <c r="H916" s="409"/>
      <c r="I916" s="409"/>
      <c r="J916" s="409"/>
      <c r="K916" s="524"/>
      <c r="L916" s="425">
        <v>3.8448936586558835</v>
      </c>
      <c r="M916" s="425">
        <v>2.7463526133256315</v>
      </c>
      <c r="N916" s="425">
        <v>1.9616804380897368</v>
      </c>
      <c r="O916" s="425">
        <v>1.4012003129212407</v>
      </c>
      <c r="P916" s="425">
        <v>1.0008573663723148</v>
      </c>
      <c r="Q916" s="425">
        <v>0.71489811883736765</v>
      </c>
      <c r="R916" s="425">
        <v>0.51064151345526243</v>
      </c>
      <c r="S916" s="425">
        <v>1.2766037836381567</v>
      </c>
      <c r="T916" s="425">
        <v>0</v>
      </c>
      <c r="U916" s="425">
        <v>0</v>
      </c>
      <c r="V916" s="425">
        <v>0</v>
      </c>
      <c r="W916" s="425">
        <v>0</v>
      </c>
      <c r="X916" s="425">
        <v>0</v>
      </c>
      <c r="Y916" s="425">
        <v>0</v>
      </c>
      <c r="Z916" s="425">
        <v>0</v>
      </c>
      <c r="AA916" s="425">
        <v>0</v>
      </c>
      <c r="AB916" s="425">
        <v>0</v>
      </c>
      <c r="AC916" s="425">
        <v>0</v>
      </c>
      <c r="AD916" s="425">
        <v>0</v>
      </c>
      <c r="AE916" s="425">
        <v>0</v>
      </c>
      <c r="AF916" s="425">
        <v>0</v>
      </c>
      <c r="AG916" s="425">
        <v>0</v>
      </c>
      <c r="AH916" s="425">
        <v>0</v>
      </c>
      <c r="AI916" s="425">
        <v>0</v>
      </c>
      <c r="AJ916" s="425">
        <v>0</v>
      </c>
      <c r="AK916" s="425">
        <v>0</v>
      </c>
      <c r="AL916" s="425">
        <v>0</v>
      </c>
      <c r="AM916" s="425">
        <v>0</v>
      </c>
      <c r="AN916" s="425">
        <v>0</v>
      </c>
      <c r="AO916" s="425">
        <v>0</v>
      </c>
      <c r="AP916" s="425">
        <v>0</v>
      </c>
      <c r="AQ916" s="425">
        <v>0</v>
      </c>
      <c r="AR916" s="425">
        <v>0</v>
      </c>
      <c r="AS916" s="425">
        <v>0</v>
      </c>
      <c r="AT916" s="425">
        <v>0</v>
      </c>
      <c r="AU916" s="425">
        <v>0</v>
      </c>
      <c r="AV916" s="425">
        <v>0</v>
      </c>
      <c r="AW916" s="425">
        <v>0</v>
      </c>
      <c r="AX916" s="425">
        <v>0</v>
      </c>
      <c r="AY916" s="425">
        <v>0</v>
      </c>
      <c r="AZ916" s="425">
        <v>0</v>
      </c>
      <c r="BA916" s="425">
        <v>0</v>
      </c>
      <c r="BB916" s="425">
        <v>0</v>
      </c>
      <c r="BC916" s="425">
        <v>0</v>
      </c>
      <c r="BD916" s="425">
        <v>0</v>
      </c>
      <c r="BE916" s="425">
        <v>0</v>
      </c>
      <c r="BF916" s="425">
        <v>0</v>
      </c>
      <c r="BG916" s="425">
        <v>0</v>
      </c>
      <c r="BH916" s="425">
        <v>0</v>
      </c>
      <c r="BI916" s="425">
        <v>0</v>
      </c>
      <c r="BJ916" s="196"/>
      <c r="BK916" s="196"/>
      <c r="BL916" s="196"/>
      <c r="BM916" s="196"/>
    </row>
    <row r="917" spans="1:65" x14ac:dyDescent="0.35">
      <c r="A917" s="196"/>
      <c r="B917" s="196"/>
      <c r="C917" s="402"/>
      <c r="D917" s="404"/>
      <c r="E917" s="405">
        <v>6</v>
      </c>
      <c r="F917" s="406"/>
      <c r="G917" s="408"/>
      <c r="H917" s="409"/>
      <c r="I917" s="409"/>
      <c r="J917" s="409"/>
      <c r="K917" s="409"/>
      <c r="L917" s="524"/>
      <c r="M917" s="425">
        <v>0</v>
      </c>
      <c r="N917" s="425">
        <v>0</v>
      </c>
      <c r="O917" s="425">
        <v>0</v>
      </c>
      <c r="P917" s="425">
        <v>0</v>
      </c>
      <c r="Q917" s="425">
        <v>0</v>
      </c>
      <c r="R917" s="425">
        <v>0</v>
      </c>
      <c r="S917" s="425">
        <v>0</v>
      </c>
      <c r="T917" s="425">
        <v>0</v>
      </c>
      <c r="U917" s="425">
        <v>0</v>
      </c>
      <c r="V917" s="425">
        <v>0</v>
      </c>
      <c r="W917" s="425">
        <v>0</v>
      </c>
      <c r="X917" s="425">
        <v>0</v>
      </c>
      <c r="Y917" s="425">
        <v>0</v>
      </c>
      <c r="Z917" s="425">
        <v>0</v>
      </c>
      <c r="AA917" s="425">
        <v>0</v>
      </c>
      <c r="AB917" s="425">
        <v>0</v>
      </c>
      <c r="AC917" s="425">
        <v>0</v>
      </c>
      <c r="AD917" s="425">
        <v>0</v>
      </c>
      <c r="AE917" s="425">
        <v>0</v>
      </c>
      <c r="AF917" s="425">
        <v>0</v>
      </c>
      <c r="AG917" s="425">
        <v>0</v>
      </c>
      <c r="AH917" s="425">
        <v>0</v>
      </c>
      <c r="AI917" s="425">
        <v>0</v>
      </c>
      <c r="AJ917" s="425">
        <v>0</v>
      </c>
      <c r="AK917" s="425">
        <v>0</v>
      </c>
      <c r="AL917" s="425">
        <v>0</v>
      </c>
      <c r="AM917" s="425">
        <v>0</v>
      </c>
      <c r="AN917" s="425">
        <v>0</v>
      </c>
      <c r="AO917" s="425">
        <v>0</v>
      </c>
      <c r="AP917" s="425">
        <v>0</v>
      </c>
      <c r="AQ917" s="425">
        <v>0</v>
      </c>
      <c r="AR917" s="425">
        <v>0</v>
      </c>
      <c r="AS917" s="425">
        <v>0</v>
      </c>
      <c r="AT917" s="425">
        <v>0</v>
      </c>
      <c r="AU917" s="425">
        <v>0</v>
      </c>
      <c r="AV917" s="425">
        <v>0</v>
      </c>
      <c r="AW917" s="425">
        <v>0</v>
      </c>
      <c r="AX917" s="425">
        <v>0</v>
      </c>
      <c r="AY917" s="425">
        <v>0</v>
      </c>
      <c r="AZ917" s="425">
        <v>0</v>
      </c>
      <c r="BA917" s="425">
        <v>0</v>
      </c>
      <c r="BB917" s="425">
        <v>0</v>
      </c>
      <c r="BC917" s="425">
        <v>0</v>
      </c>
      <c r="BD917" s="425">
        <v>0</v>
      </c>
      <c r="BE917" s="425">
        <v>0</v>
      </c>
      <c r="BF917" s="425">
        <v>0</v>
      </c>
      <c r="BG917" s="425">
        <v>0</v>
      </c>
      <c r="BH917" s="425">
        <v>0</v>
      </c>
      <c r="BI917" s="425">
        <v>0</v>
      </c>
      <c r="BJ917" s="196"/>
      <c r="BK917" s="196"/>
      <c r="BL917" s="196"/>
      <c r="BM917" s="196"/>
    </row>
    <row r="918" spans="1:65" x14ac:dyDescent="0.35">
      <c r="A918" s="196"/>
      <c r="B918" s="196"/>
      <c r="C918" s="402"/>
      <c r="D918" s="404"/>
      <c r="E918" s="405">
        <v>7</v>
      </c>
      <c r="F918" s="406"/>
      <c r="G918" s="408"/>
      <c r="H918" s="409"/>
      <c r="I918" s="409"/>
      <c r="J918" s="409"/>
      <c r="K918" s="409"/>
      <c r="L918" s="409"/>
      <c r="M918" s="524"/>
      <c r="N918" s="425">
        <v>0</v>
      </c>
      <c r="O918" s="425">
        <v>0</v>
      </c>
      <c r="P918" s="425">
        <v>0</v>
      </c>
      <c r="Q918" s="425">
        <v>0</v>
      </c>
      <c r="R918" s="425">
        <v>0</v>
      </c>
      <c r="S918" s="425">
        <v>0</v>
      </c>
      <c r="T918" s="425">
        <v>0</v>
      </c>
      <c r="U918" s="425">
        <v>0</v>
      </c>
      <c r="V918" s="425">
        <v>0</v>
      </c>
      <c r="W918" s="425">
        <v>0</v>
      </c>
      <c r="X918" s="425">
        <v>0</v>
      </c>
      <c r="Y918" s="425">
        <v>0</v>
      </c>
      <c r="Z918" s="425">
        <v>0</v>
      </c>
      <c r="AA918" s="425">
        <v>0</v>
      </c>
      <c r="AB918" s="425">
        <v>0</v>
      </c>
      <c r="AC918" s="425">
        <v>0</v>
      </c>
      <c r="AD918" s="425">
        <v>0</v>
      </c>
      <c r="AE918" s="425">
        <v>0</v>
      </c>
      <c r="AF918" s="425">
        <v>0</v>
      </c>
      <c r="AG918" s="425">
        <v>0</v>
      </c>
      <c r="AH918" s="425">
        <v>0</v>
      </c>
      <c r="AI918" s="425">
        <v>0</v>
      </c>
      <c r="AJ918" s="425">
        <v>0</v>
      </c>
      <c r="AK918" s="425">
        <v>0</v>
      </c>
      <c r="AL918" s="425">
        <v>0</v>
      </c>
      <c r="AM918" s="425">
        <v>0</v>
      </c>
      <c r="AN918" s="425">
        <v>0</v>
      </c>
      <c r="AO918" s="425">
        <v>0</v>
      </c>
      <c r="AP918" s="425">
        <v>0</v>
      </c>
      <c r="AQ918" s="425">
        <v>0</v>
      </c>
      <c r="AR918" s="425">
        <v>0</v>
      </c>
      <c r="AS918" s="425">
        <v>0</v>
      </c>
      <c r="AT918" s="425">
        <v>0</v>
      </c>
      <c r="AU918" s="425">
        <v>0</v>
      </c>
      <c r="AV918" s="425">
        <v>0</v>
      </c>
      <c r="AW918" s="425">
        <v>0</v>
      </c>
      <c r="AX918" s="425">
        <v>0</v>
      </c>
      <c r="AY918" s="425">
        <v>0</v>
      </c>
      <c r="AZ918" s="425">
        <v>0</v>
      </c>
      <c r="BA918" s="425">
        <v>0</v>
      </c>
      <c r="BB918" s="425">
        <v>0</v>
      </c>
      <c r="BC918" s="425">
        <v>0</v>
      </c>
      <c r="BD918" s="425">
        <v>0</v>
      </c>
      <c r="BE918" s="425">
        <v>0</v>
      </c>
      <c r="BF918" s="425">
        <v>0</v>
      </c>
      <c r="BG918" s="425">
        <v>0</v>
      </c>
      <c r="BH918" s="425">
        <v>0</v>
      </c>
      <c r="BI918" s="425">
        <v>0</v>
      </c>
      <c r="BJ918" s="196"/>
      <c r="BK918" s="196"/>
      <c r="BL918" s="196"/>
      <c r="BM918" s="196"/>
    </row>
    <row r="919" spans="1:65" x14ac:dyDescent="0.35">
      <c r="A919" s="196"/>
      <c r="B919" s="196"/>
      <c r="C919" s="402"/>
      <c r="D919" s="404"/>
      <c r="E919" s="405">
        <v>8</v>
      </c>
      <c r="F919" s="406"/>
      <c r="G919" s="408"/>
      <c r="H919" s="409"/>
      <c r="I919" s="409"/>
      <c r="J919" s="409"/>
      <c r="K919" s="409"/>
      <c r="L919" s="409"/>
      <c r="M919" s="409"/>
      <c r="N919" s="524"/>
      <c r="O919" s="425">
        <v>0</v>
      </c>
      <c r="P919" s="425">
        <v>0</v>
      </c>
      <c r="Q919" s="425">
        <v>0</v>
      </c>
      <c r="R919" s="425">
        <v>0</v>
      </c>
      <c r="S919" s="425">
        <v>0</v>
      </c>
      <c r="T919" s="425">
        <v>0</v>
      </c>
      <c r="U919" s="425">
        <v>0</v>
      </c>
      <c r="V919" s="425">
        <v>0</v>
      </c>
      <c r="W919" s="425">
        <v>0</v>
      </c>
      <c r="X919" s="425">
        <v>0</v>
      </c>
      <c r="Y919" s="425">
        <v>0</v>
      </c>
      <c r="Z919" s="425">
        <v>0</v>
      </c>
      <c r="AA919" s="425">
        <v>0</v>
      </c>
      <c r="AB919" s="425">
        <v>0</v>
      </c>
      <c r="AC919" s="425">
        <v>0</v>
      </c>
      <c r="AD919" s="425">
        <v>0</v>
      </c>
      <c r="AE919" s="425">
        <v>0</v>
      </c>
      <c r="AF919" s="425">
        <v>0</v>
      </c>
      <c r="AG919" s="425">
        <v>0</v>
      </c>
      <c r="AH919" s="425">
        <v>0</v>
      </c>
      <c r="AI919" s="425">
        <v>0</v>
      </c>
      <c r="AJ919" s="425">
        <v>0</v>
      </c>
      <c r="AK919" s="425">
        <v>0</v>
      </c>
      <c r="AL919" s="425">
        <v>0</v>
      </c>
      <c r="AM919" s="425">
        <v>0</v>
      </c>
      <c r="AN919" s="425">
        <v>0</v>
      </c>
      <c r="AO919" s="425">
        <v>0</v>
      </c>
      <c r="AP919" s="425">
        <v>0</v>
      </c>
      <c r="AQ919" s="425">
        <v>0</v>
      </c>
      <c r="AR919" s="425">
        <v>0</v>
      </c>
      <c r="AS919" s="425">
        <v>0</v>
      </c>
      <c r="AT919" s="425">
        <v>0</v>
      </c>
      <c r="AU919" s="425">
        <v>0</v>
      </c>
      <c r="AV919" s="425">
        <v>0</v>
      </c>
      <c r="AW919" s="425">
        <v>0</v>
      </c>
      <c r="AX919" s="425">
        <v>0</v>
      </c>
      <c r="AY919" s="425">
        <v>0</v>
      </c>
      <c r="AZ919" s="425">
        <v>0</v>
      </c>
      <c r="BA919" s="425">
        <v>0</v>
      </c>
      <c r="BB919" s="425">
        <v>0</v>
      </c>
      <c r="BC919" s="425">
        <v>0</v>
      </c>
      <c r="BD919" s="425">
        <v>0</v>
      </c>
      <c r="BE919" s="425">
        <v>0</v>
      </c>
      <c r="BF919" s="425">
        <v>0</v>
      </c>
      <c r="BG919" s="425">
        <v>0</v>
      </c>
      <c r="BH919" s="425">
        <v>0</v>
      </c>
      <c r="BI919" s="425">
        <v>0</v>
      </c>
      <c r="BJ919" s="196"/>
      <c r="BK919" s="196"/>
      <c r="BL919" s="196"/>
      <c r="BM919" s="196"/>
    </row>
    <row r="920" spans="1:65" x14ac:dyDescent="0.35">
      <c r="A920" s="196"/>
      <c r="B920" s="196"/>
      <c r="C920" s="402"/>
      <c r="D920" s="404"/>
      <c r="E920" s="405">
        <v>9</v>
      </c>
      <c r="F920" s="406"/>
      <c r="G920" s="408"/>
      <c r="H920" s="409"/>
      <c r="I920" s="409"/>
      <c r="J920" s="409"/>
      <c r="K920" s="409"/>
      <c r="L920" s="409"/>
      <c r="M920" s="409"/>
      <c r="N920" s="409"/>
      <c r="O920" s="524"/>
      <c r="P920" s="425">
        <v>0</v>
      </c>
      <c r="Q920" s="425">
        <v>0</v>
      </c>
      <c r="R920" s="425">
        <v>0</v>
      </c>
      <c r="S920" s="425">
        <v>0</v>
      </c>
      <c r="T920" s="425">
        <v>0</v>
      </c>
      <c r="U920" s="425">
        <v>0</v>
      </c>
      <c r="V920" s="425">
        <v>0</v>
      </c>
      <c r="W920" s="425">
        <v>0</v>
      </c>
      <c r="X920" s="425">
        <v>0</v>
      </c>
      <c r="Y920" s="425">
        <v>0</v>
      </c>
      <c r="Z920" s="425">
        <v>0</v>
      </c>
      <c r="AA920" s="425">
        <v>0</v>
      </c>
      <c r="AB920" s="425">
        <v>0</v>
      </c>
      <c r="AC920" s="425">
        <v>0</v>
      </c>
      <c r="AD920" s="425">
        <v>0</v>
      </c>
      <c r="AE920" s="425">
        <v>0</v>
      </c>
      <c r="AF920" s="425">
        <v>0</v>
      </c>
      <c r="AG920" s="425">
        <v>0</v>
      </c>
      <c r="AH920" s="425">
        <v>0</v>
      </c>
      <c r="AI920" s="425">
        <v>0</v>
      </c>
      <c r="AJ920" s="425">
        <v>0</v>
      </c>
      <c r="AK920" s="425">
        <v>0</v>
      </c>
      <c r="AL920" s="425">
        <v>0</v>
      </c>
      <c r="AM920" s="425">
        <v>0</v>
      </c>
      <c r="AN920" s="425">
        <v>0</v>
      </c>
      <c r="AO920" s="425">
        <v>0</v>
      </c>
      <c r="AP920" s="425">
        <v>0</v>
      </c>
      <c r="AQ920" s="425">
        <v>0</v>
      </c>
      <c r="AR920" s="425">
        <v>0</v>
      </c>
      <c r="AS920" s="425">
        <v>0</v>
      </c>
      <c r="AT920" s="425">
        <v>0</v>
      </c>
      <c r="AU920" s="425">
        <v>0</v>
      </c>
      <c r="AV920" s="425">
        <v>0</v>
      </c>
      <c r="AW920" s="425">
        <v>0</v>
      </c>
      <c r="AX920" s="425">
        <v>0</v>
      </c>
      <c r="AY920" s="425">
        <v>0</v>
      </c>
      <c r="AZ920" s="425">
        <v>0</v>
      </c>
      <c r="BA920" s="425">
        <v>0</v>
      </c>
      <c r="BB920" s="425">
        <v>0</v>
      </c>
      <c r="BC920" s="425">
        <v>0</v>
      </c>
      <c r="BD920" s="425">
        <v>0</v>
      </c>
      <c r="BE920" s="425">
        <v>0</v>
      </c>
      <c r="BF920" s="425">
        <v>0</v>
      </c>
      <c r="BG920" s="425">
        <v>0</v>
      </c>
      <c r="BH920" s="425">
        <v>0</v>
      </c>
      <c r="BI920" s="425">
        <v>0</v>
      </c>
      <c r="BJ920" s="196"/>
      <c r="BK920" s="196"/>
      <c r="BL920" s="196"/>
      <c r="BM920" s="196"/>
    </row>
    <row r="921" spans="1:65" x14ac:dyDescent="0.35">
      <c r="A921" s="196"/>
      <c r="B921" s="196"/>
      <c r="C921" s="402"/>
      <c r="D921" s="404"/>
      <c r="E921" s="411">
        <v>10</v>
      </c>
      <c r="F921" s="406"/>
      <c r="G921" s="408"/>
      <c r="H921" s="409"/>
      <c r="I921" s="409"/>
      <c r="J921" s="409"/>
      <c r="K921" s="409"/>
      <c r="L921" s="409"/>
      <c r="M921" s="409"/>
      <c r="N921" s="409"/>
      <c r="O921" s="409"/>
      <c r="P921" s="524"/>
      <c r="Q921" s="425">
        <v>0</v>
      </c>
      <c r="R921" s="425">
        <v>0</v>
      </c>
      <c r="S921" s="425">
        <v>0</v>
      </c>
      <c r="T921" s="425">
        <v>0</v>
      </c>
      <c r="U921" s="425">
        <v>0</v>
      </c>
      <c r="V921" s="425">
        <v>0</v>
      </c>
      <c r="W921" s="425">
        <v>0</v>
      </c>
      <c r="X921" s="425">
        <v>0</v>
      </c>
      <c r="Y921" s="425">
        <v>0</v>
      </c>
      <c r="Z921" s="425">
        <v>0</v>
      </c>
      <c r="AA921" s="425">
        <v>0</v>
      </c>
      <c r="AB921" s="425">
        <v>0</v>
      </c>
      <c r="AC921" s="425">
        <v>0</v>
      </c>
      <c r="AD921" s="425">
        <v>0</v>
      </c>
      <c r="AE921" s="425">
        <v>0</v>
      </c>
      <c r="AF921" s="425">
        <v>0</v>
      </c>
      <c r="AG921" s="425">
        <v>0</v>
      </c>
      <c r="AH921" s="425">
        <v>0</v>
      </c>
      <c r="AI921" s="425">
        <v>0</v>
      </c>
      <c r="AJ921" s="425">
        <v>0</v>
      </c>
      <c r="AK921" s="425">
        <v>0</v>
      </c>
      <c r="AL921" s="425">
        <v>0</v>
      </c>
      <c r="AM921" s="425">
        <v>0</v>
      </c>
      <c r="AN921" s="425">
        <v>0</v>
      </c>
      <c r="AO921" s="425">
        <v>0</v>
      </c>
      <c r="AP921" s="425">
        <v>0</v>
      </c>
      <c r="AQ921" s="425">
        <v>0</v>
      </c>
      <c r="AR921" s="425">
        <v>0</v>
      </c>
      <c r="AS921" s="425">
        <v>0</v>
      </c>
      <c r="AT921" s="425">
        <v>0</v>
      </c>
      <c r="AU921" s="425">
        <v>0</v>
      </c>
      <c r="AV921" s="425">
        <v>0</v>
      </c>
      <c r="AW921" s="425">
        <v>0</v>
      </c>
      <c r="AX921" s="425">
        <v>0</v>
      </c>
      <c r="AY921" s="425">
        <v>0</v>
      </c>
      <c r="AZ921" s="425">
        <v>0</v>
      </c>
      <c r="BA921" s="425">
        <v>0</v>
      </c>
      <c r="BB921" s="425">
        <v>0</v>
      </c>
      <c r="BC921" s="425">
        <v>0</v>
      </c>
      <c r="BD921" s="425">
        <v>0</v>
      </c>
      <c r="BE921" s="425">
        <v>0</v>
      </c>
      <c r="BF921" s="425">
        <v>0</v>
      </c>
      <c r="BG921" s="425">
        <v>0</v>
      </c>
      <c r="BH921" s="425">
        <v>0</v>
      </c>
      <c r="BI921" s="425">
        <v>0</v>
      </c>
      <c r="BJ921" s="196"/>
      <c r="BK921" s="196"/>
      <c r="BL921" s="196"/>
      <c r="BM921" s="196"/>
    </row>
    <row r="922" spans="1:65" x14ac:dyDescent="0.35">
      <c r="A922" s="196"/>
      <c r="B922" s="196"/>
      <c r="C922" s="402" t="s">
        <v>57</v>
      </c>
      <c r="D922" s="196"/>
      <c r="E922" s="196"/>
      <c r="F922" s="412"/>
      <c r="G922" s="426">
        <v>28.110573514412351</v>
      </c>
      <c r="H922" s="426">
        <v>27.390250657405851</v>
      </c>
      <c r="I922" s="426">
        <v>24.185417256886595</v>
      </c>
      <c r="J922" s="426">
        <v>21.910035861537999</v>
      </c>
      <c r="K922" s="426">
        <v>20.404122606229237</v>
      </c>
      <c r="L922" s="426">
        <v>13.249884252670814</v>
      </c>
      <c r="M922" s="426">
        <v>9.4642030376220099</v>
      </c>
      <c r="N922" s="426">
        <v>6.7601450268728644</v>
      </c>
      <c r="O922" s="426">
        <v>6.7778985044830531</v>
      </c>
      <c r="P922" s="426">
        <v>4.1194775352246094</v>
      </c>
      <c r="Q922" s="426">
        <v>2.7395070565593733</v>
      </c>
      <c r="R922" s="426">
        <v>1.9868756872769677</v>
      </c>
      <c r="S922" s="426">
        <v>1.2766037836381567</v>
      </c>
      <c r="T922" s="426">
        <v>0</v>
      </c>
      <c r="U922" s="426">
        <v>0</v>
      </c>
      <c r="V922" s="426">
        <v>0</v>
      </c>
      <c r="W922" s="426">
        <v>0</v>
      </c>
      <c r="X922" s="426">
        <v>0</v>
      </c>
      <c r="Y922" s="426">
        <v>0</v>
      </c>
      <c r="Z922" s="426">
        <v>0</v>
      </c>
      <c r="AA922" s="426">
        <v>0</v>
      </c>
      <c r="AB922" s="426">
        <v>0</v>
      </c>
      <c r="AC922" s="426">
        <v>0</v>
      </c>
      <c r="AD922" s="426">
        <v>0</v>
      </c>
      <c r="AE922" s="426">
        <v>0</v>
      </c>
      <c r="AF922" s="426">
        <v>0</v>
      </c>
      <c r="AG922" s="426">
        <v>0</v>
      </c>
      <c r="AH922" s="426">
        <v>0</v>
      </c>
      <c r="AI922" s="426">
        <v>0</v>
      </c>
      <c r="AJ922" s="426">
        <v>0</v>
      </c>
      <c r="AK922" s="426">
        <v>0</v>
      </c>
      <c r="AL922" s="426">
        <v>0</v>
      </c>
      <c r="AM922" s="426">
        <v>0</v>
      </c>
      <c r="AN922" s="426">
        <v>0</v>
      </c>
      <c r="AO922" s="426">
        <v>0</v>
      </c>
      <c r="AP922" s="426">
        <v>0</v>
      </c>
      <c r="AQ922" s="426">
        <v>0</v>
      </c>
      <c r="AR922" s="426">
        <v>0</v>
      </c>
      <c r="AS922" s="426">
        <v>0</v>
      </c>
      <c r="AT922" s="426">
        <v>0</v>
      </c>
      <c r="AU922" s="426">
        <v>0</v>
      </c>
      <c r="AV922" s="426">
        <v>0</v>
      </c>
      <c r="AW922" s="426">
        <v>0</v>
      </c>
      <c r="AX922" s="426">
        <v>0</v>
      </c>
      <c r="AY922" s="426">
        <v>0</v>
      </c>
      <c r="AZ922" s="426">
        <v>0</v>
      </c>
      <c r="BA922" s="426">
        <v>0</v>
      </c>
      <c r="BB922" s="426">
        <v>0</v>
      </c>
      <c r="BC922" s="426">
        <v>0</v>
      </c>
      <c r="BD922" s="426">
        <v>0</v>
      </c>
      <c r="BE922" s="426">
        <v>0</v>
      </c>
      <c r="BF922" s="426">
        <v>0</v>
      </c>
      <c r="BG922" s="426">
        <v>0</v>
      </c>
      <c r="BH922" s="426">
        <v>0</v>
      </c>
      <c r="BI922" s="426">
        <v>0</v>
      </c>
      <c r="BJ922" s="196"/>
      <c r="BK922" s="196"/>
      <c r="BL922" s="196"/>
      <c r="BM922" s="196"/>
    </row>
    <row r="923" spans="1:65" x14ac:dyDescent="0.35">
      <c r="A923" s="196"/>
      <c r="B923" s="397" t="s">
        <v>58</v>
      </c>
      <c r="C923" s="398"/>
      <c r="D923" s="399" t="s">
        <v>499</v>
      </c>
      <c r="E923" s="398"/>
      <c r="F923" s="400"/>
      <c r="G923" s="401">
        <v>15.250950127390416</v>
      </c>
      <c r="H923" s="401">
        <v>14.152545528561799</v>
      </c>
      <c r="I923" s="401">
        <v>13.200594876243663</v>
      </c>
      <c r="J923" s="401">
        <v>12.375570977567946</v>
      </c>
      <c r="K923" s="401">
        <v>11.660550265382323</v>
      </c>
      <c r="L923" s="401">
        <v>0</v>
      </c>
      <c r="M923" s="401">
        <v>0</v>
      </c>
      <c r="N923" s="401">
        <v>0</v>
      </c>
      <c r="O923" s="401">
        <v>0</v>
      </c>
      <c r="P923" s="401">
        <v>0</v>
      </c>
      <c r="Q923" s="401">
        <v>0</v>
      </c>
      <c r="R923" s="401">
        <v>0</v>
      </c>
      <c r="S923" s="401">
        <v>0</v>
      </c>
      <c r="T923" s="401">
        <v>0</v>
      </c>
      <c r="U923" s="401">
        <v>0</v>
      </c>
      <c r="V923" s="401">
        <v>0</v>
      </c>
      <c r="W923" s="401">
        <v>0</v>
      </c>
      <c r="X923" s="401">
        <v>0</v>
      </c>
      <c r="Y923" s="401">
        <v>0</v>
      </c>
      <c r="Z923" s="401">
        <v>0</v>
      </c>
      <c r="AA923" s="401">
        <v>0</v>
      </c>
      <c r="AB923" s="401">
        <v>0</v>
      </c>
      <c r="AC923" s="401">
        <v>0</v>
      </c>
      <c r="AD923" s="401">
        <v>0</v>
      </c>
      <c r="AE923" s="401">
        <v>0</v>
      </c>
      <c r="AF923" s="401">
        <v>0</v>
      </c>
      <c r="AG923" s="401">
        <v>0</v>
      </c>
      <c r="AH923" s="401">
        <v>0</v>
      </c>
      <c r="AI923" s="401">
        <v>0</v>
      </c>
      <c r="AJ923" s="401">
        <v>0</v>
      </c>
      <c r="AK923" s="401">
        <v>0</v>
      </c>
      <c r="AL923" s="401">
        <v>0</v>
      </c>
      <c r="AM923" s="401">
        <v>0</v>
      </c>
      <c r="AN923" s="401">
        <v>0</v>
      </c>
      <c r="AO923" s="401">
        <v>0</v>
      </c>
      <c r="AP923" s="401">
        <v>0</v>
      </c>
      <c r="AQ923" s="401">
        <v>0</v>
      </c>
      <c r="AR923" s="401">
        <v>0</v>
      </c>
      <c r="AS923" s="401">
        <v>0</v>
      </c>
      <c r="AT923" s="401">
        <v>0</v>
      </c>
      <c r="AU923" s="401">
        <v>0</v>
      </c>
      <c r="AV923" s="401">
        <v>0</v>
      </c>
      <c r="AW923" s="401">
        <v>0</v>
      </c>
      <c r="AX923" s="401">
        <v>0</v>
      </c>
      <c r="AY923" s="401">
        <v>0</v>
      </c>
      <c r="AZ923" s="401">
        <v>0</v>
      </c>
      <c r="BA923" s="401">
        <v>0</v>
      </c>
      <c r="BB923" s="401">
        <v>0</v>
      </c>
      <c r="BC923" s="401">
        <v>0</v>
      </c>
      <c r="BD923" s="401">
        <v>0</v>
      </c>
      <c r="BE923" s="401">
        <v>0</v>
      </c>
      <c r="BF923" s="401">
        <v>0</v>
      </c>
      <c r="BG923" s="401">
        <v>0</v>
      </c>
      <c r="BH923" s="401">
        <v>0</v>
      </c>
      <c r="BI923" s="401">
        <v>0</v>
      </c>
      <c r="BJ923" s="196"/>
      <c r="BK923" s="196"/>
      <c r="BL923" s="196"/>
      <c r="BM923" s="196"/>
    </row>
    <row r="924" spans="1:65" ht="118" x14ac:dyDescent="0.35">
      <c r="A924" s="196"/>
      <c r="B924" s="196"/>
      <c r="C924" s="402"/>
      <c r="D924" s="404" t="s">
        <v>500</v>
      </c>
      <c r="E924" s="405">
        <v>0</v>
      </c>
      <c r="F924" s="406"/>
      <c r="G924" s="407"/>
      <c r="H924" s="407"/>
      <c r="I924" s="407"/>
      <c r="J924" s="407"/>
      <c r="K924" s="407"/>
      <c r="L924" s="407"/>
      <c r="M924" s="407"/>
      <c r="N924" s="407"/>
      <c r="O924" s="407"/>
      <c r="P924" s="407"/>
      <c r="Q924" s="425"/>
      <c r="R924" s="425"/>
      <c r="S924" s="425"/>
      <c r="T924" s="425"/>
      <c r="U924" s="425"/>
      <c r="V924" s="425"/>
      <c r="W924" s="425"/>
      <c r="X924" s="425"/>
      <c r="Y924" s="425"/>
      <c r="Z924" s="425"/>
      <c r="AA924" s="425"/>
      <c r="AB924" s="425"/>
      <c r="AC924" s="425"/>
      <c r="AD924" s="425"/>
      <c r="AE924" s="425"/>
      <c r="AF924" s="425"/>
      <c r="AG924" s="425"/>
      <c r="AH924" s="425"/>
      <c r="AI924" s="425"/>
      <c r="AJ924" s="425"/>
      <c r="AK924" s="425"/>
      <c r="AL924" s="425"/>
      <c r="AM924" s="425"/>
      <c r="AN924" s="425"/>
      <c r="AO924" s="425"/>
      <c r="AP924" s="425"/>
      <c r="AQ924" s="425"/>
      <c r="AR924" s="425"/>
      <c r="AS924" s="425"/>
      <c r="AT924" s="425"/>
      <c r="AU924" s="425"/>
      <c r="AV924" s="425"/>
      <c r="AW924" s="425"/>
      <c r="AX924" s="425"/>
      <c r="AY924" s="425"/>
      <c r="AZ924" s="425"/>
      <c r="BA924" s="425"/>
      <c r="BB924" s="425"/>
      <c r="BC924" s="425"/>
      <c r="BD924" s="425"/>
      <c r="BE924" s="425"/>
      <c r="BF924" s="425"/>
      <c r="BG924" s="425"/>
      <c r="BH924" s="425"/>
      <c r="BI924" s="425"/>
      <c r="BJ924" s="196"/>
      <c r="BK924" s="196"/>
      <c r="BL924" s="196"/>
      <c r="BM924" s="196"/>
    </row>
    <row r="925" spans="1:65" x14ac:dyDescent="0.35">
      <c r="A925" s="196"/>
      <c r="B925" s="196"/>
      <c r="C925" s="402"/>
      <c r="D925" s="404"/>
      <c r="E925" s="405">
        <v>1</v>
      </c>
      <c r="F925" s="406"/>
      <c r="G925" s="523"/>
      <c r="H925" s="425">
        <v>2.1714151540548796</v>
      </c>
      <c r="I925" s="425">
        <v>1.881893133514229</v>
      </c>
      <c r="J925" s="425">
        <v>1.6309740490456652</v>
      </c>
      <c r="K925" s="425">
        <v>1.413510842506243</v>
      </c>
      <c r="L925" s="425">
        <v>1.2250427301720777</v>
      </c>
      <c r="M925" s="425">
        <v>1.0617036994824673</v>
      </c>
      <c r="N925" s="425">
        <v>0.92014320621813817</v>
      </c>
      <c r="O925" s="425">
        <v>0.79745744538905305</v>
      </c>
      <c r="P925" s="425">
        <v>0.69112978600384589</v>
      </c>
      <c r="Q925" s="425">
        <v>0.59897914786999995</v>
      </c>
      <c r="R925" s="425">
        <v>0.51911526148733311</v>
      </c>
      <c r="S925" s="425">
        <v>0.44989989328902213</v>
      </c>
      <c r="T925" s="425">
        <v>0.38991324085048595</v>
      </c>
      <c r="U925" s="425">
        <v>0.3379248087370878</v>
      </c>
      <c r="V925" s="425">
        <v>0.29286816757214285</v>
      </c>
      <c r="W925" s="425">
        <v>1.903643089218928</v>
      </c>
      <c r="X925" s="425">
        <v>0</v>
      </c>
      <c r="Y925" s="425">
        <v>0</v>
      </c>
      <c r="Z925" s="425">
        <v>0</v>
      </c>
      <c r="AA925" s="425">
        <v>0</v>
      </c>
      <c r="AB925" s="425">
        <v>0</v>
      </c>
      <c r="AC925" s="425">
        <v>0</v>
      </c>
      <c r="AD925" s="425">
        <v>0</v>
      </c>
      <c r="AE925" s="425">
        <v>0</v>
      </c>
      <c r="AF925" s="425">
        <v>0</v>
      </c>
      <c r="AG925" s="425">
        <v>0</v>
      </c>
      <c r="AH925" s="425">
        <v>0</v>
      </c>
      <c r="AI925" s="425">
        <v>0</v>
      </c>
      <c r="AJ925" s="425">
        <v>0</v>
      </c>
      <c r="AK925" s="425">
        <v>0</v>
      </c>
      <c r="AL925" s="425">
        <v>0</v>
      </c>
      <c r="AM925" s="425">
        <v>0</v>
      </c>
      <c r="AN925" s="425">
        <v>0</v>
      </c>
      <c r="AO925" s="425">
        <v>0</v>
      </c>
      <c r="AP925" s="425">
        <v>0</v>
      </c>
      <c r="AQ925" s="425">
        <v>0</v>
      </c>
      <c r="AR925" s="425">
        <v>0</v>
      </c>
      <c r="AS925" s="425">
        <v>0</v>
      </c>
      <c r="AT925" s="425">
        <v>0</v>
      </c>
      <c r="AU925" s="425">
        <v>0</v>
      </c>
      <c r="AV925" s="425">
        <v>0</v>
      </c>
      <c r="AW925" s="425">
        <v>0</v>
      </c>
      <c r="AX925" s="425">
        <v>0</v>
      </c>
      <c r="AY925" s="425">
        <v>0</v>
      </c>
      <c r="AZ925" s="425">
        <v>0</v>
      </c>
      <c r="BA925" s="425">
        <v>0</v>
      </c>
      <c r="BB925" s="425">
        <v>0</v>
      </c>
      <c r="BC925" s="425">
        <v>0</v>
      </c>
      <c r="BD925" s="425">
        <v>0</v>
      </c>
      <c r="BE925" s="425">
        <v>0</v>
      </c>
      <c r="BF925" s="425">
        <v>0</v>
      </c>
      <c r="BG925" s="425">
        <v>0</v>
      </c>
      <c r="BH925" s="425">
        <v>0</v>
      </c>
      <c r="BI925" s="425">
        <v>0</v>
      </c>
      <c r="BJ925" s="196"/>
      <c r="BK925" s="196"/>
      <c r="BL925" s="196"/>
      <c r="BM925" s="196"/>
    </row>
    <row r="926" spans="1:65" x14ac:dyDescent="0.35">
      <c r="A926" s="196"/>
      <c r="B926" s="196"/>
      <c r="C926" s="402"/>
      <c r="D926" s="404"/>
      <c r="E926" s="405">
        <v>2</v>
      </c>
      <c r="F926" s="406"/>
      <c r="G926" s="408"/>
      <c r="H926" s="524"/>
      <c r="I926" s="425">
        <v>1.1314127647064534</v>
      </c>
      <c r="J926" s="425">
        <v>0.98055772941225949</v>
      </c>
      <c r="K926" s="425">
        <v>0.84981669882395816</v>
      </c>
      <c r="L926" s="425">
        <v>0.73650780564743057</v>
      </c>
      <c r="M926" s="425">
        <v>0.63830676489443972</v>
      </c>
      <c r="N926" s="425">
        <v>0.55319919624184777</v>
      </c>
      <c r="O926" s="425">
        <v>0.47943930340960145</v>
      </c>
      <c r="P926" s="425">
        <v>0.41551406295498788</v>
      </c>
      <c r="Q926" s="425">
        <v>0.36011218789432287</v>
      </c>
      <c r="R926" s="425">
        <v>0.31209722950841307</v>
      </c>
      <c r="S926" s="425">
        <v>0.27048426557395805</v>
      </c>
      <c r="T926" s="425">
        <v>0.23441969683076364</v>
      </c>
      <c r="U926" s="425">
        <v>0.20316373725332848</v>
      </c>
      <c r="V926" s="425">
        <v>0.17607523895288466</v>
      </c>
      <c r="W926" s="425">
        <v>0.15259854042583332</v>
      </c>
      <c r="X926" s="425">
        <v>0.99189051276791673</v>
      </c>
      <c r="Y926" s="425">
        <v>0</v>
      </c>
      <c r="Z926" s="425">
        <v>0</v>
      </c>
      <c r="AA926" s="425">
        <v>0</v>
      </c>
      <c r="AB926" s="425">
        <v>0</v>
      </c>
      <c r="AC926" s="425">
        <v>0</v>
      </c>
      <c r="AD926" s="425">
        <v>0</v>
      </c>
      <c r="AE926" s="425">
        <v>0</v>
      </c>
      <c r="AF926" s="425">
        <v>0</v>
      </c>
      <c r="AG926" s="425">
        <v>0</v>
      </c>
      <c r="AH926" s="425">
        <v>0</v>
      </c>
      <c r="AI926" s="425">
        <v>0</v>
      </c>
      <c r="AJ926" s="425">
        <v>0</v>
      </c>
      <c r="AK926" s="425">
        <v>0</v>
      </c>
      <c r="AL926" s="425">
        <v>0</v>
      </c>
      <c r="AM926" s="425">
        <v>0</v>
      </c>
      <c r="AN926" s="425">
        <v>0</v>
      </c>
      <c r="AO926" s="425">
        <v>0</v>
      </c>
      <c r="AP926" s="425">
        <v>0</v>
      </c>
      <c r="AQ926" s="425">
        <v>0</v>
      </c>
      <c r="AR926" s="425">
        <v>0</v>
      </c>
      <c r="AS926" s="425">
        <v>0</v>
      </c>
      <c r="AT926" s="425">
        <v>0</v>
      </c>
      <c r="AU926" s="425">
        <v>0</v>
      </c>
      <c r="AV926" s="425">
        <v>0</v>
      </c>
      <c r="AW926" s="425">
        <v>0</v>
      </c>
      <c r="AX926" s="425">
        <v>0</v>
      </c>
      <c r="AY926" s="425">
        <v>0</v>
      </c>
      <c r="AZ926" s="425">
        <v>0</v>
      </c>
      <c r="BA926" s="425">
        <v>0</v>
      </c>
      <c r="BB926" s="425">
        <v>0</v>
      </c>
      <c r="BC926" s="425">
        <v>0</v>
      </c>
      <c r="BD926" s="425">
        <v>0</v>
      </c>
      <c r="BE926" s="425">
        <v>0</v>
      </c>
      <c r="BF926" s="425">
        <v>0</v>
      </c>
      <c r="BG926" s="425">
        <v>0</v>
      </c>
      <c r="BH926" s="425">
        <v>0</v>
      </c>
      <c r="BI926" s="425">
        <v>0</v>
      </c>
      <c r="BJ926" s="407"/>
      <c r="BK926" s="196"/>
      <c r="BL926" s="196"/>
      <c r="BM926" s="196"/>
    </row>
    <row r="927" spans="1:65" x14ac:dyDescent="0.35">
      <c r="A927" s="196"/>
      <c r="B927" s="196"/>
      <c r="C927" s="402"/>
      <c r="D927" s="404"/>
      <c r="E927" s="405">
        <v>3</v>
      </c>
      <c r="F927" s="406"/>
      <c r="G927" s="408"/>
      <c r="H927" s="409"/>
      <c r="I927" s="524"/>
      <c r="J927" s="425">
        <v>1.3523753372079597</v>
      </c>
      <c r="K927" s="425">
        <v>1.1720586255802317</v>
      </c>
      <c r="L927" s="425">
        <v>1.0157841421695342</v>
      </c>
      <c r="M927" s="425">
        <v>0.88034625654692955</v>
      </c>
      <c r="N927" s="425">
        <v>0.76296675567400563</v>
      </c>
      <c r="O927" s="425">
        <v>0.66123785491747156</v>
      </c>
      <c r="P927" s="425">
        <v>0.57307280759514201</v>
      </c>
      <c r="Q927" s="425">
        <v>0.49666309991578972</v>
      </c>
      <c r="R927" s="425">
        <v>0.43044135326035116</v>
      </c>
      <c r="S927" s="425">
        <v>0.37304917282563771</v>
      </c>
      <c r="T927" s="425">
        <v>0.32330928311555274</v>
      </c>
      <c r="U927" s="425">
        <v>0.28020137870014566</v>
      </c>
      <c r="V927" s="425">
        <v>0.24284119487345965</v>
      </c>
      <c r="W927" s="425">
        <v>0.21046236889033168</v>
      </c>
      <c r="X927" s="425">
        <v>0.18240071970495417</v>
      </c>
      <c r="Y927" s="425">
        <v>1.1856046780822016</v>
      </c>
      <c r="Z927" s="425">
        <v>0</v>
      </c>
      <c r="AA927" s="425">
        <v>0</v>
      </c>
      <c r="AB927" s="425">
        <v>0</v>
      </c>
      <c r="AC927" s="425">
        <v>0</v>
      </c>
      <c r="AD927" s="425">
        <v>0</v>
      </c>
      <c r="AE927" s="425">
        <v>0</v>
      </c>
      <c r="AF927" s="425">
        <v>0</v>
      </c>
      <c r="AG927" s="425">
        <v>0</v>
      </c>
      <c r="AH927" s="425">
        <v>0</v>
      </c>
      <c r="AI927" s="425">
        <v>0</v>
      </c>
      <c r="AJ927" s="425">
        <v>0</v>
      </c>
      <c r="AK927" s="425">
        <v>0</v>
      </c>
      <c r="AL927" s="425">
        <v>0</v>
      </c>
      <c r="AM927" s="425">
        <v>0</v>
      </c>
      <c r="AN927" s="425">
        <v>0</v>
      </c>
      <c r="AO927" s="425">
        <v>0</v>
      </c>
      <c r="AP927" s="425">
        <v>0</v>
      </c>
      <c r="AQ927" s="425">
        <v>0</v>
      </c>
      <c r="AR927" s="425">
        <v>0</v>
      </c>
      <c r="AS927" s="425">
        <v>0</v>
      </c>
      <c r="AT927" s="425">
        <v>0</v>
      </c>
      <c r="AU927" s="425">
        <v>0</v>
      </c>
      <c r="AV927" s="425">
        <v>0</v>
      </c>
      <c r="AW927" s="425">
        <v>0</v>
      </c>
      <c r="AX927" s="425">
        <v>0</v>
      </c>
      <c r="AY927" s="425">
        <v>0</v>
      </c>
      <c r="AZ927" s="425">
        <v>0</v>
      </c>
      <c r="BA927" s="425">
        <v>0</v>
      </c>
      <c r="BB927" s="425">
        <v>0</v>
      </c>
      <c r="BC927" s="425">
        <v>0</v>
      </c>
      <c r="BD927" s="425">
        <v>0</v>
      </c>
      <c r="BE927" s="425">
        <v>0</v>
      </c>
      <c r="BF927" s="425">
        <v>0</v>
      </c>
      <c r="BG927" s="425">
        <v>0</v>
      </c>
      <c r="BH927" s="425">
        <v>0</v>
      </c>
      <c r="BI927" s="425">
        <v>0</v>
      </c>
      <c r="BJ927" s="196"/>
      <c r="BK927" s="196"/>
      <c r="BL927" s="196"/>
      <c r="BM927" s="196"/>
    </row>
    <row r="928" spans="1:65" x14ac:dyDescent="0.35">
      <c r="A928" s="196"/>
      <c r="B928" s="196"/>
      <c r="C928" s="402"/>
      <c r="D928" s="404"/>
      <c r="E928" s="405">
        <v>4</v>
      </c>
      <c r="F928" s="406"/>
      <c r="G928" s="408"/>
      <c r="H928" s="409"/>
      <c r="I928" s="409"/>
      <c r="J928" s="524"/>
      <c r="K928" s="425">
        <v>1.7706140594525728</v>
      </c>
      <c r="L928" s="425">
        <v>1.5345321848588964</v>
      </c>
      <c r="M928" s="425">
        <v>1.3299278935443768</v>
      </c>
      <c r="N928" s="425">
        <v>1.1526041744051265</v>
      </c>
      <c r="O928" s="425">
        <v>0.9989236178177765</v>
      </c>
      <c r="P928" s="425">
        <v>0.86573380210873951</v>
      </c>
      <c r="Q928" s="425">
        <v>0.75030262849424101</v>
      </c>
      <c r="R928" s="425">
        <v>0.65026227802834213</v>
      </c>
      <c r="S928" s="425">
        <v>0.56356064095789671</v>
      </c>
      <c r="T928" s="425">
        <v>0.48841922216351036</v>
      </c>
      <c r="U928" s="425">
        <v>0.42329665920837556</v>
      </c>
      <c r="V928" s="425">
        <v>0.36685710464725879</v>
      </c>
      <c r="W928" s="425">
        <v>0.31794282402762425</v>
      </c>
      <c r="X928" s="425">
        <v>0.27555044749060781</v>
      </c>
      <c r="Y928" s="425">
        <v>0.23881038782519348</v>
      </c>
      <c r="Z928" s="425">
        <v>1.552267520863758</v>
      </c>
      <c r="AA928" s="425">
        <v>0</v>
      </c>
      <c r="AB928" s="425">
        <v>0</v>
      </c>
      <c r="AC928" s="425">
        <v>0</v>
      </c>
      <c r="AD928" s="425">
        <v>0</v>
      </c>
      <c r="AE928" s="425">
        <v>0</v>
      </c>
      <c r="AF928" s="425">
        <v>0</v>
      </c>
      <c r="AG928" s="425">
        <v>0</v>
      </c>
      <c r="AH928" s="425">
        <v>0</v>
      </c>
      <c r="AI928" s="425">
        <v>0</v>
      </c>
      <c r="AJ928" s="425">
        <v>0</v>
      </c>
      <c r="AK928" s="425">
        <v>0</v>
      </c>
      <c r="AL928" s="425">
        <v>0</v>
      </c>
      <c r="AM928" s="425">
        <v>0</v>
      </c>
      <c r="AN928" s="425">
        <v>0</v>
      </c>
      <c r="AO928" s="425">
        <v>0</v>
      </c>
      <c r="AP928" s="425">
        <v>0</v>
      </c>
      <c r="AQ928" s="425">
        <v>0</v>
      </c>
      <c r="AR928" s="425">
        <v>0</v>
      </c>
      <c r="AS928" s="425">
        <v>0</v>
      </c>
      <c r="AT928" s="425">
        <v>0</v>
      </c>
      <c r="AU928" s="425">
        <v>0</v>
      </c>
      <c r="AV928" s="425">
        <v>0</v>
      </c>
      <c r="AW928" s="425">
        <v>0</v>
      </c>
      <c r="AX928" s="425">
        <v>0</v>
      </c>
      <c r="AY928" s="425">
        <v>0</v>
      </c>
      <c r="AZ928" s="425">
        <v>0</v>
      </c>
      <c r="BA928" s="425">
        <v>0</v>
      </c>
      <c r="BB928" s="425">
        <v>0</v>
      </c>
      <c r="BC928" s="425">
        <v>0</v>
      </c>
      <c r="BD928" s="425">
        <v>0</v>
      </c>
      <c r="BE928" s="425">
        <v>0</v>
      </c>
      <c r="BF928" s="425">
        <v>0</v>
      </c>
      <c r="BG928" s="425">
        <v>0</v>
      </c>
      <c r="BH928" s="425">
        <v>0</v>
      </c>
      <c r="BI928" s="425">
        <v>0</v>
      </c>
      <c r="BJ928" s="196"/>
      <c r="BK928" s="196"/>
      <c r="BL928" s="196"/>
      <c r="BM928" s="196"/>
    </row>
    <row r="929" spans="1:65" x14ac:dyDescent="0.35">
      <c r="A929" s="196"/>
      <c r="B929" s="196"/>
      <c r="C929" s="402"/>
      <c r="D929" s="404"/>
      <c r="E929" s="405">
        <v>5</v>
      </c>
      <c r="F929" s="406"/>
      <c r="G929" s="408"/>
      <c r="H929" s="409"/>
      <c r="I929" s="409"/>
      <c r="J929" s="409"/>
      <c r="K929" s="524"/>
      <c r="L929" s="425">
        <v>2.3181541726734669</v>
      </c>
      <c r="M929" s="425">
        <v>2.0090669496503382</v>
      </c>
      <c r="N929" s="425">
        <v>1.7411913563636261</v>
      </c>
      <c r="O929" s="425">
        <v>1.5090325088484762</v>
      </c>
      <c r="P929" s="425">
        <v>1.3078281743353459</v>
      </c>
      <c r="Q929" s="425">
        <v>1.1334510844239665</v>
      </c>
      <c r="R929" s="425">
        <v>0.98232427316743742</v>
      </c>
      <c r="S929" s="425">
        <v>0.85134770341177912</v>
      </c>
      <c r="T929" s="425">
        <v>0.7378346762902086</v>
      </c>
      <c r="U929" s="425">
        <v>0.63945671945151406</v>
      </c>
      <c r="V929" s="425">
        <v>0.55419582352464547</v>
      </c>
      <c r="W929" s="425">
        <v>0.48030304705469268</v>
      </c>
      <c r="X929" s="425">
        <v>0.41626264078073377</v>
      </c>
      <c r="Y929" s="425">
        <v>0.36076095534330266</v>
      </c>
      <c r="Z929" s="425">
        <v>0.3126594946308624</v>
      </c>
      <c r="AA929" s="425">
        <v>2.0322867151006054</v>
      </c>
      <c r="AB929" s="425">
        <v>0</v>
      </c>
      <c r="AC929" s="425">
        <v>0</v>
      </c>
      <c r="AD929" s="425">
        <v>0</v>
      </c>
      <c r="AE929" s="425">
        <v>0</v>
      </c>
      <c r="AF929" s="425">
        <v>0</v>
      </c>
      <c r="AG929" s="425">
        <v>0</v>
      </c>
      <c r="AH929" s="425">
        <v>0</v>
      </c>
      <c r="AI929" s="425">
        <v>0</v>
      </c>
      <c r="AJ929" s="425">
        <v>0</v>
      </c>
      <c r="AK929" s="425">
        <v>0</v>
      </c>
      <c r="AL929" s="425">
        <v>0</v>
      </c>
      <c r="AM929" s="425">
        <v>0</v>
      </c>
      <c r="AN929" s="425">
        <v>0</v>
      </c>
      <c r="AO929" s="425">
        <v>0</v>
      </c>
      <c r="AP929" s="425">
        <v>0</v>
      </c>
      <c r="AQ929" s="425">
        <v>0</v>
      </c>
      <c r="AR929" s="425">
        <v>0</v>
      </c>
      <c r="AS929" s="425">
        <v>0</v>
      </c>
      <c r="AT929" s="425">
        <v>0</v>
      </c>
      <c r="AU929" s="425">
        <v>0</v>
      </c>
      <c r="AV929" s="425">
        <v>0</v>
      </c>
      <c r="AW929" s="425">
        <v>0</v>
      </c>
      <c r="AX929" s="425">
        <v>0</v>
      </c>
      <c r="AY929" s="425">
        <v>0</v>
      </c>
      <c r="AZ929" s="425">
        <v>0</v>
      </c>
      <c r="BA929" s="425">
        <v>0</v>
      </c>
      <c r="BB929" s="425">
        <v>0</v>
      </c>
      <c r="BC929" s="425">
        <v>0</v>
      </c>
      <c r="BD929" s="425">
        <v>0</v>
      </c>
      <c r="BE929" s="425">
        <v>0</v>
      </c>
      <c r="BF929" s="425">
        <v>0</v>
      </c>
      <c r="BG929" s="425">
        <v>0</v>
      </c>
      <c r="BH929" s="425">
        <v>0</v>
      </c>
      <c r="BI929" s="425">
        <v>0</v>
      </c>
      <c r="BJ929" s="196"/>
      <c r="BK929" s="196"/>
      <c r="BL929" s="196"/>
      <c r="BM929" s="196"/>
    </row>
    <row r="930" spans="1:65" x14ac:dyDescent="0.35">
      <c r="A930" s="196"/>
      <c r="B930" s="196"/>
      <c r="C930" s="402"/>
      <c r="D930" s="404"/>
      <c r="E930" s="405">
        <v>6</v>
      </c>
      <c r="F930" s="406"/>
      <c r="G930" s="408"/>
      <c r="H930" s="409"/>
      <c r="I930" s="409"/>
      <c r="J930" s="409"/>
      <c r="K930" s="409"/>
      <c r="L930" s="524"/>
      <c r="M930" s="425">
        <v>0</v>
      </c>
      <c r="N930" s="425">
        <v>0</v>
      </c>
      <c r="O930" s="425">
        <v>0</v>
      </c>
      <c r="P930" s="425">
        <v>0</v>
      </c>
      <c r="Q930" s="425">
        <v>0</v>
      </c>
      <c r="R930" s="425">
        <v>0</v>
      </c>
      <c r="S930" s="425">
        <v>0</v>
      </c>
      <c r="T930" s="425">
        <v>0</v>
      </c>
      <c r="U930" s="425">
        <v>0</v>
      </c>
      <c r="V930" s="425">
        <v>0</v>
      </c>
      <c r="W930" s="425">
        <v>0</v>
      </c>
      <c r="X930" s="425">
        <v>0</v>
      </c>
      <c r="Y930" s="425">
        <v>0</v>
      </c>
      <c r="Z930" s="425">
        <v>0</v>
      </c>
      <c r="AA930" s="425">
        <v>0</v>
      </c>
      <c r="AB930" s="425">
        <v>0</v>
      </c>
      <c r="AC930" s="425">
        <v>0</v>
      </c>
      <c r="AD930" s="425">
        <v>0</v>
      </c>
      <c r="AE930" s="425">
        <v>0</v>
      </c>
      <c r="AF930" s="425">
        <v>0</v>
      </c>
      <c r="AG930" s="425">
        <v>0</v>
      </c>
      <c r="AH930" s="425">
        <v>0</v>
      </c>
      <c r="AI930" s="425">
        <v>0</v>
      </c>
      <c r="AJ930" s="425">
        <v>0</v>
      </c>
      <c r="AK930" s="425">
        <v>0</v>
      </c>
      <c r="AL930" s="425">
        <v>0</v>
      </c>
      <c r="AM930" s="425">
        <v>0</v>
      </c>
      <c r="AN930" s="425">
        <v>0</v>
      </c>
      <c r="AO930" s="425">
        <v>0</v>
      </c>
      <c r="AP930" s="425">
        <v>0</v>
      </c>
      <c r="AQ930" s="425">
        <v>0</v>
      </c>
      <c r="AR930" s="425">
        <v>0</v>
      </c>
      <c r="AS930" s="425">
        <v>0</v>
      </c>
      <c r="AT930" s="425">
        <v>0</v>
      </c>
      <c r="AU930" s="425">
        <v>0</v>
      </c>
      <c r="AV930" s="425">
        <v>0</v>
      </c>
      <c r="AW930" s="425">
        <v>0</v>
      </c>
      <c r="AX930" s="425">
        <v>0</v>
      </c>
      <c r="AY930" s="425">
        <v>0</v>
      </c>
      <c r="AZ930" s="425">
        <v>0</v>
      </c>
      <c r="BA930" s="425">
        <v>0</v>
      </c>
      <c r="BB930" s="425">
        <v>0</v>
      </c>
      <c r="BC930" s="425">
        <v>0</v>
      </c>
      <c r="BD930" s="425">
        <v>0</v>
      </c>
      <c r="BE930" s="425">
        <v>0</v>
      </c>
      <c r="BF930" s="425">
        <v>0</v>
      </c>
      <c r="BG930" s="425">
        <v>0</v>
      </c>
      <c r="BH930" s="425">
        <v>0</v>
      </c>
      <c r="BI930" s="425">
        <v>0</v>
      </c>
      <c r="BJ930" s="196"/>
      <c r="BK930" s="196"/>
      <c r="BL930" s="196"/>
      <c r="BM930" s="196"/>
    </row>
    <row r="931" spans="1:65" x14ac:dyDescent="0.35">
      <c r="A931" s="196"/>
      <c r="B931" s="196"/>
      <c r="C931" s="402"/>
      <c r="D931" s="404"/>
      <c r="E931" s="405">
        <v>7</v>
      </c>
      <c r="F931" s="406"/>
      <c r="G931" s="408"/>
      <c r="H931" s="409"/>
      <c r="I931" s="409"/>
      <c r="J931" s="409"/>
      <c r="K931" s="409"/>
      <c r="L931" s="409"/>
      <c r="M931" s="524"/>
      <c r="N931" s="425">
        <v>0</v>
      </c>
      <c r="O931" s="425">
        <v>0</v>
      </c>
      <c r="P931" s="425">
        <v>0</v>
      </c>
      <c r="Q931" s="425">
        <v>0</v>
      </c>
      <c r="R931" s="425">
        <v>0</v>
      </c>
      <c r="S931" s="425">
        <v>0</v>
      </c>
      <c r="T931" s="425">
        <v>0</v>
      </c>
      <c r="U931" s="425">
        <v>0</v>
      </c>
      <c r="V931" s="425">
        <v>0</v>
      </c>
      <c r="W931" s="425">
        <v>0</v>
      </c>
      <c r="X931" s="425">
        <v>0</v>
      </c>
      <c r="Y931" s="425">
        <v>0</v>
      </c>
      <c r="Z931" s="425">
        <v>0</v>
      </c>
      <c r="AA931" s="425">
        <v>0</v>
      </c>
      <c r="AB931" s="425">
        <v>0</v>
      </c>
      <c r="AC931" s="425">
        <v>0</v>
      </c>
      <c r="AD931" s="425">
        <v>0</v>
      </c>
      <c r="AE931" s="425">
        <v>0</v>
      </c>
      <c r="AF931" s="425">
        <v>0</v>
      </c>
      <c r="AG931" s="425">
        <v>0</v>
      </c>
      <c r="AH931" s="425">
        <v>0</v>
      </c>
      <c r="AI931" s="425">
        <v>0</v>
      </c>
      <c r="AJ931" s="425">
        <v>0</v>
      </c>
      <c r="AK931" s="425">
        <v>0</v>
      </c>
      <c r="AL931" s="425">
        <v>0</v>
      </c>
      <c r="AM931" s="425">
        <v>0</v>
      </c>
      <c r="AN931" s="425">
        <v>0</v>
      </c>
      <c r="AO931" s="425">
        <v>0</v>
      </c>
      <c r="AP931" s="425">
        <v>0</v>
      </c>
      <c r="AQ931" s="425">
        <v>0</v>
      </c>
      <c r="AR931" s="425">
        <v>0</v>
      </c>
      <c r="AS931" s="425">
        <v>0</v>
      </c>
      <c r="AT931" s="425">
        <v>0</v>
      </c>
      <c r="AU931" s="425">
        <v>0</v>
      </c>
      <c r="AV931" s="425">
        <v>0</v>
      </c>
      <c r="AW931" s="425">
        <v>0</v>
      </c>
      <c r="AX931" s="425">
        <v>0</v>
      </c>
      <c r="AY931" s="425">
        <v>0</v>
      </c>
      <c r="AZ931" s="425">
        <v>0</v>
      </c>
      <c r="BA931" s="425">
        <v>0</v>
      </c>
      <c r="BB931" s="425">
        <v>0</v>
      </c>
      <c r="BC931" s="425">
        <v>0</v>
      </c>
      <c r="BD931" s="425">
        <v>0</v>
      </c>
      <c r="BE931" s="425">
        <v>0</v>
      </c>
      <c r="BF931" s="425">
        <v>0</v>
      </c>
      <c r="BG931" s="425">
        <v>0</v>
      </c>
      <c r="BH931" s="425">
        <v>0</v>
      </c>
      <c r="BI931" s="425">
        <v>0</v>
      </c>
      <c r="BJ931" s="196"/>
      <c r="BK931" s="196"/>
      <c r="BL931" s="196"/>
      <c r="BM931" s="196"/>
    </row>
    <row r="932" spans="1:65" x14ac:dyDescent="0.35">
      <c r="A932" s="196"/>
      <c r="B932" s="196"/>
      <c r="C932" s="402"/>
      <c r="D932" s="404"/>
      <c r="E932" s="405">
        <v>8</v>
      </c>
      <c r="F932" s="406"/>
      <c r="G932" s="408"/>
      <c r="H932" s="409"/>
      <c r="I932" s="409"/>
      <c r="J932" s="409"/>
      <c r="K932" s="409"/>
      <c r="L932" s="409"/>
      <c r="M932" s="409"/>
      <c r="N932" s="524"/>
      <c r="O932" s="425">
        <v>0</v>
      </c>
      <c r="P932" s="425">
        <v>0</v>
      </c>
      <c r="Q932" s="425">
        <v>0</v>
      </c>
      <c r="R932" s="425">
        <v>0</v>
      </c>
      <c r="S932" s="425">
        <v>0</v>
      </c>
      <c r="T932" s="425">
        <v>0</v>
      </c>
      <c r="U932" s="425">
        <v>0</v>
      </c>
      <c r="V932" s="425">
        <v>0</v>
      </c>
      <c r="W932" s="425">
        <v>0</v>
      </c>
      <c r="X932" s="425">
        <v>0</v>
      </c>
      <c r="Y932" s="425">
        <v>0</v>
      </c>
      <c r="Z932" s="425">
        <v>0</v>
      </c>
      <c r="AA932" s="425">
        <v>0</v>
      </c>
      <c r="AB932" s="425">
        <v>0</v>
      </c>
      <c r="AC932" s="425">
        <v>0</v>
      </c>
      <c r="AD932" s="425">
        <v>0</v>
      </c>
      <c r="AE932" s="425">
        <v>0</v>
      </c>
      <c r="AF932" s="425">
        <v>0</v>
      </c>
      <c r="AG932" s="425">
        <v>0</v>
      </c>
      <c r="AH932" s="425">
        <v>0</v>
      </c>
      <c r="AI932" s="425">
        <v>0</v>
      </c>
      <c r="AJ932" s="425">
        <v>0</v>
      </c>
      <c r="AK932" s="425">
        <v>0</v>
      </c>
      <c r="AL932" s="425">
        <v>0</v>
      </c>
      <c r="AM932" s="425">
        <v>0</v>
      </c>
      <c r="AN932" s="425">
        <v>0</v>
      </c>
      <c r="AO932" s="425">
        <v>0</v>
      </c>
      <c r="AP932" s="425">
        <v>0</v>
      </c>
      <c r="AQ932" s="425">
        <v>0</v>
      </c>
      <c r="AR932" s="425">
        <v>0</v>
      </c>
      <c r="AS932" s="425">
        <v>0</v>
      </c>
      <c r="AT932" s="425">
        <v>0</v>
      </c>
      <c r="AU932" s="425">
        <v>0</v>
      </c>
      <c r="AV932" s="425">
        <v>0</v>
      </c>
      <c r="AW932" s="425">
        <v>0</v>
      </c>
      <c r="AX932" s="425">
        <v>0</v>
      </c>
      <c r="AY932" s="425">
        <v>0</v>
      </c>
      <c r="AZ932" s="425">
        <v>0</v>
      </c>
      <c r="BA932" s="425">
        <v>0</v>
      </c>
      <c r="BB932" s="425">
        <v>0</v>
      </c>
      <c r="BC932" s="425">
        <v>0</v>
      </c>
      <c r="BD932" s="425">
        <v>0</v>
      </c>
      <c r="BE932" s="425">
        <v>0</v>
      </c>
      <c r="BF932" s="425">
        <v>0</v>
      </c>
      <c r="BG932" s="425">
        <v>0</v>
      </c>
      <c r="BH932" s="425">
        <v>0</v>
      </c>
      <c r="BI932" s="425">
        <v>0</v>
      </c>
      <c r="BJ932" s="196"/>
      <c r="BK932" s="196"/>
      <c r="BL932" s="196"/>
      <c r="BM932" s="196"/>
    </row>
    <row r="933" spans="1:65" x14ac:dyDescent="0.35">
      <c r="A933" s="196"/>
      <c r="B933" s="196"/>
      <c r="C933" s="402"/>
      <c r="D933" s="404"/>
      <c r="E933" s="405">
        <v>9</v>
      </c>
      <c r="F933" s="406"/>
      <c r="G933" s="408"/>
      <c r="H933" s="409"/>
      <c r="I933" s="409"/>
      <c r="J933" s="409"/>
      <c r="K933" s="409"/>
      <c r="L933" s="409"/>
      <c r="M933" s="409"/>
      <c r="N933" s="409"/>
      <c r="O933" s="524"/>
      <c r="P933" s="425">
        <v>0</v>
      </c>
      <c r="Q933" s="425">
        <v>0</v>
      </c>
      <c r="R933" s="425">
        <v>0</v>
      </c>
      <c r="S933" s="425">
        <v>0</v>
      </c>
      <c r="T933" s="425">
        <v>0</v>
      </c>
      <c r="U933" s="425">
        <v>0</v>
      </c>
      <c r="V933" s="425">
        <v>0</v>
      </c>
      <c r="W933" s="425">
        <v>0</v>
      </c>
      <c r="X933" s="425">
        <v>0</v>
      </c>
      <c r="Y933" s="425">
        <v>0</v>
      </c>
      <c r="Z933" s="425">
        <v>0</v>
      </c>
      <c r="AA933" s="425">
        <v>0</v>
      </c>
      <c r="AB933" s="425">
        <v>0</v>
      </c>
      <c r="AC933" s="425">
        <v>0</v>
      </c>
      <c r="AD933" s="425">
        <v>0</v>
      </c>
      <c r="AE933" s="425">
        <v>0</v>
      </c>
      <c r="AF933" s="425">
        <v>0</v>
      </c>
      <c r="AG933" s="425">
        <v>0</v>
      </c>
      <c r="AH933" s="425">
        <v>0</v>
      </c>
      <c r="AI933" s="425">
        <v>0</v>
      </c>
      <c r="AJ933" s="425">
        <v>0</v>
      </c>
      <c r="AK933" s="425">
        <v>0</v>
      </c>
      <c r="AL933" s="425">
        <v>0</v>
      </c>
      <c r="AM933" s="425">
        <v>0</v>
      </c>
      <c r="AN933" s="425">
        <v>0</v>
      </c>
      <c r="AO933" s="425">
        <v>0</v>
      </c>
      <c r="AP933" s="425">
        <v>0</v>
      </c>
      <c r="AQ933" s="425">
        <v>0</v>
      </c>
      <c r="AR933" s="425">
        <v>0</v>
      </c>
      <c r="AS933" s="425">
        <v>0</v>
      </c>
      <c r="AT933" s="425">
        <v>0</v>
      </c>
      <c r="AU933" s="425">
        <v>0</v>
      </c>
      <c r="AV933" s="425">
        <v>0</v>
      </c>
      <c r="AW933" s="425">
        <v>0</v>
      </c>
      <c r="AX933" s="425">
        <v>0</v>
      </c>
      <c r="AY933" s="425">
        <v>0</v>
      </c>
      <c r="AZ933" s="425">
        <v>0</v>
      </c>
      <c r="BA933" s="425">
        <v>0</v>
      </c>
      <c r="BB933" s="425">
        <v>0</v>
      </c>
      <c r="BC933" s="425">
        <v>0</v>
      </c>
      <c r="BD933" s="425">
        <v>0</v>
      </c>
      <c r="BE933" s="425">
        <v>0</v>
      </c>
      <c r="BF933" s="425">
        <v>0</v>
      </c>
      <c r="BG933" s="425">
        <v>0</v>
      </c>
      <c r="BH933" s="425">
        <v>0</v>
      </c>
      <c r="BI933" s="425">
        <v>0</v>
      </c>
      <c r="BJ933" s="196"/>
      <c r="BK933" s="196"/>
      <c r="BL933" s="196"/>
      <c r="BM933" s="196"/>
    </row>
    <row r="934" spans="1:65" x14ac:dyDescent="0.35">
      <c r="A934" s="196"/>
      <c r="B934" s="196"/>
      <c r="C934" s="402"/>
      <c r="D934" s="404"/>
      <c r="E934" s="411">
        <v>10</v>
      </c>
      <c r="F934" s="406"/>
      <c r="G934" s="408"/>
      <c r="H934" s="409"/>
      <c r="I934" s="409"/>
      <c r="J934" s="409"/>
      <c r="K934" s="409"/>
      <c r="L934" s="409"/>
      <c r="M934" s="409"/>
      <c r="N934" s="409"/>
      <c r="O934" s="409"/>
      <c r="P934" s="524"/>
      <c r="Q934" s="425">
        <v>0</v>
      </c>
      <c r="R934" s="425">
        <v>0</v>
      </c>
      <c r="S934" s="425">
        <v>0</v>
      </c>
      <c r="T934" s="425">
        <v>0</v>
      </c>
      <c r="U934" s="425">
        <v>0</v>
      </c>
      <c r="V934" s="425">
        <v>0</v>
      </c>
      <c r="W934" s="425">
        <v>0</v>
      </c>
      <c r="X934" s="425">
        <v>0</v>
      </c>
      <c r="Y934" s="425">
        <v>0</v>
      </c>
      <c r="Z934" s="425">
        <v>0</v>
      </c>
      <c r="AA934" s="425">
        <v>0</v>
      </c>
      <c r="AB934" s="425">
        <v>0</v>
      </c>
      <c r="AC934" s="425">
        <v>0</v>
      </c>
      <c r="AD934" s="425">
        <v>0</v>
      </c>
      <c r="AE934" s="425">
        <v>0</v>
      </c>
      <c r="AF934" s="425">
        <v>0</v>
      </c>
      <c r="AG934" s="425">
        <v>0</v>
      </c>
      <c r="AH934" s="425">
        <v>0</v>
      </c>
      <c r="AI934" s="425">
        <v>0</v>
      </c>
      <c r="AJ934" s="425">
        <v>0</v>
      </c>
      <c r="AK934" s="425">
        <v>0</v>
      </c>
      <c r="AL934" s="425">
        <v>0</v>
      </c>
      <c r="AM934" s="425">
        <v>0</v>
      </c>
      <c r="AN934" s="425">
        <v>0</v>
      </c>
      <c r="AO934" s="425">
        <v>0</v>
      </c>
      <c r="AP934" s="425">
        <v>0</v>
      </c>
      <c r="AQ934" s="425">
        <v>0</v>
      </c>
      <c r="AR934" s="425">
        <v>0</v>
      </c>
      <c r="AS934" s="425">
        <v>0</v>
      </c>
      <c r="AT934" s="425">
        <v>0</v>
      </c>
      <c r="AU934" s="425">
        <v>0</v>
      </c>
      <c r="AV934" s="425">
        <v>0</v>
      </c>
      <c r="AW934" s="425">
        <v>0</v>
      </c>
      <c r="AX934" s="425">
        <v>0</v>
      </c>
      <c r="AY934" s="425">
        <v>0</v>
      </c>
      <c r="AZ934" s="425">
        <v>0</v>
      </c>
      <c r="BA934" s="425">
        <v>0</v>
      </c>
      <c r="BB934" s="425">
        <v>0</v>
      </c>
      <c r="BC934" s="425">
        <v>0</v>
      </c>
      <c r="BD934" s="425">
        <v>0</v>
      </c>
      <c r="BE934" s="425">
        <v>0</v>
      </c>
      <c r="BF934" s="425">
        <v>0</v>
      </c>
      <c r="BG934" s="425">
        <v>0</v>
      </c>
      <c r="BH934" s="425">
        <v>0</v>
      </c>
      <c r="BI934" s="425">
        <v>0</v>
      </c>
      <c r="BJ934" s="196"/>
      <c r="BK934" s="196"/>
      <c r="BL934" s="196"/>
      <c r="BM934" s="196"/>
    </row>
    <row r="935" spans="1:65" x14ac:dyDescent="0.35">
      <c r="A935" s="196"/>
      <c r="B935" s="196"/>
      <c r="C935" s="402" t="s">
        <v>58</v>
      </c>
      <c r="D935" s="196"/>
      <c r="E935" s="196"/>
      <c r="F935" s="412"/>
      <c r="G935" s="426">
        <v>15.250950127390416</v>
      </c>
      <c r="H935" s="426">
        <v>16.323960682616679</v>
      </c>
      <c r="I935" s="426">
        <v>16.213900774464346</v>
      </c>
      <c r="J935" s="426">
        <v>16.339478093233829</v>
      </c>
      <c r="K935" s="426">
        <v>16.866550491745329</v>
      </c>
      <c r="L935" s="426">
        <v>6.8300210355214066</v>
      </c>
      <c r="M935" s="426">
        <v>5.9193515641185517</v>
      </c>
      <c r="N935" s="426">
        <v>5.130104688902744</v>
      </c>
      <c r="O935" s="426">
        <v>4.4460907303823785</v>
      </c>
      <c r="P935" s="426">
        <v>3.8532786329980611</v>
      </c>
      <c r="Q935" s="426">
        <v>3.3395081485983202</v>
      </c>
      <c r="R935" s="426">
        <v>2.8942403954518769</v>
      </c>
      <c r="S935" s="426">
        <v>2.5083416760582939</v>
      </c>
      <c r="T935" s="426">
        <v>2.1738961192505215</v>
      </c>
      <c r="U935" s="426">
        <v>1.8840433033504516</v>
      </c>
      <c r="V935" s="426">
        <v>1.6328375295703914</v>
      </c>
      <c r="W935" s="426">
        <v>3.06494986961741</v>
      </c>
      <c r="X935" s="426">
        <v>1.8661043207442125</v>
      </c>
      <c r="Y935" s="426">
        <v>1.7851760212506977</v>
      </c>
      <c r="Z935" s="426">
        <v>1.8649270154946205</v>
      </c>
      <c r="AA935" s="426">
        <v>2.0322867151006054</v>
      </c>
      <c r="AB935" s="426">
        <v>0</v>
      </c>
      <c r="AC935" s="426">
        <v>0</v>
      </c>
      <c r="AD935" s="426">
        <v>0</v>
      </c>
      <c r="AE935" s="426">
        <v>0</v>
      </c>
      <c r="AF935" s="426">
        <v>0</v>
      </c>
      <c r="AG935" s="426">
        <v>0</v>
      </c>
      <c r="AH935" s="426">
        <v>0</v>
      </c>
      <c r="AI935" s="426">
        <v>0</v>
      </c>
      <c r="AJ935" s="426">
        <v>0</v>
      </c>
      <c r="AK935" s="426">
        <v>0</v>
      </c>
      <c r="AL935" s="426">
        <v>0</v>
      </c>
      <c r="AM935" s="426">
        <v>0</v>
      </c>
      <c r="AN935" s="426">
        <v>0</v>
      </c>
      <c r="AO935" s="426">
        <v>0</v>
      </c>
      <c r="AP935" s="426">
        <v>0</v>
      </c>
      <c r="AQ935" s="426">
        <v>0</v>
      </c>
      <c r="AR935" s="426">
        <v>0</v>
      </c>
      <c r="AS935" s="426">
        <v>0</v>
      </c>
      <c r="AT935" s="426">
        <v>0</v>
      </c>
      <c r="AU935" s="426">
        <v>0</v>
      </c>
      <c r="AV935" s="426">
        <v>0</v>
      </c>
      <c r="AW935" s="426">
        <v>0</v>
      </c>
      <c r="AX935" s="426">
        <v>0</v>
      </c>
      <c r="AY935" s="426">
        <v>0</v>
      </c>
      <c r="AZ935" s="426">
        <v>0</v>
      </c>
      <c r="BA935" s="426">
        <v>0</v>
      </c>
      <c r="BB935" s="426">
        <v>0</v>
      </c>
      <c r="BC935" s="426">
        <v>0</v>
      </c>
      <c r="BD935" s="426">
        <v>0</v>
      </c>
      <c r="BE935" s="426">
        <v>0</v>
      </c>
      <c r="BF935" s="426">
        <v>0</v>
      </c>
      <c r="BG935" s="426">
        <v>0</v>
      </c>
      <c r="BH935" s="426">
        <v>0</v>
      </c>
      <c r="BI935" s="426">
        <v>0</v>
      </c>
      <c r="BJ935" s="196"/>
      <c r="BK935" s="196"/>
      <c r="BL935" s="196"/>
      <c r="BM935" s="196"/>
    </row>
    <row r="936" spans="1:65" x14ac:dyDescent="0.35">
      <c r="A936" s="196"/>
      <c r="B936" s="397" t="s">
        <v>59</v>
      </c>
      <c r="C936" s="398"/>
      <c r="D936" s="399" t="s">
        <v>499</v>
      </c>
      <c r="E936" s="398"/>
      <c r="F936" s="400"/>
      <c r="G936" s="401">
        <v>0</v>
      </c>
      <c r="H936" s="401">
        <v>0</v>
      </c>
      <c r="I936" s="401">
        <v>0</v>
      </c>
      <c r="J936" s="401">
        <v>0</v>
      </c>
      <c r="K936" s="401">
        <v>0</v>
      </c>
      <c r="L936" s="401">
        <v>0</v>
      </c>
      <c r="M936" s="401">
        <v>0</v>
      </c>
      <c r="N936" s="401">
        <v>0</v>
      </c>
      <c r="O936" s="401">
        <v>0</v>
      </c>
      <c r="P936" s="401">
        <v>0</v>
      </c>
      <c r="Q936" s="401">
        <v>0</v>
      </c>
      <c r="R936" s="401">
        <v>0</v>
      </c>
      <c r="S936" s="401">
        <v>0</v>
      </c>
      <c r="T936" s="401">
        <v>0</v>
      </c>
      <c r="U936" s="401">
        <v>0</v>
      </c>
      <c r="V936" s="401">
        <v>0</v>
      </c>
      <c r="W936" s="401">
        <v>0</v>
      </c>
      <c r="X936" s="401">
        <v>0</v>
      </c>
      <c r="Y936" s="401">
        <v>0</v>
      </c>
      <c r="Z936" s="401">
        <v>0</v>
      </c>
      <c r="AA936" s="401">
        <v>0</v>
      </c>
      <c r="AB936" s="401">
        <v>0</v>
      </c>
      <c r="AC936" s="401">
        <v>0</v>
      </c>
      <c r="AD936" s="401">
        <v>0</v>
      </c>
      <c r="AE936" s="401">
        <v>0</v>
      </c>
      <c r="AF936" s="401">
        <v>0</v>
      </c>
      <c r="AG936" s="401">
        <v>0</v>
      </c>
      <c r="AH936" s="401">
        <v>0</v>
      </c>
      <c r="AI936" s="401">
        <v>0</v>
      </c>
      <c r="AJ936" s="401">
        <v>0</v>
      </c>
      <c r="AK936" s="401">
        <v>0</v>
      </c>
      <c r="AL936" s="401">
        <v>0</v>
      </c>
      <c r="AM936" s="401">
        <v>0</v>
      </c>
      <c r="AN936" s="401">
        <v>0</v>
      </c>
      <c r="AO936" s="401">
        <v>0</v>
      </c>
      <c r="AP936" s="401">
        <v>0</v>
      </c>
      <c r="AQ936" s="401">
        <v>0</v>
      </c>
      <c r="AR936" s="401">
        <v>0</v>
      </c>
      <c r="AS936" s="401">
        <v>0</v>
      </c>
      <c r="AT936" s="401">
        <v>0</v>
      </c>
      <c r="AU936" s="401">
        <v>0</v>
      </c>
      <c r="AV936" s="401">
        <v>0</v>
      </c>
      <c r="AW936" s="401">
        <v>0</v>
      </c>
      <c r="AX936" s="401">
        <v>0</v>
      </c>
      <c r="AY936" s="401">
        <v>0</v>
      </c>
      <c r="AZ936" s="401">
        <v>0</v>
      </c>
      <c r="BA936" s="401">
        <v>0</v>
      </c>
      <c r="BB936" s="401">
        <v>0</v>
      </c>
      <c r="BC936" s="401">
        <v>0</v>
      </c>
      <c r="BD936" s="401">
        <v>0</v>
      </c>
      <c r="BE936" s="401">
        <v>0</v>
      </c>
      <c r="BF936" s="401">
        <v>0</v>
      </c>
      <c r="BG936" s="401">
        <v>0</v>
      </c>
      <c r="BH936" s="401">
        <v>0</v>
      </c>
      <c r="BI936" s="401">
        <v>0</v>
      </c>
      <c r="BJ936" s="196"/>
      <c r="BK936" s="196"/>
      <c r="BL936" s="196"/>
      <c r="BM936" s="196"/>
    </row>
    <row r="937" spans="1:65" ht="118" x14ac:dyDescent="0.35">
      <c r="A937" s="196"/>
      <c r="B937" s="196"/>
      <c r="C937" s="402"/>
      <c r="D937" s="404" t="s">
        <v>500</v>
      </c>
      <c r="E937" s="405">
        <v>0</v>
      </c>
      <c r="F937" s="406"/>
      <c r="G937" s="407"/>
      <c r="H937" s="407"/>
      <c r="I937" s="407"/>
      <c r="J937" s="407"/>
      <c r="K937" s="407"/>
      <c r="L937" s="407"/>
      <c r="M937" s="407"/>
      <c r="N937" s="407"/>
      <c r="O937" s="407"/>
      <c r="P937" s="407"/>
      <c r="Q937" s="425"/>
      <c r="R937" s="425"/>
      <c r="S937" s="425"/>
      <c r="T937" s="425"/>
      <c r="U937" s="425"/>
      <c r="V937" s="425"/>
      <c r="W937" s="425"/>
      <c r="X937" s="425"/>
      <c r="Y937" s="425"/>
      <c r="Z937" s="425"/>
      <c r="AA937" s="425"/>
      <c r="AB937" s="425"/>
      <c r="AC937" s="425"/>
      <c r="AD937" s="425"/>
      <c r="AE937" s="425"/>
      <c r="AF937" s="425"/>
      <c r="AG937" s="425"/>
      <c r="AH937" s="425"/>
      <c r="AI937" s="425"/>
      <c r="AJ937" s="425"/>
      <c r="AK937" s="425"/>
      <c r="AL937" s="425"/>
      <c r="AM937" s="425"/>
      <c r="AN937" s="425"/>
      <c r="AO937" s="425"/>
      <c r="AP937" s="425"/>
      <c r="AQ937" s="425"/>
      <c r="AR937" s="425"/>
      <c r="AS937" s="425"/>
      <c r="AT937" s="425"/>
      <c r="AU937" s="425"/>
      <c r="AV937" s="425"/>
      <c r="AW937" s="425"/>
      <c r="AX937" s="425"/>
      <c r="AY937" s="425"/>
      <c r="AZ937" s="425"/>
      <c r="BA937" s="425"/>
      <c r="BB937" s="425"/>
      <c r="BC937" s="425"/>
      <c r="BD937" s="425"/>
      <c r="BE937" s="425"/>
      <c r="BF937" s="425"/>
      <c r="BG937" s="425"/>
      <c r="BH937" s="425"/>
      <c r="BI937" s="425"/>
      <c r="BJ937" s="196"/>
      <c r="BK937" s="196"/>
      <c r="BL937" s="196"/>
      <c r="BM937" s="196"/>
    </row>
    <row r="938" spans="1:65" x14ac:dyDescent="0.35">
      <c r="A938" s="196"/>
      <c r="B938" s="196"/>
      <c r="C938" s="402"/>
      <c r="D938" s="404"/>
      <c r="E938" s="405">
        <v>1</v>
      </c>
      <c r="F938" s="406"/>
      <c r="G938" s="523"/>
      <c r="H938" s="425" t="s">
        <v>280</v>
      </c>
      <c r="I938" s="425" t="s">
        <v>280</v>
      </c>
      <c r="J938" s="425" t="s">
        <v>280</v>
      </c>
      <c r="K938" s="425" t="s">
        <v>280</v>
      </c>
      <c r="L938" s="425" t="s">
        <v>280</v>
      </c>
      <c r="M938" s="425" t="s">
        <v>280</v>
      </c>
      <c r="N938" s="425" t="s">
        <v>280</v>
      </c>
      <c r="O938" s="425" t="s">
        <v>280</v>
      </c>
      <c r="P938" s="425" t="s">
        <v>280</v>
      </c>
      <c r="Q938" s="425" t="s">
        <v>280</v>
      </c>
      <c r="R938" s="425" t="s">
        <v>280</v>
      </c>
      <c r="S938" s="425" t="s">
        <v>280</v>
      </c>
      <c r="T938" s="425" t="s">
        <v>280</v>
      </c>
      <c r="U938" s="425" t="s">
        <v>280</v>
      </c>
      <c r="V938" s="425" t="s">
        <v>280</v>
      </c>
      <c r="W938" s="425" t="s">
        <v>280</v>
      </c>
      <c r="X938" s="425" t="s">
        <v>280</v>
      </c>
      <c r="Y938" s="425" t="s">
        <v>280</v>
      </c>
      <c r="Z938" s="425" t="s">
        <v>280</v>
      </c>
      <c r="AA938" s="425" t="s">
        <v>280</v>
      </c>
      <c r="AB938" s="425" t="s">
        <v>280</v>
      </c>
      <c r="AC938" s="425" t="s">
        <v>280</v>
      </c>
      <c r="AD938" s="425" t="s">
        <v>280</v>
      </c>
      <c r="AE938" s="425" t="s">
        <v>280</v>
      </c>
      <c r="AF938" s="425" t="s">
        <v>280</v>
      </c>
      <c r="AG938" s="425" t="s">
        <v>280</v>
      </c>
      <c r="AH938" s="425" t="s">
        <v>280</v>
      </c>
      <c r="AI938" s="425" t="s">
        <v>280</v>
      </c>
      <c r="AJ938" s="425" t="s">
        <v>280</v>
      </c>
      <c r="AK938" s="425" t="s">
        <v>280</v>
      </c>
      <c r="AL938" s="425" t="s">
        <v>280</v>
      </c>
      <c r="AM938" s="425" t="s">
        <v>280</v>
      </c>
      <c r="AN938" s="425" t="s">
        <v>280</v>
      </c>
      <c r="AO938" s="425" t="s">
        <v>280</v>
      </c>
      <c r="AP938" s="425" t="s">
        <v>280</v>
      </c>
      <c r="AQ938" s="425" t="s">
        <v>280</v>
      </c>
      <c r="AR938" s="425" t="s">
        <v>280</v>
      </c>
      <c r="AS938" s="425" t="s">
        <v>280</v>
      </c>
      <c r="AT938" s="425" t="s">
        <v>280</v>
      </c>
      <c r="AU938" s="425" t="s">
        <v>280</v>
      </c>
      <c r="AV938" s="425" t="s">
        <v>280</v>
      </c>
      <c r="AW938" s="425" t="s">
        <v>280</v>
      </c>
      <c r="AX938" s="425" t="s">
        <v>280</v>
      </c>
      <c r="AY938" s="425" t="s">
        <v>280</v>
      </c>
      <c r="AZ938" s="425" t="s">
        <v>280</v>
      </c>
      <c r="BA938" s="425" t="s">
        <v>280</v>
      </c>
      <c r="BB938" s="425" t="s">
        <v>280</v>
      </c>
      <c r="BC938" s="425" t="s">
        <v>280</v>
      </c>
      <c r="BD938" s="425" t="s">
        <v>280</v>
      </c>
      <c r="BE938" s="425" t="s">
        <v>280</v>
      </c>
      <c r="BF938" s="425" t="s">
        <v>280</v>
      </c>
      <c r="BG938" s="425" t="s">
        <v>280</v>
      </c>
      <c r="BH938" s="425" t="s">
        <v>280</v>
      </c>
      <c r="BI938" s="425" t="s">
        <v>280</v>
      </c>
      <c r="BJ938" s="196"/>
      <c r="BK938" s="196"/>
      <c r="BL938" s="196"/>
      <c r="BM938" s="196"/>
    </row>
    <row r="939" spans="1:65" x14ac:dyDescent="0.35">
      <c r="A939" s="196"/>
      <c r="B939" s="196"/>
      <c r="C939" s="402"/>
      <c r="D939" s="404"/>
      <c r="E939" s="405">
        <v>2</v>
      </c>
      <c r="F939" s="406"/>
      <c r="G939" s="408"/>
      <c r="H939" s="524"/>
      <c r="I939" s="425" t="s">
        <v>280</v>
      </c>
      <c r="J939" s="425" t="s">
        <v>280</v>
      </c>
      <c r="K939" s="425" t="s">
        <v>280</v>
      </c>
      <c r="L939" s="425" t="s">
        <v>280</v>
      </c>
      <c r="M939" s="425" t="s">
        <v>280</v>
      </c>
      <c r="N939" s="425" t="s">
        <v>280</v>
      </c>
      <c r="O939" s="425" t="s">
        <v>280</v>
      </c>
      <c r="P939" s="425" t="s">
        <v>280</v>
      </c>
      <c r="Q939" s="425" t="s">
        <v>280</v>
      </c>
      <c r="R939" s="425" t="s">
        <v>280</v>
      </c>
      <c r="S939" s="425" t="s">
        <v>280</v>
      </c>
      <c r="T939" s="425" t="s">
        <v>280</v>
      </c>
      <c r="U939" s="425" t="s">
        <v>280</v>
      </c>
      <c r="V939" s="425" t="s">
        <v>280</v>
      </c>
      <c r="W939" s="425" t="s">
        <v>280</v>
      </c>
      <c r="X939" s="425" t="s">
        <v>280</v>
      </c>
      <c r="Y939" s="425" t="s">
        <v>280</v>
      </c>
      <c r="Z939" s="425" t="s">
        <v>280</v>
      </c>
      <c r="AA939" s="425" t="s">
        <v>280</v>
      </c>
      <c r="AB939" s="425" t="s">
        <v>280</v>
      </c>
      <c r="AC939" s="425" t="s">
        <v>280</v>
      </c>
      <c r="AD939" s="425" t="s">
        <v>280</v>
      </c>
      <c r="AE939" s="425" t="s">
        <v>280</v>
      </c>
      <c r="AF939" s="425" t="s">
        <v>280</v>
      </c>
      <c r="AG939" s="425" t="s">
        <v>280</v>
      </c>
      <c r="AH939" s="425" t="s">
        <v>280</v>
      </c>
      <c r="AI939" s="425" t="s">
        <v>280</v>
      </c>
      <c r="AJ939" s="425" t="s">
        <v>280</v>
      </c>
      <c r="AK939" s="425" t="s">
        <v>280</v>
      </c>
      <c r="AL939" s="425" t="s">
        <v>280</v>
      </c>
      <c r="AM939" s="425" t="s">
        <v>280</v>
      </c>
      <c r="AN939" s="425" t="s">
        <v>280</v>
      </c>
      <c r="AO939" s="425" t="s">
        <v>280</v>
      </c>
      <c r="AP939" s="425" t="s">
        <v>280</v>
      </c>
      <c r="AQ939" s="425" t="s">
        <v>280</v>
      </c>
      <c r="AR939" s="425" t="s">
        <v>280</v>
      </c>
      <c r="AS939" s="425" t="s">
        <v>280</v>
      </c>
      <c r="AT939" s="425" t="s">
        <v>280</v>
      </c>
      <c r="AU939" s="425" t="s">
        <v>280</v>
      </c>
      <c r="AV939" s="425" t="s">
        <v>280</v>
      </c>
      <c r="AW939" s="425" t="s">
        <v>280</v>
      </c>
      <c r="AX939" s="425" t="s">
        <v>280</v>
      </c>
      <c r="AY939" s="425" t="s">
        <v>280</v>
      </c>
      <c r="AZ939" s="425" t="s">
        <v>280</v>
      </c>
      <c r="BA939" s="425" t="s">
        <v>280</v>
      </c>
      <c r="BB939" s="425" t="s">
        <v>280</v>
      </c>
      <c r="BC939" s="425" t="s">
        <v>280</v>
      </c>
      <c r="BD939" s="425" t="s">
        <v>280</v>
      </c>
      <c r="BE939" s="425" t="s">
        <v>280</v>
      </c>
      <c r="BF939" s="425" t="s">
        <v>280</v>
      </c>
      <c r="BG939" s="425" t="s">
        <v>280</v>
      </c>
      <c r="BH939" s="425" t="s">
        <v>280</v>
      </c>
      <c r="BI939" s="425" t="s">
        <v>280</v>
      </c>
      <c r="BJ939" s="407"/>
      <c r="BK939" s="196"/>
      <c r="BL939" s="196"/>
      <c r="BM939" s="196"/>
    </row>
    <row r="940" spans="1:65" x14ac:dyDescent="0.35">
      <c r="A940" s="196"/>
      <c r="B940" s="196"/>
      <c r="C940" s="402"/>
      <c r="D940" s="404"/>
      <c r="E940" s="405">
        <v>3</v>
      </c>
      <c r="F940" s="406"/>
      <c r="G940" s="408"/>
      <c r="H940" s="409"/>
      <c r="I940" s="524"/>
      <c r="J940" s="425" t="s">
        <v>280</v>
      </c>
      <c r="K940" s="425" t="s">
        <v>280</v>
      </c>
      <c r="L940" s="425" t="s">
        <v>280</v>
      </c>
      <c r="M940" s="425" t="s">
        <v>280</v>
      </c>
      <c r="N940" s="425" t="s">
        <v>280</v>
      </c>
      <c r="O940" s="425" t="s">
        <v>280</v>
      </c>
      <c r="P940" s="425" t="s">
        <v>280</v>
      </c>
      <c r="Q940" s="425" t="s">
        <v>280</v>
      </c>
      <c r="R940" s="425" t="s">
        <v>280</v>
      </c>
      <c r="S940" s="425" t="s">
        <v>280</v>
      </c>
      <c r="T940" s="425" t="s">
        <v>280</v>
      </c>
      <c r="U940" s="425" t="s">
        <v>280</v>
      </c>
      <c r="V940" s="425" t="s">
        <v>280</v>
      </c>
      <c r="W940" s="425" t="s">
        <v>280</v>
      </c>
      <c r="X940" s="425" t="s">
        <v>280</v>
      </c>
      <c r="Y940" s="425" t="s">
        <v>280</v>
      </c>
      <c r="Z940" s="425" t="s">
        <v>280</v>
      </c>
      <c r="AA940" s="425" t="s">
        <v>280</v>
      </c>
      <c r="AB940" s="425" t="s">
        <v>280</v>
      </c>
      <c r="AC940" s="425" t="s">
        <v>280</v>
      </c>
      <c r="AD940" s="425" t="s">
        <v>280</v>
      </c>
      <c r="AE940" s="425" t="s">
        <v>280</v>
      </c>
      <c r="AF940" s="425" t="s">
        <v>280</v>
      </c>
      <c r="AG940" s="425" t="s">
        <v>280</v>
      </c>
      <c r="AH940" s="425" t="s">
        <v>280</v>
      </c>
      <c r="AI940" s="425" t="s">
        <v>280</v>
      </c>
      <c r="AJ940" s="425" t="s">
        <v>280</v>
      </c>
      <c r="AK940" s="425" t="s">
        <v>280</v>
      </c>
      <c r="AL940" s="425" t="s">
        <v>280</v>
      </c>
      <c r="AM940" s="425" t="s">
        <v>280</v>
      </c>
      <c r="AN940" s="425" t="s">
        <v>280</v>
      </c>
      <c r="AO940" s="425" t="s">
        <v>280</v>
      </c>
      <c r="AP940" s="425" t="s">
        <v>280</v>
      </c>
      <c r="AQ940" s="425" t="s">
        <v>280</v>
      </c>
      <c r="AR940" s="425" t="s">
        <v>280</v>
      </c>
      <c r="AS940" s="425" t="s">
        <v>280</v>
      </c>
      <c r="AT940" s="425" t="s">
        <v>280</v>
      </c>
      <c r="AU940" s="425" t="s">
        <v>280</v>
      </c>
      <c r="AV940" s="425" t="s">
        <v>280</v>
      </c>
      <c r="AW940" s="425" t="s">
        <v>280</v>
      </c>
      <c r="AX940" s="425" t="s">
        <v>280</v>
      </c>
      <c r="AY940" s="425" t="s">
        <v>280</v>
      </c>
      <c r="AZ940" s="425" t="s">
        <v>280</v>
      </c>
      <c r="BA940" s="425" t="s">
        <v>280</v>
      </c>
      <c r="BB940" s="425" t="s">
        <v>280</v>
      </c>
      <c r="BC940" s="425" t="s">
        <v>280</v>
      </c>
      <c r="BD940" s="425" t="s">
        <v>280</v>
      </c>
      <c r="BE940" s="425" t="s">
        <v>280</v>
      </c>
      <c r="BF940" s="425" t="s">
        <v>280</v>
      </c>
      <c r="BG940" s="425" t="s">
        <v>280</v>
      </c>
      <c r="BH940" s="425" t="s">
        <v>280</v>
      </c>
      <c r="BI940" s="425" t="s">
        <v>280</v>
      </c>
      <c r="BJ940" s="196"/>
      <c r="BK940" s="196"/>
      <c r="BL940" s="196"/>
      <c r="BM940" s="196"/>
    </row>
    <row r="941" spans="1:65" x14ac:dyDescent="0.35">
      <c r="A941" s="196"/>
      <c r="B941" s="196"/>
      <c r="C941" s="402"/>
      <c r="D941" s="404"/>
      <c r="E941" s="405">
        <v>4</v>
      </c>
      <c r="F941" s="406"/>
      <c r="G941" s="408"/>
      <c r="H941" s="409"/>
      <c r="I941" s="409"/>
      <c r="J941" s="524"/>
      <c r="K941" s="425" t="s">
        <v>280</v>
      </c>
      <c r="L941" s="425" t="s">
        <v>280</v>
      </c>
      <c r="M941" s="425" t="s">
        <v>280</v>
      </c>
      <c r="N941" s="425" t="s">
        <v>280</v>
      </c>
      <c r="O941" s="425" t="s">
        <v>280</v>
      </c>
      <c r="P941" s="425" t="s">
        <v>280</v>
      </c>
      <c r="Q941" s="425" t="s">
        <v>280</v>
      </c>
      <c r="R941" s="425" t="s">
        <v>280</v>
      </c>
      <c r="S941" s="425" t="s">
        <v>280</v>
      </c>
      <c r="T941" s="425" t="s">
        <v>280</v>
      </c>
      <c r="U941" s="425" t="s">
        <v>280</v>
      </c>
      <c r="V941" s="425" t="s">
        <v>280</v>
      </c>
      <c r="W941" s="425" t="s">
        <v>280</v>
      </c>
      <c r="X941" s="425" t="s">
        <v>280</v>
      </c>
      <c r="Y941" s="425" t="s">
        <v>280</v>
      </c>
      <c r="Z941" s="425" t="s">
        <v>280</v>
      </c>
      <c r="AA941" s="425" t="s">
        <v>280</v>
      </c>
      <c r="AB941" s="425" t="s">
        <v>280</v>
      </c>
      <c r="AC941" s="425" t="s">
        <v>280</v>
      </c>
      <c r="AD941" s="425" t="s">
        <v>280</v>
      </c>
      <c r="AE941" s="425" t="s">
        <v>280</v>
      </c>
      <c r="AF941" s="425" t="s">
        <v>280</v>
      </c>
      <c r="AG941" s="425" t="s">
        <v>280</v>
      </c>
      <c r="AH941" s="425" t="s">
        <v>280</v>
      </c>
      <c r="AI941" s="425" t="s">
        <v>280</v>
      </c>
      <c r="AJ941" s="425" t="s">
        <v>280</v>
      </c>
      <c r="AK941" s="425" t="s">
        <v>280</v>
      </c>
      <c r="AL941" s="425" t="s">
        <v>280</v>
      </c>
      <c r="AM941" s="425" t="s">
        <v>280</v>
      </c>
      <c r="AN941" s="425" t="s">
        <v>280</v>
      </c>
      <c r="AO941" s="425" t="s">
        <v>280</v>
      </c>
      <c r="AP941" s="425" t="s">
        <v>280</v>
      </c>
      <c r="AQ941" s="425" t="s">
        <v>280</v>
      </c>
      <c r="AR941" s="425" t="s">
        <v>280</v>
      </c>
      <c r="AS941" s="425" t="s">
        <v>280</v>
      </c>
      <c r="AT941" s="425" t="s">
        <v>280</v>
      </c>
      <c r="AU941" s="425" t="s">
        <v>280</v>
      </c>
      <c r="AV941" s="425" t="s">
        <v>280</v>
      </c>
      <c r="AW941" s="425" t="s">
        <v>280</v>
      </c>
      <c r="AX941" s="425" t="s">
        <v>280</v>
      </c>
      <c r="AY941" s="425" t="s">
        <v>280</v>
      </c>
      <c r="AZ941" s="425" t="s">
        <v>280</v>
      </c>
      <c r="BA941" s="425" t="s">
        <v>280</v>
      </c>
      <c r="BB941" s="425" t="s">
        <v>280</v>
      </c>
      <c r="BC941" s="425" t="s">
        <v>280</v>
      </c>
      <c r="BD941" s="425" t="s">
        <v>280</v>
      </c>
      <c r="BE941" s="425" t="s">
        <v>280</v>
      </c>
      <c r="BF941" s="425" t="s">
        <v>280</v>
      </c>
      <c r="BG941" s="425" t="s">
        <v>280</v>
      </c>
      <c r="BH941" s="425" t="s">
        <v>280</v>
      </c>
      <c r="BI941" s="425" t="s">
        <v>280</v>
      </c>
      <c r="BJ941" s="196"/>
      <c r="BK941" s="196"/>
      <c r="BL941" s="196"/>
      <c r="BM941" s="196"/>
    </row>
    <row r="942" spans="1:65" x14ac:dyDescent="0.35">
      <c r="A942" s="196"/>
      <c r="B942" s="196"/>
      <c r="C942" s="402"/>
      <c r="D942" s="404"/>
      <c r="E942" s="405">
        <v>5</v>
      </c>
      <c r="F942" s="406"/>
      <c r="G942" s="408"/>
      <c r="H942" s="409"/>
      <c r="I942" s="409"/>
      <c r="J942" s="409"/>
      <c r="K942" s="524"/>
      <c r="L942" s="425" t="s">
        <v>280</v>
      </c>
      <c r="M942" s="425" t="s">
        <v>280</v>
      </c>
      <c r="N942" s="425" t="s">
        <v>280</v>
      </c>
      <c r="O942" s="425" t="s">
        <v>280</v>
      </c>
      <c r="P942" s="425" t="s">
        <v>280</v>
      </c>
      <c r="Q942" s="425" t="s">
        <v>280</v>
      </c>
      <c r="R942" s="425" t="s">
        <v>280</v>
      </c>
      <c r="S942" s="425" t="s">
        <v>280</v>
      </c>
      <c r="T942" s="425" t="s">
        <v>280</v>
      </c>
      <c r="U942" s="425" t="s">
        <v>280</v>
      </c>
      <c r="V942" s="425" t="s">
        <v>280</v>
      </c>
      <c r="W942" s="425" t="s">
        <v>280</v>
      </c>
      <c r="X942" s="425" t="s">
        <v>280</v>
      </c>
      <c r="Y942" s="425" t="s">
        <v>280</v>
      </c>
      <c r="Z942" s="425" t="s">
        <v>280</v>
      </c>
      <c r="AA942" s="425" t="s">
        <v>280</v>
      </c>
      <c r="AB942" s="425" t="s">
        <v>280</v>
      </c>
      <c r="AC942" s="425" t="s">
        <v>280</v>
      </c>
      <c r="AD942" s="425" t="s">
        <v>280</v>
      </c>
      <c r="AE942" s="425" t="s">
        <v>280</v>
      </c>
      <c r="AF942" s="425" t="s">
        <v>280</v>
      </c>
      <c r="AG942" s="425" t="s">
        <v>280</v>
      </c>
      <c r="AH942" s="425" t="s">
        <v>280</v>
      </c>
      <c r="AI942" s="425" t="s">
        <v>280</v>
      </c>
      <c r="AJ942" s="425" t="s">
        <v>280</v>
      </c>
      <c r="AK942" s="425" t="s">
        <v>280</v>
      </c>
      <c r="AL942" s="425" t="s">
        <v>280</v>
      </c>
      <c r="AM942" s="425" t="s">
        <v>280</v>
      </c>
      <c r="AN942" s="425" t="s">
        <v>280</v>
      </c>
      <c r="AO942" s="425" t="s">
        <v>280</v>
      </c>
      <c r="AP942" s="425" t="s">
        <v>280</v>
      </c>
      <c r="AQ942" s="425" t="s">
        <v>280</v>
      </c>
      <c r="AR942" s="425" t="s">
        <v>280</v>
      </c>
      <c r="AS942" s="425" t="s">
        <v>280</v>
      </c>
      <c r="AT942" s="425" t="s">
        <v>280</v>
      </c>
      <c r="AU942" s="425" t="s">
        <v>280</v>
      </c>
      <c r="AV942" s="425" t="s">
        <v>280</v>
      </c>
      <c r="AW942" s="425" t="s">
        <v>280</v>
      </c>
      <c r="AX942" s="425" t="s">
        <v>280</v>
      </c>
      <c r="AY942" s="425" t="s">
        <v>280</v>
      </c>
      <c r="AZ942" s="425" t="s">
        <v>280</v>
      </c>
      <c r="BA942" s="425" t="s">
        <v>280</v>
      </c>
      <c r="BB942" s="425" t="s">
        <v>280</v>
      </c>
      <c r="BC942" s="425" t="s">
        <v>280</v>
      </c>
      <c r="BD942" s="425" t="s">
        <v>280</v>
      </c>
      <c r="BE942" s="425" t="s">
        <v>280</v>
      </c>
      <c r="BF942" s="425" t="s">
        <v>280</v>
      </c>
      <c r="BG942" s="425" t="s">
        <v>280</v>
      </c>
      <c r="BH942" s="425" t="s">
        <v>280</v>
      </c>
      <c r="BI942" s="425" t="s">
        <v>280</v>
      </c>
      <c r="BJ942" s="196"/>
      <c r="BK942" s="196"/>
      <c r="BL942" s="196"/>
      <c r="BM942" s="196"/>
    </row>
    <row r="943" spans="1:65" x14ac:dyDescent="0.35">
      <c r="A943" s="196"/>
      <c r="B943" s="196"/>
      <c r="C943" s="402"/>
      <c r="D943" s="404"/>
      <c r="E943" s="405">
        <v>6</v>
      </c>
      <c r="F943" s="406"/>
      <c r="G943" s="408"/>
      <c r="H943" s="409"/>
      <c r="I943" s="409"/>
      <c r="J943" s="409"/>
      <c r="K943" s="409"/>
      <c r="L943" s="524"/>
      <c r="M943" s="425" t="s">
        <v>280</v>
      </c>
      <c r="N943" s="425" t="s">
        <v>280</v>
      </c>
      <c r="O943" s="425" t="s">
        <v>280</v>
      </c>
      <c r="P943" s="425" t="s">
        <v>280</v>
      </c>
      <c r="Q943" s="425" t="s">
        <v>280</v>
      </c>
      <c r="R943" s="425" t="s">
        <v>280</v>
      </c>
      <c r="S943" s="425" t="s">
        <v>280</v>
      </c>
      <c r="T943" s="425" t="s">
        <v>280</v>
      </c>
      <c r="U943" s="425" t="s">
        <v>280</v>
      </c>
      <c r="V943" s="425" t="s">
        <v>280</v>
      </c>
      <c r="W943" s="425" t="s">
        <v>280</v>
      </c>
      <c r="X943" s="425" t="s">
        <v>280</v>
      </c>
      <c r="Y943" s="425" t="s">
        <v>280</v>
      </c>
      <c r="Z943" s="425" t="s">
        <v>280</v>
      </c>
      <c r="AA943" s="425" t="s">
        <v>280</v>
      </c>
      <c r="AB943" s="425" t="s">
        <v>280</v>
      </c>
      <c r="AC943" s="425" t="s">
        <v>280</v>
      </c>
      <c r="AD943" s="425" t="s">
        <v>280</v>
      </c>
      <c r="AE943" s="425" t="s">
        <v>280</v>
      </c>
      <c r="AF943" s="425" t="s">
        <v>280</v>
      </c>
      <c r="AG943" s="425" t="s">
        <v>280</v>
      </c>
      <c r="AH943" s="425" t="s">
        <v>280</v>
      </c>
      <c r="AI943" s="425" t="s">
        <v>280</v>
      </c>
      <c r="AJ943" s="425" t="s">
        <v>280</v>
      </c>
      <c r="AK943" s="425" t="s">
        <v>280</v>
      </c>
      <c r="AL943" s="425" t="s">
        <v>280</v>
      </c>
      <c r="AM943" s="425" t="s">
        <v>280</v>
      </c>
      <c r="AN943" s="425" t="s">
        <v>280</v>
      </c>
      <c r="AO943" s="425" t="s">
        <v>280</v>
      </c>
      <c r="AP943" s="425" t="s">
        <v>280</v>
      </c>
      <c r="AQ943" s="425" t="s">
        <v>280</v>
      </c>
      <c r="AR943" s="425" t="s">
        <v>280</v>
      </c>
      <c r="AS943" s="425" t="s">
        <v>280</v>
      </c>
      <c r="AT943" s="425" t="s">
        <v>280</v>
      </c>
      <c r="AU943" s="425" t="s">
        <v>280</v>
      </c>
      <c r="AV943" s="425" t="s">
        <v>280</v>
      </c>
      <c r="AW943" s="425" t="s">
        <v>280</v>
      </c>
      <c r="AX943" s="425" t="s">
        <v>280</v>
      </c>
      <c r="AY943" s="425" t="s">
        <v>280</v>
      </c>
      <c r="AZ943" s="425" t="s">
        <v>280</v>
      </c>
      <c r="BA943" s="425" t="s">
        <v>280</v>
      </c>
      <c r="BB943" s="425" t="s">
        <v>280</v>
      </c>
      <c r="BC943" s="425" t="s">
        <v>280</v>
      </c>
      <c r="BD943" s="425" t="s">
        <v>280</v>
      </c>
      <c r="BE943" s="425" t="s">
        <v>280</v>
      </c>
      <c r="BF943" s="425" t="s">
        <v>280</v>
      </c>
      <c r="BG943" s="425" t="s">
        <v>280</v>
      </c>
      <c r="BH943" s="425" t="s">
        <v>280</v>
      </c>
      <c r="BI943" s="425" t="s">
        <v>280</v>
      </c>
      <c r="BJ943" s="196"/>
      <c r="BK943" s="196"/>
      <c r="BL943" s="196"/>
      <c r="BM943" s="196"/>
    </row>
    <row r="944" spans="1:65" x14ac:dyDescent="0.35">
      <c r="A944" s="196"/>
      <c r="B944" s="196"/>
      <c r="C944" s="402"/>
      <c r="D944" s="404"/>
      <c r="E944" s="405">
        <v>7</v>
      </c>
      <c r="F944" s="406"/>
      <c r="G944" s="408"/>
      <c r="H944" s="409"/>
      <c r="I944" s="409"/>
      <c r="J944" s="409"/>
      <c r="K944" s="409"/>
      <c r="L944" s="409"/>
      <c r="M944" s="524"/>
      <c r="N944" s="425" t="s">
        <v>280</v>
      </c>
      <c r="O944" s="425" t="s">
        <v>280</v>
      </c>
      <c r="P944" s="425" t="s">
        <v>280</v>
      </c>
      <c r="Q944" s="425" t="s">
        <v>280</v>
      </c>
      <c r="R944" s="425" t="s">
        <v>280</v>
      </c>
      <c r="S944" s="425" t="s">
        <v>280</v>
      </c>
      <c r="T944" s="425" t="s">
        <v>280</v>
      </c>
      <c r="U944" s="425" t="s">
        <v>280</v>
      </c>
      <c r="V944" s="425" t="s">
        <v>280</v>
      </c>
      <c r="W944" s="425" t="s">
        <v>280</v>
      </c>
      <c r="X944" s="425" t="s">
        <v>280</v>
      </c>
      <c r="Y944" s="425" t="s">
        <v>280</v>
      </c>
      <c r="Z944" s="425" t="s">
        <v>280</v>
      </c>
      <c r="AA944" s="425" t="s">
        <v>280</v>
      </c>
      <c r="AB944" s="425" t="s">
        <v>280</v>
      </c>
      <c r="AC944" s="425" t="s">
        <v>280</v>
      </c>
      <c r="AD944" s="425" t="s">
        <v>280</v>
      </c>
      <c r="AE944" s="425" t="s">
        <v>280</v>
      </c>
      <c r="AF944" s="425" t="s">
        <v>280</v>
      </c>
      <c r="AG944" s="425" t="s">
        <v>280</v>
      </c>
      <c r="AH944" s="425" t="s">
        <v>280</v>
      </c>
      <c r="AI944" s="425" t="s">
        <v>280</v>
      </c>
      <c r="AJ944" s="425" t="s">
        <v>280</v>
      </c>
      <c r="AK944" s="425" t="s">
        <v>280</v>
      </c>
      <c r="AL944" s="425" t="s">
        <v>280</v>
      </c>
      <c r="AM944" s="425" t="s">
        <v>280</v>
      </c>
      <c r="AN944" s="425" t="s">
        <v>280</v>
      </c>
      <c r="AO944" s="425" t="s">
        <v>280</v>
      </c>
      <c r="AP944" s="425" t="s">
        <v>280</v>
      </c>
      <c r="AQ944" s="425" t="s">
        <v>280</v>
      </c>
      <c r="AR944" s="425" t="s">
        <v>280</v>
      </c>
      <c r="AS944" s="425" t="s">
        <v>280</v>
      </c>
      <c r="AT944" s="425" t="s">
        <v>280</v>
      </c>
      <c r="AU944" s="425" t="s">
        <v>280</v>
      </c>
      <c r="AV944" s="425" t="s">
        <v>280</v>
      </c>
      <c r="AW944" s="425" t="s">
        <v>280</v>
      </c>
      <c r="AX944" s="425" t="s">
        <v>280</v>
      </c>
      <c r="AY944" s="425" t="s">
        <v>280</v>
      </c>
      <c r="AZ944" s="425" t="s">
        <v>280</v>
      </c>
      <c r="BA944" s="425" t="s">
        <v>280</v>
      </c>
      <c r="BB944" s="425" t="s">
        <v>280</v>
      </c>
      <c r="BC944" s="425" t="s">
        <v>280</v>
      </c>
      <c r="BD944" s="425" t="s">
        <v>280</v>
      </c>
      <c r="BE944" s="425" t="s">
        <v>280</v>
      </c>
      <c r="BF944" s="425" t="s">
        <v>280</v>
      </c>
      <c r="BG944" s="425" t="s">
        <v>280</v>
      </c>
      <c r="BH944" s="425" t="s">
        <v>280</v>
      </c>
      <c r="BI944" s="425" t="s">
        <v>280</v>
      </c>
      <c r="BJ944" s="196"/>
      <c r="BK944" s="196"/>
      <c r="BL944" s="196"/>
      <c r="BM944" s="196"/>
    </row>
    <row r="945" spans="1:65" x14ac:dyDescent="0.35">
      <c r="A945" s="196"/>
      <c r="B945" s="196"/>
      <c r="C945" s="402"/>
      <c r="D945" s="404"/>
      <c r="E945" s="405">
        <v>8</v>
      </c>
      <c r="F945" s="406"/>
      <c r="G945" s="408"/>
      <c r="H945" s="409"/>
      <c r="I945" s="409"/>
      <c r="J945" s="409"/>
      <c r="K945" s="409"/>
      <c r="L945" s="409"/>
      <c r="M945" s="409"/>
      <c r="N945" s="524"/>
      <c r="O945" s="425" t="s">
        <v>280</v>
      </c>
      <c r="P945" s="425" t="s">
        <v>280</v>
      </c>
      <c r="Q945" s="425" t="s">
        <v>280</v>
      </c>
      <c r="R945" s="425" t="s">
        <v>280</v>
      </c>
      <c r="S945" s="425" t="s">
        <v>280</v>
      </c>
      <c r="T945" s="425" t="s">
        <v>280</v>
      </c>
      <c r="U945" s="425" t="s">
        <v>280</v>
      </c>
      <c r="V945" s="425" t="s">
        <v>280</v>
      </c>
      <c r="W945" s="425" t="s">
        <v>280</v>
      </c>
      <c r="X945" s="425" t="s">
        <v>280</v>
      </c>
      <c r="Y945" s="425" t="s">
        <v>280</v>
      </c>
      <c r="Z945" s="425" t="s">
        <v>280</v>
      </c>
      <c r="AA945" s="425" t="s">
        <v>280</v>
      </c>
      <c r="AB945" s="425" t="s">
        <v>280</v>
      </c>
      <c r="AC945" s="425" t="s">
        <v>280</v>
      </c>
      <c r="AD945" s="425" t="s">
        <v>280</v>
      </c>
      <c r="AE945" s="425" t="s">
        <v>280</v>
      </c>
      <c r="AF945" s="425" t="s">
        <v>280</v>
      </c>
      <c r="AG945" s="425" t="s">
        <v>280</v>
      </c>
      <c r="AH945" s="425" t="s">
        <v>280</v>
      </c>
      <c r="AI945" s="425" t="s">
        <v>280</v>
      </c>
      <c r="AJ945" s="425" t="s">
        <v>280</v>
      </c>
      <c r="AK945" s="425" t="s">
        <v>280</v>
      </c>
      <c r="AL945" s="425" t="s">
        <v>280</v>
      </c>
      <c r="AM945" s="425" t="s">
        <v>280</v>
      </c>
      <c r="AN945" s="425" t="s">
        <v>280</v>
      </c>
      <c r="AO945" s="425" t="s">
        <v>280</v>
      </c>
      <c r="AP945" s="425" t="s">
        <v>280</v>
      </c>
      <c r="AQ945" s="425" t="s">
        <v>280</v>
      </c>
      <c r="AR945" s="425" t="s">
        <v>280</v>
      </c>
      <c r="AS945" s="425" t="s">
        <v>280</v>
      </c>
      <c r="AT945" s="425" t="s">
        <v>280</v>
      </c>
      <c r="AU945" s="425" t="s">
        <v>280</v>
      </c>
      <c r="AV945" s="425" t="s">
        <v>280</v>
      </c>
      <c r="AW945" s="425" t="s">
        <v>280</v>
      </c>
      <c r="AX945" s="425" t="s">
        <v>280</v>
      </c>
      <c r="AY945" s="425" t="s">
        <v>280</v>
      </c>
      <c r="AZ945" s="425" t="s">
        <v>280</v>
      </c>
      <c r="BA945" s="425" t="s">
        <v>280</v>
      </c>
      <c r="BB945" s="425" t="s">
        <v>280</v>
      </c>
      <c r="BC945" s="425" t="s">
        <v>280</v>
      </c>
      <c r="BD945" s="425" t="s">
        <v>280</v>
      </c>
      <c r="BE945" s="425" t="s">
        <v>280</v>
      </c>
      <c r="BF945" s="425" t="s">
        <v>280</v>
      </c>
      <c r="BG945" s="425" t="s">
        <v>280</v>
      </c>
      <c r="BH945" s="425" t="s">
        <v>280</v>
      </c>
      <c r="BI945" s="425" t="s">
        <v>280</v>
      </c>
      <c r="BJ945" s="196"/>
      <c r="BK945" s="196"/>
      <c r="BL945" s="196"/>
      <c r="BM945" s="196"/>
    </row>
    <row r="946" spans="1:65" x14ac:dyDescent="0.35">
      <c r="A946" s="196"/>
      <c r="B946" s="196"/>
      <c r="C946" s="402"/>
      <c r="D946" s="404"/>
      <c r="E946" s="405">
        <v>9</v>
      </c>
      <c r="F946" s="406"/>
      <c r="G946" s="408"/>
      <c r="H946" s="409"/>
      <c r="I946" s="409"/>
      <c r="J946" s="409"/>
      <c r="K946" s="409"/>
      <c r="L946" s="409"/>
      <c r="M946" s="409"/>
      <c r="N946" s="409"/>
      <c r="O946" s="524"/>
      <c r="P946" s="425" t="s">
        <v>280</v>
      </c>
      <c r="Q946" s="425" t="s">
        <v>280</v>
      </c>
      <c r="R946" s="425" t="s">
        <v>280</v>
      </c>
      <c r="S946" s="425" t="s">
        <v>280</v>
      </c>
      <c r="T946" s="425" t="s">
        <v>280</v>
      </c>
      <c r="U946" s="425" t="s">
        <v>280</v>
      </c>
      <c r="V946" s="425" t="s">
        <v>280</v>
      </c>
      <c r="W946" s="425" t="s">
        <v>280</v>
      </c>
      <c r="X946" s="425" t="s">
        <v>280</v>
      </c>
      <c r="Y946" s="425" t="s">
        <v>280</v>
      </c>
      <c r="Z946" s="425" t="s">
        <v>280</v>
      </c>
      <c r="AA946" s="425" t="s">
        <v>280</v>
      </c>
      <c r="AB946" s="425" t="s">
        <v>280</v>
      </c>
      <c r="AC946" s="425" t="s">
        <v>280</v>
      </c>
      <c r="AD946" s="425" t="s">
        <v>280</v>
      </c>
      <c r="AE946" s="425" t="s">
        <v>280</v>
      </c>
      <c r="AF946" s="425" t="s">
        <v>280</v>
      </c>
      <c r="AG946" s="425" t="s">
        <v>280</v>
      </c>
      <c r="AH946" s="425" t="s">
        <v>280</v>
      </c>
      <c r="AI946" s="425" t="s">
        <v>280</v>
      </c>
      <c r="AJ946" s="425" t="s">
        <v>280</v>
      </c>
      <c r="AK946" s="425" t="s">
        <v>280</v>
      </c>
      <c r="AL946" s="425" t="s">
        <v>280</v>
      </c>
      <c r="AM946" s="425" t="s">
        <v>280</v>
      </c>
      <c r="AN946" s="425" t="s">
        <v>280</v>
      </c>
      <c r="AO946" s="425" t="s">
        <v>280</v>
      </c>
      <c r="AP946" s="425" t="s">
        <v>280</v>
      </c>
      <c r="AQ946" s="425" t="s">
        <v>280</v>
      </c>
      <c r="AR946" s="425" t="s">
        <v>280</v>
      </c>
      <c r="AS946" s="425" t="s">
        <v>280</v>
      </c>
      <c r="AT946" s="425" t="s">
        <v>280</v>
      </c>
      <c r="AU946" s="425" t="s">
        <v>280</v>
      </c>
      <c r="AV946" s="425" t="s">
        <v>280</v>
      </c>
      <c r="AW946" s="425" t="s">
        <v>280</v>
      </c>
      <c r="AX946" s="425" t="s">
        <v>280</v>
      </c>
      <c r="AY946" s="425" t="s">
        <v>280</v>
      </c>
      <c r="AZ946" s="425" t="s">
        <v>280</v>
      </c>
      <c r="BA946" s="425" t="s">
        <v>280</v>
      </c>
      <c r="BB946" s="425" t="s">
        <v>280</v>
      </c>
      <c r="BC946" s="425" t="s">
        <v>280</v>
      </c>
      <c r="BD946" s="425" t="s">
        <v>280</v>
      </c>
      <c r="BE946" s="425" t="s">
        <v>280</v>
      </c>
      <c r="BF946" s="425" t="s">
        <v>280</v>
      </c>
      <c r="BG946" s="425" t="s">
        <v>280</v>
      </c>
      <c r="BH946" s="425" t="s">
        <v>280</v>
      </c>
      <c r="BI946" s="425" t="s">
        <v>280</v>
      </c>
      <c r="BJ946" s="196"/>
      <c r="BK946" s="196"/>
      <c r="BL946" s="196"/>
      <c r="BM946" s="196"/>
    </row>
    <row r="947" spans="1:65" x14ac:dyDescent="0.35">
      <c r="A947" s="196"/>
      <c r="B947" s="196"/>
      <c r="C947" s="402"/>
      <c r="D947" s="404"/>
      <c r="E947" s="411">
        <v>10</v>
      </c>
      <c r="F947" s="406"/>
      <c r="G947" s="408"/>
      <c r="H947" s="409"/>
      <c r="I947" s="409"/>
      <c r="J947" s="409"/>
      <c r="K947" s="409"/>
      <c r="L947" s="409"/>
      <c r="M947" s="409"/>
      <c r="N947" s="409"/>
      <c r="O947" s="409"/>
      <c r="P947" s="524"/>
      <c r="Q947" s="425" t="s">
        <v>280</v>
      </c>
      <c r="R947" s="425" t="s">
        <v>280</v>
      </c>
      <c r="S947" s="425" t="s">
        <v>280</v>
      </c>
      <c r="T947" s="425" t="s">
        <v>280</v>
      </c>
      <c r="U947" s="425" t="s">
        <v>280</v>
      </c>
      <c r="V947" s="425" t="s">
        <v>280</v>
      </c>
      <c r="W947" s="425" t="s">
        <v>280</v>
      </c>
      <c r="X947" s="425" t="s">
        <v>280</v>
      </c>
      <c r="Y947" s="425" t="s">
        <v>280</v>
      </c>
      <c r="Z947" s="425" t="s">
        <v>280</v>
      </c>
      <c r="AA947" s="425" t="s">
        <v>280</v>
      </c>
      <c r="AB947" s="425" t="s">
        <v>280</v>
      </c>
      <c r="AC947" s="425" t="s">
        <v>280</v>
      </c>
      <c r="AD947" s="425" t="s">
        <v>280</v>
      </c>
      <c r="AE947" s="425" t="s">
        <v>280</v>
      </c>
      <c r="AF947" s="425" t="s">
        <v>280</v>
      </c>
      <c r="AG947" s="425" t="s">
        <v>280</v>
      </c>
      <c r="AH947" s="425" t="s">
        <v>280</v>
      </c>
      <c r="AI947" s="425" t="s">
        <v>280</v>
      </c>
      <c r="AJ947" s="425" t="s">
        <v>280</v>
      </c>
      <c r="AK947" s="425" t="s">
        <v>280</v>
      </c>
      <c r="AL947" s="425" t="s">
        <v>280</v>
      </c>
      <c r="AM947" s="425" t="s">
        <v>280</v>
      </c>
      <c r="AN947" s="425" t="s">
        <v>280</v>
      </c>
      <c r="AO947" s="425" t="s">
        <v>280</v>
      </c>
      <c r="AP947" s="425" t="s">
        <v>280</v>
      </c>
      <c r="AQ947" s="425" t="s">
        <v>280</v>
      </c>
      <c r="AR947" s="425" t="s">
        <v>280</v>
      </c>
      <c r="AS947" s="425" t="s">
        <v>280</v>
      </c>
      <c r="AT947" s="425" t="s">
        <v>280</v>
      </c>
      <c r="AU947" s="425" t="s">
        <v>280</v>
      </c>
      <c r="AV947" s="425" t="s">
        <v>280</v>
      </c>
      <c r="AW947" s="425" t="s">
        <v>280</v>
      </c>
      <c r="AX947" s="425" t="s">
        <v>280</v>
      </c>
      <c r="AY947" s="425" t="s">
        <v>280</v>
      </c>
      <c r="AZ947" s="425" t="s">
        <v>280</v>
      </c>
      <c r="BA947" s="425" t="s">
        <v>280</v>
      </c>
      <c r="BB947" s="425" t="s">
        <v>280</v>
      </c>
      <c r="BC947" s="425" t="s">
        <v>280</v>
      </c>
      <c r="BD947" s="425" t="s">
        <v>280</v>
      </c>
      <c r="BE947" s="425" t="s">
        <v>280</v>
      </c>
      <c r="BF947" s="425" t="s">
        <v>280</v>
      </c>
      <c r="BG947" s="425" t="s">
        <v>280</v>
      </c>
      <c r="BH947" s="425" t="s">
        <v>280</v>
      </c>
      <c r="BI947" s="425" t="s">
        <v>280</v>
      </c>
      <c r="BJ947" s="196"/>
      <c r="BK947" s="196"/>
      <c r="BL947" s="196"/>
      <c r="BM947" s="196"/>
    </row>
    <row r="948" spans="1:65" x14ac:dyDescent="0.35">
      <c r="A948" s="196"/>
      <c r="B948" s="196"/>
      <c r="C948" s="402" t="s">
        <v>59</v>
      </c>
      <c r="D948" s="196"/>
      <c r="E948" s="196"/>
      <c r="F948" s="412"/>
      <c r="G948" s="426">
        <v>0</v>
      </c>
      <c r="H948" s="426">
        <v>0</v>
      </c>
      <c r="I948" s="426">
        <v>0</v>
      </c>
      <c r="J948" s="426">
        <v>0</v>
      </c>
      <c r="K948" s="426">
        <v>0</v>
      </c>
      <c r="L948" s="426">
        <v>0</v>
      </c>
      <c r="M948" s="426">
        <v>0</v>
      </c>
      <c r="N948" s="426">
        <v>0</v>
      </c>
      <c r="O948" s="426">
        <v>0</v>
      </c>
      <c r="P948" s="426">
        <v>0</v>
      </c>
      <c r="Q948" s="426">
        <v>0</v>
      </c>
      <c r="R948" s="426">
        <v>0</v>
      </c>
      <c r="S948" s="426">
        <v>0</v>
      </c>
      <c r="T948" s="426">
        <v>0</v>
      </c>
      <c r="U948" s="426">
        <v>0</v>
      </c>
      <c r="V948" s="426">
        <v>0</v>
      </c>
      <c r="W948" s="426">
        <v>0</v>
      </c>
      <c r="X948" s="426">
        <v>0</v>
      </c>
      <c r="Y948" s="426">
        <v>0</v>
      </c>
      <c r="Z948" s="426">
        <v>0</v>
      </c>
      <c r="AA948" s="426">
        <v>0</v>
      </c>
      <c r="AB948" s="426">
        <v>0</v>
      </c>
      <c r="AC948" s="426">
        <v>0</v>
      </c>
      <c r="AD948" s="426">
        <v>0</v>
      </c>
      <c r="AE948" s="426">
        <v>0</v>
      </c>
      <c r="AF948" s="426">
        <v>0</v>
      </c>
      <c r="AG948" s="426">
        <v>0</v>
      </c>
      <c r="AH948" s="426">
        <v>0</v>
      </c>
      <c r="AI948" s="426">
        <v>0</v>
      </c>
      <c r="AJ948" s="426">
        <v>0</v>
      </c>
      <c r="AK948" s="426">
        <v>0</v>
      </c>
      <c r="AL948" s="426">
        <v>0</v>
      </c>
      <c r="AM948" s="426">
        <v>0</v>
      </c>
      <c r="AN948" s="426">
        <v>0</v>
      </c>
      <c r="AO948" s="426">
        <v>0</v>
      </c>
      <c r="AP948" s="426">
        <v>0</v>
      </c>
      <c r="AQ948" s="426">
        <v>0</v>
      </c>
      <c r="AR948" s="426">
        <v>0</v>
      </c>
      <c r="AS948" s="426">
        <v>0</v>
      </c>
      <c r="AT948" s="426">
        <v>0</v>
      </c>
      <c r="AU948" s="426">
        <v>0</v>
      </c>
      <c r="AV948" s="426">
        <v>0</v>
      </c>
      <c r="AW948" s="426">
        <v>0</v>
      </c>
      <c r="AX948" s="426">
        <v>0</v>
      </c>
      <c r="AY948" s="426">
        <v>0</v>
      </c>
      <c r="AZ948" s="426">
        <v>0</v>
      </c>
      <c r="BA948" s="426">
        <v>0</v>
      </c>
      <c r="BB948" s="426">
        <v>0</v>
      </c>
      <c r="BC948" s="426">
        <v>0</v>
      </c>
      <c r="BD948" s="426">
        <v>0</v>
      </c>
      <c r="BE948" s="426">
        <v>0</v>
      </c>
      <c r="BF948" s="426">
        <v>0</v>
      </c>
      <c r="BG948" s="426">
        <v>0</v>
      </c>
      <c r="BH948" s="426">
        <v>0</v>
      </c>
      <c r="BI948" s="426">
        <v>0</v>
      </c>
      <c r="BJ948" s="196"/>
      <c r="BK948" s="196"/>
      <c r="BL948" s="196"/>
      <c r="BM948" s="196"/>
    </row>
    <row r="949" spans="1:65" x14ac:dyDescent="0.35">
      <c r="A949" s="196"/>
      <c r="B949" s="397" t="s">
        <v>61</v>
      </c>
      <c r="C949" s="398"/>
      <c r="D949" s="399" t="s">
        <v>499</v>
      </c>
      <c r="E949" s="398"/>
      <c r="F949" s="400"/>
      <c r="G949" s="401">
        <v>4.6042456513050389</v>
      </c>
      <c r="H949" s="401">
        <v>1.8840362131451371</v>
      </c>
      <c r="I949" s="401">
        <v>0.78667974491748838</v>
      </c>
      <c r="J949" s="401">
        <v>0.63824960436701894</v>
      </c>
      <c r="K949" s="401">
        <v>0.51782515071286439</v>
      </c>
      <c r="L949" s="401">
        <v>0</v>
      </c>
      <c r="M949" s="401">
        <v>0</v>
      </c>
      <c r="N949" s="401">
        <v>0</v>
      </c>
      <c r="O949" s="401">
        <v>0</v>
      </c>
      <c r="P949" s="401">
        <v>0</v>
      </c>
      <c r="Q949" s="401">
        <v>0</v>
      </c>
      <c r="R949" s="401">
        <v>0</v>
      </c>
      <c r="S949" s="401">
        <v>0</v>
      </c>
      <c r="T949" s="401">
        <v>0</v>
      </c>
      <c r="U949" s="401">
        <v>0</v>
      </c>
      <c r="V949" s="401">
        <v>0</v>
      </c>
      <c r="W949" s="401">
        <v>0</v>
      </c>
      <c r="X949" s="401">
        <v>0</v>
      </c>
      <c r="Y949" s="401">
        <v>0</v>
      </c>
      <c r="Z949" s="401">
        <v>0</v>
      </c>
      <c r="AA949" s="401">
        <v>0</v>
      </c>
      <c r="AB949" s="401">
        <v>0</v>
      </c>
      <c r="AC949" s="401">
        <v>0</v>
      </c>
      <c r="AD949" s="401">
        <v>0</v>
      </c>
      <c r="AE949" s="401">
        <v>0</v>
      </c>
      <c r="AF949" s="401">
        <v>0</v>
      </c>
      <c r="AG949" s="401">
        <v>0</v>
      </c>
      <c r="AH949" s="401">
        <v>0</v>
      </c>
      <c r="AI949" s="401">
        <v>0</v>
      </c>
      <c r="AJ949" s="401">
        <v>0</v>
      </c>
      <c r="AK949" s="401">
        <v>0</v>
      </c>
      <c r="AL949" s="401">
        <v>0</v>
      </c>
      <c r="AM949" s="401">
        <v>0</v>
      </c>
      <c r="AN949" s="401">
        <v>0</v>
      </c>
      <c r="AO949" s="401">
        <v>0</v>
      </c>
      <c r="AP949" s="401">
        <v>0</v>
      </c>
      <c r="AQ949" s="401">
        <v>0</v>
      </c>
      <c r="AR949" s="401">
        <v>0</v>
      </c>
      <c r="AS949" s="401">
        <v>0</v>
      </c>
      <c r="AT949" s="401">
        <v>0</v>
      </c>
      <c r="AU949" s="401">
        <v>0</v>
      </c>
      <c r="AV949" s="401">
        <v>0</v>
      </c>
      <c r="AW949" s="401">
        <v>0</v>
      </c>
      <c r="AX949" s="401">
        <v>0</v>
      </c>
      <c r="AY949" s="401">
        <v>0</v>
      </c>
      <c r="AZ949" s="401">
        <v>0</v>
      </c>
      <c r="BA949" s="401">
        <v>0</v>
      </c>
      <c r="BB949" s="401">
        <v>0</v>
      </c>
      <c r="BC949" s="401">
        <v>0</v>
      </c>
      <c r="BD949" s="401">
        <v>0</v>
      </c>
      <c r="BE949" s="401">
        <v>0</v>
      </c>
      <c r="BF949" s="401">
        <v>0</v>
      </c>
      <c r="BG949" s="401">
        <v>0</v>
      </c>
      <c r="BH949" s="401">
        <v>0</v>
      </c>
      <c r="BI949" s="401">
        <v>0</v>
      </c>
      <c r="BJ949" s="196"/>
      <c r="BK949" s="196"/>
      <c r="BL949" s="196"/>
      <c r="BM949" s="196"/>
    </row>
    <row r="950" spans="1:65" ht="118" x14ac:dyDescent="0.35">
      <c r="A950" s="196"/>
      <c r="B950" s="196"/>
      <c r="C950" s="402"/>
      <c r="D950" s="404" t="s">
        <v>500</v>
      </c>
      <c r="E950" s="405">
        <v>0</v>
      </c>
      <c r="F950" s="406"/>
      <c r="G950" s="407"/>
      <c r="H950" s="407"/>
      <c r="I950" s="407"/>
      <c r="J950" s="407"/>
      <c r="K950" s="407"/>
      <c r="L950" s="407"/>
      <c r="M950" s="407"/>
      <c r="N950" s="407"/>
      <c r="O950" s="407"/>
      <c r="P950" s="407"/>
      <c r="Q950" s="425"/>
      <c r="R950" s="425"/>
      <c r="S950" s="425"/>
      <c r="T950" s="425"/>
      <c r="U950" s="425"/>
      <c r="V950" s="425"/>
      <c r="W950" s="425"/>
      <c r="X950" s="425"/>
      <c r="Y950" s="425"/>
      <c r="Z950" s="425"/>
      <c r="AA950" s="425"/>
      <c r="AB950" s="425"/>
      <c r="AC950" s="425"/>
      <c r="AD950" s="425"/>
      <c r="AE950" s="425"/>
      <c r="AF950" s="425"/>
      <c r="AG950" s="425"/>
      <c r="AH950" s="425"/>
      <c r="AI950" s="425"/>
      <c r="AJ950" s="425"/>
      <c r="AK950" s="425"/>
      <c r="AL950" s="425"/>
      <c r="AM950" s="425"/>
      <c r="AN950" s="425"/>
      <c r="AO950" s="425"/>
      <c r="AP950" s="425"/>
      <c r="AQ950" s="425"/>
      <c r="AR950" s="425"/>
      <c r="AS950" s="425"/>
      <c r="AT950" s="425"/>
      <c r="AU950" s="425"/>
      <c r="AV950" s="425"/>
      <c r="AW950" s="425"/>
      <c r="AX950" s="425"/>
      <c r="AY950" s="425"/>
      <c r="AZ950" s="425"/>
      <c r="BA950" s="425"/>
      <c r="BB950" s="425"/>
      <c r="BC950" s="425"/>
      <c r="BD950" s="425"/>
      <c r="BE950" s="425"/>
      <c r="BF950" s="425"/>
      <c r="BG950" s="425"/>
      <c r="BH950" s="425"/>
      <c r="BI950" s="425"/>
      <c r="BJ950" s="196"/>
      <c r="BK950" s="196"/>
      <c r="BL950" s="196"/>
      <c r="BM950" s="196"/>
    </row>
    <row r="951" spans="1:65" x14ac:dyDescent="0.35">
      <c r="A951" s="196"/>
      <c r="B951" s="196"/>
      <c r="C951" s="402"/>
      <c r="D951" s="404"/>
      <c r="E951" s="405">
        <v>1</v>
      </c>
      <c r="F951" s="406"/>
      <c r="G951" s="523"/>
      <c r="H951" s="425">
        <v>0.28501315384130171</v>
      </c>
      <c r="I951" s="425">
        <v>0.23123708707879198</v>
      </c>
      <c r="J951" s="425">
        <v>0.18760744800732176</v>
      </c>
      <c r="K951" s="425">
        <v>0.15220981630782709</v>
      </c>
      <c r="L951" s="425">
        <v>0.12349098304219933</v>
      </c>
      <c r="M951" s="425">
        <v>0.10019079756253908</v>
      </c>
      <c r="N951" s="425">
        <v>8.1286873494135478E-2</v>
      </c>
      <c r="O951" s="425">
        <v>6.5949727551845763E-2</v>
      </c>
      <c r="P951" s="425">
        <v>5.3506382730742805E-2</v>
      </c>
      <c r="Q951" s="425">
        <v>4.3410838819281913E-2</v>
      </c>
      <c r="R951" s="425">
        <v>3.5220114513757013E-2</v>
      </c>
      <c r="S951" s="425">
        <v>2.8574809888519851E-2</v>
      </c>
      <c r="T951" s="425">
        <v>2.3183336324648172E-2</v>
      </c>
      <c r="U951" s="425">
        <v>1.8809121923771172E-2</v>
      </c>
      <c r="V951" s="425">
        <v>1.5260230994757748E-2</v>
      </c>
      <c r="W951" s="425">
        <v>1.2380942127822309E-2</v>
      </c>
      <c r="X951" s="425">
        <v>1.0044915311252072E-2</v>
      </c>
      <c r="Y951" s="425">
        <v>4.3193135838383911E-2</v>
      </c>
      <c r="Z951" s="425">
        <v>0</v>
      </c>
      <c r="AA951" s="425">
        <v>0</v>
      </c>
      <c r="AB951" s="425">
        <v>0</v>
      </c>
      <c r="AC951" s="425">
        <v>0</v>
      </c>
      <c r="AD951" s="425">
        <v>0</v>
      </c>
      <c r="AE951" s="425">
        <v>0</v>
      </c>
      <c r="AF951" s="425">
        <v>0</v>
      </c>
      <c r="AG951" s="425">
        <v>0</v>
      </c>
      <c r="AH951" s="425">
        <v>0</v>
      </c>
      <c r="AI951" s="425">
        <v>0</v>
      </c>
      <c r="AJ951" s="425">
        <v>0</v>
      </c>
      <c r="AK951" s="425">
        <v>0</v>
      </c>
      <c r="AL951" s="425">
        <v>0</v>
      </c>
      <c r="AM951" s="425">
        <v>0</v>
      </c>
      <c r="AN951" s="425">
        <v>0</v>
      </c>
      <c r="AO951" s="425">
        <v>0</v>
      </c>
      <c r="AP951" s="425">
        <v>0</v>
      </c>
      <c r="AQ951" s="425">
        <v>0</v>
      </c>
      <c r="AR951" s="425">
        <v>0</v>
      </c>
      <c r="AS951" s="425">
        <v>0</v>
      </c>
      <c r="AT951" s="425">
        <v>0</v>
      </c>
      <c r="AU951" s="425">
        <v>0</v>
      </c>
      <c r="AV951" s="425">
        <v>0</v>
      </c>
      <c r="AW951" s="425">
        <v>0</v>
      </c>
      <c r="AX951" s="425">
        <v>0</v>
      </c>
      <c r="AY951" s="425">
        <v>0</v>
      </c>
      <c r="AZ951" s="425">
        <v>0</v>
      </c>
      <c r="BA951" s="425">
        <v>0</v>
      </c>
      <c r="BB951" s="425">
        <v>0</v>
      </c>
      <c r="BC951" s="425">
        <v>0</v>
      </c>
      <c r="BD951" s="425">
        <v>0</v>
      </c>
      <c r="BE951" s="425">
        <v>0</v>
      </c>
      <c r="BF951" s="425">
        <v>0</v>
      </c>
      <c r="BG951" s="425">
        <v>0</v>
      </c>
      <c r="BH951" s="425">
        <v>0</v>
      </c>
      <c r="BI951" s="425">
        <v>0</v>
      </c>
      <c r="BJ951" s="196"/>
      <c r="BK951" s="196"/>
      <c r="BL951" s="196"/>
      <c r="BM951" s="196"/>
    </row>
    <row r="952" spans="1:65" x14ac:dyDescent="0.35">
      <c r="A952" s="196"/>
      <c r="B952" s="196"/>
      <c r="C952" s="402"/>
      <c r="D952" s="404"/>
      <c r="E952" s="405">
        <v>2</v>
      </c>
      <c r="F952" s="406"/>
      <c r="G952" s="408"/>
      <c r="H952" s="524"/>
      <c r="I952" s="425">
        <v>0.28502230075164803</v>
      </c>
      <c r="J952" s="425">
        <v>0.23124450815699743</v>
      </c>
      <c r="K952" s="425">
        <v>0.18761346888209227</v>
      </c>
      <c r="L952" s="425">
        <v>0.15221470116848995</v>
      </c>
      <c r="M952" s="425">
        <v>0.12349494623103899</v>
      </c>
      <c r="N952" s="425">
        <v>0.10019401297989956</v>
      </c>
      <c r="O952" s="425">
        <v>8.1289482228975113E-2</v>
      </c>
      <c r="P952" s="425">
        <v>6.59518440725647E-2</v>
      </c>
      <c r="Q952" s="425">
        <v>5.3508099907929874E-2</v>
      </c>
      <c r="R952" s="425">
        <v>4.34122320007733E-2</v>
      </c>
      <c r="S952" s="425">
        <v>3.5221244830816081E-2</v>
      </c>
      <c r="T952" s="425">
        <v>2.8575726938209287E-2</v>
      </c>
      <c r="U952" s="425">
        <v>2.3184080346094343E-2</v>
      </c>
      <c r="V952" s="425">
        <v>1.8809725563812395E-2</v>
      </c>
      <c r="W952" s="425">
        <v>1.5260720740451558E-2</v>
      </c>
      <c r="X952" s="425">
        <v>1.2381339468668238E-2</v>
      </c>
      <c r="Y952" s="425">
        <v>1.0045237682127056E-2</v>
      </c>
      <c r="Z952" s="425">
        <v>4.3194522033146443E-2</v>
      </c>
      <c r="AA952" s="425">
        <v>0</v>
      </c>
      <c r="AB952" s="425">
        <v>0</v>
      </c>
      <c r="AC952" s="425">
        <v>0</v>
      </c>
      <c r="AD952" s="425">
        <v>0</v>
      </c>
      <c r="AE952" s="425">
        <v>0</v>
      </c>
      <c r="AF952" s="425">
        <v>0</v>
      </c>
      <c r="AG952" s="425">
        <v>0</v>
      </c>
      <c r="AH952" s="425">
        <v>0</v>
      </c>
      <c r="AI952" s="425">
        <v>0</v>
      </c>
      <c r="AJ952" s="425">
        <v>0</v>
      </c>
      <c r="AK952" s="425">
        <v>0</v>
      </c>
      <c r="AL952" s="425">
        <v>0</v>
      </c>
      <c r="AM952" s="425">
        <v>0</v>
      </c>
      <c r="AN952" s="425">
        <v>0</v>
      </c>
      <c r="AO952" s="425">
        <v>0</v>
      </c>
      <c r="AP952" s="425">
        <v>0</v>
      </c>
      <c r="AQ952" s="425">
        <v>0</v>
      </c>
      <c r="AR952" s="425">
        <v>0</v>
      </c>
      <c r="AS952" s="425">
        <v>0</v>
      </c>
      <c r="AT952" s="425">
        <v>0</v>
      </c>
      <c r="AU952" s="425">
        <v>0</v>
      </c>
      <c r="AV952" s="425">
        <v>0</v>
      </c>
      <c r="AW952" s="425">
        <v>0</v>
      </c>
      <c r="AX952" s="425">
        <v>0</v>
      </c>
      <c r="AY952" s="425">
        <v>0</v>
      </c>
      <c r="AZ952" s="425">
        <v>0</v>
      </c>
      <c r="BA952" s="425">
        <v>0</v>
      </c>
      <c r="BB952" s="425">
        <v>0</v>
      </c>
      <c r="BC952" s="425">
        <v>0</v>
      </c>
      <c r="BD952" s="425">
        <v>0</v>
      </c>
      <c r="BE952" s="425">
        <v>0</v>
      </c>
      <c r="BF952" s="425">
        <v>0</v>
      </c>
      <c r="BG952" s="425">
        <v>0</v>
      </c>
      <c r="BH952" s="425">
        <v>0</v>
      </c>
      <c r="BI952" s="425">
        <v>0</v>
      </c>
      <c r="BJ952" s="407"/>
      <c r="BK952" s="196"/>
      <c r="BL952" s="196"/>
      <c r="BM952" s="196"/>
    </row>
    <row r="953" spans="1:65" x14ac:dyDescent="0.35">
      <c r="A953" s="196"/>
      <c r="B953" s="196"/>
      <c r="C953" s="402"/>
      <c r="D953" s="404"/>
      <c r="E953" s="405">
        <v>3</v>
      </c>
      <c r="F953" s="406"/>
      <c r="G953" s="408"/>
      <c r="H953" s="409"/>
      <c r="I953" s="524"/>
      <c r="J953" s="425">
        <v>0.28501862116976606</v>
      </c>
      <c r="K953" s="425">
        <v>0.23124152283584795</v>
      </c>
      <c r="L953" s="425">
        <v>0.18761104682908417</v>
      </c>
      <c r="M953" s="425">
        <v>0.15221273610661545</v>
      </c>
      <c r="N953" s="425">
        <v>0.12349335193555594</v>
      </c>
      <c r="O953" s="425">
        <v>0.10019271949488502</v>
      </c>
      <c r="P953" s="425">
        <v>8.1288432797736884E-2</v>
      </c>
      <c r="Q953" s="425">
        <v>6.5950992647220513E-2</v>
      </c>
      <c r="R953" s="425">
        <v>5.3507409128877005E-2</v>
      </c>
      <c r="S953" s="425">
        <v>4.3411671557390785E-2</v>
      </c>
      <c r="T953" s="425">
        <v>3.522079013146797E-2</v>
      </c>
      <c r="U953" s="425">
        <v>2.8575358031190979E-2</v>
      </c>
      <c r="V953" s="425">
        <v>2.3183781044173821E-2</v>
      </c>
      <c r="W953" s="425">
        <v>1.880948273395236E-2</v>
      </c>
      <c r="X953" s="425">
        <v>1.5260523727546238E-2</v>
      </c>
      <c r="Y953" s="425">
        <v>1.2381179628009206E-2</v>
      </c>
      <c r="Z953" s="425">
        <v>1.0045108000082958E-2</v>
      </c>
      <c r="AA953" s="425">
        <v>4.3193964400356721E-2</v>
      </c>
      <c r="AB953" s="425">
        <v>0</v>
      </c>
      <c r="AC953" s="425">
        <v>0</v>
      </c>
      <c r="AD953" s="425">
        <v>0</v>
      </c>
      <c r="AE953" s="425">
        <v>0</v>
      </c>
      <c r="AF953" s="425">
        <v>0</v>
      </c>
      <c r="AG953" s="425">
        <v>0</v>
      </c>
      <c r="AH953" s="425">
        <v>0</v>
      </c>
      <c r="AI953" s="425">
        <v>0</v>
      </c>
      <c r="AJ953" s="425">
        <v>0</v>
      </c>
      <c r="AK953" s="425">
        <v>0</v>
      </c>
      <c r="AL953" s="425">
        <v>0</v>
      </c>
      <c r="AM953" s="425">
        <v>0</v>
      </c>
      <c r="AN953" s="425">
        <v>0</v>
      </c>
      <c r="AO953" s="425">
        <v>0</v>
      </c>
      <c r="AP953" s="425">
        <v>0</v>
      </c>
      <c r="AQ953" s="425">
        <v>0</v>
      </c>
      <c r="AR953" s="425">
        <v>0</v>
      </c>
      <c r="AS953" s="425">
        <v>0</v>
      </c>
      <c r="AT953" s="425">
        <v>0</v>
      </c>
      <c r="AU953" s="425">
        <v>0</v>
      </c>
      <c r="AV953" s="425">
        <v>0</v>
      </c>
      <c r="AW953" s="425">
        <v>0</v>
      </c>
      <c r="AX953" s="425">
        <v>0</v>
      </c>
      <c r="AY953" s="425">
        <v>0</v>
      </c>
      <c r="AZ953" s="425">
        <v>0</v>
      </c>
      <c r="BA953" s="425">
        <v>0</v>
      </c>
      <c r="BB953" s="425">
        <v>0</v>
      </c>
      <c r="BC953" s="425">
        <v>0</v>
      </c>
      <c r="BD953" s="425">
        <v>0</v>
      </c>
      <c r="BE953" s="425">
        <v>0</v>
      </c>
      <c r="BF953" s="425">
        <v>0</v>
      </c>
      <c r="BG953" s="425">
        <v>0</v>
      </c>
      <c r="BH953" s="425">
        <v>0</v>
      </c>
      <c r="BI953" s="425">
        <v>0</v>
      </c>
      <c r="BJ953" s="196"/>
      <c r="BK953" s="196"/>
      <c r="BL953" s="196"/>
      <c r="BM953" s="196"/>
    </row>
    <row r="954" spans="1:65" x14ac:dyDescent="0.35">
      <c r="A954" s="196"/>
      <c r="B954" s="196"/>
      <c r="C954" s="402"/>
      <c r="D954" s="404"/>
      <c r="E954" s="405">
        <v>4</v>
      </c>
      <c r="F954" s="406"/>
      <c r="G954" s="408"/>
      <c r="H954" s="409"/>
      <c r="I954" s="409"/>
      <c r="J954" s="524"/>
      <c r="K954" s="425">
        <v>0.2850130605195213</v>
      </c>
      <c r="L954" s="425">
        <v>0.23123701136489461</v>
      </c>
      <c r="M954" s="425">
        <v>0.18760738657906545</v>
      </c>
      <c r="N954" s="425">
        <v>0.1522097664698078</v>
      </c>
      <c r="O954" s="425">
        <v>0.12349094260757992</v>
      </c>
      <c r="P954" s="425">
        <v>0.10019076475709313</v>
      </c>
      <c r="Q954" s="425">
        <v>8.1286846878396296E-2</v>
      </c>
      <c r="R954" s="425">
        <v>6.5949705957944166E-2</v>
      </c>
      <c r="S954" s="425">
        <v>5.3506365211162261E-2</v>
      </c>
      <c r="T954" s="425">
        <v>4.3410824605282589E-2</v>
      </c>
      <c r="U954" s="425">
        <v>3.5220102981644345E-2</v>
      </c>
      <c r="V954" s="425">
        <v>2.8574800532277487E-2</v>
      </c>
      <c r="W954" s="425">
        <v>2.3183328733734569E-2</v>
      </c>
      <c r="X954" s="425">
        <v>1.8809115765105393E-2</v>
      </c>
      <c r="Y954" s="425">
        <v>1.5260225998104384E-2</v>
      </c>
      <c r="Z954" s="425">
        <v>1.2380938073933765E-2</v>
      </c>
      <c r="AA954" s="425">
        <v>1.004491202224816E-2</v>
      </c>
      <c r="AB954" s="425">
        <v>4.3193121695667136E-2</v>
      </c>
      <c r="AC954" s="425">
        <v>0</v>
      </c>
      <c r="AD954" s="425">
        <v>0</v>
      </c>
      <c r="AE954" s="425">
        <v>0</v>
      </c>
      <c r="AF954" s="425">
        <v>0</v>
      </c>
      <c r="AG954" s="425">
        <v>0</v>
      </c>
      <c r="AH954" s="425">
        <v>0</v>
      </c>
      <c r="AI954" s="425">
        <v>0</v>
      </c>
      <c r="AJ954" s="425">
        <v>0</v>
      </c>
      <c r="AK954" s="425">
        <v>0</v>
      </c>
      <c r="AL954" s="425">
        <v>0</v>
      </c>
      <c r="AM954" s="425">
        <v>0</v>
      </c>
      <c r="AN954" s="425">
        <v>0</v>
      </c>
      <c r="AO954" s="425">
        <v>0</v>
      </c>
      <c r="AP954" s="425">
        <v>0</v>
      </c>
      <c r="AQ954" s="425">
        <v>0</v>
      </c>
      <c r="AR954" s="425">
        <v>0</v>
      </c>
      <c r="AS954" s="425">
        <v>0</v>
      </c>
      <c r="AT954" s="425">
        <v>0</v>
      </c>
      <c r="AU954" s="425">
        <v>0</v>
      </c>
      <c r="AV954" s="425">
        <v>0</v>
      </c>
      <c r="AW954" s="425">
        <v>0</v>
      </c>
      <c r="AX954" s="425">
        <v>0</v>
      </c>
      <c r="AY954" s="425">
        <v>0</v>
      </c>
      <c r="AZ954" s="425">
        <v>0</v>
      </c>
      <c r="BA954" s="425">
        <v>0</v>
      </c>
      <c r="BB954" s="425">
        <v>0</v>
      </c>
      <c r="BC954" s="425">
        <v>0</v>
      </c>
      <c r="BD954" s="425">
        <v>0</v>
      </c>
      <c r="BE954" s="425">
        <v>0</v>
      </c>
      <c r="BF954" s="425">
        <v>0</v>
      </c>
      <c r="BG954" s="425">
        <v>0</v>
      </c>
      <c r="BH954" s="425">
        <v>0</v>
      </c>
      <c r="BI954" s="425">
        <v>0</v>
      </c>
      <c r="BJ954" s="196"/>
      <c r="BK954" s="196"/>
      <c r="BL954" s="196"/>
      <c r="BM954" s="196"/>
    </row>
    <row r="955" spans="1:65" x14ac:dyDescent="0.35">
      <c r="A955" s="196"/>
      <c r="B955" s="196"/>
      <c r="C955" s="402"/>
      <c r="D955" s="404"/>
      <c r="E955" s="405">
        <v>5</v>
      </c>
      <c r="F955" s="406"/>
      <c r="G955" s="408"/>
      <c r="H955" s="409"/>
      <c r="I955" s="409"/>
      <c r="J955" s="409"/>
      <c r="K955" s="524"/>
      <c r="L955" s="425">
        <v>0.28500858339024887</v>
      </c>
      <c r="M955" s="425">
        <v>0.23123337897699436</v>
      </c>
      <c r="N955" s="425">
        <v>0.1876044395473728</v>
      </c>
      <c r="O955" s="425">
        <v>0.15220737548183078</v>
      </c>
      <c r="P955" s="425">
        <v>0.12348900274940987</v>
      </c>
      <c r="Q955" s="425">
        <v>0.10018919090989857</v>
      </c>
      <c r="R955" s="425">
        <v>8.1285569983502615E-2</v>
      </c>
      <c r="S955" s="425">
        <v>6.5948669986615319E-2</v>
      </c>
      <c r="T955" s="425">
        <v>5.3505524706121847E-2</v>
      </c>
      <c r="U955" s="425">
        <v>4.3410142686098864E-2</v>
      </c>
      <c r="V955" s="425">
        <v>3.521954972645757E-2</v>
      </c>
      <c r="W955" s="425">
        <v>2.8574351664861799E-2</v>
      </c>
      <c r="X955" s="425">
        <v>2.3182964558284103E-2</v>
      </c>
      <c r="Y955" s="425">
        <v>1.8808820302004071E-2</v>
      </c>
      <c r="Z955" s="425">
        <v>1.5259986282758027E-2</v>
      </c>
      <c r="AA955" s="425">
        <v>1.2380743587898018E-2</v>
      </c>
      <c r="AB955" s="425">
        <v>1.0044754231690852E-2</v>
      </c>
      <c r="AC955" s="425">
        <v>4.3192443196270691E-2</v>
      </c>
      <c r="AD955" s="425">
        <v>0</v>
      </c>
      <c r="AE955" s="425">
        <v>0</v>
      </c>
      <c r="AF955" s="425">
        <v>0</v>
      </c>
      <c r="AG955" s="425">
        <v>0</v>
      </c>
      <c r="AH955" s="425">
        <v>0</v>
      </c>
      <c r="AI955" s="425">
        <v>0</v>
      </c>
      <c r="AJ955" s="425">
        <v>0</v>
      </c>
      <c r="AK955" s="425">
        <v>0</v>
      </c>
      <c r="AL955" s="425">
        <v>0</v>
      </c>
      <c r="AM955" s="425">
        <v>0</v>
      </c>
      <c r="AN955" s="425">
        <v>0</v>
      </c>
      <c r="AO955" s="425">
        <v>0</v>
      </c>
      <c r="AP955" s="425">
        <v>0</v>
      </c>
      <c r="AQ955" s="425">
        <v>0</v>
      </c>
      <c r="AR955" s="425">
        <v>0</v>
      </c>
      <c r="AS955" s="425">
        <v>0</v>
      </c>
      <c r="AT955" s="425">
        <v>0</v>
      </c>
      <c r="AU955" s="425">
        <v>0</v>
      </c>
      <c r="AV955" s="425">
        <v>0</v>
      </c>
      <c r="AW955" s="425">
        <v>0</v>
      </c>
      <c r="AX955" s="425">
        <v>0</v>
      </c>
      <c r="AY955" s="425">
        <v>0</v>
      </c>
      <c r="AZ955" s="425">
        <v>0</v>
      </c>
      <c r="BA955" s="425">
        <v>0</v>
      </c>
      <c r="BB955" s="425">
        <v>0</v>
      </c>
      <c r="BC955" s="425">
        <v>0</v>
      </c>
      <c r="BD955" s="425">
        <v>0</v>
      </c>
      <c r="BE955" s="425">
        <v>0</v>
      </c>
      <c r="BF955" s="425">
        <v>0</v>
      </c>
      <c r="BG955" s="425">
        <v>0</v>
      </c>
      <c r="BH955" s="425">
        <v>0</v>
      </c>
      <c r="BI955" s="425">
        <v>0</v>
      </c>
      <c r="BJ955" s="196"/>
      <c r="BK955" s="196"/>
      <c r="BL955" s="196"/>
      <c r="BM955" s="196"/>
    </row>
    <row r="956" spans="1:65" x14ac:dyDescent="0.35">
      <c r="A956" s="196"/>
      <c r="B956" s="196"/>
      <c r="C956" s="402"/>
      <c r="D956" s="404"/>
      <c r="E956" s="405">
        <v>6</v>
      </c>
      <c r="F956" s="406"/>
      <c r="G956" s="408"/>
      <c r="H956" s="409"/>
      <c r="I956" s="409"/>
      <c r="J956" s="409"/>
      <c r="K956" s="409"/>
      <c r="L956" s="524"/>
      <c r="M956" s="425">
        <v>0</v>
      </c>
      <c r="N956" s="425">
        <v>0</v>
      </c>
      <c r="O956" s="425">
        <v>0</v>
      </c>
      <c r="P956" s="425">
        <v>0</v>
      </c>
      <c r="Q956" s="425">
        <v>0</v>
      </c>
      <c r="R956" s="425">
        <v>0</v>
      </c>
      <c r="S956" s="425">
        <v>0</v>
      </c>
      <c r="T956" s="425">
        <v>0</v>
      </c>
      <c r="U956" s="425">
        <v>0</v>
      </c>
      <c r="V956" s="425">
        <v>0</v>
      </c>
      <c r="W956" s="425">
        <v>0</v>
      </c>
      <c r="X956" s="425">
        <v>0</v>
      </c>
      <c r="Y956" s="425">
        <v>0</v>
      </c>
      <c r="Z956" s="425">
        <v>0</v>
      </c>
      <c r="AA956" s="425">
        <v>0</v>
      </c>
      <c r="AB956" s="425">
        <v>0</v>
      </c>
      <c r="AC956" s="425">
        <v>0</v>
      </c>
      <c r="AD956" s="425">
        <v>0</v>
      </c>
      <c r="AE956" s="425">
        <v>0</v>
      </c>
      <c r="AF956" s="425">
        <v>0</v>
      </c>
      <c r="AG956" s="425">
        <v>0</v>
      </c>
      <c r="AH956" s="425">
        <v>0</v>
      </c>
      <c r="AI956" s="425">
        <v>0</v>
      </c>
      <c r="AJ956" s="425">
        <v>0</v>
      </c>
      <c r="AK956" s="425">
        <v>0</v>
      </c>
      <c r="AL956" s="425">
        <v>0</v>
      </c>
      <c r="AM956" s="425">
        <v>0</v>
      </c>
      <c r="AN956" s="425">
        <v>0</v>
      </c>
      <c r="AO956" s="425">
        <v>0</v>
      </c>
      <c r="AP956" s="425">
        <v>0</v>
      </c>
      <c r="AQ956" s="425">
        <v>0</v>
      </c>
      <c r="AR956" s="425">
        <v>0</v>
      </c>
      <c r="AS956" s="425">
        <v>0</v>
      </c>
      <c r="AT956" s="425">
        <v>0</v>
      </c>
      <c r="AU956" s="425">
        <v>0</v>
      </c>
      <c r="AV956" s="425">
        <v>0</v>
      </c>
      <c r="AW956" s="425">
        <v>0</v>
      </c>
      <c r="AX956" s="425">
        <v>0</v>
      </c>
      <c r="AY956" s="425">
        <v>0</v>
      </c>
      <c r="AZ956" s="425">
        <v>0</v>
      </c>
      <c r="BA956" s="425">
        <v>0</v>
      </c>
      <c r="BB956" s="425">
        <v>0</v>
      </c>
      <c r="BC956" s="425">
        <v>0</v>
      </c>
      <c r="BD956" s="425">
        <v>0</v>
      </c>
      <c r="BE956" s="425">
        <v>0</v>
      </c>
      <c r="BF956" s="425">
        <v>0</v>
      </c>
      <c r="BG956" s="425">
        <v>0</v>
      </c>
      <c r="BH956" s="425">
        <v>0</v>
      </c>
      <c r="BI956" s="425">
        <v>0</v>
      </c>
      <c r="BJ956" s="196"/>
      <c r="BK956" s="196"/>
      <c r="BL956" s="196"/>
      <c r="BM956" s="196"/>
    </row>
    <row r="957" spans="1:65" x14ac:dyDescent="0.35">
      <c r="A957" s="196"/>
      <c r="B957" s="196"/>
      <c r="C957" s="402"/>
      <c r="D957" s="404"/>
      <c r="E957" s="405">
        <v>7</v>
      </c>
      <c r="F957" s="406"/>
      <c r="G957" s="408"/>
      <c r="H957" s="409"/>
      <c r="I957" s="409"/>
      <c r="J957" s="409"/>
      <c r="K957" s="409"/>
      <c r="L957" s="409"/>
      <c r="M957" s="524"/>
      <c r="N957" s="425">
        <v>0</v>
      </c>
      <c r="O957" s="425">
        <v>0</v>
      </c>
      <c r="P957" s="425">
        <v>0</v>
      </c>
      <c r="Q957" s="425">
        <v>0</v>
      </c>
      <c r="R957" s="425">
        <v>0</v>
      </c>
      <c r="S957" s="425">
        <v>0</v>
      </c>
      <c r="T957" s="425">
        <v>0</v>
      </c>
      <c r="U957" s="425">
        <v>0</v>
      </c>
      <c r="V957" s="425">
        <v>0</v>
      </c>
      <c r="W957" s="425">
        <v>0</v>
      </c>
      <c r="X957" s="425">
        <v>0</v>
      </c>
      <c r="Y957" s="425">
        <v>0</v>
      </c>
      <c r="Z957" s="425">
        <v>0</v>
      </c>
      <c r="AA957" s="425">
        <v>0</v>
      </c>
      <c r="AB957" s="425">
        <v>0</v>
      </c>
      <c r="AC957" s="425">
        <v>0</v>
      </c>
      <c r="AD957" s="425">
        <v>0</v>
      </c>
      <c r="AE957" s="425">
        <v>0</v>
      </c>
      <c r="AF957" s="425">
        <v>0</v>
      </c>
      <c r="AG957" s="425">
        <v>0</v>
      </c>
      <c r="AH957" s="425">
        <v>0</v>
      </c>
      <c r="AI957" s="425">
        <v>0</v>
      </c>
      <c r="AJ957" s="425">
        <v>0</v>
      </c>
      <c r="AK957" s="425">
        <v>0</v>
      </c>
      <c r="AL957" s="425">
        <v>0</v>
      </c>
      <c r="AM957" s="425">
        <v>0</v>
      </c>
      <c r="AN957" s="425">
        <v>0</v>
      </c>
      <c r="AO957" s="425">
        <v>0</v>
      </c>
      <c r="AP957" s="425">
        <v>0</v>
      </c>
      <c r="AQ957" s="425">
        <v>0</v>
      </c>
      <c r="AR957" s="425">
        <v>0</v>
      </c>
      <c r="AS957" s="425">
        <v>0</v>
      </c>
      <c r="AT957" s="425">
        <v>0</v>
      </c>
      <c r="AU957" s="425">
        <v>0</v>
      </c>
      <c r="AV957" s="425">
        <v>0</v>
      </c>
      <c r="AW957" s="425">
        <v>0</v>
      </c>
      <c r="AX957" s="425">
        <v>0</v>
      </c>
      <c r="AY957" s="425">
        <v>0</v>
      </c>
      <c r="AZ957" s="425">
        <v>0</v>
      </c>
      <c r="BA957" s="425">
        <v>0</v>
      </c>
      <c r="BB957" s="425">
        <v>0</v>
      </c>
      <c r="BC957" s="425">
        <v>0</v>
      </c>
      <c r="BD957" s="425">
        <v>0</v>
      </c>
      <c r="BE957" s="425">
        <v>0</v>
      </c>
      <c r="BF957" s="425">
        <v>0</v>
      </c>
      <c r="BG957" s="425">
        <v>0</v>
      </c>
      <c r="BH957" s="425">
        <v>0</v>
      </c>
      <c r="BI957" s="425">
        <v>0</v>
      </c>
      <c r="BJ957" s="196"/>
      <c r="BK957" s="196"/>
      <c r="BL957" s="196"/>
      <c r="BM957" s="196"/>
    </row>
    <row r="958" spans="1:65" x14ac:dyDescent="0.35">
      <c r="A958" s="196"/>
      <c r="B958" s="196"/>
      <c r="C958" s="402"/>
      <c r="D958" s="404"/>
      <c r="E958" s="405">
        <v>8</v>
      </c>
      <c r="F958" s="406"/>
      <c r="G958" s="408"/>
      <c r="H958" s="409"/>
      <c r="I958" s="409"/>
      <c r="J958" s="409"/>
      <c r="K958" s="409"/>
      <c r="L958" s="409"/>
      <c r="M958" s="409"/>
      <c r="N958" s="524"/>
      <c r="O958" s="425">
        <v>0</v>
      </c>
      <c r="P958" s="425">
        <v>0</v>
      </c>
      <c r="Q958" s="425">
        <v>0</v>
      </c>
      <c r="R958" s="425">
        <v>0</v>
      </c>
      <c r="S958" s="425">
        <v>0</v>
      </c>
      <c r="T958" s="425">
        <v>0</v>
      </c>
      <c r="U958" s="425">
        <v>0</v>
      </c>
      <c r="V958" s="425">
        <v>0</v>
      </c>
      <c r="W958" s="425">
        <v>0</v>
      </c>
      <c r="X958" s="425">
        <v>0</v>
      </c>
      <c r="Y958" s="425">
        <v>0</v>
      </c>
      <c r="Z958" s="425">
        <v>0</v>
      </c>
      <c r="AA958" s="425">
        <v>0</v>
      </c>
      <c r="AB958" s="425">
        <v>0</v>
      </c>
      <c r="AC958" s="425">
        <v>0</v>
      </c>
      <c r="AD958" s="425">
        <v>0</v>
      </c>
      <c r="AE958" s="425">
        <v>0</v>
      </c>
      <c r="AF958" s="425">
        <v>0</v>
      </c>
      <c r="AG958" s="425">
        <v>0</v>
      </c>
      <c r="AH958" s="425">
        <v>0</v>
      </c>
      <c r="AI958" s="425">
        <v>0</v>
      </c>
      <c r="AJ958" s="425">
        <v>0</v>
      </c>
      <c r="AK958" s="425">
        <v>0</v>
      </c>
      <c r="AL958" s="425">
        <v>0</v>
      </c>
      <c r="AM958" s="425">
        <v>0</v>
      </c>
      <c r="AN958" s="425">
        <v>0</v>
      </c>
      <c r="AO958" s="425">
        <v>0</v>
      </c>
      <c r="AP958" s="425">
        <v>0</v>
      </c>
      <c r="AQ958" s="425">
        <v>0</v>
      </c>
      <c r="AR958" s="425">
        <v>0</v>
      </c>
      <c r="AS958" s="425">
        <v>0</v>
      </c>
      <c r="AT958" s="425">
        <v>0</v>
      </c>
      <c r="AU958" s="425">
        <v>0</v>
      </c>
      <c r="AV958" s="425">
        <v>0</v>
      </c>
      <c r="AW958" s="425">
        <v>0</v>
      </c>
      <c r="AX958" s="425">
        <v>0</v>
      </c>
      <c r="AY958" s="425">
        <v>0</v>
      </c>
      <c r="AZ958" s="425">
        <v>0</v>
      </c>
      <c r="BA958" s="425">
        <v>0</v>
      </c>
      <c r="BB958" s="425">
        <v>0</v>
      </c>
      <c r="BC958" s="425">
        <v>0</v>
      </c>
      <c r="BD958" s="425">
        <v>0</v>
      </c>
      <c r="BE958" s="425">
        <v>0</v>
      </c>
      <c r="BF958" s="425">
        <v>0</v>
      </c>
      <c r="BG958" s="425">
        <v>0</v>
      </c>
      <c r="BH958" s="425">
        <v>0</v>
      </c>
      <c r="BI958" s="425">
        <v>0</v>
      </c>
      <c r="BJ958" s="196"/>
      <c r="BK958" s="196"/>
      <c r="BL958" s="196"/>
      <c r="BM958" s="196"/>
    </row>
    <row r="959" spans="1:65" x14ac:dyDescent="0.35">
      <c r="A959" s="196"/>
      <c r="B959" s="196"/>
      <c r="C959" s="402"/>
      <c r="D959" s="404"/>
      <c r="E959" s="405">
        <v>9</v>
      </c>
      <c r="F959" s="406"/>
      <c r="G959" s="408"/>
      <c r="H959" s="409"/>
      <c r="I959" s="409"/>
      <c r="J959" s="409"/>
      <c r="K959" s="409"/>
      <c r="L959" s="409"/>
      <c r="M959" s="409"/>
      <c r="N959" s="409"/>
      <c r="O959" s="524"/>
      <c r="P959" s="425">
        <v>0</v>
      </c>
      <c r="Q959" s="425">
        <v>0</v>
      </c>
      <c r="R959" s="425">
        <v>0</v>
      </c>
      <c r="S959" s="425">
        <v>0</v>
      </c>
      <c r="T959" s="425">
        <v>0</v>
      </c>
      <c r="U959" s="425">
        <v>0</v>
      </c>
      <c r="V959" s="425">
        <v>0</v>
      </c>
      <c r="W959" s="425">
        <v>0</v>
      </c>
      <c r="X959" s="425">
        <v>0</v>
      </c>
      <c r="Y959" s="425">
        <v>0</v>
      </c>
      <c r="Z959" s="425">
        <v>0</v>
      </c>
      <c r="AA959" s="425">
        <v>0</v>
      </c>
      <c r="AB959" s="425">
        <v>0</v>
      </c>
      <c r="AC959" s="425">
        <v>0</v>
      </c>
      <c r="AD959" s="425">
        <v>0</v>
      </c>
      <c r="AE959" s="425">
        <v>0</v>
      </c>
      <c r="AF959" s="425">
        <v>0</v>
      </c>
      <c r="AG959" s="425">
        <v>0</v>
      </c>
      <c r="AH959" s="425">
        <v>0</v>
      </c>
      <c r="AI959" s="425">
        <v>0</v>
      </c>
      <c r="AJ959" s="425">
        <v>0</v>
      </c>
      <c r="AK959" s="425">
        <v>0</v>
      </c>
      <c r="AL959" s="425">
        <v>0</v>
      </c>
      <c r="AM959" s="425">
        <v>0</v>
      </c>
      <c r="AN959" s="425">
        <v>0</v>
      </c>
      <c r="AO959" s="425">
        <v>0</v>
      </c>
      <c r="AP959" s="425">
        <v>0</v>
      </c>
      <c r="AQ959" s="425">
        <v>0</v>
      </c>
      <c r="AR959" s="425">
        <v>0</v>
      </c>
      <c r="AS959" s="425">
        <v>0</v>
      </c>
      <c r="AT959" s="425">
        <v>0</v>
      </c>
      <c r="AU959" s="425">
        <v>0</v>
      </c>
      <c r="AV959" s="425">
        <v>0</v>
      </c>
      <c r="AW959" s="425">
        <v>0</v>
      </c>
      <c r="AX959" s="425">
        <v>0</v>
      </c>
      <c r="AY959" s="425">
        <v>0</v>
      </c>
      <c r="AZ959" s="425">
        <v>0</v>
      </c>
      <c r="BA959" s="425">
        <v>0</v>
      </c>
      <c r="BB959" s="425">
        <v>0</v>
      </c>
      <c r="BC959" s="425">
        <v>0</v>
      </c>
      <c r="BD959" s="425">
        <v>0</v>
      </c>
      <c r="BE959" s="425">
        <v>0</v>
      </c>
      <c r="BF959" s="425">
        <v>0</v>
      </c>
      <c r="BG959" s="425">
        <v>0</v>
      </c>
      <c r="BH959" s="425">
        <v>0</v>
      </c>
      <c r="BI959" s="425">
        <v>0</v>
      </c>
      <c r="BJ959" s="196"/>
      <c r="BK959" s="196"/>
      <c r="BL959" s="196"/>
      <c r="BM959" s="196"/>
    </row>
    <row r="960" spans="1:65" x14ac:dyDescent="0.35">
      <c r="A960" s="196"/>
      <c r="B960" s="196"/>
      <c r="C960" s="402"/>
      <c r="D960" s="404"/>
      <c r="E960" s="411">
        <v>10</v>
      </c>
      <c r="F960" s="406"/>
      <c r="G960" s="408"/>
      <c r="H960" s="409"/>
      <c r="I960" s="409"/>
      <c r="J960" s="409"/>
      <c r="K960" s="409"/>
      <c r="L960" s="409"/>
      <c r="M960" s="409"/>
      <c r="N960" s="409"/>
      <c r="O960" s="409"/>
      <c r="P960" s="524"/>
      <c r="Q960" s="425">
        <v>0</v>
      </c>
      <c r="R960" s="425">
        <v>0</v>
      </c>
      <c r="S960" s="425">
        <v>0</v>
      </c>
      <c r="T960" s="425">
        <v>0</v>
      </c>
      <c r="U960" s="425">
        <v>0</v>
      </c>
      <c r="V960" s="425">
        <v>0</v>
      </c>
      <c r="W960" s="425">
        <v>0</v>
      </c>
      <c r="X960" s="425">
        <v>0</v>
      </c>
      <c r="Y960" s="425">
        <v>0</v>
      </c>
      <c r="Z960" s="425">
        <v>0</v>
      </c>
      <c r="AA960" s="425">
        <v>0</v>
      </c>
      <c r="AB960" s="425">
        <v>0</v>
      </c>
      <c r="AC960" s="425">
        <v>0</v>
      </c>
      <c r="AD960" s="425">
        <v>0</v>
      </c>
      <c r="AE960" s="425">
        <v>0</v>
      </c>
      <c r="AF960" s="425">
        <v>0</v>
      </c>
      <c r="AG960" s="425">
        <v>0</v>
      </c>
      <c r="AH960" s="425">
        <v>0</v>
      </c>
      <c r="AI960" s="425">
        <v>0</v>
      </c>
      <c r="AJ960" s="425">
        <v>0</v>
      </c>
      <c r="AK960" s="425">
        <v>0</v>
      </c>
      <c r="AL960" s="425">
        <v>0</v>
      </c>
      <c r="AM960" s="425">
        <v>0</v>
      </c>
      <c r="AN960" s="425">
        <v>0</v>
      </c>
      <c r="AO960" s="425">
        <v>0</v>
      </c>
      <c r="AP960" s="425">
        <v>0</v>
      </c>
      <c r="AQ960" s="425">
        <v>0</v>
      </c>
      <c r="AR960" s="425">
        <v>0</v>
      </c>
      <c r="AS960" s="425">
        <v>0</v>
      </c>
      <c r="AT960" s="425">
        <v>0</v>
      </c>
      <c r="AU960" s="425">
        <v>0</v>
      </c>
      <c r="AV960" s="425">
        <v>0</v>
      </c>
      <c r="AW960" s="425">
        <v>0</v>
      </c>
      <c r="AX960" s="425">
        <v>0</v>
      </c>
      <c r="AY960" s="425">
        <v>0</v>
      </c>
      <c r="AZ960" s="425">
        <v>0</v>
      </c>
      <c r="BA960" s="425">
        <v>0</v>
      </c>
      <c r="BB960" s="425">
        <v>0</v>
      </c>
      <c r="BC960" s="425">
        <v>0</v>
      </c>
      <c r="BD960" s="425">
        <v>0</v>
      </c>
      <c r="BE960" s="425">
        <v>0</v>
      </c>
      <c r="BF960" s="425">
        <v>0</v>
      </c>
      <c r="BG960" s="425">
        <v>0</v>
      </c>
      <c r="BH960" s="425">
        <v>0</v>
      </c>
      <c r="BI960" s="425">
        <v>0</v>
      </c>
      <c r="BJ960" s="196"/>
      <c r="BK960" s="196"/>
      <c r="BL960" s="196"/>
      <c r="BM960" s="196"/>
    </row>
    <row r="961" spans="1:65" x14ac:dyDescent="0.35">
      <c r="A961" s="196"/>
      <c r="B961" s="196"/>
      <c r="C961" s="402" t="s">
        <v>61</v>
      </c>
      <c r="D961" s="196"/>
      <c r="E961" s="196"/>
      <c r="F961" s="412"/>
      <c r="G961" s="426">
        <v>4.6042456513050389</v>
      </c>
      <c r="H961" s="426">
        <v>2.1690493669864388</v>
      </c>
      <c r="I961" s="426">
        <v>1.3029391327479285</v>
      </c>
      <c r="J961" s="426">
        <v>1.3421201817011041</v>
      </c>
      <c r="K961" s="426">
        <v>1.3739030192581532</v>
      </c>
      <c r="L961" s="426">
        <v>0.97956232579491687</v>
      </c>
      <c r="M961" s="426">
        <v>0.7947392454562533</v>
      </c>
      <c r="N961" s="426">
        <v>0.64478844442677163</v>
      </c>
      <c r="O961" s="426">
        <v>0.5231302473651166</v>
      </c>
      <c r="P961" s="426">
        <v>0.42442642710754741</v>
      </c>
      <c r="Q961" s="426">
        <v>0.34434596916272714</v>
      </c>
      <c r="R961" s="426">
        <v>0.27937503158485411</v>
      </c>
      <c r="S961" s="426">
        <v>0.22666276147450432</v>
      </c>
      <c r="T961" s="426">
        <v>0.18389620270572987</v>
      </c>
      <c r="U961" s="426">
        <v>0.1491988059687997</v>
      </c>
      <c r="V961" s="426">
        <v>0.12104808786147903</v>
      </c>
      <c r="W961" s="426">
        <v>9.8208826000822591E-2</v>
      </c>
      <c r="X961" s="426">
        <v>7.9678858830856042E-2</v>
      </c>
      <c r="Y961" s="426">
        <v>9.9688599448628623E-2</v>
      </c>
      <c r="Z961" s="426">
        <v>8.08805543899212E-2</v>
      </c>
      <c r="AA961" s="426">
        <v>6.5619620010502894E-2</v>
      </c>
      <c r="AB961" s="426">
        <v>5.3237875927357986E-2</v>
      </c>
      <c r="AC961" s="426">
        <v>4.3192443196270691E-2</v>
      </c>
      <c r="AD961" s="426">
        <v>0</v>
      </c>
      <c r="AE961" s="426">
        <v>0</v>
      </c>
      <c r="AF961" s="426">
        <v>0</v>
      </c>
      <c r="AG961" s="426">
        <v>0</v>
      </c>
      <c r="AH961" s="426">
        <v>0</v>
      </c>
      <c r="AI961" s="426">
        <v>0</v>
      </c>
      <c r="AJ961" s="426">
        <v>0</v>
      </c>
      <c r="AK961" s="426">
        <v>0</v>
      </c>
      <c r="AL961" s="426">
        <v>0</v>
      </c>
      <c r="AM961" s="426">
        <v>0</v>
      </c>
      <c r="AN961" s="426">
        <v>0</v>
      </c>
      <c r="AO961" s="426">
        <v>0</v>
      </c>
      <c r="AP961" s="426">
        <v>0</v>
      </c>
      <c r="AQ961" s="426">
        <v>0</v>
      </c>
      <c r="AR961" s="426">
        <v>0</v>
      </c>
      <c r="AS961" s="426">
        <v>0</v>
      </c>
      <c r="AT961" s="426">
        <v>0</v>
      </c>
      <c r="AU961" s="426">
        <v>0</v>
      </c>
      <c r="AV961" s="426">
        <v>0</v>
      </c>
      <c r="AW961" s="426">
        <v>0</v>
      </c>
      <c r="AX961" s="426">
        <v>0</v>
      </c>
      <c r="AY961" s="426">
        <v>0</v>
      </c>
      <c r="AZ961" s="426">
        <v>0</v>
      </c>
      <c r="BA961" s="426">
        <v>0</v>
      </c>
      <c r="BB961" s="426">
        <v>0</v>
      </c>
      <c r="BC961" s="426">
        <v>0</v>
      </c>
      <c r="BD961" s="426">
        <v>0</v>
      </c>
      <c r="BE961" s="426">
        <v>0</v>
      </c>
      <c r="BF961" s="426">
        <v>0</v>
      </c>
      <c r="BG961" s="426">
        <v>0</v>
      </c>
      <c r="BH961" s="426">
        <v>0</v>
      </c>
      <c r="BI961" s="426">
        <v>0</v>
      </c>
      <c r="BJ961" s="196"/>
      <c r="BK961" s="196"/>
      <c r="BL961" s="196"/>
      <c r="BM961" s="196"/>
    </row>
    <row r="962" spans="1:65" x14ac:dyDescent="0.35">
      <c r="A962" s="196"/>
      <c r="B962" s="397" t="s">
        <v>62</v>
      </c>
      <c r="C962" s="398"/>
      <c r="D962" s="399" t="s">
        <v>499</v>
      </c>
      <c r="E962" s="398"/>
      <c r="F962" s="400"/>
      <c r="G962" s="401">
        <v>-142.74918547528634</v>
      </c>
      <c r="H962" s="401">
        <v>-85.649511285171812</v>
      </c>
      <c r="I962" s="401">
        <v>-51.389706771103079</v>
      </c>
      <c r="J962" s="401">
        <v>-30.833824062661847</v>
      </c>
      <c r="K962" s="401">
        <v>-18.500294437597109</v>
      </c>
      <c r="L962" s="401">
        <v>0</v>
      </c>
      <c r="M962" s="401">
        <v>0</v>
      </c>
      <c r="N962" s="401">
        <v>0</v>
      </c>
      <c r="O962" s="401">
        <v>0</v>
      </c>
      <c r="P962" s="401">
        <v>0</v>
      </c>
      <c r="Q962" s="401">
        <v>0</v>
      </c>
      <c r="R962" s="401">
        <v>0</v>
      </c>
      <c r="S962" s="401">
        <v>0</v>
      </c>
      <c r="T962" s="401">
        <v>0</v>
      </c>
      <c r="U962" s="401">
        <v>0</v>
      </c>
      <c r="V962" s="401">
        <v>0</v>
      </c>
      <c r="W962" s="401">
        <v>0</v>
      </c>
      <c r="X962" s="401">
        <v>0</v>
      </c>
      <c r="Y962" s="401">
        <v>0</v>
      </c>
      <c r="Z962" s="401">
        <v>0</v>
      </c>
      <c r="AA962" s="401">
        <v>0</v>
      </c>
      <c r="AB962" s="401">
        <v>0</v>
      </c>
      <c r="AC962" s="401">
        <v>0</v>
      </c>
      <c r="AD962" s="401">
        <v>0</v>
      </c>
      <c r="AE962" s="401">
        <v>0</v>
      </c>
      <c r="AF962" s="401">
        <v>0</v>
      </c>
      <c r="AG962" s="401">
        <v>0</v>
      </c>
      <c r="AH962" s="401">
        <v>0</v>
      </c>
      <c r="AI962" s="401">
        <v>0</v>
      </c>
      <c r="AJ962" s="401">
        <v>0</v>
      </c>
      <c r="AK962" s="401">
        <v>0</v>
      </c>
      <c r="AL962" s="401">
        <v>0</v>
      </c>
      <c r="AM962" s="401">
        <v>0</v>
      </c>
      <c r="AN962" s="401">
        <v>0</v>
      </c>
      <c r="AO962" s="401">
        <v>0</v>
      </c>
      <c r="AP962" s="401">
        <v>0</v>
      </c>
      <c r="AQ962" s="401">
        <v>0</v>
      </c>
      <c r="AR962" s="401">
        <v>0</v>
      </c>
      <c r="AS962" s="401">
        <v>0</v>
      </c>
      <c r="AT962" s="401">
        <v>0</v>
      </c>
      <c r="AU962" s="401">
        <v>0</v>
      </c>
      <c r="AV962" s="401">
        <v>0</v>
      </c>
      <c r="AW962" s="401">
        <v>0</v>
      </c>
      <c r="AX962" s="401">
        <v>0</v>
      </c>
      <c r="AY962" s="401">
        <v>0</v>
      </c>
      <c r="AZ962" s="401">
        <v>0</v>
      </c>
      <c r="BA962" s="401">
        <v>0</v>
      </c>
      <c r="BB962" s="401">
        <v>0</v>
      </c>
      <c r="BC962" s="401">
        <v>0</v>
      </c>
      <c r="BD962" s="401">
        <v>0</v>
      </c>
      <c r="BE962" s="401">
        <v>0</v>
      </c>
      <c r="BF962" s="401">
        <v>0</v>
      </c>
      <c r="BG962" s="401">
        <v>0</v>
      </c>
      <c r="BH962" s="401">
        <v>0</v>
      </c>
      <c r="BI962" s="401">
        <v>0</v>
      </c>
      <c r="BJ962" s="196"/>
      <c r="BK962" s="196"/>
      <c r="BL962" s="196"/>
      <c r="BM962" s="196"/>
    </row>
    <row r="963" spans="1:65" ht="118" x14ac:dyDescent="0.35">
      <c r="A963" s="196"/>
      <c r="B963" s="196"/>
      <c r="C963" s="402"/>
      <c r="D963" s="404" t="s">
        <v>500</v>
      </c>
      <c r="E963" s="405">
        <v>0</v>
      </c>
      <c r="F963" s="406"/>
      <c r="G963" s="407"/>
      <c r="H963" s="407"/>
      <c r="I963" s="407"/>
      <c r="J963" s="407"/>
      <c r="K963" s="407"/>
      <c r="L963" s="407"/>
      <c r="M963" s="407"/>
      <c r="N963" s="407"/>
      <c r="O963" s="407"/>
      <c r="P963" s="407"/>
      <c r="Q963" s="425"/>
      <c r="R963" s="425"/>
      <c r="S963" s="425"/>
      <c r="T963" s="425"/>
      <c r="U963" s="425"/>
      <c r="V963" s="425"/>
      <c r="W963" s="425"/>
      <c r="X963" s="425"/>
      <c r="Y963" s="425"/>
      <c r="Z963" s="425"/>
      <c r="AA963" s="425"/>
      <c r="AB963" s="425"/>
      <c r="AC963" s="425"/>
      <c r="AD963" s="425"/>
      <c r="AE963" s="425"/>
      <c r="AF963" s="425"/>
      <c r="AG963" s="425"/>
      <c r="AH963" s="425"/>
      <c r="AI963" s="425"/>
      <c r="AJ963" s="425"/>
      <c r="AK963" s="425"/>
      <c r="AL963" s="425"/>
      <c r="AM963" s="425"/>
      <c r="AN963" s="425"/>
      <c r="AO963" s="425"/>
      <c r="AP963" s="425"/>
      <c r="AQ963" s="425"/>
      <c r="AR963" s="425"/>
      <c r="AS963" s="425"/>
      <c r="AT963" s="425"/>
      <c r="AU963" s="425"/>
      <c r="AV963" s="425"/>
      <c r="AW963" s="425"/>
      <c r="AX963" s="425"/>
      <c r="AY963" s="425"/>
      <c r="AZ963" s="425"/>
      <c r="BA963" s="425"/>
      <c r="BB963" s="425"/>
      <c r="BC963" s="425"/>
      <c r="BD963" s="425"/>
      <c r="BE963" s="425"/>
      <c r="BF963" s="425"/>
      <c r="BG963" s="425"/>
      <c r="BH963" s="425"/>
      <c r="BI963" s="425"/>
      <c r="BJ963" s="196"/>
      <c r="BK963" s="196"/>
      <c r="BL963" s="196"/>
      <c r="BM963" s="196"/>
    </row>
    <row r="964" spans="1:65" x14ac:dyDescent="0.35">
      <c r="A964" s="196"/>
      <c r="B964" s="196"/>
      <c r="C964" s="402"/>
      <c r="D964" s="404"/>
      <c r="E964" s="405">
        <v>1</v>
      </c>
      <c r="F964" s="406"/>
      <c r="G964" s="523"/>
      <c r="H964" s="425" t="s">
        <v>280</v>
      </c>
      <c r="I964" s="425" t="s">
        <v>280</v>
      </c>
      <c r="J964" s="425" t="s">
        <v>280</v>
      </c>
      <c r="K964" s="425" t="s">
        <v>280</v>
      </c>
      <c r="L964" s="425" t="s">
        <v>280</v>
      </c>
      <c r="M964" s="425" t="s">
        <v>280</v>
      </c>
      <c r="N964" s="425" t="s">
        <v>280</v>
      </c>
      <c r="O964" s="425" t="s">
        <v>280</v>
      </c>
      <c r="P964" s="425" t="s">
        <v>280</v>
      </c>
      <c r="Q964" s="425" t="s">
        <v>280</v>
      </c>
      <c r="R964" s="425" t="s">
        <v>280</v>
      </c>
      <c r="S964" s="425" t="s">
        <v>280</v>
      </c>
      <c r="T964" s="425" t="s">
        <v>280</v>
      </c>
      <c r="U964" s="425" t="s">
        <v>280</v>
      </c>
      <c r="V964" s="425" t="s">
        <v>280</v>
      </c>
      <c r="W964" s="425" t="s">
        <v>280</v>
      </c>
      <c r="X964" s="425" t="s">
        <v>280</v>
      </c>
      <c r="Y964" s="425" t="s">
        <v>280</v>
      </c>
      <c r="Z964" s="425" t="s">
        <v>280</v>
      </c>
      <c r="AA964" s="425" t="s">
        <v>280</v>
      </c>
      <c r="AB964" s="425" t="s">
        <v>280</v>
      </c>
      <c r="AC964" s="425" t="s">
        <v>280</v>
      </c>
      <c r="AD964" s="425" t="s">
        <v>280</v>
      </c>
      <c r="AE964" s="425" t="s">
        <v>280</v>
      </c>
      <c r="AF964" s="425" t="s">
        <v>280</v>
      </c>
      <c r="AG964" s="425" t="s">
        <v>280</v>
      </c>
      <c r="AH964" s="425" t="s">
        <v>280</v>
      </c>
      <c r="AI964" s="425" t="s">
        <v>280</v>
      </c>
      <c r="AJ964" s="425" t="s">
        <v>280</v>
      </c>
      <c r="AK964" s="425" t="s">
        <v>280</v>
      </c>
      <c r="AL964" s="425" t="s">
        <v>280</v>
      </c>
      <c r="AM964" s="425" t="s">
        <v>280</v>
      </c>
      <c r="AN964" s="425" t="s">
        <v>280</v>
      </c>
      <c r="AO964" s="425" t="s">
        <v>280</v>
      </c>
      <c r="AP964" s="425" t="s">
        <v>280</v>
      </c>
      <c r="AQ964" s="425" t="s">
        <v>280</v>
      </c>
      <c r="AR964" s="425" t="s">
        <v>280</v>
      </c>
      <c r="AS964" s="425" t="s">
        <v>280</v>
      </c>
      <c r="AT964" s="425" t="s">
        <v>280</v>
      </c>
      <c r="AU964" s="425" t="s">
        <v>280</v>
      </c>
      <c r="AV964" s="425" t="s">
        <v>280</v>
      </c>
      <c r="AW964" s="425" t="s">
        <v>280</v>
      </c>
      <c r="AX964" s="425" t="s">
        <v>280</v>
      </c>
      <c r="AY964" s="425" t="s">
        <v>280</v>
      </c>
      <c r="AZ964" s="425" t="s">
        <v>280</v>
      </c>
      <c r="BA964" s="425" t="s">
        <v>280</v>
      </c>
      <c r="BB964" s="425" t="s">
        <v>280</v>
      </c>
      <c r="BC964" s="425" t="s">
        <v>280</v>
      </c>
      <c r="BD964" s="425" t="s">
        <v>280</v>
      </c>
      <c r="BE964" s="425" t="s">
        <v>280</v>
      </c>
      <c r="BF964" s="425" t="s">
        <v>280</v>
      </c>
      <c r="BG964" s="425" t="s">
        <v>280</v>
      </c>
      <c r="BH964" s="425" t="s">
        <v>280</v>
      </c>
      <c r="BI964" s="425" t="s">
        <v>280</v>
      </c>
      <c r="BJ964" s="196"/>
      <c r="BK964" s="196"/>
      <c r="BL964" s="196"/>
      <c r="BM964" s="196"/>
    </row>
    <row r="965" spans="1:65" x14ac:dyDescent="0.35">
      <c r="A965" s="196"/>
      <c r="B965" s="196"/>
      <c r="C965" s="402"/>
      <c r="D965" s="404"/>
      <c r="E965" s="405">
        <v>2</v>
      </c>
      <c r="F965" s="406"/>
      <c r="G965" s="408"/>
      <c r="H965" s="524"/>
      <c r="I965" s="425" t="s">
        <v>280</v>
      </c>
      <c r="J965" s="425" t="s">
        <v>280</v>
      </c>
      <c r="K965" s="425" t="s">
        <v>280</v>
      </c>
      <c r="L965" s="425" t="s">
        <v>280</v>
      </c>
      <c r="M965" s="425" t="s">
        <v>280</v>
      </c>
      <c r="N965" s="425" t="s">
        <v>280</v>
      </c>
      <c r="O965" s="425" t="s">
        <v>280</v>
      </c>
      <c r="P965" s="425" t="s">
        <v>280</v>
      </c>
      <c r="Q965" s="425" t="s">
        <v>280</v>
      </c>
      <c r="R965" s="425" t="s">
        <v>280</v>
      </c>
      <c r="S965" s="425" t="s">
        <v>280</v>
      </c>
      <c r="T965" s="425" t="s">
        <v>280</v>
      </c>
      <c r="U965" s="425" t="s">
        <v>280</v>
      </c>
      <c r="V965" s="425" t="s">
        <v>280</v>
      </c>
      <c r="W965" s="425" t="s">
        <v>280</v>
      </c>
      <c r="X965" s="425" t="s">
        <v>280</v>
      </c>
      <c r="Y965" s="425" t="s">
        <v>280</v>
      </c>
      <c r="Z965" s="425" t="s">
        <v>280</v>
      </c>
      <c r="AA965" s="425" t="s">
        <v>280</v>
      </c>
      <c r="AB965" s="425" t="s">
        <v>280</v>
      </c>
      <c r="AC965" s="425" t="s">
        <v>280</v>
      </c>
      <c r="AD965" s="425" t="s">
        <v>280</v>
      </c>
      <c r="AE965" s="425" t="s">
        <v>280</v>
      </c>
      <c r="AF965" s="425" t="s">
        <v>280</v>
      </c>
      <c r="AG965" s="425" t="s">
        <v>280</v>
      </c>
      <c r="AH965" s="425" t="s">
        <v>280</v>
      </c>
      <c r="AI965" s="425" t="s">
        <v>280</v>
      </c>
      <c r="AJ965" s="425" t="s">
        <v>280</v>
      </c>
      <c r="AK965" s="425" t="s">
        <v>280</v>
      </c>
      <c r="AL965" s="425" t="s">
        <v>280</v>
      </c>
      <c r="AM965" s="425" t="s">
        <v>280</v>
      </c>
      <c r="AN965" s="425" t="s">
        <v>280</v>
      </c>
      <c r="AO965" s="425" t="s">
        <v>280</v>
      </c>
      <c r="AP965" s="425" t="s">
        <v>280</v>
      </c>
      <c r="AQ965" s="425" t="s">
        <v>280</v>
      </c>
      <c r="AR965" s="425" t="s">
        <v>280</v>
      </c>
      <c r="AS965" s="425" t="s">
        <v>280</v>
      </c>
      <c r="AT965" s="425" t="s">
        <v>280</v>
      </c>
      <c r="AU965" s="425" t="s">
        <v>280</v>
      </c>
      <c r="AV965" s="425" t="s">
        <v>280</v>
      </c>
      <c r="AW965" s="425" t="s">
        <v>280</v>
      </c>
      <c r="AX965" s="425" t="s">
        <v>280</v>
      </c>
      <c r="AY965" s="425" t="s">
        <v>280</v>
      </c>
      <c r="AZ965" s="425" t="s">
        <v>280</v>
      </c>
      <c r="BA965" s="425" t="s">
        <v>280</v>
      </c>
      <c r="BB965" s="425" t="s">
        <v>280</v>
      </c>
      <c r="BC965" s="425" t="s">
        <v>280</v>
      </c>
      <c r="BD965" s="425" t="s">
        <v>280</v>
      </c>
      <c r="BE965" s="425" t="s">
        <v>280</v>
      </c>
      <c r="BF965" s="425" t="s">
        <v>280</v>
      </c>
      <c r="BG965" s="425" t="s">
        <v>280</v>
      </c>
      <c r="BH965" s="425" t="s">
        <v>280</v>
      </c>
      <c r="BI965" s="425" t="s">
        <v>280</v>
      </c>
      <c r="BJ965" s="407"/>
      <c r="BK965" s="196"/>
      <c r="BL965" s="196"/>
      <c r="BM965" s="196"/>
    </row>
    <row r="966" spans="1:65" x14ac:dyDescent="0.35">
      <c r="A966" s="196"/>
      <c r="B966" s="196"/>
      <c r="C966" s="402"/>
      <c r="D966" s="404"/>
      <c r="E966" s="405">
        <v>3</v>
      </c>
      <c r="F966" s="406"/>
      <c r="G966" s="408"/>
      <c r="H966" s="409"/>
      <c r="I966" s="524"/>
      <c r="J966" s="425" t="s">
        <v>280</v>
      </c>
      <c r="K966" s="425" t="s">
        <v>280</v>
      </c>
      <c r="L966" s="425" t="s">
        <v>280</v>
      </c>
      <c r="M966" s="425" t="s">
        <v>280</v>
      </c>
      <c r="N966" s="425" t="s">
        <v>280</v>
      </c>
      <c r="O966" s="425" t="s">
        <v>280</v>
      </c>
      <c r="P966" s="425" t="s">
        <v>280</v>
      </c>
      <c r="Q966" s="425" t="s">
        <v>280</v>
      </c>
      <c r="R966" s="425" t="s">
        <v>280</v>
      </c>
      <c r="S966" s="425" t="s">
        <v>280</v>
      </c>
      <c r="T966" s="425" t="s">
        <v>280</v>
      </c>
      <c r="U966" s="425" t="s">
        <v>280</v>
      </c>
      <c r="V966" s="425" t="s">
        <v>280</v>
      </c>
      <c r="W966" s="425" t="s">
        <v>280</v>
      </c>
      <c r="X966" s="425" t="s">
        <v>280</v>
      </c>
      <c r="Y966" s="425" t="s">
        <v>280</v>
      </c>
      <c r="Z966" s="425" t="s">
        <v>280</v>
      </c>
      <c r="AA966" s="425" t="s">
        <v>280</v>
      </c>
      <c r="AB966" s="425" t="s">
        <v>280</v>
      </c>
      <c r="AC966" s="425" t="s">
        <v>280</v>
      </c>
      <c r="AD966" s="425" t="s">
        <v>280</v>
      </c>
      <c r="AE966" s="425" t="s">
        <v>280</v>
      </c>
      <c r="AF966" s="425" t="s">
        <v>280</v>
      </c>
      <c r="AG966" s="425" t="s">
        <v>280</v>
      </c>
      <c r="AH966" s="425" t="s">
        <v>280</v>
      </c>
      <c r="AI966" s="425" t="s">
        <v>280</v>
      </c>
      <c r="AJ966" s="425" t="s">
        <v>280</v>
      </c>
      <c r="AK966" s="425" t="s">
        <v>280</v>
      </c>
      <c r="AL966" s="425" t="s">
        <v>280</v>
      </c>
      <c r="AM966" s="425" t="s">
        <v>280</v>
      </c>
      <c r="AN966" s="425" t="s">
        <v>280</v>
      </c>
      <c r="AO966" s="425" t="s">
        <v>280</v>
      </c>
      <c r="AP966" s="425" t="s">
        <v>280</v>
      </c>
      <c r="AQ966" s="425" t="s">
        <v>280</v>
      </c>
      <c r="AR966" s="425" t="s">
        <v>280</v>
      </c>
      <c r="AS966" s="425" t="s">
        <v>280</v>
      </c>
      <c r="AT966" s="425" t="s">
        <v>280</v>
      </c>
      <c r="AU966" s="425" t="s">
        <v>280</v>
      </c>
      <c r="AV966" s="425" t="s">
        <v>280</v>
      </c>
      <c r="AW966" s="425" t="s">
        <v>280</v>
      </c>
      <c r="AX966" s="425" t="s">
        <v>280</v>
      </c>
      <c r="AY966" s="425" t="s">
        <v>280</v>
      </c>
      <c r="AZ966" s="425" t="s">
        <v>280</v>
      </c>
      <c r="BA966" s="425" t="s">
        <v>280</v>
      </c>
      <c r="BB966" s="425" t="s">
        <v>280</v>
      </c>
      <c r="BC966" s="425" t="s">
        <v>280</v>
      </c>
      <c r="BD966" s="425" t="s">
        <v>280</v>
      </c>
      <c r="BE966" s="425" t="s">
        <v>280</v>
      </c>
      <c r="BF966" s="425" t="s">
        <v>280</v>
      </c>
      <c r="BG966" s="425" t="s">
        <v>280</v>
      </c>
      <c r="BH966" s="425" t="s">
        <v>280</v>
      </c>
      <c r="BI966" s="425" t="s">
        <v>280</v>
      </c>
      <c r="BJ966" s="196"/>
      <c r="BK966" s="196"/>
      <c r="BL966" s="196"/>
      <c r="BM966" s="196"/>
    </row>
    <row r="967" spans="1:65" x14ac:dyDescent="0.35">
      <c r="A967" s="196"/>
      <c r="B967" s="196"/>
      <c r="C967" s="402"/>
      <c r="D967" s="404"/>
      <c r="E967" s="405">
        <v>4</v>
      </c>
      <c r="F967" s="406"/>
      <c r="G967" s="408"/>
      <c r="H967" s="409"/>
      <c r="I967" s="409"/>
      <c r="J967" s="524"/>
      <c r="K967" s="425" t="s">
        <v>280</v>
      </c>
      <c r="L967" s="425" t="s">
        <v>280</v>
      </c>
      <c r="M967" s="425" t="s">
        <v>280</v>
      </c>
      <c r="N967" s="425" t="s">
        <v>280</v>
      </c>
      <c r="O967" s="425" t="s">
        <v>280</v>
      </c>
      <c r="P967" s="425" t="s">
        <v>280</v>
      </c>
      <c r="Q967" s="425" t="s">
        <v>280</v>
      </c>
      <c r="R967" s="425" t="s">
        <v>280</v>
      </c>
      <c r="S967" s="425" t="s">
        <v>280</v>
      </c>
      <c r="T967" s="425" t="s">
        <v>280</v>
      </c>
      <c r="U967" s="425" t="s">
        <v>280</v>
      </c>
      <c r="V967" s="425" t="s">
        <v>280</v>
      </c>
      <c r="W967" s="425" t="s">
        <v>280</v>
      </c>
      <c r="X967" s="425" t="s">
        <v>280</v>
      </c>
      <c r="Y967" s="425" t="s">
        <v>280</v>
      </c>
      <c r="Z967" s="425" t="s">
        <v>280</v>
      </c>
      <c r="AA967" s="425" t="s">
        <v>280</v>
      </c>
      <c r="AB967" s="425" t="s">
        <v>280</v>
      </c>
      <c r="AC967" s="425" t="s">
        <v>280</v>
      </c>
      <c r="AD967" s="425" t="s">
        <v>280</v>
      </c>
      <c r="AE967" s="425" t="s">
        <v>280</v>
      </c>
      <c r="AF967" s="425" t="s">
        <v>280</v>
      </c>
      <c r="AG967" s="425" t="s">
        <v>280</v>
      </c>
      <c r="AH967" s="425" t="s">
        <v>280</v>
      </c>
      <c r="AI967" s="425" t="s">
        <v>280</v>
      </c>
      <c r="AJ967" s="425" t="s">
        <v>280</v>
      </c>
      <c r="AK967" s="425" t="s">
        <v>280</v>
      </c>
      <c r="AL967" s="425" t="s">
        <v>280</v>
      </c>
      <c r="AM967" s="425" t="s">
        <v>280</v>
      </c>
      <c r="AN967" s="425" t="s">
        <v>280</v>
      </c>
      <c r="AO967" s="425" t="s">
        <v>280</v>
      </c>
      <c r="AP967" s="425" t="s">
        <v>280</v>
      </c>
      <c r="AQ967" s="425" t="s">
        <v>280</v>
      </c>
      <c r="AR967" s="425" t="s">
        <v>280</v>
      </c>
      <c r="AS967" s="425" t="s">
        <v>280</v>
      </c>
      <c r="AT967" s="425" t="s">
        <v>280</v>
      </c>
      <c r="AU967" s="425" t="s">
        <v>280</v>
      </c>
      <c r="AV967" s="425" t="s">
        <v>280</v>
      </c>
      <c r="AW967" s="425" t="s">
        <v>280</v>
      </c>
      <c r="AX967" s="425" t="s">
        <v>280</v>
      </c>
      <c r="AY967" s="425" t="s">
        <v>280</v>
      </c>
      <c r="AZ967" s="425" t="s">
        <v>280</v>
      </c>
      <c r="BA967" s="425" t="s">
        <v>280</v>
      </c>
      <c r="BB967" s="425" t="s">
        <v>280</v>
      </c>
      <c r="BC967" s="425" t="s">
        <v>280</v>
      </c>
      <c r="BD967" s="425" t="s">
        <v>280</v>
      </c>
      <c r="BE967" s="425" t="s">
        <v>280</v>
      </c>
      <c r="BF967" s="425" t="s">
        <v>280</v>
      </c>
      <c r="BG967" s="425" t="s">
        <v>280</v>
      </c>
      <c r="BH967" s="425" t="s">
        <v>280</v>
      </c>
      <c r="BI967" s="425" t="s">
        <v>280</v>
      </c>
      <c r="BJ967" s="196"/>
      <c r="BK967" s="196"/>
      <c r="BL967" s="196"/>
      <c r="BM967" s="196"/>
    </row>
    <row r="968" spans="1:65" x14ac:dyDescent="0.35">
      <c r="A968" s="196"/>
      <c r="B968" s="196"/>
      <c r="C968" s="402"/>
      <c r="D968" s="404"/>
      <c r="E968" s="405">
        <v>5</v>
      </c>
      <c r="F968" s="406"/>
      <c r="G968" s="408"/>
      <c r="H968" s="409"/>
      <c r="I968" s="409"/>
      <c r="J968" s="409"/>
      <c r="K968" s="524"/>
      <c r="L968" s="425" t="s">
        <v>280</v>
      </c>
      <c r="M968" s="425" t="s">
        <v>280</v>
      </c>
      <c r="N968" s="425" t="s">
        <v>280</v>
      </c>
      <c r="O968" s="425" t="s">
        <v>280</v>
      </c>
      <c r="P968" s="425" t="s">
        <v>280</v>
      </c>
      <c r="Q968" s="425" t="s">
        <v>280</v>
      </c>
      <c r="R968" s="425" t="s">
        <v>280</v>
      </c>
      <c r="S968" s="425" t="s">
        <v>280</v>
      </c>
      <c r="T968" s="425" t="s">
        <v>280</v>
      </c>
      <c r="U968" s="425" t="s">
        <v>280</v>
      </c>
      <c r="V968" s="425" t="s">
        <v>280</v>
      </c>
      <c r="W968" s="425" t="s">
        <v>280</v>
      </c>
      <c r="X968" s="425" t="s">
        <v>280</v>
      </c>
      <c r="Y968" s="425" t="s">
        <v>280</v>
      </c>
      <c r="Z968" s="425" t="s">
        <v>280</v>
      </c>
      <c r="AA968" s="425" t="s">
        <v>280</v>
      </c>
      <c r="AB968" s="425" t="s">
        <v>280</v>
      </c>
      <c r="AC968" s="425" t="s">
        <v>280</v>
      </c>
      <c r="AD968" s="425" t="s">
        <v>280</v>
      </c>
      <c r="AE968" s="425" t="s">
        <v>280</v>
      </c>
      <c r="AF968" s="425" t="s">
        <v>280</v>
      </c>
      <c r="AG968" s="425" t="s">
        <v>280</v>
      </c>
      <c r="AH968" s="425" t="s">
        <v>280</v>
      </c>
      <c r="AI968" s="425" t="s">
        <v>280</v>
      </c>
      <c r="AJ968" s="425" t="s">
        <v>280</v>
      </c>
      <c r="AK968" s="425" t="s">
        <v>280</v>
      </c>
      <c r="AL968" s="425" t="s">
        <v>280</v>
      </c>
      <c r="AM968" s="425" t="s">
        <v>280</v>
      </c>
      <c r="AN968" s="425" t="s">
        <v>280</v>
      </c>
      <c r="AO968" s="425" t="s">
        <v>280</v>
      </c>
      <c r="AP968" s="425" t="s">
        <v>280</v>
      </c>
      <c r="AQ968" s="425" t="s">
        <v>280</v>
      </c>
      <c r="AR968" s="425" t="s">
        <v>280</v>
      </c>
      <c r="AS968" s="425" t="s">
        <v>280</v>
      </c>
      <c r="AT968" s="425" t="s">
        <v>280</v>
      </c>
      <c r="AU968" s="425" t="s">
        <v>280</v>
      </c>
      <c r="AV968" s="425" t="s">
        <v>280</v>
      </c>
      <c r="AW968" s="425" t="s">
        <v>280</v>
      </c>
      <c r="AX968" s="425" t="s">
        <v>280</v>
      </c>
      <c r="AY968" s="425" t="s">
        <v>280</v>
      </c>
      <c r="AZ968" s="425" t="s">
        <v>280</v>
      </c>
      <c r="BA968" s="425" t="s">
        <v>280</v>
      </c>
      <c r="BB968" s="425" t="s">
        <v>280</v>
      </c>
      <c r="BC968" s="425" t="s">
        <v>280</v>
      </c>
      <c r="BD968" s="425" t="s">
        <v>280</v>
      </c>
      <c r="BE968" s="425" t="s">
        <v>280</v>
      </c>
      <c r="BF968" s="425" t="s">
        <v>280</v>
      </c>
      <c r="BG968" s="425" t="s">
        <v>280</v>
      </c>
      <c r="BH968" s="425" t="s">
        <v>280</v>
      </c>
      <c r="BI968" s="425" t="s">
        <v>280</v>
      </c>
      <c r="BJ968" s="196"/>
      <c r="BK968" s="196"/>
      <c r="BL968" s="196"/>
      <c r="BM968" s="196"/>
    </row>
    <row r="969" spans="1:65" x14ac:dyDescent="0.35">
      <c r="A969" s="196"/>
      <c r="B969" s="196"/>
      <c r="C969" s="402"/>
      <c r="D969" s="404"/>
      <c r="E969" s="405">
        <v>6</v>
      </c>
      <c r="F969" s="406"/>
      <c r="G969" s="408"/>
      <c r="H969" s="409"/>
      <c r="I969" s="409"/>
      <c r="J969" s="409"/>
      <c r="K969" s="409"/>
      <c r="L969" s="524"/>
      <c r="M969" s="425" t="s">
        <v>280</v>
      </c>
      <c r="N969" s="425" t="s">
        <v>280</v>
      </c>
      <c r="O969" s="425" t="s">
        <v>280</v>
      </c>
      <c r="P969" s="425" t="s">
        <v>280</v>
      </c>
      <c r="Q969" s="425" t="s">
        <v>280</v>
      </c>
      <c r="R969" s="425" t="s">
        <v>280</v>
      </c>
      <c r="S969" s="425" t="s">
        <v>280</v>
      </c>
      <c r="T969" s="425" t="s">
        <v>280</v>
      </c>
      <c r="U969" s="425" t="s">
        <v>280</v>
      </c>
      <c r="V969" s="425" t="s">
        <v>280</v>
      </c>
      <c r="W969" s="425" t="s">
        <v>280</v>
      </c>
      <c r="X969" s="425" t="s">
        <v>280</v>
      </c>
      <c r="Y969" s="425" t="s">
        <v>280</v>
      </c>
      <c r="Z969" s="425" t="s">
        <v>280</v>
      </c>
      <c r="AA969" s="425" t="s">
        <v>280</v>
      </c>
      <c r="AB969" s="425" t="s">
        <v>280</v>
      </c>
      <c r="AC969" s="425" t="s">
        <v>280</v>
      </c>
      <c r="AD969" s="425" t="s">
        <v>280</v>
      </c>
      <c r="AE969" s="425" t="s">
        <v>280</v>
      </c>
      <c r="AF969" s="425" t="s">
        <v>280</v>
      </c>
      <c r="AG969" s="425" t="s">
        <v>280</v>
      </c>
      <c r="AH969" s="425" t="s">
        <v>280</v>
      </c>
      <c r="AI969" s="425" t="s">
        <v>280</v>
      </c>
      <c r="AJ969" s="425" t="s">
        <v>280</v>
      </c>
      <c r="AK969" s="425" t="s">
        <v>280</v>
      </c>
      <c r="AL969" s="425" t="s">
        <v>280</v>
      </c>
      <c r="AM969" s="425" t="s">
        <v>280</v>
      </c>
      <c r="AN969" s="425" t="s">
        <v>280</v>
      </c>
      <c r="AO969" s="425" t="s">
        <v>280</v>
      </c>
      <c r="AP969" s="425" t="s">
        <v>280</v>
      </c>
      <c r="AQ969" s="425" t="s">
        <v>280</v>
      </c>
      <c r="AR969" s="425" t="s">
        <v>280</v>
      </c>
      <c r="AS969" s="425" t="s">
        <v>280</v>
      </c>
      <c r="AT969" s="425" t="s">
        <v>280</v>
      </c>
      <c r="AU969" s="425" t="s">
        <v>280</v>
      </c>
      <c r="AV969" s="425" t="s">
        <v>280</v>
      </c>
      <c r="AW969" s="425" t="s">
        <v>280</v>
      </c>
      <c r="AX969" s="425" t="s">
        <v>280</v>
      </c>
      <c r="AY969" s="425" t="s">
        <v>280</v>
      </c>
      <c r="AZ969" s="425" t="s">
        <v>280</v>
      </c>
      <c r="BA969" s="425" t="s">
        <v>280</v>
      </c>
      <c r="BB969" s="425" t="s">
        <v>280</v>
      </c>
      <c r="BC969" s="425" t="s">
        <v>280</v>
      </c>
      <c r="BD969" s="425" t="s">
        <v>280</v>
      </c>
      <c r="BE969" s="425" t="s">
        <v>280</v>
      </c>
      <c r="BF969" s="425" t="s">
        <v>280</v>
      </c>
      <c r="BG969" s="425" t="s">
        <v>280</v>
      </c>
      <c r="BH969" s="425" t="s">
        <v>280</v>
      </c>
      <c r="BI969" s="425" t="s">
        <v>280</v>
      </c>
      <c r="BJ969" s="196"/>
      <c r="BK969" s="196"/>
      <c r="BL969" s="196"/>
      <c r="BM969" s="196"/>
    </row>
    <row r="970" spans="1:65" x14ac:dyDescent="0.35">
      <c r="A970" s="196"/>
      <c r="B970" s="196"/>
      <c r="C970" s="402"/>
      <c r="D970" s="404"/>
      <c r="E970" s="405">
        <v>7</v>
      </c>
      <c r="F970" s="406"/>
      <c r="G970" s="408"/>
      <c r="H970" s="409"/>
      <c r="I970" s="409"/>
      <c r="J970" s="409"/>
      <c r="K970" s="409"/>
      <c r="L970" s="409"/>
      <c r="M970" s="524"/>
      <c r="N970" s="425" t="s">
        <v>280</v>
      </c>
      <c r="O970" s="425" t="s">
        <v>280</v>
      </c>
      <c r="P970" s="425" t="s">
        <v>280</v>
      </c>
      <c r="Q970" s="425" t="s">
        <v>280</v>
      </c>
      <c r="R970" s="425" t="s">
        <v>280</v>
      </c>
      <c r="S970" s="425" t="s">
        <v>280</v>
      </c>
      <c r="T970" s="425" t="s">
        <v>280</v>
      </c>
      <c r="U970" s="425" t="s">
        <v>280</v>
      </c>
      <c r="V970" s="425" t="s">
        <v>280</v>
      </c>
      <c r="W970" s="425" t="s">
        <v>280</v>
      </c>
      <c r="X970" s="425" t="s">
        <v>280</v>
      </c>
      <c r="Y970" s="425" t="s">
        <v>280</v>
      </c>
      <c r="Z970" s="425" t="s">
        <v>280</v>
      </c>
      <c r="AA970" s="425" t="s">
        <v>280</v>
      </c>
      <c r="AB970" s="425" t="s">
        <v>280</v>
      </c>
      <c r="AC970" s="425" t="s">
        <v>280</v>
      </c>
      <c r="AD970" s="425" t="s">
        <v>280</v>
      </c>
      <c r="AE970" s="425" t="s">
        <v>280</v>
      </c>
      <c r="AF970" s="425" t="s">
        <v>280</v>
      </c>
      <c r="AG970" s="425" t="s">
        <v>280</v>
      </c>
      <c r="AH970" s="425" t="s">
        <v>280</v>
      </c>
      <c r="AI970" s="425" t="s">
        <v>280</v>
      </c>
      <c r="AJ970" s="425" t="s">
        <v>280</v>
      </c>
      <c r="AK970" s="425" t="s">
        <v>280</v>
      </c>
      <c r="AL970" s="425" t="s">
        <v>280</v>
      </c>
      <c r="AM970" s="425" t="s">
        <v>280</v>
      </c>
      <c r="AN970" s="425" t="s">
        <v>280</v>
      </c>
      <c r="AO970" s="425" t="s">
        <v>280</v>
      </c>
      <c r="AP970" s="425" t="s">
        <v>280</v>
      </c>
      <c r="AQ970" s="425" t="s">
        <v>280</v>
      </c>
      <c r="AR970" s="425" t="s">
        <v>280</v>
      </c>
      <c r="AS970" s="425" t="s">
        <v>280</v>
      </c>
      <c r="AT970" s="425" t="s">
        <v>280</v>
      </c>
      <c r="AU970" s="425" t="s">
        <v>280</v>
      </c>
      <c r="AV970" s="425" t="s">
        <v>280</v>
      </c>
      <c r="AW970" s="425" t="s">
        <v>280</v>
      </c>
      <c r="AX970" s="425" t="s">
        <v>280</v>
      </c>
      <c r="AY970" s="425" t="s">
        <v>280</v>
      </c>
      <c r="AZ970" s="425" t="s">
        <v>280</v>
      </c>
      <c r="BA970" s="425" t="s">
        <v>280</v>
      </c>
      <c r="BB970" s="425" t="s">
        <v>280</v>
      </c>
      <c r="BC970" s="425" t="s">
        <v>280</v>
      </c>
      <c r="BD970" s="425" t="s">
        <v>280</v>
      </c>
      <c r="BE970" s="425" t="s">
        <v>280</v>
      </c>
      <c r="BF970" s="425" t="s">
        <v>280</v>
      </c>
      <c r="BG970" s="425" t="s">
        <v>280</v>
      </c>
      <c r="BH970" s="425" t="s">
        <v>280</v>
      </c>
      <c r="BI970" s="425" t="s">
        <v>280</v>
      </c>
      <c r="BJ970" s="196"/>
      <c r="BK970" s="196"/>
      <c r="BL970" s="196"/>
      <c r="BM970" s="196"/>
    </row>
    <row r="971" spans="1:65" x14ac:dyDescent="0.35">
      <c r="A971" s="196"/>
      <c r="B971" s="196"/>
      <c r="C971" s="402"/>
      <c r="D971" s="404"/>
      <c r="E971" s="405">
        <v>8</v>
      </c>
      <c r="F971" s="406"/>
      <c r="G971" s="408"/>
      <c r="H971" s="409"/>
      <c r="I971" s="409"/>
      <c r="J971" s="409"/>
      <c r="K971" s="409"/>
      <c r="L971" s="409"/>
      <c r="M971" s="409"/>
      <c r="N971" s="524"/>
      <c r="O971" s="425" t="s">
        <v>280</v>
      </c>
      <c r="P971" s="425" t="s">
        <v>280</v>
      </c>
      <c r="Q971" s="425" t="s">
        <v>280</v>
      </c>
      <c r="R971" s="425" t="s">
        <v>280</v>
      </c>
      <c r="S971" s="425" t="s">
        <v>280</v>
      </c>
      <c r="T971" s="425" t="s">
        <v>280</v>
      </c>
      <c r="U971" s="425" t="s">
        <v>280</v>
      </c>
      <c r="V971" s="425" t="s">
        <v>280</v>
      </c>
      <c r="W971" s="425" t="s">
        <v>280</v>
      </c>
      <c r="X971" s="425" t="s">
        <v>280</v>
      </c>
      <c r="Y971" s="425" t="s">
        <v>280</v>
      </c>
      <c r="Z971" s="425" t="s">
        <v>280</v>
      </c>
      <c r="AA971" s="425" t="s">
        <v>280</v>
      </c>
      <c r="AB971" s="425" t="s">
        <v>280</v>
      </c>
      <c r="AC971" s="425" t="s">
        <v>280</v>
      </c>
      <c r="AD971" s="425" t="s">
        <v>280</v>
      </c>
      <c r="AE971" s="425" t="s">
        <v>280</v>
      </c>
      <c r="AF971" s="425" t="s">
        <v>280</v>
      </c>
      <c r="AG971" s="425" t="s">
        <v>280</v>
      </c>
      <c r="AH971" s="425" t="s">
        <v>280</v>
      </c>
      <c r="AI971" s="425" t="s">
        <v>280</v>
      </c>
      <c r="AJ971" s="425" t="s">
        <v>280</v>
      </c>
      <c r="AK971" s="425" t="s">
        <v>280</v>
      </c>
      <c r="AL971" s="425" t="s">
        <v>280</v>
      </c>
      <c r="AM971" s="425" t="s">
        <v>280</v>
      </c>
      <c r="AN971" s="425" t="s">
        <v>280</v>
      </c>
      <c r="AO971" s="425" t="s">
        <v>280</v>
      </c>
      <c r="AP971" s="425" t="s">
        <v>280</v>
      </c>
      <c r="AQ971" s="425" t="s">
        <v>280</v>
      </c>
      <c r="AR971" s="425" t="s">
        <v>280</v>
      </c>
      <c r="AS971" s="425" t="s">
        <v>280</v>
      </c>
      <c r="AT971" s="425" t="s">
        <v>280</v>
      </c>
      <c r="AU971" s="425" t="s">
        <v>280</v>
      </c>
      <c r="AV971" s="425" t="s">
        <v>280</v>
      </c>
      <c r="AW971" s="425" t="s">
        <v>280</v>
      </c>
      <c r="AX971" s="425" t="s">
        <v>280</v>
      </c>
      <c r="AY971" s="425" t="s">
        <v>280</v>
      </c>
      <c r="AZ971" s="425" t="s">
        <v>280</v>
      </c>
      <c r="BA971" s="425" t="s">
        <v>280</v>
      </c>
      <c r="BB971" s="425" t="s">
        <v>280</v>
      </c>
      <c r="BC971" s="425" t="s">
        <v>280</v>
      </c>
      <c r="BD971" s="425" t="s">
        <v>280</v>
      </c>
      <c r="BE971" s="425" t="s">
        <v>280</v>
      </c>
      <c r="BF971" s="425" t="s">
        <v>280</v>
      </c>
      <c r="BG971" s="425" t="s">
        <v>280</v>
      </c>
      <c r="BH971" s="425" t="s">
        <v>280</v>
      </c>
      <c r="BI971" s="425" t="s">
        <v>280</v>
      </c>
      <c r="BJ971" s="196"/>
      <c r="BK971" s="196"/>
      <c r="BL971" s="196"/>
      <c r="BM971" s="196"/>
    </row>
    <row r="972" spans="1:65" x14ac:dyDescent="0.35">
      <c r="A972" s="196"/>
      <c r="B972" s="196"/>
      <c r="C972" s="402"/>
      <c r="D972" s="404"/>
      <c r="E972" s="405">
        <v>9</v>
      </c>
      <c r="F972" s="406"/>
      <c r="G972" s="408"/>
      <c r="H972" s="409"/>
      <c r="I972" s="409"/>
      <c r="J972" s="409"/>
      <c r="K972" s="409"/>
      <c r="L972" s="409"/>
      <c r="M972" s="409"/>
      <c r="N972" s="409"/>
      <c r="O972" s="524"/>
      <c r="P972" s="425" t="s">
        <v>280</v>
      </c>
      <c r="Q972" s="425" t="s">
        <v>280</v>
      </c>
      <c r="R972" s="425" t="s">
        <v>280</v>
      </c>
      <c r="S972" s="425" t="s">
        <v>280</v>
      </c>
      <c r="T972" s="425" t="s">
        <v>280</v>
      </c>
      <c r="U972" s="425" t="s">
        <v>280</v>
      </c>
      <c r="V972" s="425" t="s">
        <v>280</v>
      </c>
      <c r="W972" s="425" t="s">
        <v>280</v>
      </c>
      <c r="X972" s="425" t="s">
        <v>280</v>
      </c>
      <c r="Y972" s="425" t="s">
        <v>280</v>
      </c>
      <c r="Z972" s="425" t="s">
        <v>280</v>
      </c>
      <c r="AA972" s="425" t="s">
        <v>280</v>
      </c>
      <c r="AB972" s="425" t="s">
        <v>280</v>
      </c>
      <c r="AC972" s="425" t="s">
        <v>280</v>
      </c>
      <c r="AD972" s="425" t="s">
        <v>280</v>
      </c>
      <c r="AE972" s="425" t="s">
        <v>280</v>
      </c>
      <c r="AF972" s="425" t="s">
        <v>280</v>
      </c>
      <c r="AG972" s="425" t="s">
        <v>280</v>
      </c>
      <c r="AH972" s="425" t="s">
        <v>280</v>
      </c>
      <c r="AI972" s="425" t="s">
        <v>280</v>
      </c>
      <c r="AJ972" s="425" t="s">
        <v>280</v>
      </c>
      <c r="AK972" s="425" t="s">
        <v>280</v>
      </c>
      <c r="AL972" s="425" t="s">
        <v>280</v>
      </c>
      <c r="AM972" s="425" t="s">
        <v>280</v>
      </c>
      <c r="AN972" s="425" t="s">
        <v>280</v>
      </c>
      <c r="AO972" s="425" t="s">
        <v>280</v>
      </c>
      <c r="AP972" s="425" t="s">
        <v>280</v>
      </c>
      <c r="AQ972" s="425" t="s">
        <v>280</v>
      </c>
      <c r="AR972" s="425" t="s">
        <v>280</v>
      </c>
      <c r="AS972" s="425" t="s">
        <v>280</v>
      </c>
      <c r="AT972" s="425" t="s">
        <v>280</v>
      </c>
      <c r="AU972" s="425" t="s">
        <v>280</v>
      </c>
      <c r="AV972" s="425" t="s">
        <v>280</v>
      </c>
      <c r="AW972" s="425" t="s">
        <v>280</v>
      </c>
      <c r="AX972" s="425" t="s">
        <v>280</v>
      </c>
      <c r="AY972" s="425" t="s">
        <v>280</v>
      </c>
      <c r="AZ972" s="425" t="s">
        <v>280</v>
      </c>
      <c r="BA972" s="425" t="s">
        <v>280</v>
      </c>
      <c r="BB972" s="425" t="s">
        <v>280</v>
      </c>
      <c r="BC972" s="425" t="s">
        <v>280</v>
      </c>
      <c r="BD972" s="425" t="s">
        <v>280</v>
      </c>
      <c r="BE972" s="425" t="s">
        <v>280</v>
      </c>
      <c r="BF972" s="425" t="s">
        <v>280</v>
      </c>
      <c r="BG972" s="425" t="s">
        <v>280</v>
      </c>
      <c r="BH972" s="425" t="s">
        <v>280</v>
      </c>
      <c r="BI972" s="425" t="s">
        <v>280</v>
      </c>
      <c r="BJ972" s="196"/>
      <c r="BK972" s="196"/>
      <c r="BL972" s="196"/>
      <c r="BM972" s="196"/>
    </row>
    <row r="973" spans="1:65" x14ac:dyDescent="0.35">
      <c r="A973" s="196"/>
      <c r="B973" s="196"/>
      <c r="C973" s="402"/>
      <c r="D973" s="404"/>
      <c r="E973" s="411">
        <v>10</v>
      </c>
      <c r="F973" s="406"/>
      <c r="G973" s="408"/>
      <c r="H973" s="409"/>
      <c r="I973" s="409"/>
      <c r="J973" s="409"/>
      <c r="K973" s="409"/>
      <c r="L973" s="409"/>
      <c r="M973" s="409"/>
      <c r="N973" s="409"/>
      <c r="O973" s="409"/>
      <c r="P973" s="524"/>
      <c r="Q973" s="425" t="s">
        <v>280</v>
      </c>
      <c r="R973" s="425" t="s">
        <v>280</v>
      </c>
      <c r="S973" s="425" t="s">
        <v>280</v>
      </c>
      <c r="T973" s="425" t="s">
        <v>280</v>
      </c>
      <c r="U973" s="425" t="s">
        <v>280</v>
      </c>
      <c r="V973" s="425" t="s">
        <v>280</v>
      </c>
      <c r="W973" s="425" t="s">
        <v>280</v>
      </c>
      <c r="X973" s="425" t="s">
        <v>280</v>
      </c>
      <c r="Y973" s="425" t="s">
        <v>280</v>
      </c>
      <c r="Z973" s="425" t="s">
        <v>280</v>
      </c>
      <c r="AA973" s="425" t="s">
        <v>280</v>
      </c>
      <c r="AB973" s="425" t="s">
        <v>280</v>
      </c>
      <c r="AC973" s="425" t="s">
        <v>280</v>
      </c>
      <c r="AD973" s="425" t="s">
        <v>280</v>
      </c>
      <c r="AE973" s="425" t="s">
        <v>280</v>
      </c>
      <c r="AF973" s="425" t="s">
        <v>280</v>
      </c>
      <c r="AG973" s="425" t="s">
        <v>280</v>
      </c>
      <c r="AH973" s="425" t="s">
        <v>280</v>
      </c>
      <c r="AI973" s="425" t="s">
        <v>280</v>
      </c>
      <c r="AJ973" s="425" t="s">
        <v>280</v>
      </c>
      <c r="AK973" s="425" t="s">
        <v>280</v>
      </c>
      <c r="AL973" s="425" t="s">
        <v>280</v>
      </c>
      <c r="AM973" s="425" t="s">
        <v>280</v>
      </c>
      <c r="AN973" s="425" t="s">
        <v>280</v>
      </c>
      <c r="AO973" s="425" t="s">
        <v>280</v>
      </c>
      <c r="AP973" s="425" t="s">
        <v>280</v>
      </c>
      <c r="AQ973" s="425" t="s">
        <v>280</v>
      </c>
      <c r="AR973" s="425" t="s">
        <v>280</v>
      </c>
      <c r="AS973" s="425" t="s">
        <v>280</v>
      </c>
      <c r="AT973" s="425" t="s">
        <v>280</v>
      </c>
      <c r="AU973" s="425" t="s">
        <v>280</v>
      </c>
      <c r="AV973" s="425" t="s">
        <v>280</v>
      </c>
      <c r="AW973" s="425" t="s">
        <v>280</v>
      </c>
      <c r="AX973" s="425" t="s">
        <v>280</v>
      </c>
      <c r="AY973" s="425" t="s">
        <v>280</v>
      </c>
      <c r="AZ973" s="425" t="s">
        <v>280</v>
      </c>
      <c r="BA973" s="425" t="s">
        <v>280</v>
      </c>
      <c r="BB973" s="425" t="s">
        <v>280</v>
      </c>
      <c r="BC973" s="425" t="s">
        <v>280</v>
      </c>
      <c r="BD973" s="425" t="s">
        <v>280</v>
      </c>
      <c r="BE973" s="425" t="s">
        <v>280</v>
      </c>
      <c r="BF973" s="425" t="s">
        <v>280</v>
      </c>
      <c r="BG973" s="425" t="s">
        <v>280</v>
      </c>
      <c r="BH973" s="425" t="s">
        <v>280</v>
      </c>
      <c r="BI973" s="425" t="s">
        <v>280</v>
      </c>
      <c r="BJ973" s="196"/>
      <c r="BK973" s="196"/>
      <c r="BL973" s="196"/>
      <c r="BM973" s="196"/>
    </row>
    <row r="974" spans="1:65" x14ac:dyDescent="0.35">
      <c r="A974" s="196"/>
      <c r="B974" s="196"/>
      <c r="C974" s="402" t="s">
        <v>62</v>
      </c>
      <c r="D974" s="196"/>
      <c r="E974" s="196"/>
      <c r="F974" s="412"/>
      <c r="G974" s="426">
        <v>-142.74918547528634</v>
      </c>
      <c r="H974" s="426">
        <v>-85.649511285171812</v>
      </c>
      <c r="I974" s="426">
        <v>-51.389706771103079</v>
      </c>
      <c r="J974" s="426">
        <v>-30.833824062661847</v>
      </c>
      <c r="K974" s="426">
        <v>-18.500294437597109</v>
      </c>
      <c r="L974" s="426">
        <v>0</v>
      </c>
      <c r="M974" s="426">
        <v>0</v>
      </c>
      <c r="N974" s="426">
        <v>0</v>
      </c>
      <c r="O974" s="426">
        <v>0</v>
      </c>
      <c r="P974" s="426">
        <v>0</v>
      </c>
      <c r="Q974" s="426">
        <v>0</v>
      </c>
      <c r="R974" s="426">
        <v>0</v>
      </c>
      <c r="S974" s="426">
        <v>0</v>
      </c>
      <c r="T974" s="426">
        <v>0</v>
      </c>
      <c r="U974" s="426">
        <v>0</v>
      </c>
      <c r="V974" s="426">
        <v>0</v>
      </c>
      <c r="W974" s="426">
        <v>0</v>
      </c>
      <c r="X974" s="426">
        <v>0</v>
      </c>
      <c r="Y974" s="426">
        <v>0</v>
      </c>
      <c r="Z974" s="426">
        <v>0</v>
      </c>
      <c r="AA974" s="426">
        <v>0</v>
      </c>
      <c r="AB974" s="426">
        <v>0</v>
      </c>
      <c r="AC974" s="426">
        <v>0</v>
      </c>
      <c r="AD974" s="426">
        <v>0</v>
      </c>
      <c r="AE974" s="426">
        <v>0</v>
      </c>
      <c r="AF974" s="426">
        <v>0</v>
      </c>
      <c r="AG974" s="426">
        <v>0</v>
      </c>
      <c r="AH974" s="426">
        <v>0</v>
      </c>
      <c r="AI974" s="426">
        <v>0</v>
      </c>
      <c r="AJ974" s="426">
        <v>0</v>
      </c>
      <c r="AK974" s="426">
        <v>0</v>
      </c>
      <c r="AL974" s="426">
        <v>0</v>
      </c>
      <c r="AM974" s="426">
        <v>0</v>
      </c>
      <c r="AN974" s="426">
        <v>0</v>
      </c>
      <c r="AO974" s="426">
        <v>0</v>
      </c>
      <c r="AP974" s="426">
        <v>0</v>
      </c>
      <c r="AQ974" s="426">
        <v>0</v>
      </c>
      <c r="AR974" s="426">
        <v>0</v>
      </c>
      <c r="AS974" s="426">
        <v>0</v>
      </c>
      <c r="AT974" s="426">
        <v>0</v>
      </c>
      <c r="AU974" s="426">
        <v>0</v>
      </c>
      <c r="AV974" s="426">
        <v>0</v>
      </c>
      <c r="AW974" s="426">
        <v>0</v>
      </c>
      <c r="AX974" s="426">
        <v>0</v>
      </c>
      <c r="AY974" s="426">
        <v>0</v>
      </c>
      <c r="AZ974" s="426">
        <v>0</v>
      </c>
      <c r="BA974" s="426">
        <v>0</v>
      </c>
      <c r="BB974" s="426">
        <v>0</v>
      </c>
      <c r="BC974" s="426">
        <v>0</v>
      </c>
      <c r="BD974" s="426">
        <v>0</v>
      </c>
      <c r="BE974" s="426">
        <v>0</v>
      </c>
      <c r="BF974" s="426">
        <v>0</v>
      </c>
      <c r="BG974" s="426">
        <v>0</v>
      </c>
      <c r="BH974" s="426">
        <v>0</v>
      </c>
      <c r="BI974" s="426">
        <v>0</v>
      </c>
      <c r="BJ974" s="196"/>
      <c r="BK974" s="196"/>
      <c r="BL974" s="196"/>
      <c r="BM974" s="196"/>
    </row>
    <row r="975" spans="1:65" x14ac:dyDescent="0.35">
      <c r="A975" s="196"/>
      <c r="B975" s="397" t="s">
        <v>63</v>
      </c>
      <c r="C975" s="398"/>
      <c r="D975" s="399" t="s">
        <v>499</v>
      </c>
      <c r="E975" s="398"/>
      <c r="F975" s="400"/>
      <c r="G975" s="401">
        <v>0.39422261540859616</v>
      </c>
      <c r="H975" s="401">
        <v>0.39334496993935825</v>
      </c>
      <c r="I975" s="401">
        <v>0.19516364004634168</v>
      </c>
      <c r="J975" s="401">
        <v>2.4443719900033049E-3</v>
      </c>
      <c r="K975" s="401">
        <v>1.9787773252407711E-3</v>
      </c>
      <c r="L975" s="401">
        <v>0</v>
      </c>
      <c r="M975" s="401">
        <v>0</v>
      </c>
      <c r="N975" s="401">
        <v>0</v>
      </c>
      <c r="O975" s="401">
        <v>0</v>
      </c>
      <c r="P975" s="401">
        <v>0</v>
      </c>
      <c r="Q975" s="401">
        <v>0</v>
      </c>
      <c r="R975" s="401">
        <v>0</v>
      </c>
      <c r="S975" s="401">
        <v>0</v>
      </c>
      <c r="T975" s="401">
        <v>0</v>
      </c>
      <c r="U975" s="401">
        <v>0</v>
      </c>
      <c r="V975" s="401">
        <v>0</v>
      </c>
      <c r="W975" s="401">
        <v>0</v>
      </c>
      <c r="X975" s="401">
        <v>0</v>
      </c>
      <c r="Y975" s="401">
        <v>0</v>
      </c>
      <c r="Z975" s="401">
        <v>0</v>
      </c>
      <c r="AA975" s="401">
        <v>0</v>
      </c>
      <c r="AB975" s="401">
        <v>0</v>
      </c>
      <c r="AC975" s="401">
        <v>0</v>
      </c>
      <c r="AD975" s="401">
        <v>0</v>
      </c>
      <c r="AE975" s="401">
        <v>0</v>
      </c>
      <c r="AF975" s="401">
        <v>0</v>
      </c>
      <c r="AG975" s="401">
        <v>0</v>
      </c>
      <c r="AH975" s="401">
        <v>0</v>
      </c>
      <c r="AI975" s="401">
        <v>0</v>
      </c>
      <c r="AJ975" s="401">
        <v>0</v>
      </c>
      <c r="AK975" s="401">
        <v>0</v>
      </c>
      <c r="AL975" s="401">
        <v>0</v>
      </c>
      <c r="AM975" s="401">
        <v>0</v>
      </c>
      <c r="AN975" s="401">
        <v>0</v>
      </c>
      <c r="AO975" s="401">
        <v>0</v>
      </c>
      <c r="AP975" s="401">
        <v>0</v>
      </c>
      <c r="AQ975" s="401">
        <v>0</v>
      </c>
      <c r="AR975" s="401">
        <v>0</v>
      </c>
      <c r="AS975" s="401">
        <v>0</v>
      </c>
      <c r="AT975" s="401">
        <v>0</v>
      </c>
      <c r="AU975" s="401">
        <v>0</v>
      </c>
      <c r="AV975" s="401">
        <v>0</v>
      </c>
      <c r="AW975" s="401">
        <v>0</v>
      </c>
      <c r="AX975" s="401">
        <v>0</v>
      </c>
      <c r="AY975" s="401">
        <v>0</v>
      </c>
      <c r="AZ975" s="401">
        <v>0</v>
      </c>
      <c r="BA975" s="401">
        <v>0</v>
      </c>
      <c r="BB975" s="401">
        <v>0</v>
      </c>
      <c r="BC975" s="401">
        <v>0</v>
      </c>
      <c r="BD975" s="401">
        <v>0</v>
      </c>
      <c r="BE975" s="401">
        <v>0</v>
      </c>
      <c r="BF975" s="401">
        <v>0</v>
      </c>
      <c r="BG975" s="401">
        <v>0</v>
      </c>
      <c r="BH975" s="401">
        <v>0</v>
      </c>
      <c r="BI975" s="401">
        <v>0</v>
      </c>
      <c r="BJ975" s="196"/>
      <c r="BK975" s="196"/>
      <c r="BL975" s="196"/>
      <c r="BM975" s="196"/>
    </row>
    <row r="976" spans="1:65" ht="118" x14ac:dyDescent="0.35">
      <c r="A976" s="196"/>
      <c r="B976" s="196"/>
      <c r="C976" s="402"/>
      <c r="D976" s="404" t="s">
        <v>500</v>
      </c>
      <c r="E976" s="405">
        <v>0</v>
      </c>
      <c r="F976" s="406"/>
      <c r="G976" s="407"/>
      <c r="H976" s="407"/>
      <c r="I976" s="407"/>
      <c r="J976" s="407"/>
      <c r="K976" s="407"/>
      <c r="L976" s="407"/>
      <c r="M976" s="407"/>
      <c r="N976" s="407"/>
      <c r="O976" s="407"/>
      <c r="P976" s="407"/>
      <c r="Q976" s="425"/>
      <c r="R976" s="425"/>
      <c r="S976" s="425"/>
      <c r="T976" s="425"/>
      <c r="U976" s="425"/>
      <c r="V976" s="425"/>
      <c r="W976" s="425"/>
      <c r="X976" s="425"/>
      <c r="Y976" s="425"/>
      <c r="Z976" s="425"/>
      <c r="AA976" s="425"/>
      <c r="AB976" s="425"/>
      <c r="AC976" s="425"/>
      <c r="AD976" s="425"/>
      <c r="AE976" s="425"/>
      <c r="AF976" s="425"/>
      <c r="AG976" s="425"/>
      <c r="AH976" s="425"/>
      <c r="AI976" s="425"/>
      <c r="AJ976" s="425"/>
      <c r="AK976" s="425"/>
      <c r="AL976" s="425"/>
      <c r="AM976" s="425"/>
      <c r="AN976" s="425"/>
      <c r="AO976" s="425"/>
      <c r="AP976" s="425"/>
      <c r="AQ976" s="425"/>
      <c r="AR976" s="425"/>
      <c r="AS976" s="425"/>
      <c r="AT976" s="425"/>
      <c r="AU976" s="425"/>
      <c r="AV976" s="425"/>
      <c r="AW976" s="425"/>
      <c r="AX976" s="425"/>
      <c r="AY976" s="425"/>
      <c r="AZ976" s="425"/>
      <c r="BA976" s="425"/>
      <c r="BB976" s="425"/>
      <c r="BC976" s="425"/>
      <c r="BD976" s="425"/>
      <c r="BE976" s="425"/>
      <c r="BF976" s="425"/>
      <c r="BG976" s="425"/>
      <c r="BH976" s="425"/>
      <c r="BI976" s="425"/>
      <c r="BJ976" s="196"/>
      <c r="BK976" s="196"/>
      <c r="BL976" s="196"/>
      <c r="BM976" s="196"/>
    </row>
    <row r="977" spans="1:65" x14ac:dyDescent="0.35">
      <c r="A977" s="196"/>
      <c r="B977" s="196"/>
      <c r="C977" s="402"/>
      <c r="D977" s="404"/>
      <c r="E977" s="405">
        <v>1</v>
      </c>
      <c r="F977" s="406"/>
      <c r="G977" s="523"/>
      <c r="H977" s="425">
        <v>0</v>
      </c>
      <c r="I977" s="425">
        <v>0</v>
      </c>
      <c r="J977" s="425">
        <v>0</v>
      </c>
      <c r="K977" s="425">
        <v>0</v>
      </c>
      <c r="L977" s="425">
        <v>0</v>
      </c>
      <c r="M977" s="425">
        <v>0</v>
      </c>
      <c r="N977" s="425">
        <v>0</v>
      </c>
      <c r="O977" s="425">
        <v>0</v>
      </c>
      <c r="P977" s="425">
        <v>0</v>
      </c>
      <c r="Q977" s="425">
        <v>0</v>
      </c>
      <c r="R977" s="425">
        <v>0</v>
      </c>
      <c r="S977" s="425">
        <v>0</v>
      </c>
      <c r="T977" s="425">
        <v>0</v>
      </c>
      <c r="U977" s="425">
        <v>0</v>
      </c>
      <c r="V977" s="425">
        <v>0</v>
      </c>
      <c r="W977" s="425">
        <v>0</v>
      </c>
      <c r="X977" s="425">
        <v>0</v>
      </c>
      <c r="Y977" s="425">
        <v>0</v>
      </c>
      <c r="Z977" s="425">
        <v>0</v>
      </c>
      <c r="AA977" s="425">
        <v>0</v>
      </c>
      <c r="AB977" s="425">
        <v>0</v>
      </c>
      <c r="AC977" s="425">
        <v>0</v>
      </c>
      <c r="AD977" s="425">
        <v>0</v>
      </c>
      <c r="AE977" s="425">
        <v>0</v>
      </c>
      <c r="AF977" s="425">
        <v>0</v>
      </c>
      <c r="AG977" s="425">
        <v>0</v>
      </c>
      <c r="AH977" s="425">
        <v>0</v>
      </c>
      <c r="AI977" s="425">
        <v>0</v>
      </c>
      <c r="AJ977" s="425">
        <v>0</v>
      </c>
      <c r="AK977" s="425">
        <v>0</v>
      </c>
      <c r="AL977" s="425">
        <v>0</v>
      </c>
      <c r="AM977" s="425">
        <v>0</v>
      </c>
      <c r="AN977" s="425">
        <v>0</v>
      </c>
      <c r="AO977" s="425">
        <v>0</v>
      </c>
      <c r="AP977" s="425">
        <v>0</v>
      </c>
      <c r="AQ977" s="425">
        <v>0</v>
      </c>
      <c r="AR977" s="425">
        <v>0</v>
      </c>
      <c r="AS977" s="425">
        <v>0</v>
      </c>
      <c r="AT977" s="425">
        <v>0</v>
      </c>
      <c r="AU977" s="425">
        <v>0</v>
      </c>
      <c r="AV977" s="425">
        <v>0</v>
      </c>
      <c r="AW977" s="425">
        <v>0</v>
      </c>
      <c r="AX977" s="425">
        <v>0</v>
      </c>
      <c r="AY977" s="425">
        <v>0</v>
      </c>
      <c r="AZ977" s="425">
        <v>0</v>
      </c>
      <c r="BA977" s="425">
        <v>0</v>
      </c>
      <c r="BB977" s="425">
        <v>0</v>
      </c>
      <c r="BC977" s="425">
        <v>0</v>
      </c>
      <c r="BD977" s="425">
        <v>0</v>
      </c>
      <c r="BE977" s="425">
        <v>0</v>
      </c>
      <c r="BF977" s="425">
        <v>0</v>
      </c>
      <c r="BG977" s="425">
        <v>0</v>
      </c>
      <c r="BH977" s="425">
        <v>0</v>
      </c>
      <c r="BI977" s="425">
        <v>0</v>
      </c>
      <c r="BJ977" s="196"/>
      <c r="BK977" s="196"/>
      <c r="BL977" s="196"/>
      <c r="BM977" s="196"/>
    </row>
    <row r="978" spans="1:65" x14ac:dyDescent="0.35">
      <c r="A978" s="196"/>
      <c r="B978" s="196"/>
      <c r="C978" s="402"/>
      <c r="D978" s="404"/>
      <c r="E978" s="405">
        <v>2</v>
      </c>
      <c r="F978" s="406"/>
      <c r="G978" s="408"/>
      <c r="H978" s="524"/>
      <c r="I978" s="425">
        <v>0</v>
      </c>
      <c r="J978" s="425">
        <v>0</v>
      </c>
      <c r="K978" s="425">
        <v>0</v>
      </c>
      <c r="L978" s="425">
        <v>0</v>
      </c>
      <c r="M978" s="425">
        <v>0</v>
      </c>
      <c r="N978" s="425">
        <v>0</v>
      </c>
      <c r="O978" s="425">
        <v>0</v>
      </c>
      <c r="P978" s="425">
        <v>0</v>
      </c>
      <c r="Q978" s="425">
        <v>0</v>
      </c>
      <c r="R978" s="425">
        <v>0</v>
      </c>
      <c r="S978" s="425">
        <v>0</v>
      </c>
      <c r="T978" s="425">
        <v>0</v>
      </c>
      <c r="U978" s="425">
        <v>0</v>
      </c>
      <c r="V978" s="425">
        <v>0</v>
      </c>
      <c r="W978" s="425">
        <v>0</v>
      </c>
      <c r="X978" s="425">
        <v>0</v>
      </c>
      <c r="Y978" s="425">
        <v>0</v>
      </c>
      <c r="Z978" s="425">
        <v>0</v>
      </c>
      <c r="AA978" s="425">
        <v>0</v>
      </c>
      <c r="AB978" s="425">
        <v>0</v>
      </c>
      <c r="AC978" s="425">
        <v>0</v>
      </c>
      <c r="AD978" s="425">
        <v>0</v>
      </c>
      <c r="AE978" s="425">
        <v>0</v>
      </c>
      <c r="AF978" s="425">
        <v>0</v>
      </c>
      <c r="AG978" s="425">
        <v>0</v>
      </c>
      <c r="AH978" s="425">
        <v>0</v>
      </c>
      <c r="AI978" s="425">
        <v>0</v>
      </c>
      <c r="AJ978" s="425">
        <v>0</v>
      </c>
      <c r="AK978" s="425">
        <v>0</v>
      </c>
      <c r="AL978" s="425">
        <v>0</v>
      </c>
      <c r="AM978" s="425">
        <v>0</v>
      </c>
      <c r="AN978" s="425">
        <v>0</v>
      </c>
      <c r="AO978" s="425">
        <v>0</v>
      </c>
      <c r="AP978" s="425">
        <v>0</v>
      </c>
      <c r="AQ978" s="425">
        <v>0</v>
      </c>
      <c r="AR978" s="425">
        <v>0</v>
      </c>
      <c r="AS978" s="425">
        <v>0</v>
      </c>
      <c r="AT978" s="425">
        <v>0</v>
      </c>
      <c r="AU978" s="425">
        <v>0</v>
      </c>
      <c r="AV978" s="425">
        <v>0</v>
      </c>
      <c r="AW978" s="425">
        <v>0</v>
      </c>
      <c r="AX978" s="425">
        <v>0</v>
      </c>
      <c r="AY978" s="425">
        <v>0</v>
      </c>
      <c r="AZ978" s="425">
        <v>0</v>
      </c>
      <c r="BA978" s="425">
        <v>0</v>
      </c>
      <c r="BB978" s="425">
        <v>0</v>
      </c>
      <c r="BC978" s="425">
        <v>0</v>
      </c>
      <c r="BD978" s="425">
        <v>0</v>
      </c>
      <c r="BE978" s="425">
        <v>0</v>
      </c>
      <c r="BF978" s="425">
        <v>0</v>
      </c>
      <c r="BG978" s="425">
        <v>0</v>
      </c>
      <c r="BH978" s="425">
        <v>0</v>
      </c>
      <c r="BI978" s="425">
        <v>0</v>
      </c>
      <c r="BJ978" s="407"/>
      <c r="BK978" s="196"/>
      <c r="BL978" s="196"/>
      <c r="BM978" s="196"/>
    </row>
    <row r="979" spans="1:65" x14ac:dyDescent="0.35">
      <c r="A979" s="196"/>
      <c r="B979" s="196"/>
      <c r="C979" s="402"/>
      <c r="D979" s="404"/>
      <c r="E979" s="405">
        <v>3</v>
      </c>
      <c r="F979" s="406"/>
      <c r="G979" s="408"/>
      <c r="H979" s="409"/>
      <c r="I979" s="524"/>
      <c r="J979" s="425">
        <v>0</v>
      </c>
      <c r="K979" s="425">
        <v>0</v>
      </c>
      <c r="L979" s="425">
        <v>0</v>
      </c>
      <c r="M979" s="425">
        <v>0</v>
      </c>
      <c r="N979" s="425">
        <v>0</v>
      </c>
      <c r="O979" s="425">
        <v>0</v>
      </c>
      <c r="P979" s="425">
        <v>0</v>
      </c>
      <c r="Q979" s="425">
        <v>0</v>
      </c>
      <c r="R979" s="425">
        <v>0</v>
      </c>
      <c r="S979" s="425">
        <v>0</v>
      </c>
      <c r="T979" s="425">
        <v>0</v>
      </c>
      <c r="U979" s="425">
        <v>0</v>
      </c>
      <c r="V979" s="425">
        <v>0</v>
      </c>
      <c r="W979" s="425">
        <v>0</v>
      </c>
      <c r="X979" s="425">
        <v>0</v>
      </c>
      <c r="Y979" s="425">
        <v>0</v>
      </c>
      <c r="Z979" s="425">
        <v>0</v>
      </c>
      <c r="AA979" s="425">
        <v>0</v>
      </c>
      <c r="AB979" s="425">
        <v>0</v>
      </c>
      <c r="AC979" s="425">
        <v>0</v>
      </c>
      <c r="AD979" s="425">
        <v>0</v>
      </c>
      <c r="AE979" s="425">
        <v>0</v>
      </c>
      <c r="AF979" s="425">
        <v>0</v>
      </c>
      <c r="AG979" s="425">
        <v>0</v>
      </c>
      <c r="AH979" s="425">
        <v>0</v>
      </c>
      <c r="AI979" s="425">
        <v>0</v>
      </c>
      <c r="AJ979" s="425">
        <v>0</v>
      </c>
      <c r="AK979" s="425">
        <v>0</v>
      </c>
      <c r="AL979" s="425">
        <v>0</v>
      </c>
      <c r="AM979" s="425">
        <v>0</v>
      </c>
      <c r="AN979" s="425">
        <v>0</v>
      </c>
      <c r="AO979" s="425">
        <v>0</v>
      </c>
      <c r="AP979" s="425">
        <v>0</v>
      </c>
      <c r="AQ979" s="425">
        <v>0</v>
      </c>
      <c r="AR979" s="425">
        <v>0</v>
      </c>
      <c r="AS979" s="425">
        <v>0</v>
      </c>
      <c r="AT979" s="425">
        <v>0</v>
      </c>
      <c r="AU979" s="425">
        <v>0</v>
      </c>
      <c r="AV979" s="425">
        <v>0</v>
      </c>
      <c r="AW979" s="425">
        <v>0</v>
      </c>
      <c r="AX979" s="425">
        <v>0</v>
      </c>
      <c r="AY979" s="425">
        <v>0</v>
      </c>
      <c r="AZ979" s="425">
        <v>0</v>
      </c>
      <c r="BA979" s="425">
        <v>0</v>
      </c>
      <c r="BB979" s="425">
        <v>0</v>
      </c>
      <c r="BC979" s="425">
        <v>0</v>
      </c>
      <c r="BD979" s="425">
        <v>0</v>
      </c>
      <c r="BE979" s="425">
        <v>0</v>
      </c>
      <c r="BF979" s="425">
        <v>0</v>
      </c>
      <c r="BG979" s="425">
        <v>0</v>
      </c>
      <c r="BH979" s="425">
        <v>0</v>
      </c>
      <c r="BI979" s="425">
        <v>0</v>
      </c>
      <c r="BJ979" s="196"/>
      <c r="BK979" s="196"/>
      <c r="BL979" s="196"/>
      <c r="BM979" s="196"/>
    </row>
    <row r="980" spans="1:65" x14ac:dyDescent="0.35">
      <c r="A980" s="196"/>
      <c r="B980" s="196"/>
      <c r="C980" s="402"/>
      <c r="D980" s="404"/>
      <c r="E980" s="405">
        <v>4</v>
      </c>
      <c r="F980" s="406"/>
      <c r="G980" s="408"/>
      <c r="H980" s="409"/>
      <c r="I980" s="409"/>
      <c r="J980" s="524"/>
      <c r="K980" s="425">
        <v>0</v>
      </c>
      <c r="L980" s="425">
        <v>0</v>
      </c>
      <c r="M980" s="425">
        <v>0</v>
      </c>
      <c r="N980" s="425">
        <v>0</v>
      </c>
      <c r="O980" s="425">
        <v>0</v>
      </c>
      <c r="P980" s="425">
        <v>0</v>
      </c>
      <c r="Q980" s="425">
        <v>0</v>
      </c>
      <c r="R980" s="425">
        <v>0</v>
      </c>
      <c r="S980" s="425">
        <v>0</v>
      </c>
      <c r="T980" s="425">
        <v>0</v>
      </c>
      <c r="U980" s="425">
        <v>0</v>
      </c>
      <c r="V980" s="425">
        <v>0</v>
      </c>
      <c r="W980" s="425">
        <v>0</v>
      </c>
      <c r="X980" s="425">
        <v>0</v>
      </c>
      <c r="Y980" s="425">
        <v>0</v>
      </c>
      <c r="Z980" s="425">
        <v>0</v>
      </c>
      <c r="AA980" s="425">
        <v>0</v>
      </c>
      <c r="AB980" s="425">
        <v>0</v>
      </c>
      <c r="AC980" s="425">
        <v>0</v>
      </c>
      <c r="AD980" s="425">
        <v>0</v>
      </c>
      <c r="AE980" s="425">
        <v>0</v>
      </c>
      <c r="AF980" s="425">
        <v>0</v>
      </c>
      <c r="AG980" s="425">
        <v>0</v>
      </c>
      <c r="AH980" s="425">
        <v>0</v>
      </c>
      <c r="AI980" s="425">
        <v>0</v>
      </c>
      <c r="AJ980" s="425">
        <v>0</v>
      </c>
      <c r="AK980" s="425">
        <v>0</v>
      </c>
      <c r="AL980" s="425">
        <v>0</v>
      </c>
      <c r="AM980" s="425">
        <v>0</v>
      </c>
      <c r="AN980" s="425">
        <v>0</v>
      </c>
      <c r="AO980" s="425">
        <v>0</v>
      </c>
      <c r="AP980" s="425">
        <v>0</v>
      </c>
      <c r="AQ980" s="425">
        <v>0</v>
      </c>
      <c r="AR980" s="425">
        <v>0</v>
      </c>
      <c r="AS980" s="425">
        <v>0</v>
      </c>
      <c r="AT980" s="425">
        <v>0</v>
      </c>
      <c r="AU980" s="425">
        <v>0</v>
      </c>
      <c r="AV980" s="425">
        <v>0</v>
      </c>
      <c r="AW980" s="425">
        <v>0</v>
      </c>
      <c r="AX980" s="425">
        <v>0</v>
      </c>
      <c r="AY980" s="425">
        <v>0</v>
      </c>
      <c r="AZ980" s="425">
        <v>0</v>
      </c>
      <c r="BA980" s="425">
        <v>0</v>
      </c>
      <c r="BB980" s="425">
        <v>0</v>
      </c>
      <c r="BC980" s="425">
        <v>0</v>
      </c>
      <c r="BD980" s="425">
        <v>0</v>
      </c>
      <c r="BE980" s="425">
        <v>0</v>
      </c>
      <c r="BF980" s="425">
        <v>0</v>
      </c>
      <c r="BG980" s="425">
        <v>0</v>
      </c>
      <c r="BH980" s="425">
        <v>0</v>
      </c>
      <c r="BI980" s="425">
        <v>0</v>
      </c>
      <c r="BJ980" s="196"/>
      <c r="BK980" s="196"/>
      <c r="BL980" s="196"/>
      <c r="BM980" s="196"/>
    </row>
    <row r="981" spans="1:65" x14ac:dyDescent="0.35">
      <c r="A981" s="196"/>
      <c r="B981" s="196"/>
      <c r="C981" s="402"/>
      <c r="D981" s="404"/>
      <c r="E981" s="405">
        <v>5</v>
      </c>
      <c r="F981" s="406"/>
      <c r="G981" s="408"/>
      <c r="H981" s="409"/>
      <c r="I981" s="409"/>
      <c r="J981" s="409"/>
      <c r="K981" s="524"/>
      <c r="L981" s="425">
        <v>0</v>
      </c>
      <c r="M981" s="425">
        <v>0</v>
      </c>
      <c r="N981" s="425">
        <v>0</v>
      </c>
      <c r="O981" s="425">
        <v>0</v>
      </c>
      <c r="P981" s="425">
        <v>0</v>
      </c>
      <c r="Q981" s="425">
        <v>0</v>
      </c>
      <c r="R981" s="425">
        <v>0</v>
      </c>
      <c r="S981" s="425">
        <v>0</v>
      </c>
      <c r="T981" s="425">
        <v>0</v>
      </c>
      <c r="U981" s="425">
        <v>0</v>
      </c>
      <c r="V981" s="425">
        <v>0</v>
      </c>
      <c r="W981" s="425">
        <v>0</v>
      </c>
      <c r="X981" s="425">
        <v>0</v>
      </c>
      <c r="Y981" s="425">
        <v>0</v>
      </c>
      <c r="Z981" s="425">
        <v>0</v>
      </c>
      <c r="AA981" s="425">
        <v>0</v>
      </c>
      <c r="AB981" s="425">
        <v>0</v>
      </c>
      <c r="AC981" s="425">
        <v>0</v>
      </c>
      <c r="AD981" s="425">
        <v>0</v>
      </c>
      <c r="AE981" s="425">
        <v>0</v>
      </c>
      <c r="AF981" s="425">
        <v>0</v>
      </c>
      <c r="AG981" s="425">
        <v>0</v>
      </c>
      <c r="AH981" s="425">
        <v>0</v>
      </c>
      <c r="AI981" s="425">
        <v>0</v>
      </c>
      <c r="AJ981" s="425">
        <v>0</v>
      </c>
      <c r="AK981" s="425">
        <v>0</v>
      </c>
      <c r="AL981" s="425">
        <v>0</v>
      </c>
      <c r="AM981" s="425">
        <v>0</v>
      </c>
      <c r="AN981" s="425">
        <v>0</v>
      </c>
      <c r="AO981" s="425">
        <v>0</v>
      </c>
      <c r="AP981" s="425">
        <v>0</v>
      </c>
      <c r="AQ981" s="425">
        <v>0</v>
      </c>
      <c r="AR981" s="425">
        <v>0</v>
      </c>
      <c r="AS981" s="425">
        <v>0</v>
      </c>
      <c r="AT981" s="425">
        <v>0</v>
      </c>
      <c r="AU981" s="425">
        <v>0</v>
      </c>
      <c r="AV981" s="425">
        <v>0</v>
      </c>
      <c r="AW981" s="425">
        <v>0</v>
      </c>
      <c r="AX981" s="425">
        <v>0</v>
      </c>
      <c r="AY981" s="425">
        <v>0</v>
      </c>
      <c r="AZ981" s="425">
        <v>0</v>
      </c>
      <c r="BA981" s="425">
        <v>0</v>
      </c>
      <c r="BB981" s="425">
        <v>0</v>
      </c>
      <c r="BC981" s="425">
        <v>0</v>
      </c>
      <c r="BD981" s="425">
        <v>0</v>
      </c>
      <c r="BE981" s="425">
        <v>0</v>
      </c>
      <c r="BF981" s="425">
        <v>0</v>
      </c>
      <c r="BG981" s="425">
        <v>0</v>
      </c>
      <c r="BH981" s="425">
        <v>0</v>
      </c>
      <c r="BI981" s="425">
        <v>0</v>
      </c>
      <c r="BJ981" s="196"/>
      <c r="BK981" s="196"/>
      <c r="BL981" s="196"/>
      <c r="BM981" s="196"/>
    </row>
    <row r="982" spans="1:65" x14ac:dyDescent="0.35">
      <c r="A982" s="196"/>
      <c r="B982" s="196"/>
      <c r="C982" s="402"/>
      <c r="D982" s="404"/>
      <c r="E982" s="405">
        <v>6</v>
      </c>
      <c r="F982" s="406"/>
      <c r="G982" s="408"/>
      <c r="H982" s="409"/>
      <c r="I982" s="409"/>
      <c r="J982" s="409"/>
      <c r="K982" s="409"/>
      <c r="L982" s="524"/>
      <c r="M982" s="425">
        <v>0</v>
      </c>
      <c r="N982" s="425">
        <v>0</v>
      </c>
      <c r="O982" s="425">
        <v>0</v>
      </c>
      <c r="P982" s="425">
        <v>0</v>
      </c>
      <c r="Q982" s="425">
        <v>0</v>
      </c>
      <c r="R982" s="425">
        <v>0</v>
      </c>
      <c r="S982" s="425">
        <v>0</v>
      </c>
      <c r="T982" s="425">
        <v>0</v>
      </c>
      <c r="U982" s="425">
        <v>0</v>
      </c>
      <c r="V982" s="425">
        <v>0</v>
      </c>
      <c r="W982" s="425">
        <v>0</v>
      </c>
      <c r="X982" s="425">
        <v>0</v>
      </c>
      <c r="Y982" s="425">
        <v>0</v>
      </c>
      <c r="Z982" s="425">
        <v>0</v>
      </c>
      <c r="AA982" s="425">
        <v>0</v>
      </c>
      <c r="AB982" s="425">
        <v>0</v>
      </c>
      <c r="AC982" s="425">
        <v>0</v>
      </c>
      <c r="AD982" s="425">
        <v>0</v>
      </c>
      <c r="AE982" s="425">
        <v>0</v>
      </c>
      <c r="AF982" s="425">
        <v>0</v>
      </c>
      <c r="AG982" s="425">
        <v>0</v>
      </c>
      <c r="AH982" s="425">
        <v>0</v>
      </c>
      <c r="AI982" s="425">
        <v>0</v>
      </c>
      <c r="AJ982" s="425">
        <v>0</v>
      </c>
      <c r="AK982" s="425">
        <v>0</v>
      </c>
      <c r="AL982" s="425">
        <v>0</v>
      </c>
      <c r="AM982" s="425">
        <v>0</v>
      </c>
      <c r="AN982" s="425">
        <v>0</v>
      </c>
      <c r="AO982" s="425">
        <v>0</v>
      </c>
      <c r="AP982" s="425">
        <v>0</v>
      </c>
      <c r="AQ982" s="425">
        <v>0</v>
      </c>
      <c r="AR982" s="425">
        <v>0</v>
      </c>
      <c r="AS982" s="425">
        <v>0</v>
      </c>
      <c r="AT982" s="425">
        <v>0</v>
      </c>
      <c r="AU982" s="425">
        <v>0</v>
      </c>
      <c r="AV982" s="425">
        <v>0</v>
      </c>
      <c r="AW982" s="425">
        <v>0</v>
      </c>
      <c r="AX982" s="425">
        <v>0</v>
      </c>
      <c r="AY982" s="425">
        <v>0</v>
      </c>
      <c r="AZ982" s="425">
        <v>0</v>
      </c>
      <c r="BA982" s="425">
        <v>0</v>
      </c>
      <c r="BB982" s="425">
        <v>0</v>
      </c>
      <c r="BC982" s="425">
        <v>0</v>
      </c>
      <c r="BD982" s="425">
        <v>0</v>
      </c>
      <c r="BE982" s="425">
        <v>0</v>
      </c>
      <c r="BF982" s="425">
        <v>0</v>
      </c>
      <c r="BG982" s="425">
        <v>0</v>
      </c>
      <c r="BH982" s="425">
        <v>0</v>
      </c>
      <c r="BI982" s="425">
        <v>0</v>
      </c>
      <c r="BJ982" s="196"/>
      <c r="BK982" s="196"/>
      <c r="BL982" s="196"/>
      <c r="BM982" s="196"/>
    </row>
    <row r="983" spans="1:65" x14ac:dyDescent="0.35">
      <c r="A983" s="196"/>
      <c r="B983" s="196"/>
      <c r="C983" s="402"/>
      <c r="D983" s="404"/>
      <c r="E983" s="405">
        <v>7</v>
      </c>
      <c r="F983" s="406"/>
      <c r="G983" s="408"/>
      <c r="H983" s="409"/>
      <c r="I983" s="409"/>
      <c r="J983" s="409"/>
      <c r="K983" s="409"/>
      <c r="L983" s="409"/>
      <c r="M983" s="524"/>
      <c r="N983" s="425">
        <v>0</v>
      </c>
      <c r="O983" s="425">
        <v>0</v>
      </c>
      <c r="P983" s="425">
        <v>0</v>
      </c>
      <c r="Q983" s="425">
        <v>0</v>
      </c>
      <c r="R983" s="425">
        <v>0</v>
      </c>
      <c r="S983" s="425">
        <v>0</v>
      </c>
      <c r="T983" s="425">
        <v>0</v>
      </c>
      <c r="U983" s="425">
        <v>0</v>
      </c>
      <c r="V983" s="425">
        <v>0</v>
      </c>
      <c r="W983" s="425">
        <v>0</v>
      </c>
      <c r="X983" s="425">
        <v>0</v>
      </c>
      <c r="Y983" s="425">
        <v>0</v>
      </c>
      <c r="Z983" s="425">
        <v>0</v>
      </c>
      <c r="AA983" s="425">
        <v>0</v>
      </c>
      <c r="AB983" s="425">
        <v>0</v>
      </c>
      <c r="AC983" s="425">
        <v>0</v>
      </c>
      <c r="AD983" s="425">
        <v>0</v>
      </c>
      <c r="AE983" s="425">
        <v>0</v>
      </c>
      <c r="AF983" s="425">
        <v>0</v>
      </c>
      <c r="AG983" s="425">
        <v>0</v>
      </c>
      <c r="AH983" s="425">
        <v>0</v>
      </c>
      <c r="AI983" s="425">
        <v>0</v>
      </c>
      <c r="AJ983" s="425">
        <v>0</v>
      </c>
      <c r="AK983" s="425">
        <v>0</v>
      </c>
      <c r="AL983" s="425">
        <v>0</v>
      </c>
      <c r="AM983" s="425">
        <v>0</v>
      </c>
      <c r="AN983" s="425">
        <v>0</v>
      </c>
      <c r="AO983" s="425">
        <v>0</v>
      </c>
      <c r="AP983" s="425">
        <v>0</v>
      </c>
      <c r="AQ983" s="425">
        <v>0</v>
      </c>
      <c r="AR983" s="425">
        <v>0</v>
      </c>
      <c r="AS983" s="425">
        <v>0</v>
      </c>
      <c r="AT983" s="425">
        <v>0</v>
      </c>
      <c r="AU983" s="425">
        <v>0</v>
      </c>
      <c r="AV983" s="425">
        <v>0</v>
      </c>
      <c r="AW983" s="425">
        <v>0</v>
      </c>
      <c r="AX983" s="425">
        <v>0</v>
      </c>
      <c r="AY983" s="425">
        <v>0</v>
      </c>
      <c r="AZ983" s="425">
        <v>0</v>
      </c>
      <c r="BA983" s="425">
        <v>0</v>
      </c>
      <c r="BB983" s="425">
        <v>0</v>
      </c>
      <c r="BC983" s="425">
        <v>0</v>
      </c>
      <c r="BD983" s="425">
        <v>0</v>
      </c>
      <c r="BE983" s="425">
        <v>0</v>
      </c>
      <c r="BF983" s="425">
        <v>0</v>
      </c>
      <c r="BG983" s="425">
        <v>0</v>
      </c>
      <c r="BH983" s="425">
        <v>0</v>
      </c>
      <c r="BI983" s="425">
        <v>0</v>
      </c>
      <c r="BJ983" s="196"/>
      <c r="BK983" s="196"/>
      <c r="BL983" s="196"/>
      <c r="BM983" s="196"/>
    </row>
    <row r="984" spans="1:65" x14ac:dyDescent="0.35">
      <c r="A984" s="196"/>
      <c r="B984" s="196"/>
      <c r="C984" s="402"/>
      <c r="D984" s="404"/>
      <c r="E984" s="405">
        <v>8</v>
      </c>
      <c r="F984" s="406"/>
      <c r="G984" s="408"/>
      <c r="H984" s="409"/>
      <c r="I984" s="409"/>
      <c r="J984" s="409"/>
      <c r="K984" s="409"/>
      <c r="L984" s="409"/>
      <c r="M984" s="409"/>
      <c r="N984" s="524"/>
      <c r="O984" s="425">
        <v>0</v>
      </c>
      <c r="P984" s="425">
        <v>0</v>
      </c>
      <c r="Q984" s="425">
        <v>0</v>
      </c>
      <c r="R984" s="425">
        <v>0</v>
      </c>
      <c r="S984" s="425">
        <v>0</v>
      </c>
      <c r="T984" s="425">
        <v>0</v>
      </c>
      <c r="U984" s="425">
        <v>0</v>
      </c>
      <c r="V984" s="425">
        <v>0</v>
      </c>
      <c r="W984" s="425">
        <v>0</v>
      </c>
      <c r="X984" s="425">
        <v>0</v>
      </c>
      <c r="Y984" s="425">
        <v>0</v>
      </c>
      <c r="Z984" s="425">
        <v>0</v>
      </c>
      <c r="AA984" s="425">
        <v>0</v>
      </c>
      <c r="AB984" s="425">
        <v>0</v>
      </c>
      <c r="AC984" s="425">
        <v>0</v>
      </c>
      <c r="AD984" s="425">
        <v>0</v>
      </c>
      <c r="AE984" s="425">
        <v>0</v>
      </c>
      <c r="AF984" s="425">
        <v>0</v>
      </c>
      <c r="AG984" s="425">
        <v>0</v>
      </c>
      <c r="AH984" s="425">
        <v>0</v>
      </c>
      <c r="AI984" s="425">
        <v>0</v>
      </c>
      <c r="AJ984" s="425">
        <v>0</v>
      </c>
      <c r="AK984" s="425">
        <v>0</v>
      </c>
      <c r="AL984" s="425">
        <v>0</v>
      </c>
      <c r="AM984" s="425">
        <v>0</v>
      </c>
      <c r="AN984" s="425">
        <v>0</v>
      </c>
      <c r="AO984" s="425">
        <v>0</v>
      </c>
      <c r="AP984" s="425">
        <v>0</v>
      </c>
      <c r="AQ984" s="425">
        <v>0</v>
      </c>
      <c r="AR984" s="425">
        <v>0</v>
      </c>
      <c r="AS984" s="425">
        <v>0</v>
      </c>
      <c r="AT984" s="425">
        <v>0</v>
      </c>
      <c r="AU984" s="425">
        <v>0</v>
      </c>
      <c r="AV984" s="425">
        <v>0</v>
      </c>
      <c r="AW984" s="425">
        <v>0</v>
      </c>
      <c r="AX984" s="425">
        <v>0</v>
      </c>
      <c r="AY984" s="425">
        <v>0</v>
      </c>
      <c r="AZ984" s="425">
        <v>0</v>
      </c>
      <c r="BA984" s="425">
        <v>0</v>
      </c>
      <c r="BB984" s="425">
        <v>0</v>
      </c>
      <c r="BC984" s="425">
        <v>0</v>
      </c>
      <c r="BD984" s="425">
        <v>0</v>
      </c>
      <c r="BE984" s="425">
        <v>0</v>
      </c>
      <c r="BF984" s="425">
        <v>0</v>
      </c>
      <c r="BG984" s="425">
        <v>0</v>
      </c>
      <c r="BH984" s="425">
        <v>0</v>
      </c>
      <c r="BI984" s="425">
        <v>0</v>
      </c>
      <c r="BJ984" s="196"/>
      <c r="BK984" s="196"/>
      <c r="BL984" s="196"/>
      <c r="BM984" s="196"/>
    </row>
    <row r="985" spans="1:65" x14ac:dyDescent="0.35">
      <c r="A985" s="196"/>
      <c r="B985" s="196"/>
      <c r="C985" s="402"/>
      <c r="D985" s="404"/>
      <c r="E985" s="405">
        <v>9</v>
      </c>
      <c r="F985" s="406"/>
      <c r="G985" s="408"/>
      <c r="H985" s="409"/>
      <c r="I985" s="409"/>
      <c r="J985" s="409"/>
      <c r="K985" s="409"/>
      <c r="L985" s="409"/>
      <c r="M985" s="409"/>
      <c r="N985" s="409"/>
      <c r="O985" s="524"/>
      <c r="P985" s="425">
        <v>0</v>
      </c>
      <c r="Q985" s="425">
        <v>0</v>
      </c>
      <c r="R985" s="425">
        <v>0</v>
      </c>
      <c r="S985" s="425">
        <v>0</v>
      </c>
      <c r="T985" s="425">
        <v>0</v>
      </c>
      <c r="U985" s="425">
        <v>0</v>
      </c>
      <c r="V985" s="425">
        <v>0</v>
      </c>
      <c r="W985" s="425">
        <v>0</v>
      </c>
      <c r="X985" s="425">
        <v>0</v>
      </c>
      <c r="Y985" s="425">
        <v>0</v>
      </c>
      <c r="Z985" s="425">
        <v>0</v>
      </c>
      <c r="AA985" s="425">
        <v>0</v>
      </c>
      <c r="AB985" s="425">
        <v>0</v>
      </c>
      <c r="AC985" s="425">
        <v>0</v>
      </c>
      <c r="AD985" s="425">
        <v>0</v>
      </c>
      <c r="AE985" s="425">
        <v>0</v>
      </c>
      <c r="AF985" s="425">
        <v>0</v>
      </c>
      <c r="AG985" s="425">
        <v>0</v>
      </c>
      <c r="AH985" s="425">
        <v>0</v>
      </c>
      <c r="AI985" s="425">
        <v>0</v>
      </c>
      <c r="AJ985" s="425">
        <v>0</v>
      </c>
      <c r="AK985" s="425">
        <v>0</v>
      </c>
      <c r="AL985" s="425">
        <v>0</v>
      </c>
      <c r="AM985" s="425">
        <v>0</v>
      </c>
      <c r="AN985" s="425">
        <v>0</v>
      </c>
      <c r="AO985" s="425">
        <v>0</v>
      </c>
      <c r="AP985" s="425">
        <v>0</v>
      </c>
      <c r="AQ985" s="425">
        <v>0</v>
      </c>
      <c r="AR985" s="425">
        <v>0</v>
      </c>
      <c r="AS985" s="425">
        <v>0</v>
      </c>
      <c r="AT985" s="425">
        <v>0</v>
      </c>
      <c r="AU985" s="425">
        <v>0</v>
      </c>
      <c r="AV985" s="425">
        <v>0</v>
      </c>
      <c r="AW985" s="425">
        <v>0</v>
      </c>
      <c r="AX985" s="425">
        <v>0</v>
      </c>
      <c r="AY985" s="425">
        <v>0</v>
      </c>
      <c r="AZ985" s="425">
        <v>0</v>
      </c>
      <c r="BA985" s="425">
        <v>0</v>
      </c>
      <c r="BB985" s="425">
        <v>0</v>
      </c>
      <c r="BC985" s="425">
        <v>0</v>
      </c>
      <c r="BD985" s="425">
        <v>0</v>
      </c>
      <c r="BE985" s="425">
        <v>0</v>
      </c>
      <c r="BF985" s="425">
        <v>0</v>
      </c>
      <c r="BG985" s="425">
        <v>0</v>
      </c>
      <c r="BH985" s="425">
        <v>0</v>
      </c>
      <c r="BI985" s="425">
        <v>0</v>
      </c>
      <c r="BJ985" s="196"/>
      <c r="BK985" s="196"/>
      <c r="BL985" s="196"/>
      <c r="BM985" s="196"/>
    </row>
    <row r="986" spans="1:65" x14ac:dyDescent="0.35">
      <c r="A986" s="196"/>
      <c r="B986" s="196"/>
      <c r="C986" s="402"/>
      <c r="D986" s="404"/>
      <c r="E986" s="411">
        <v>10</v>
      </c>
      <c r="F986" s="406"/>
      <c r="G986" s="408"/>
      <c r="H986" s="409"/>
      <c r="I986" s="409"/>
      <c r="J986" s="409"/>
      <c r="K986" s="409"/>
      <c r="L986" s="409"/>
      <c r="M986" s="409"/>
      <c r="N986" s="409"/>
      <c r="O986" s="409"/>
      <c r="P986" s="524"/>
      <c r="Q986" s="425">
        <v>0</v>
      </c>
      <c r="R986" s="425">
        <v>0</v>
      </c>
      <c r="S986" s="425">
        <v>0</v>
      </c>
      <c r="T986" s="425">
        <v>0</v>
      </c>
      <c r="U986" s="425">
        <v>0</v>
      </c>
      <c r="V986" s="425">
        <v>0</v>
      </c>
      <c r="W986" s="425">
        <v>0</v>
      </c>
      <c r="X986" s="425">
        <v>0</v>
      </c>
      <c r="Y986" s="425">
        <v>0</v>
      </c>
      <c r="Z986" s="425">
        <v>0</v>
      </c>
      <c r="AA986" s="425">
        <v>0</v>
      </c>
      <c r="AB986" s="425">
        <v>0</v>
      </c>
      <c r="AC986" s="425">
        <v>0</v>
      </c>
      <c r="AD986" s="425">
        <v>0</v>
      </c>
      <c r="AE986" s="425">
        <v>0</v>
      </c>
      <c r="AF986" s="425">
        <v>0</v>
      </c>
      <c r="AG986" s="425">
        <v>0</v>
      </c>
      <c r="AH986" s="425">
        <v>0</v>
      </c>
      <c r="AI986" s="425">
        <v>0</v>
      </c>
      <c r="AJ986" s="425">
        <v>0</v>
      </c>
      <c r="AK986" s="425">
        <v>0</v>
      </c>
      <c r="AL986" s="425">
        <v>0</v>
      </c>
      <c r="AM986" s="425">
        <v>0</v>
      </c>
      <c r="AN986" s="425">
        <v>0</v>
      </c>
      <c r="AO986" s="425">
        <v>0</v>
      </c>
      <c r="AP986" s="425">
        <v>0</v>
      </c>
      <c r="AQ986" s="425">
        <v>0</v>
      </c>
      <c r="AR986" s="425">
        <v>0</v>
      </c>
      <c r="AS986" s="425">
        <v>0</v>
      </c>
      <c r="AT986" s="425">
        <v>0</v>
      </c>
      <c r="AU986" s="425">
        <v>0</v>
      </c>
      <c r="AV986" s="425">
        <v>0</v>
      </c>
      <c r="AW986" s="425">
        <v>0</v>
      </c>
      <c r="AX986" s="425">
        <v>0</v>
      </c>
      <c r="AY986" s="425">
        <v>0</v>
      </c>
      <c r="AZ986" s="425">
        <v>0</v>
      </c>
      <c r="BA986" s="425">
        <v>0</v>
      </c>
      <c r="BB986" s="425">
        <v>0</v>
      </c>
      <c r="BC986" s="425">
        <v>0</v>
      </c>
      <c r="BD986" s="425">
        <v>0</v>
      </c>
      <c r="BE986" s="425">
        <v>0</v>
      </c>
      <c r="BF986" s="425">
        <v>0</v>
      </c>
      <c r="BG986" s="425">
        <v>0</v>
      </c>
      <c r="BH986" s="425">
        <v>0</v>
      </c>
      <c r="BI986" s="425">
        <v>0</v>
      </c>
      <c r="BJ986" s="196"/>
      <c r="BK986" s="196"/>
      <c r="BL986" s="196"/>
      <c r="BM986" s="196"/>
    </row>
    <row r="987" spans="1:65" x14ac:dyDescent="0.35">
      <c r="A987" s="196"/>
      <c r="B987" s="196"/>
      <c r="C987" s="402" t="s">
        <v>63</v>
      </c>
      <c r="D987" s="196"/>
      <c r="E987" s="196"/>
      <c r="F987" s="412"/>
      <c r="G987" s="426">
        <v>0.39422261540859616</v>
      </c>
      <c r="H987" s="426">
        <v>0.39334496993935825</v>
      </c>
      <c r="I987" s="426">
        <v>0.19516364004634168</v>
      </c>
      <c r="J987" s="426">
        <v>2.4443719900033049E-3</v>
      </c>
      <c r="K987" s="426">
        <v>1.9787773252407711E-3</v>
      </c>
      <c r="L987" s="426">
        <v>0</v>
      </c>
      <c r="M987" s="426">
        <v>0</v>
      </c>
      <c r="N987" s="426">
        <v>0</v>
      </c>
      <c r="O987" s="426">
        <v>0</v>
      </c>
      <c r="P987" s="426">
        <v>0</v>
      </c>
      <c r="Q987" s="426">
        <v>0</v>
      </c>
      <c r="R987" s="426">
        <v>0</v>
      </c>
      <c r="S987" s="426">
        <v>0</v>
      </c>
      <c r="T987" s="426">
        <v>0</v>
      </c>
      <c r="U987" s="426">
        <v>0</v>
      </c>
      <c r="V987" s="426">
        <v>0</v>
      </c>
      <c r="W987" s="426">
        <v>0</v>
      </c>
      <c r="X987" s="426">
        <v>0</v>
      </c>
      <c r="Y987" s="426">
        <v>0</v>
      </c>
      <c r="Z987" s="426">
        <v>0</v>
      </c>
      <c r="AA987" s="426">
        <v>0</v>
      </c>
      <c r="AB987" s="426">
        <v>0</v>
      </c>
      <c r="AC987" s="426">
        <v>0</v>
      </c>
      <c r="AD987" s="426">
        <v>0</v>
      </c>
      <c r="AE987" s="426">
        <v>0</v>
      </c>
      <c r="AF987" s="426">
        <v>0</v>
      </c>
      <c r="AG987" s="426">
        <v>0</v>
      </c>
      <c r="AH987" s="426">
        <v>0</v>
      </c>
      <c r="AI987" s="426">
        <v>0</v>
      </c>
      <c r="AJ987" s="426">
        <v>0</v>
      </c>
      <c r="AK987" s="426">
        <v>0</v>
      </c>
      <c r="AL987" s="426">
        <v>0</v>
      </c>
      <c r="AM987" s="426">
        <v>0</v>
      </c>
      <c r="AN987" s="426">
        <v>0</v>
      </c>
      <c r="AO987" s="426">
        <v>0</v>
      </c>
      <c r="AP987" s="426">
        <v>0</v>
      </c>
      <c r="AQ987" s="426">
        <v>0</v>
      </c>
      <c r="AR987" s="426">
        <v>0</v>
      </c>
      <c r="AS987" s="426">
        <v>0</v>
      </c>
      <c r="AT987" s="426">
        <v>0</v>
      </c>
      <c r="AU987" s="426">
        <v>0</v>
      </c>
      <c r="AV987" s="426">
        <v>0</v>
      </c>
      <c r="AW987" s="426">
        <v>0</v>
      </c>
      <c r="AX987" s="426">
        <v>0</v>
      </c>
      <c r="AY987" s="426">
        <v>0</v>
      </c>
      <c r="AZ987" s="426">
        <v>0</v>
      </c>
      <c r="BA987" s="426">
        <v>0</v>
      </c>
      <c r="BB987" s="426">
        <v>0</v>
      </c>
      <c r="BC987" s="426">
        <v>0</v>
      </c>
      <c r="BD987" s="426">
        <v>0</v>
      </c>
      <c r="BE987" s="426">
        <v>0</v>
      </c>
      <c r="BF987" s="426">
        <v>0</v>
      </c>
      <c r="BG987" s="426">
        <v>0</v>
      </c>
      <c r="BH987" s="426">
        <v>0</v>
      </c>
      <c r="BI987" s="426">
        <v>0</v>
      </c>
      <c r="BJ987" s="196"/>
      <c r="BK987" s="196"/>
      <c r="BL987" s="196"/>
      <c r="BM987" s="196"/>
    </row>
    <row r="988" spans="1:65" x14ac:dyDescent="0.35">
      <c r="A988" s="196"/>
      <c r="B988" s="397" t="s">
        <v>64</v>
      </c>
      <c r="C988" s="398"/>
      <c r="D988" s="399" t="s">
        <v>499</v>
      </c>
      <c r="E988" s="398"/>
      <c r="F988" s="400"/>
      <c r="G988" s="401">
        <v>10.099800727861322</v>
      </c>
      <c r="H988" s="401">
        <v>5.1319749717431602</v>
      </c>
      <c r="I988" s="401">
        <v>2.5292154175903314</v>
      </c>
      <c r="J988" s="401">
        <v>1.3526617791057429</v>
      </c>
      <c r="K988" s="401">
        <v>0.78023654891928285</v>
      </c>
      <c r="L988" s="401">
        <v>0</v>
      </c>
      <c r="M988" s="401">
        <v>0</v>
      </c>
      <c r="N988" s="401">
        <v>0</v>
      </c>
      <c r="O988" s="401">
        <v>0</v>
      </c>
      <c r="P988" s="401">
        <v>0</v>
      </c>
      <c r="Q988" s="401">
        <v>0</v>
      </c>
      <c r="R988" s="401">
        <v>0</v>
      </c>
      <c r="S988" s="401">
        <v>0</v>
      </c>
      <c r="T988" s="401">
        <v>0</v>
      </c>
      <c r="U988" s="401">
        <v>0</v>
      </c>
      <c r="V988" s="401">
        <v>0</v>
      </c>
      <c r="W988" s="401">
        <v>0</v>
      </c>
      <c r="X988" s="401">
        <v>0</v>
      </c>
      <c r="Y988" s="401">
        <v>0</v>
      </c>
      <c r="Z988" s="401">
        <v>0</v>
      </c>
      <c r="AA988" s="401">
        <v>0</v>
      </c>
      <c r="AB988" s="401">
        <v>0</v>
      </c>
      <c r="AC988" s="401">
        <v>0</v>
      </c>
      <c r="AD988" s="401">
        <v>0</v>
      </c>
      <c r="AE988" s="401">
        <v>0</v>
      </c>
      <c r="AF988" s="401">
        <v>0</v>
      </c>
      <c r="AG988" s="401">
        <v>0</v>
      </c>
      <c r="AH988" s="401">
        <v>0</v>
      </c>
      <c r="AI988" s="401">
        <v>0</v>
      </c>
      <c r="AJ988" s="401">
        <v>0</v>
      </c>
      <c r="AK988" s="401">
        <v>0</v>
      </c>
      <c r="AL988" s="401">
        <v>0</v>
      </c>
      <c r="AM988" s="401">
        <v>0</v>
      </c>
      <c r="AN988" s="401">
        <v>0</v>
      </c>
      <c r="AO988" s="401">
        <v>0</v>
      </c>
      <c r="AP988" s="401">
        <v>0</v>
      </c>
      <c r="AQ988" s="401">
        <v>0</v>
      </c>
      <c r="AR988" s="401">
        <v>0</v>
      </c>
      <c r="AS988" s="401">
        <v>0</v>
      </c>
      <c r="AT988" s="401">
        <v>0</v>
      </c>
      <c r="AU988" s="401">
        <v>0</v>
      </c>
      <c r="AV988" s="401">
        <v>0</v>
      </c>
      <c r="AW988" s="401">
        <v>0</v>
      </c>
      <c r="AX988" s="401">
        <v>0</v>
      </c>
      <c r="AY988" s="401">
        <v>0</v>
      </c>
      <c r="AZ988" s="401">
        <v>0</v>
      </c>
      <c r="BA988" s="401">
        <v>0</v>
      </c>
      <c r="BB988" s="401">
        <v>0</v>
      </c>
      <c r="BC988" s="401">
        <v>0</v>
      </c>
      <c r="BD988" s="401">
        <v>0</v>
      </c>
      <c r="BE988" s="401">
        <v>0</v>
      </c>
      <c r="BF988" s="401">
        <v>0</v>
      </c>
      <c r="BG988" s="401">
        <v>0</v>
      </c>
      <c r="BH988" s="401">
        <v>0</v>
      </c>
      <c r="BI988" s="401">
        <v>0</v>
      </c>
      <c r="BJ988" s="196"/>
      <c r="BK988" s="196"/>
      <c r="BL988" s="196"/>
      <c r="BM988" s="196"/>
    </row>
    <row r="989" spans="1:65" ht="118" x14ac:dyDescent="0.35">
      <c r="A989" s="196"/>
      <c r="B989" s="196"/>
      <c r="C989" s="402"/>
      <c r="D989" s="404" t="s">
        <v>500</v>
      </c>
      <c r="E989" s="405">
        <v>0</v>
      </c>
      <c r="F989" s="406"/>
      <c r="G989" s="407"/>
      <c r="H989" s="407"/>
      <c r="I989" s="407"/>
      <c r="J989" s="407"/>
      <c r="K989" s="407"/>
      <c r="L989" s="407"/>
      <c r="M989" s="407"/>
      <c r="N989" s="407"/>
      <c r="O989" s="407"/>
      <c r="P989" s="407"/>
      <c r="Q989" s="425"/>
      <c r="R989" s="425"/>
      <c r="S989" s="425"/>
      <c r="T989" s="425"/>
      <c r="U989" s="425"/>
      <c r="V989" s="425"/>
      <c r="W989" s="425"/>
      <c r="X989" s="425"/>
      <c r="Y989" s="425"/>
      <c r="Z989" s="425"/>
      <c r="AA989" s="425"/>
      <c r="AB989" s="425"/>
      <c r="AC989" s="425"/>
      <c r="AD989" s="425"/>
      <c r="AE989" s="425"/>
      <c r="AF989" s="425"/>
      <c r="AG989" s="425"/>
      <c r="AH989" s="425"/>
      <c r="AI989" s="425"/>
      <c r="AJ989" s="425"/>
      <c r="AK989" s="425"/>
      <c r="AL989" s="425"/>
      <c r="AM989" s="425"/>
      <c r="AN989" s="425"/>
      <c r="AO989" s="425"/>
      <c r="AP989" s="425"/>
      <c r="AQ989" s="425"/>
      <c r="AR989" s="425"/>
      <c r="AS989" s="425"/>
      <c r="AT989" s="425"/>
      <c r="AU989" s="425"/>
      <c r="AV989" s="425"/>
      <c r="AW989" s="425"/>
      <c r="AX989" s="425"/>
      <c r="AY989" s="425"/>
      <c r="AZ989" s="425"/>
      <c r="BA989" s="425"/>
      <c r="BB989" s="425"/>
      <c r="BC989" s="425"/>
      <c r="BD989" s="425"/>
      <c r="BE989" s="425"/>
      <c r="BF989" s="425"/>
      <c r="BG989" s="425"/>
      <c r="BH989" s="425"/>
      <c r="BI989" s="425"/>
      <c r="BJ989" s="196"/>
      <c r="BK989" s="196"/>
      <c r="BL989" s="196"/>
      <c r="BM989" s="196"/>
    </row>
    <row r="990" spans="1:65" x14ac:dyDescent="0.35">
      <c r="A990" s="196"/>
      <c r="B990" s="196"/>
      <c r="C990" s="402"/>
      <c r="D990" s="404"/>
      <c r="E990" s="405">
        <v>1</v>
      </c>
      <c r="F990" s="406"/>
      <c r="G990" s="523"/>
      <c r="H990" s="425">
        <v>7.8462094912640099</v>
      </c>
      <c r="I990" s="425">
        <v>3.923104745632005</v>
      </c>
      <c r="J990" s="425">
        <v>1.9615523728160023</v>
      </c>
      <c r="K990" s="425">
        <v>0.98077618640800157</v>
      </c>
      <c r="L990" s="425">
        <v>0.49038809320400123</v>
      </c>
      <c r="M990" s="425">
        <v>0.49038809320400212</v>
      </c>
      <c r="N990" s="425">
        <v>0</v>
      </c>
      <c r="O990" s="425">
        <v>0</v>
      </c>
      <c r="P990" s="425">
        <v>0</v>
      </c>
      <c r="Q990" s="425">
        <v>0</v>
      </c>
      <c r="R990" s="425">
        <v>0</v>
      </c>
      <c r="S990" s="425">
        <v>0</v>
      </c>
      <c r="T990" s="425">
        <v>0</v>
      </c>
      <c r="U990" s="425">
        <v>0</v>
      </c>
      <c r="V990" s="425">
        <v>0</v>
      </c>
      <c r="W990" s="425">
        <v>0</v>
      </c>
      <c r="X990" s="425">
        <v>0</v>
      </c>
      <c r="Y990" s="425">
        <v>0</v>
      </c>
      <c r="Z990" s="425">
        <v>0</v>
      </c>
      <c r="AA990" s="425">
        <v>0</v>
      </c>
      <c r="AB990" s="425">
        <v>0</v>
      </c>
      <c r="AC990" s="425">
        <v>0</v>
      </c>
      <c r="AD990" s="425">
        <v>0</v>
      </c>
      <c r="AE990" s="425">
        <v>0</v>
      </c>
      <c r="AF990" s="425">
        <v>0</v>
      </c>
      <c r="AG990" s="425">
        <v>0</v>
      </c>
      <c r="AH990" s="425">
        <v>0</v>
      </c>
      <c r="AI990" s="425">
        <v>0</v>
      </c>
      <c r="AJ990" s="425">
        <v>0</v>
      </c>
      <c r="AK990" s="425">
        <v>0</v>
      </c>
      <c r="AL990" s="425">
        <v>0</v>
      </c>
      <c r="AM990" s="425">
        <v>0</v>
      </c>
      <c r="AN990" s="425">
        <v>0</v>
      </c>
      <c r="AO990" s="425">
        <v>0</v>
      </c>
      <c r="AP990" s="425">
        <v>0</v>
      </c>
      <c r="AQ990" s="425">
        <v>0</v>
      </c>
      <c r="AR990" s="425">
        <v>0</v>
      </c>
      <c r="AS990" s="425">
        <v>0</v>
      </c>
      <c r="AT990" s="425">
        <v>0</v>
      </c>
      <c r="AU990" s="425">
        <v>0</v>
      </c>
      <c r="AV990" s="425">
        <v>0</v>
      </c>
      <c r="AW990" s="425">
        <v>0</v>
      </c>
      <c r="AX990" s="425">
        <v>0</v>
      </c>
      <c r="AY990" s="425">
        <v>0</v>
      </c>
      <c r="AZ990" s="425">
        <v>0</v>
      </c>
      <c r="BA990" s="425">
        <v>0</v>
      </c>
      <c r="BB990" s="425">
        <v>0</v>
      </c>
      <c r="BC990" s="425">
        <v>0</v>
      </c>
      <c r="BD990" s="425">
        <v>0</v>
      </c>
      <c r="BE990" s="425">
        <v>0</v>
      </c>
      <c r="BF990" s="425">
        <v>0</v>
      </c>
      <c r="BG990" s="425">
        <v>0</v>
      </c>
      <c r="BH990" s="425">
        <v>0</v>
      </c>
      <c r="BI990" s="425">
        <v>0</v>
      </c>
      <c r="BJ990" s="196"/>
      <c r="BK990" s="196"/>
      <c r="BL990" s="196"/>
      <c r="BM990" s="196"/>
    </row>
    <row r="991" spans="1:65" x14ac:dyDescent="0.35">
      <c r="A991" s="196"/>
      <c r="B991" s="196"/>
      <c r="C991" s="402"/>
      <c r="D991" s="404"/>
      <c r="E991" s="405">
        <v>2</v>
      </c>
      <c r="F991" s="406"/>
      <c r="G991" s="408"/>
      <c r="H991" s="524"/>
      <c r="I991" s="425">
        <v>10.007391630388804</v>
      </c>
      <c r="J991" s="425">
        <v>5.0036958151944022</v>
      </c>
      <c r="K991" s="425">
        <v>2.5018479075972007</v>
      </c>
      <c r="L991" s="425">
        <v>1.2509239537985994</v>
      </c>
      <c r="M991" s="425">
        <v>0.62546197689930061</v>
      </c>
      <c r="N991" s="425">
        <v>0.62546197689929883</v>
      </c>
      <c r="O991" s="425">
        <v>0</v>
      </c>
      <c r="P991" s="425">
        <v>0</v>
      </c>
      <c r="Q991" s="425">
        <v>0</v>
      </c>
      <c r="R991" s="425">
        <v>0</v>
      </c>
      <c r="S991" s="425">
        <v>0</v>
      </c>
      <c r="T991" s="425">
        <v>0</v>
      </c>
      <c r="U991" s="425">
        <v>0</v>
      </c>
      <c r="V991" s="425">
        <v>0</v>
      </c>
      <c r="W991" s="425">
        <v>0</v>
      </c>
      <c r="X991" s="425">
        <v>0</v>
      </c>
      <c r="Y991" s="425">
        <v>0</v>
      </c>
      <c r="Z991" s="425">
        <v>0</v>
      </c>
      <c r="AA991" s="425">
        <v>0</v>
      </c>
      <c r="AB991" s="425">
        <v>0</v>
      </c>
      <c r="AC991" s="425">
        <v>0</v>
      </c>
      <c r="AD991" s="425">
        <v>0</v>
      </c>
      <c r="AE991" s="425">
        <v>0</v>
      </c>
      <c r="AF991" s="425">
        <v>0</v>
      </c>
      <c r="AG991" s="425">
        <v>0</v>
      </c>
      <c r="AH991" s="425">
        <v>0</v>
      </c>
      <c r="AI991" s="425">
        <v>0</v>
      </c>
      <c r="AJ991" s="425">
        <v>0</v>
      </c>
      <c r="AK991" s="425">
        <v>0</v>
      </c>
      <c r="AL991" s="425">
        <v>0</v>
      </c>
      <c r="AM991" s="425">
        <v>0</v>
      </c>
      <c r="AN991" s="425">
        <v>0</v>
      </c>
      <c r="AO991" s="425">
        <v>0</v>
      </c>
      <c r="AP991" s="425">
        <v>0</v>
      </c>
      <c r="AQ991" s="425">
        <v>0</v>
      </c>
      <c r="AR991" s="425">
        <v>0</v>
      </c>
      <c r="AS991" s="425">
        <v>0</v>
      </c>
      <c r="AT991" s="425">
        <v>0</v>
      </c>
      <c r="AU991" s="425">
        <v>0</v>
      </c>
      <c r="AV991" s="425">
        <v>0</v>
      </c>
      <c r="AW991" s="425">
        <v>0</v>
      </c>
      <c r="AX991" s="425">
        <v>0</v>
      </c>
      <c r="AY991" s="425">
        <v>0</v>
      </c>
      <c r="AZ991" s="425">
        <v>0</v>
      </c>
      <c r="BA991" s="425">
        <v>0</v>
      </c>
      <c r="BB991" s="425">
        <v>0</v>
      </c>
      <c r="BC991" s="425">
        <v>0</v>
      </c>
      <c r="BD991" s="425">
        <v>0</v>
      </c>
      <c r="BE991" s="425">
        <v>0</v>
      </c>
      <c r="BF991" s="425">
        <v>0</v>
      </c>
      <c r="BG991" s="425">
        <v>0</v>
      </c>
      <c r="BH991" s="425">
        <v>0</v>
      </c>
      <c r="BI991" s="425">
        <v>0</v>
      </c>
      <c r="BJ991" s="407"/>
      <c r="BK991" s="196"/>
      <c r="BL991" s="196"/>
      <c r="BM991" s="196"/>
    </row>
    <row r="992" spans="1:65" x14ac:dyDescent="0.35">
      <c r="A992" s="196"/>
      <c r="B992" s="196"/>
      <c r="C992" s="402"/>
      <c r="D992" s="404"/>
      <c r="E992" s="405">
        <v>3</v>
      </c>
      <c r="F992" s="406"/>
      <c r="G992" s="408"/>
      <c r="H992" s="409"/>
      <c r="I992" s="524"/>
      <c r="J992" s="425">
        <v>6.0742087934399658</v>
      </c>
      <c r="K992" s="425">
        <v>3.0371043967199829</v>
      </c>
      <c r="L992" s="425">
        <v>1.5185521983599912</v>
      </c>
      <c r="M992" s="425">
        <v>0.75927609917999561</v>
      </c>
      <c r="N992" s="425">
        <v>0.37963804958999781</v>
      </c>
      <c r="O992" s="425">
        <v>0.37963804958999781</v>
      </c>
      <c r="P992" s="425">
        <v>0</v>
      </c>
      <c r="Q992" s="425">
        <v>0</v>
      </c>
      <c r="R992" s="425">
        <v>0</v>
      </c>
      <c r="S992" s="425">
        <v>0</v>
      </c>
      <c r="T992" s="425">
        <v>0</v>
      </c>
      <c r="U992" s="425">
        <v>0</v>
      </c>
      <c r="V992" s="425">
        <v>0</v>
      </c>
      <c r="W992" s="425">
        <v>0</v>
      </c>
      <c r="X992" s="425">
        <v>0</v>
      </c>
      <c r="Y992" s="425">
        <v>0</v>
      </c>
      <c r="Z992" s="425">
        <v>0</v>
      </c>
      <c r="AA992" s="425">
        <v>0</v>
      </c>
      <c r="AB992" s="425">
        <v>0</v>
      </c>
      <c r="AC992" s="425">
        <v>0</v>
      </c>
      <c r="AD992" s="425">
        <v>0</v>
      </c>
      <c r="AE992" s="425">
        <v>0</v>
      </c>
      <c r="AF992" s="425">
        <v>0</v>
      </c>
      <c r="AG992" s="425">
        <v>0</v>
      </c>
      <c r="AH992" s="425">
        <v>0</v>
      </c>
      <c r="AI992" s="425">
        <v>0</v>
      </c>
      <c r="AJ992" s="425">
        <v>0</v>
      </c>
      <c r="AK992" s="425">
        <v>0</v>
      </c>
      <c r="AL992" s="425">
        <v>0</v>
      </c>
      <c r="AM992" s="425">
        <v>0</v>
      </c>
      <c r="AN992" s="425">
        <v>0</v>
      </c>
      <c r="AO992" s="425">
        <v>0</v>
      </c>
      <c r="AP992" s="425">
        <v>0</v>
      </c>
      <c r="AQ992" s="425">
        <v>0</v>
      </c>
      <c r="AR992" s="425">
        <v>0</v>
      </c>
      <c r="AS992" s="425">
        <v>0</v>
      </c>
      <c r="AT992" s="425">
        <v>0</v>
      </c>
      <c r="AU992" s="425">
        <v>0</v>
      </c>
      <c r="AV992" s="425">
        <v>0</v>
      </c>
      <c r="AW992" s="425">
        <v>0</v>
      </c>
      <c r="AX992" s="425">
        <v>0</v>
      </c>
      <c r="AY992" s="425">
        <v>0</v>
      </c>
      <c r="AZ992" s="425">
        <v>0</v>
      </c>
      <c r="BA992" s="425">
        <v>0</v>
      </c>
      <c r="BB992" s="425">
        <v>0</v>
      </c>
      <c r="BC992" s="425">
        <v>0</v>
      </c>
      <c r="BD992" s="425">
        <v>0</v>
      </c>
      <c r="BE992" s="425">
        <v>0</v>
      </c>
      <c r="BF992" s="425">
        <v>0</v>
      </c>
      <c r="BG992" s="425">
        <v>0</v>
      </c>
      <c r="BH992" s="425">
        <v>0</v>
      </c>
      <c r="BI992" s="425">
        <v>0</v>
      </c>
      <c r="BJ992" s="196"/>
      <c r="BK992" s="196"/>
      <c r="BL992" s="196"/>
      <c r="BM992" s="196"/>
    </row>
    <row r="993" spans="1:65" x14ac:dyDescent="0.35">
      <c r="A993" s="196"/>
      <c r="B993" s="196"/>
      <c r="C993" s="402"/>
      <c r="D993" s="404"/>
      <c r="E993" s="405">
        <v>4</v>
      </c>
      <c r="F993" s="406"/>
      <c r="G993" s="408"/>
      <c r="H993" s="409"/>
      <c r="I993" s="409"/>
      <c r="J993" s="524"/>
      <c r="K993" s="425">
        <v>4.4227701713634282</v>
      </c>
      <c r="L993" s="425">
        <v>2.2113850856817141</v>
      </c>
      <c r="M993" s="425">
        <v>1.1056925428408571</v>
      </c>
      <c r="N993" s="425">
        <v>0.55284627142042853</v>
      </c>
      <c r="O993" s="425">
        <v>0.27642313571021404</v>
      </c>
      <c r="P993" s="425">
        <v>0.27642313571021404</v>
      </c>
      <c r="Q993" s="425">
        <v>0</v>
      </c>
      <c r="R993" s="425">
        <v>0</v>
      </c>
      <c r="S993" s="425">
        <v>0</v>
      </c>
      <c r="T993" s="425">
        <v>0</v>
      </c>
      <c r="U993" s="425">
        <v>0</v>
      </c>
      <c r="V993" s="425">
        <v>0</v>
      </c>
      <c r="W993" s="425">
        <v>0</v>
      </c>
      <c r="X993" s="425">
        <v>0</v>
      </c>
      <c r="Y993" s="425">
        <v>0</v>
      </c>
      <c r="Z993" s="425">
        <v>0</v>
      </c>
      <c r="AA993" s="425">
        <v>0</v>
      </c>
      <c r="AB993" s="425">
        <v>0</v>
      </c>
      <c r="AC993" s="425">
        <v>0</v>
      </c>
      <c r="AD993" s="425">
        <v>0</v>
      </c>
      <c r="AE993" s="425">
        <v>0</v>
      </c>
      <c r="AF993" s="425">
        <v>0</v>
      </c>
      <c r="AG993" s="425">
        <v>0</v>
      </c>
      <c r="AH993" s="425">
        <v>0</v>
      </c>
      <c r="AI993" s="425">
        <v>0</v>
      </c>
      <c r="AJ993" s="425">
        <v>0</v>
      </c>
      <c r="AK993" s="425">
        <v>0</v>
      </c>
      <c r="AL993" s="425">
        <v>0</v>
      </c>
      <c r="AM993" s="425">
        <v>0</v>
      </c>
      <c r="AN993" s="425">
        <v>0</v>
      </c>
      <c r="AO993" s="425">
        <v>0</v>
      </c>
      <c r="AP993" s="425">
        <v>0</v>
      </c>
      <c r="AQ993" s="425">
        <v>0</v>
      </c>
      <c r="AR993" s="425">
        <v>0</v>
      </c>
      <c r="AS993" s="425">
        <v>0</v>
      </c>
      <c r="AT993" s="425">
        <v>0</v>
      </c>
      <c r="AU993" s="425">
        <v>0</v>
      </c>
      <c r="AV993" s="425">
        <v>0</v>
      </c>
      <c r="AW993" s="425">
        <v>0</v>
      </c>
      <c r="AX993" s="425">
        <v>0</v>
      </c>
      <c r="AY993" s="425">
        <v>0</v>
      </c>
      <c r="AZ993" s="425">
        <v>0</v>
      </c>
      <c r="BA993" s="425">
        <v>0</v>
      </c>
      <c r="BB993" s="425">
        <v>0</v>
      </c>
      <c r="BC993" s="425">
        <v>0</v>
      </c>
      <c r="BD993" s="425">
        <v>0</v>
      </c>
      <c r="BE993" s="425">
        <v>0</v>
      </c>
      <c r="BF993" s="425">
        <v>0</v>
      </c>
      <c r="BG993" s="425">
        <v>0</v>
      </c>
      <c r="BH993" s="425">
        <v>0</v>
      </c>
      <c r="BI993" s="425">
        <v>0</v>
      </c>
      <c r="BJ993" s="196"/>
      <c r="BK993" s="196"/>
      <c r="BL993" s="196"/>
      <c r="BM993" s="196"/>
    </row>
    <row r="994" spans="1:65" x14ac:dyDescent="0.35">
      <c r="A994" s="196"/>
      <c r="B994" s="196"/>
      <c r="C994" s="402"/>
      <c r="D994" s="404"/>
      <c r="E994" s="405">
        <v>5</v>
      </c>
      <c r="F994" s="406"/>
      <c r="G994" s="408"/>
      <c r="H994" s="409"/>
      <c r="I994" s="409"/>
      <c r="J994" s="409"/>
      <c r="K994" s="524"/>
      <c r="L994" s="425">
        <v>4.3764649163270946</v>
      </c>
      <c r="M994" s="425">
        <v>2.1882324581635473</v>
      </c>
      <c r="N994" s="425">
        <v>1.0941162290817736</v>
      </c>
      <c r="O994" s="425">
        <v>0.54705811454088682</v>
      </c>
      <c r="P994" s="425">
        <v>0.27352905727044341</v>
      </c>
      <c r="Q994" s="425">
        <v>0.2735290572704443</v>
      </c>
      <c r="R994" s="425">
        <v>0</v>
      </c>
      <c r="S994" s="425">
        <v>0</v>
      </c>
      <c r="T994" s="425">
        <v>0</v>
      </c>
      <c r="U994" s="425">
        <v>0</v>
      </c>
      <c r="V994" s="425">
        <v>0</v>
      </c>
      <c r="W994" s="425">
        <v>0</v>
      </c>
      <c r="X994" s="425">
        <v>0</v>
      </c>
      <c r="Y994" s="425">
        <v>0</v>
      </c>
      <c r="Z994" s="425">
        <v>0</v>
      </c>
      <c r="AA994" s="425">
        <v>0</v>
      </c>
      <c r="AB994" s="425">
        <v>0</v>
      </c>
      <c r="AC994" s="425">
        <v>0</v>
      </c>
      <c r="AD994" s="425">
        <v>0</v>
      </c>
      <c r="AE994" s="425">
        <v>0</v>
      </c>
      <c r="AF994" s="425">
        <v>0</v>
      </c>
      <c r="AG994" s="425">
        <v>0</v>
      </c>
      <c r="AH994" s="425">
        <v>0</v>
      </c>
      <c r="AI994" s="425">
        <v>0</v>
      </c>
      <c r="AJ994" s="425">
        <v>0</v>
      </c>
      <c r="AK994" s="425">
        <v>0</v>
      </c>
      <c r="AL994" s="425">
        <v>0</v>
      </c>
      <c r="AM994" s="425">
        <v>0</v>
      </c>
      <c r="AN994" s="425">
        <v>0</v>
      </c>
      <c r="AO994" s="425">
        <v>0</v>
      </c>
      <c r="AP994" s="425">
        <v>0</v>
      </c>
      <c r="AQ994" s="425">
        <v>0</v>
      </c>
      <c r="AR994" s="425">
        <v>0</v>
      </c>
      <c r="AS994" s="425">
        <v>0</v>
      </c>
      <c r="AT994" s="425">
        <v>0</v>
      </c>
      <c r="AU994" s="425">
        <v>0</v>
      </c>
      <c r="AV994" s="425">
        <v>0</v>
      </c>
      <c r="AW994" s="425">
        <v>0</v>
      </c>
      <c r="AX994" s="425">
        <v>0</v>
      </c>
      <c r="AY994" s="425">
        <v>0</v>
      </c>
      <c r="AZ994" s="425">
        <v>0</v>
      </c>
      <c r="BA994" s="425">
        <v>0</v>
      </c>
      <c r="BB994" s="425">
        <v>0</v>
      </c>
      <c r="BC994" s="425">
        <v>0</v>
      </c>
      <c r="BD994" s="425">
        <v>0</v>
      </c>
      <c r="BE994" s="425">
        <v>0</v>
      </c>
      <c r="BF994" s="425">
        <v>0</v>
      </c>
      <c r="BG994" s="425">
        <v>0</v>
      </c>
      <c r="BH994" s="425">
        <v>0</v>
      </c>
      <c r="BI994" s="425">
        <v>0</v>
      </c>
      <c r="BJ994" s="196"/>
      <c r="BK994" s="196"/>
      <c r="BL994" s="196"/>
      <c r="BM994" s="196"/>
    </row>
    <row r="995" spans="1:65" x14ac:dyDescent="0.35">
      <c r="A995" s="196"/>
      <c r="B995" s="196"/>
      <c r="C995" s="402"/>
      <c r="D995" s="404"/>
      <c r="E995" s="405">
        <v>6</v>
      </c>
      <c r="F995" s="406"/>
      <c r="G995" s="408"/>
      <c r="H995" s="409"/>
      <c r="I995" s="409"/>
      <c r="J995" s="409"/>
      <c r="K995" s="409"/>
      <c r="L995" s="524"/>
      <c r="M995" s="425">
        <v>0</v>
      </c>
      <c r="N995" s="425">
        <v>0</v>
      </c>
      <c r="O995" s="425">
        <v>0</v>
      </c>
      <c r="P995" s="425">
        <v>0</v>
      </c>
      <c r="Q995" s="425">
        <v>0</v>
      </c>
      <c r="R995" s="425">
        <v>0</v>
      </c>
      <c r="S995" s="425">
        <v>0</v>
      </c>
      <c r="T995" s="425">
        <v>0</v>
      </c>
      <c r="U995" s="425">
        <v>0</v>
      </c>
      <c r="V995" s="425">
        <v>0</v>
      </c>
      <c r="W995" s="425">
        <v>0</v>
      </c>
      <c r="X995" s="425">
        <v>0</v>
      </c>
      <c r="Y995" s="425">
        <v>0</v>
      </c>
      <c r="Z995" s="425">
        <v>0</v>
      </c>
      <c r="AA995" s="425">
        <v>0</v>
      </c>
      <c r="AB995" s="425">
        <v>0</v>
      </c>
      <c r="AC995" s="425">
        <v>0</v>
      </c>
      <c r="AD995" s="425">
        <v>0</v>
      </c>
      <c r="AE995" s="425">
        <v>0</v>
      </c>
      <c r="AF995" s="425">
        <v>0</v>
      </c>
      <c r="AG995" s="425">
        <v>0</v>
      </c>
      <c r="AH995" s="425">
        <v>0</v>
      </c>
      <c r="AI995" s="425">
        <v>0</v>
      </c>
      <c r="AJ995" s="425">
        <v>0</v>
      </c>
      <c r="AK995" s="425">
        <v>0</v>
      </c>
      <c r="AL995" s="425">
        <v>0</v>
      </c>
      <c r="AM995" s="425">
        <v>0</v>
      </c>
      <c r="AN995" s="425">
        <v>0</v>
      </c>
      <c r="AO995" s="425">
        <v>0</v>
      </c>
      <c r="AP995" s="425">
        <v>0</v>
      </c>
      <c r="AQ995" s="425">
        <v>0</v>
      </c>
      <c r="AR995" s="425">
        <v>0</v>
      </c>
      <c r="AS995" s="425">
        <v>0</v>
      </c>
      <c r="AT995" s="425">
        <v>0</v>
      </c>
      <c r="AU995" s="425">
        <v>0</v>
      </c>
      <c r="AV995" s="425">
        <v>0</v>
      </c>
      <c r="AW995" s="425">
        <v>0</v>
      </c>
      <c r="AX995" s="425">
        <v>0</v>
      </c>
      <c r="AY995" s="425">
        <v>0</v>
      </c>
      <c r="AZ995" s="425">
        <v>0</v>
      </c>
      <c r="BA995" s="425">
        <v>0</v>
      </c>
      <c r="BB995" s="425">
        <v>0</v>
      </c>
      <c r="BC995" s="425">
        <v>0</v>
      </c>
      <c r="BD995" s="425">
        <v>0</v>
      </c>
      <c r="BE995" s="425">
        <v>0</v>
      </c>
      <c r="BF995" s="425">
        <v>0</v>
      </c>
      <c r="BG995" s="425">
        <v>0</v>
      </c>
      <c r="BH995" s="425">
        <v>0</v>
      </c>
      <c r="BI995" s="425">
        <v>0</v>
      </c>
      <c r="BJ995" s="196"/>
      <c r="BK995" s="196"/>
      <c r="BL995" s="196"/>
      <c r="BM995" s="196"/>
    </row>
    <row r="996" spans="1:65" x14ac:dyDescent="0.35">
      <c r="A996" s="196"/>
      <c r="B996" s="196"/>
      <c r="C996" s="402"/>
      <c r="D996" s="404"/>
      <c r="E996" s="405">
        <v>7</v>
      </c>
      <c r="F996" s="406"/>
      <c r="G996" s="408"/>
      <c r="H996" s="409"/>
      <c r="I996" s="409"/>
      <c r="J996" s="409"/>
      <c r="K996" s="409"/>
      <c r="L996" s="409"/>
      <c r="M996" s="524"/>
      <c r="N996" s="425">
        <v>0</v>
      </c>
      <c r="O996" s="425">
        <v>0</v>
      </c>
      <c r="P996" s="425">
        <v>0</v>
      </c>
      <c r="Q996" s="425">
        <v>0</v>
      </c>
      <c r="R996" s="425">
        <v>0</v>
      </c>
      <c r="S996" s="425">
        <v>0</v>
      </c>
      <c r="T996" s="425">
        <v>0</v>
      </c>
      <c r="U996" s="425">
        <v>0</v>
      </c>
      <c r="V996" s="425">
        <v>0</v>
      </c>
      <c r="W996" s="425">
        <v>0</v>
      </c>
      <c r="X996" s="425">
        <v>0</v>
      </c>
      <c r="Y996" s="425">
        <v>0</v>
      </c>
      <c r="Z996" s="425">
        <v>0</v>
      </c>
      <c r="AA996" s="425">
        <v>0</v>
      </c>
      <c r="AB996" s="425">
        <v>0</v>
      </c>
      <c r="AC996" s="425">
        <v>0</v>
      </c>
      <c r="AD996" s="425">
        <v>0</v>
      </c>
      <c r="AE996" s="425">
        <v>0</v>
      </c>
      <c r="AF996" s="425">
        <v>0</v>
      </c>
      <c r="AG996" s="425">
        <v>0</v>
      </c>
      <c r="AH996" s="425">
        <v>0</v>
      </c>
      <c r="AI996" s="425">
        <v>0</v>
      </c>
      <c r="AJ996" s="425">
        <v>0</v>
      </c>
      <c r="AK996" s="425">
        <v>0</v>
      </c>
      <c r="AL996" s="425">
        <v>0</v>
      </c>
      <c r="AM996" s="425">
        <v>0</v>
      </c>
      <c r="AN996" s="425">
        <v>0</v>
      </c>
      <c r="AO996" s="425">
        <v>0</v>
      </c>
      <c r="AP996" s="425">
        <v>0</v>
      </c>
      <c r="AQ996" s="425">
        <v>0</v>
      </c>
      <c r="AR996" s="425">
        <v>0</v>
      </c>
      <c r="AS996" s="425">
        <v>0</v>
      </c>
      <c r="AT996" s="425">
        <v>0</v>
      </c>
      <c r="AU996" s="425">
        <v>0</v>
      </c>
      <c r="AV996" s="425">
        <v>0</v>
      </c>
      <c r="AW996" s="425">
        <v>0</v>
      </c>
      <c r="AX996" s="425">
        <v>0</v>
      </c>
      <c r="AY996" s="425">
        <v>0</v>
      </c>
      <c r="AZ996" s="425">
        <v>0</v>
      </c>
      <c r="BA996" s="425">
        <v>0</v>
      </c>
      <c r="BB996" s="425">
        <v>0</v>
      </c>
      <c r="BC996" s="425">
        <v>0</v>
      </c>
      <c r="BD996" s="425">
        <v>0</v>
      </c>
      <c r="BE996" s="425">
        <v>0</v>
      </c>
      <c r="BF996" s="425">
        <v>0</v>
      </c>
      <c r="BG996" s="425">
        <v>0</v>
      </c>
      <c r="BH996" s="425">
        <v>0</v>
      </c>
      <c r="BI996" s="425">
        <v>0</v>
      </c>
      <c r="BJ996" s="196"/>
      <c r="BK996" s="196"/>
      <c r="BL996" s="196"/>
      <c r="BM996" s="196"/>
    </row>
    <row r="997" spans="1:65" x14ac:dyDescent="0.35">
      <c r="A997" s="196"/>
      <c r="B997" s="196"/>
      <c r="C997" s="402"/>
      <c r="D997" s="404"/>
      <c r="E997" s="405">
        <v>8</v>
      </c>
      <c r="F997" s="406"/>
      <c r="G997" s="408"/>
      <c r="H997" s="409"/>
      <c r="I997" s="409"/>
      <c r="J997" s="409"/>
      <c r="K997" s="409"/>
      <c r="L997" s="409"/>
      <c r="M997" s="409"/>
      <c r="N997" s="524"/>
      <c r="O997" s="425">
        <v>0</v>
      </c>
      <c r="P997" s="425">
        <v>0</v>
      </c>
      <c r="Q997" s="425">
        <v>0</v>
      </c>
      <c r="R997" s="425">
        <v>0</v>
      </c>
      <c r="S997" s="425">
        <v>0</v>
      </c>
      <c r="T997" s="425">
        <v>0</v>
      </c>
      <c r="U997" s="425">
        <v>0</v>
      </c>
      <c r="V997" s="425">
        <v>0</v>
      </c>
      <c r="W997" s="425">
        <v>0</v>
      </c>
      <c r="X997" s="425">
        <v>0</v>
      </c>
      <c r="Y997" s="425">
        <v>0</v>
      </c>
      <c r="Z997" s="425">
        <v>0</v>
      </c>
      <c r="AA997" s="425">
        <v>0</v>
      </c>
      <c r="AB997" s="425">
        <v>0</v>
      </c>
      <c r="AC997" s="425">
        <v>0</v>
      </c>
      <c r="AD997" s="425">
        <v>0</v>
      </c>
      <c r="AE997" s="425">
        <v>0</v>
      </c>
      <c r="AF997" s="425">
        <v>0</v>
      </c>
      <c r="AG997" s="425">
        <v>0</v>
      </c>
      <c r="AH997" s="425">
        <v>0</v>
      </c>
      <c r="AI997" s="425">
        <v>0</v>
      </c>
      <c r="AJ997" s="425">
        <v>0</v>
      </c>
      <c r="AK997" s="425">
        <v>0</v>
      </c>
      <c r="AL997" s="425">
        <v>0</v>
      </c>
      <c r="AM997" s="425">
        <v>0</v>
      </c>
      <c r="AN997" s="425">
        <v>0</v>
      </c>
      <c r="AO997" s="425">
        <v>0</v>
      </c>
      <c r="AP997" s="425">
        <v>0</v>
      </c>
      <c r="AQ997" s="425">
        <v>0</v>
      </c>
      <c r="AR997" s="425">
        <v>0</v>
      </c>
      <c r="AS997" s="425">
        <v>0</v>
      </c>
      <c r="AT997" s="425">
        <v>0</v>
      </c>
      <c r="AU997" s="425">
        <v>0</v>
      </c>
      <c r="AV997" s="425">
        <v>0</v>
      </c>
      <c r="AW997" s="425">
        <v>0</v>
      </c>
      <c r="AX997" s="425">
        <v>0</v>
      </c>
      <c r="AY997" s="425">
        <v>0</v>
      </c>
      <c r="AZ997" s="425">
        <v>0</v>
      </c>
      <c r="BA997" s="425">
        <v>0</v>
      </c>
      <c r="BB997" s="425">
        <v>0</v>
      </c>
      <c r="BC997" s="425">
        <v>0</v>
      </c>
      <c r="BD997" s="425">
        <v>0</v>
      </c>
      <c r="BE997" s="425">
        <v>0</v>
      </c>
      <c r="BF997" s="425">
        <v>0</v>
      </c>
      <c r="BG997" s="425">
        <v>0</v>
      </c>
      <c r="BH997" s="425">
        <v>0</v>
      </c>
      <c r="BI997" s="425">
        <v>0</v>
      </c>
      <c r="BJ997" s="196"/>
      <c r="BK997" s="196"/>
      <c r="BL997" s="196"/>
      <c r="BM997" s="196"/>
    </row>
    <row r="998" spans="1:65" x14ac:dyDescent="0.35">
      <c r="A998" s="196"/>
      <c r="B998" s="196"/>
      <c r="C998" s="402"/>
      <c r="D998" s="404"/>
      <c r="E998" s="405">
        <v>9</v>
      </c>
      <c r="F998" s="406"/>
      <c r="G998" s="408"/>
      <c r="H998" s="409"/>
      <c r="I998" s="409"/>
      <c r="J998" s="409"/>
      <c r="K998" s="409"/>
      <c r="L998" s="409"/>
      <c r="M998" s="409"/>
      <c r="N998" s="409"/>
      <c r="O998" s="524"/>
      <c r="P998" s="425">
        <v>0</v>
      </c>
      <c r="Q998" s="425">
        <v>0</v>
      </c>
      <c r="R998" s="425">
        <v>0</v>
      </c>
      <c r="S998" s="425">
        <v>0</v>
      </c>
      <c r="T998" s="425">
        <v>0</v>
      </c>
      <c r="U998" s="425">
        <v>0</v>
      </c>
      <c r="V998" s="425">
        <v>0</v>
      </c>
      <c r="W998" s="425">
        <v>0</v>
      </c>
      <c r="X998" s="425">
        <v>0</v>
      </c>
      <c r="Y998" s="425">
        <v>0</v>
      </c>
      <c r="Z998" s="425">
        <v>0</v>
      </c>
      <c r="AA998" s="425">
        <v>0</v>
      </c>
      <c r="AB998" s="425">
        <v>0</v>
      </c>
      <c r="AC998" s="425">
        <v>0</v>
      </c>
      <c r="AD998" s="425">
        <v>0</v>
      </c>
      <c r="AE998" s="425">
        <v>0</v>
      </c>
      <c r="AF998" s="425">
        <v>0</v>
      </c>
      <c r="AG998" s="425">
        <v>0</v>
      </c>
      <c r="AH998" s="425">
        <v>0</v>
      </c>
      <c r="AI998" s="425">
        <v>0</v>
      </c>
      <c r="AJ998" s="425">
        <v>0</v>
      </c>
      <c r="AK998" s="425">
        <v>0</v>
      </c>
      <c r="AL998" s="425">
        <v>0</v>
      </c>
      <c r="AM998" s="425">
        <v>0</v>
      </c>
      <c r="AN998" s="425">
        <v>0</v>
      </c>
      <c r="AO998" s="425">
        <v>0</v>
      </c>
      <c r="AP998" s="425">
        <v>0</v>
      </c>
      <c r="AQ998" s="425">
        <v>0</v>
      </c>
      <c r="AR998" s="425">
        <v>0</v>
      </c>
      <c r="AS998" s="425">
        <v>0</v>
      </c>
      <c r="AT998" s="425">
        <v>0</v>
      </c>
      <c r="AU998" s="425">
        <v>0</v>
      </c>
      <c r="AV998" s="425">
        <v>0</v>
      </c>
      <c r="AW998" s="425">
        <v>0</v>
      </c>
      <c r="AX998" s="425">
        <v>0</v>
      </c>
      <c r="AY998" s="425">
        <v>0</v>
      </c>
      <c r="AZ998" s="425">
        <v>0</v>
      </c>
      <c r="BA998" s="425">
        <v>0</v>
      </c>
      <c r="BB998" s="425">
        <v>0</v>
      </c>
      <c r="BC998" s="425">
        <v>0</v>
      </c>
      <c r="BD998" s="425">
        <v>0</v>
      </c>
      <c r="BE998" s="425">
        <v>0</v>
      </c>
      <c r="BF998" s="425">
        <v>0</v>
      </c>
      <c r="BG998" s="425">
        <v>0</v>
      </c>
      <c r="BH998" s="425">
        <v>0</v>
      </c>
      <c r="BI998" s="425">
        <v>0</v>
      </c>
      <c r="BJ998" s="196"/>
      <c r="BK998" s="196"/>
      <c r="BL998" s="196"/>
      <c r="BM998" s="196"/>
    </row>
    <row r="999" spans="1:65" x14ac:dyDescent="0.35">
      <c r="A999" s="196"/>
      <c r="B999" s="196"/>
      <c r="C999" s="402"/>
      <c r="D999" s="404"/>
      <c r="E999" s="411">
        <v>10</v>
      </c>
      <c r="F999" s="406"/>
      <c r="G999" s="408"/>
      <c r="H999" s="409"/>
      <c r="I999" s="409"/>
      <c r="J999" s="409"/>
      <c r="K999" s="409"/>
      <c r="L999" s="409"/>
      <c r="M999" s="409"/>
      <c r="N999" s="409"/>
      <c r="O999" s="409"/>
      <c r="P999" s="524"/>
      <c r="Q999" s="425">
        <v>0</v>
      </c>
      <c r="R999" s="425">
        <v>0</v>
      </c>
      <c r="S999" s="425">
        <v>0</v>
      </c>
      <c r="T999" s="425">
        <v>0</v>
      </c>
      <c r="U999" s="425">
        <v>0</v>
      </c>
      <c r="V999" s="425">
        <v>0</v>
      </c>
      <c r="W999" s="425">
        <v>0</v>
      </c>
      <c r="X999" s="425">
        <v>0</v>
      </c>
      <c r="Y999" s="425">
        <v>0</v>
      </c>
      <c r="Z999" s="425">
        <v>0</v>
      </c>
      <c r="AA999" s="425">
        <v>0</v>
      </c>
      <c r="AB999" s="425">
        <v>0</v>
      </c>
      <c r="AC999" s="425">
        <v>0</v>
      </c>
      <c r="AD999" s="425">
        <v>0</v>
      </c>
      <c r="AE999" s="425">
        <v>0</v>
      </c>
      <c r="AF999" s="425">
        <v>0</v>
      </c>
      <c r="AG999" s="425">
        <v>0</v>
      </c>
      <c r="AH999" s="425">
        <v>0</v>
      </c>
      <c r="AI999" s="425">
        <v>0</v>
      </c>
      <c r="AJ999" s="425">
        <v>0</v>
      </c>
      <c r="AK999" s="425">
        <v>0</v>
      </c>
      <c r="AL999" s="425">
        <v>0</v>
      </c>
      <c r="AM999" s="425">
        <v>0</v>
      </c>
      <c r="AN999" s="425">
        <v>0</v>
      </c>
      <c r="AO999" s="425">
        <v>0</v>
      </c>
      <c r="AP999" s="425">
        <v>0</v>
      </c>
      <c r="AQ999" s="425">
        <v>0</v>
      </c>
      <c r="AR999" s="425">
        <v>0</v>
      </c>
      <c r="AS999" s="425">
        <v>0</v>
      </c>
      <c r="AT999" s="425">
        <v>0</v>
      </c>
      <c r="AU999" s="425">
        <v>0</v>
      </c>
      <c r="AV999" s="425">
        <v>0</v>
      </c>
      <c r="AW999" s="425">
        <v>0</v>
      </c>
      <c r="AX999" s="425">
        <v>0</v>
      </c>
      <c r="AY999" s="425">
        <v>0</v>
      </c>
      <c r="AZ999" s="425">
        <v>0</v>
      </c>
      <c r="BA999" s="425">
        <v>0</v>
      </c>
      <c r="BB999" s="425">
        <v>0</v>
      </c>
      <c r="BC999" s="425">
        <v>0</v>
      </c>
      <c r="BD999" s="425">
        <v>0</v>
      </c>
      <c r="BE999" s="425">
        <v>0</v>
      </c>
      <c r="BF999" s="425">
        <v>0</v>
      </c>
      <c r="BG999" s="425">
        <v>0</v>
      </c>
      <c r="BH999" s="425">
        <v>0</v>
      </c>
      <c r="BI999" s="425">
        <v>0</v>
      </c>
      <c r="BJ999" s="196"/>
      <c r="BK999" s="196"/>
      <c r="BL999" s="196"/>
      <c r="BM999" s="196"/>
    </row>
    <row r="1000" spans="1:65" x14ac:dyDescent="0.35">
      <c r="A1000" s="196"/>
      <c r="B1000" s="196"/>
      <c r="C1000" s="402" t="s">
        <v>64</v>
      </c>
      <c r="D1000" s="196"/>
      <c r="E1000" s="196"/>
      <c r="F1000" s="412"/>
      <c r="G1000" s="426">
        <v>10.099800727861322</v>
      </c>
      <c r="H1000" s="426">
        <v>12.978184463007171</v>
      </c>
      <c r="I1000" s="426">
        <v>16.459711793611142</v>
      </c>
      <c r="J1000" s="426">
        <v>14.392118760556112</v>
      </c>
      <c r="K1000" s="426">
        <v>11.722735211007896</v>
      </c>
      <c r="L1000" s="426">
        <v>9.8477142473713997</v>
      </c>
      <c r="M1000" s="426">
        <v>5.1690511702877027</v>
      </c>
      <c r="N1000" s="426">
        <v>2.6520625269914988</v>
      </c>
      <c r="O1000" s="426">
        <v>1.2031192998410987</v>
      </c>
      <c r="P1000" s="426">
        <v>0.54995219298065745</v>
      </c>
      <c r="Q1000" s="426">
        <v>0.2735290572704443</v>
      </c>
      <c r="R1000" s="426">
        <v>0</v>
      </c>
      <c r="S1000" s="426">
        <v>0</v>
      </c>
      <c r="T1000" s="426">
        <v>0</v>
      </c>
      <c r="U1000" s="426">
        <v>0</v>
      </c>
      <c r="V1000" s="426">
        <v>0</v>
      </c>
      <c r="W1000" s="426">
        <v>0</v>
      </c>
      <c r="X1000" s="426">
        <v>0</v>
      </c>
      <c r="Y1000" s="426">
        <v>0</v>
      </c>
      <c r="Z1000" s="426">
        <v>0</v>
      </c>
      <c r="AA1000" s="426">
        <v>0</v>
      </c>
      <c r="AB1000" s="426">
        <v>0</v>
      </c>
      <c r="AC1000" s="426">
        <v>0</v>
      </c>
      <c r="AD1000" s="426">
        <v>0</v>
      </c>
      <c r="AE1000" s="426">
        <v>0</v>
      </c>
      <c r="AF1000" s="426">
        <v>0</v>
      </c>
      <c r="AG1000" s="426">
        <v>0</v>
      </c>
      <c r="AH1000" s="426">
        <v>0</v>
      </c>
      <c r="AI1000" s="426">
        <v>0</v>
      </c>
      <c r="AJ1000" s="426">
        <v>0</v>
      </c>
      <c r="AK1000" s="426">
        <v>0</v>
      </c>
      <c r="AL1000" s="426">
        <v>0</v>
      </c>
      <c r="AM1000" s="426">
        <v>0</v>
      </c>
      <c r="AN1000" s="426">
        <v>0</v>
      </c>
      <c r="AO1000" s="426">
        <v>0</v>
      </c>
      <c r="AP1000" s="426">
        <v>0</v>
      </c>
      <c r="AQ1000" s="426">
        <v>0</v>
      </c>
      <c r="AR1000" s="426">
        <v>0</v>
      </c>
      <c r="AS1000" s="426">
        <v>0</v>
      </c>
      <c r="AT1000" s="426">
        <v>0</v>
      </c>
      <c r="AU1000" s="426">
        <v>0</v>
      </c>
      <c r="AV1000" s="426">
        <v>0</v>
      </c>
      <c r="AW1000" s="426">
        <v>0</v>
      </c>
      <c r="AX1000" s="426">
        <v>0</v>
      </c>
      <c r="AY1000" s="426">
        <v>0</v>
      </c>
      <c r="AZ1000" s="426">
        <v>0</v>
      </c>
      <c r="BA1000" s="426">
        <v>0</v>
      </c>
      <c r="BB1000" s="426">
        <v>0</v>
      </c>
      <c r="BC1000" s="426">
        <v>0</v>
      </c>
      <c r="BD1000" s="426">
        <v>0</v>
      </c>
      <c r="BE1000" s="426">
        <v>0</v>
      </c>
      <c r="BF1000" s="426">
        <v>0</v>
      </c>
      <c r="BG1000" s="426">
        <v>0</v>
      </c>
      <c r="BH1000" s="426">
        <v>0</v>
      </c>
      <c r="BI1000" s="426">
        <v>0</v>
      </c>
      <c r="BJ1000" s="196"/>
      <c r="BK1000" s="196"/>
      <c r="BL1000" s="196"/>
      <c r="BM1000" s="196"/>
    </row>
    <row r="1001" spans="1:65" x14ac:dyDescent="0.35">
      <c r="A1001" s="196"/>
      <c r="B1001" s="397" t="s">
        <v>65</v>
      </c>
      <c r="C1001" s="398"/>
      <c r="D1001" s="399" t="s">
        <v>499</v>
      </c>
      <c r="E1001" s="398"/>
      <c r="F1001" s="400"/>
      <c r="G1001" s="401">
        <v>16.196780696634868</v>
      </c>
      <c r="H1001" s="401">
        <v>15.482065312812988</v>
      </c>
      <c r="I1001" s="401">
        <v>14.838821467373299</v>
      </c>
      <c r="J1001" s="401">
        <v>14.259902006477574</v>
      </c>
      <c r="K1001" s="401">
        <v>13.738874491671426</v>
      </c>
      <c r="L1001" s="401">
        <v>0</v>
      </c>
      <c r="M1001" s="401">
        <v>0</v>
      </c>
      <c r="N1001" s="401">
        <v>0</v>
      </c>
      <c r="O1001" s="401">
        <v>0</v>
      </c>
      <c r="P1001" s="401">
        <v>0</v>
      </c>
      <c r="Q1001" s="401">
        <v>0</v>
      </c>
      <c r="R1001" s="401">
        <v>0</v>
      </c>
      <c r="S1001" s="401">
        <v>0</v>
      </c>
      <c r="T1001" s="401">
        <v>0</v>
      </c>
      <c r="U1001" s="401">
        <v>0</v>
      </c>
      <c r="V1001" s="401">
        <v>0</v>
      </c>
      <c r="W1001" s="401">
        <v>0</v>
      </c>
      <c r="X1001" s="401">
        <v>0</v>
      </c>
      <c r="Y1001" s="401">
        <v>0</v>
      </c>
      <c r="Z1001" s="401">
        <v>0</v>
      </c>
      <c r="AA1001" s="401">
        <v>0</v>
      </c>
      <c r="AB1001" s="401">
        <v>0</v>
      </c>
      <c r="AC1001" s="401">
        <v>0</v>
      </c>
      <c r="AD1001" s="401">
        <v>0</v>
      </c>
      <c r="AE1001" s="401">
        <v>0</v>
      </c>
      <c r="AF1001" s="401">
        <v>0</v>
      </c>
      <c r="AG1001" s="401">
        <v>0</v>
      </c>
      <c r="AH1001" s="401">
        <v>0</v>
      </c>
      <c r="AI1001" s="401">
        <v>0</v>
      </c>
      <c r="AJ1001" s="401">
        <v>0</v>
      </c>
      <c r="AK1001" s="401">
        <v>0</v>
      </c>
      <c r="AL1001" s="401">
        <v>0</v>
      </c>
      <c r="AM1001" s="401">
        <v>0</v>
      </c>
      <c r="AN1001" s="401">
        <v>0</v>
      </c>
      <c r="AO1001" s="401">
        <v>0</v>
      </c>
      <c r="AP1001" s="401">
        <v>0</v>
      </c>
      <c r="AQ1001" s="401">
        <v>0</v>
      </c>
      <c r="AR1001" s="401">
        <v>0</v>
      </c>
      <c r="AS1001" s="401">
        <v>0</v>
      </c>
      <c r="AT1001" s="401">
        <v>0</v>
      </c>
      <c r="AU1001" s="401">
        <v>0</v>
      </c>
      <c r="AV1001" s="401">
        <v>0</v>
      </c>
      <c r="AW1001" s="401">
        <v>0</v>
      </c>
      <c r="AX1001" s="401">
        <v>0</v>
      </c>
      <c r="AY1001" s="401">
        <v>0</v>
      </c>
      <c r="AZ1001" s="401">
        <v>0</v>
      </c>
      <c r="BA1001" s="401">
        <v>0</v>
      </c>
      <c r="BB1001" s="401">
        <v>0</v>
      </c>
      <c r="BC1001" s="401">
        <v>0</v>
      </c>
      <c r="BD1001" s="401">
        <v>0</v>
      </c>
      <c r="BE1001" s="401">
        <v>0</v>
      </c>
      <c r="BF1001" s="401">
        <v>0</v>
      </c>
      <c r="BG1001" s="401">
        <v>0</v>
      </c>
      <c r="BH1001" s="401">
        <v>0</v>
      </c>
      <c r="BI1001" s="401">
        <v>0</v>
      </c>
      <c r="BJ1001" s="196"/>
      <c r="BK1001" s="196"/>
      <c r="BL1001" s="196"/>
      <c r="BM1001" s="196"/>
    </row>
    <row r="1002" spans="1:65" ht="118" x14ac:dyDescent="0.35">
      <c r="A1002" s="196"/>
      <c r="B1002" s="196"/>
      <c r="C1002" s="402"/>
      <c r="D1002" s="404" t="s">
        <v>500</v>
      </c>
      <c r="E1002" s="405">
        <v>0</v>
      </c>
      <c r="F1002" s="406"/>
      <c r="G1002" s="407"/>
      <c r="H1002" s="407"/>
      <c r="I1002" s="407"/>
      <c r="J1002" s="407"/>
      <c r="K1002" s="407"/>
      <c r="L1002" s="407"/>
      <c r="M1002" s="407"/>
      <c r="N1002" s="407"/>
      <c r="O1002" s="407"/>
      <c r="P1002" s="407"/>
      <c r="Q1002" s="425"/>
      <c r="R1002" s="425"/>
      <c r="S1002" s="425"/>
      <c r="T1002" s="425"/>
      <c r="U1002" s="425"/>
      <c r="V1002" s="425"/>
      <c r="W1002" s="425"/>
      <c r="X1002" s="425"/>
      <c r="Y1002" s="425"/>
      <c r="Z1002" s="425"/>
      <c r="AA1002" s="425"/>
      <c r="AB1002" s="425"/>
      <c r="AC1002" s="425"/>
      <c r="AD1002" s="425"/>
      <c r="AE1002" s="425"/>
      <c r="AF1002" s="425"/>
      <c r="AG1002" s="425"/>
      <c r="AH1002" s="425"/>
      <c r="AI1002" s="425"/>
      <c r="AJ1002" s="425"/>
      <c r="AK1002" s="425"/>
      <c r="AL1002" s="425"/>
      <c r="AM1002" s="425"/>
      <c r="AN1002" s="425"/>
      <c r="AO1002" s="425"/>
      <c r="AP1002" s="425"/>
      <c r="AQ1002" s="425"/>
      <c r="AR1002" s="425"/>
      <c r="AS1002" s="425"/>
      <c r="AT1002" s="425"/>
      <c r="AU1002" s="425"/>
      <c r="AV1002" s="425"/>
      <c r="AW1002" s="425"/>
      <c r="AX1002" s="425"/>
      <c r="AY1002" s="425"/>
      <c r="AZ1002" s="425"/>
      <c r="BA1002" s="425"/>
      <c r="BB1002" s="425"/>
      <c r="BC1002" s="425"/>
      <c r="BD1002" s="425"/>
      <c r="BE1002" s="425"/>
      <c r="BF1002" s="425"/>
      <c r="BG1002" s="425"/>
      <c r="BH1002" s="425"/>
      <c r="BI1002" s="425"/>
      <c r="BJ1002" s="196"/>
      <c r="BK1002" s="196"/>
      <c r="BL1002" s="196"/>
      <c r="BM1002" s="196"/>
    </row>
    <row r="1003" spans="1:65" x14ac:dyDescent="0.35">
      <c r="A1003" s="196"/>
      <c r="B1003" s="196"/>
      <c r="C1003" s="402"/>
      <c r="D1003" s="404"/>
      <c r="E1003" s="405">
        <v>1</v>
      </c>
      <c r="F1003" s="406"/>
      <c r="G1003" s="523"/>
      <c r="H1003" s="425">
        <v>2.1992882512921521</v>
      </c>
      <c r="I1003" s="425">
        <v>1.979359426162937</v>
      </c>
      <c r="J1003" s="425">
        <v>1.7814234835466434</v>
      </c>
      <c r="K1003" s="425">
        <v>1.6032811351919791</v>
      </c>
      <c r="L1003" s="425">
        <v>1.4429530216727811</v>
      </c>
      <c r="M1003" s="425">
        <v>1.2986577195055031</v>
      </c>
      <c r="N1003" s="425">
        <v>1.1687919475549529</v>
      </c>
      <c r="O1003" s="425">
        <v>1.0519127527994576</v>
      </c>
      <c r="P1003" s="425">
        <v>0.94672147751951174</v>
      </c>
      <c r="Q1003" s="425">
        <v>0.85204932976756054</v>
      </c>
      <c r="R1003" s="425">
        <v>7.6684439679080452</v>
      </c>
      <c r="S1003" s="425">
        <v>0</v>
      </c>
      <c r="T1003" s="425">
        <v>0</v>
      </c>
      <c r="U1003" s="425">
        <v>0</v>
      </c>
      <c r="V1003" s="425">
        <v>0</v>
      </c>
      <c r="W1003" s="425">
        <v>0</v>
      </c>
      <c r="X1003" s="425">
        <v>0</v>
      </c>
      <c r="Y1003" s="425">
        <v>0</v>
      </c>
      <c r="Z1003" s="425">
        <v>0</v>
      </c>
      <c r="AA1003" s="425">
        <v>0</v>
      </c>
      <c r="AB1003" s="425">
        <v>0</v>
      </c>
      <c r="AC1003" s="425">
        <v>0</v>
      </c>
      <c r="AD1003" s="425">
        <v>0</v>
      </c>
      <c r="AE1003" s="425">
        <v>0</v>
      </c>
      <c r="AF1003" s="425">
        <v>0</v>
      </c>
      <c r="AG1003" s="425">
        <v>0</v>
      </c>
      <c r="AH1003" s="425">
        <v>0</v>
      </c>
      <c r="AI1003" s="425">
        <v>0</v>
      </c>
      <c r="AJ1003" s="425">
        <v>0</v>
      </c>
      <c r="AK1003" s="425">
        <v>0</v>
      </c>
      <c r="AL1003" s="425">
        <v>0</v>
      </c>
      <c r="AM1003" s="425">
        <v>0</v>
      </c>
      <c r="AN1003" s="425">
        <v>0</v>
      </c>
      <c r="AO1003" s="425">
        <v>0</v>
      </c>
      <c r="AP1003" s="425">
        <v>0</v>
      </c>
      <c r="AQ1003" s="425">
        <v>0</v>
      </c>
      <c r="AR1003" s="425">
        <v>0</v>
      </c>
      <c r="AS1003" s="425">
        <v>0</v>
      </c>
      <c r="AT1003" s="425">
        <v>0</v>
      </c>
      <c r="AU1003" s="425">
        <v>0</v>
      </c>
      <c r="AV1003" s="425">
        <v>0</v>
      </c>
      <c r="AW1003" s="425">
        <v>0</v>
      </c>
      <c r="AX1003" s="425">
        <v>0</v>
      </c>
      <c r="AY1003" s="425">
        <v>0</v>
      </c>
      <c r="AZ1003" s="425">
        <v>0</v>
      </c>
      <c r="BA1003" s="425">
        <v>0</v>
      </c>
      <c r="BB1003" s="425">
        <v>0</v>
      </c>
      <c r="BC1003" s="425">
        <v>0</v>
      </c>
      <c r="BD1003" s="425">
        <v>0</v>
      </c>
      <c r="BE1003" s="425">
        <v>0</v>
      </c>
      <c r="BF1003" s="425">
        <v>0</v>
      </c>
      <c r="BG1003" s="425">
        <v>0</v>
      </c>
      <c r="BH1003" s="425">
        <v>0</v>
      </c>
      <c r="BI1003" s="425">
        <v>0</v>
      </c>
      <c r="BJ1003" s="196"/>
      <c r="BK1003" s="196"/>
      <c r="BL1003" s="196"/>
      <c r="BM1003" s="196"/>
    </row>
    <row r="1004" spans="1:65" x14ac:dyDescent="0.35">
      <c r="A1004" s="196"/>
      <c r="B1004" s="196"/>
      <c r="C1004" s="402"/>
      <c r="D1004" s="404"/>
      <c r="E1004" s="405">
        <v>2</v>
      </c>
      <c r="F1004" s="406"/>
      <c r="G1004" s="408"/>
      <c r="H1004" s="524"/>
      <c r="I1004" s="425">
        <v>2.5932063972133435</v>
      </c>
      <c r="J1004" s="425">
        <v>2.3338857574920087</v>
      </c>
      <c r="K1004" s="425">
        <v>2.1004971817428078</v>
      </c>
      <c r="L1004" s="425">
        <v>1.8904474635685269</v>
      </c>
      <c r="M1004" s="425">
        <v>1.7014027172116741</v>
      </c>
      <c r="N1004" s="425">
        <v>1.5312624454905068</v>
      </c>
      <c r="O1004" s="425">
        <v>1.3781362009414562</v>
      </c>
      <c r="P1004" s="425">
        <v>1.2403225808473106</v>
      </c>
      <c r="Q1004" s="425">
        <v>1.1162903227625793</v>
      </c>
      <c r="R1004" s="425">
        <v>1.0046612904863215</v>
      </c>
      <c r="S1004" s="425">
        <v>9.0419516143768952</v>
      </c>
      <c r="T1004" s="425">
        <v>0</v>
      </c>
      <c r="U1004" s="425">
        <v>0</v>
      </c>
      <c r="V1004" s="425">
        <v>0</v>
      </c>
      <c r="W1004" s="425">
        <v>0</v>
      </c>
      <c r="X1004" s="425">
        <v>0</v>
      </c>
      <c r="Y1004" s="425">
        <v>0</v>
      </c>
      <c r="Z1004" s="425">
        <v>0</v>
      </c>
      <c r="AA1004" s="425">
        <v>0</v>
      </c>
      <c r="AB1004" s="425">
        <v>0</v>
      </c>
      <c r="AC1004" s="425">
        <v>0</v>
      </c>
      <c r="AD1004" s="425">
        <v>0</v>
      </c>
      <c r="AE1004" s="425">
        <v>0</v>
      </c>
      <c r="AF1004" s="425">
        <v>0</v>
      </c>
      <c r="AG1004" s="425">
        <v>0</v>
      </c>
      <c r="AH1004" s="425">
        <v>0</v>
      </c>
      <c r="AI1004" s="425">
        <v>0</v>
      </c>
      <c r="AJ1004" s="425">
        <v>0</v>
      </c>
      <c r="AK1004" s="425">
        <v>0</v>
      </c>
      <c r="AL1004" s="425">
        <v>0</v>
      </c>
      <c r="AM1004" s="425">
        <v>0</v>
      </c>
      <c r="AN1004" s="425">
        <v>0</v>
      </c>
      <c r="AO1004" s="425">
        <v>0</v>
      </c>
      <c r="AP1004" s="425">
        <v>0</v>
      </c>
      <c r="AQ1004" s="425">
        <v>0</v>
      </c>
      <c r="AR1004" s="425">
        <v>0</v>
      </c>
      <c r="AS1004" s="425">
        <v>0</v>
      </c>
      <c r="AT1004" s="425">
        <v>0</v>
      </c>
      <c r="AU1004" s="425">
        <v>0</v>
      </c>
      <c r="AV1004" s="425">
        <v>0</v>
      </c>
      <c r="AW1004" s="425">
        <v>0</v>
      </c>
      <c r="AX1004" s="425">
        <v>0</v>
      </c>
      <c r="AY1004" s="425">
        <v>0</v>
      </c>
      <c r="AZ1004" s="425">
        <v>0</v>
      </c>
      <c r="BA1004" s="425">
        <v>0</v>
      </c>
      <c r="BB1004" s="425">
        <v>0</v>
      </c>
      <c r="BC1004" s="425">
        <v>0</v>
      </c>
      <c r="BD1004" s="425">
        <v>0</v>
      </c>
      <c r="BE1004" s="425">
        <v>0</v>
      </c>
      <c r="BF1004" s="425">
        <v>0</v>
      </c>
      <c r="BG1004" s="425">
        <v>0</v>
      </c>
      <c r="BH1004" s="425">
        <v>0</v>
      </c>
      <c r="BI1004" s="425">
        <v>0</v>
      </c>
      <c r="BJ1004" s="407"/>
      <c r="BK1004" s="196"/>
      <c r="BL1004" s="196"/>
      <c r="BM1004" s="196"/>
    </row>
    <row r="1005" spans="1:65" x14ac:dyDescent="0.35">
      <c r="A1005" s="196"/>
      <c r="B1005" s="196"/>
      <c r="C1005" s="402"/>
      <c r="D1005" s="404"/>
      <c r="E1005" s="405">
        <v>3</v>
      </c>
      <c r="F1005" s="406"/>
      <c r="G1005" s="408"/>
      <c r="H1005" s="409"/>
      <c r="I1005" s="524"/>
      <c r="J1005" s="425">
        <v>2.061531433599801</v>
      </c>
      <c r="K1005" s="425">
        <v>1.8553782902398208</v>
      </c>
      <c r="L1005" s="425">
        <v>1.6698404612158386</v>
      </c>
      <c r="M1005" s="425">
        <v>1.5028564150942547</v>
      </c>
      <c r="N1005" s="425">
        <v>1.3525707735848294</v>
      </c>
      <c r="O1005" s="425">
        <v>1.2173136962263464</v>
      </c>
      <c r="P1005" s="425">
        <v>1.0955823266037117</v>
      </c>
      <c r="Q1005" s="425">
        <v>0.98602409394334056</v>
      </c>
      <c r="R1005" s="425">
        <v>0.8874216845490065</v>
      </c>
      <c r="S1005" s="425">
        <v>0.79867951609410592</v>
      </c>
      <c r="T1005" s="425">
        <v>7.1881156448469525</v>
      </c>
      <c r="U1005" s="425">
        <v>0</v>
      </c>
      <c r="V1005" s="425">
        <v>0</v>
      </c>
      <c r="W1005" s="425">
        <v>0</v>
      </c>
      <c r="X1005" s="425">
        <v>0</v>
      </c>
      <c r="Y1005" s="425">
        <v>0</v>
      </c>
      <c r="Z1005" s="425">
        <v>0</v>
      </c>
      <c r="AA1005" s="425">
        <v>0</v>
      </c>
      <c r="AB1005" s="425">
        <v>0</v>
      </c>
      <c r="AC1005" s="425">
        <v>0</v>
      </c>
      <c r="AD1005" s="425">
        <v>0</v>
      </c>
      <c r="AE1005" s="425">
        <v>0</v>
      </c>
      <c r="AF1005" s="425">
        <v>0</v>
      </c>
      <c r="AG1005" s="425">
        <v>0</v>
      </c>
      <c r="AH1005" s="425">
        <v>0</v>
      </c>
      <c r="AI1005" s="425">
        <v>0</v>
      </c>
      <c r="AJ1005" s="425">
        <v>0</v>
      </c>
      <c r="AK1005" s="425">
        <v>0</v>
      </c>
      <c r="AL1005" s="425">
        <v>0</v>
      </c>
      <c r="AM1005" s="425">
        <v>0</v>
      </c>
      <c r="AN1005" s="425">
        <v>0</v>
      </c>
      <c r="AO1005" s="425">
        <v>0</v>
      </c>
      <c r="AP1005" s="425">
        <v>0</v>
      </c>
      <c r="AQ1005" s="425">
        <v>0</v>
      </c>
      <c r="AR1005" s="425">
        <v>0</v>
      </c>
      <c r="AS1005" s="425">
        <v>0</v>
      </c>
      <c r="AT1005" s="425">
        <v>0</v>
      </c>
      <c r="AU1005" s="425">
        <v>0</v>
      </c>
      <c r="AV1005" s="425">
        <v>0</v>
      </c>
      <c r="AW1005" s="425">
        <v>0</v>
      </c>
      <c r="AX1005" s="425">
        <v>0</v>
      </c>
      <c r="AY1005" s="425">
        <v>0</v>
      </c>
      <c r="AZ1005" s="425">
        <v>0</v>
      </c>
      <c r="BA1005" s="425">
        <v>0</v>
      </c>
      <c r="BB1005" s="425">
        <v>0</v>
      </c>
      <c r="BC1005" s="425">
        <v>0</v>
      </c>
      <c r="BD1005" s="425">
        <v>0</v>
      </c>
      <c r="BE1005" s="425">
        <v>0</v>
      </c>
      <c r="BF1005" s="425">
        <v>0</v>
      </c>
      <c r="BG1005" s="425">
        <v>0</v>
      </c>
      <c r="BH1005" s="425">
        <v>0</v>
      </c>
      <c r="BI1005" s="425">
        <v>0</v>
      </c>
      <c r="BJ1005" s="196"/>
      <c r="BK1005" s="196"/>
      <c r="BL1005" s="196"/>
      <c r="BM1005" s="196"/>
    </row>
    <row r="1006" spans="1:65" x14ac:dyDescent="0.35">
      <c r="A1006" s="196"/>
      <c r="B1006" s="196"/>
      <c r="C1006" s="402"/>
      <c r="D1006" s="404"/>
      <c r="E1006" s="405">
        <v>4</v>
      </c>
      <c r="F1006" s="406"/>
      <c r="G1006" s="408"/>
      <c r="H1006" s="409"/>
      <c r="I1006" s="409"/>
      <c r="J1006" s="524"/>
      <c r="K1006" s="425">
        <v>1.7156104068032663</v>
      </c>
      <c r="L1006" s="425">
        <v>1.5440493661229395</v>
      </c>
      <c r="M1006" s="425">
        <v>1.3896444295106456</v>
      </c>
      <c r="N1006" s="425">
        <v>1.250679986559581</v>
      </c>
      <c r="O1006" s="425">
        <v>1.1256119879036228</v>
      </c>
      <c r="P1006" s="425">
        <v>1.0130507891132605</v>
      </c>
      <c r="Q1006" s="425">
        <v>0.91174571020193462</v>
      </c>
      <c r="R1006" s="425">
        <v>0.82057113918174118</v>
      </c>
      <c r="S1006" s="425">
        <v>0.73851402526356713</v>
      </c>
      <c r="T1006" s="425">
        <v>0.66466262273721033</v>
      </c>
      <c r="U1006" s="425">
        <v>5.9819636046348919</v>
      </c>
      <c r="V1006" s="425">
        <v>0</v>
      </c>
      <c r="W1006" s="425">
        <v>0</v>
      </c>
      <c r="X1006" s="425">
        <v>0</v>
      </c>
      <c r="Y1006" s="425">
        <v>0</v>
      </c>
      <c r="Z1006" s="425">
        <v>0</v>
      </c>
      <c r="AA1006" s="425">
        <v>0</v>
      </c>
      <c r="AB1006" s="425">
        <v>0</v>
      </c>
      <c r="AC1006" s="425">
        <v>0</v>
      </c>
      <c r="AD1006" s="425">
        <v>0</v>
      </c>
      <c r="AE1006" s="425">
        <v>0</v>
      </c>
      <c r="AF1006" s="425">
        <v>0</v>
      </c>
      <c r="AG1006" s="425">
        <v>0</v>
      </c>
      <c r="AH1006" s="425">
        <v>0</v>
      </c>
      <c r="AI1006" s="425">
        <v>0</v>
      </c>
      <c r="AJ1006" s="425">
        <v>0</v>
      </c>
      <c r="AK1006" s="425">
        <v>0</v>
      </c>
      <c r="AL1006" s="425">
        <v>0</v>
      </c>
      <c r="AM1006" s="425">
        <v>0</v>
      </c>
      <c r="AN1006" s="425">
        <v>0</v>
      </c>
      <c r="AO1006" s="425">
        <v>0</v>
      </c>
      <c r="AP1006" s="425">
        <v>0</v>
      </c>
      <c r="AQ1006" s="425">
        <v>0</v>
      </c>
      <c r="AR1006" s="425">
        <v>0</v>
      </c>
      <c r="AS1006" s="425">
        <v>0</v>
      </c>
      <c r="AT1006" s="425">
        <v>0</v>
      </c>
      <c r="AU1006" s="425">
        <v>0</v>
      </c>
      <c r="AV1006" s="425">
        <v>0</v>
      </c>
      <c r="AW1006" s="425">
        <v>0</v>
      </c>
      <c r="AX1006" s="425">
        <v>0</v>
      </c>
      <c r="AY1006" s="425">
        <v>0</v>
      </c>
      <c r="AZ1006" s="425">
        <v>0</v>
      </c>
      <c r="BA1006" s="425">
        <v>0</v>
      </c>
      <c r="BB1006" s="425">
        <v>0</v>
      </c>
      <c r="BC1006" s="425">
        <v>0</v>
      </c>
      <c r="BD1006" s="425">
        <v>0</v>
      </c>
      <c r="BE1006" s="425">
        <v>0</v>
      </c>
      <c r="BF1006" s="425">
        <v>0</v>
      </c>
      <c r="BG1006" s="425">
        <v>0</v>
      </c>
      <c r="BH1006" s="425">
        <v>0</v>
      </c>
      <c r="BI1006" s="425">
        <v>0</v>
      </c>
      <c r="BJ1006" s="196"/>
      <c r="BK1006" s="196"/>
      <c r="BL1006" s="196"/>
      <c r="BM1006" s="196"/>
    </row>
    <row r="1007" spans="1:65" x14ac:dyDescent="0.35">
      <c r="A1007" s="196"/>
      <c r="B1007" s="196"/>
      <c r="C1007" s="402"/>
      <c r="D1007" s="404"/>
      <c r="E1007" s="405">
        <v>5</v>
      </c>
      <c r="F1007" s="406"/>
      <c r="G1007" s="408"/>
      <c r="H1007" s="409"/>
      <c r="I1007" s="409"/>
      <c r="J1007" s="409"/>
      <c r="K1007" s="524"/>
      <c r="L1007" s="425">
        <v>1.7155924982740745</v>
      </c>
      <c r="M1007" s="425">
        <v>1.544033248446667</v>
      </c>
      <c r="N1007" s="425">
        <v>1.3896299236020002</v>
      </c>
      <c r="O1007" s="425">
        <v>1.2506669312418002</v>
      </c>
      <c r="P1007" s="425">
        <v>1.1256002381176202</v>
      </c>
      <c r="Q1007" s="425">
        <v>1.0130402143058583</v>
      </c>
      <c r="R1007" s="425">
        <v>0.91173619287527241</v>
      </c>
      <c r="S1007" s="425">
        <v>0.82056257358774509</v>
      </c>
      <c r="T1007" s="425">
        <v>0.73850631622897067</v>
      </c>
      <c r="U1007" s="425">
        <v>0.66465568460607349</v>
      </c>
      <c r="V1007" s="425">
        <v>5.9819011614546618</v>
      </c>
      <c r="W1007" s="425">
        <v>0</v>
      </c>
      <c r="X1007" s="425">
        <v>0</v>
      </c>
      <c r="Y1007" s="425">
        <v>0</v>
      </c>
      <c r="Z1007" s="425">
        <v>0</v>
      </c>
      <c r="AA1007" s="425">
        <v>0</v>
      </c>
      <c r="AB1007" s="425">
        <v>0</v>
      </c>
      <c r="AC1007" s="425">
        <v>0</v>
      </c>
      <c r="AD1007" s="425">
        <v>0</v>
      </c>
      <c r="AE1007" s="425">
        <v>0</v>
      </c>
      <c r="AF1007" s="425">
        <v>0</v>
      </c>
      <c r="AG1007" s="425">
        <v>0</v>
      </c>
      <c r="AH1007" s="425">
        <v>0</v>
      </c>
      <c r="AI1007" s="425">
        <v>0</v>
      </c>
      <c r="AJ1007" s="425">
        <v>0</v>
      </c>
      <c r="AK1007" s="425">
        <v>0</v>
      </c>
      <c r="AL1007" s="425">
        <v>0</v>
      </c>
      <c r="AM1007" s="425">
        <v>0</v>
      </c>
      <c r="AN1007" s="425">
        <v>0</v>
      </c>
      <c r="AO1007" s="425">
        <v>0</v>
      </c>
      <c r="AP1007" s="425">
        <v>0</v>
      </c>
      <c r="AQ1007" s="425">
        <v>0</v>
      </c>
      <c r="AR1007" s="425">
        <v>0</v>
      </c>
      <c r="AS1007" s="425">
        <v>0</v>
      </c>
      <c r="AT1007" s="425">
        <v>0</v>
      </c>
      <c r="AU1007" s="425">
        <v>0</v>
      </c>
      <c r="AV1007" s="425">
        <v>0</v>
      </c>
      <c r="AW1007" s="425">
        <v>0</v>
      </c>
      <c r="AX1007" s="425">
        <v>0</v>
      </c>
      <c r="AY1007" s="425">
        <v>0</v>
      </c>
      <c r="AZ1007" s="425">
        <v>0</v>
      </c>
      <c r="BA1007" s="425">
        <v>0</v>
      </c>
      <c r="BB1007" s="425">
        <v>0</v>
      </c>
      <c r="BC1007" s="425">
        <v>0</v>
      </c>
      <c r="BD1007" s="425">
        <v>0</v>
      </c>
      <c r="BE1007" s="425">
        <v>0</v>
      </c>
      <c r="BF1007" s="425">
        <v>0</v>
      </c>
      <c r="BG1007" s="425">
        <v>0</v>
      </c>
      <c r="BH1007" s="425">
        <v>0</v>
      </c>
      <c r="BI1007" s="425">
        <v>0</v>
      </c>
      <c r="BJ1007" s="196"/>
      <c r="BK1007" s="196"/>
      <c r="BL1007" s="196"/>
      <c r="BM1007" s="196"/>
    </row>
    <row r="1008" spans="1:65" x14ac:dyDescent="0.35">
      <c r="A1008" s="196"/>
      <c r="B1008" s="196"/>
      <c r="C1008" s="402"/>
      <c r="D1008" s="404"/>
      <c r="E1008" s="405">
        <v>6</v>
      </c>
      <c r="F1008" s="406"/>
      <c r="G1008" s="408"/>
      <c r="H1008" s="409"/>
      <c r="I1008" s="409"/>
      <c r="J1008" s="409"/>
      <c r="K1008" s="409"/>
      <c r="L1008" s="524"/>
      <c r="M1008" s="425">
        <v>0</v>
      </c>
      <c r="N1008" s="425">
        <v>0</v>
      </c>
      <c r="O1008" s="425">
        <v>0</v>
      </c>
      <c r="P1008" s="425">
        <v>0</v>
      </c>
      <c r="Q1008" s="425">
        <v>0</v>
      </c>
      <c r="R1008" s="425">
        <v>0</v>
      </c>
      <c r="S1008" s="425">
        <v>0</v>
      </c>
      <c r="T1008" s="425">
        <v>0</v>
      </c>
      <c r="U1008" s="425">
        <v>0</v>
      </c>
      <c r="V1008" s="425">
        <v>0</v>
      </c>
      <c r="W1008" s="425">
        <v>0</v>
      </c>
      <c r="X1008" s="425">
        <v>0</v>
      </c>
      <c r="Y1008" s="425">
        <v>0</v>
      </c>
      <c r="Z1008" s="425">
        <v>0</v>
      </c>
      <c r="AA1008" s="425">
        <v>0</v>
      </c>
      <c r="AB1008" s="425">
        <v>0</v>
      </c>
      <c r="AC1008" s="425">
        <v>0</v>
      </c>
      <c r="AD1008" s="425">
        <v>0</v>
      </c>
      <c r="AE1008" s="425">
        <v>0</v>
      </c>
      <c r="AF1008" s="425">
        <v>0</v>
      </c>
      <c r="AG1008" s="425">
        <v>0</v>
      </c>
      <c r="AH1008" s="425">
        <v>0</v>
      </c>
      <c r="AI1008" s="425">
        <v>0</v>
      </c>
      <c r="AJ1008" s="425">
        <v>0</v>
      </c>
      <c r="AK1008" s="425">
        <v>0</v>
      </c>
      <c r="AL1008" s="425">
        <v>0</v>
      </c>
      <c r="AM1008" s="425">
        <v>0</v>
      </c>
      <c r="AN1008" s="425">
        <v>0</v>
      </c>
      <c r="AO1008" s="425">
        <v>0</v>
      </c>
      <c r="AP1008" s="425">
        <v>0</v>
      </c>
      <c r="AQ1008" s="425">
        <v>0</v>
      </c>
      <c r="AR1008" s="425">
        <v>0</v>
      </c>
      <c r="AS1008" s="425">
        <v>0</v>
      </c>
      <c r="AT1008" s="425">
        <v>0</v>
      </c>
      <c r="AU1008" s="425">
        <v>0</v>
      </c>
      <c r="AV1008" s="425">
        <v>0</v>
      </c>
      <c r="AW1008" s="425">
        <v>0</v>
      </c>
      <c r="AX1008" s="425">
        <v>0</v>
      </c>
      <c r="AY1008" s="425">
        <v>0</v>
      </c>
      <c r="AZ1008" s="425">
        <v>0</v>
      </c>
      <c r="BA1008" s="425">
        <v>0</v>
      </c>
      <c r="BB1008" s="425">
        <v>0</v>
      </c>
      <c r="BC1008" s="425">
        <v>0</v>
      </c>
      <c r="BD1008" s="425">
        <v>0</v>
      </c>
      <c r="BE1008" s="425">
        <v>0</v>
      </c>
      <c r="BF1008" s="425">
        <v>0</v>
      </c>
      <c r="BG1008" s="425">
        <v>0</v>
      </c>
      <c r="BH1008" s="425">
        <v>0</v>
      </c>
      <c r="BI1008" s="425">
        <v>0</v>
      </c>
      <c r="BJ1008" s="196"/>
      <c r="BK1008" s="196"/>
      <c r="BL1008" s="196"/>
      <c r="BM1008" s="196"/>
    </row>
    <row r="1009" spans="1:65" x14ac:dyDescent="0.35">
      <c r="A1009" s="196"/>
      <c r="B1009" s="196"/>
      <c r="C1009" s="402"/>
      <c r="D1009" s="404"/>
      <c r="E1009" s="405">
        <v>7</v>
      </c>
      <c r="F1009" s="406"/>
      <c r="G1009" s="408"/>
      <c r="H1009" s="409"/>
      <c r="I1009" s="409"/>
      <c r="J1009" s="409"/>
      <c r="K1009" s="409"/>
      <c r="L1009" s="409"/>
      <c r="M1009" s="524"/>
      <c r="N1009" s="425">
        <v>0</v>
      </c>
      <c r="O1009" s="425">
        <v>0</v>
      </c>
      <c r="P1009" s="425">
        <v>0</v>
      </c>
      <c r="Q1009" s="425">
        <v>0</v>
      </c>
      <c r="R1009" s="425">
        <v>0</v>
      </c>
      <c r="S1009" s="425">
        <v>0</v>
      </c>
      <c r="T1009" s="425">
        <v>0</v>
      </c>
      <c r="U1009" s="425">
        <v>0</v>
      </c>
      <c r="V1009" s="425">
        <v>0</v>
      </c>
      <c r="W1009" s="425">
        <v>0</v>
      </c>
      <c r="X1009" s="425">
        <v>0</v>
      </c>
      <c r="Y1009" s="425">
        <v>0</v>
      </c>
      <c r="Z1009" s="425">
        <v>0</v>
      </c>
      <c r="AA1009" s="425">
        <v>0</v>
      </c>
      <c r="AB1009" s="425">
        <v>0</v>
      </c>
      <c r="AC1009" s="425">
        <v>0</v>
      </c>
      <c r="AD1009" s="425">
        <v>0</v>
      </c>
      <c r="AE1009" s="425">
        <v>0</v>
      </c>
      <c r="AF1009" s="425">
        <v>0</v>
      </c>
      <c r="AG1009" s="425">
        <v>0</v>
      </c>
      <c r="AH1009" s="425">
        <v>0</v>
      </c>
      <c r="AI1009" s="425">
        <v>0</v>
      </c>
      <c r="AJ1009" s="425">
        <v>0</v>
      </c>
      <c r="AK1009" s="425">
        <v>0</v>
      </c>
      <c r="AL1009" s="425">
        <v>0</v>
      </c>
      <c r="AM1009" s="425">
        <v>0</v>
      </c>
      <c r="AN1009" s="425">
        <v>0</v>
      </c>
      <c r="AO1009" s="425">
        <v>0</v>
      </c>
      <c r="AP1009" s="425">
        <v>0</v>
      </c>
      <c r="AQ1009" s="425">
        <v>0</v>
      </c>
      <c r="AR1009" s="425">
        <v>0</v>
      </c>
      <c r="AS1009" s="425">
        <v>0</v>
      </c>
      <c r="AT1009" s="425">
        <v>0</v>
      </c>
      <c r="AU1009" s="425">
        <v>0</v>
      </c>
      <c r="AV1009" s="425">
        <v>0</v>
      </c>
      <c r="AW1009" s="425">
        <v>0</v>
      </c>
      <c r="AX1009" s="425">
        <v>0</v>
      </c>
      <c r="AY1009" s="425">
        <v>0</v>
      </c>
      <c r="AZ1009" s="425">
        <v>0</v>
      </c>
      <c r="BA1009" s="425">
        <v>0</v>
      </c>
      <c r="BB1009" s="425">
        <v>0</v>
      </c>
      <c r="BC1009" s="425">
        <v>0</v>
      </c>
      <c r="BD1009" s="425">
        <v>0</v>
      </c>
      <c r="BE1009" s="425">
        <v>0</v>
      </c>
      <c r="BF1009" s="425">
        <v>0</v>
      </c>
      <c r="BG1009" s="425">
        <v>0</v>
      </c>
      <c r="BH1009" s="425">
        <v>0</v>
      </c>
      <c r="BI1009" s="425">
        <v>0</v>
      </c>
      <c r="BJ1009" s="196"/>
      <c r="BK1009" s="196"/>
      <c r="BL1009" s="196"/>
      <c r="BM1009" s="196"/>
    </row>
    <row r="1010" spans="1:65" x14ac:dyDescent="0.35">
      <c r="A1010" s="196"/>
      <c r="B1010" s="196"/>
      <c r="C1010" s="402"/>
      <c r="D1010" s="404"/>
      <c r="E1010" s="405">
        <v>8</v>
      </c>
      <c r="F1010" s="406"/>
      <c r="G1010" s="408"/>
      <c r="H1010" s="409"/>
      <c r="I1010" s="409"/>
      <c r="J1010" s="409"/>
      <c r="K1010" s="409"/>
      <c r="L1010" s="409"/>
      <c r="M1010" s="409"/>
      <c r="N1010" s="524"/>
      <c r="O1010" s="425">
        <v>0</v>
      </c>
      <c r="P1010" s="425">
        <v>0</v>
      </c>
      <c r="Q1010" s="425">
        <v>0</v>
      </c>
      <c r="R1010" s="425">
        <v>0</v>
      </c>
      <c r="S1010" s="425">
        <v>0</v>
      </c>
      <c r="T1010" s="425">
        <v>0</v>
      </c>
      <c r="U1010" s="425">
        <v>0</v>
      </c>
      <c r="V1010" s="425">
        <v>0</v>
      </c>
      <c r="W1010" s="425">
        <v>0</v>
      </c>
      <c r="X1010" s="425">
        <v>0</v>
      </c>
      <c r="Y1010" s="425">
        <v>0</v>
      </c>
      <c r="Z1010" s="425">
        <v>0</v>
      </c>
      <c r="AA1010" s="425">
        <v>0</v>
      </c>
      <c r="AB1010" s="425">
        <v>0</v>
      </c>
      <c r="AC1010" s="425">
        <v>0</v>
      </c>
      <c r="AD1010" s="425">
        <v>0</v>
      </c>
      <c r="AE1010" s="425">
        <v>0</v>
      </c>
      <c r="AF1010" s="425">
        <v>0</v>
      </c>
      <c r="AG1010" s="425">
        <v>0</v>
      </c>
      <c r="AH1010" s="425">
        <v>0</v>
      </c>
      <c r="AI1010" s="425">
        <v>0</v>
      </c>
      <c r="AJ1010" s="425">
        <v>0</v>
      </c>
      <c r="AK1010" s="425">
        <v>0</v>
      </c>
      <c r="AL1010" s="425">
        <v>0</v>
      </c>
      <c r="AM1010" s="425">
        <v>0</v>
      </c>
      <c r="AN1010" s="425">
        <v>0</v>
      </c>
      <c r="AO1010" s="425">
        <v>0</v>
      </c>
      <c r="AP1010" s="425">
        <v>0</v>
      </c>
      <c r="AQ1010" s="425">
        <v>0</v>
      </c>
      <c r="AR1010" s="425">
        <v>0</v>
      </c>
      <c r="AS1010" s="425">
        <v>0</v>
      </c>
      <c r="AT1010" s="425">
        <v>0</v>
      </c>
      <c r="AU1010" s="425">
        <v>0</v>
      </c>
      <c r="AV1010" s="425">
        <v>0</v>
      </c>
      <c r="AW1010" s="425">
        <v>0</v>
      </c>
      <c r="AX1010" s="425">
        <v>0</v>
      </c>
      <c r="AY1010" s="425">
        <v>0</v>
      </c>
      <c r="AZ1010" s="425">
        <v>0</v>
      </c>
      <c r="BA1010" s="425">
        <v>0</v>
      </c>
      <c r="BB1010" s="425">
        <v>0</v>
      </c>
      <c r="BC1010" s="425">
        <v>0</v>
      </c>
      <c r="BD1010" s="425">
        <v>0</v>
      </c>
      <c r="BE1010" s="425">
        <v>0</v>
      </c>
      <c r="BF1010" s="425">
        <v>0</v>
      </c>
      <c r="BG1010" s="425">
        <v>0</v>
      </c>
      <c r="BH1010" s="425">
        <v>0</v>
      </c>
      <c r="BI1010" s="425">
        <v>0</v>
      </c>
      <c r="BJ1010" s="196"/>
      <c r="BK1010" s="196"/>
      <c r="BL1010" s="196"/>
      <c r="BM1010" s="196"/>
    </row>
    <row r="1011" spans="1:65" x14ac:dyDescent="0.35">
      <c r="A1011" s="196"/>
      <c r="B1011" s="196"/>
      <c r="C1011" s="402"/>
      <c r="D1011" s="404"/>
      <c r="E1011" s="405">
        <v>9</v>
      </c>
      <c r="F1011" s="406"/>
      <c r="G1011" s="408"/>
      <c r="H1011" s="409"/>
      <c r="I1011" s="409"/>
      <c r="J1011" s="409"/>
      <c r="K1011" s="409"/>
      <c r="L1011" s="409"/>
      <c r="M1011" s="409"/>
      <c r="N1011" s="409"/>
      <c r="O1011" s="524"/>
      <c r="P1011" s="425">
        <v>0</v>
      </c>
      <c r="Q1011" s="425">
        <v>0</v>
      </c>
      <c r="R1011" s="425">
        <v>0</v>
      </c>
      <c r="S1011" s="425">
        <v>0</v>
      </c>
      <c r="T1011" s="425">
        <v>0</v>
      </c>
      <c r="U1011" s="425">
        <v>0</v>
      </c>
      <c r="V1011" s="425">
        <v>0</v>
      </c>
      <c r="W1011" s="425">
        <v>0</v>
      </c>
      <c r="X1011" s="425">
        <v>0</v>
      </c>
      <c r="Y1011" s="425">
        <v>0</v>
      </c>
      <c r="Z1011" s="425">
        <v>0</v>
      </c>
      <c r="AA1011" s="425">
        <v>0</v>
      </c>
      <c r="AB1011" s="425">
        <v>0</v>
      </c>
      <c r="AC1011" s="425">
        <v>0</v>
      </c>
      <c r="AD1011" s="425">
        <v>0</v>
      </c>
      <c r="AE1011" s="425">
        <v>0</v>
      </c>
      <c r="AF1011" s="425">
        <v>0</v>
      </c>
      <c r="AG1011" s="425">
        <v>0</v>
      </c>
      <c r="AH1011" s="425">
        <v>0</v>
      </c>
      <c r="AI1011" s="425">
        <v>0</v>
      </c>
      <c r="AJ1011" s="425">
        <v>0</v>
      </c>
      <c r="AK1011" s="425">
        <v>0</v>
      </c>
      <c r="AL1011" s="425">
        <v>0</v>
      </c>
      <c r="AM1011" s="425">
        <v>0</v>
      </c>
      <c r="AN1011" s="425">
        <v>0</v>
      </c>
      <c r="AO1011" s="425">
        <v>0</v>
      </c>
      <c r="AP1011" s="425">
        <v>0</v>
      </c>
      <c r="AQ1011" s="425">
        <v>0</v>
      </c>
      <c r="AR1011" s="425">
        <v>0</v>
      </c>
      <c r="AS1011" s="425">
        <v>0</v>
      </c>
      <c r="AT1011" s="425">
        <v>0</v>
      </c>
      <c r="AU1011" s="425">
        <v>0</v>
      </c>
      <c r="AV1011" s="425">
        <v>0</v>
      </c>
      <c r="AW1011" s="425">
        <v>0</v>
      </c>
      <c r="AX1011" s="425">
        <v>0</v>
      </c>
      <c r="AY1011" s="425">
        <v>0</v>
      </c>
      <c r="AZ1011" s="425">
        <v>0</v>
      </c>
      <c r="BA1011" s="425">
        <v>0</v>
      </c>
      <c r="BB1011" s="425">
        <v>0</v>
      </c>
      <c r="BC1011" s="425">
        <v>0</v>
      </c>
      <c r="BD1011" s="425">
        <v>0</v>
      </c>
      <c r="BE1011" s="425">
        <v>0</v>
      </c>
      <c r="BF1011" s="425">
        <v>0</v>
      </c>
      <c r="BG1011" s="425">
        <v>0</v>
      </c>
      <c r="BH1011" s="425">
        <v>0</v>
      </c>
      <c r="BI1011" s="425">
        <v>0</v>
      </c>
      <c r="BJ1011" s="196"/>
      <c r="BK1011" s="196"/>
      <c r="BL1011" s="196"/>
      <c r="BM1011" s="196"/>
    </row>
    <row r="1012" spans="1:65" x14ac:dyDescent="0.35">
      <c r="A1012" s="196"/>
      <c r="B1012" s="196"/>
      <c r="C1012" s="402"/>
      <c r="D1012" s="404"/>
      <c r="E1012" s="411">
        <v>10</v>
      </c>
      <c r="F1012" s="406"/>
      <c r="G1012" s="408"/>
      <c r="H1012" s="409"/>
      <c r="I1012" s="409"/>
      <c r="J1012" s="409"/>
      <c r="K1012" s="409"/>
      <c r="L1012" s="409"/>
      <c r="M1012" s="409"/>
      <c r="N1012" s="409"/>
      <c r="O1012" s="409"/>
      <c r="P1012" s="524"/>
      <c r="Q1012" s="425">
        <v>0</v>
      </c>
      <c r="R1012" s="425">
        <v>0</v>
      </c>
      <c r="S1012" s="425">
        <v>0</v>
      </c>
      <c r="T1012" s="425">
        <v>0</v>
      </c>
      <c r="U1012" s="425">
        <v>0</v>
      </c>
      <c r="V1012" s="425">
        <v>0</v>
      </c>
      <c r="W1012" s="425">
        <v>0</v>
      </c>
      <c r="X1012" s="425">
        <v>0</v>
      </c>
      <c r="Y1012" s="425">
        <v>0</v>
      </c>
      <c r="Z1012" s="425">
        <v>0</v>
      </c>
      <c r="AA1012" s="425">
        <v>0</v>
      </c>
      <c r="AB1012" s="425">
        <v>0</v>
      </c>
      <c r="AC1012" s="425">
        <v>0</v>
      </c>
      <c r="AD1012" s="425">
        <v>0</v>
      </c>
      <c r="AE1012" s="425">
        <v>0</v>
      </c>
      <c r="AF1012" s="425">
        <v>0</v>
      </c>
      <c r="AG1012" s="425">
        <v>0</v>
      </c>
      <c r="AH1012" s="425">
        <v>0</v>
      </c>
      <c r="AI1012" s="425">
        <v>0</v>
      </c>
      <c r="AJ1012" s="425">
        <v>0</v>
      </c>
      <c r="AK1012" s="425">
        <v>0</v>
      </c>
      <c r="AL1012" s="425">
        <v>0</v>
      </c>
      <c r="AM1012" s="425">
        <v>0</v>
      </c>
      <c r="AN1012" s="425">
        <v>0</v>
      </c>
      <c r="AO1012" s="425">
        <v>0</v>
      </c>
      <c r="AP1012" s="425">
        <v>0</v>
      </c>
      <c r="AQ1012" s="425">
        <v>0</v>
      </c>
      <c r="AR1012" s="425">
        <v>0</v>
      </c>
      <c r="AS1012" s="425">
        <v>0</v>
      </c>
      <c r="AT1012" s="425">
        <v>0</v>
      </c>
      <c r="AU1012" s="425">
        <v>0</v>
      </c>
      <c r="AV1012" s="425">
        <v>0</v>
      </c>
      <c r="AW1012" s="425">
        <v>0</v>
      </c>
      <c r="AX1012" s="425">
        <v>0</v>
      </c>
      <c r="AY1012" s="425">
        <v>0</v>
      </c>
      <c r="AZ1012" s="425">
        <v>0</v>
      </c>
      <c r="BA1012" s="425">
        <v>0</v>
      </c>
      <c r="BB1012" s="425">
        <v>0</v>
      </c>
      <c r="BC1012" s="425">
        <v>0</v>
      </c>
      <c r="BD1012" s="425">
        <v>0</v>
      </c>
      <c r="BE1012" s="425">
        <v>0</v>
      </c>
      <c r="BF1012" s="425">
        <v>0</v>
      </c>
      <c r="BG1012" s="425">
        <v>0</v>
      </c>
      <c r="BH1012" s="425">
        <v>0</v>
      </c>
      <c r="BI1012" s="425">
        <v>0</v>
      </c>
      <c r="BJ1012" s="196"/>
      <c r="BK1012" s="196"/>
      <c r="BL1012" s="196"/>
      <c r="BM1012" s="196"/>
    </row>
    <row r="1013" spans="1:65" x14ac:dyDescent="0.35">
      <c r="A1013" s="196"/>
      <c r="B1013" s="196"/>
      <c r="C1013" s="402" t="s">
        <v>65</v>
      </c>
      <c r="D1013" s="196"/>
      <c r="E1013" s="196"/>
      <c r="F1013" s="412"/>
      <c r="G1013" s="426">
        <v>16.196780696634868</v>
      </c>
      <c r="H1013" s="426">
        <v>17.681353564105141</v>
      </c>
      <c r="I1013" s="426">
        <v>19.41138729074958</v>
      </c>
      <c r="J1013" s="426">
        <v>20.436742681116026</v>
      </c>
      <c r="K1013" s="426">
        <v>21.013641505649296</v>
      </c>
      <c r="L1013" s="426">
        <v>8.2628828108541601</v>
      </c>
      <c r="M1013" s="426">
        <v>7.4365945297687439</v>
      </c>
      <c r="N1013" s="426">
        <v>6.6929350767918701</v>
      </c>
      <c r="O1013" s="426">
        <v>6.0236415691126837</v>
      </c>
      <c r="P1013" s="426">
        <v>5.4212774122014151</v>
      </c>
      <c r="Q1013" s="426">
        <v>4.8791496709812741</v>
      </c>
      <c r="R1013" s="426">
        <v>11.292834275000386</v>
      </c>
      <c r="S1013" s="426">
        <v>11.399707729322314</v>
      </c>
      <c r="T1013" s="426">
        <v>8.5912845838131329</v>
      </c>
      <c r="U1013" s="426">
        <v>6.6466192892409657</v>
      </c>
      <c r="V1013" s="426">
        <v>5.9819011614546618</v>
      </c>
      <c r="W1013" s="426">
        <v>0</v>
      </c>
      <c r="X1013" s="426">
        <v>0</v>
      </c>
      <c r="Y1013" s="426">
        <v>0</v>
      </c>
      <c r="Z1013" s="426">
        <v>0</v>
      </c>
      <c r="AA1013" s="426">
        <v>0</v>
      </c>
      <c r="AB1013" s="426">
        <v>0</v>
      </c>
      <c r="AC1013" s="426">
        <v>0</v>
      </c>
      <c r="AD1013" s="426">
        <v>0</v>
      </c>
      <c r="AE1013" s="426">
        <v>0</v>
      </c>
      <c r="AF1013" s="426">
        <v>0</v>
      </c>
      <c r="AG1013" s="426">
        <v>0</v>
      </c>
      <c r="AH1013" s="426">
        <v>0</v>
      </c>
      <c r="AI1013" s="426">
        <v>0</v>
      </c>
      <c r="AJ1013" s="426">
        <v>0</v>
      </c>
      <c r="AK1013" s="426">
        <v>0</v>
      </c>
      <c r="AL1013" s="426">
        <v>0</v>
      </c>
      <c r="AM1013" s="426">
        <v>0</v>
      </c>
      <c r="AN1013" s="426">
        <v>0</v>
      </c>
      <c r="AO1013" s="426">
        <v>0</v>
      </c>
      <c r="AP1013" s="426">
        <v>0</v>
      </c>
      <c r="AQ1013" s="426">
        <v>0</v>
      </c>
      <c r="AR1013" s="426">
        <v>0</v>
      </c>
      <c r="AS1013" s="426">
        <v>0</v>
      </c>
      <c r="AT1013" s="426">
        <v>0</v>
      </c>
      <c r="AU1013" s="426">
        <v>0</v>
      </c>
      <c r="AV1013" s="426">
        <v>0</v>
      </c>
      <c r="AW1013" s="426">
        <v>0</v>
      </c>
      <c r="AX1013" s="426">
        <v>0</v>
      </c>
      <c r="AY1013" s="426">
        <v>0</v>
      </c>
      <c r="AZ1013" s="426">
        <v>0</v>
      </c>
      <c r="BA1013" s="426">
        <v>0</v>
      </c>
      <c r="BB1013" s="426">
        <v>0</v>
      </c>
      <c r="BC1013" s="426">
        <v>0</v>
      </c>
      <c r="BD1013" s="426">
        <v>0</v>
      </c>
      <c r="BE1013" s="426">
        <v>0</v>
      </c>
      <c r="BF1013" s="426">
        <v>0</v>
      </c>
      <c r="BG1013" s="426">
        <v>0</v>
      </c>
      <c r="BH1013" s="426">
        <v>0</v>
      </c>
      <c r="BI1013" s="426">
        <v>0</v>
      </c>
      <c r="BJ1013" s="196"/>
      <c r="BK1013" s="196"/>
      <c r="BL1013" s="196"/>
      <c r="BM1013" s="196"/>
    </row>
    <row r="1014" spans="1:65" x14ac:dyDescent="0.35">
      <c r="A1014" s="196"/>
      <c r="B1014" s="397">
        <v>0</v>
      </c>
      <c r="C1014" s="398"/>
      <c r="D1014" s="399" t="s">
        <v>499</v>
      </c>
      <c r="E1014" s="398"/>
      <c r="F1014" s="400"/>
      <c r="G1014" s="401">
        <v>0</v>
      </c>
      <c r="H1014" s="401">
        <v>0</v>
      </c>
      <c r="I1014" s="401">
        <v>0</v>
      </c>
      <c r="J1014" s="401">
        <v>0</v>
      </c>
      <c r="K1014" s="401">
        <v>0</v>
      </c>
      <c r="L1014" s="401">
        <v>0</v>
      </c>
      <c r="M1014" s="401">
        <v>0</v>
      </c>
      <c r="N1014" s="401">
        <v>0</v>
      </c>
      <c r="O1014" s="401">
        <v>0</v>
      </c>
      <c r="P1014" s="401">
        <v>0</v>
      </c>
      <c r="Q1014" s="401">
        <v>0</v>
      </c>
      <c r="R1014" s="401">
        <v>0</v>
      </c>
      <c r="S1014" s="401">
        <v>0</v>
      </c>
      <c r="T1014" s="401">
        <v>0</v>
      </c>
      <c r="U1014" s="401">
        <v>0</v>
      </c>
      <c r="V1014" s="401">
        <v>0</v>
      </c>
      <c r="W1014" s="401">
        <v>0</v>
      </c>
      <c r="X1014" s="401">
        <v>0</v>
      </c>
      <c r="Y1014" s="401">
        <v>0</v>
      </c>
      <c r="Z1014" s="401">
        <v>0</v>
      </c>
      <c r="AA1014" s="401">
        <v>0</v>
      </c>
      <c r="AB1014" s="401">
        <v>0</v>
      </c>
      <c r="AC1014" s="401">
        <v>0</v>
      </c>
      <c r="AD1014" s="401">
        <v>0</v>
      </c>
      <c r="AE1014" s="401">
        <v>0</v>
      </c>
      <c r="AF1014" s="401">
        <v>0</v>
      </c>
      <c r="AG1014" s="401">
        <v>0</v>
      </c>
      <c r="AH1014" s="401">
        <v>0</v>
      </c>
      <c r="AI1014" s="401">
        <v>0</v>
      </c>
      <c r="AJ1014" s="401">
        <v>0</v>
      </c>
      <c r="AK1014" s="401">
        <v>0</v>
      </c>
      <c r="AL1014" s="401">
        <v>0</v>
      </c>
      <c r="AM1014" s="401">
        <v>0</v>
      </c>
      <c r="AN1014" s="401">
        <v>0</v>
      </c>
      <c r="AO1014" s="401">
        <v>0</v>
      </c>
      <c r="AP1014" s="401">
        <v>0</v>
      </c>
      <c r="AQ1014" s="401">
        <v>0</v>
      </c>
      <c r="AR1014" s="401">
        <v>0</v>
      </c>
      <c r="AS1014" s="401">
        <v>0</v>
      </c>
      <c r="AT1014" s="401">
        <v>0</v>
      </c>
      <c r="AU1014" s="401">
        <v>0</v>
      </c>
      <c r="AV1014" s="401">
        <v>0</v>
      </c>
      <c r="AW1014" s="401">
        <v>0</v>
      </c>
      <c r="AX1014" s="401">
        <v>0</v>
      </c>
      <c r="AY1014" s="401">
        <v>0</v>
      </c>
      <c r="AZ1014" s="401">
        <v>0</v>
      </c>
      <c r="BA1014" s="401">
        <v>0</v>
      </c>
      <c r="BB1014" s="401">
        <v>0</v>
      </c>
      <c r="BC1014" s="401">
        <v>0</v>
      </c>
      <c r="BD1014" s="401">
        <v>0</v>
      </c>
      <c r="BE1014" s="401">
        <v>0</v>
      </c>
      <c r="BF1014" s="401">
        <v>0</v>
      </c>
      <c r="BG1014" s="401">
        <v>0</v>
      </c>
      <c r="BH1014" s="401">
        <v>0</v>
      </c>
      <c r="BI1014" s="401">
        <v>0</v>
      </c>
      <c r="BJ1014" s="196"/>
      <c r="BK1014" s="196"/>
      <c r="BL1014" s="196"/>
      <c r="BM1014" s="196"/>
    </row>
    <row r="1015" spans="1:65" ht="118" x14ac:dyDescent="0.35">
      <c r="A1015" s="196"/>
      <c r="B1015" s="196"/>
      <c r="C1015" s="402"/>
      <c r="D1015" s="404" t="s">
        <v>500</v>
      </c>
      <c r="E1015" s="405">
        <v>0</v>
      </c>
      <c r="F1015" s="406"/>
      <c r="G1015" s="407"/>
      <c r="H1015" s="407"/>
      <c r="I1015" s="407"/>
      <c r="J1015" s="407"/>
      <c r="K1015" s="407"/>
      <c r="L1015" s="407"/>
      <c r="M1015" s="407"/>
      <c r="N1015" s="407"/>
      <c r="O1015" s="407"/>
      <c r="P1015" s="407"/>
      <c r="Q1015" s="425"/>
      <c r="R1015" s="425"/>
      <c r="S1015" s="425"/>
      <c r="T1015" s="425"/>
      <c r="U1015" s="425"/>
      <c r="V1015" s="425"/>
      <c r="W1015" s="425"/>
      <c r="X1015" s="425"/>
      <c r="Y1015" s="425"/>
      <c r="Z1015" s="425"/>
      <c r="AA1015" s="425"/>
      <c r="AB1015" s="425"/>
      <c r="AC1015" s="425"/>
      <c r="AD1015" s="425"/>
      <c r="AE1015" s="425"/>
      <c r="AF1015" s="425"/>
      <c r="AG1015" s="425"/>
      <c r="AH1015" s="425"/>
      <c r="AI1015" s="425"/>
      <c r="AJ1015" s="425"/>
      <c r="AK1015" s="425"/>
      <c r="AL1015" s="425"/>
      <c r="AM1015" s="425"/>
      <c r="AN1015" s="425"/>
      <c r="AO1015" s="425"/>
      <c r="AP1015" s="425"/>
      <c r="AQ1015" s="425"/>
      <c r="AR1015" s="425"/>
      <c r="AS1015" s="425"/>
      <c r="AT1015" s="425"/>
      <c r="AU1015" s="425"/>
      <c r="AV1015" s="425"/>
      <c r="AW1015" s="425"/>
      <c r="AX1015" s="425"/>
      <c r="AY1015" s="425"/>
      <c r="AZ1015" s="425"/>
      <c r="BA1015" s="425"/>
      <c r="BB1015" s="425"/>
      <c r="BC1015" s="425"/>
      <c r="BD1015" s="425"/>
      <c r="BE1015" s="425"/>
      <c r="BF1015" s="425"/>
      <c r="BG1015" s="425"/>
      <c r="BH1015" s="425"/>
      <c r="BI1015" s="425"/>
      <c r="BJ1015" s="196"/>
      <c r="BK1015" s="196"/>
      <c r="BL1015" s="196"/>
      <c r="BM1015" s="196"/>
    </row>
    <row r="1016" spans="1:65" x14ac:dyDescent="0.35">
      <c r="A1016" s="196"/>
      <c r="B1016" s="196"/>
      <c r="C1016" s="402"/>
      <c r="D1016" s="404"/>
      <c r="E1016" s="405">
        <v>1</v>
      </c>
      <c r="F1016" s="406"/>
      <c r="G1016" s="523"/>
      <c r="H1016" s="425">
        <v>0</v>
      </c>
      <c r="I1016" s="425">
        <v>0</v>
      </c>
      <c r="J1016" s="425">
        <v>0</v>
      </c>
      <c r="K1016" s="425">
        <v>0</v>
      </c>
      <c r="L1016" s="425">
        <v>0</v>
      </c>
      <c r="M1016" s="425">
        <v>0</v>
      </c>
      <c r="N1016" s="425">
        <v>0</v>
      </c>
      <c r="O1016" s="425">
        <v>0</v>
      </c>
      <c r="P1016" s="425">
        <v>0</v>
      </c>
      <c r="Q1016" s="425">
        <v>0</v>
      </c>
      <c r="R1016" s="425">
        <v>0</v>
      </c>
      <c r="S1016" s="425">
        <v>0</v>
      </c>
      <c r="T1016" s="425">
        <v>0</v>
      </c>
      <c r="U1016" s="425">
        <v>0</v>
      </c>
      <c r="V1016" s="425">
        <v>0</v>
      </c>
      <c r="W1016" s="425">
        <v>0</v>
      </c>
      <c r="X1016" s="425">
        <v>0</v>
      </c>
      <c r="Y1016" s="425">
        <v>0</v>
      </c>
      <c r="Z1016" s="425">
        <v>0</v>
      </c>
      <c r="AA1016" s="425">
        <v>0</v>
      </c>
      <c r="AB1016" s="425">
        <v>0</v>
      </c>
      <c r="AC1016" s="425">
        <v>0</v>
      </c>
      <c r="AD1016" s="425">
        <v>0</v>
      </c>
      <c r="AE1016" s="425">
        <v>0</v>
      </c>
      <c r="AF1016" s="425">
        <v>0</v>
      </c>
      <c r="AG1016" s="425">
        <v>0</v>
      </c>
      <c r="AH1016" s="425">
        <v>0</v>
      </c>
      <c r="AI1016" s="425">
        <v>0</v>
      </c>
      <c r="AJ1016" s="425">
        <v>0</v>
      </c>
      <c r="AK1016" s="425">
        <v>0</v>
      </c>
      <c r="AL1016" s="425">
        <v>0</v>
      </c>
      <c r="AM1016" s="425">
        <v>0</v>
      </c>
      <c r="AN1016" s="425">
        <v>0</v>
      </c>
      <c r="AO1016" s="425">
        <v>0</v>
      </c>
      <c r="AP1016" s="425">
        <v>0</v>
      </c>
      <c r="AQ1016" s="425">
        <v>0</v>
      </c>
      <c r="AR1016" s="425">
        <v>0</v>
      </c>
      <c r="AS1016" s="425">
        <v>0</v>
      </c>
      <c r="AT1016" s="425">
        <v>0</v>
      </c>
      <c r="AU1016" s="425">
        <v>0</v>
      </c>
      <c r="AV1016" s="425">
        <v>0</v>
      </c>
      <c r="AW1016" s="425">
        <v>0</v>
      </c>
      <c r="AX1016" s="425">
        <v>0</v>
      </c>
      <c r="AY1016" s="425">
        <v>0</v>
      </c>
      <c r="AZ1016" s="425">
        <v>0</v>
      </c>
      <c r="BA1016" s="425">
        <v>0</v>
      </c>
      <c r="BB1016" s="425">
        <v>0</v>
      </c>
      <c r="BC1016" s="425">
        <v>0</v>
      </c>
      <c r="BD1016" s="425">
        <v>0</v>
      </c>
      <c r="BE1016" s="425">
        <v>0</v>
      </c>
      <c r="BF1016" s="425">
        <v>0</v>
      </c>
      <c r="BG1016" s="425">
        <v>0</v>
      </c>
      <c r="BH1016" s="425">
        <v>0</v>
      </c>
      <c r="BI1016" s="425">
        <v>0</v>
      </c>
      <c r="BJ1016" s="196"/>
      <c r="BK1016" s="196"/>
      <c r="BL1016" s="196"/>
      <c r="BM1016" s="196"/>
    </row>
    <row r="1017" spans="1:65" x14ac:dyDescent="0.35">
      <c r="A1017" s="196"/>
      <c r="B1017" s="196"/>
      <c r="C1017" s="402"/>
      <c r="D1017" s="404"/>
      <c r="E1017" s="405">
        <v>2</v>
      </c>
      <c r="F1017" s="406"/>
      <c r="G1017" s="408"/>
      <c r="H1017" s="524"/>
      <c r="I1017" s="425">
        <v>0</v>
      </c>
      <c r="J1017" s="425">
        <v>0</v>
      </c>
      <c r="K1017" s="425">
        <v>0</v>
      </c>
      <c r="L1017" s="425">
        <v>0</v>
      </c>
      <c r="M1017" s="425">
        <v>0</v>
      </c>
      <c r="N1017" s="425">
        <v>0</v>
      </c>
      <c r="O1017" s="425">
        <v>0</v>
      </c>
      <c r="P1017" s="425">
        <v>0</v>
      </c>
      <c r="Q1017" s="425">
        <v>0</v>
      </c>
      <c r="R1017" s="425">
        <v>0</v>
      </c>
      <c r="S1017" s="425">
        <v>0</v>
      </c>
      <c r="T1017" s="425">
        <v>0</v>
      </c>
      <c r="U1017" s="425">
        <v>0</v>
      </c>
      <c r="V1017" s="425">
        <v>0</v>
      </c>
      <c r="W1017" s="425">
        <v>0</v>
      </c>
      <c r="X1017" s="425">
        <v>0</v>
      </c>
      <c r="Y1017" s="425">
        <v>0</v>
      </c>
      <c r="Z1017" s="425">
        <v>0</v>
      </c>
      <c r="AA1017" s="425">
        <v>0</v>
      </c>
      <c r="AB1017" s="425">
        <v>0</v>
      </c>
      <c r="AC1017" s="425">
        <v>0</v>
      </c>
      <c r="AD1017" s="425">
        <v>0</v>
      </c>
      <c r="AE1017" s="425">
        <v>0</v>
      </c>
      <c r="AF1017" s="425">
        <v>0</v>
      </c>
      <c r="AG1017" s="425">
        <v>0</v>
      </c>
      <c r="AH1017" s="425">
        <v>0</v>
      </c>
      <c r="AI1017" s="425">
        <v>0</v>
      </c>
      <c r="AJ1017" s="425">
        <v>0</v>
      </c>
      <c r="AK1017" s="425">
        <v>0</v>
      </c>
      <c r="AL1017" s="425">
        <v>0</v>
      </c>
      <c r="AM1017" s="425">
        <v>0</v>
      </c>
      <c r="AN1017" s="425">
        <v>0</v>
      </c>
      <c r="AO1017" s="425">
        <v>0</v>
      </c>
      <c r="AP1017" s="425">
        <v>0</v>
      </c>
      <c r="AQ1017" s="425">
        <v>0</v>
      </c>
      <c r="AR1017" s="425">
        <v>0</v>
      </c>
      <c r="AS1017" s="425">
        <v>0</v>
      </c>
      <c r="AT1017" s="425">
        <v>0</v>
      </c>
      <c r="AU1017" s="425">
        <v>0</v>
      </c>
      <c r="AV1017" s="425">
        <v>0</v>
      </c>
      <c r="AW1017" s="425">
        <v>0</v>
      </c>
      <c r="AX1017" s="425">
        <v>0</v>
      </c>
      <c r="AY1017" s="425">
        <v>0</v>
      </c>
      <c r="AZ1017" s="425">
        <v>0</v>
      </c>
      <c r="BA1017" s="425">
        <v>0</v>
      </c>
      <c r="BB1017" s="425">
        <v>0</v>
      </c>
      <c r="BC1017" s="425">
        <v>0</v>
      </c>
      <c r="BD1017" s="425">
        <v>0</v>
      </c>
      <c r="BE1017" s="425">
        <v>0</v>
      </c>
      <c r="BF1017" s="425">
        <v>0</v>
      </c>
      <c r="BG1017" s="425">
        <v>0</v>
      </c>
      <c r="BH1017" s="425">
        <v>0</v>
      </c>
      <c r="BI1017" s="425">
        <v>0</v>
      </c>
      <c r="BJ1017" s="407"/>
      <c r="BK1017" s="196"/>
      <c r="BL1017" s="196"/>
      <c r="BM1017" s="196"/>
    </row>
    <row r="1018" spans="1:65" x14ac:dyDescent="0.35">
      <c r="A1018" s="196"/>
      <c r="B1018" s="196"/>
      <c r="C1018" s="402"/>
      <c r="D1018" s="404"/>
      <c r="E1018" s="405">
        <v>3</v>
      </c>
      <c r="F1018" s="406"/>
      <c r="G1018" s="408"/>
      <c r="H1018" s="409"/>
      <c r="I1018" s="524"/>
      <c r="J1018" s="425">
        <v>0</v>
      </c>
      <c r="K1018" s="425">
        <v>0</v>
      </c>
      <c r="L1018" s="425">
        <v>0</v>
      </c>
      <c r="M1018" s="425">
        <v>0</v>
      </c>
      <c r="N1018" s="425">
        <v>0</v>
      </c>
      <c r="O1018" s="425">
        <v>0</v>
      </c>
      <c r="P1018" s="425">
        <v>0</v>
      </c>
      <c r="Q1018" s="425">
        <v>0</v>
      </c>
      <c r="R1018" s="425">
        <v>0</v>
      </c>
      <c r="S1018" s="425">
        <v>0</v>
      </c>
      <c r="T1018" s="425">
        <v>0</v>
      </c>
      <c r="U1018" s="425">
        <v>0</v>
      </c>
      <c r="V1018" s="425">
        <v>0</v>
      </c>
      <c r="W1018" s="425">
        <v>0</v>
      </c>
      <c r="X1018" s="425">
        <v>0</v>
      </c>
      <c r="Y1018" s="425">
        <v>0</v>
      </c>
      <c r="Z1018" s="425">
        <v>0</v>
      </c>
      <c r="AA1018" s="425">
        <v>0</v>
      </c>
      <c r="AB1018" s="425">
        <v>0</v>
      </c>
      <c r="AC1018" s="425">
        <v>0</v>
      </c>
      <c r="AD1018" s="425">
        <v>0</v>
      </c>
      <c r="AE1018" s="425">
        <v>0</v>
      </c>
      <c r="AF1018" s="425">
        <v>0</v>
      </c>
      <c r="AG1018" s="425">
        <v>0</v>
      </c>
      <c r="AH1018" s="425">
        <v>0</v>
      </c>
      <c r="AI1018" s="425">
        <v>0</v>
      </c>
      <c r="AJ1018" s="425">
        <v>0</v>
      </c>
      <c r="AK1018" s="425">
        <v>0</v>
      </c>
      <c r="AL1018" s="425">
        <v>0</v>
      </c>
      <c r="AM1018" s="425">
        <v>0</v>
      </c>
      <c r="AN1018" s="425">
        <v>0</v>
      </c>
      <c r="AO1018" s="425">
        <v>0</v>
      </c>
      <c r="AP1018" s="425">
        <v>0</v>
      </c>
      <c r="AQ1018" s="425">
        <v>0</v>
      </c>
      <c r="AR1018" s="425">
        <v>0</v>
      </c>
      <c r="AS1018" s="425">
        <v>0</v>
      </c>
      <c r="AT1018" s="425">
        <v>0</v>
      </c>
      <c r="AU1018" s="425">
        <v>0</v>
      </c>
      <c r="AV1018" s="425">
        <v>0</v>
      </c>
      <c r="AW1018" s="425">
        <v>0</v>
      </c>
      <c r="AX1018" s="425">
        <v>0</v>
      </c>
      <c r="AY1018" s="425">
        <v>0</v>
      </c>
      <c r="AZ1018" s="425">
        <v>0</v>
      </c>
      <c r="BA1018" s="425">
        <v>0</v>
      </c>
      <c r="BB1018" s="425">
        <v>0</v>
      </c>
      <c r="BC1018" s="425">
        <v>0</v>
      </c>
      <c r="BD1018" s="425">
        <v>0</v>
      </c>
      <c r="BE1018" s="425">
        <v>0</v>
      </c>
      <c r="BF1018" s="425">
        <v>0</v>
      </c>
      <c r="BG1018" s="425">
        <v>0</v>
      </c>
      <c r="BH1018" s="425">
        <v>0</v>
      </c>
      <c r="BI1018" s="425">
        <v>0</v>
      </c>
      <c r="BJ1018" s="196"/>
      <c r="BK1018" s="196"/>
      <c r="BL1018" s="196"/>
      <c r="BM1018" s="196"/>
    </row>
    <row r="1019" spans="1:65" x14ac:dyDescent="0.35">
      <c r="A1019" s="196"/>
      <c r="B1019" s="196"/>
      <c r="C1019" s="402"/>
      <c r="D1019" s="404"/>
      <c r="E1019" s="405">
        <v>4</v>
      </c>
      <c r="F1019" s="406"/>
      <c r="G1019" s="408"/>
      <c r="H1019" s="409"/>
      <c r="I1019" s="409"/>
      <c r="J1019" s="524"/>
      <c r="K1019" s="425">
        <v>0</v>
      </c>
      <c r="L1019" s="425">
        <v>0</v>
      </c>
      <c r="M1019" s="425">
        <v>0</v>
      </c>
      <c r="N1019" s="425">
        <v>0</v>
      </c>
      <c r="O1019" s="425">
        <v>0</v>
      </c>
      <c r="P1019" s="425">
        <v>0</v>
      </c>
      <c r="Q1019" s="425">
        <v>0</v>
      </c>
      <c r="R1019" s="425">
        <v>0</v>
      </c>
      <c r="S1019" s="425">
        <v>0</v>
      </c>
      <c r="T1019" s="425">
        <v>0</v>
      </c>
      <c r="U1019" s="425">
        <v>0</v>
      </c>
      <c r="V1019" s="425">
        <v>0</v>
      </c>
      <c r="W1019" s="425">
        <v>0</v>
      </c>
      <c r="X1019" s="425">
        <v>0</v>
      </c>
      <c r="Y1019" s="425">
        <v>0</v>
      </c>
      <c r="Z1019" s="425">
        <v>0</v>
      </c>
      <c r="AA1019" s="425">
        <v>0</v>
      </c>
      <c r="AB1019" s="425">
        <v>0</v>
      </c>
      <c r="AC1019" s="425">
        <v>0</v>
      </c>
      <c r="AD1019" s="425">
        <v>0</v>
      </c>
      <c r="AE1019" s="425">
        <v>0</v>
      </c>
      <c r="AF1019" s="425">
        <v>0</v>
      </c>
      <c r="AG1019" s="425">
        <v>0</v>
      </c>
      <c r="AH1019" s="425">
        <v>0</v>
      </c>
      <c r="AI1019" s="425">
        <v>0</v>
      </c>
      <c r="AJ1019" s="425">
        <v>0</v>
      </c>
      <c r="AK1019" s="425">
        <v>0</v>
      </c>
      <c r="AL1019" s="425">
        <v>0</v>
      </c>
      <c r="AM1019" s="425">
        <v>0</v>
      </c>
      <c r="AN1019" s="425">
        <v>0</v>
      </c>
      <c r="AO1019" s="425">
        <v>0</v>
      </c>
      <c r="AP1019" s="425">
        <v>0</v>
      </c>
      <c r="AQ1019" s="425">
        <v>0</v>
      </c>
      <c r="AR1019" s="425">
        <v>0</v>
      </c>
      <c r="AS1019" s="425">
        <v>0</v>
      </c>
      <c r="AT1019" s="425">
        <v>0</v>
      </c>
      <c r="AU1019" s="425">
        <v>0</v>
      </c>
      <c r="AV1019" s="425">
        <v>0</v>
      </c>
      <c r="AW1019" s="425">
        <v>0</v>
      </c>
      <c r="AX1019" s="425">
        <v>0</v>
      </c>
      <c r="AY1019" s="425">
        <v>0</v>
      </c>
      <c r="AZ1019" s="425">
        <v>0</v>
      </c>
      <c r="BA1019" s="425">
        <v>0</v>
      </c>
      <c r="BB1019" s="425">
        <v>0</v>
      </c>
      <c r="BC1019" s="425">
        <v>0</v>
      </c>
      <c r="BD1019" s="425">
        <v>0</v>
      </c>
      <c r="BE1019" s="425">
        <v>0</v>
      </c>
      <c r="BF1019" s="425">
        <v>0</v>
      </c>
      <c r="BG1019" s="425">
        <v>0</v>
      </c>
      <c r="BH1019" s="425">
        <v>0</v>
      </c>
      <c r="BI1019" s="425">
        <v>0</v>
      </c>
      <c r="BJ1019" s="196"/>
      <c r="BK1019" s="196"/>
      <c r="BL1019" s="196"/>
      <c r="BM1019" s="196"/>
    </row>
    <row r="1020" spans="1:65" x14ac:dyDescent="0.35">
      <c r="A1020" s="196"/>
      <c r="B1020" s="196"/>
      <c r="C1020" s="402"/>
      <c r="D1020" s="404"/>
      <c r="E1020" s="405">
        <v>5</v>
      </c>
      <c r="F1020" s="406"/>
      <c r="G1020" s="408"/>
      <c r="H1020" s="409"/>
      <c r="I1020" s="409"/>
      <c r="J1020" s="409"/>
      <c r="K1020" s="524"/>
      <c r="L1020" s="425">
        <v>0</v>
      </c>
      <c r="M1020" s="425">
        <v>0</v>
      </c>
      <c r="N1020" s="425">
        <v>0</v>
      </c>
      <c r="O1020" s="425">
        <v>0</v>
      </c>
      <c r="P1020" s="425">
        <v>0</v>
      </c>
      <c r="Q1020" s="425">
        <v>0</v>
      </c>
      <c r="R1020" s="425">
        <v>0</v>
      </c>
      <c r="S1020" s="425">
        <v>0</v>
      </c>
      <c r="T1020" s="425">
        <v>0</v>
      </c>
      <c r="U1020" s="425">
        <v>0</v>
      </c>
      <c r="V1020" s="425">
        <v>0</v>
      </c>
      <c r="W1020" s="425">
        <v>0</v>
      </c>
      <c r="X1020" s="425">
        <v>0</v>
      </c>
      <c r="Y1020" s="425">
        <v>0</v>
      </c>
      <c r="Z1020" s="425">
        <v>0</v>
      </c>
      <c r="AA1020" s="425">
        <v>0</v>
      </c>
      <c r="AB1020" s="425">
        <v>0</v>
      </c>
      <c r="AC1020" s="425">
        <v>0</v>
      </c>
      <c r="AD1020" s="425">
        <v>0</v>
      </c>
      <c r="AE1020" s="425">
        <v>0</v>
      </c>
      <c r="AF1020" s="425">
        <v>0</v>
      </c>
      <c r="AG1020" s="425">
        <v>0</v>
      </c>
      <c r="AH1020" s="425">
        <v>0</v>
      </c>
      <c r="AI1020" s="425">
        <v>0</v>
      </c>
      <c r="AJ1020" s="425">
        <v>0</v>
      </c>
      <c r="AK1020" s="425">
        <v>0</v>
      </c>
      <c r="AL1020" s="425">
        <v>0</v>
      </c>
      <c r="AM1020" s="425">
        <v>0</v>
      </c>
      <c r="AN1020" s="425">
        <v>0</v>
      </c>
      <c r="AO1020" s="425">
        <v>0</v>
      </c>
      <c r="AP1020" s="425">
        <v>0</v>
      </c>
      <c r="AQ1020" s="425">
        <v>0</v>
      </c>
      <c r="AR1020" s="425">
        <v>0</v>
      </c>
      <c r="AS1020" s="425">
        <v>0</v>
      </c>
      <c r="AT1020" s="425">
        <v>0</v>
      </c>
      <c r="AU1020" s="425">
        <v>0</v>
      </c>
      <c r="AV1020" s="425">
        <v>0</v>
      </c>
      <c r="AW1020" s="425">
        <v>0</v>
      </c>
      <c r="AX1020" s="425">
        <v>0</v>
      </c>
      <c r="AY1020" s="425">
        <v>0</v>
      </c>
      <c r="AZ1020" s="425">
        <v>0</v>
      </c>
      <c r="BA1020" s="425">
        <v>0</v>
      </c>
      <c r="BB1020" s="425">
        <v>0</v>
      </c>
      <c r="BC1020" s="425">
        <v>0</v>
      </c>
      <c r="BD1020" s="425">
        <v>0</v>
      </c>
      <c r="BE1020" s="425">
        <v>0</v>
      </c>
      <c r="BF1020" s="425">
        <v>0</v>
      </c>
      <c r="BG1020" s="425">
        <v>0</v>
      </c>
      <c r="BH1020" s="425">
        <v>0</v>
      </c>
      <c r="BI1020" s="425">
        <v>0</v>
      </c>
      <c r="BJ1020" s="196"/>
      <c r="BK1020" s="196"/>
      <c r="BL1020" s="196"/>
      <c r="BM1020" s="196"/>
    </row>
    <row r="1021" spans="1:65" x14ac:dyDescent="0.35">
      <c r="A1021" s="196"/>
      <c r="B1021" s="196"/>
      <c r="C1021" s="402"/>
      <c r="D1021" s="404"/>
      <c r="E1021" s="405">
        <v>6</v>
      </c>
      <c r="F1021" s="406"/>
      <c r="G1021" s="408"/>
      <c r="H1021" s="409"/>
      <c r="I1021" s="409"/>
      <c r="J1021" s="409"/>
      <c r="K1021" s="409"/>
      <c r="L1021" s="524"/>
      <c r="M1021" s="425">
        <v>0</v>
      </c>
      <c r="N1021" s="425">
        <v>0</v>
      </c>
      <c r="O1021" s="425">
        <v>0</v>
      </c>
      <c r="P1021" s="425">
        <v>0</v>
      </c>
      <c r="Q1021" s="425">
        <v>0</v>
      </c>
      <c r="R1021" s="425">
        <v>0</v>
      </c>
      <c r="S1021" s="425">
        <v>0</v>
      </c>
      <c r="T1021" s="425">
        <v>0</v>
      </c>
      <c r="U1021" s="425">
        <v>0</v>
      </c>
      <c r="V1021" s="425">
        <v>0</v>
      </c>
      <c r="W1021" s="425">
        <v>0</v>
      </c>
      <c r="X1021" s="425">
        <v>0</v>
      </c>
      <c r="Y1021" s="425">
        <v>0</v>
      </c>
      <c r="Z1021" s="425">
        <v>0</v>
      </c>
      <c r="AA1021" s="425">
        <v>0</v>
      </c>
      <c r="AB1021" s="425">
        <v>0</v>
      </c>
      <c r="AC1021" s="425">
        <v>0</v>
      </c>
      <c r="AD1021" s="425">
        <v>0</v>
      </c>
      <c r="AE1021" s="425">
        <v>0</v>
      </c>
      <c r="AF1021" s="425">
        <v>0</v>
      </c>
      <c r="AG1021" s="425">
        <v>0</v>
      </c>
      <c r="AH1021" s="425">
        <v>0</v>
      </c>
      <c r="AI1021" s="425">
        <v>0</v>
      </c>
      <c r="AJ1021" s="425">
        <v>0</v>
      </c>
      <c r="AK1021" s="425">
        <v>0</v>
      </c>
      <c r="AL1021" s="425">
        <v>0</v>
      </c>
      <c r="AM1021" s="425">
        <v>0</v>
      </c>
      <c r="AN1021" s="425">
        <v>0</v>
      </c>
      <c r="AO1021" s="425">
        <v>0</v>
      </c>
      <c r="AP1021" s="425">
        <v>0</v>
      </c>
      <c r="AQ1021" s="425">
        <v>0</v>
      </c>
      <c r="AR1021" s="425">
        <v>0</v>
      </c>
      <c r="AS1021" s="425">
        <v>0</v>
      </c>
      <c r="AT1021" s="425">
        <v>0</v>
      </c>
      <c r="AU1021" s="425">
        <v>0</v>
      </c>
      <c r="AV1021" s="425">
        <v>0</v>
      </c>
      <c r="AW1021" s="425">
        <v>0</v>
      </c>
      <c r="AX1021" s="425">
        <v>0</v>
      </c>
      <c r="AY1021" s="425">
        <v>0</v>
      </c>
      <c r="AZ1021" s="425">
        <v>0</v>
      </c>
      <c r="BA1021" s="425">
        <v>0</v>
      </c>
      <c r="BB1021" s="425">
        <v>0</v>
      </c>
      <c r="BC1021" s="425">
        <v>0</v>
      </c>
      <c r="BD1021" s="425">
        <v>0</v>
      </c>
      <c r="BE1021" s="425">
        <v>0</v>
      </c>
      <c r="BF1021" s="425">
        <v>0</v>
      </c>
      <c r="BG1021" s="425">
        <v>0</v>
      </c>
      <c r="BH1021" s="425">
        <v>0</v>
      </c>
      <c r="BI1021" s="425">
        <v>0</v>
      </c>
      <c r="BJ1021" s="196"/>
      <c r="BK1021" s="196"/>
      <c r="BL1021" s="196"/>
      <c r="BM1021" s="196"/>
    </row>
    <row r="1022" spans="1:65" x14ac:dyDescent="0.35">
      <c r="A1022" s="196"/>
      <c r="B1022" s="196"/>
      <c r="C1022" s="402"/>
      <c r="D1022" s="404"/>
      <c r="E1022" s="405">
        <v>7</v>
      </c>
      <c r="F1022" s="406"/>
      <c r="G1022" s="408"/>
      <c r="H1022" s="409"/>
      <c r="I1022" s="409"/>
      <c r="J1022" s="409"/>
      <c r="K1022" s="409"/>
      <c r="L1022" s="409"/>
      <c r="M1022" s="524"/>
      <c r="N1022" s="425">
        <v>0</v>
      </c>
      <c r="O1022" s="425">
        <v>0</v>
      </c>
      <c r="P1022" s="425">
        <v>0</v>
      </c>
      <c r="Q1022" s="425">
        <v>0</v>
      </c>
      <c r="R1022" s="425">
        <v>0</v>
      </c>
      <c r="S1022" s="425">
        <v>0</v>
      </c>
      <c r="T1022" s="425">
        <v>0</v>
      </c>
      <c r="U1022" s="425">
        <v>0</v>
      </c>
      <c r="V1022" s="425">
        <v>0</v>
      </c>
      <c r="W1022" s="425">
        <v>0</v>
      </c>
      <c r="X1022" s="425">
        <v>0</v>
      </c>
      <c r="Y1022" s="425">
        <v>0</v>
      </c>
      <c r="Z1022" s="425">
        <v>0</v>
      </c>
      <c r="AA1022" s="425">
        <v>0</v>
      </c>
      <c r="AB1022" s="425">
        <v>0</v>
      </c>
      <c r="AC1022" s="425">
        <v>0</v>
      </c>
      <c r="AD1022" s="425">
        <v>0</v>
      </c>
      <c r="AE1022" s="425">
        <v>0</v>
      </c>
      <c r="AF1022" s="425">
        <v>0</v>
      </c>
      <c r="AG1022" s="425">
        <v>0</v>
      </c>
      <c r="AH1022" s="425">
        <v>0</v>
      </c>
      <c r="AI1022" s="425">
        <v>0</v>
      </c>
      <c r="AJ1022" s="425">
        <v>0</v>
      </c>
      <c r="AK1022" s="425">
        <v>0</v>
      </c>
      <c r="AL1022" s="425">
        <v>0</v>
      </c>
      <c r="AM1022" s="425">
        <v>0</v>
      </c>
      <c r="AN1022" s="425">
        <v>0</v>
      </c>
      <c r="AO1022" s="425">
        <v>0</v>
      </c>
      <c r="AP1022" s="425">
        <v>0</v>
      </c>
      <c r="AQ1022" s="425">
        <v>0</v>
      </c>
      <c r="AR1022" s="425">
        <v>0</v>
      </c>
      <c r="AS1022" s="425">
        <v>0</v>
      </c>
      <c r="AT1022" s="425">
        <v>0</v>
      </c>
      <c r="AU1022" s="425">
        <v>0</v>
      </c>
      <c r="AV1022" s="425">
        <v>0</v>
      </c>
      <c r="AW1022" s="425">
        <v>0</v>
      </c>
      <c r="AX1022" s="425">
        <v>0</v>
      </c>
      <c r="AY1022" s="425">
        <v>0</v>
      </c>
      <c r="AZ1022" s="425">
        <v>0</v>
      </c>
      <c r="BA1022" s="425">
        <v>0</v>
      </c>
      <c r="BB1022" s="425">
        <v>0</v>
      </c>
      <c r="BC1022" s="425">
        <v>0</v>
      </c>
      <c r="BD1022" s="425">
        <v>0</v>
      </c>
      <c r="BE1022" s="425">
        <v>0</v>
      </c>
      <c r="BF1022" s="425">
        <v>0</v>
      </c>
      <c r="BG1022" s="425">
        <v>0</v>
      </c>
      <c r="BH1022" s="425">
        <v>0</v>
      </c>
      <c r="BI1022" s="425">
        <v>0</v>
      </c>
      <c r="BJ1022" s="196"/>
      <c r="BK1022" s="196"/>
      <c r="BL1022" s="196"/>
      <c r="BM1022" s="196"/>
    </row>
    <row r="1023" spans="1:65" x14ac:dyDescent="0.35">
      <c r="A1023" s="196"/>
      <c r="B1023" s="196"/>
      <c r="C1023" s="402"/>
      <c r="D1023" s="404"/>
      <c r="E1023" s="405">
        <v>8</v>
      </c>
      <c r="F1023" s="406"/>
      <c r="G1023" s="408"/>
      <c r="H1023" s="409"/>
      <c r="I1023" s="409"/>
      <c r="J1023" s="409"/>
      <c r="K1023" s="409"/>
      <c r="L1023" s="409"/>
      <c r="M1023" s="409"/>
      <c r="N1023" s="524"/>
      <c r="O1023" s="425">
        <v>0</v>
      </c>
      <c r="P1023" s="425">
        <v>0</v>
      </c>
      <c r="Q1023" s="425">
        <v>0</v>
      </c>
      <c r="R1023" s="425">
        <v>0</v>
      </c>
      <c r="S1023" s="425">
        <v>0</v>
      </c>
      <c r="T1023" s="425">
        <v>0</v>
      </c>
      <c r="U1023" s="425">
        <v>0</v>
      </c>
      <c r="V1023" s="425">
        <v>0</v>
      </c>
      <c r="W1023" s="425">
        <v>0</v>
      </c>
      <c r="X1023" s="425">
        <v>0</v>
      </c>
      <c r="Y1023" s="425">
        <v>0</v>
      </c>
      <c r="Z1023" s="425">
        <v>0</v>
      </c>
      <c r="AA1023" s="425">
        <v>0</v>
      </c>
      <c r="AB1023" s="425">
        <v>0</v>
      </c>
      <c r="AC1023" s="425">
        <v>0</v>
      </c>
      <c r="AD1023" s="425">
        <v>0</v>
      </c>
      <c r="AE1023" s="425">
        <v>0</v>
      </c>
      <c r="AF1023" s="425">
        <v>0</v>
      </c>
      <c r="AG1023" s="425">
        <v>0</v>
      </c>
      <c r="AH1023" s="425">
        <v>0</v>
      </c>
      <c r="AI1023" s="425">
        <v>0</v>
      </c>
      <c r="AJ1023" s="425">
        <v>0</v>
      </c>
      <c r="AK1023" s="425">
        <v>0</v>
      </c>
      <c r="AL1023" s="425">
        <v>0</v>
      </c>
      <c r="AM1023" s="425">
        <v>0</v>
      </c>
      <c r="AN1023" s="425">
        <v>0</v>
      </c>
      <c r="AO1023" s="425">
        <v>0</v>
      </c>
      <c r="AP1023" s="425">
        <v>0</v>
      </c>
      <c r="AQ1023" s="425">
        <v>0</v>
      </c>
      <c r="AR1023" s="425">
        <v>0</v>
      </c>
      <c r="AS1023" s="425">
        <v>0</v>
      </c>
      <c r="AT1023" s="425">
        <v>0</v>
      </c>
      <c r="AU1023" s="425">
        <v>0</v>
      </c>
      <c r="AV1023" s="425">
        <v>0</v>
      </c>
      <c r="AW1023" s="425">
        <v>0</v>
      </c>
      <c r="AX1023" s="425">
        <v>0</v>
      </c>
      <c r="AY1023" s="425">
        <v>0</v>
      </c>
      <c r="AZ1023" s="425">
        <v>0</v>
      </c>
      <c r="BA1023" s="425">
        <v>0</v>
      </c>
      <c r="BB1023" s="425">
        <v>0</v>
      </c>
      <c r="BC1023" s="425">
        <v>0</v>
      </c>
      <c r="BD1023" s="425">
        <v>0</v>
      </c>
      <c r="BE1023" s="425">
        <v>0</v>
      </c>
      <c r="BF1023" s="425">
        <v>0</v>
      </c>
      <c r="BG1023" s="425">
        <v>0</v>
      </c>
      <c r="BH1023" s="425">
        <v>0</v>
      </c>
      <c r="BI1023" s="425">
        <v>0</v>
      </c>
      <c r="BJ1023" s="196"/>
      <c r="BK1023" s="196"/>
      <c r="BL1023" s="196"/>
      <c r="BM1023" s="196"/>
    </row>
    <row r="1024" spans="1:65" x14ac:dyDescent="0.35">
      <c r="A1024" s="196"/>
      <c r="B1024" s="196"/>
      <c r="C1024" s="402"/>
      <c r="D1024" s="404"/>
      <c r="E1024" s="405">
        <v>9</v>
      </c>
      <c r="F1024" s="406"/>
      <c r="G1024" s="408"/>
      <c r="H1024" s="409"/>
      <c r="I1024" s="409"/>
      <c r="J1024" s="409"/>
      <c r="K1024" s="409"/>
      <c r="L1024" s="409"/>
      <c r="M1024" s="409"/>
      <c r="N1024" s="409"/>
      <c r="O1024" s="524"/>
      <c r="P1024" s="425">
        <v>0</v>
      </c>
      <c r="Q1024" s="425">
        <v>0</v>
      </c>
      <c r="R1024" s="425">
        <v>0</v>
      </c>
      <c r="S1024" s="425">
        <v>0</v>
      </c>
      <c r="T1024" s="425">
        <v>0</v>
      </c>
      <c r="U1024" s="425">
        <v>0</v>
      </c>
      <c r="V1024" s="425">
        <v>0</v>
      </c>
      <c r="W1024" s="425">
        <v>0</v>
      </c>
      <c r="X1024" s="425">
        <v>0</v>
      </c>
      <c r="Y1024" s="425">
        <v>0</v>
      </c>
      <c r="Z1024" s="425">
        <v>0</v>
      </c>
      <c r="AA1024" s="425">
        <v>0</v>
      </c>
      <c r="AB1024" s="425">
        <v>0</v>
      </c>
      <c r="AC1024" s="425">
        <v>0</v>
      </c>
      <c r="AD1024" s="425">
        <v>0</v>
      </c>
      <c r="AE1024" s="425">
        <v>0</v>
      </c>
      <c r="AF1024" s="425">
        <v>0</v>
      </c>
      <c r="AG1024" s="425">
        <v>0</v>
      </c>
      <c r="AH1024" s="425">
        <v>0</v>
      </c>
      <c r="AI1024" s="425">
        <v>0</v>
      </c>
      <c r="AJ1024" s="425">
        <v>0</v>
      </c>
      <c r="AK1024" s="425">
        <v>0</v>
      </c>
      <c r="AL1024" s="425">
        <v>0</v>
      </c>
      <c r="AM1024" s="425">
        <v>0</v>
      </c>
      <c r="AN1024" s="425">
        <v>0</v>
      </c>
      <c r="AO1024" s="425">
        <v>0</v>
      </c>
      <c r="AP1024" s="425">
        <v>0</v>
      </c>
      <c r="AQ1024" s="425">
        <v>0</v>
      </c>
      <c r="AR1024" s="425">
        <v>0</v>
      </c>
      <c r="AS1024" s="425">
        <v>0</v>
      </c>
      <c r="AT1024" s="425">
        <v>0</v>
      </c>
      <c r="AU1024" s="425">
        <v>0</v>
      </c>
      <c r="AV1024" s="425">
        <v>0</v>
      </c>
      <c r="AW1024" s="425">
        <v>0</v>
      </c>
      <c r="AX1024" s="425">
        <v>0</v>
      </c>
      <c r="AY1024" s="425">
        <v>0</v>
      </c>
      <c r="AZ1024" s="425">
        <v>0</v>
      </c>
      <c r="BA1024" s="425">
        <v>0</v>
      </c>
      <c r="BB1024" s="425">
        <v>0</v>
      </c>
      <c r="BC1024" s="425">
        <v>0</v>
      </c>
      <c r="BD1024" s="425">
        <v>0</v>
      </c>
      <c r="BE1024" s="425">
        <v>0</v>
      </c>
      <c r="BF1024" s="425">
        <v>0</v>
      </c>
      <c r="BG1024" s="425">
        <v>0</v>
      </c>
      <c r="BH1024" s="425">
        <v>0</v>
      </c>
      <c r="BI1024" s="425">
        <v>0</v>
      </c>
      <c r="BJ1024" s="196"/>
      <c r="BK1024" s="196"/>
      <c r="BL1024" s="196"/>
      <c r="BM1024" s="196"/>
    </row>
    <row r="1025" spans="1:65" x14ac:dyDescent="0.35">
      <c r="A1025" s="196"/>
      <c r="B1025" s="196"/>
      <c r="C1025" s="402"/>
      <c r="D1025" s="404"/>
      <c r="E1025" s="411">
        <v>10</v>
      </c>
      <c r="F1025" s="406"/>
      <c r="G1025" s="408"/>
      <c r="H1025" s="409"/>
      <c r="I1025" s="409"/>
      <c r="J1025" s="409"/>
      <c r="K1025" s="409"/>
      <c r="L1025" s="409"/>
      <c r="M1025" s="409"/>
      <c r="N1025" s="409"/>
      <c r="O1025" s="409"/>
      <c r="P1025" s="524"/>
      <c r="Q1025" s="425">
        <v>0</v>
      </c>
      <c r="R1025" s="425">
        <v>0</v>
      </c>
      <c r="S1025" s="425">
        <v>0</v>
      </c>
      <c r="T1025" s="425">
        <v>0</v>
      </c>
      <c r="U1025" s="425">
        <v>0</v>
      </c>
      <c r="V1025" s="425">
        <v>0</v>
      </c>
      <c r="W1025" s="425">
        <v>0</v>
      </c>
      <c r="X1025" s="425">
        <v>0</v>
      </c>
      <c r="Y1025" s="425">
        <v>0</v>
      </c>
      <c r="Z1025" s="425">
        <v>0</v>
      </c>
      <c r="AA1025" s="425">
        <v>0</v>
      </c>
      <c r="AB1025" s="425">
        <v>0</v>
      </c>
      <c r="AC1025" s="425">
        <v>0</v>
      </c>
      <c r="AD1025" s="425">
        <v>0</v>
      </c>
      <c r="AE1025" s="425">
        <v>0</v>
      </c>
      <c r="AF1025" s="425">
        <v>0</v>
      </c>
      <c r="AG1025" s="425">
        <v>0</v>
      </c>
      <c r="AH1025" s="425">
        <v>0</v>
      </c>
      <c r="AI1025" s="425">
        <v>0</v>
      </c>
      <c r="AJ1025" s="425">
        <v>0</v>
      </c>
      <c r="AK1025" s="425">
        <v>0</v>
      </c>
      <c r="AL1025" s="425">
        <v>0</v>
      </c>
      <c r="AM1025" s="425">
        <v>0</v>
      </c>
      <c r="AN1025" s="425">
        <v>0</v>
      </c>
      <c r="AO1025" s="425">
        <v>0</v>
      </c>
      <c r="AP1025" s="425">
        <v>0</v>
      </c>
      <c r="AQ1025" s="425">
        <v>0</v>
      </c>
      <c r="AR1025" s="425">
        <v>0</v>
      </c>
      <c r="AS1025" s="425">
        <v>0</v>
      </c>
      <c r="AT1025" s="425">
        <v>0</v>
      </c>
      <c r="AU1025" s="425">
        <v>0</v>
      </c>
      <c r="AV1025" s="425">
        <v>0</v>
      </c>
      <c r="AW1025" s="425">
        <v>0</v>
      </c>
      <c r="AX1025" s="425">
        <v>0</v>
      </c>
      <c r="AY1025" s="425">
        <v>0</v>
      </c>
      <c r="AZ1025" s="425">
        <v>0</v>
      </c>
      <c r="BA1025" s="425">
        <v>0</v>
      </c>
      <c r="BB1025" s="425">
        <v>0</v>
      </c>
      <c r="BC1025" s="425">
        <v>0</v>
      </c>
      <c r="BD1025" s="425">
        <v>0</v>
      </c>
      <c r="BE1025" s="425">
        <v>0</v>
      </c>
      <c r="BF1025" s="425">
        <v>0</v>
      </c>
      <c r="BG1025" s="425">
        <v>0</v>
      </c>
      <c r="BH1025" s="425">
        <v>0</v>
      </c>
      <c r="BI1025" s="425">
        <v>0</v>
      </c>
      <c r="BJ1025" s="196"/>
      <c r="BK1025" s="196"/>
      <c r="BL1025" s="196"/>
      <c r="BM1025" s="196"/>
    </row>
    <row r="1026" spans="1:65" x14ac:dyDescent="0.35">
      <c r="A1026" s="196"/>
      <c r="B1026" s="196"/>
      <c r="C1026" s="402">
        <v>0</v>
      </c>
      <c r="D1026" s="196"/>
      <c r="E1026" s="196"/>
      <c r="F1026" s="412"/>
      <c r="G1026" s="426">
        <v>0</v>
      </c>
      <c r="H1026" s="426">
        <v>0</v>
      </c>
      <c r="I1026" s="426">
        <v>0</v>
      </c>
      <c r="J1026" s="426">
        <v>0</v>
      </c>
      <c r="K1026" s="426">
        <v>0</v>
      </c>
      <c r="L1026" s="426">
        <v>0</v>
      </c>
      <c r="M1026" s="426">
        <v>0</v>
      </c>
      <c r="N1026" s="426">
        <v>0</v>
      </c>
      <c r="O1026" s="426">
        <v>0</v>
      </c>
      <c r="P1026" s="426">
        <v>0</v>
      </c>
      <c r="Q1026" s="426">
        <v>0</v>
      </c>
      <c r="R1026" s="426">
        <v>0</v>
      </c>
      <c r="S1026" s="426">
        <v>0</v>
      </c>
      <c r="T1026" s="426">
        <v>0</v>
      </c>
      <c r="U1026" s="426">
        <v>0</v>
      </c>
      <c r="V1026" s="426">
        <v>0</v>
      </c>
      <c r="W1026" s="426">
        <v>0</v>
      </c>
      <c r="X1026" s="426">
        <v>0</v>
      </c>
      <c r="Y1026" s="426">
        <v>0</v>
      </c>
      <c r="Z1026" s="426">
        <v>0</v>
      </c>
      <c r="AA1026" s="426">
        <v>0</v>
      </c>
      <c r="AB1026" s="426">
        <v>0</v>
      </c>
      <c r="AC1026" s="426">
        <v>0</v>
      </c>
      <c r="AD1026" s="426">
        <v>0</v>
      </c>
      <c r="AE1026" s="426">
        <v>0</v>
      </c>
      <c r="AF1026" s="426">
        <v>0</v>
      </c>
      <c r="AG1026" s="426">
        <v>0</v>
      </c>
      <c r="AH1026" s="426">
        <v>0</v>
      </c>
      <c r="AI1026" s="426">
        <v>0</v>
      </c>
      <c r="AJ1026" s="426">
        <v>0</v>
      </c>
      <c r="AK1026" s="426">
        <v>0</v>
      </c>
      <c r="AL1026" s="426">
        <v>0</v>
      </c>
      <c r="AM1026" s="426">
        <v>0</v>
      </c>
      <c r="AN1026" s="426">
        <v>0</v>
      </c>
      <c r="AO1026" s="426">
        <v>0</v>
      </c>
      <c r="AP1026" s="426">
        <v>0</v>
      </c>
      <c r="AQ1026" s="426">
        <v>0</v>
      </c>
      <c r="AR1026" s="426">
        <v>0</v>
      </c>
      <c r="AS1026" s="426">
        <v>0</v>
      </c>
      <c r="AT1026" s="426">
        <v>0</v>
      </c>
      <c r="AU1026" s="426">
        <v>0</v>
      </c>
      <c r="AV1026" s="426">
        <v>0</v>
      </c>
      <c r="AW1026" s="426">
        <v>0</v>
      </c>
      <c r="AX1026" s="426">
        <v>0</v>
      </c>
      <c r="AY1026" s="426">
        <v>0</v>
      </c>
      <c r="AZ1026" s="426">
        <v>0</v>
      </c>
      <c r="BA1026" s="426">
        <v>0</v>
      </c>
      <c r="BB1026" s="426">
        <v>0</v>
      </c>
      <c r="BC1026" s="426">
        <v>0</v>
      </c>
      <c r="BD1026" s="426">
        <v>0</v>
      </c>
      <c r="BE1026" s="426">
        <v>0</v>
      </c>
      <c r="BF1026" s="426">
        <v>0</v>
      </c>
      <c r="BG1026" s="426">
        <v>0</v>
      </c>
      <c r="BH1026" s="426">
        <v>0</v>
      </c>
      <c r="BI1026" s="426">
        <v>0</v>
      </c>
      <c r="BJ1026" s="196"/>
      <c r="BK1026" s="196"/>
      <c r="BL1026" s="196"/>
      <c r="BM1026" s="196"/>
    </row>
    <row r="1027" spans="1:65" x14ac:dyDescent="0.35">
      <c r="A1027" s="196"/>
      <c r="B1027" s="397">
        <v>0</v>
      </c>
      <c r="C1027" s="398"/>
      <c r="D1027" s="399" t="s">
        <v>499</v>
      </c>
      <c r="E1027" s="398"/>
      <c r="F1027" s="400"/>
      <c r="G1027" s="401">
        <v>0</v>
      </c>
      <c r="H1027" s="401">
        <v>0</v>
      </c>
      <c r="I1027" s="401">
        <v>0</v>
      </c>
      <c r="J1027" s="401">
        <v>0</v>
      </c>
      <c r="K1027" s="401">
        <v>0</v>
      </c>
      <c r="L1027" s="401">
        <v>0</v>
      </c>
      <c r="M1027" s="401">
        <v>0</v>
      </c>
      <c r="N1027" s="401">
        <v>0</v>
      </c>
      <c r="O1027" s="401">
        <v>0</v>
      </c>
      <c r="P1027" s="401">
        <v>0</v>
      </c>
      <c r="Q1027" s="401">
        <v>0</v>
      </c>
      <c r="R1027" s="401">
        <v>0</v>
      </c>
      <c r="S1027" s="401">
        <v>0</v>
      </c>
      <c r="T1027" s="401">
        <v>0</v>
      </c>
      <c r="U1027" s="401">
        <v>0</v>
      </c>
      <c r="V1027" s="401">
        <v>0</v>
      </c>
      <c r="W1027" s="401">
        <v>0</v>
      </c>
      <c r="X1027" s="401">
        <v>0</v>
      </c>
      <c r="Y1027" s="401">
        <v>0</v>
      </c>
      <c r="Z1027" s="401">
        <v>0</v>
      </c>
      <c r="AA1027" s="401">
        <v>0</v>
      </c>
      <c r="AB1027" s="401">
        <v>0</v>
      </c>
      <c r="AC1027" s="401">
        <v>0</v>
      </c>
      <c r="AD1027" s="401">
        <v>0</v>
      </c>
      <c r="AE1027" s="401">
        <v>0</v>
      </c>
      <c r="AF1027" s="401">
        <v>0</v>
      </c>
      <c r="AG1027" s="401">
        <v>0</v>
      </c>
      <c r="AH1027" s="401">
        <v>0</v>
      </c>
      <c r="AI1027" s="401">
        <v>0</v>
      </c>
      <c r="AJ1027" s="401">
        <v>0</v>
      </c>
      <c r="AK1027" s="401">
        <v>0</v>
      </c>
      <c r="AL1027" s="401">
        <v>0</v>
      </c>
      <c r="AM1027" s="401">
        <v>0</v>
      </c>
      <c r="AN1027" s="401">
        <v>0</v>
      </c>
      <c r="AO1027" s="401">
        <v>0</v>
      </c>
      <c r="AP1027" s="401">
        <v>0</v>
      </c>
      <c r="AQ1027" s="401">
        <v>0</v>
      </c>
      <c r="AR1027" s="401">
        <v>0</v>
      </c>
      <c r="AS1027" s="401">
        <v>0</v>
      </c>
      <c r="AT1027" s="401">
        <v>0</v>
      </c>
      <c r="AU1027" s="401">
        <v>0</v>
      </c>
      <c r="AV1027" s="401">
        <v>0</v>
      </c>
      <c r="AW1027" s="401">
        <v>0</v>
      </c>
      <c r="AX1027" s="401">
        <v>0</v>
      </c>
      <c r="AY1027" s="401">
        <v>0</v>
      </c>
      <c r="AZ1027" s="401">
        <v>0</v>
      </c>
      <c r="BA1027" s="401">
        <v>0</v>
      </c>
      <c r="BB1027" s="401">
        <v>0</v>
      </c>
      <c r="BC1027" s="401">
        <v>0</v>
      </c>
      <c r="BD1027" s="401">
        <v>0</v>
      </c>
      <c r="BE1027" s="401">
        <v>0</v>
      </c>
      <c r="BF1027" s="401">
        <v>0</v>
      </c>
      <c r="BG1027" s="401">
        <v>0</v>
      </c>
      <c r="BH1027" s="401">
        <v>0</v>
      </c>
      <c r="BI1027" s="401">
        <v>0</v>
      </c>
      <c r="BJ1027" s="196"/>
      <c r="BK1027" s="196"/>
      <c r="BL1027" s="196"/>
      <c r="BM1027" s="196"/>
    </row>
    <row r="1028" spans="1:65" ht="118" x14ac:dyDescent="0.35">
      <c r="A1028" s="196"/>
      <c r="B1028" s="196"/>
      <c r="C1028" s="402"/>
      <c r="D1028" s="404" t="s">
        <v>500</v>
      </c>
      <c r="E1028" s="405">
        <v>0</v>
      </c>
      <c r="F1028" s="406"/>
      <c r="G1028" s="407"/>
      <c r="H1028" s="407"/>
      <c r="I1028" s="407"/>
      <c r="J1028" s="407"/>
      <c r="K1028" s="407"/>
      <c r="L1028" s="407"/>
      <c r="M1028" s="407"/>
      <c r="N1028" s="407"/>
      <c r="O1028" s="407"/>
      <c r="P1028" s="407"/>
      <c r="Q1028" s="425"/>
      <c r="R1028" s="425"/>
      <c r="S1028" s="425"/>
      <c r="T1028" s="425"/>
      <c r="U1028" s="425"/>
      <c r="V1028" s="425"/>
      <c r="W1028" s="425"/>
      <c r="X1028" s="425"/>
      <c r="Y1028" s="425"/>
      <c r="Z1028" s="425"/>
      <c r="AA1028" s="425"/>
      <c r="AB1028" s="425"/>
      <c r="AC1028" s="425"/>
      <c r="AD1028" s="425"/>
      <c r="AE1028" s="425"/>
      <c r="AF1028" s="425"/>
      <c r="AG1028" s="425"/>
      <c r="AH1028" s="425"/>
      <c r="AI1028" s="425"/>
      <c r="AJ1028" s="425"/>
      <c r="AK1028" s="425"/>
      <c r="AL1028" s="425"/>
      <c r="AM1028" s="425"/>
      <c r="AN1028" s="425"/>
      <c r="AO1028" s="425"/>
      <c r="AP1028" s="425"/>
      <c r="AQ1028" s="425"/>
      <c r="AR1028" s="425"/>
      <c r="AS1028" s="425"/>
      <c r="AT1028" s="425"/>
      <c r="AU1028" s="425"/>
      <c r="AV1028" s="425"/>
      <c r="AW1028" s="425"/>
      <c r="AX1028" s="425"/>
      <c r="AY1028" s="425"/>
      <c r="AZ1028" s="425"/>
      <c r="BA1028" s="425"/>
      <c r="BB1028" s="425"/>
      <c r="BC1028" s="425"/>
      <c r="BD1028" s="425"/>
      <c r="BE1028" s="425"/>
      <c r="BF1028" s="425"/>
      <c r="BG1028" s="425"/>
      <c r="BH1028" s="425"/>
      <c r="BI1028" s="425"/>
      <c r="BJ1028" s="196"/>
      <c r="BK1028" s="196"/>
      <c r="BL1028" s="196"/>
      <c r="BM1028" s="196"/>
    </row>
    <row r="1029" spans="1:65" x14ac:dyDescent="0.35">
      <c r="A1029" s="196"/>
      <c r="B1029" s="196"/>
      <c r="C1029" s="402"/>
      <c r="D1029" s="404"/>
      <c r="E1029" s="405">
        <v>1</v>
      </c>
      <c r="F1029" s="406"/>
      <c r="G1029" s="523"/>
      <c r="H1029" s="425">
        <v>0</v>
      </c>
      <c r="I1029" s="425">
        <v>0</v>
      </c>
      <c r="J1029" s="425">
        <v>0</v>
      </c>
      <c r="K1029" s="425">
        <v>0</v>
      </c>
      <c r="L1029" s="425">
        <v>0</v>
      </c>
      <c r="M1029" s="425">
        <v>0</v>
      </c>
      <c r="N1029" s="425">
        <v>0</v>
      </c>
      <c r="O1029" s="425">
        <v>0</v>
      </c>
      <c r="P1029" s="425">
        <v>0</v>
      </c>
      <c r="Q1029" s="425">
        <v>0</v>
      </c>
      <c r="R1029" s="425">
        <v>0</v>
      </c>
      <c r="S1029" s="425">
        <v>0</v>
      </c>
      <c r="T1029" s="425">
        <v>0</v>
      </c>
      <c r="U1029" s="425">
        <v>0</v>
      </c>
      <c r="V1029" s="425">
        <v>0</v>
      </c>
      <c r="W1029" s="425">
        <v>0</v>
      </c>
      <c r="X1029" s="425">
        <v>0</v>
      </c>
      <c r="Y1029" s="425">
        <v>0</v>
      </c>
      <c r="Z1029" s="425">
        <v>0</v>
      </c>
      <c r="AA1029" s="425">
        <v>0</v>
      </c>
      <c r="AB1029" s="425">
        <v>0</v>
      </c>
      <c r="AC1029" s="425">
        <v>0</v>
      </c>
      <c r="AD1029" s="425">
        <v>0</v>
      </c>
      <c r="AE1029" s="425">
        <v>0</v>
      </c>
      <c r="AF1029" s="425">
        <v>0</v>
      </c>
      <c r="AG1029" s="425">
        <v>0</v>
      </c>
      <c r="AH1029" s="425">
        <v>0</v>
      </c>
      <c r="AI1029" s="425">
        <v>0</v>
      </c>
      <c r="AJ1029" s="425">
        <v>0</v>
      </c>
      <c r="AK1029" s="425">
        <v>0</v>
      </c>
      <c r="AL1029" s="425">
        <v>0</v>
      </c>
      <c r="AM1029" s="425">
        <v>0</v>
      </c>
      <c r="AN1029" s="425">
        <v>0</v>
      </c>
      <c r="AO1029" s="425">
        <v>0</v>
      </c>
      <c r="AP1029" s="425">
        <v>0</v>
      </c>
      <c r="AQ1029" s="425">
        <v>0</v>
      </c>
      <c r="AR1029" s="425">
        <v>0</v>
      </c>
      <c r="AS1029" s="425">
        <v>0</v>
      </c>
      <c r="AT1029" s="425">
        <v>0</v>
      </c>
      <c r="AU1029" s="425">
        <v>0</v>
      </c>
      <c r="AV1029" s="425">
        <v>0</v>
      </c>
      <c r="AW1029" s="425">
        <v>0</v>
      </c>
      <c r="AX1029" s="425">
        <v>0</v>
      </c>
      <c r="AY1029" s="425">
        <v>0</v>
      </c>
      <c r="AZ1029" s="425">
        <v>0</v>
      </c>
      <c r="BA1029" s="425">
        <v>0</v>
      </c>
      <c r="BB1029" s="425">
        <v>0</v>
      </c>
      <c r="BC1029" s="425">
        <v>0</v>
      </c>
      <c r="BD1029" s="425">
        <v>0</v>
      </c>
      <c r="BE1029" s="425">
        <v>0</v>
      </c>
      <c r="BF1029" s="425">
        <v>0</v>
      </c>
      <c r="BG1029" s="425">
        <v>0</v>
      </c>
      <c r="BH1029" s="425">
        <v>0</v>
      </c>
      <c r="BI1029" s="425">
        <v>0</v>
      </c>
      <c r="BJ1029" s="196"/>
      <c r="BK1029" s="196"/>
      <c r="BL1029" s="196"/>
      <c r="BM1029" s="196"/>
    </row>
    <row r="1030" spans="1:65" x14ac:dyDescent="0.35">
      <c r="A1030" s="196"/>
      <c r="B1030" s="196"/>
      <c r="C1030" s="402"/>
      <c r="D1030" s="404"/>
      <c r="E1030" s="405">
        <v>2</v>
      </c>
      <c r="F1030" s="406"/>
      <c r="G1030" s="408"/>
      <c r="H1030" s="524"/>
      <c r="I1030" s="425">
        <v>0</v>
      </c>
      <c r="J1030" s="425">
        <v>0</v>
      </c>
      <c r="K1030" s="425">
        <v>0</v>
      </c>
      <c r="L1030" s="425">
        <v>0</v>
      </c>
      <c r="M1030" s="425">
        <v>0</v>
      </c>
      <c r="N1030" s="425">
        <v>0</v>
      </c>
      <c r="O1030" s="425">
        <v>0</v>
      </c>
      <c r="P1030" s="425">
        <v>0</v>
      </c>
      <c r="Q1030" s="425">
        <v>0</v>
      </c>
      <c r="R1030" s="425">
        <v>0</v>
      </c>
      <c r="S1030" s="425">
        <v>0</v>
      </c>
      <c r="T1030" s="425">
        <v>0</v>
      </c>
      <c r="U1030" s="425">
        <v>0</v>
      </c>
      <c r="V1030" s="425">
        <v>0</v>
      </c>
      <c r="W1030" s="425">
        <v>0</v>
      </c>
      <c r="X1030" s="425">
        <v>0</v>
      </c>
      <c r="Y1030" s="425">
        <v>0</v>
      </c>
      <c r="Z1030" s="425">
        <v>0</v>
      </c>
      <c r="AA1030" s="425">
        <v>0</v>
      </c>
      <c r="AB1030" s="425">
        <v>0</v>
      </c>
      <c r="AC1030" s="425">
        <v>0</v>
      </c>
      <c r="AD1030" s="425">
        <v>0</v>
      </c>
      <c r="AE1030" s="425">
        <v>0</v>
      </c>
      <c r="AF1030" s="425">
        <v>0</v>
      </c>
      <c r="AG1030" s="425">
        <v>0</v>
      </c>
      <c r="AH1030" s="425">
        <v>0</v>
      </c>
      <c r="AI1030" s="425">
        <v>0</v>
      </c>
      <c r="AJ1030" s="425">
        <v>0</v>
      </c>
      <c r="AK1030" s="425">
        <v>0</v>
      </c>
      <c r="AL1030" s="425">
        <v>0</v>
      </c>
      <c r="AM1030" s="425">
        <v>0</v>
      </c>
      <c r="AN1030" s="425">
        <v>0</v>
      </c>
      <c r="AO1030" s="425">
        <v>0</v>
      </c>
      <c r="AP1030" s="425">
        <v>0</v>
      </c>
      <c r="AQ1030" s="425">
        <v>0</v>
      </c>
      <c r="AR1030" s="425">
        <v>0</v>
      </c>
      <c r="AS1030" s="425">
        <v>0</v>
      </c>
      <c r="AT1030" s="425">
        <v>0</v>
      </c>
      <c r="AU1030" s="425">
        <v>0</v>
      </c>
      <c r="AV1030" s="425">
        <v>0</v>
      </c>
      <c r="AW1030" s="425">
        <v>0</v>
      </c>
      <c r="AX1030" s="425">
        <v>0</v>
      </c>
      <c r="AY1030" s="425">
        <v>0</v>
      </c>
      <c r="AZ1030" s="425">
        <v>0</v>
      </c>
      <c r="BA1030" s="425">
        <v>0</v>
      </c>
      <c r="BB1030" s="425">
        <v>0</v>
      </c>
      <c r="BC1030" s="425">
        <v>0</v>
      </c>
      <c r="BD1030" s="425">
        <v>0</v>
      </c>
      <c r="BE1030" s="425">
        <v>0</v>
      </c>
      <c r="BF1030" s="425">
        <v>0</v>
      </c>
      <c r="BG1030" s="425">
        <v>0</v>
      </c>
      <c r="BH1030" s="425">
        <v>0</v>
      </c>
      <c r="BI1030" s="425">
        <v>0</v>
      </c>
      <c r="BJ1030" s="407"/>
      <c r="BK1030" s="196"/>
      <c r="BL1030" s="196"/>
      <c r="BM1030" s="196"/>
    </row>
    <row r="1031" spans="1:65" x14ac:dyDescent="0.35">
      <c r="A1031" s="196"/>
      <c r="B1031" s="196"/>
      <c r="C1031" s="402"/>
      <c r="D1031" s="404"/>
      <c r="E1031" s="405">
        <v>3</v>
      </c>
      <c r="F1031" s="406"/>
      <c r="G1031" s="408"/>
      <c r="H1031" s="409"/>
      <c r="I1031" s="524"/>
      <c r="J1031" s="425">
        <v>0</v>
      </c>
      <c r="K1031" s="425">
        <v>0</v>
      </c>
      <c r="L1031" s="425">
        <v>0</v>
      </c>
      <c r="M1031" s="425">
        <v>0</v>
      </c>
      <c r="N1031" s="425">
        <v>0</v>
      </c>
      <c r="O1031" s="425">
        <v>0</v>
      </c>
      <c r="P1031" s="425">
        <v>0</v>
      </c>
      <c r="Q1031" s="425">
        <v>0</v>
      </c>
      <c r="R1031" s="425">
        <v>0</v>
      </c>
      <c r="S1031" s="425">
        <v>0</v>
      </c>
      <c r="T1031" s="425">
        <v>0</v>
      </c>
      <c r="U1031" s="425">
        <v>0</v>
      </c>
      <c r="V1031" s="425">
        <v>0</v>
      </c>
      <c r="W1031" s="425">
        <v>0</v>
      </c>
      <c r="X1031" s="425">
        <v>0</v>
      </c>
      <c r="Y1031" s="425">
        <v>0</v>
      </c>
      <c r="Z1031" s="425">
        <v>0</v>
      </c>
      <c r="AA1031" s="425">
        <v>0</v>
      </c>
      <c r="AB1031" s="425">
        <v>0</v>
      </c>
      <c r="AC1031" s="425">
        <v>0</v>
      </c>
      <c r="AD1031" s="425">
        <v>0</v>
      </c>
      <c r="AE1031" s="425">
        <v>0</v>
      </c>
      <c r="AF1031" s="425">
        <v>0</v>
      </c>
      <c r="AG1031" s="425">
        <v>0</v>
      </c>
      <c r="AH1031" s="425">
        <v>0</v>
      </c>
      <c r="AI1031" s="425">
        <v>0</v>
      </c>
      <c r="AJ1031" s="425">
        <v>0</v>
      </c>
      <c r="AK1031" s="425">
        <v>0</v>
      </c>
      <c r="AL1031" s="425">
        <v>0</v>
      </c>
      <c r="AM1031" s="425">
        <v>0</v>
      </c>
      <c r="AN1031" s="425">
        <v>0</v>
      </c>
      <c r="AO1031" s="425">
        <v>0</v>
      </c>
      <c r="AP1031" s="425">
        <v>0</v>
      </c>
      <c r="AQ1031" s="425">
        <v>0</v>
      </c>
      <c r="AR1031" s="425">
        <v>0</v>
      </c>
      <c r="AS1031" s="425">
        <v>0</v>
      </c>
      <c r="AT1031" s="425">
        <v>0</v>
      </c>
      <c r="AU1031" s="425">
        <v>0</v>
      </c>
      <c r="AV1031" s="425">
        <v>0</v>
      </c>
      <c r="AW1031" s="425">
        <v>0</v>
      </c>
      <c r="AX1031" s="425">
        <v>0</v>
      </c>
      <c r="AY1031" s="425">
        <v>0</v>
      </c>
      <c r="AZ1031" s="425">
        <v>0</v>
      </c>
      <c r="BA1031" s="425">
        <v>0</v>
      </c>
      <c r="BB1031" s="425">
        <v>0</v>
      </c>
      <c r="BC1031" s="425">
        <v>0</v>
      </c>
      <c r="BD1031" s="425">
        <v>0</v>
      </c>
      <c r="BE1031" s="425">
        <v>0</v>
      </c>
      <c r="BF1031" s="425">
        <v>0</v>
      </c>
      <c r="BG1031" s="425">
        <v>0</v>
      </c>
      <c r="BH1031" s="425">
        <v>0</v>
      </c>
      <c r="BI1031" s="425">
        <v>0</v>
      </c>
      <c r="BJ1031" s="196"/>
      <c r="BK1031" s="196"/>
      <c r="BL1031" s="196"/>
      <c r="BM1031" s="196"/>
    </row>
    <row r="1032" spans="1:65" x14ac:dyDescent="0.35">
      <c r="A1032" s="196"/>
      <c r="B1032" s="196"/>
      <c r="C1032" s="402"/>
      <c r="D1032" s="404"/>
      <c r="E1032" s="405">
        <v>4</v>
      </c>
      <c r="F1032" s="406"/>
      <c r="G1032" s="408"/>
      <c r="H1032" s="409"/>
      <c r="I1032" s="409"/>
      <c r="J1032" s="524"/>
      <c r="K1032" s="425">
        <v>0</v>
      </c>
      <c r="L1032" s="425">
        <v>0</v>
      </c>
      <c r="M1032" s="425">
        <v>0</v>
      </c>
      <c r="N1032" s="425">
        <v>0</v>
      </c>
      <c r="O1032" s="425">
        <v>0</v>
      </c>
      <c r="P1032" s="425">
        <v>0</v>
      </c>
      <c r="Q1032" s="425">
        <v>0</v>
      </c>
      <c r="R1032" s="425">
        <v>0</v>
      </c>
      <c r="S1032" s="425">
        <v>0</v>
      </c>
      <c r="T1032" s="425">
        <v>0</v>
      </c>
      <c r="U1032" s="425">
        <v>0</v>
      </c>
      <c r="V1032" s="425">
        <v>0</v>
      </c>
      <c r="W1032" s="425">
        <v>0</v>
      </c>
      <c r="X1032" s="425">
        <v>0</v>
      </c>
      <c r="Y1032" s="425">
        <v>0</v>
      </c>
      <c r="Z1032" s="425">
        <v>0</v>
      </c>
      <c r="AA1032" s="425">
        <v>0</v>
      </c>
      <c r="AB1032" s="425">
        <v>0</v>
      </c>
      <c r="AC1032" s="425">
        <v>0</v>
      </c>
      <c r="AD1032" s="425">
        <v>0</v>
      </c>
      <c r="AE1032" s="425">
        <v>0</v>
      </c>
      <c r="AF1032" s="425">
        <v>0</v>
      </c>
      <c r="AG1032" s="425">
        <v>0</v>
      </c>
      <c r="AH1032" s="425">
        <v>0</v>
      </c>
      <c r="AI1032" s="425">
        <v>0</v>
      </c>
      <c r="AJ1032" s="425">
        <v>0</v>
      </c>
      <c r="AK1032" s="425">
        <v>0</v>
      </c>
      <c r="AL1032" s="425">
        <v>0</v>
      </c>
      <c r="AM1032" s="425">
        <v>0</v>
      </c>
      <c r="AN1032" s="425">
        <v>0</v>
      </c>
      <c r="AO1032" s="425">
        <v>0</v>
      </c>
      <c r="AP1032" s="425">
        <v>0</v>
      </c>
      <c r="AQ1032" s="425">
        <v>0</v>
      </c>
      <c r="AR1032" s="425">
        <v>0</v>
      </c>
      <c r="AS1032" s="425">
        <v>0</v>
      </c>
      <c r="AT1032" s="425">
        <v>0</v>
      </c>
      <c r="AU1032" s="425">
        <v>0</v>
      </c>
      <c r="AV1032" s="425">
        <v>0</v>
      </c>
      <c r="AW1032" s="425">
        <v>0</v>
      </c>
      <c r="AX1032" s="425">
        <v>0</v>
      </c>
      <c r="AY1032" s="425">
        <v>0</v>
      </c>
      <c r="AZ1032" s="425">
        <v>0</v>
      </c>
      <c r="BA1032" s="425">
        <v>0</v>
      </c>
      <c r="BB1032" s="425">
        <v>0</v>
      </c>
      <c r="BC1032" s="425">
        <v>0</v>
      </c>
      <c r="BD1032" s="425">
        <v>0</v>
      </c>
      <c r="BE1032" s="425">
        <v>0</v>
      </c>
      <c r="BF1032" s="425">
        <v>0</v>
      </c>
      <c r="BG1032" s="425">
        <v>0</v>
      </c>
      <c r="BH1032" s="425">
        <v>0</v>
      </c>
      <c r="BI1032" s="425">
        <v>0</v>
      </c>
      <c r="BJ1032" s="196"/>
      <c r="BK1032" s="196"/>
      <c r="BL1032" s="196"/>
      <c r="BM1032" s="196"/>
    </row>
    <row r="1033" spans="1:65" x14ac:dyDescent="0.35">
      <c r="A1033" s="196"/>
      <c r="B1033" s="196"/>
      <c r="C1033" s="402"/>
      <c r="D1033" s="404"/>
      <c r="E1033" s="405">
        <v>5</v>
      </c>
      <c r="F1033" s="406"/>
      <c r="G1033" s="408"/>
      <c r="H1033" s="409"/>
      <c r="I1033" s="409"/>
      <c r="J1033" s="409"/>
      <c r="K1033" s="524"/>
      <c r="L1033" s="425">
        <v>0</v>
      </c>
      <c r="M1033" s="425">
        <v>0</v>
      </c>
      <c r="N1033" s="425">
        <v>0</v>
      </c>
      <c r="O1033" s="425">
        <v>0</v>
      </c>
      <c r="P1033" s="425">
        <v>0</v>
      </c>
      <c r="Q1033" s="425">
        <v>0</v>
      </c>
      <c r="R1033" s="425">
        <v>0</v>
      </c>
      <c r="S1033" s="425">
        <v>0</v>
      </c>
      <c r="T1033" s="425">
        <v>0</v>
      </c>
      <c r="U1033" s="425">
        <v>0</v>
      </c>
      <c r="V1033" s="425">
        <v>0</v>
      </c>
      <c r="W1033" s="425">
        <v>0</v>
      </c>
      <c r="X1033" s="425">
        <v>0</v>
      </c>
      <c r="Y1033" s="425">
        <v>0</v>
      </c>
      <c r="Z1033" s="425">
        <v>0</v>
      </c>
      <c r="AA1033" s="425">
        <v>0</v>
      </c>
      <c r="AB1033" s="425">
        <v>0</v>
      </c>
      <c r="AC1033" s="425">
        <v>0</v>
      </c>
      <c r="AD1033" s="425">
        <v>0</v>
      </c>
      <c r="AE1033" s="425">
        <v>0</v>
      </c>
      <c r="AF1033" s="425">
        <v>0</v>
      </c>
      <c r="AG1033" s="425">
        <v>0</v>
      </c>
      <c r="AH1033" s="425">
        <v>0</v>
      </c>
      <c r="AI1033" s="425">
        <v>0</v>
      </c>
      <c r="AJ1033" s="425">
        <v>0</v>
      </c>
      <c r="AK1033" s="425">
        <v>0</v>
      </c>
      <c r="AL1033" s="425">
        <v>0</v>
      </c>
      <c r="AM1033" s="425">
        <v>0</v>
      </c>
      <c r="AN1033" s="425">
        <v>0</v>
      </c>
      <c r="AO1033" s="425">
        <v>0</v>
      </c>
      <c r="AP1033" s="425">
        <v>0</v>
      </c>
      <c r="AQ1033" s="425">
        <v>0</v>
      </c>
      <c r="AR1033" s="425">
        <v>0</v>
      </c>
      <c r="AS1033" s="425">
        <v>0</v>
      </c>
      <c r="AT1033" s="425">
        <v>0</v>
      </c>
      <c r="AU1033" s="425">
        <v>0</v>
      </c>
      <c r="AV1033" s="425">
        <v>0</v>
      </c>
      <c r="AW1033" s="425">
        <v>0</v>
      </c>
      <c r="AX1033" s="425">
        <v>0</v>
      </c>
      <c r="AY1033" s="425">
        <v>0</v>
      </c>
      <c r="AZ1033" s="425">
        <v>0</v>
      </c>
      <c r="BA1033" s="425">
        <v>0</v>
      </c>
      <c r="BB1033" s="425">
        <v>0</v>
      </c>
      <c r="BC1033" s="425">
        <v>0</v>
      </c>
      <c r="BD1033" s="425">
        <v>0</v>
      </c>
      <c r="BE1033" s="425">
        <v>0</v>
      </c>
      <c r="BF1033" s="425">
        <v>0</v>
      </c>
      <c r="BG1033" s="425">
        <v>0</v>
      </c>
      <c r="BH1033" s="425">
        <v>0</v>
      </c>
      <c r="BI1033" s="425">
        <v>0</v>
      </c>
      <c r="BJ1033" s="196"/>
      <c r="BK1033" s="196"/>
      <c r="BL1033" s="196"/>
      <c r="BM1033" s="196"/>
    </row>
    <row r="1034" spans="1:65" x14ac:dyDescent="0.35">
      <c r="A1034" s="196"/>
      <c r="B1034" s="196"/>
      <c r="C1034" s="402"/>
      <c r="D1034" s="404"/>
      <c r="E1034" s="405">
        <v>6</v>
      </c>
      <c r="F1034" s="406"/>
      <c r="G1034" s="408"/>
      <c r="H1034" s="409"/>
      <c r="I1034" s="409"/>
      <c r="J1034" s="409"/>
      <c r="K1034" s="409"/>
      <c r="L1034" s="524"/>
      <c r="M1034" s="425">
        <v>0</v>
      </c>
      <c r="N1034" s="425">
        <v>0</v>
      </c>
      <c r="O1034" s="425">
        <v>0</v>
      </c>
      <c r="P1034" s="425">
        <v>0</v>
      </c>
      <c r="Q1034" s="425">
        <v>0</v>
      </c>
      <c r="R1034" s="425">
        <v>0</v>
      </c>
      <c r="S1034" s="425">
        <v>0</v>
      </c>
      <c r="T1034" s="425">
        <v>0</v>
      </c>
      <c r="U1034" s="425">
        <v>0</v>
      </c>
      <c r="V1034" s="425">
        <v>0</v>
      </c>
      <c r="W1034" s="425">
        <v>0</v>
      </c>
      <c r="X1034" s="425">
        <v>0</v>
      </c>
      <c r="Y1034" s="425">
        <v>0</v>
      </c>
      <c r="Z1034" s="425">
        <v>0</v>
      </c>
      <c r="AA1034" s="425">
        <v>0</v>
      </c>
      <c r="AB1034" s="425">
        <v>0</v>
      </c>
      <c r="AC1034" s="425">
        <v>0</v>
      </c>
      <c r="AD1034" s="425">
        <v>0</v>
      </c>
      <c r="AE1034" s="425">
        <v>0</v>
      </c>
      <c r="AF1034" s="425">
        <v>0</v>
      </c>
      <c r="AG1034" s="425">
        <v>0</v>
      </c>
      <c r="AH1034" s="425">
        <v>0</v>
      </c>
      <c r="AI1034" s="425">
        <v>0</v>
      </c>
      <c r="AJ1034" s="425">
        <v>0</v>
      </c>
      <c r="AK1034" s="425">
        <v>0</v>
      </c>
      <c r="AL1034" s="425">
        <v>0</v>
      </c>
      <c r="AM1034" s="425">
        <v>0</v>
      </c>
      <c r="AN1034" s="425">
        <v>0</v>
      </c>
      <c r="AO1034" s="425">
        <v>0</v>
      </c>
      <c r="AP1034" s="425">
        <v>0</v>
      </c>
      <c r="AQ1034" s="425">
        <v>0</v>
      </c>
      <c r="AR1034" s="425">
        <v>0</v>
      </c>
      <c r="AS1034" s="425">
        <v>0</v>
      </c>
      <c r="AT1034" s="425">
        <v>0</v>
      </c>
      <c r="AU1034" s="425">
        <v>0</v>
      </c>
      <c r="AV1034" s="425">
        <v>0</v>
      </c>
      <c r="AW1034" s="425">
        <v>0</v>
      </c>
      <c r="AX1034" s="425">
        <v>0</v>
      </c>
      <c r="AY1034" s="425">
        <v>0</v>
      </c>
      <c r="AZ1034" s="425">
        <v>0</v>
      </c>
      <c r="BA1034" s="425">
        <v>0</v>
      </c>
      <c r="BB1034" s="425">
        <v>0</v>
      </c>
      <c r="BC1034" s="425">
        <v>0</v>
      </c>
      <c r="BD1034" s="425">
        <v>0</v>
      </c>
      <c r="BE1034" s="425">
        <v>0</v>
      </c>
      <c r="BF1034" s="425">
        <v>0</v>
      </c>
      <c r="BG1034" s="425">
        <v>0</v>
      </c>
      <c r="BH1034" s="425">
        <v>0</v>
      </c>
      <c r="BI1034" s="425">
        <v>0</v>
      </c>
      <c r="BJ1034" s="196"/>
      <c r="BK1034" s="196"/>
      <c r="BL1034" s="196"/>
      <c r="BM1034" s="196"/>
    </row>
    <row r="1035" spans="1:65" x14ac:dyDescent="0.35">
      <c r="A1035" s="196"/>
      <c r="B1035" s="196"/>
      <c r="C1035" s="402"/>
      <c r="D1035" s="404"/>
      <c r="E1035" s="405">
        <v>7</v>
      </c>
      <c r="F1035" s="406"/>
      <c r="G1035" s="408"/>
      <c r="H1035" s="409"/>
      <c r="I1035" s="409"/>
      <c r="J1035" s="409"/>
      <c r="K1035" s="409"/>
      <c r="L1035" s="409"/>
      <c r="M1035" s="524"/>
      <c r="N1035" s="425">
        <v>0</v>
      </c>
      <c r="O1035" s="425">
        <v>0</v>
      </c>
      <c r="P1035" s="425">
        <v>0</v>
      </c>
      <c r="Q1035" s="425">
        <v>0</v>
      </c>
      <c r="R1035" s="425">
        <v>0</v>
      </c>
      <c r="S1035" s="425">
        <v>0</v>
      </c>
      <c r="T1035" s="425">
        <v>0</v>
      </c>
      <c r="U1035" s="425">
        <v>0</v>
      </c>
      <c r="V1035" s="425">
        <v>0</v>
      </c>
      <c r="W1035" s="425">
        <v>0</v>
      </c>
      <c r="X1035" s="425">
        <v>0</v>
      </c>
      <c r="Y1035" s="425">
        <v>0</v>
      </c>
      <c r="Z1035" s="425">
        <v>0</v>
      </c>
      <c r="AA1035" s="425">
        <v>0</v>
      </c>
      <c r="AB1035" s="425">
        <v>0</v>
      </c>
      <c r="AC1035" s="425">
        <v>0</v>
      </c>
      <c r="AD1035" s="425">
        <v>0</v>
      </c>
      <c r="AE1035" s="425">
        <v>0</v>
      </c>
      <c r="AF1035" s="425">
        <v>0</v>
      </c>
      <c r="AG1035" s="425">
        <v>0</v>
      </c>
      <c r="AH1035" s="425">
        <v>0</v>
      </c>
      <c r="AI1035" s="425">
        <v>0</v>
      </c>
      <c r="AJ1035" s="425">
        <v>0</v>
      </c>
      <c r="AK1035" s="425">
        <v>0</v>
      </c>
      <c r="AL1035" s="425">
        <v>0</v>
      </c>
      <c r="AM1035" s="425">
        <v>0</v>
      </c>
      <c r="AN1035" s="425">
        <v>0</v>
      </c>
      <c r="AO1035" s="425">
        <v>0</v>
      </c>
      <c r="AP1035" s="425">
        <v>0</v>
      </c>
      <c r="AQ1035" s="425">
        <v>0</v>
      </c>
      <c r="AR1035" s="425">
        <v>0</v>
      </c>
      <c r="AS1035" s="425">
        <v>0</v>
      </c>
      <c r="AT1035" s="425">
        <v>0</v>
      </c>
      <c r="AU1035" s="425">
        <v>0</v>
      </c>
      <c r="AV1035" s="425">
        <v>0</v>
      </c>
      <c r="AW1035" s="425">
        <v>0</v>
      </c>
      <c r="AX1035" s="425">
        <v>0</v>
      </c>
      <c r="AY1035" s="425">
        <v>0</v>
      </c>
      <c r="AZ1035" s="425">
        <v>0</v>
      </c>
      <c r="BA1035" s="425">
        <v>0</v>
      </c>
      <c r="BB1035" s="425">
        <v>0</v>
      </c>
      <c r="BC1035" s="425">
        <v>0</v>
      </c>
      <c r="BD1035" s="425">
        <v>0</v>
      </c>
      <c r="BE1035" s="425">
        <v>0</v>
      </c>
      <c r="BF1035" s="425">
        <v>0</v>
      </c>
      <c r="BG1035" s="425">
        <v>0</v>
      </c>
      <c r="BH1035" s="425">
        <v>0</v>
      </c>
      <c r="BI1035" s="425">
        <v>0</v>
      </c>
      <c r="BJ1035" s="196"/>
      <c r="BK1035" s="196"/>
      <c r="BL1035" s="196"/>
      <c r="BM1035" s="196"/>
    </row>
    <row r="1036" spans="1:65" x14ac:dyDescent="0.35">
      <c r="A1036" s="196"/>
      <c r="B1036" s="196"/>
      <c r="C1036" s="402"/>
      <c r="D1036" s="404"/>
      <c r="E1036" s="405">
        <v>8</v>
      </c>
      <c r="F1036" s="406"/>
      <c r="G1036" s="408"/>
      <c r="H1036" s="409"/>
      <c r="I1036" s="409"/>
      <c r="J1036" s="409"/>
      <c r="K1036" s="409"/>
      <c r="L1036" s="409"/>
      <c r="M1036" s="409"/>
      <c r="N1036" s="524"/>
      <c r="O1036" s="425">
        <v>0</v>
      </c>
      <c r="P1036" s="425">
        <v>0</v>
      </c>
      <c r="Q1036" s="425">
        <v>0</v>
      </c>
      <c r="R1036" s="425">
        <v>0</v>
      </c>
      <c r="S1036" s="425">
        <v>0</v>
      </c>
      <c r="T1036" s="425">
        <v>0</v>
      </c>
      <c r="U1036" s="425">
        <v>0</v>
      </c>
      <c r="V1036" s="425">
        <v>0</v>
      </c>
      <c r="W1036" s="425">
        <v>0</v>
      </c>
      <c r="X1036" s="425">
        <v>0</v>
      </c>
      <c r="Y1036" s="425">
        <v>0</v>
      </c>
      <c r="Z1036" s="425">
        <v>0</v>
      </c>
      <c r="AA1036" s="425">
        <v>0</v>
      </c>
      <c r="AB1036" s="425">
        <v>0</v>
      </c>
      <c r="AC1036" s="425">
        <v>0</v>
      </c>
      <c r="AD1036" s="425">
        <v>0</v>
      </c>
      <c r="AE1036" s="425">
        <v>0</v>
      </c>
      <c r="AF1036" s="425">
        <v>0</v>
      </c>
      <c r="AG1036" s="425">
        <v>0</v>
      </c>
      <c r="AH1036" s="425">
        <v>0</v>
      </c>
      <c r="AI1036" s="425">
        <v>0</v>
      </c>
      <c r="AJ1036" s="425">
        <v>0</v>
      </c>
      <c r="AK1036" s="425">
        <v>0</v>
      </c>
      <c r="AL1036" s="425">
        <v>0</v>
      </c>
      <c r="AM1036" s="425">
        <v>0</v>
      </c>
      <c r="AN1036" s="425">
        <v>0</v>
      </c>
      <c r="AO1036" s="425">
        <v>0</v>
      </c>
      <c r="AP1036" s="425">
        <v>0</v>
      </c>
      <c r="AQ1036" s="425">
        <v>0</v>
      </c>
      <c r="AR1036" s="425">
        <v>0</v>
      </c>
      <c r="AS1036" s="425">
        <v>0</v>
      </c>
      <c r="AT1036" s="425">
        <v>0</v>
      </c>
      <c r="AU1036" s="425">
        <v>0</v>
      </c>
      <c r="AV1036" s="425">
        <v>0</v>
      </c>
      <c r="AW1036" s="425">
        <v>0</v>
      </c>
      <c r="AX1036" s="425">
        <v>0</v>
      </c>
      <c r="AY1036" s="425">
        <v>0</v>
      </c>
      <c r="AZ1036" s="425">
        <v>0</v>
      </c>
      <c r="BA1036" s="425">
        <v>0</v>
      </c>
      <c r="BB1036" s="425">
        <v>0</v>
      </c>
      <c r="BC1036" s="425">
        <v>0</v>
      </c>
      <c r="BD1036" s="425">
        <v>0</v>
      </c>
      <c r="BE1036" s="425">
        <v>0</v>
      </c>
      <c r="BF1036" s="425">
        <v>0</v>
      </c>
      <c r="BG1036" s="425">
        <v>0</v>
      </c>
      <c r="BH1036" s="425">
        <v>0</v>
      </c>
      <c r="BI1036" s="425">
        <v>0</v>
      </c>
      <c r="BJ1036" s="196"/>
      <c r="BK1036" s="196"/>
      <c r="BL1036" s="196"/>
      <c r="BM1036" s="196"/>
    </row>
    <row r="1037" spans="1:65" x14ac:dyDescent="0.35">
      <c r="A1037" s="196"/>
      <c r="B1037" s="196"/>
      <c r="C1037" s="402"/>
      <c r="D1037" s="404"/>
      <c r="E1037" s="405">
        <v>9</v>
      </c>
      <c r="F1037" s="406"/>
      <c r="G1037" s="408"/>
      <c r="H1037" s="409"/>
      <c r="I1037" s="409"/>
      <c r="J1037" s="409"/>
      <c r="K1037" s="409"/>
      <c r="L1037" s="409"/>
      <c r="M1037" s="409"/>
      <c r="N1037" s="409"/>
      <c r="O1037" s="524"/>
      <c r="P1037" s="425">
        <v>0</v>
      </c>
      <c r="Q1037" s="425">
        <v>0</v>
      </c>
      <c r="R1037" s="425">
        <v>0</v>
      </c>
      <c r="S1037" s="425">
        <v>0</v>
      </c>
      <c r="T1037" s="425">
        <v>0</v>
      </c>
      <c r="U1037" s="425">
        <v>0</v>
      </c>
      <c r="V1037" s="425">
        <v>0</v>
      </c>
      <c r="W1037" s="425">
        <v>0</v>
      </c>
      <c r="X1037" s="425">
        <v>0</v>
      </c>
      <c r="Y1037" s="425">
        <v>0</v>
      </c>
      <c r="Z1037" s="425">
        <v>0</v>
      </c>
      <c r="AA1037" s="425">
        <v>0</v>
      </c>
      <c r="AB1037" s="425">
        <v>0</v>
      </c>
      <c r="AC1037" s="425">
        <v>0</v>
      </c>
      <c r="AD1037" s="425">
        <v>0</v>
      </c>
      <c r="AE1037" s="425">
        <v>0</v>
      </c>
      <c r="AF1037" s="425">
        <v>0</v>
      </c>
      <c r="AG1037" s="425">
        <v>0</v>
      </c>
      <c r="AH1037" s="425">
        <v>0</v>
      </c>
      <c r="AI1037" s="425">
        <v>0</v>
      </c>
      <c r="AJ1037" s="425">
        <v>0</v>
      </c>
      <c r="AK1037" s="425">
        <v>0</v>
      </c>
      <c r="AL1037" s="425">
        <v>0</v>
      </c>
      <c r="AM1037" s="425">
        <v>0</v>
      </c>
      <c r="AN1037" s="425">
        <v>0</v>
      </c>
      <c r="AO1037" s="425">
        <v>0</v>
      </c>
      <c r="AP1037" s="425">
        <v>0</v>
      </c>
      <c r="AQ1037" s="425">
        <v>0</v>
      </c>
      <c r="AR1037" s="425">
        <v>0</v>
      </c>
      <c r="AS1037" s="425">
        <v>0</v>
      </c>
      <c r="AT1037" s="425">
        <v>0</v>
      </c>
      <c r="AU1037" s="425">
        <v>0</v>
      </c>
      <c r="AV1037" s="425">
        <v>0</v>
      </c>
      <c r="AW1037" s="425">
        <v>0</v>
      </c>
      <c r="AX1037" s="425">
        <v>0</v>
      </c>
      <c r="AY1037" s="425">
        <v>0</v>
      </c>
      <c r="AZ1037" s="425">
        <v>0</v>
      </c>
      <c r="BA1037" s="425">
        <v>0</v>
      </c>
      <c r="BB1037" s="425">
        <v>0</v>
      </c>
      <c r="BC1037" s="425">
        <v>0</v>
      </c>
      <c r="BD1037" s="425">
        <v>0</v>
      </c>
      <c r="BE1037" s="425">
        <v>0</v>
      </c>
      <c r="BF1037" s="425">
        <v>0</v>
      </c>
      <c r="BG1037" s="425">
        <v>0</v>
      </c>
      <c r="BH1037" s="425">
        <v>0</v>
      </c>
      <c r="BI1037" s="425">
        <v>0</v>
      </c>
      <c r="BJ1037" s="196"/>
      <c r="BK1037" s="196"/>
      <c r="BL1037" s="196"/>
      <c r="BM1037" s="196"/>
    </row>
    <row r="1038" spans="1:65" x14ac:dyDescent="0.35">
      <c r="A1038" s="196"/>
      <c r="B1038" s="196"/>
      <c r="C1038" s="402"/>
      <c r="D1038" s="404"/>
      <c r="E1038" s="411">
        <v>10</v>
      </c>
      <c r="F1038" s="406"/>
      <c r="G1038" s="408"/>
      <c r="H1038" s="409"/>
      <c r="I1038" s="409"/>
      <c r="J1038" s="409"/>
      <c r="K1038" s="409"/>
      <c r="L1038" s="409"/>
      <c r="M1038" s="409"/>
      <c r="N1038" s="409"/>
      <c r="O1038" s="409"/>
      <c r="P1038" s="524"/>
      <c r="Q1038" s="425">
        <v>0</v>
      </c>
      <c r="R1038" s="425">
        <v>0</v>
      </c>
      <c r="S1038" s="425">
        <v>0</v>
      </c>
      <c r="T1038" s="425">
        <v>0</v>
      </c>
      <c r="U1038" s="425">
        <v>0</v>
      </c>
      <c r="V1038" s="425">
        <v>0</v>
      </c>
      <c r="W1038" s="425">
        <v>0</v>
      </c>
      <c r="X1038" s="425">
        <v>0</v>
      </c>
      <c r="Y1038" s="425">
        <v>0</v>
      </c>
      <c r="Z1038" s="425">
        <v>0</v>
      </c>
      <c r="AA1038" s="425">
        <v>0</v>
      </c>
      <c r="AB1038" s="425">
        <v>0</v>
      </c>
      <c r="AC1038" s="425">
        <v>0</v>
      </c>
      <c r="AD1038" s="425">
        <v>0</v>
      </c>
      <c r="AE1038" s="425">
        <v>0</v>
      </c>
      <c r="AF1038" s="425">
        <v>0</v>
      </c>
      <c r="AG1038" s="425">
        <v>0</v>
      </c>
      <c r="AH1038" s="425">
        <v>0</v>
      </c>
      <c r="AI1038" s="425">
        <v>0</v>
      </c>
      <c r="AJ1038" s="425">
        <v>0</v>
      </c>
      <c r="AK1038" s="425">
        <v>0</v>
      </c>
      <c r="AL1038" s="425">
        <v>0</v>
      </c>
      <c r="AM1038" s="425">
        <v>0</v>
      </c>
      <c r="AN1038" s="425">
        <v>0</v>
      </c>
      <c r="AO1038" s="425">
        <v>0</v>
      </c>
      <c r="AP1038" s="425">
        <v>0</v>
      </c>
      <c r="AQ1038" s="425">
        <v>0</v>
      </c>
      <c r="AR1038" s="425">
        <v>0</v>
      </c>
      <c r="AS1038" s="425">
        <v>0</v>
      </c>
      <c r="AT1038" s="425">
        <v>0</v>
      </c>
      <c r="AU1038" s="425">
        <v>0</v>
      </c>
      <c r="AV1038" s="425">
        <v>0</v>
      </c>
      <c r="AW1038" s="425">
        <v>0</v>
      </c>
      <c r="AX1038" s="425">
        <v>0</v>
      </c>
      <c r="AY1038" s="425">
        <v>0</v>
      </c>
      <c r="AZ1038" s="425">
        <v>0</v>
      </c>
      <c r="BA1038" s="425">
        <v>0</v>
      </c>
      <c r="BB1038" s="425">
        <v>0</v>
      </c>
      <c r="BC1038" s="425">
        <v>0</v>
      </c>
      <c r="BD1038" s="425">
        <v>0</v>
      </c>
      <c r="BE1038" s="425">
        <v>0</v>
      </c>
      <c r="BF1038" s="425">
        <v>0</v>
      </c>
      <c r="BG1038" s="425">
        <v>0</v>
      </c>
      <c r="BH1038" s="425">
        <v>0</v>
      </c>
      <c r="BI1038" s="425">
        <v>0</v>
      </c>
      <c r="BJ1038" s="196"/>
      <c r="BK1038" s="196"/>
      <c r="BL1038" s="196"/>
      <c r="BM1038" s="196"/>
    </row>
    <row r="1039" spans="1:65" x14ac:dyDescent="0.35">
      <c r="A1039" s="196"/>
      <c r="B1039" s="196"/>
      <c r="C1039" s="402">
        <v>0</v>
      </c>
      <c r="D1039" s="196"/>
      <c r="E1039" s="196"/>
      <c r="F1039" s="412"/>
      <c r="G1039" s="426">
        <v>0</v>
      </c>
      <c r="H1039" s="426">
        <v>0</v>
      </c>
      <c r="I1039" s="426">
        <v>0</v>
      </c>
      <c r="J1039" s="426">
        <v>0</v>
      </c>
      <c r="K1039" s="426">
        <v>0</v>
      </c>
      <c r="L1039" s="426">
        <v>0</v>
      </c>
      <c r="M1039" s="426">
        <v>0</v>
      </c>
      <c r="N1039" s="426">
        <v>0</v>
      </c>
      <c r="O1039" s="426">
        <v>0</v>
      </c>
      <c r="P1039" s="426">
        <v>0</v>
      </c>
      <c r="Q1039" s="426">
        <v>0</v>
      </c>
      <c r="R1039" s="426">
        <v>0</v>
      </c>
      <c r="S1039" s="426">
        <v>0</v>
      </c>
      <c r="T1039" s="426">
        <v>0</v>
      </c>
      <c r="U1039" s="426">
        <v>0</v>
      </c>
      <c r="V1039" s="426">
        <v>0</v>
      </c>
      <c r="W1039" s="426">
        <v>0</v>
      </c>
      <c r="X1039" s="426">
        <v>0</v>
      </c>
      <c r="Y1039" s="426">
        <v>0</v>
      </c>
      <c r="Z1039" s="426">
        <v>0</v>
      </c>
      <c r="AA1039" s="426">
        <v>0</v>
      </c>
      <c r="AB1039" s="426">
        <v>0</v>
      </c>
      <c r="AC1039" s="426">
        <v>0</v>
      </c>
      <c r="AD1039" s="426">
        <v>0</v>
      </c>
      <c r="AE1039" s="426">
        <v>0</v>
      </c>
      <c r="AF1039" s="426">
        <v>0</v>
      </c>
      <c r="AG1039" s="426">
        <v>0</v>
      </c>
      <c r="AH1039" s="426">
        <v>0</v>
      </c>
      <c r="AI1039" s="426">
        <v>0</v>
      </c>
      <c r="AJ1039" s="426">
        <v>0</v>
      </c>
      <c r="AK1039" s="426">
        <v>0</v>
      </c>
      <c r="AL1039" s="426">
        <v>0</v>
      </c>
      <c r="AM1039" s="426">
        <v>0</v>
      </c>
      <c r="AN1039" s="426">
        <v>0</v>
      </c>
      <c r="AO1039" s="426">
        <v>0</v>
      </c>
      <c r="AP1039" s="426">
        <v>0</v>
      </c>
      <c r="AQ1039" s="426">
        <v>0</v>
      </c>
      <c r="AR1039" s="426">
        <v>0</v>
      </c>
      <c r="AS1039" s="426">
        <v>0</v>
      </c>
      <c r="AT1039" s="426">
        <v>0</v>
      </c>
      <c r="AU1039" s="426">
        <v>0</v>
      </c>
      <c r="AV1039" s="426">
        <v>0</v>
      </c>
      <c r="AW1039" s="426">
        <v>0</v>
      </c>
      <c r="AX1039" s="426">
        <v>0</v>
      </c>
      <c r="AY1039" s="426">
        <v>0</v>
      </c>
      <c r="AZ1039" s="426">
        <v>0</v>
      </c>
      <c r="BA1039" s="426">
        <v>0</v>
      </c>
      <c r="BB1039" s="426">
        <v>0</v>
      </c>
      <c r="BC1039" s="426">
        <v>0</v>
      </c>
      <c r="BD1039" s="426">
        <v>0</v>
      </c>
      <c r="BE1039" s="426">
        <v>0</v>
      </c>
      <c r="BF1039" s="426">
        <v>0</v>
      </c>
      <c r="BG1039" s="426">
        <v>0</v>
      </c>
      <c r="BH1039" s="426">
        <v>0</v>
      </c>
      <c r="BI1039" s="426">
        <v>0</v>
      </c>
      <c r="BJ1039" s="196"/>
      <c r="BK1039" s="196"/>
      <c r="BL1039" s="196"/>
      <c r="BM1039" s="196"/>
    </row>
    <row r="1040" spans="1:65" x14ac:dyDescent="0.35">
      <c r="A1040" s="196"/>
      <c r="B1040" s="397">
        <v>0</v>
      </c>
      <c r="C1040" s="398"/>
      <c r="D1040" s="399" t="s">
        <v>499</v>
      </c>
      <c r="E1040" s="398"/>
      <c r="F1040" s="400"/>
      <c r="G1040" s="401">
        <v>0</v>
      </c>
      <c r="H1040" s="401">
        <v>0</v>
      </c>
      <c r="I1040" s="401">
        <v>0</v>
      </c>
      <c r="J1040" s="401">
        <v>0</v>
      </c>
      <c r="K1040" s="401">
        <v>0</v>
      </c>
      <c r="L1040" s="401">
        <v>0</v>
      </c>
      <c r="M1040" s="401">
        <v>0</v>
      </c>
      <c r="N1040" s="401">
        <v>0</v>
      </c>
      <c r="O1040" s="401">
        <v>0</v>
      </c>
      <c r="P1040" s="401">
        <v>0</v>
      </c>
      <c r="Q1040" s="401">
        <v>0</v>
      </c>
      <c r="R1040" s="401">
        <v>0</v>
      </c>
      <c r="S1040" s="401">
        <v>0</v>
      </c>
      <c r="T1040" s="401">
        <v>0</v>
      </c>
      <c r="U1040" s="401">
        <v>0</v>
      </c>
      <c r="V1040" s="401">
        <v>0</v>
      </c>
      <c r="W1040" s="401">
        <v>0</v>
      </c>
      <c r="X1040" s="401">
        <v>0</v>
      </c>
      <c r="Y1040" s="401">
        <v>0</v>
      </c>
      <c r="Z1040" s="401">
        <v>0</v>
      </c>
      <c r="AA1040" s="401">
        <v>0</v>
      </c>
      <c r="AB1040" s="401">
        <v>0</v>
      </c>
      <c r="AC1040" s="401">
        <v>0</v>
      </c>
      <c r="AD1040" s="401">
        <v>0</v>
      </c>
      <c r="AE1040" s="401">
        <v>0</v>
      </c>
      <c r="AF1040" s="401">
        <v>0</v>
      </c>
      <c r="AG1040" s="401">
        <v>0</v>
      </c>
      <c r="AH1040" s="401">
        <v>0</v>
      </c>
      <c r="AI1040" s="401">
        <v>0</v>
      </c>
      <c r="AJ1040" s="401">
        <v>0</v>
      </c>
      <c r="AK1040" s="401">
        <v>0</v>
      </c>
      <c r="AL1040" s="401">
        <v>0</v>
      </c>
      <c r="AM1040" s="401">
        <v>0</v>
      </c>
      <c r="AN1040" s="401">
        <v>0</v>
      </c>
      <c r="AO1040" s="401">
        <v>0</v>
      </c>
      <c r="AP1040" s="401">
        <v>0</v>
      </c>
      <c r="AQ1040" s="401">
        <v>0</v>
      </c>
      <c r="AR1040" s="401">
        <v>0</v>
      </c>
      <c r="AS1040" s="401">
        <v>0</v>
      </c>
      <c r="AT1040" s="401">
        <v>0</v>
      </c>
      <c r="AU1040" s="401">
        <v>0</v>
      </c>
      <c r="AV1040" s="401">
        <v>0</v>
      </c>
      <c r="AW1040" s="401">
        <v>0</v>
      </c>
      <c r="AX1040" s="401">
        <v>0</v>
      </c>
      <c r="AY1040" s="401">
        <v>0</v>
      </c>
      <c r="AZ1040" s="401">
        <v>0</v>
      </c>
      <c r="BA1040" s="401">
        <v>0</v>
      </c>
      <c r="BB1040" s="401">
        <v>0</v>
      </c>
      <c r="BC1040" s="401">
        <v>0</v>
      </c>
      <c r="BD1040" s="401">
        <v>0</v>
      </c>
      <c r="BE1040" s="401">
        <v>0</v>
      </c>
      <c r="BF1040" s="401">
        <v>0</v>
      </c>
      <c r="BG1040" s="401">
        <v>0</v>
      </c>
      <c r="BH1040" s="401">
        <v>0</v>
      </c>
      <c r="BI1040" s="401">
        <v>0</v>
      </c>
      <c r="BJ1040" s="196"/>
      <c r="BK1040" s="196"/>
      <c r="BL1040" s="196"/>
      <c r="BM1040" s="196"/>
    </row>
    <row r="1041" spans="1:65" ht="118" x14ac:dyDescent="0.35">
      <c r="A1041" s="196"/>
      <c r="B1041" s="196"/>
      <c r="C1041" s="402"/>
      <c r="D1041" s="404" t="s">
        <v>500</v>
      </c>
      <c r="E1041" s="405">
        <v>0</v>
      </c>
      <c r="F1041" s="406"/>
      <c r="G1041" s="407"/>
      <c r="H1041" s="407"/>
      <c r="I1041" s="407"/>
      <c r="J1041" s="407"/>
      <c r="K1041" s="407"/>
      <c r="L1041" s="407"/>
      <c r="M1041" s="407"/>
      <c r="N1041" s="407"/>
      <c r="O1041" s="407"/>
      <c r="P1041" s="407"/>
      <c r="Q1041" s="425"/>
      <c r="R1041" s="425"/>
      <c r="S1041" s="425"/>
      <c r="T1041" s="425"/>
      <c r="U1041" s="425"/>
      <c r="V1041" s="425"/>
      <c r="W1041" s="425"/>
      <c r="X1041" s="425"/>
      <c r="Y1041" s="425"/>
      <c r="Z1041" s="425"/>
      <c r="AA1041" s="425"/>
      <c r="AB1041" s="425"/>
      <c r="AC1041" s="425"/>
      <c r="AD1041" s="425"/>
      <c r="AE1041" s="425"/>
      <c r="AF1041" s="425"/>
      <c r="AG1041" s="425"/>
      <c r="AH1041" s="425"/>
      <c r="AI1041" s="425"/>
      <c r="AJ1041" s="425"/>
      <c r="AK1041" s="425"/>
      <c r="AL1041" s="425"/>
      <c r="AM1041" s="425"/>
      <c r="AN1041" s="425"/>
      <c r="AO1041" s="425"/>
      <c r="AP1041" s="425"/>
      <c r="AQ1041" s="425"/>
      <c r="AR1041" s="425"/>
      <c r="AS1041" s="425"/>
      <c r="AT1041" s="425"/>
      <c r="AU1041" s="425"/>
      <c r="AV1041" s="425"/>
      <c r="AW1041" s="425"/>
      <c r="AX1041" s="425"/>
      <c r="AY1041" s="425"/>
      <c r="AZ1041" s="425"/>
      <c r="BA1041" s="425"/>
      <c r="BB1041" s="425"/>
      <c r="BC1041" s="425"/>
      <c r="BD1041" s="425"/>
      <c r="BE1041" s="425"/>
      <c r="BF1041" s="425"/>
      <c r="BG1041" s="425"/>
      <c r="BH1041" s="425"/>
      <c r="BI1041" s="425"/>
      <c r="BJ1041" s="196"/>
      <c r="BK1041" s="196"/>
      <c r="BL1041" s="196"/>
      <c r="BM1041" s="196"/>
    </row>
    <row r="1042" spans="1:65" x14ac:dyDescent="0.35">
      <c r="A1042" s="196"/>
      <c r="B1042" s="196"/>
      <c r="C1042" s="402"/>
      <c r="D1042" s="404"/>
      <c r="E1042" s="405">
        <v>1</v>
      </c>
      <c r="F1042" s="406"/>
      <c r="G1042" s="523"/>
      <c r="H1042" s="425">
        <v>0</v>
      </c>
      <c r="I1042" s="425">
        <v>0</v>
      </c>
      <c r="J1042" s="425">
        <v>0</v>
      </c>
      <c r="K1042" s="425">
        <v>0</v>
      </c>
      <c r="L1042" s="425">
        <v>0</v>
      </c>
      <c r="M1042" s="425">
        <v>0</v>
      </c>
      <c r="N1042" s="425">
        <v>0</v>
      </c>
      <c r="O1042" s="425">
        <v>0</v>
      </c>
      <c r="P1042" s="425">
        <v>0</v>
      </c>
      <c r="Q1042" s="425">
        <v>0</v>
      </c>
      <c r="R1042" s="425">
        <v>0</v>
      </c>
      <c r="S1042" s="425">
        <v>0</v>
      </c>
      <c r="T1042" s="425">
        <v>0</v>
      </c>
      <c r="U1042" s="425">
        <v>0</v>
      </c>
      <c r="V1042" s="425">
        <v>0</v>
      </c>
      <c r="W1042" s="425">
        <v>0</v>
      </c>
      <c r="X1042" s="425">
        <v>0</v>
      </c>
      <c r="Y1042" s="425">
        <v>0</v>
      </c>
      <c r="Z1042" s="425">
        <v>0</v>
      </c>
      <c r="AA1042" s="425">
        <v>0</v>
      </c>
      <c r="AB1042" s="425">
        <v>0</v>
      </c>
      <c r="AC1042" s="425">
        <v>0</v>
      </c>
      <c r="AD1042" s="425">
        <v>0</v>
      </c>
      <c r="AE1042" s="425">
        <v>0</v>
      </c>
      <c r="AF1042" s="425">
        <v>0</v>
      </c>
      <c r="AG1042" s="425">
        <v>0</v>
      </c>
      <c r="AH1042" s="425">
        <v>0</v>
      </c>
      <c r="AI1042" s="425">
        <v>0</v>
      </c>
      <c r="AJ1042" s="425">
        <v>0</v>
      </c>
      <c r="AK1042" s="425">
        <v>0</v>
      </c>
      <c r="AL1042" s="425">
        <v>0</v>
      </c>
      <c r="AM1042" s="425">
        <v>0</v>
      </c>
      <c r="AN1042" s="425">
        <v>0</v>
      </c>
      <c r="AO1042" s="425">
        <v>0</v>
      </c>
      <c r="AP1042" s="425">
        <v>0</v>
      </c>
      <c r="AQ1042" s="425">
        <v>0</v>
      </c>
      <c r="AR1042" s="425">
        <v>0</v>
      </c>
      <c r="AS1042" s="425">
        <v>0</v>
      </c>
      <c r="AT1042" s="425">
        <v>0</v>
      </c>
      <c r="AU1042" s="425">
        <v>0</v>
      </c>
      <c r="AV1042" s="425">
        <v>0</v>
      </c>
      <c r="AW1042" s="425">
        <v>0</v>
      </c>
      <c r="AX1042" s="425">
        <v>0</v>
      </c>
      <c r="AY1042" s="425">
        <v>0</v>
      </c>
      <c r="AZ1042" s="425">
        <v>0</v>
      </c>
      <c r="BA1042" s="425">
        <v>0</v>
      </c>
      <c r="BB1042" s="425">
        <v>0</v>
      </c>
      <c r="BC1042" s="425">
        <v>0</v>
      </c>
      <c r="BD1042" s="425">
        <v>0</v>
      </c>
      <c r="BE1042" s="425">
        <v>0</v>
      </c>
      <c r="BF1042" s="425">
        <v>0</v>
      </c>
      <c r="BG1042" s="425">
        <v>0</v>
      </c>
      <c r="BH1042" s="425">
        <v>0</v>
      </c>
      <c r="BI1042" s="425">
        <v>0</v>
      </c>
      <c r="BJ1042" s="196"/>
      <c r="BK1042" s="196"/>
      <c r="BL1042" s="196"/>
      <c r="BM1042" s="196"/>
    </row>
    <row r="1043" spans="1:65" x14ac:dyDescent="0.35">
      <c r="A1043" s="196"/>
      <c r="B1043" s="196"/>
      <c r="C1043" s="402"/>
      <c r="D1043" s="404"/>
      <c r="E1043" s="405">
        <v>2</v>
      </c>
      <c r="F1043" s="406"/>
      <c r="G1043" s="408"/>
      <c r="H1043" s="524"/>
      <c r="I1043" s="425">
        <v>0</v>
      </c>
      <c r="J1043" s="425">
        <v>0</v>
      </c>
      <c r="K1043" s="425">
        <v>0</v>
      </c>
      <c r="L1043" s="425">
        <v>0</v>
      </c>
      <c r="M1043" s="425">
        <v>0</v>
      </c>
      <c r="N1043" s="425">
        <v>0</v>
      </c>
      <c r="O1043" s="425">
        <v>0</v>
      </c>
      <c r="P1043" s="425">
        <v>0</v>
      </c>
      <c r="Q1043" s="425">
        <v>0</v>
      </c>
      <c r="R1043" s="425">
        <v>0</v>
      </c>
      <c r="S1043" s="425">
        <v>0</v>
      </c>
      <c r="T1043" s="425">
        <v>0</v>
      </c>
      <c r="U1043" s="425">
        <v>0</v>
      </c>
      <c r="V1043" s="425">
        <v>0</v>
      </c>
      <c r="W1043" s="425">
        <v>0</v>
      </c>
      <c r="X1043" s="425">
        <v>0</v>
      </c>
      <c r="Y1043" s="425">
        <v>0</v>
      </c>
      <c r="Z1043" s="425">
        <v>0</v>
      </c>
      <c r="AA1043" s="425">
        <v>0</v>
      </c>
      <c r="AB1043" s="425">
        <v>0</v>
      </c>
      <c r="AC1043" s="425">
        <v>0</v>
      </c>
      <c r="AD1043" s="425">
        <v>0</v>
      </c>
      <c r="AE1043" s="425">
        <v>0</v>
      </c>
      <c r="AF1043" s="425">
        <v>0</v>
      </c>
      <c r="AG1043" s="425">
        <v>0</v>
      </c>
      <c r="AH1043" s="425">
        <v>0</v>
      </c>
      <c r="AI1043" s="425">
        <v>0</v>
      </c>
      <c r="AJ1043" s="425">
        <v>0</v>
      </c>
      <c r="AK1043" s="425">
        <v>0</v>
      </c>
      <c r="AL1043" s="425">
        <v>0</v>
      </c>
      <c r="AM1043" s="425">
        <v>0</v>
      </c>
      <c r="AN1043" s="425">
        <v>0</v>
      </c>
      <c r="AO1043" s="425">
        <v>0</v>
      </c>
      <c r="AP1043" s="425">
        <v>0</v>
      </c>
      <c r="AQ1043" s="425">
        <v>0</v>
      </c>
      <c r="AR1043" s="425">
        <v>0</v>
      </c>
      <c r="AS1043" s="425">
        <v>0</v>
      </c>
      <c r="AT1043" s="425">
        <v>0</v>
      </c>
      <c r="AU1043" s="425">
        <v>0</v>
      </c>
      <c r="AV1043" s="425">
        <v>0</v>
      </c>
      <c r="AW1043" s="425">
        <v>0</v>
      </c>
      <c r="AX1043" s="425">
        <v>0</v>
      </c>
      <c r="AY1043" s="425">
        <v>0</v>
      </c>
      <c r="AZ1043" s="425">
        <v>0</v>
      </c>
      <c r="BA1043" s="425">
        <v>0</v>
      </c>
      <c r="BB1043" s="425">
        <v>0</v>
      </c>
      <c r="BC1043" s="425">
        <v>0</v>
      </c>
      <c r="BD1043" s="425">
        <v>0</v>
      </c>
      <c r="BE1043" s="425">
        <v>0</v>
      </c>
      <c r="BF1043" s="425">
        <v>0</v>
      </c>
      <c r="BG1043" s="425">
        <v>0</v>
      </c>
      <c r="BH1043" s="425">
        <v>0</v>
      </c>
      <c r="BI1043" s="425">
        <v>0</v>
      </c>
      <c r="BJ1043" s="407"/>
      <c r="BK1043" s="196"/>
      <c r="BL1043" s="196"/>
      <c r="BM1043" s="196"/>
    </row>
    <row r="1044" spans="1:65" x14ac:dyDescent="0.35">
      <c r="A1044" s="196"/>
      <c r="B1044" s="196"/>
      <c r="C1044" s="402"/>
      <c r="D1044" s="404"/>
      <c r="E1044" s="405">
        <v>3</v>
      </c>
      <c r="F1044" s="406"/>
      <c r="G1044" s="408"/>
      <c r="H1044" s="409"/>
      <c r="I1044" s="524"/>
      <c r="J1044" s="425">
        <v>0</v>
      </c>
      <c r="K1044" s="425">
        <v>0</v>
      </c>
      <c r="L1044" s="425">
        <v>0</v>
      </c>
      <c r="M1044" s="425">
        <v>0</v>
      </c>
      <c r="N1044" s="425">
        <v>0</v>
      </c>
      <c r="O1044" s="425">
        <v>0</v>
      </c>
      <c r="P1044" s="425">
        <v>0</v>
      </c>
      <c r="Q1044" s="425">
        <v>0</v>
      </c>
      <c r="R1044" s="425">
        <v>0</v>
      </c>
      <c r="S1044" s="425">
        <v>0</v>
      </c>
      <c r="T1044" s="425">
        <v>0</v>
      </c>
      <c r="U1044" s="425">
        <v>0</v>
      </c>
      <c r="V1044" s="425">
        <v>0</v>
      </c>
      <c r="W1044" s="425">
        <v>0</v>
      </c>
      <c r="X1044" s="425">
        <v>0</v>
      </c>
      <c r="Y1044" s="425">
        <v>0</v>
      </c>
      <c r="Z1044" s="425">
        <v>0</v>
      </c>
      <c r="AA1044" s="425">
        <v>0</v>
      </c>
      <c r="AB1044" s="425">
        <v>0</v>
      </c>
      <c r="AC1044" s="425">
        <v>0</v>
      </c>
      <c r="AD1044" s="425">
        <v>0</v>
      </c>
      <c r="AE1044" s="425">
        <v>0</v>
      </c>
      <c r="AF1044" s="425">
        <v>0</v>
      </c>
      <c r="AG1044" s="425">
        <v>0</v>
      </c>
      <c r="AH1044" s="425">
        <v>0</v>
      </c>
      <c r="AI1044" s="425">
        <v>0</v>
      </c>
      <c r="AJ1044" s="425">
        <v>0</v>
      </c>
      <c r="AK1044" s="425">
        <v>0</v>
      </c>
      <c r="AL1044" s="425">
        <v>0</v>
      </c>
      <c r="AM1044" s="425">
        <v>0</v>
      </c>
      <c r="AN1044" s="425">
        <v>0</v>
      </c>
      <c r="AO1044" s="425">
        <v>0</v>
      </c>
      <c r="AP1044" s="425">
        <v>0</v>
      </c>
      <c r="AQ1044" s="425">
        <v>0</v>
      </c>
      <c r="AR1044" s="425">
        <v>0</v>
      </c>
      <c r="AS1044" s="425">
        <v>0</v>
      </c>
      <c r="AT1044" s="425">
        <v>0</v>
      </c>
      <c r="AU1044" s="425">
        <v>0</v>
      </c>
      <c r="AV1044" s="425">
        <v>0</v>
      </c>
      <c r="AW1044" s="425">
        <v>0</v>
      </c>
      <c r="AX1044" s="425">
        <v>0</v>
      </c>
      <c r="AY1044" s="425">
        <v>0</v>
      </c>
      <c r="AZ1044" s="425">
        <v>0</v>
      </c>
      <c r="BA1044" s="425">
        <v>0</v>
      </c>
      <c r="BB1044" s="425">
        <v>0</v>
      </c>
      <c r="BC1044" s="425">
        <v>0</v>
      </c>
      <c r="BD1044" s="425">
        <v>0</v>
      </c>
      <c r="BE1044" s="425">
        <v>0</v>
      </c>
      <c r="BF1044" s="425">
        <v>0</v>
      </c>
      <c r="BG1044" s="425">
        <v>0</v>
      </c>
      <c r="BH1044" s="425">
        <v>0</v>
      </c>
      <c r="BI1044" s="425">
        <v>0</v>
      </c>
      <c r="BJ1044" s="196"/>
      <c r="BK1044" s="196"/>
      <c r="BL1044" s="196"/>
      <c r="BM1044" s="196"/>
    </row>
    <row r="1045" spans="1:65" x14ac:dyDescent="0.35">
      <c r="A1045" s="196"/>
      <c r="B1045" s="196"/>
      <c r="C1045" s="402"/>
      <c r="D1045" s="404"/>
      <c r="E1045" s="405">
        <v>4</v>
      </c>
      <c r="F1045" s="406"/>
      <c r="G1045" s="408"/>
      <c r="H1045" s="409"/>
      <c r="I1045" s="409"/>
      <c r="J1045" s="524"/>
      <c r="K1045" s="425">
        <v>0</v>
      </c>
      <c r="L1045" s="425">
        <v>0</v>
      </c>
      <c r="M1045" s="425">
        <v>0</v>
      </c>
      <c r="N1045" s="425">
        <v>0</v>
      </c>
      <c r="O1045" s="425">
        <v>0</v>
      </c>
      <c r="P1045" s="425">
        <v>0</v>
      </c>
      <c r="Q1045" s="425">
        <v>0</v>
      </c>
      <c r="R1045" s="425">
        <v>0</v>
      </c>
      <c r="S1045" s="425">
        <v>0</v>
      </c>
      <c r="T1045" s="425">
        <v>0</v>
      </c>
      <c r="U1045" s="425">
        <v>0</v>
      </c>
      <c r="V1045" s="425">
        <v>0</v>
      </c>
      <c r="W1045" s="425">
        <v>0</v>
      </c>
      <c r="X1045" s="425">
        <v>0</v>
      </c>
      <c r="Y1045" s="425">
        <v>0</v>
      </c>
      <c r="Z1045" s="425">
        <v>0</v>
      </c>
      <c r="AA1045" s="425">
        <v>0</v>
      </c>
      <c r="AB1045" s="425">
        <v>0</v>
      </c>
      <c r="AC1045" s="425">
        <v>0</v>
      </c>
      <c r="AD1045" s="425">
        <v>0</v>
      </c>
      <c r="AE1045" s="425">
        <v>0</v>
      </c>
      <c r="AF1045" s="425">
        <v>0</v>
      </c>
      <c r="AG1045" s="425">
        <v>0</v>
      </c>
      <c r="AH1045" s="425">
        <v>0</v>
      </c>
      <c r="AI1045" s="425">
        <v>0</v>
      </c>
      <c r="AJ1045" s="425">
        <v>0</v>
      </c>
      <c r="AK1045" s="425">
        <v>0</v>
      </c>
      <c r="AL1045" s="425">
        <v>0</v>
      </c>
      <c r="AM1045" s="425">
        <v>0</v>
      </c>
      <c r="AN1045" s="425">
        <v>0</v>
      </c>
      <c r="AO1045" s="425">
        <v>0</v>
      </c>
      <c r="AP1045" s="425">
        <v>0</v>
      </c>
      <c r="AQ1045" s="425">
        <v>0</v>
      </c>
      <c r="AR1045" s="425">
        <v>0</v>
      </c>
      <c r="AS1045" s="425">
        <v>0</v>
      </c>
      <c r="AT1045" s="425">
        <v>0</v>
      </c>
      <c r="AU1045" s="425">
        <v>0</v>
      </c>
      <c r="AV1045" s="425">
        <v>0</v>
      </c>
      <c r="AW1045" s="425">
        <v>0</v>
      </c>
      <c r="AX1045" s="425">
        <v>0</v>
      </c>
      <c r="AY1045" s="425">
        <v>0</v>
      </c>
      <c r="AZ1045" s="425">
        <v>0</v>
      </c>
      <c r="BA1045" s="425">
        <v>0</v>
      </c>
      <c r="BB1045" s="425">
        <v>0</v>
      </c>
      <c r="BC1045" s="425">
        <v>0</v>
      </c>
      <c r="BD1045" s="425">
        <v>0</v>
      </c>
      <c r="BE1045" s="425">
        <v>0</v>
      </c>
      <c r="BF1045" s="425">
        <v>0</v>
      </c>
      <c r="BG1045" s="425">
        <v>0</v>
      </c>
      <c r="BH1045" s="425">
        <v>0</v>
      </c>
      <c r="BI1045" s="425">
        <v>0</v>
      </c>
      <c r="BJ1045" s="196"/>
      <c r="BK1045" s="196"/>
      <c r="BL1045" s="196"/>
      <c r="BM1045" s="196"/>
    </row>
    <row r="1046" spans="1:65" x14ac:dyDescent="0.35">
      <c r="A1046" s="196"/>
      <c r="B1046" s="196"/>
      <c r="C1046" s="402"/>
      <c r="D1046" s="404"/>
      <c r="E1046" s="405">
        <v>5</v>
      </c>
      <c r="F1046" s="406"/>
      <c r="G1046" s="408"/>
      <c r="H1046" s="409"/>
      <c r="I1046" s="409"/>
      <c r="J1046" s="409"/>
      <c r="K1046" s="524"/>
      <c r="L1046" s="425">
        <v>0</v>
      </c>
      <c r="M1046" s="425">
        <v>0</v>
      </c>
      <c r="N1046" s="425">
        <v>0</v>
      </c>
      <c r="O1046" s="425">
        <v>0</v>
      </c>
      <c r="P1046" s="425">
        <v>0</v>
      </c>
      <c r="Q1046" s="425">
        <v>0</v>
      </c>
      <c r="R1046" s="425">
        <v>0</v>
      </c>
      <c r="S1046" s="425">
        <v>0</v>
      </c>
      <c r="T1046" s="425">
        <v>0</v>
      </c>
      <c r="U1046" s="425">
        <v>0</v>
      </c>
      <c r="V1046" s="425">
        <v>0</v>
      </c>
      <c r="W1046" s="425">
        <v>0</v>
      </c>
      <c r="X1046" s="425">
        <v>0</v>
      </c>
      <c r="Y1046" s="425">
        <v>0</v>
      </c>
      <c r="Z1046" s="425">
        <v>0</v>
      </c>
      <c r="AA1046" s="425">
        <v>0</v>
      </c>
      <c r="AB1046" s="425">
        <v>0</v>
      </c>
      <c r="AC1046" s="425">
        <v>0</v>
      </c>
      <c r="AD1046" s="425">
        <v>0</v>
      </c>
      <c r="AE1046" s="425">
        <v>0</v>
      </c>
      <c r="AF1046" s="425">
        <v>0</v>
      </c>
      <c r="AG1046" s="425">
        <v>0</v>
      </c>
      <c r="AH1046" s="425">
        <v>0</v>
      </c>
      <c r="AI1046" s="425">
        <v>0</v>
      </c>
      <c r="AJ1046" s="425">
        <v>0</v>
      </c>
      <c r="AK1046" s="425">
        <v>0</v>
      </c>
      <c r="AL1046" s="425">
        <v>0</v>
      </c>
      <c r="AM1046" s="425">
        <v>0</v>
      </c>
      <c r="AN1046" s="425">
        <v>0</v>
      </c>
      <c r="AO1046" s="425">
        <v>0</v>
      </c>
      <c r="AP1046" s="425">
        <v>0</v>
      </c>
      <c r="AQ1046" s="425">
        <v>0</v>
      </c>
      <c r="AR1046" s="425">
        <v>0</v>
      </c>
      <c r="AS1046" s="425">
        <v>0</v>
      </c>
      <c r="AT1046" s="425">
        <v>0</v>
      </c>
      <c r="AU1046" s="425">
        <v>0</v>
      </c>
      <c r="AV1046" s="425">
        <v>0</v>
      </c>
      <c r="AW1046" s="425">
        <v>0</v>
      </c>
      <c r="AX1046" s="425">
        <v>0</v>
      </c>
      <c r="AY1046" s="425">
        <v>0</v>
      </c>
      <c r="AZ1046" s="425">
        <v>0</v>
      </c>
      <c r="BA1046" s="425">
        <v>0</v>
      </c>
      <c r="BB1046" s="425">
        <v>0</v>
      </c>
      <c r="BC1046" s="425">
        <v>0</v>
      </c>
      <c r="BD1046" s="425">
        <v>0</v>
      </c>
      <c r="BE1046" s="425">
        <v>0</v>
      </c>
      <c r="BF1046" s="425">
        <v>0</v>
      </c>
      <c r="BG1046" s="425">
        <v>0</v>
      </c>
      <c r="BH1046" s="425">
        <v>0</v>
      </c>
      <c r="BI1046" s="425">
        <v>0</v>
      </c>
      <c r="BJ1046" s="196"/>
      <c r="BK1046" s="196"/>
      <c r="BL1046" s="196"/>
      <c r="BM1046" s="196"/>
    </row>
    <row r="1047" spans="1:65" x14ac:dyDescent="0.35">
      <c r="A1047" s="196"/>
      <c r="B1047" s="196"/>
      <c r="C1047" s="402"/>
      <c r="D1047" s="404"/>
      <c r="E1047" s="405">
        <v>6</v>
      </c>
      <c r="F1047" s="406"/>
      <c r="G1047" s="408"/>
      <c r="H1047" s="409"/>
      <c r="I1047" s="409"/>
      <c r="J1047" s="409"/>
      <c r="K1047" s="409"/>
      <c r="L1047" s="524"/>
      <c r="M1047" s="425">
        <v>0</v>
      </c>
      <c r="N1047" s="425">
        <v>0</v>
      </c>
      <c r="O1047" s="425">
        <v>0</v>
      </c>
      <c r="P1047" s="425">
        <v>0</v>
      </c>
      <c r="Q1047" s="425">
        <v>0</v>
      </c>
      <c r="R1047" s="425">
        <v>0</v>
      </c>
      <c r="S1047" s="425">
        <v>0</v>
      </c>
      <c r="T1047" s="425">
        <v>0</v>
      </c>
      <c r="U1047" s="425">
        <v>0</v>
      </c>
      <c r="V1047" s="425">
        <v>0</v>
      </c>
      <c r="W1047" s="425">
        <v>0</v>
      </c>
      <c r="X1047" s="425">
        <v>0</v>
      </c>
      <c r="Y1047" s="425">
        <v>0</v>
      </c>
      <c r="Z1047" s="425">
        <v>0</v>
      </c>
      <c r="AA1047" s="425">
        <v>0</v>
      </c>
      <c r="AB1047" s="425">
        <v>0</v>
      </c>
      <c r="AC1047" s="425">
        <v>0</v>
      </c>
      <c r="AD1047" s="425">
        <v>0</v>
      </c>
      <c r="AE1047" s="425">
        <v>0</v>
      </c>
      <c r="AF1047" s="425">
        <v>0</v>
      </c>
      <c r="AG1047" s="425">
        <v>0</v>
      </c>
      <c r="AH1047" s="425">
        <v>0</v>
      </c>
      <c r="AI1047" s="425">
        <v>0</v>
      </c>
      <c r="AJ1047" s="425">
        <v>0</v>
      </c>
      <c r="AK1047" s="425">
        <v>0</v>
      </c>
      <c r="AL1047" s="425">
        <v>0</v>
      </c>
      <c r="AM1047" s="425">
        <v>0</v>
      </c>
      <c r="AN1047" s="425">
        <v>0</v>
      </c>
      <c r="AO1047" s="425">
        <v>0</v>
      </c>
      <c r="AP1047" s="425">
        <v>0</v>
      </c>
      <c r="AQ1047" s="425">
        <v>0</v>
      </c>
      <c r="AR1047" s="425">
        <v>0</v>
      </c>
      <c r="AS1047" s="425">
        <v>0</v>
      </c>
      <c r="AT1047" s="425">
        <v>0</v>
      </c>
      <c r="AU1047" s="425">
        <v>0</v>
      </c>
      <c r="AV1047" s="425">
        <v>0</v>
      </c>
      <c r="AW1047" s="425">
        <v>0</v>
      </c>
      <c r="AX1047" s="425">
        <v>0</v>
      </c>
      <c r="AY1047" s="425">
        <v>0</v>
      </c>
      <c r="AZ1047" s="425">
        <v>0</v>
      </c>
      <c r="BA1047" s="425">
        <v>0</v>
      </c>
      <c r="BB1047" s="425">
        <v>0</v>
      </c>
      <c r="BC1047" s="425">
        <v>0</v>
      </c>
      <c r="BD1047" s="425">
        <v>0</v>
      </c>
      <c r="BE1047" s="425">
        <v>0</v>
      </c>
      <c r="BF1047" s="425">
        <v>0</v>
      </c>
      <c r="BG1047" s="425">
        <v>0</v>
      </c>
      <c r="BH1047" s="425">
        <v>0</v>
      </c>
      <c r="BI1047" s="425">
        <v>0</v>
      </c>
      <c r="BJ1047" s="196"/>
      <c r="BK1047" s="196"/>
      <c r="BL1047" s="196"/>
      <c r="BM1047" s="196"/>
    </row>
    <row r="1048" spans="1:65" x14ac:dyDescent="0.35">
      <c r="A1048" s="196"/>
      <c r="B1048" s="196"/>
      <c r="C1048" s="402"/>
      <c r="D1048" s="404"/>
      <c r="E1048" s="405">
        <v>7</v>
      </c>
      <c r="F1048" s="406"/>
      <c r="G1048" s="408"/>
      <c r="H1048" s="409"/>
      <c r="I1048" s="409"/>
      <c r="J1048" s="409"/>
      <c r="K1048" s="409"/>
      <c r="L1048" s="409"/>
      <c r="M1048" s="524"/>
      <c r="N1048" s="425">
        <v>0</v>
      </c>
      <c r="O1048" s="425">
        <v>0</v>
      </c>
      <c r="P1048" s="425">
        <v>0</v>
      </c>
      <c r="Q1048" s="425">
        <v>0</v>
      </c>
      <c r="R1048" s="425">
        <v>0</v>
      </c>
      <c r="S1048" s="425">
        <v>0</v>
      </c>
      <c r="T1048" s="425">
        <v>0</v>
      </c>
      <c r="U1048" s="425">
        <v>0</v>
      </c>
      <c r="V1048" s="425">
        <v>0</v>
      </c>
      <c r="W1048" s="425">
        <v>0</v>
      </c>
      <c r="X1048" s="425">
        <v>0</v>
      </c>
      <c r="Y1048" s="425">
        <v>0</v>
      </c>
      <c r="Z1048" s="425">
        <v>0</v>
      </c>
      <c r="AA1048" s="425">
        <v>0</v>
      </c>
      <c r="AB1048" s="425">
        <v>0</v>
      </c>
      <c r="AC1048" s="425">
        <v>0</v>
      </c>
      <c r="AD1048" s="425">
        <v>0</v>
      </c>
      <c r="AE1048" s="425">
        <v>0</v>
      </c>
      <c r="AF1048" s="425">
        <v>0</v>
      </c>
      <c r="AG1048" s="425">
        <v>0</v>
      </c>
      <c r="AH1048" s="425">
        <v>0</v>
      </c>
      <c r="AI1048" s="425">
        <v>0</v>
      </c>
      <c r="AJ1048" s="425">
        <v>0</v>
      </c>
      <c r="AK1048" s="425">
        <v>0</v>
      </c>
      <c r="AL1048" s="425">
        <v>0</v>
      </c>
      <c r="AM1048" s="425">
        <v>0</v>
      </c>
      <c r="AN1048" s="425">
        <v>0</v>
      </c>
      <c r="AO1048" s="425">
        <v>0</v>
      </c>
      <c r="AP1048" s="425">
        <v>0</v>
      </c>
      <c r="AQ1048" s="425">
        <v>0</v>
      </c>
      <c r="AR1048" s="425">
        <v>0</v>
      </c>
      <c r="AS1048" s="425">
        <v>0</v>
      </c>
      <c r="AT1048" s="425">
        <v>0</v>
      </c>
      <c r="AU1048" s="425">
        <v>0</v>
      </c>
      <c r="AV1048" s="425">
        <v>0</v>
      </c>
      <c r="AW1048" s="425">
        <v>0</v>
      </c>
      <c r="AX1048" s="425">
        <v>0</v>
      </c>
      <c r="AY1048" s="425">
        <v>0</v>
      </c>
      <c r="AZ1048" s="425">
        <v>0</v>
      </c>
      <c r="BA1048" s="425">
        <v>0</v>
      </c>
      <c r="BB1048" s="425">
        <v>0</v>
      </c>
      <c r="BC1048" s="425">
        <v>0</v>
      </c>
      <c r="BD1048" s="425">
        <v>0</v>
      </c>
      <c r="BE1048" s="425">
        <v>0</v>
      </c>
      <c r="BF1048" s="425">
        <v>0</v>
      </c>
      <c r="BG1048" s="425">
        <v>0</v>
      </c>
      <c r="BH1048" s="425">
        <v>0</v>
      </c>
      <c r="BI1048" s="425">
        <v>0</v>
      </c>
      <c r="BJ1048" s="196"/>
      <c r="BK1048" s="196"/>
      <c r="BL1048" s="196"/>
      <c r="BM1048" s="196"/>
    </row>
    <row r="1049" spans="1:65" x14ac:dyDescent="0.35">
      <c r="A1049" s="196"/>
      <c r="B1049" s="196"/>
      <c r="C1049" s="402"/>
      <c r="D1049" s="404"/>
      <c r="E1049" s="405">
        <v>8</v>
      </c>
      <c r="F1049" s="406"/>
      <c r="G1049" s="408"/>
      <c r="H1049" s="409"/>
      <c r="I1049" s="409"/>
      <c r="J1049" s="409"/>
      <c r="K1049" s="409"/>
      <c r="L1049" s="409"/>
      <c r="M1049" s="409"/>
      <c r="N1049" s="524"/>
      <c r="O1049" s="425">
        <v>0</v>
      </c>
      <c r="P1049" s="425">
        <v>0</v>
      </c>
      <c r="Q1049" s="425">
        <v>0</v>
      </c>
      <c r="R1049" s="425">
        <v>0</v>
      </c>
      <c r="S1049" s="425">
        <v>0</v>
      </c>
      <c r="T1049" s="425">
        <v>0</v>
      </c>
      <c r="U1049" s="425">
        <v>0</v>
      </c>
      <c r="V1049" s="425">
        <v>0</v>
      </c>
      <c r="W1049" s="425">
        <v>0</v>
      </c>
      <c r="X1049" s="425">
        <v>0</v>
      </c>
      <c r="Y1049" s="425">
        <v>0</v>
      </c>
      <c r="Z1049" s="425">
        <v>0</v>
      </c>
      <c r="AA1049" s="425">
        <v>0</v>
      </c>
      <c r="AB1049" s="425">
        <v>0</v>
      </c>
      <c r="AC1049" s="425">
        <v>0</v>
      </c>
      <c r="AD1049" s="425">
        <v>0</v>
      </c>
      <c r="AE1049" s="425">
        <v>0</v>
      </c>
      <c r="AF1049" s="425">
        <v>0</v>
      </c>
      <c r="AG1049" s="425">
        <v>0</v>
      </c>
      <c r="AH1049" s="425">
        <v>0</v>
      </c>
      <c r="AI1049" s="425">
        <v>0</v>
      </c>
      <c r="AJ1049" s="425">
        <v>0</v>
      </c>
      <c r="AK1049" s="425">
        <v>0</v>
      </c>
      <c r="AL1049" s="425">
        <v>0</v>
      </c>
      <c r="AM1049" s="425">
        <v>0</v>
      </c>
      <c r="AN1049" s="425">
        <v>0</v>
      </c>
      <c r="AO1049" s="425">
        <v>0</v>
      </c>
      <c r="AP1049" s="425">
        <v>0</v>
      </c>
      <c r="AQ1049" s="425">
        <v>0</v>
      </c>
      <c r="AR1049" s="425">
        <v>0</v>
      </c>
      <c r="AS1049" s="425">
        <v>0</v>
      </c>
      <c r="AT1049" s="425">
        <v>0</v>
      </c>
      <c r="AU1049" s="425">
        <v>0</v>
      </c>
      <c r="AV1049" s="425">
        <v>0</v>
      </c>
      <c r="AW1049" s="425">
        <v>0</v>
      </c>
      <c r="AX1049" s="425">
        <v>0</v>
      </c>
      <c r="AY1049" s="425">
        <v>0</v>
      </c>
      <c r="AZ1049" s="425">
        <v>0</v>
      </c>
      <c r="BA1049" s="425">
        <v>0</v>
      </c>
      <c r="BB1049" s="425">
        <v>0</v>
      </c>
      <c r="BC1049" s="425">
        <v>0</v>
      </c>
      <c r="BD1049" s="425">
        <v>0</v>
      </c>
      <c r="BE1049" s="425">
        <v>0</v>
      </c>
      <c r="BF1049" s="425">
        <v>0</v>
      </c>
      <c r="BG1049" s="425">
        <v>0</v>
      </c>
      <c r="BH1049" s="425">
        <v>0</v>
      </c>
      <c r="BI1049" s="425">
        <v>0</v>
      </c>
      <c r="BJ1049" s="196"/>
      <c r="BK1049" s="196"/>
      <c r="BL1049" s="196"/>
      <c r="BM1049" s="196"/>
    </row>
    <row r="1050" spans="1:65" x14ac:dyDescent="0.35">
      <c r="A1050" s="196"/>
      <c r="B1050" s="196"/>
      <c r="C1050" s="402"/>
      <c r="D1050" s="404"/>
      <c r="E1050" s="405">
        <v>9</v>
      </c>
      <c r="F1050" s="406"/>
      <c r="G1050" s="408"/>
      <c r="H1050" s="409"/>
      <c r="I1050" s="409"/>
      <c r="J1050" s="409"/>
      <c r="K1050" s="409"/>
      <c r="L1050" s="409"/>
      <c r="M1050" s="409"/>
      <c r="N1050" s="409"/>
      <c r="O1050" s="524"/>
      <c r="P1050" s="425">
        <v>0</v>
      </c>
      <c r="Q1050" s="425">
        <v>0</v>
      </c>
      <c r="R1050" s="425">
        <v>0</v>
      </c>
      <c r="S1050" s="425">
        <v>0</v>
      </c>
      <c r="T1050" s="425">
        <v>0</v>
      </c>
      <c r="U1050" s="425">
        <v>0</v>
      </c>
      <c r="V1050" s="425">
        <v>0</v>
      </c>
      <c r="W1050" s="425">
        <v>0</v>
      </c>
      <c r="X1050" s="425">
        <v>0</v>
      </c>
      <c r="Y1050" s="425">
        <v>0</v>
      </c>
      <c r="Z1050" s="425">
        <v>0</v>
      </c>
      <c r="AA1050" s="425">
        <v>0</v>
      </c>
      <c r="AB1050" s="425">
        <v>0</v>
      </c>
      <c r="AC1050" s="425">
        <v>0</v>
      </c>
      <c r="AD1050" s="425">
        <v>0</v>
      </c>
      <c r="AE1050" s="425">
        <v>0</v>
      </c>
      <c r="AF1050" s="425">
        <v>0</v>
      </c>
      <c r="AG1050" s="425">
        <v>0</v>
      </c>
      <c r="AH1050" s="425">
        <v>0</v>
      </c>
      <c r="AI1050" s="425">
        <v>0</v>
      </c>
      <c r="AJ1050" s="425">
        <v>0</v>
      </c>
      <c r="AK1050" s="425">
        <v>0</v>
      </c>
      <c r="AL1050" s="425">
        <v>0</v>
      </c>
      <c r="AM1050" s="425">
        <v>0</v>
      </c>
      <c r="AN1050" s="425">
        <v>0</v>
      </c>
      <c r="AO1050" s="425">
        <v>0</v>
      </c>
      <c r="AP1050" s="425">
        <v>0</v>
      </c>
      <c r="AQ1050" s="425">
        <v>0</v>
      </c>
      <c r="AR1050" s="425">
        <v>0</v>
      </c>
      <c r="AS1050" s="425">
        <v>0</v>
      </c>
      <c r="AT1050" s="425">
        <v>0</v>
      </c>
      <c r="AU1050" s="425">
        <v>0</v>
      </c>
      <c r="AV1050" s="425">
        <v>0</v>
      </c>
      <c r="AW1050" s="425">
        <v>0</v>
      </c>
      <c r="AX1050" s="425">
        <v>0</v>
      </c>
      <c r="AY1050" s="425">
        <v>0</v>
      </c>
      <c r="AZ1050" s="425">
        <v>0</v>
      </c>
      <c r="BA1050" s="425">
        <v>0</v>
      </c>
      <c r="BB1050" s="425">
        <v>0</v>
      </c>
      <c r="BC1050" s="425">
        <v>0</v>
      </c>
      <c r="BD1050" s="425">
        <v>0</v>
      </c>
      <c r="BE1050" s="425">
        <v>0</v>
      </c>
      <c r="BF1050" s="425">
        <v>0</v>
      </c>
      <c r="BG1050" s="425">
        <v>0</v>
      </c>
      <c r="BH1050" s="425">
        <v>0</v>
      </c>
      <c r="BI1050" s="425">
        <v>0</v>
      </c>
      <c r="BJ1050" s="196"/>
      <c r="BK1050" s="196"/>
      <c r="BL1050" s="196"/>
      <c r="BM1050" s="196"/>
    </row>
    <row r="1051" spans="1:65" x14ac:dyDescent="0.35">
      <c r="A1051" s="196"/>
      <c r="B1051" s="196"/>
      <c r="C1051" s="402"/>
      <c r="D1051" s="404"/>
      <c r="E1051" s="411">
        <v>10</v>
      </c>
      <c r="F1051" s="406"/>
      <c r="G1051" s="408"/>
      <c r="H1051" s="409"/>
      <c r="I1051" s="409"/>
      <c r="J1051" s="409"/>
      <c r="K1051" s="409"/>
      <c r="L1051" s="409"/>
      <c r="M1051" s="409"/>
      <c r="N1051" s="409"/>
      <c r="O1051" s="409"/>
      <c r="P1051" s="524"/>
      <c r="Q1051" s="425">
        <v>0</v>
      </c>
      <c r="R1051" s="425">
        <v>0</v>
      </c>
      <c r="S1051" s="425">
        <v>0</v>
      </c>
      <c r="T1051" s="425">
        <v>0</v>
      </c>
      <c r="U1051" s="425">
        <v>0</v>
      </c>
      <c r="V1051" s="425">
        <v>0</v>
      </c>
      <c r="W1051" s="425">
        <v>0</v>
      </c>
      <c r="X1051" s="425">
        <v>0</v>
      </c>
      <c r="Y1051" s="425">
        <v>0</v>
      </c>
      <c r="Z1051" s="425">
        <v>0</v>
      </c>
      <c r="AA1051" s="425">
        <v>0</v>
      </c>
      <c r="AB1051" s="425">
        <v>0</v>
      </c>
      <c r="AC1051" s="425">
        <v>0</v>
      </c>
      <c r="AD1051" s="425">
        <v>0</v>
      </c>
      <c r="AE1051" s="425">
        <v>0</v>
      </c>
      <c r="AF1051" s="425">
        <v>0</v>
      </c>
      <c r="AG1051" s="425">
        <v>0</v>
      </c>
      <c r="AH1051" s="425">
        <v>0</v>
      </c>
      <c r="AI1051" s="425">
        <v>0</v>
      </c>
      <c r="AJ1051" s="425">
        <v>0</v>
      </c>
      <c r="AK1051" s="425">
        <v>0</v>
      </c>
      <c r="AL1051" s="425">
        <v>0</v>
      </c>
      <c r="AM1051" s="425">
        <v>0</v>
      </c>
      <c r="AN1051" s="425">
        <v>0</v>
      </c>
      <c r="AO1051" s="425">
        <v>0</v>
      </c>
      <c r="AP1051" s="425">
        <v>0</v>
      </c>
      <c r="AQ1051" s="425">
        <v>0</v>
      </c>
      <c r="AR1051" s="425">
        <v>0</v>
      </c>
      <c r="AS1051" s="425">
        <v>0</v>
      </c>
      <c r="AT1051" s="425">
        <v>0</v>
      </c>
      <c r="AU1051" s="425">
        <v>0</v>
      </c>
      <c r="AV1051" s="425">
        <v>0</v>
      </c>
      <c r="AW1051" s="425">
        <v>0</v>
      </c>
      <c r="AX1051" s="425">
        <v>0</v>
      </c>
      <c r="AY1051" s="425">
        <v>0</v>
      </c>
      <c r="AZ1051" s="425">
        <v>0</v>
      </c>
      <c r="BA1051" s="425">
        <v>0</v>
      </c>
      <c r="BB1051" s="425">
        <v>0</v>
      </c>
      <c r="BC1051" s="425">
        <v>0</v>
      </c>
      <c r="BD1051" s="425">
        <v>0</v>
      </c>
      <c r="BE1051" s="425">
        <v>0</v>
      </c>
      <c r="BF1051" s="425">
        <v>0</v>
      </c>
      <c r="BG1051" s="425">
        <v>0</v>
      </c>
      <c r="BH1051" s="425">
        <v>0</v>
      </c>
      <c r="BI1051" s="425">
        <v>0</v>
      </c>
      <c r="BJ1051" s="196"/>
      <c r="BK1051" s="196"/>
      <c r="BL1051" s="196"/>
      <c r="BM1051" s="196"/>
    </row>
    <row r="1052" spans="1:65" x14ac:dyDescent="0.35">
      <c r="A1052" s="196"/>
      <c r="B1052" s="196"/>
      <c r="C1052" s="402">
        <v>0</v>
      </c>
      <c r="D1052" s="196"/>
      <c r="E1052" s="196"/>
      <c r="F1052" s="412"/>
      <c r="G1052" s="426">
        <v>0</v>
      </c>
      <c r="H1052" s="426">
        <v>0</v>
      </c>
      <c r="I1052" s="426">
        <v>0</v>
      </c>
      <c r="J1052" s="426">
        <v>0</v>
      </c>
      <c r="K1052" s="426">
        <v>0</v>
      </c>
      <c r="L1052" s="426">
        <v>0</v>
      </c>
      <c r="M1052" s="426">
        <v>0</v>
      </c>
      <c r="N1052" s="426">
        <v>0</v>
      </c>
      <c r="O1052" s="426">
        <v>0</v>
      </c>
      <c r="P1052" s="426">
        <v>0</v>
      </c>
      <c r="Q1052" s="426">
        <v>0</v>
      </c>
      <c r="R1052" s="426">
        <v>0</v>
      </c>
      <c r="S1052" s="426">
        <v>0</v>
      </c>
      <c r="T1052" s="426">
        <v>0</v>
      </c>
      <c r="U1052" s="426">
        <v>0</v>
      </c>
      <c r="V1052" s="426">
        <v>0</v>
      </c>
      <c r="W1052" s="426">
        <v>0</v>
      </c>
      <c r="X1052" s="426">
        <v>0</v>
      </c>
      <c r="Y1052" s="426">
        <v>0</v>
      </c>
      <c r="Z1052" s="426">
        <v>0</v>
      </c>
      <c r="AA1052" s="426">
        <v>0</v>
      </c>
      <c r="AB1052" s="426">
        <v>0</v>
      </c>
      <c r="AC1052" s="426">
        <v>0</v>
      </c>
      <c r="AD1052" s="426">
        <v>0</v>
      </c>
      <c r="AE1052" s="426">
        <v>0</v>
      </c>
      <c r="AF1052" s="426">
        <v>0</v>
      </c>
      <c r="AG1052" s="426">
        <v>0</v>
      </c>
      <c r="AH1052" s="426">
        <v>0</v>
      </c>
      <c r="AI1052" s="426">
        <v>0</v>
      </c>
      <c r="AJ1052" s="426">
        <v>0</v>
      </c>
      <c r="AK1052" s="426">
        <v>0</v>
      </c>
      <c r="AL1052" s="426">
        <v>0</v>
      </c>
      <c r="AM1052" s="426">
        <v>0</v>
      </c>
      <c r="AN1052" s="426">
        <v>0</v>
      </c>
      <c r="AO1052" s="426">
        <v>0</v>
      </c>
      <c r="AP1052" s="426">
        <v>0</v>
      </c>
      <c r="AQ1052" s="426">
        <v>0</v>
      </c>
      <c r="AR1052" s="426">
        <v>0</v>
      </c>
      <c r="AS1052" s="426">
        <v>0</v>
      </c>
      <c r="AT1052" s="426">
        <v>0</v>
      </c>
      <c r="AU1052" s="426">
        <v>0</v>
      </c>
      <c r="AV1052" s="426">
        <v>0</v>
      </c>
      <c r="AW1052" s="426">
        <v>0</v>
      </c>
      <c r="AX1052" s="426">
        <v>0</v>
      </c>
      <c r="AY1052" s="426">
        <v>0</v>
      </c>
      <c r="AZ1052" s="426">
        <v>0</v>
      </c>
      <c r="BA1052" s="426">
        <v>0</v>
      </c>
      <c r="BB1052" s="426">
        <v>0</v>
      </c>
      <c r="BC1052" s="426">
        <v>0</v>
      </c>
      <c r="BD1052" s="426">
        <v>0</v>
      </c>
      <c r="BE1052" s="426">
        <v>0</v>
      </c>
      <c r="BF1052" s="426">
        <v>0</v>
      </c>
      <c r="BG1052" s="426">
        <v>0</v>
      </c>
      <c r="BH1052" s="426">
        <v>0</v>
      </c>
      <c r="BI1052" s="426">
        <v>0</v>
      </c>
      <c r="BJ1052" s="196"/>
      <c r="BK1052" s="196"/>
      <c r="BL1052" s="196"/>
      <c r="BM1052" s="196"/>
    </row>
    <row r="1053" spans="1:65" x14ac:dyDescent="0.35">
      <c r="A1053" s="196"/>
      <c r="B1053" s="397">
        <v>0</v>
      </c>
      <c r="C1053" s="398"/>
      <c r="D1053" s="399" t="s">
        <v>499</v>
      </c>
      <c r="E1053" s="398"/>
      <c r="F1053" s="400"/>
      <c r="G1053" s="401">
        <v>0</v>
      </c>
      <c r="H1053" s="401">
        <v>0</v>
      </c>
      <c r="I1053" s="401">
        <v>0</v>
      </c>
      <c r="J1053" s="401">
        <v>0</v>
      </c>
      <c r="K1053" s="401">
        <v>0</v>
      </c>
      <c r="L1053" s="401">
        <v>0</v>
      </c>
      <c r="M1053" s="401">
        <v>0</v>
      </c>
      <c r="N1053" s="401">
        <v>0</v>
      </c>
      <c r="O1053" s="401">
        <v>0</v>
      </c>
      <c r="P1053" s="401">
        <v>0</v>
      </c>
      <c r="Q1053" s="401">
        <v>0</v>
      </c>
      <c r="R1053" s="401">
        <v>0</v>
      </c>
      <c r="S1053" s="401">
        <v>0</v>
      </c>
      <c r="T1053" s="401">
        <v>0</v>
      </c>
      <c r="U1053" s="401">
        <v>0</v>
      </c>
      <c r="V1053" s="401">
        <v>0</v>
      </c>
      <c r="W1053" s="401">
        <v>0</v>
      </c>
      <c r="X1053" s="401">
        <v>0</v>
      </c>
      <c r="Y1053" s="401">
        <v>0</v>
      </c>
      <c r="Z1053" s="401">
        <v>0</v>
      </c>
      <c r="AA1053" s="401">
        <v>0</v>
      </c>
      <c r="AB1053" s="401">
        <v>0</v>
      </c>
      <c r="AC1053" s="401">
        <v>0</v>
      </c>
      <c r="AD1053" s="401">
        <v>0</v>
      </c>
      <c r="AE1053" s="401">
        <v>0</v>
      </c>
      <c r="AF1053" s="401">
        <v>0</v>
      </c>
      <c r="AG1053" s="401">
        <v>0</v>
      </c>
      <c r="AH1053" s="401">
        <v>0</v>
      </c>
      <c r="AI1053" s="401">
        <v>0</v>
      </c>
      <c r="AJ1053" s="401">
        <v>0</v>
      </c>
      <c r="AK1053" s="401">
        <v>0</v>
      </c>
      <c r="AL1053" s="401">
        <v>0</v>
      </c>
      <c r="AM1053" s="401">
        <v>0</v>
      </c>
      <c r="AN1053" s="401">
        <v>0</v>
      </c>
      <c r="AO1053" s="401">
        <v>0</v>
      </c>
      <c r="AP1053" s="401">
        <v>0</v>
      </c>
      <c r="AQ1053" s="401">
        <v>0</v>
      </c>
      <c r="AR1053" s="401">
        <v>0</v>
      </c>
      <c r="AS1053" s="401">
        <v>0</v>
      </c>
      <c r="AT1053" s="401">
        <v>0</v>
      </c>
      <c r="AU1053" s="401">
        <v>0</v>
      </c>
      <c r="AV1053" s="401">
        <v>0</v>
      </c>
      <c r="AW1053" s="401">
        <v>0</v>
      </c>
      <c r="AX1053" s="401">
        <v>0</v>
      </c>
      <c r="AY1053" s="401">
        <v>0</v>
      </c>
      <c r="AZ1053" s="401">
        <v>0</v>
      </c>
      <c r="BA1053" s="401">
        <v>0</v>
      </c>
      <c r="BB1053" s="401">
        <v>0</v>
      </c>
      <c r="BC1053" s="401">
        <v>0</v>
      </c>
      <c r="BD1053" s="401">
        <v>0</v>
      </c>
      <c r="BE1053" s="401">
        <v>0</v>
      </c>
      <c r="BF1053" s="401">
        <v>0</v>
      </c>
      <c r="BG1053" s="401">
        <v>0</v>
      </c>
      <c r="BH1053" s="401">
        <v>0</v>
      </c>
      <c r="BI1053" s="401">
        <v>0</v>
      </c>
      <c r="BJ1053" s="196"/>
      <c r="BK1053" s="196"/>
      <c r="BL1053" s="196"/>
      <c r="BM1053" s="196"/>
    </row>
    <row r="1054" spans="1:65" ht="118" x14ac:dyDescent="0.35">
      <c r="A1054" s="196"/>
      <c r="B1054" s="196"/>
      <c r="C1054" s="402"/>
      <c r="D1054" s="404" t="s">
        <v>500</v>
      </c>
      <c r="E1054" s="405">
        <v>0</v>
      </c>
      <c r="F1054" s="406"/>
      <c r="G1054" s="407"/>
      <c r="H1054" s="407"/>
      <c r="I1054" s="407"/>
      <c r="J1054" s="407"/>
      <c r="K1054" s="407"/>
      <c r="L1054" s="407"/>
      <c r="M1054" s="407"/>
      <c r="N1054" s="407"/>
      <c r="O1054" s="407"/>
      <c r="P1054" s="407"/>
      <c r="Q1054" s="425"/>
      <c r="R1054" s="425"/>
      <c r="S1054" s="425"/>
      <c r="T1054" s="425"/>
      <c r="U1054" s="425"/>
      <c r="V1054" s="425"/>
      <c r="W1054" s="425"/>
      <c r="X1054" s="425"/>
      <c r="Y1054" s="425"/>
      <c r="Z1054" s="425"/>
      <c r="AA1054" s="425"/>
      <c r="AB1054" s="425"/>
      <c r="AC1054" s="425"/>
      <c r="AD1054" s="425"/>
      <c r="AE1054" s="425"/>
      <c r="AF1054" s="425"/>
      <c r="AG1054" s="425"/>
      <c r="AH1054" s="425"/>
      <c r="AI1054" s="425"/>
      <c r="AJ1054" s="425"/>
      <c r="AK1054" s="425"/>
      <c r="AL1054" s="425"/>
      <c r="AM1054" s="425"/>
      <c r="AN1054" s="425"/>
      <c r="AO1054" s="425"/>
      <c r="AP1054" s="425"/>
      <c r="AQ1054" s="425"/>
      <c r="AR1054" s="425"/>
      <c r="AS1054" s="425"/>
      <c r="AT1054" s="425"/>
      <c r="AU1054" s="425"/>
      <c r="AV1054" s="425"/>
      <c r="AW1054" s="425"/>
      <c r="AX1054" s="425"/>
      <c r="AY1054" s="425"/>
      <c r="AZ1054" s="425"/>
      <c r="BA1054" s="425"/>
      <c r="BB1054" s="425"/>
      <c r="BC1054" s="425"/>
      <c r="BD1054" s="425"/>
      <c r="BE1054" s="425"/>
      <c r="BF1054" s="425"/>
      <c r="BG1054" s="425"/>
      <c r="BH1054" s="425"/>
      <c r="BI1054" s="425"/>
      <c r="BJ1054" s="196"/>
      <c r="BK1054" s="196"/>
      <c r="BL1054" s="196"/>
      <c r="BM1054" s="196"/>
    </row>
    <row r="1055" spans="1:65" x14ac:dyDescent="0.35">
      <c r="A1055" s="196"/>
      <c r="B1055" s="196"/>
      <c r="C1055" s="402"/>
      <c r="D1055" s="404"/>
      <c r="E1055" s="405">
        <v>1</v>
      </c>
      <c r="F1055" s="406"/>
      <c r="G1055" s="523"/>
      <c r="H1055" s="425">
        <v>0</v>
      </c>
      <c r="I1055" s="425">
        <v>0</v>
      </c>
      <c r="J1055" s="425">
        <v>0</v>
      </c>
      <c r="K1055" s="425">
        <v>0</v>
      </c>
      <c r="L1055" s="425">
        <v>0</v>
      </c>
      <c r="M1055" s="425">
        <v>0</v>
      </c>
      <c r="N1055" s="425">
        <v>0</v>
      </c>
      <c r="O1055" s="425">
        <v>0</v>
      </c>
      <c r="P1055" s="425">
        <v>0</v>
      </c>
      <c r="Q1055" s="425">
        <v>0</v>
      </c>
      <c r="R1055" s="425">
        <v>0</v>
      </c>
      <c r="S1055" s="425">
        <v>0</v>
      </c>
      <c r="T1055" s="425">
        <v>0</v>
      </c>
      <c r="U1055" s="425">
        <v>0</v>
      </c>
      <c r="V1055" s="425">
        <v>0</v>
      </c>
      <c r="W1055" s="425">
        <v>0</v>
      </c>
      <c r="X1055" s="425">
        <v>0</v>
      </c>
      <c r="Y1055" s="425">
        <v>0</v>
      </c>
      <c r="Z1055" s="425">
        <v>0</v>
      </c>
      <c r="AA1055" s="425">
        <v>0</v>
      </c>
      <c r="AB1055" s="425">
        <v>0</v>
      </c>
      <c r="AC1055" s="425">
        <v>0</v>
      </c>
      <c r="AD1055" s="425">
        <v>0</v>
      </c>
      <c r="AE1055" s="425">
        <v>0</v>
      </c>
      <c r="AF1055" s="425">
        <v>0</v>
      </c>
      <c r="AG1055" s="425">
        <v>0</v>
      </c>
      <c r="AH1055" s="425">
        <v>0</v>
      </c>
      <c r="AI1055" s="425">
        <v>0</v>
      </c>
      <c r="AJ1055" s="425">
        <v>0</v>
      </c>
      <c r="AK1055" s="425">
        <v>0</v>
      </c>
      <c r="AL1055" s="425">
        <v>0</v>
      </c>
      <c r="AM1055" s="425">
        <v>0</v>
      </c>
      <c r="AN1055" s="425">
        <v>0</v>
      </c>
      <c r="AO1055" s="425">
        <v>0</v>
      </c>
      <c r="AP1055" s="425">
        <v>0</v>
      </c>
      <c r="AQ1055" s="425">
        <v>0</v>
      </c>
      <c r="AR1055" s="425">
        <v>0</v>
      </c>
      <c r="AS1055" s="425">
        <v>0</v>
      </c>
      <c r="AT1055" s="425">
        <v>0</v>
      </c>
      <c r="AU1055" s="425">
        <v>0</v>
      </c>
      <c r="AV1055" s="425">
        <v>0</v>
      </c>
      <c r="AW1055" s="425">
        <v>0</v>
      </c>
      <c r="AX1055" s="425">
        <v>0</v>
      </c>
      <c r="AY1055" s="425">
        <v>0</v>
      </c>
      <c r="AZ1055" s="425">
        <v>0</v>
      </c>
      <c r="BA1055" s="425">
        <v>0</v>
      </c>
      <c r="BB1055" s="425">
        <v>0</v>
      </c>
      <c r="BC1055" s="425">
        <v>0</v>
      </c>
      <c r="BD1055" s="425">
        <v>0</v>
      </c>
      <c r="BE1055" s="425">
        <v>0</v>
      </c>
      <c r="BF1055" s="425">
        <v>0</v>
      </c>
      <c r="BG1055" s="425">
        <v>0</v>
      </c>
      <c r="BH1055" s="425">
        <v>0</v>
      </c>
      <c r="BI1055" s="425">
        <v>0</v>
      </c>
      <c r="BJ1055" s="196"/>
      <c r="BK1055" s="196"/>
      <c r="BL1055" s="196"/>
      <c r="BM1055" s="196"/>
    </row>
    <row r="1056" spans="1:65" x14ac:dyDescent="0.35">
      <c r="A1056" s="196"/>
      <c r="B1056" s="196"/>
      <c r="C1056" s="402"/>
      <c r="D1056" s="404"/>
      <c r="E1056" s="405">
        <v>2</v>
      </c>
      <c r="F1056" s="406"/>
      <c r="G1056" s="408"/>
      <c r="H1056" s="524"/>
      <c r="I1056" s="425">
        <v>0</v>
      </c>
      <c r="J1056" s="425">
        <v>0</v>
      </c>
      <c r="K1056" s="425">
        <v>0</v>
      </c>
      <c r="L1056" s="425">
        <v>0</v>
      </c>
      <c r="M1056" s="425">
        <v>0</v>
      </c>
      <c r="N1056" s="425">
        <v>0</v>
      </c>
      <c r="O1056" s="425">
        <v>0</v>
      </c>
      <c r="P1056" s="425">
        <v>0</v>
      </c>
      <c r="Q1056" s="425">
        <v>0</v>
      </c>
      <c r="R1056" s="425">
        <v>0</v>
      </c>
      <c r="S1056" s="425">
        <v>0</v>
      </c>
      <c r="T1056" s="425">
        <v>0</v>
      </c>
      <c r="U1056" s="425">
        <v>0</v>
      </c>
      <c r="V1056" s="425">
        <v>0</v>
      </c>
      <c r="W1056" s="425">
        <v>0</v>
      </c>
      <c r="X1056" s="425">
        <v>0</v>
      </c>
      <c r="Y1056" s="425">
        <v>0</v>
      </c>
      <c r="Z1056" s="425">
        <v>0</v>
      </c>
      <c r="AA1056" s="425">
        <v>0</v>
      </c>
      <c r="AB1056" s="425">
        <v>0</v>
      </c>
      <c r="AC1056" s="425">
        <v>0</v>
      </c>
      <c r="AD1056" s="425">
        <v>0</v>
      </c>
      <c r="AE1056" s="425">
        <v>0</v>
      </c>
      <c r="AF1056" s="425">
        <v>0</v>
      </c>
      <c r="AG1056" s="425">
        <v>0</v>
      </c>
      <c r="AH1056" s="425">
        <v>0</v>
      </c>
      <c r="AI1056" s="425">
        <v>0</v>
      </c>
      <c r="AJ1056" s="425">
        <v>0</v>
      </c>
      <c r="AK1056" s="425">
        <v>0</v>
      </c>
      <c r="AL1056" s="425">
        <v>0</v>
      </c>
      <c r="AM1056" s="425">
        <v>0</v>
      </c>
      <c r="AN1056" s="425">
        <v>0</v>
      </c>
      <c r="AO1056" s="425">
        <v>0</v>
      </c>
      <c r="AP1056" s="425">
        <v>0</v>
      </c>
      <c r="AQ1056" s="425">
        <v>0</v>
      </c>
      <c r="AR1056" s="425">
        <v>0</v>
      </c>
      <c r="AS1056" s="425">
        <v>0</v>
      </c>
      <c r="AT1056" s="425">
        <v>0</v>
      </c>
      <c r="AU1056" s="425">
        <v>0</v>
      </c>
      <c r="AV1056" s="425">
        <v>0</v>
      </c>
      <c r="AW1056" s="425">
        <v>0</v>
      </c>
      <c r="AX1056" s="425">
        <v>0</v>
      </c>
      <c r="AY1056" s="425">
        <v>0</v>
      </c>
      <c r="AZ1056" s="425">
        <v>0</v>
      </c>
      <c r="BA1056" s="425">
        <v>0</v>
      </c>
      <c r="BB1056" s="425">
        <v>0</v>
      </c>
      <c r="BC1056" s="425">
        <v>0</v>
      </c>
      <c r="BD1056" s="425">
        <v>0</v>
      </c>
      <c r="BE1056" s="425">
        <v>0</v>
      </c>
      <c r="BF1056" s="425">
        <v>0</v>
      </c>
      <c r="BG1056" s="425">
        <v>0</v>
      </c>
      <c r="BH1056" s="425">
        <v>0</v>
      </c>
      <c r="BI1056" s="425">
        <v>0</v>
      </c>
      <c r="BJ1056" s="407"/>
      <c r="BK1056" s="196"/>
      <c r="BL1056" s="196"/>
      <c r="BM1056" s="196"/>
    </row>
    <row r="1057" spans="1:65" x14ac:dyDescent="0.35">
      <c r="A1057" s="196"/>
      <c r="B1057" s="196"/>
      <c r="C1057" s="402"/>
      <c r="D1057" s="404"/>
      <c r="E1057" s="405">
        <v>3</v>
      </c>
      <c r="F1057" s="406"/>
      <c r="G1057" s="408"/>
      <c r="H1057" s="409"/>
      <c r="I1057" s="524"/>
      <c r="J1057" s="425">
        <v>0</v>
      </c>
      <c r="K1057" s="425">
        <v>0</v>
      </c>
      <c r="L1057" s="425">
        <v>0</v>
      </c>
      <c r="M1057" s="425">
        <v>0</v>
      </c>
      <c r="N1057" s="425">
        <v>0</v>
      </c>
      <c r="O1057" s="425">
        <v>0</v>
      </c>
      <c r="P1057" s="425">
        <v>0</v>
      </c>
      <c r="Q1057" s="425">
        <v>0</v>
      </c>
      <c r="R1057" s="425">
        <v>0</v>
      </c>
      <c r="S1057" s="425">
        <v>0</v>
      </c>
      <c r="T1057" s="425">
        <v>0</v>
      </c>
      <c r="U1057" s="425">
        <v>0</v>
      </c>
      <c r="V1057" s="425">
        <v>0</v>
      </c>
      <c r="W1057" s="425">
        <v>0</v>
      </c>
      <c r="X1057" s="425">
        <v>0</v>
      </c>
      <c r="Y1057" s="425">
        <v>0</v>
      </c>
      <c r="Z1057" s="425">
        <v>0</v>
      </c>
      <c r="AA1057" s="425">
        <v>0</v>
      </c>
      <c r="AB1057" s="425">
        <v>0</v>
      </c>
      <c r="AC1057" s="425">
        <v>0</v>
      </c>
      <c r="AD1057" s="425">
        <v>0</v>
      </c>
      <c r="AE1057" s="425">
        <v>0</v>
      </c>
      <c r="AF1057" s="425">
        <v>0</v>
      </c>
      <c r="AG1057" s="425">
        <v>0</v>
      </c>
      <c r="AH1057" s="425">
        <v>0</v>
      </c>
      <c r="AI1057" s="425">
        <v>0</v>
      </c>
      <c r="AJ1057" s="425">
        <v>0</v>
      </c>
      <c r="AK1057" s="425">
        <v>0</v>
      </c>
      <c r="AL1057" s="425">
        <v>0</v>
      </c>
      <c r="AM1057" s="425">
        <v>0</v>
      </c>
      <c r="AN1057" s="425">
        <v>0</v>
      </c>
      <c r="AO1057" s="425">
        <v>0</v>
      </c>
      <c r="AP1057" s="425">
        <v>0</v>
      </c>
      <c r="AQ1057" s="425">
        <v>0</v>
      </c>
      <c r="AR1057" s="425">
        <v>0</v>
      </c>
      <c r="AS1057" s="425">
        <v>0</v>
      </c>
      <c r="AT1057" s="425">
        <v>0</v>
      </c>
      <c r="AU1057" s="425">
        <v>0</v>
      </c>
      <c r="AV1057" s="425">
        <v>0</v>
      </c>
      <c r="AW1057" s="425">
        <v>0</v>
      </c>
      <c r="AX1057" s="425">
        <v>0</v>
      </c>
      <c r="AY1057" s="425">
        <v>0</v>
      </c>
      <c r="AZ1057" s="425">
        <v>0</v>
      </c>
      <c r="BA1057" s="425">
        <v>0</v>
      </c>
      <c r="BB1057" s="425">
        <v>0</v>
      </c>
      <c r="BC1057" s="425">
        <v>0</v>
      </c>
      <c r="BD1057" s="425">
        <v>0</v>
      </c>
      <c r="BE1057" s="425">
        <v>0</v>
      </c>
      <c r="BF1057" s="425">
        <v>0</v>
      </c>
      <c r="BG1057" s="425">
        <v>0</v>
      </c>
      <c r="BH1057" s="425">
        <v>0</v>
      </c>
      <c r="BI1057" s="425">
        <v>0</v>
      </c>
      <c r="BJ1057" s="196"/>
      <c r="BK1057" s="196"/>
      <c r="BL1057" s="196"/>
      <c r="BM1057" s="196"/>
    </row>
    <row r="1058" spans="1:65" x14ac:dyDescent="0.35">
      <c r="A1058" s="196"/>
      <c r="B1058" s="196"/>
      <c r="C1058" s="402"/>
      <c r="D1058" s="404"/>
      <c r="E1058" s="405">
        <v>4</v>
      </c>
      <c r="F1058" s="406"/>
      <c r="G1058" s="408"/>
      <c r="H1058" s="409"/>
      <c r="I1058" s="409"/>
      <c r="J1058" s="524"/>
      <c r="K1058" s="425">
        <v>0</v>
      </c>
      <c r="L1058" s="425">
        <v>0</v>
      </c>
      <c r="M1058" s="425">
        <v>0</v>
      </c>
      <c r="N1058" s="425">
        <v>0</v>
      </c>
      <c r="O1058" s="425">
        <v>0</v>
      </c>
      <c r="P1058" s="425">
        <v>0</v>
      </c>
      <c r="Q1058" s="425">
        <v>0</v>
      </c>
      <c r="R1058" s="425">
        <v>0</v>
      </c>
      <c r="S1058" s="425">
        <v>0</v>
      </c>
      <c r="T1058" s="425">
        <v>0</v>
      </c>
      <c r="U1058" s="425">
        <v>0</v>
      </c>
      <c r="V1058" s="425">
        <v>0</v>
      </c>
      <c r="W1058" s="425">
        <v>0</v>
      </c>
      <c r="X1058" s="425">
        <v>0</v>
      </c>
      <c r="Y1058" s="425">
        <v>0</v>
      </c>
      <c r="Z1058" s="425">
        <v>0</v>
      </c>
      <c r="AA1058" s="425">
        <v>0</v>
      </c>
      <c r="AB1058" s="425">
        <v>0</v>
      </c>
      <c r="AC1058" s="425">
        <v>0</v>
      </c>
      <c r="AD1058" s="425">
        <v>0</v>
      </c>
      <c r="AE1058" s="425">
        <v>0</v>
      </c>
      <c r="AF1058" s="425">
        <v>0</v>
      </c>
      <c r="AG1058" s="425">
        <v>0</v>
      </c>
      <c r="AH1058" s="425">
        <v>0</v>
      </c>
      <c r="AI1058" s="425">
        <v>0</v>
      </c>
      <c r="AJ1058" s="425">
        <v>0</v>
      </c>
      <c r="AK1058" s="425">
        <v>0</v>
      </c>
      <c r="AL1058" s="425">
        <v>0</v>
      </c>
      <c r="AM1058" s="425">
        <v>0</v>
      </c>
      <c r="AN1058" s="425">
        <v>0</v>
      </c>
      <c r="AO1058" s="425">
        <v>0</v>
      </c>
      <c r="AP1058" s="425">
        <v>0</v>
      </c>
      <c r="AQ1058" s="425">
        <v>0</v>
      </c>
      <c r="AR1058" s="425">
        <v>0</v>
      </c>
      <c r="AS1058" s="425">
        <v>0</v>
      </c>
      <c r="AT1058" s="425">
        <v>0</v>
      </c>
      <c r="AU1058" s="425">
        <v>0</v>
      </c>
      <c r="AV1058" s="425">
        <v>0</v>
      </c>
      <c r="AW1058" s="425">
        <v>0</v>
      </c>
      <c r="AX1058" s="425">
        <v>0</v>
      </c>
      <c r="AY1058" s="425">
        <v>0</v>
      </c>
      <c r="AZ1058" s="425">
        <v>0</v>
      </c>
      <c r="BA1058" s="425">
        <v>0</v>
      </c>
      <c r="BB1058" s="425">
        <v>0</v>
      </c>
      <c r="BC1058" s="425">
        <v>0</v>
      </c>
      <c r="BD1058" s="425">
        <v>0</v>
      </c>
      <c r="BE1058" s="425">
        <v>0</v>
      </c>
      <c r="BF1058" s="425">
        <v>0</v>
      </c>
      <c r="BG1058" s="425">
        <v>0</v>
      </c>
      <c r="BH1058" s="425">
        <v>0</v>
      </c>
      <c r="BI1058" s="425">
        <v>0</v>
      </c>
      <c r="BJ1058" s="196"/>
      <c r="BK1058" s="196"/>
      <c r="BL1058" s="196"/>
      <c r="BM1058" s="196"/>
    </row>
    <row r="1059" spans="1:65" x14ac:dyDescent="0.35">
      <c r="A1059" s="196"/>
      <c r="B1059" s="196"/>
      <c r="C1059" s="402"/>
      <c r="D1059" s="404"/>
      <c r="E1059" s="405">
        <v>5</v>
      </c>
      <c r="F1059" s="406"/>
      <c r="G1059" s="408"/>
      <c r="H1059" s="409"/>
      <c r="I1059" s="409"/>
      <c r="J1059" s="409"/>
      <c r="K1059" s="524"/>
      <c r="L1059" s="425">
        <v>0</v>
      </c>
      <c r="M1059" s="425">
        <v>0</v>
      </c>
      <c r="N1059" s="425">
        <v>0</v>
      </c>
      <c r="O1059" s="425">
        <v>0</v>
      </c>
      <c r="P1059" s="425">
        <v>0</v>
      </c>
      <c r="Q1059" s="425">
        <v>0</v>
      </c>
      <c r="R1059" s="425">
        <v>0</v>
      </c>
      <c r="S1059" s="425">
        <v>0</v>
      </c>
      <c r="T1059" s="425">
        <v>0</v>
      </c>
      <c r="U1059" s="425">
        <v>0</v>
      </c>
      <c r="V1059" s="425">
        <v>0</v>
      </c>
      <c r="W1059" s="425">
        <v>0</v>
      </c>
      <c r="X1059" s="425">
        <v>0</v>
      </c>
      <c r="Y1059" s="425">
        <v>0</v>
      </c>
      <c r="Z1059" s="425">
        <v>0</v>
      </c>
      <c r="AA1059" s="425">
        <v>0</v>
      </c>
      <c r="AB1059" s="425">
        <v>0</v>
      </c>
      <c r="AC1059" s="425">
        <v>0</v>
      </c>
      <c r="AD1059" s="425">
        <v>0</v>
      </c>
      <c r="AE1059" s="425">
        <v>0</v>
      </c>
      <c r="AF1059" s="425">
        <v>0</v>
      </c>
      <c r="AG1059" s="425">
        <v>0</v>
      </c>
      <c r="AH1059" s="425">
        <v>0</v>
      </c>
      <c r="AI1059" s="425">
        <v>0</v>
      </c>
      <c r="AJ1059" s="425">
        <v>0</v>
      </c>
      <c r="AK1059" s="425">
        <v>0</v>
      </c>
      <c r="AL1059" s="425">
        <v>0</v>
      </c>
      <c r="AM1059" s="425">
        <v>0</v>
      </c>
      <c r="AN1059" s="425">
        <v>0</v>
      </c>
      <c r="AO1059" s="425">
        <v>0</v>
      </c>
      <c r="AP1059" s="425">
        <v>0</v>
      </c>
      <c r="AQ1059" s="425">
        <v>0</v>
      </c>
      <c r="AR1059" s="425">
        <v>0</v>
      </c>
      <c r="AS1059" s="425">
        <v>0</v>
      </c>
      <c r="AT1059" s="425">
        <v>0</v>
      </c>
      <c r="AU1059" s="425">
        <v>0</v>
      </c>
      <c r="AV1059" s="425">
        <v>0</v>
      </c>
      <c r="AW1059" s="425">
        <v>0</v>
      </c>
      <c r="AX1059" s="425">
        <v>0</v>
      </c>
      <c r="AY1059" s="425">
        <v>0</v>
      </c>
      <c r="AZ1059" s="425">
        <v>0</v>
      </c>
      <c r="BA1059" s="425">
        <v>0</v>
      </c>
      <c r="BB1059" s="425">
        <v>0</v>
      </c>
      <c r="BC1059" s="425">
        <v>0</v>
      </c>
      <c r="BD1059" s="425">
        <v>0</v>
      </c>
      <c r="BE1059" s="425">
        <v>0</v>
      </c>
      <c r="BF1059" s="425">
        <v>0</v>
      </c>
      <c r="BG1059" s="425">
        <v>0</v>
      </c>
      <c r="BH1059" s="425">
        <v>0</v>
      </c>
      <c r="BI1059" s="425">
        <v>0</v>
      </c>
      <c r="BJ1059" s="196"/>
      <c r="BK1059" s="196"/>
      <c r="BL1059" s="196"/>
      <c r="BM1059" s="196"/>
    </row>
    <row r="1060" spans="1:65" x14ac:dyDescent="0.35">
      <c r="A1060" s="196"/>
      <c r="B1060" s="196"/>
      <c r="C1060" s="402"/>
      <c r="D1060" s="404"/>
      <c r="E1060" s="405">
        <v>6</v>
      </c>
      <c r="F1060" s="406"/>
      <c r="G1060" s="408"/>
      <c r="H1060" s="409"/>
      <c r="I1060" s="409"/>
      <c r="J1060" s="409"/>
      <c r="K1060" s="409"/>
      <c r="L1060" s="524"/>
      <c r="M1060" s="425">
        <v>0</v>
      </c>
      <c r="N1060" s="425">
        <v>0</v>
      </c>
      <c r="O1060" s="425">
        <v>0</v>
      </c>
      <c r="P1060" s="425">
        <v>0</v>
      </c>
      <c r="Q1060" s="425">
        <v>0</v>
      </c>
      <c r="R1060" s="425">
        <v>0</v>
      </c>
      <c r="S1060" s="425">
        <v>0</v>
      </c>
      <c r="T1060" s="425">
        <v>0</v>
      </c>
      <c r="U1060" s="425">
        <v>0</v>
      </c>
      <c r="V1060" s="425">
        <v>0</v>
      </c>
      <c r="W1060" s="425">
        <v>0</v>
      </c>
      <c r="X1060" s="425">
        <v>0</v>
      </c>
      <c r="Y1060" s="425">
        <v>0</v>
      </c>
      <c r="Z1060" s="425">
        <v>0</v>
      </c>
      <c r="AA1060" s="425">
        <v>0</v>
      </c>
      <c r="AB1060" s="425">
        <v>0</v>
      </c>
      <c r="AC1060" s="425">
        <v>0</v>
      </c>
      <c r="AD1060" s="425">
        <v>0</v>
      </c>
      <c r="AE1060" s="425">
        <v>0</v>
      </c>
      <c r="AF1060" s="425">
        <v>0</v>
      </c>
      <c r="AG1060" s="425">
        <v>0</v>
      </c>
      <c r="AH1060" s="425">
        <v>0</v>
      </c>
      <c r="AI1060" s="425">
        <v>0</v>
      </c>
      <c r="AJ1060" s="425">
        <v>0</v>
      </c>
      <c r="AK1060" s="425">
        <v>0</v>
      </c>
      <c r="AL1060" s="425">
        <v>0</v>
      </c>
      <c r="AM1060" s="425">
        <v>0</v>
      </c>
      <c r="AN1060" s="425">
        <v>0</v>
      </c>
      <c r="AO1060" s="425">
        <v>0</v>
      </c>
      <c r="AP1060" s="425">
        <v>0</v>
      </c>
      <c r="AQ1060" s="425">
        <v>0</v>
      </c>
      <c r="AR1060" s="425">
        <v>0</v>
      </c>
      <c r="AS1060" s="425">
        <v>0</v>
      </c>
      <c r="AT1060" s="425">
        <v>0</v>
      </c>
      <c r="AU1060" s="425">
        <v>0</v>
      </c>
      <c r="AV1060" s="425">
        <v>0</v>
      </c>
      <c r="AW1060" s="425">
        <v>0</v>
      </c>
      <c r="AX1060" s="425">
        <v>0</v>
      </c>
      <c r="AY1060" s="425">
        <v>0</v>
      </c>
      <c r="AZ1060" s="425">
        <v>0</v>
      </c>
      <c r="BA1060" s="425">
        <v>0</v>
      </c>
      <c r="BB1060" s="425">
        <v>0</v>
      </c>
      <c r="BC1060" s="425">
        <v>0</v>
      </c>
      <c r="BD1060" s="425">
        <v>0</v>
      </c>
      <c r="BE1060" s="425">
        <v>0</v>
      </c>
      <c r="BF1060" s="425">
        <v>0</v>
      </c>
      <c r="BG1060" s="425">
        <v>0</v>
      </c>
      <c r="BH1060" s="425">
        <v>0</v>
      </c>
      <c r="BI1060" s="425">
        <v>0</v>
      </c>
      <c r="BJ1060" s="196"/>
      <c r="BK1060" s="196"/>
      <c r="BL1060" s="196"/>
      <c r="BM1060" s="196"/>
    </row>
    <row r="1061" spans="1:65" x14ac:dyDescent="0.35">
      <c r="A1061" s="196"/>
      <c r="B1061" s="196"/>
      <c r="C1061" s="402"/>
      <c r="D1061" s="404"/>
      <c r="E1061" s="405">
        <v>7</v>
      </c>
      <c r="F1061" s="406"/>
      <c r="G1061" s="408"/>
      <c r="H1061" s="409"/>
      <c r="I1061" s="409"/>
      <c r="J1061" s="409"/>
      <c r="K1061" s="409"/>
      <c r="L1061" s="409"/>
      <c r="M1061" s="524"/>
      <c r="N1061" s="425">
        <v>0</v>
      </c>
      <c r="O1061" s="425">
        <v>0</v>
      </c>
      <c r="P1061" s="425">
        <v>0</v>
      </c>
      <c r="Q1061" s="425">
        <v>0</v>
      </c>
      <c r="R1061" s="425">
        <v>0</v>
      </c>
      <c r="S1061" s="425">
        <v>0</v>
      </c>
      <c r="T1061" s="425">
        <v>0</v>
      </c>
      <c r="U1061" s="425">
        <v>0</v>
      </c>
      <c r="V1061" s="425">
        <v>0</v>
      </c>
      <c r="W1061" s="425">
        <v>0</v>
      </c>
      <c r="X1061" s="425">
        <v>0</v>
      </c>
      <c r="Y1061" s="425">
        <v>0</v>
      </c>
      <c r="Z1061" s="425">
        <v>0</v>
      </c>
      <c r="AA1061" s="425">
        <v>0</v>
      </c>
      <c r="AB1061" s="425">
        <v>0</v>
      </c>
      <c r="AC1061" s="425">
        <v>0</v>
      </c>
      <c r="AD1061" s="425">
        <v>0</v>
      </c>
      <c r="AE1061" s="425">
        <v>0</v>
      </c>
      <c r="AF1061" s="425">
        <v>0</v>
      </c>
      <c r="AG1061" s="425">
        <v>0</v>
      </c>
      <c r="AH1061" s="425">
        <v>0</v>
      </c>
      <c r="AI1061" s="425">
        <v>0</v>
      </c>
      <c r="AJ1061" s="425">
        <v>0</v>
      </c>
      <c r="AK1061" s="425">
        <v>0</v>
      </c>
      <c r="AL1061" s="425">
        <v>0</v>
      </c>
      <c r="AM1061" s="425">
        <v>0</v>
      </c>
      <c r="AN1061" s="425">
        <v>0</v>
      </c>
      <c r="AO1061" s="425">
        <v>0</v>
      </c>
      <c r="AP1061" s="425">
        <v>0</v>
      </c>
      <c r="AQ1061" s="425">
        <v>0</v>
      </c>
      <c r="AR1061" s="425">
        <v>0</v>
      </c>
      <c r="AS1061" s="425">
        <v>0</v>
      </c>
      <c r="AT1061" s="425">
        <v>0</v>
      </c>
      <c r="AU1061" s="425">
        <v>0</v>
      </c>
      <c r="AV1061" s="425">
        <v>0</v>
      </c>
      <c r="AW1061" s="425">
        <v>0</v>
      </c>
      <c r="AX1061" s="425">
        <v>0</v>
      </c>
      <c r="AY1061" s="425">
        <v>0</v>
      </c>
      <c r="AZ1061" s="425">
        <v>0</v>
      </c>
      <c r="BA1061" s="425">
        <v>0</v>
      </c>
      <c r="BB1061" s="425">
        <v>0</v>
      </c>
      <c r="BC1061" s="425">
        <v>0</v>
      </c>
      <c r="BD1061" s="425">
        <v>0</v>
      </c>
      <c r="BE1061" s="425">
        <v>0</v>
      </c>
      <c r="BF1061" s="425">
        <v>0</v>
      </c>
      <c r="BG1061" s="425">
        <v>0</v>
      </c>
      <c r="BH1061" s="425">
        <v>0</v>
      </c>
      <c r="BI1061" s="425">
        <v>0</v>
      </c>
      <c r="BJ1061" s="196"/>
      <c r="BK1061" s="196"/>
      <c r="BL1061" s="196"/>
      <c r="BM1061" s="196"/>
    </row>
    <row r="1062" spans="1:65" x14ac:dyDescent="0.35">
      <c r="A1062" s="196"/>
      <c r="B1062" s="196"/>
      <c r="C1062" s="402"/>
      <c r="D1062" s="404"/>
      <c r="E1062" s="405">
        <v>8</v>
      </c>
      <c r="F1062" s="406"/>
      <c r="G1062" s="408"/>
      <c r="H1062" s="409"/>
      <c r="I1062" s="409"/>
      <c r="J1062" s="409"/>
      <c r="K1062" s="409"/>
      <c r="L1062" s="409"/>
      <c r="M1062" s="409"/>
      <c r="N1062" s="524"/>
      <c r="O1062" s="425">
        <v>0</v>
      </c>
      <c r="P1062" s="425">
        <v>0</v>
      </c>
      <c r="Q1062" s="425">
        <v>0</v>
      </c>
      <c r="R1062" s="425">
        <v>0</v>
      </c>
      <c r="S1062" s="425">
        <v>0</v>
      </c>
      <c r="T1062" s="425">
        <v>0</v>
      </c>
      <c r="U1062" s="425">
        <v>0</v>
      </c>
      <c r="V1062" s="425">
        <v>0</v>
      </c>
      <c r="W1062" s="425">
        <v>0</v>
      </c>
      <c r="X1062" s="425">
        <v>0</v>
      </c>
      <c r="Y1062" s="425">
        <v>0</v>
      </c>
      <c r="Z1062" s="425">
        <v>0</v>
      </c>
      <c r="AA1062" s="425">
        <v>0</v>
      </c>
      <c r="AB1062" s="425">
        <v>0</v>
      </c>
      <c r="AC1062" s="425">
        <v>0</v>
      </c>
      <c r="AD1062" s="425">
        <v>0</v>
      </c>
      <c r="AE1062" s="425">
        <v>0</v>
      </c>
      <c r="AF1062" s="425">
        <v>0</v>
      </c>
      <c r="AG1062" s="425">
        <v>0</v>
      </c>
      <c r="AH1062" s="425">
        <v>0</v>
      </c>
      <c r="AI1062" s="425">
        <v>0</v>
      </c>
      <c r="AJ1062" s="425">
        <v>0</v>
      </c>
      <c r="AK1062" s="425">
        <v>0</v>
      </c>
      <c r="AL1062" s="425">
        <v>0</v>
      </c>
      <c r="AM1062" s="425">
        <v>0</v>
      </c>
      <c r="AN1062" s="425">
        <v>0</v>
      </c>
      <c r="AO1062" s="425">
        <v>0</v>
      </c>
      <c r="AP1062" s="425">
        <v>0</v>
      </c>
      <c r="AQ1062" s="425">
        <v>0</v>
      </c>
      <c r="AR1062" s="425">
        <v>0</v>
      </c>
      <c r="AS1062" s="425">
        <v>0</v>
      </c>
      <c r="AT1062" s="425">
        <v>0</v>
      </c>
      <c r="AU1062" s="425">
        <v>0</v>
      </c>
      <c r="AV1062" s="425">
        <v>0</v>
      </c>
      <c r="AW1062" s="425">
        <v>0</v>
      </c>
      <c r="AX1062" s="425">
        <v>0</v>
      </c>
      <c r="AY1062" s="425">
        <v>0</v>
      </c>
      <c r="AZ1062" s="425">
        <v>0</v>
      </c>
      <c r="BA1062" s="425">
        <v>0</v>
      </c>
      <c r="BB1062" s="425">
        <v>0</v>
      </c>
      <c r="BC1062" s="425">
        <v>0</v>
      </c>
      <c r="BD1062" s="425">
        <v>0</v>
      </c>
      <c r="BE1062" s="425">
        <v>0</v>
      </c>
      <c r="BF1062" s="425">
        <v>0</v>
      </c>
      <c r="BG1062" s="425">
        <v>0</v>
      </c>
      <c r="BH1062" s="425">
        <v>0</v>
      </c>
      <c r="BI1062" s="425">
        <v>0</v>
      </c>
      <c r="BJ1062" s="196"/>
      <c r="BK1062" s="196"/>
      <c r="BL1062" s="196"/>
      <c r="BM1062" s="196"/>
    </row>
    <row r="1063" spans="1:65" x14ac:dyDescent="0.35">
      <c r="A1063" s="196"/>
      <c r="B1063" s="196"/>
      <c r="C1063" s="402"/>
      <c r="D1063" s="404"/>
      <c r="E1063" s="405">
        <v>9</v>
      </c>
      <c r="F1063" s="406"/>
      <c r="G1063" s="408"/>
      <c r="H1063" s="409"/>
      <c r="I1063" s="409"/>
      <c r="J1063" s="409"/>
      <c r="K1063" s="409"/>
      <c r="L1063" s="409"/>
      <c r="M1063" s="409"/>
      <c r="N1063" s="409"/>
      <c r="O1063" s="524"/>
      <c r="P1063" s="425">
        <v>0</v>
      </c>
      <c r="Q1063" s="425">
        <v>0</v>
      </c>
      <c r="R1063" s="425">
        <v>0</v>
      </c>
      <c r="S1063" s="425">
        <v>0</v>
      </c>
      <c r="T1063" s="425">
        <v>0</v>
      </c>
      <c r="U1063" s="425">
        <v>0</v>
      </c>
      <c r="V1063" s="425">
        <v>0</v>
      </c>
      <c r="W1063" s="425">
        <v>0</v>
      </c>
      <c r="X1063" s="425">
        <v>0</v>
      </c>
      <c r="Y1063" s="425">
        <v>0</v>
      </c>
      <c r="Z1063" s="425">
        <v>0</v>
      </c>
      <c r="AA1063" s="425">
        <v>0</v>
      </c>
      <c r="AB1063" s="425">
        <v>0</v>
      </c>
      <c r="AC1063" s="425">
        <v>0</v>
      </c>
      <c r="AD1063" s="425">
        <v>0</v>
      </c>
      <c r="AE1063" s="425">
        <v>0</v>
      </c>
      <c r="AF1063" s="425">
        <v>0</v>
      </c>
      <c r="AG1063" s="425">
        <v>0</v>
      </c>
      <c r="AH1063" s="425">
        <v>0</v>
      </c>
      <c r="AI1063" s="425">
        <v>0</v>
      </c>
      <c r="AJ1063" s="425">
        <v>0</v>
      </c>
      <c r="AK1063" s="425">
        <v>0</v>
      </c>
      <c r="AL1063" s="425">
        <v>0</v>
      </c>
      <c r="AM1063" s="425">
        <v>0</v>
      </c>
      <c r="AN1063" s="425">
        <v>0</v>
      </c>
      <c r="AO1063" s="425">
        <v>0</v>
      </c>
      <c r="AP1063" s="425">
        <v>0</v>
      </c>
      <c r="AQ1063" s="425">
        <v>0</v>
      </c>
      <c r="AR1063" s="425">
        <v>0</v>
      </c>
      <c r="AS1063" s="425">
        <v>0</v>
      </c>
      <c r="AT1063" s="425">
        <v>0</v>
      </c>
      <c r="AU1063" s="425">
        <v>0</v>
      </c>
      <c r="AV1063" s="425">
        <v>0</v>
      </c>
      <c r="AW1063" s="425">
        <v>0</v>
      </c>
      <c r="AX1063" s="425">
        <v>0</v>
      </c>
      <c r="AY1063" s="425">
        <v>0</v>
      </c>
      <c r="AZ1063" s="425">
        <v>0</v>
      </c>
      <c r="BA1063" s="425">
        <v>0</v>
      </c>
      <c r="BB1063" s="425">
        <v>0</v>
      </c>
      <c r="BC1063" s="425">
        <v>0</v>
      </c>
      <c r="BD1063" s="425">
        <v>0</v>
      </c>
      <c r="BE1063" s="425">
        <v>0</v>
      </c>
      <c r="BF1063" s="425">
        <v>0</v>
      </c>
      <c r="BG1063" s="425">
        <v>0</v>
      </c>
      <c r="BH1063" s="425">
        <v>0</v>
      </c>
      <c r="BI1063" s="425">
        <v>0</v>
      </c>
      <c r="BJ1063" s="196"/>
      <c r="BK1063" s="196"/>
      <c r="BL1063" s="196"/>
      <c r="BM1063" s="196"/>
    </row>
    <row r="1064" spans="1:65" x14ac:dyDescent="0.35">
      <c r="A1064" s="196"/>
      <c r="B1064" s="196"/>
      <c r="C1064" s="402"/>
      <c r="D1064" s="404"/>
      <c r="E1064" s="411">
        <v>10</v>
      </c>
      <c r="F1064" s="406"/>
      <c r="G1064" s="408"/>
      <c r="H1064" s="409"/>
      <c r="I1064" s="409"/>
      <c r="J1064" s="409"/>
      <c r="K1064" s="409"/>
      <c r="L1064" s="409"/>
      <c r="M1064" s="409"/>
      <c r="N1064" s="409"/>
      <c r="O1064" s="409"/>
      <c r="P1064" s="524"/>
      <c r="Q1064" s="425">
        <v>0</v>
      </c>
      <c r="R1064" s="425">
        <v>0</v>
      </c>
      <c r="S1064" s="425">
        <v>0</v>
      </c>
      <c r="T1064" s="425">
        <v>0</v>
      </c>
      <c r="U1064" s="425">
        <v>0</v>
      </c>
      <c r="V1064" s="425">
        <v>0</v>
      </c>
      <c r="W1064" s="425">
        <v>0</v>
      </c>
      <c r="X1064" s="425">
        <v>0</v>
      </c>
      <c r="Y1064" s="425">
        <v>0</v>
      </c>
      <c r="Z1064" s="425">
        <v>0</v>
      </c>
      <c r="AA1064" s="425">
        <v>0</v>
      </c>
      <c r="AB1064" s="425">
        <v>0</v>
      </c>
      <c r="AC1064" s="425">
        <v>0</v>
      </c>
      <c r="AD1064" s="425">
        <v>0</v>
      </c>
      <c r="AE1064" s="425">
        <v>0</v>
      </c>
      <c r="AF1064" s="425">
        <v>0</v>
      </c>
      <c r="AG1064" s="425">
        <v>0</v>
      </c>
      <c r="AH1064" s="425">
        <v>0</v>
      </c>
      <c r="AI1064" s="425">
        <v>0</v>
      </c>
      <c r="AJ1064" s="425">
        <v>0</v>
      </c>
      <c r="AK1064" s="425">
        <v>0</v>
      </c>
      <c r="AL1064" s="425">
        <v>0</v>
      </c>
      <c r="AM1064" s="425">
        <v>0</v>
      </c>
      <c r="AN1064" s="425">
        <v>0</v>
      </c>
      <c r="AO1064" s="425">
        <v>0</v>
      </c>
      <c r="AP1064" s="425">
        <v>0</v>
      </c>
      <c r="AQ1064" s="425">
        <v>0</v>
      </c>
      <c r="AR1064" s="425">
        <v>0</v>
      </c>
      <c r="AS1064" s="425">
        <v>0</v>
      </c>
      <c r="AT1064" s="425">
        <v>0</v>
      </c>
      <c r="AU1064" s="425">
        <v>0</v>
      </c>
      <c r="AV1064" s="425">
        <v>0</v>
      </c>
      <c r="AW1064" s="425">
        <v>0</v>
      </c>
      <c r="AX1064" s="425">
        <v>0</v>
      </c>
      <c r="AY1064" s="425">
        <v>0</v>
      </c>
      <c r="AZ1064" s="425">
        <v>0</v>
      </c>
      <c r="BA1064" s="425">
        <v>0</v>
      </c>
      <c r="BB1064" s="425">
        <v>0</v>
      </c>
      <c r="BC1064" s="425">
        <v>0</v>
      </c>
      <c r="BD1064" s="425">
        <v>0</v>
      </c>
      <c r="BE1064" s="425">
        <v>0</v>
      </c>
      <c r="BF1064" s="425">
        <v>0</v>
      </c>
      <c r="BG1064" s="425">
        <v>0</v>
      </c>
      <c r="BH1064" s="425">
        <v>0</v>
      </c>
      <c r="BI1064" s="425">
        <v>0</v>
      </c>
      <c r="BJ1064" s="196"/>
      <c r="BK1064" s="196"/>
      <c r="BL1064" s="196"/>
      <c r="BM1064" s="196"/>
    </row>
    <row r="1065" spans="1:65" x14ac:dyDescent="0.35">
      <c r="A1065" s="196"/>
      <c r="B1065" s="196"/>
      <c r="C1065" s="402">
        <v>0</v>
      </c>
      <c r="D1065" s="196"/>
      <c r="E1065" s="196"/>
      <c r="F1065" s="412"/>
      <c r="G1065" s="426">
        <v>0</v>
      </c>
      <c r="H1065" s="426">
        <v>0</v>
      </c>
      <c r="I1065" s="426">
        <v>0</v>
      </c>
      <c r="J1065" s="426">
        <v>0</v>
      </c>
      <c r="K1065" s="426">
        <v>0</v>
      </c>
      <c r="L1065" s="426">
        <v>0</v>
      </c>
      <c r="M1065" s="426">
        <v>0</v>
      </c>
      <c r="N1065" s="426">
        <v>0</v>
      </c>
      <c r="O1065" s="426">
        <v>0</v>
      </c>
      <c r="P1065" s="426">
        <v>0</v>
      </c>
      <c r="Q1065" s="426">
        <v>0</v>
      </c>
      <c r="R1065" s="426">
        <v>0</v>
      </c>
      <c r="S1065" s="426">
        <v>0</v>
      </c>
      <c r="T1065" s="426">
        <v>0</v>
      </c>
      <c r="U1065" s="426">
        <v>0</v>
      </c>
      <c r="V1065" s="426">
        <v>0</v>
      </c>
      <c r="W1065" s="426">
        <v>0</v>
      </c>
      <c r="X1065" s="426">
        <v>0</v>
      </c>
      <c r="Y1065" s="426">
        <v>0</v>
      </c>
      <c r="Z1065" s="426">
        <v>0</v>
      </c>
      <c r="AA1065" s="426">
        <v>0</v>
      </c>
      <c r="AB1065" s="426">
        <v>0</v>
      </c>
      <c r="AC1065" s="426">
        <v>0</v>
      </c>
      <c r="AD1065" s="426">
        <v>0</v>
      </c>
      <c r="AE1065" s="426">
        <v>0</v>
      </c>
      <c r="AF1065" s="426">
        <v>0</v>
      </c>
      <c r="AG1065" s="426">
        <v>0</v>
      </c>
      <c r="AH1065" s="426">
        <v>0</v>
      </c>
      <c r="AI1065" s="426">
        <v>0</v>
      </c>
      <c r="AJ1065" s="426">
        <v>0</v>
      </c>
      <c r="AK1065" s="426">
        <v>0</v>
      </c>
      <c r="AL1065" s="426">
        <v>0</v>
      </c>
      <c r="AM1065" s="426">
        <v>0</v>
      </c>
      <c r="AN1065" s="426">
        <v>0</v>
      </c>
      <c r="AO1065" s="426">
        <v>0</v>
      </c>
      <c r="AP1065" s="426">
        <v>0</v>
      </c>
      <c r="AQ1065" s="426">
        <v>0</v>
      </c>
      <c r="AR1065" s="426">
        <v>0</v>
      </c>
      <c r="AS1065" s="426">
        <v>0</v>
      </c>
      <c r="AT1065" s="426">
        <v>0</v>
      </c>
      <c r="AU1065" s="426">
        <v>0</v>
      </c>
      <c r="AV1065" s="426">
        <v>0</v>
      </c>
      <c r="AW1065" s="426">
        <v>0</v>
      </c>
      <c r="AX1065" s="426">
        <v>0</v>
      </c>
      <c r="AY1065" s="426">
        <v>0</v>
      </c>
      <c r="AZ1065" s="426">
        <v>0</v>
      </c>
      <c r="BA1065" s="426">
        <v>0</v>
      </c>
      <c r="BB1065" s="426">
        <v>0</v>
      </c>
      <c r="BC1065" s="426">
        <v>0</v>
      </c>
      <c r="BD1065" s="426">
        <v>0</v>
      </c>
      <c r="BE1065" s="426">
        <v>0</v>
      </c>
      <c r="BF1065" s="426">
        <v>0</v>
      </c>
      <c r="BG1065" s="426">
        <v>0</v>
      </c>
      <c r="BH1065" s="426">
        <v>0</v>
      </c>
      <c r="BI1065" s="426">
        <v>0</v>
      </c>
      <c r="BJ1065" s="196"/>
      <c r="BK1065" s="196"/>
      <c r="BL1065" s="196"/>
      <c r="BM1065" s="196"/>
    </row>
    <row r="1066" spans="1:65" x14ac:dyDescent="0.35">
      <c r="A1066" s="196"/>
      <c r="B1066" s="397">
        <v>0</v>
      </c>
      <c r="C1066" s="398"/>
      <c r="D1066" s="399" t="s">
        <v>499</v>
      </c>
      <c r="E1066" s="398"/>
      <c r="F1066" s="400"/>
      <c r="G1066" s="401">
        <v>0</v>
      </c>
      <c r="H1066" s="401">
        <v>0</v>
      </c>
      <c r="I1066" s="401">
        <v>0</v>
      </c>
      <c r="J1066" s="401">
        <v>0</v>
      </c>
      <c r="K1066" s="401">
        <v>0</v>
      </c>
      <c r="L1066" s="401">
        <v>0</v>
      </c>
      <c r="M1066" s="401">
        <v>0</v>
      </c>
      <c r="N1066" s="401">
        <v>0</v>
      </c>
      <c r="O1066" s="401">
        <v>0</v>
      </c>
      <c r="P1066" s="401">
        <v>0</v>
      </c>
      <c r="Q1066" s="401">
        <v>0</v>
      </c>
      <c r="R1066" s="401">
        <v>0</v>
      </c>
      <c r="S1066" s="401">
        <v>0</v>
      </c>
      <c r="T1066" s="401">
        <v>0</v>
      </c>
      <c r="U1066" s="401">
        <v>0</v>
      </c>
      <c r="V1066" s="401">
        <v>0</v>
      </c>
      <c r="W1066" s="401">
        <v>0</v>
      </c>
      <c r="X1066" s="401">
        <v>0</v>
      </c>
      <c r="Y1066" s="401">
        <v>0</v>
      </c>
      <c r="Z1066" s="401">
        <v>0</v>
      </c>
      <c r="AA1066" s="401">
        <v>0</v>
      </c>
      <c r="AB1066" s="401">
        <v>0</v>
      </c>
      <c r="AC1066" s="401">
        <v>0</v>
      </c>
      <c r="AD1066" s="401">
        <v>0</v>
      </c>
      <c r="AE1066" s="401">
        <v>0</v>
      </c>
      <c r="AF1066" s="401">
        <v>0</v>
      </c>
      <c r="AG1066" s="401">
        <v>0</v>
      </c>
      <c r="AH1066" s="401">
        <v>0</v>
      </c>
      <c r="AI1066" s="401">
        <v>0</v>
      </c>
      <c r="AJ1066" s="401">
        <v>0</v>
      </c>
      <c r="AK1066" s="401">
        <v>0</v>
      </c>
      <c r="AL1066" s="401">
        <v>0</v>
      </c>
      <c r="AM1066" s="401">
        <v>0</v>
      </c>
      <c r="AN1066" s="401">
        <v>0</v>
      </c>
      <c r="AO1066" s="401">
        <v>0</v>
      </c>
      <c r="AP1066" s="401">
        <v>0</v>
      </c>
      <c r="AQ1066" s="401">
        <v>0</v>
      </c>
      <c r="AR1066" s="401">
        <v>0</v>
      </c>
      <c r="AS1066" s="401">
        <v>0</v>
      </c>
      <c r="AT1066" s="401">
        <v>0</v>
      </c>
      <c r="AU1066" s="401">
        <v>0</v>
      </c>
      <c r="AV1066" s="401">
        <v>0</v>
      </c>
      <c r="AW1066" s="401">
        <v>0</v>
      </c>
      <c r="AX1066" s="401">
        <v>0</v>
      </c>
      <c r="AY1066" s="401">
        <v>0</v>
      </c>
      <c r="AZ1066" s="401">
        <v>0</v>
      </c>
      <c r="BA1066" s="401">
        <v>0</v>
      </c>
      <c r="BB1066" s="401">
        <v>0</v>
      </c>
      <c r="BC1066" s="401">
        <v>0</v>
      </c>
      <c r="BD1066" s="401">
        <v>0</v>
      </c>
      <c r="BE1066" s="401">
        <v>0</v>
      </c>
      <c r="BF1066" s="401">
        <v>0</v>
      </c>
      <c r="BG1066" s="401">
        <v>0</v>
      </c>
      <c r="BH1066" s="401">
        <v>0</v>
      </c>
      <c r="BI1066" s="401">
        <v>0</v>
      </c>
      <c r="BJ1066" s="196"/>
      <c r="BK1066" s="196"/>
      <c r="BL1066" s="196"/>
      <c r="BM1066" s="196"/>
    </row>
    <row r="1067" spans="1:65" ht="118" x14ac:dyDescent="0.35">
      <c r="A1067" s="196"/>
      <c r="B1067" s="196"/>
      <c r="C1067" s="402"/>
      <c r="D1067" s="404" t="s">
        <v>500</v>
      </c>
      <c r="E1067" s="405">
        <v>0</v>
      </c>
      <c r="F1067" s="406"/>
      <c r="G1067" s="407"/>
      <c r="H1067" s="407"/>
      <c r="I1067" s="407"/>
      <c r="J1067" s="407"/>
      <c r="K1067" s="407"/>
      <c r="L1067" s="407"/>
      <c r="M1067" s="407"/>
      <c r="N1067" s="407"/>
      <c r="O1067" s="407"/>
      <c r="P1067" s="407"/>
      <c r="Q1067" s="425"/>
      <c r="R1067" s="425"/>
      <c r="S1067" s="425"/>
      <c r="T1067" s="425"/>
      <c r="U1067" s="425"/>
      <c r="V1067" s="425"/>
      <c r="W1067" s="425"/>
      <c r="X1067" s="425"/>
      <c r="Y1067" s="425"/>
      <c r="Z1067" s="425"/>
      <c r="AA1067" s="425"/>
      <c r="AB1067" s="425"/>
      <c r="AC1067" s="425"/>
      <c r="AD1067" s="425"/>
      <c r="AE1067" s="425"/>
      <c r="AF1067" s="425"/>
      <c r="AG1067" s="425"/>
      <c r="AH1067" s="425"/>
      <c r="AI1067" s="425"/>
      <c r="AJ1067" s="425"/>
      <c r="AK1067" s="425"/>
      <c r="AL1067" s="425"/>
      <c r="AM1067" s="425"/>
      <c r="AN1067" s="425"/>
      <c r="AO1067" s="425"/>
      <c r="AP1067" s="425"/>
      <c r="AQ1067" s="425"/>
      <c r="AR1067" s="425"/>
      <c r="AS1067" s="425"/>
      <c r="AT1067" s="425"/>
      <c r="AU1067" s="425"/>
      <c r="AV1067" s="425"/>
      <c r="AW1067" s="425"/>
      <c r="AX1067" s="425"/>
      <c r="AY1067" s="425"/>
      <c r="AZ1067" s="425"/>
      <c r="BA1067" s="425"/>
      <c r="BB1067" s="425"/>
      <c r="BC1067" s="425"/>
      <c r="BD1067" s="425"/>
      <c r="BE1067" s="425"/>
      <c r="BF1067" s="425"/>
      <c r="BG1067" s="425"/>
      <c r="BH1067" s="425"/>
      <c r="BI1067" s="425"/>
      <c r="BJ1067" s="196"/>
      <c r="BK1067" s="196"/>
      <c r="BL1067" s="196"/>
      <c r="BM1067" s="196"/>
    </row>
    <row r="1068" spans="1:65" x14ac:dyDescent="0.35">
      <c r="A1068" s="196"/>
      <c r="B1068" s="196"/>
      <c r="C1068" s="402"/>
      <c r="D1068" s="404"/>
      <c r="E1068" s="405">
        <v>1</v>
      </c>
      <c r="F1068" s="406"/>
      <c r="G1068" s="523"/>
      <c r="H1068" s="425">
        <v>0</v>
      </c>
      <c r="I1068" s="425">
        <v>0</v>
      </c>
      <c r="J1068" s="425">
        <v>0</v>
      </c>
      <c r="K1068" s="425">
        <v>0</v>
      </c>
      <c r="L1068" s="425">
        <v>0</v>
      </c>
      <c r="M1068" s="425">
        <v>0</v>
      </c>
      <c r="N1068" s="425">
        <v>0</v>
      </c>
      <c r="O1068" s="425">
        <v>0</v>
      </c>
      <c r="P1068" s="425">
        <v>0</v>
      </c>
      <c r="Q1068" s="425">
        <v>0</v>
      </c>
      <c r="R1068" s="425">
        <v>0</v>
      </c>
      <c r="S1068" s="425">
        <v>0</v>
      </c>
      <c r="T1068" s="425">
        <v>0</v>
      </c>
      <c r="U1068" s="425">
        <v>0</v>
      </c>
      <c r="V1068" s="425">
        <v>0</v>
      </c>
      <c r="W1068" s="425">
        <v>0</v>
      </c>
      <c r="X1068" s="425">
        <v>0</v>
      </c>
      <c r="Y1068" s="425">
        <v>0</v>
      </c>
      <c r="Z1068" s="425">
        <v>0</v>
      </c>
      <c r="AA1068" s="425">
        <v>0</v>
      </c>
      <c r="AB1068" s="425">
        <v>0</v>
      </c>
      <c r="AC1068" s="425">
        <v>0</v>
      </c>
      <c r="AD1068" s="425">
        <v>0</v>
      </c>
      <c r="AE1068" s="425">
        <v>0</v>
      </c>
      <c r="AF1068" s="425">
        <v>0</v>
      </c>
      <c r="AG1068" s="425">
        <v>0</v>
      </c>
      <c r="AH1068" s="425">
        <v>0</v>
      </c>
      <c r="AI1068" s="425">
        <v>0</v>
      </c>
      <c r="AJ1068" s="425">
        <v>0</v>
      </c>
      <c r="AK1068" s="425">
        <v>0</v>
      </c>
      <c r="AL1068" s="425">
        <v>0</v>
      </c>
      <c r="AM1068" s="425">
        <v>0</v>
      </c>
      <c r="AN1068" s="425">
        <v>0</v>
      </c>
      <c r="AO1068" s="425">
        <v>0</v>
      </c>
      <c r="AP1068" s="425">
        <v>0</v>
      </c>
      <c r="AQ1068" s="425">
        <v>0</v>
      </c>
      <c r="AR1068" s="425">
        <v>0</v>
      </c>
      <c r="AS1068" s="425">
        <v>0</v>
      </c>
      <c r="AT1068" s="425">
        <v>0</v>
      </c>
      <c r="AU1068" s="425">
        <v>0</v>
      </c>
      <c r="AV1068" s="425">
        <v>0</v>
      </c>
      <c r="AW1068" s="425">
        <v>0</v>
      </c>
      <c r="AX1068" s="425">
        <v>0</v>
      </c>
      <c r="AY1068" s="425">
        <v>0</v>
      </c>
      <c r="AZ1068" s="425">
        <v>0</v>
      </c>
      <c r="BA1068" s="425">
        <v>0</v>
      </c>
      <c r="BB1068" s="425">
        <v>0</v>
      </c>
      <c r="BC1068" s="425">
        <v>0</v>
      </c>
      <c r="BD1068" s="425">
        <v>0</v>
      </c>
      <c r="BE1068" s="425">
        <v>0</v>
      </c>
      <c r="BF1068" s="425">
        <v>0</v>
      </c>
      <c r="BG1068" s="425">
        <v>0</v>
      </c>
      <c r="BH1068" s="425">
        <v>0</v>
      </c>
      <c r="BI1068" s="425">
        <v>0</v>
      </c>
      <c r="BJ1068" s="196"/>
      <c r="BK1068" s="196"/>
      <c r="BL1068" s="196"/>
      <c r="BM1068" s="196"/>
    </row>
    <row r="1069" spans="1:65" x14ac:dyDescent="0.35">
      <c r="A1069" s="196"/>
      <c r="B1069" s="196"/>
      <c r="C1069" s="402"/>
      <c r="D1069" s="404"/>
      <c r="E1069" s="405">
        <v>2</v>
      </c>
      <c r="F1069" s="406"/>
      <c r="G1069" s="408"/>
      <c r="H1069" s="524"/>
      <c r="I1069" s="425">
        <v>0</v>
      </c>
      <c r="J1069" s="425">
        <v>0</v>
      </c>
      <c r="K1069" s="425">
        <v>0</v>
      </c>
      <c r="L1069" s="425">
        <v>0</v>
      </c>
      <c r="M1069" s="425">
        <v>0</v>
      </c>
      <c r="N1069" s="425">
        <v>0</v>
      </c>
      <c r="O1069" s="425">
        <v>0</v>
      </c>
      <c r="P1069" s="425">
        <v>0</v>
      </c>
      <c r="Q1069" s="425">
        <v>0</v>
      </c>
      <c r="R1069" s="425">
        <v>0</v>
      </c>
      <c r="S1069" s="425">
        <v>0</v>
      </c>
      <c r="T1069" s="425">
        <v>0</v>
      </c>
      <c r="U1069" s="425">
        <v>0</v>
      </c>
      <c r="V1069" s="425">
        <v>0</v>
      </c>
      <c r="W1069" s="425">
        <v>0</v>
      </c>
      <c r="X1069" s="425">
        <v>0</v>
      </c>
      <c r="Y1069" s="425">
        <v>0</v>
      </c>
      <c r="Z1069" s="425">
        <v>0</v>
      </c>
      <c r="AA1069" s="425">
        <v>0</v>
      </c>
      <c r="AB1069" s="425">
        <v>0</v>
      </c>
      <c r="AC1069" s="425">
        <v>0</v>
      </c>
      <c r="AD1069" s="425">
        <v>0</v>
      </c>
      <c r="AE1069" s="425">
        <v>0</v>
      </c>
      <c r="AF1069" s="425">
        <v>0</v>
      </c>
      <c r="AG1069" s="425">
        <v>0</v>
      </c>
      <c r="AH1069" s="425">
        <v>0</v>
      </c>
      <c r="AI1069" s="425">
        <v>0</v>
      </c>
      <c r="AJ1069" s="425">
        <v>0</v>
      </c>
      <c r="AK1069" s="425">
        <v>0</v>
      </c>
      <c r="AL1069" s="425">
        <v>0</v>
      </c>
      <c r="AM1069" s="425">
        <v>0</v>
      </c>
      <c r="AN1069" s="425">
        <v>0</v>
      </c>
      <c r="AO1069" s="425">
        <v>0</v>
      </c>
      <c r="AP1069" s="425">
        <v>0</v>
      </c>
      <c r="AQ1069" s="425">
        <v>0</v>
      </c>
      <c r="AR1069" s="425">
        <v>0</v>
      </c>
      <c r="AS1069" s="425">
        <v>0</v>
      </c>
      <c r="AT1069" s="425">
        <v>0</v>
      </c>
      <c r="AU1069" s="425">
        <v>0</v>
      </c>
      <c r="AV1069" s="425">
        <v>0</v>
      </c>
      <c r="AW1069" s="425">
        <v>0</v>
      </c>
      <c r="AX1069" s="425">
        <v>0</v>
      </c>
      <c r="AY1069" s="425">
        <v>0</v>
      </c>
      <c r="AZ1069" s="425">
        <v>0</v>
      </c>
      <c r="BA1069" s="425">
        <v>0</v>
      </c>
      <c r="BB1069" s="425">
        <v>0</v>
      </c>
      <c r="BC1069" s="425">
        <v>0</v>
      </c>
      <c r="BD1069" s="425">
        <v>0</v>
      </c>
      <c r="BE1069" s="425">
        <v>0</v>
      </c>
      <c r="BF1069" s="425">
        <v>0</v>
      </c>
      <c r="BG1069" s="425">
        <v>0</v>
      </c>
      <c r="BH1069" s="425">
        <v>0</v>
      </c>
      <c r="BI1069" s="425">
        <v>0</v>
      </c>
      <c r="BJ1069" s="407"/>
      <c r="BK1069" s="196"/>
      <c r="BL1069" s="196"/>
      <c r="BM1069" s="196"/>
    </row>
    <row r="1070" spans="1:65" x14ac:dyDescent="0.35">
      <c r="A1070" s="196"/>
      <c r="B1070" s="196"/>
      <c r="C1070" s="402"/>
      <c r="D1070" s="404"/>
      <c r="E1070" s="405">
        <v>3</v>
      </c>
      <c r="F1070" s="406"/>
      <c r="G1070" s="408"/>
      <c r="H1070" s="409"/>
      <c r="I1070" s="524"/>
      <c r="J1070" s="425">
        <v>0</v>
      </c>
      <c r="K1070" s="425">
        <v>0</v>
      </c>
      <c r="L1070" s="425">
        <v>0</v>
      </c>
      <c r="M1070" s="425">
        <v>0</v>
      </c>
      <c r="N1070" s="425">
        <v>0</v>
      </c>
      <c r="O1070" s="425">
        <v>0</v>
      </c>
      <c r="P1070" s="425">
        <v>0</v>
      </c>
      <c r="Q1070" s="425">
        <v>0</v>
      </c>
      <c r="R1070" s="425">
        <v>0</v>
      </c>
      <c r="S1070" s="425">
        <v>0</v>
      </c>
      <c r="T1070" s="425">
        <v>0</v>
      </c>
      <c r="U1070" s="425">
        <v>0</v>
      </c>
      <c r="V1070" s="425">
        <v>0</v>
      </c>
      <c r="W1070" s="425">
        <v>0</v>
      </c>
      <c r="X1070" s="425">
        <v>0</v>
      </c>
      <c r="Y1070" s="425">
        <v>0</v>
      </c>
      <c r="Z1070" s="425">
        <v>0</v>
      </c>
      <c r="AA1070" s="425">
        <v>0</v>
      </c>
      <c r="AB1070" s="425">
        <v>0</v>
      </c>
      <c r="AC1070" s="425">
        <v>0</v>
      </c>
      <c r="AD1070" s="425">
        <v>0</v>
      </c>
      <c r="AE1070" s="425">
        <v>0</v>
      </c>
      <c r="AF1070" s="425">
        <v>0</v>
      </c>
      <c r="AG1070" s="425">
        <v>0</v>
      </c>
      <c r="AH1070" s="425">
        <v>0</v>
      </c>
      <c r="AI1070" s="425">
        <v>0</v>
      </c>
      <c r="AJ1070" s="425">
        <v>0</v>
      </c>
      <c r="AK1070" s="425">
        <v>0</v>
      </c>
      <c r="AL1070" s="425">
        <v>0</v>
      </c>
      <c r="AM1070" s="425">
        <v>0</v>
      </c>
      <c r="AN1070" s="425">
        <v>0</v>
      </c>
      <c r="AO1070" s="425">
        <v>0</v>
      </c>
      <c r="AP1070" s="425">
        <v>0</v>
      </c>
      <c r="AQ1070" s="425">
        <v>0</v>
      </c>
      <c r="AR1070" s="425">
        <v>0</v>
      </c>
      <c r="AS1070" s="425">
        <v>0</v>
      </c>
      <c r="AT1070" s="425">
        <v>0</v>
      </c>
      <c r="AU1070" s="425">
        <v>0</v>
      </c>
      <c r="AV1070" s="425">
        <v>0</v>
      </c>
      <c r="AW1070" s="425">
        <v>0</v>
      </c>
      <c r="AX1070" s="425">
        <v>0</v>
      </c>
      <c r="AY1070" s="425">
        <v>0</v>
      </c>
      <c r="AZ1070" s="425">
        <v>0</v>
      </c>
      <c r="BA1070" s="425">
        <v>0</v>
      </c>
      <c r="BB1070" s="425">
        <v>0</v>
      </c>
      <c r="BC1070" s="425">
        <v>0</v>
      </c>
      <c r="BD1070" s="425">
        <v>0</v>
      </c>
      <c r="BE1070" s="425">
        <v>0</v>
      </c>
      <c r="BF1070" s="425">
        <v>0</v>
      </c>
      <c r="BG1070" s="425">
        <v>0</v>
      </c>
      <c r="BH1070" s="425">
        <v>0</v>
      </c>
      <c r="BI1070" s="425">
        <v>0</v>
      </c>
      <c r="BJ1070" s="196"/>
      <c r="BK1070" s="196"/>
      <c r="BL1070" s="196"/>
      <c r="BM1070" s="196"/>
    </row>
    <row r="1071" spans="1:65" x14ac:dyDescent="0.35">
      <c r="A1071" s="196"/>
      <c r="B1071" s="196"/>
      <c r="C1071" s="402"/>
      <c r="D1071" s="404"/>
      <c r="E1071" s="405">
        <v>4</v>
      </c>
      <c r="F1071" s="406"/>
      <c r="G1071" s="408"/>
      <c r="H1071" s="409"/>
      <c r="I1071" s="409"/>
      <c r="J1071" s="524"/>
      <c r="K1071" s="425">
        <v>0</v>
      </c>
      <c r="L1071" s="425">
        <v>0</v>
      </c>
      <c r="M1071" s="425">
        <v>0</v>
      </c>
      <c r="N1071" s="425">
        <v>0</v>
      </c>
      <c r="O1071" s="425">
        <v>0</v>
      </c>
      <c r="P1071" s="425">
        <v>0</v>
      </c>
      <c r="Q1071" s="425">
        <v>0</v>
      </c>
      <c r="R1071" s="425">
        <v>0</v>
      </c>
      <c r="S1071" s="425">
        <v>0</v>
      </c>
      <c r="T1071" s="425">
        <v>0</v>
      </c>
      <c r="U1071" s="425">
        <v>0</v>
      </c>
      <c r="V1071" s="425">
        <v>0</v>
      </c>
      <c r="W1071" s="425">
        <v>0</v>
      </c>
      <c r="X1071" s="425">
        <v>0</v>
      </c>
      <c r="Y1071" s="425">
        <v>0</v>
      </c>
      <c r="Z1071" s="425">
        <v>0</v>
      </c>
      <c r="AA1071" s="425">
        <v>0</v>
      </c>
      <c r="AB1071" s="425">
        <v>0</v>
      </c>
      <c r="AC1071" s="425">
        <v>0</v>
      </c>
      <c r="AD1071" s="425">
        <v>0</v>
      </c>
      <c r="AE1071" s="425">
        <v>0</v>
      </c>
      <c r="AF1071" s="425">
        <v>0</v>
      </c>
      <c r="AG1071" s="425">
        <v>0</v>
      </c>
      <c r="AH1071" s="425">
        <v>0</v>
      </c>
      <c r="AI1071" s="425">
        <v>0</v>
      </c>
      <c r="AJ1071" s="425">
        <v>0</v>
      </c>
      <c r="AK1071" s="425">
        <v>0</v>
      </c>
      <c r="AL1071" s="425">
        <v>0</v>
      </c>
      <c r="AM1071" s="425">
        <v>0</v>
      </c>
      <c r="AN1071" s="425">
        <v>0</v>
      </c>
      <c r="AO1071" s="425">
        <v>0</v>
      </c>
      <c r="AP1071" s="425">
        <v>0</v>
      </c>
      <c r="AQ1071" s="425">
        <v>0</v>
      </c>
      <c r="AR1071" s="425">
        <v>0</v>
      </c>
      <c r="AS1071" s="425">
        <v>0</v>
      </c>
      <c r="AT1071" s="425">
        <v>0</v>
      </c>
      <c r="AU1071" s="425">
        <v>0</v>
      </c>
      <c r="AV1071" s="425">
        <v>0</v>
      </c>
      <c r="AW1071" s="425">
        <v>0</v>
      </c>
      <c r="AX1071" s="425">
        <v>0</v>
      </c>
      <c r="AY1071" s="425">
        <v>0</v>
      </c>
      <c r="AZ1071" s="425">
        <v>0</v>
      </c>
      <c r="BA1071" s="425">
        <v>0</v>
      </c>
      <c r="BB1071" s="425">
        <v>0</v>
      </c>
      <c r="BC1071" s="425">
        <v>0</v>
      </c>
      <c r="BD1071" s="425">
        <v>0</v>
      </c>
      <c r="BE1071" s="425">
        <v>0</v>
      </c>
      <c r="BF1071" s="425">
        <v>0</v>
      </c>
      <c r="BG1071" s="425">
        <v>0</v>
      </c>
      <c r="BH1071" s="425">
        <v>0</v>
      </c>
      <c r="BI1071" s="425">
        <v>0</v>
      </c>
      <c r="BJ1071" s="196"/>
      <c r="BK1071" s="196"/>
      <c r="BL1071" s="196"/>
      <c r="BM1071" s="196"/>
    </row>
    <row r="1072" spans="1:65" x14ac:dyDescent="0.35">
      <c r="A1072" s="196"/>
      <c r="B1072" s="196"/>
      <c r="C1072" s="402"/>
      <c r="D1072" s="404"/>
      <c r="E1072" s="405">
        <v>5</v>
      </c>
      <c r="F1072" s="406"/>
      <c r="G1072" s="408"/>
      <c r="H1072" s="409"/>
      <c r="I1072" s="409"/>
      <c r="J1072" s="409"/>
      <c r="K1072" s="524"/>
      <c r="L1072" s="425">
        <v>0</v>
      </c>
      <c r="M1072" s="425">
        <v>0</v>
      </c>
      <c r="N1072" s="425">
        <v>0</v>
      </c>
      <c r="O1072" s="425">
        <v>0</v>
      </c>
      <c r="P1072" s="425">
        <v>0</v>
      </c>
      <c r="Q1072" s="425">
        <v>0</v>
      </c>
      <c r="R1072" s="425">
        <v>0</v>
      </c>
      <c r="S1072" s="425">
        <v>0</v>
      </c>
      <c r="T1072" s="425">
        <v>0</v>
      </c>
      <c r="U1072" s="425">
        <v>0</v>
      </c>
      <c r="V1072" s="425">
        <v>0</v>
      </c>
      <c r="W1072" s="425">
        <v>0</v>
      </c>
      <c r="X1072" s="425">
        <v>0</v>
      </c>
      <c r="Y1072" s="425">
        <v>0</v>
      </c>
      <c r="Z1072" s="425">
        <v>0</v>
      </c>
      <c r="AA1072" s="425">
        <v>0</v>
      </c>
      <c r="AB1072" s="425">
        <v>0</v>
      </c>
      <c r="AC1072" s="425">
        <v>0</v>
      </c>
      <c r="AD1072" s="425">
        <v>0</v>
      </c>
      <c r="AE1072" s="425">
        <v>0</v>
      </c>
      <c r="AF1072" s="425">
        <v>0</v>
      </c>
      <c r="AG1072" s="425">
        <v>0</v>
      </c>
      <c r="AH1072" s="425">
        <v>0</v>
      </c>
      <c r="AI1072" s="425">
        <v>0</v>
      </c>
      <c r="AJ1072" s="425">
        <v>0</v>
      </c>
      <c r="AK1072" s="425">
        <v>0</v>
      </c>
      <c r="AL1072" s="425">
        <v>0</v>
      </c>
      <c r="AM1072" s="425">
        <v>0</v>
      </c>
      <c r="AN1072" s="425">
        <v>0</v>
      </c>
      <c r="AO1072" s="425">
        <v>0</v>
      </c>
      <c r="AP1072" s="425">
        <v>0</v>
      </c>
      <c r="AQ1072" s="425">
        <v>0</v>
      </c>
      <c r="AR1072" s="425">
        <v>0</v>
      </c>
      <c r="AS1072" s="425">
        <v>0</v>
      </c>
      <c r="AT1072" s="425">
        <v>0</v>
      </c>
      <c r="AU1072" s="425">
        <v>0</v>
      </c>
      <c r="AV1072" s="425">
        <v>0</v>
      </c>
      <c r="AW1072" s="425">
        <v>0</v>
      </c>
      <c r="AX1072" s="425">
        <v>0</v>
      </c>
      <c r="AY1072" s="425">
        <v>0</v>
      </c>
      <c r="AZ1072" s="425">
        <v>0</v>
      </c>
      <c r="BA1072" s="425">
        <v>0</v>
      </c>
      <c r="BB1072" s="425">
        <v>0</v>
      </c>
      <c r="BC1072" s="425">
        <v>0</v>
      </c>
      <c r="BD1072" s="425">
        <v>0</v>
      </c>
      <c r="BE1072" s="425">
        <v>0</v>
      </c>
      <c r="BF1072" s="425">
        <v>0</v>
      </c>
      <c r="BG1072" s="425">
        <v>0</v>
      </c>
      <c r="BH1072" s="425">
        <v>0</v>
      </c>
      <c r="BI1072" s="425">
        <v>0</v>
      </c>
      <c r="BJ1072" s="196"/>
      <c r="BK1072" s="196"/>
      <c r="BL1072" s="196"/>
      <c r="BM1072" s="196"/>
    </row>
    <row r="1073" spans="1:65" x14ac:dyDescent="0.35">
      <c r="A1073" s="196"/>
      <c r="B1073" s="196"/>
      <c r="C1073" s="402"/>
      <c r="D1073" s="404"/>
      <c r="E1073" s="405">
        <v>6</v>
      </c>
      <c r="F1073" s="406"/>
      <c r="G1073" s="408"/>
      <c r="H1073" s="409"/>
      <c r="I1073" s="409"/>
      <c r="J1073" s="409"/>
      <c r="K1073" s="409"/>
      <c r="L1073" s="524"/>
      <c r="M1073" s="425">
        <v>0</v>
      </c>
      <c r="N1073" s="425">
        <v>0</v>
      </c>
      <c r="O1073" s="425">
        <v>0</v>
      </c>
      <c r="P1073" s="425">
        <v>0</v>
      </c>
      <c r="Q1073" s="425">
        <v>0</v>
      </c>
      <c r="R1073" s="425">
        <v>0</v>
      </c>
      <c r="S1073" s="425">
        <v>0</v>
      </c>
      <c r="T1073" s="425">
        <v>0</v>
      </c>
      <c r="U1073" s="425">
        <v>0</v>
      </c>
      <c r="V1073" s="425">
        <v>0</v>
      </c>
      <c r="W1073" s="425">
        <v>0</v>
      </c>
      <c r="X1073" s="425">
        <v>0</v>
      </c>
      <c r="Y1073" s="425">
        <v>0</v>
      </c>
      <c r="Z1073" s="425">
        <v>0</v>
      </c>
      <c r="AA1073" s="425">
        <v>0</v>
      </c>
      <c r="AB1073" s="425">
        <v>0</v>
      </c>
      <c r="AC1073" s="425">
        <v>0</v>
      </c>
      <c r="AD1073" s="425">
        <v>0</v>
      </c>
      <c r="AE1073" s="425">
        <v>0</v>
      </c>
      <c r="AF1073" s="425">
        <v>0</v>
      </c>
      <c r="AG1073" s="425">
        <v>0</v>
      </c>
      <c r="AH1073" s="425">
        <v>0</v>
      </c>
      <c r="AI1073" s="425">
        <v>0</v>
      </c>
      <c r="AJ1073" s="425">
        <v>0</v>
      </c>
      <c r="AK1073" s="425">
        <v>0</v>
      </c>
      <c r="AL1073" s="425">
        <v>0</v>
      </c>
      <c r="AM1073" s="425">
        <v>0</v>
      </c>
      <c r="AN1073" s="425">
        <v>0</v>
      </c>
      <c r="AO1073" s="425">
        <v>0</v>
      </c>
      <c r="AP1073" s="425">
        <v>0</v>
      </c>
      <c r="AQ1073" s="425">
        <v>0</v>
      </c>
      <c r="AR1073" s="425">
        <v>0</v>
      </c>
      <c r="AS1073" s="425">
        <v>0</v>
      </c>
      <c r="AT1073" s="425">
        <v>0</v>
      </c>
      <c r="AU1073" s="425">
        <v>0</v>
      </c>
      <c r="AV1073" s="425">
        <v>0</v>
      </c>
      <c r="AW1073" s="425">
        <v>0</v>
      </c>
      <c r="AX1073" s="425">
        <v>0</v>
      </c>
      <c r="AY1073" s="425">
        <v>0</v>
      </c>
      <c r="AZ1073" s="425">
        <v>0</v>
      </c>
      <c r="BA1073" s="425">
        <v>0</v>
      </c>
      <c r="BB1073" s="425">
        <v>0</v>
      </c>
      <c r="BC1073" s="425">
        <v>0</v>
      </c>
      <c r="BD1073" s="425">
        <v>0</v>
      </c>
      <c r="BE1073" s="425">
        <v>0</v>
      </c>
      <c r="BF1073" s="425">
        <v>0</v>
      </c>
      <c r="BG1073" s="425">
        <v>0</v>
      </c>
      <c r="BH1073" s="425">
        <v>0</v>
      </c>
      <c r="BI1073" s="425">
        <v>0</v>
      </c>
      <c r="BJ1073" s="196"/>
      <c r="BK1073" s="196"/>
      <c r="BL1073" s="196"/>
      <c r="BM1073" s="196"/>
    </row>
    <row r="1074" spans="1:65" x14ac:dyDescent="0.35">
      <c r="A1074" s="196"/>
      <c r="B1074" s="196"/>
      <c r="C1074" s="402"/>
      <c r="D1074" s="404"/>
      <c r="E1074" s="405">
        <v>7</v>
      </c>
      <c r="F1074" s="406"/>
      <c r="G1074" s="408"/>
      <c r="H1074" s="409"/>
      <c r="I1074" s="409"/>
      <c r="J1074" s="409"/>
      <c r="K1074" s="409"/>
      <c r="L1074" s="409"/>
      <c r="M1074" s="524"/>
      <c r="N1074" s="425">
        <v>0</v>
      </c>
      <c r="O1074" s="425">
        <v>0</v>
      </c>
      <c r="P1074" s="425">
        <v>0</v>
      </c>
      <c r="Q1074" s="425">
        <v>0</v>
      </c>
      <c r="R1074" s="425">
        <v>0</v>
      </c>
      <c r="S1074" s="425">
        <v>0</v>
      </c>
      <c r="T1074" s="425">
        <v>0</v>
      </c>
      <c r="U1074" s="425">
        <v>0</v>
      </c>
      <c r="V1074" s="425">
        <v>0</v>
      </c>
      <c r="W1074" s="425">
        <v>0</v>
      </c>
      <c r="X1074" s="425">
        <v>0</v>
      </c>
      <c r="Y1074" s="425">
        <v>0</v>
      </c>
      <c r="Z1074" s="425">
        <v>0</v>
      </c>
      <c r="AA1074" s="425">
        <v>0</v>
      </c>
      <c r="AB1074" s="425">
        <v>0</v>
      </c>
      <c r="AC1074" s="425">
        <v>0</v>
      </c>
      <c r="AD1074" s="425">
        <v>0</v>
      </c>
      <c r="AE1074" s="425">
        <v>0</v>
      </c>
      <c r="AF1074" s="425">
        <v>0</v>
      </c>
      <c r="AG1074" s="425">
        <v>0</v>
      </c>
      <c r="AH1074" s="425">
        <v>0</v>
      </c>
      <c r="AI1074" s="425">
        <v>0</v>
      </c>
      <c r="AJ1074" s="425">
        <v>0</v>
      </c>
      <c r="AK1074" s="425">
        <v>0</v>
      </c>
      <c r="AL1074" s="425">
        <v>0</v>
      </c>
      <c r="AM1074" s="425">
        <v>0</v>
      </c>
      <c r="AN1074" s="425">
        <v>0</v>
      </c>
      <c r="AO1074" s="425">
        <v>0</v>
      </c>
      <c r="AP1074" s="425">
        <v>0</v>
      </c>
      <c r="AQ1074" s="425">
        <v>0</v>
      </c>
      <c r="AR1074" s="425">
        <v>0</v>
      </c>
      <c r="AS1074" s="425">
        <v>0</v>
      </c>
      <c r="AT1074" s="425">
        <v>0</v>
      </c>
      <c r="AU1074" s="425">
        <v>0</v>
      </c>
      <c r="AV1074" s="425">
        <v>0</v>
      </c>
      <c r="AW1074" s="425">
        <v>0</v>
      </c>
      <c r="AX1074" s="425">
        <v>0</v>
      </c>
      <c r="AY1074" s="425">
        <v>0</v>
      </c>
      <c r="AZ1074" s="425">
        <v>0</v>
      </c>
      <c r="BA1074" s="425">
        <v>0</v>
      </c>
      <c r="BB1074" s="425">
        <v>0</v>
      </c>
      <c r="BC1074" s="425">
        <v>0</v>
      </c>
      <c r="BD1074" s="425">
        <v>0</v>
      </c>
      <c r="BE1074" s="425">
        <v>0</v>
      </c>
      <c r="BF1074" s="425">
        <v>0</v>
      </c>
      <c r="BG1074" s="425">
        <v>0</v>
      </c>
      <c r="BH1074" s="425">
        <v>0</v>
      </c>
      <c r="BI1074" s="425">
        <v>0</v>
      </c>
      <c r="BJ1074" s="196"/>
      <c r="BK1074" s="196"/>
      <c r="BL1074" s="196"/>
      <c r="BM1074" s="196"/>
    </row>
    <row r="1075" spans="1:65" x14ac:dyDescent="0.35">
      <c r="A1075" s="196"/>
      <c r="B1075" s="196"/>
      <c r="C1075" s="402"/>
      <c r="D1075" s="404"/>
      <c r="E1075" s="405">
        <v>8</v>
      </c>
      <c r="F1075" s="406"/>
      <c r="G1075" s="408"/>
      <c r="H1075" s="409"/>
      <c r="I1075" s="409"/>
      <c r="J1075" s="409"/>
      <c r="K1075" s="409"/>
      <c r="L1075" s="409"/>
      <c r="M1075" s="409"/>
      <c r="N1075" s="524"/>
      <c r="O1075" s="425">
        <v>0</v>
      </c>
      <c r="P1075" s="425">
        <v>0</v>
      </c>
      <c r="Q1075" s="425">
        <v>0</v>
      </c>
      <c r="R1075" s="425">
        <v>0</v>
      </c>
      <c r="S1075" s="425">
        <v>0</v>
      </c>
      <c r="T1075" s="425">
        <v>0</v>
      </c>
      <c r="U1075" s="425">
        <v>0</v>
      </c>
      <c r="V1075" s="425">
        <v>0</v>
      </c>
      <c r="W1075" s="425">
        <v>0</v>
      </c>
      <c r="X1075" s="425">
        <v>0</v>
      </c>
      <c r="Y1075" s="425">
        <v>0</v>
      </c>
      <c r="Z1075" s="425">
        <v>0</v>
      </c>
      <c r="AA1075" s="425">
        <v>0</v>
      </c>
      <c r="AB1075" s="425">
        <v>0</v>
      </c>
      <c r="AC1075" s="425">
        <v>0</v>
      </c>
      <c r="AD1075" s="425">
        <v>0</v>
      </c>
      <c r="AE1075" s="425">
        <v>0</v>
      </c>
      <c r="AF1075" s="425">
        <v>0</v>
      </c>
      <c r="AG1075" s="425">
        <v>0</v>
      </c>
      <c r="AH1075" s="425">
        <v>0</v>
      </c>
      <c r="AI1075" s="425">
        <v>0</v>
      </c>
      <c r="AJ1075" s="425">
        <v>0</v>
      </c>
      <c r="AK1075" s="425">
        <v>0</v>
      </c>
      <c r="AL1075" s="425">
        <v>0</v>
      </c>
      <c r="AM1075" s="425">
        <v>0</v>
      </c>
      <c r="AN1075" s="425">
        <v>0</v>
      </c>
      <c r="AO1075" s="425">
        <v>0</v>
      </c>
      <c r="AP1075" s="425">
        <v>0</v>
      </c>
      <c r="AQ1075" s="425">
        <v>0</v>
      </c>
      <c r="AR1075" s="425">
        <v>0</v>
      </c>
      <c r="AS1075" s="425">
        <v>0</v>
      </c>
      <c r="AT1075" s="425">
        <v>0</v>
      </c>
      <c r="AU1075" s="425">
        <v>0</v>
      </c>
      <c r="AV1075" s="425">
        <v>0</v>
      </c>
      <c r="AW1075" s="425">
        <v>0</v>
      </c>
      <c r="AX1075" s="425">
        <v>0</v>
      </c>
      <c r="AY1075" s="425">
        <v>0</v>
      </c>
      <c r="AZ1075" s="425">
        <v>0</v>
      </c>
      <c r="BA1075" s="425">
        <v>0</v>
      </c>
      <c r="BB1075" s="425">
        <v>0</v>
      </c>
      <c r="BC1075" s="425">
        <v>0</v>
      </c>
      <c r="BD1075" s="425">
        <v>0</v>
      </c>
      <c r="BE1075" s="425">
        <v>0</v>
      </c>
      <c r="BF1075" s="425">
        <v>0</v>
      </c>
      <c r="BG1075" s="425">
        <v>0</v>
      </c>
      <c r="BH1075" s="425">
        <v>0</v>
      </c>
      <c r="BI1075" s="425">
        <v>0</v>
      </c>
      <c r="BJ1075" s="196"/>
      <c r="BK1075" s="196"/>
      <c r="BL1075" s="196"/>
      <c r="BM1075" s="196"/>
    </row>
    <row r="1076" spans="1:65" x14ac:dyDescent="0.35">
      <c r="A1076" s="196"/>
      <c r="B1076" s="196"/>
      <c r="C1076" s="402"/>
      <c r="D1076" s="404"/>
      <c r="E1076" s="405">
        <v>9</v>
      </c>
      <c r="F1076" s="406"/>
      <c r="G1076" s="408"/>
      <c r="H1076" s="409"/>
      <c r="I1076" s="409"/>
      <c r="J1076" s="409"/>
      <c r="K1076" s="409"/>
      <c r="L1076" s="409"/>
      <c r="M1076" s="409"/>
      <c r="N1076" s="409"/>
      <c r="O1076" s="524"/>
      <c r="P1076" s="425">
        <v>0</v>
      </c>
      <c r="Q1076" s="425">
        <v>0</v>
      </c>
      <c r="R1076" s="425">
        <v>0</v>
      </c>
      <c r="S1076" s="425">
        <v>0</v>
      </c>
      <c r="T1076" s="425">
        <v>0</v>
      </c>
      <c r="U1076" s="425">
        <v>0</v>
      </c>
      <c r="V1076" s="425">
        <v>0</v>
      </c>
      <c r="W1076" s="425">
        <v>0</v>
      </c>
      <c r="X1076" s="425">
        <v>0</v>
      </c>
      <c r="Y1076" s="425">
        <v>0</v>
      </c>
      <c r="Z1076" s="425">
        <v>0</v>
      </c>
      <c r="AA1076" s="425">
        <v>0</v>
      </c>
      <c r="AB1076" s="425">
        <v>0</v>
      </c>
      <c r="AC1076" s="425">
        <v>0</v>
      </c>
      <c r="AD1076" s="425">
        <v>0</v>
      </c>
      <c r="AE1076" s="425">
        <v>0</v>
      </c>
      <c r="AF1076" s="425">
        <v>0</v>
      </c>
      <c r="AG1076" s="425">
        <v>0</v>
      </c>
      <c r="AH1076" s="425">
        <v>0</v>
      </c>
      <c r="AI1076" s="425">
        <v>0</v>
      </c>
      <c r="AJ1076" s="425">
        <v>0</v>
      </c>
      <c r="AK1076" s="425">
        <v>0</v>
      </c>
      <c r="AL1076" s="425">
        <v>0</v>
      </c>
      <c r="AM1076" s="425">
        <v>0</v>
      </c>
      <c r="AN1076" s="425">
        <v>0</v>
      </c>
      <c r="AO1076" s="425">
        <v>0</v>
      </c>
      <c r="AP1076" s="425">
        <v>0</v>
      </c>
      <c r="AQ1076" s="425">
        <v>0</v>
      </c>
      <c r="AR1076" s="425">
        <v>0</v>
      </c>
      <c r="AS1076" s="425">
        <v>0</v>
      </c>
      <c r="AT1076" s="425">
        <v>0</v>
      </c>
      <c r="AU1076" s="425">
        <v>0</v>
      </c>
      <c r="AV1076" s="425">
        <v>0</v>
      </c>
      <c r="AW1076" s="425">
        <v>0</v>
      </c>
      <c r="AX1076" s="425">
        <v>0</v>
      </c>
      <c r="AY1076" s="425">
        <v>0</v>
      </c>
      <c r="AZ1076" s="425">
        <v>0</v>
      </c>
      <c r="BA1076" s="425">
        <v>0</v>
      </c>
      <c r="BB1076" s="425">
        <v>0</v>
      </c>
      <c r="BC1076" s="425">
        <v>0</v>
      </c>
      <c r="BD1076" s="425">
        <v>0</v>
      </c>
      <c r="BE1076" s="425">
        <v>0</v>
      </c>
      <c r="BF1076" s="425">
        <v>0</v>
      </c>
      <c r="BG1076" s="425">
        <v>0</v>
      </c>
      <c r="BH1076" s="425">
        <v>0</v>
      </c>
      <c r="BI1076" s="425">
        <v>0</v>
      </c>
      <c r="BJ1076" s="196"/>
      <c r="BK1076" s="196"/>
      <c r="BL1076" s="196"/>
      <c r="BM1076" s="196"/>
    </row>
    <row r="1077" spans="1:65" x14ac:dyDescent="0.35">
      <c r="A1077" s="196"/>
      <c r="B1077" s="196"/>
      <c r="C1077" s="402"/>
      <c r="D1077" s="404"/>
      <c r="E1077" s="411">
        <v>10</v>
      </c>
      <c r="F1077" s="406"/>
      <c r="G1077" s="408"/>
      <c r="H1077" s="409"/>
      <c r="I1077" s="409"/>
      <c r="J1077" s="409"/>
      <c r="K1077" s="409"/>
      <c r="L1077" s="409"/>
      <c r="M1077" s="409"/>
      <c r="N1077" s="409"/>
      <c r="O1077" s="409"/>
      <c r="P1077" s="524"/>
      <c r="Q1077" s="425">
        <v>0</v>
      </c>
      <c r="R1077" s="425">
        <v>0</v>
      </c>
      <c r="S1077" s="425">
        <v>0</v>
      </c>
      <c r="T1077" s="425">
        <v>0</v>
      </c>
      <c r="U1077" s="425">
        <v>0</v>
      </c>
      <c r="V1077" s="425">
        <v>0</v>
      </c>
      <c r="W1077" s="425">
        <v>0</v>
      </c>
      <c r="X1077" s="425">
        <v>0</v>
      </c>
      <c r="Y1077" s="425">
        <v>0</v>
      </c>
      <c r="Z1077" s="425">
        <v>0</v>
      </c>
      <c r="AA1077" s="425">
        <v>0</v>
      </c>
      <c r="AB1077" s="425">
        <v>0</v>
      </c>
      <c r="AC1077" s="425">
        <v>0</v>
      </c>
      <c r="AD1077" s="425">
        <v>0</v>
      </c>
      <c r="AE1077" s="425">
        <v>0</v>
      </c>
      <c r="AF1077" s="425">
        <v>0</v>
      </c>
      <c r="AG1077" s="425">
        <v>0</v>
      </c>
      <c r="AH1077" s="425">
        <v>0</v>
      </c>
      <c r="AI1077" s="425">
        <v>0</v>
      </c>
      <c r="AJ1077" s="425">
        <v>0</v>
      </c>
      <c r="AK1077" s="425">
        <v>0</v>
      </c>
      <c r="AL1077" s="425">
        <v>0</v>
      </c>
      <c r="AM1077" s="425">
        <v>0</v>
      </c>
      <c r="AN1077" s="425">
        <v>0</v>
      </c>
      <c r="AO1077" s="425">
        <v>0</v>
      </c>
      <c r="AP1077" s="425">
        <v>0</v>
      </c>
      <c r="AQ1077" s="425">
        <v>0</v>
      </c>
      <c r="AR1077" s="425">
        <v>0</v>
      </c>
      <c r="AS1077" s="425">
        <v>0</v>
      </c>
      <c r="AT1077" s="425">
        <v>0</v>
      </c>
      <c r="AU1077" s="425">
        <v>0</v>
      </c>
      <c r="AV1077" s="425">
        <v>0</v>
      </c>
      <c r="AW1077" s="425">
        <v>0</v>
      </c>
      <c r="AX1077" s="425">
        <v>0</v>
      </c>
      <c r="AY1077" s="425">
        <v>0</v>
      </c>
      <c r="AZ1077" s="425">
        <v>0</v>
      </c>
      <c r="BA1077" s="425">
        <v>0</v>
      </c>
      <c r="BB1077" s="425">
        <v>0</v>
      </c>
      <c r="BC1077" s="425">
        <v>0</v>
      </c>
      <c r="BD1077" s="425">
        <v>0</v>
      </c>
      <c r="BE1077" s="425">
        <v>0</v>
      </c>
      <c r="BF1077" s="425">
        <v>0</v>
      </c>
      <c r="BG1077" s="425">
        <v>0</v>
      </c>
      <c r="BH1077" s="425">
        <v>0</v>
      </c>
      <c r="BI1077" s="425">
        <v>0</v>
      </c>
      <c r="BJ1077" s="196"/>
      <c r="BK1077" s="196"/>
      <c r="BL1077" s="196"/>
      <c r="BM1077" s="196"/>
    </row>
    <row r="1078" spans="1:65" x14ac:dyDescent="0.35">
      <c r="A1078" s="196"/>
      <c r="B1078" s="196"/>
      <c r="C1078" s="402">
        <v>0</v>
      </c>
      <c r="D1078" s="196"/>
      <c r="E1078" s="196"/>
      <c r="F1078" s="412"/>
      <c r="G1078" s="426">
        <v>0</v>
      </c>
      <c r="H1078" s="426">
        <v>0</v>
      </c>
      <c r="I1078" s="426">
        <v>0</v>
      </c>
      <c r="J1078" s="426">
        <v>0</v>
      </c>
      <c r="K1078" s="426">
        <v>0</v>
      </c>
      <c r="L1078" s="426">
        <v>0</v>
      </c>
      <c r="M1078" s="426">
        <v>0</v>
      </c>
      <c r="N1078" s="426">
        <v>0</v>
      </c>
      <c r="O1078" s="426">
        <v>0</v>
      </c>
      <c r="P1078" s="426">
        <v>0</v>
      </c>
      <c r="Q1078" s="426">
        <v>0</v>
      </c>
      <c r="R1078" s="426">
        <v>0</v>
      </c>
      <c r="S1078" s="426">
        <v>0</v>
      </c>
      <c r="T1078" s="426">
        <v>0</v>
      </c>
      <c r="U1078" s="426">
        <v>0</v>
      </c>
      <c r="V1078" s="426">
        <v>0</v>
      </c>
      <c r="W1078" s="426">
        <v>0</v>
      </c>
      <c r="X1078" s="426">
        <v>0</v>
      </c>
      <c r="Y1078" s="426">
        <v>0</v>
      </c>
      <c r="Z1078" s="426">
        <v>0</v>
      </c>
      <c r="AA1078" s="426">
        <v>0</v>
      </c>
      <c r="AB1078" s="426">
        <v>0</v>
      </c>
      <c r="AC1078" s="426">
        <v>0</v>
      </c>
      <c r="AD1078" s="426">
        <v>0</v>
      </c>
      <c r="AE1078" s="426">
        <v>0</v>
      </c>
      <c r="AF1078" s="426">
        <v>0</v>
      </c>
      <c r="AG1078" s="426">
        <v>0</v>
      </c>
      <c r="AH1078" s="426">
        <v>0</v>
      </c>
      <c r="AI1078" s="426">
        <v>0</v>
      </c>
      <c r="AJ1078" s="426">
        <v>0</v>
      </c>
      <c r="AK1078" s="426">
        <v>0</v>
      </c>
      <c r="AL1078" s="426">
        <v>0</v>
      </c>
      <c r="AM1078" s="426">
        <v>0</v>
      </c>
      <c r="AN1078" s="426">
        <v>0</v>
      </c>
      <c r="AO1078" s="426">
        <v>0</v>
      </c>
      <c r="AP1078" s="426">
        <v>0</v>
      </c>
      <c r="AQ1078" s="426">
        <v>0</v>
      </c>
      <c r="AR1078" s="426">
        <v>0</v>
      </c>
      <c r="AS1078" s="426">
        <v>0</v>
      </c>
      <c r="AT1078" s="426">
        <v>0</v>
      </c>
      <c r="AU1078" s="426">
        <v>0</v>
      </c>
      <c r="AV1078" s="426">
        <v>0</v>
      </c>
      <c r="AW1078" s="426">
        <v>0</v>
      </c>
      <c r="AX1078" s="426">
        <v>0</v>
      </c>
      <c r="AY1078" s="426">
        <v>0</v>
      </c>
      <c r="AZ1078" s="426">
        <v>0</v>
      </c>
      <c r="BA1078" s="426">
        <v>0</v>
      </c>
      <c r="BB1078" s="426">
        <v>0</v>
      </c>
      <c r="BC1078" s="426">
        <v>0</v>
      </c>
      <c r="BD1078" s="426">
        <v>0</v>
      </c>
      <c r="BE1078" s="426">
        <v>0</v>
      </c>
      <c r="BF1078" s="426">
        <v>0</v>
      </c>
      <c r="BG1078" s="426">
        <v>0</v>
      </c>
      <c r="BH1078" s="426">
        <v>0</v>
      </c>
      <c r="BI1078" s="426">
        <v>0</v>
      </c>
      <c r="BJ1078" s="196"/>
      <c r="BK1078" s="196"/>
      <c r="BL1078" s="196"/>
      <c r="BM1078" s="196"/>
    </row>
    <row r="1079" spans="1:65" x14ac:dyDescent="0.35">
      <c r="A1079" s="196"/>
      <c r="B1079" s="397">
        <v>0</v>
      </c>
      <c r="C1079" s="398"/>
      <c r="D1079" s="399" t="s">
        <v>499</v>
      </c>
      <c r="E1079" s="398"/>
      <c r="F1079" s="400"/>
      <c r="G1079" s="401">
        <v>0</v>
      </c>
      <c r="H1079" s="401">
        <v>0</v>
      </c>
      <c r="I1079" s="401">
        <v>0</v>
      </c>
      <c r="J1079" s="401">
        <v>0</v>
      </c>
      <c r="K1079" s="401">
        <v>0</v>
      </c>
      <c r="L1079" s="401">
        <v>0</v>
      </c>
      <c r="M1079" s="401">
        <v>0</v>
      </c>
      <c r="N1079" s="401">
        <v>0</v>
      </c>
      <c r="O1079" s="401">
        <v>0</v>
      </c>
      <c r="P1079" s="401">
        <v>0</v>
      </c>
      <c r="Q1079" s="401">
        <v>0</v>
      </c>
      <c r="R1079" s="401">
        <v>0</v>
      </c>
      <c r="S1079" s="401">
        <v>0</v>
      </c>
      <c r="T1079" s="401">
        <v>0</v>
      </c>
      <c r="U1079" s="401">
        <v>0</v>
      </c>
      <c r="V1079" s="401">
        <v>0</v>
      </c>
      <c r="W1079" s="401">
        <v>0</v>
      </c>
      <c r="X1079" s="401">
        <v>0</v>
      </c>
      <c r="Y1079" s="401">
        <v>0</v>
      </c>
      <c r="Z1079" s="401">
        <v>0</v>
      </c>
      <c r="AA1079" s="401">
        <v>0</v>
      </c>
      <c r="AB1079" s="401">
        <v>0</v>
      </c>
      <c r="AC1079" s="401">
        <v>0</v>
      </c>
      <c r="AD1079" s="401">
        <v>0</v>
      </c>
      <c r="AE1079" s="401">
        <v>0</v>
      </c>
      <c r="AF1079" s="401">
        <v>0</v>
      </c>
      <c r="AG1079" s="401">
        <v>0</v>
      </c>
      <c r="AH1079" s="401">
        <v>0</v>
      </c>
      <c r="AI1079" s="401">
        <v>0</v>
      </c>
      <c r="AJ1079" s="401">
        <v>0</v>
      </c>
      <c r="AK1079" s="401">
        <v>0</v>
      </c>
      <c r="AL1079" s="401">
        <v>0</v>
      </c>
      <c r="AM1079" s="401">
        <v>0</v>
      </c>
      <c r="AN1079" s="401">
        <v>0</v>
      </c>
      <c r="AO1079" s="401">
        <v>0</v>
      </c>
      <c r="AP1079" s="401">
        <v>0</v>
      </c>
      <c r="AQ1079" s="401">
        <v>0</v>
      </c>
      <c r="AR1079" s="401">
        <v>0</v>
      </c>
      <c r="AS1079" s="401">
        <v>0</v>
      </c>
      <c r="AT1079" s="401">
        <v>0</v>
      </c>
      <c r="AU1079" s="401">
        <v>0</v>
      </c>
      <c r="AV1079" s="401">
        <v>0</v>
      </c>
      <c r="AW1079" s="401">
        <v>0</v>
      </c>
      <c r="AX1079" s="401">
        <v>0</v>
      </c>
      <c r="AY1079" s="401">
        <v>0</v>
      </c>
      <c r="AZ1079" s="401">
        <v>0</v>
      </c>
      <c r="BA1079" s="401">
        <v>0</v>
      </c>
      <c r="BB1079" s="401">
        <v>0</v>
      </c>
      <c r="BC1079" s="401">
        <v>0</v>
      </c>
      <c r="BD1079" s="401">
        <v>0</v>
      </c>
      <c r="BE1079" s="401">
        <v>0</v>
      </c>
      <c r="BF1079" s="401">
        <v>0</v>
      </c>
      <c r="BG1079" s="401">
        <v>0</v>
      </c>
      <c r="BH1079" s="401">
        <v>0</v>
      </c>
      <c r="BI1079" s="401">
        <v>0</v>
      </c>
      <c r="BJ1079" s="196"/>
      <c r="BK1079" s="196"/>
      <c r="BL1079" s="196"/>
      <c r="BM1079" s="196"/>
    </row>
    <row r="1080" spans="1:65" ht="118" x14ac:dyDescent="0.35">
      <c r="A1080" s="196"/>
      <c r="B1080" s="196"/>
      <c r="C1080" s="402"/>
      <c r="D1080" s="404" t="s">
        <v>500</v>
      </c>
      <c r="E1080" s="405">
        <v>0</v>
      </c>
      <c r="F1080" s="406"/>
      <c r="G1080" s="407"/>
      <c r="H1080" s="407"/>
      <c r="I1080" s="407"/>
      <c r="J1080" s="407"/>
      <c r="K1080" s="407"/>
      <c r="L1080" s="407"/>
      <c r="M1080" s="407"/>
      <c r="N1080" s="407"/>
      <c r="O1080" s="407"/>
      <c r="P1080" s="407"/>
      <c r="Q1080" s="425"/>
      <c r="R1080" s="425"/>
      <c r="S1080" s="425"/>
      <c r="T1080" s="425"/>
      <c r="U1080" s="425"/>
      <c r="V1080" s="425"/>
      <c r="W1080" s="425"/>
      <c r="X1080" s="425"/>
      <c r="Y1080" s="425"/>
      <c r="Z1080" s="425"/>
      <c r="AA1080" s="425"/>
      <c r="AB1080" s="425"/>
      <c r="AC1080" s="425"/>
      <c r="AD1080" s="425"/>
      <c r="AE1080" s="425"/>
      <c r="AF1080" s="425"/>
      <c r="AG1080" s="425"/>
      <c r="AH1080" s="425"/>
      <c r="AI1080" s="425"/>
      <c r="AJ1080" s="425"/>
      <c r="AK1080" s="425"/>
      <c r="AL1080" s="425"/>
      <c r="AM1080" s="425"/>
      <c r="AN1080" s="425"/>
      <c r="AO1080" s="425"/>
      <c r="AP1080" s="425"/>
      <c r="AQ1080" s="425"/>
      <c r="AR1080" s="425"/>
      <c r="AS1080" s="425"/>
      <c r="AT1080" s="425"/>
      <c r="AU1080" s="425"/>
      <c r="AV1080" s="425"/>
      <c r="AW1080" s="425"/>
      <c r="AX1080" s="425"/>
      <c r="AY1080" s="425"/>
      <c r="AZ1080" s="425"/>
      <c r="BA1080" s="425"/>
      <c r="BB1080" s="425"/>
      <c r="BC1080" s="425"/>
      <c r="BD1080" s="425"/>
      <c r="BE1080" s="425"/>
      <c r="BF1080" s="425"/>
      <c r="BG1080" s="425"/>
      <c r="BH1080" s="425"/>
      <c r="BI1080" s="425"/>
      <c r="BJ1080" s="196"/>
      <c r="BK1080" s="196"/>
      <c r="BL1080" s="196"/>
      <c r="BM1080" s="196"/>
    </row>
    <row r="1081" spans="1:65" x14ac:dyDescent="0.35">
      <c r="A1081" s="196"/>
      <c r="B1081" s="196"/>
      <c r="C1081" s="402"/>
      <c r="D1081" s="404"/>
      <c r="E1081" s="405">
        <v>1</v>
      </c>
      <c r="F1081" s="406"/>
      <c r="G1081" s="523"/>
      <c r="H1081" s="425">
        <v>0</v>
      </c>
      <c r="I1081" s="425">
        <v>0</v>
      </c>
      <c r="J1081" s="425">
        <v>0</v>
      </c>
      <c r="K1081" s="425">
        <v>0</v>
      </c>
      <c r="L1081" s="425">
        <v>0</v>
      </c>
      <c r="M1081" s="425">
        <v>0</v>
      </c>
      <c r="N1081" s="425">
        <v>0</v>
      </c>
      <c r="O1081" s="425">
        <v>0</v>
      </c>
      <c r="P1081" s="425">
        <v>0</v>
      </c>
      <c r="Q1081" s="425">
        <v>0</v>
      </c>
      <c r="R1081" s="425">
        <v>0</v>
      </c>
      <c r="S1081" s="425">
        <v>0</v>
      </c>
      <c r="T1081" s="425">
        <v>0</v>
      </c>
      <c r="U1081" s="425">
        <v>0</v>
      </c>
      <c r="V1081" s="425">
        <v>0</v>
      </c>
      <c r="W1081" s="425">
        <v>0</v>
      </c>
      <c r="X1081" s="425">
        <v>0</v>
      </c>
      <c r="Y1081" s="425">
        <v>0</v>
      </c>
      <c r="Z1081" s="425">
        <v>0</v>
      </c>
      <c r="AA1081" s="425">
        <v>0</v>
      </c>
      <c r="AB1081" s="425">
        <v>0</v>
      </c>
      <c r="AC1081" s="425">
        <v>0</v>
      </c>
      <c r="AD1081" s="425">
        <v>0</v>
      </c>
      <c r="AE1081" s="425">
        <v>0</v>
      </c>
      <c r="AF1081" s="425">
        <v>0</v>
      </c>
      <c r="AG1081" s="425">
        <v>0</v>
      </c>
      <c r="AH1081" s="425">
        <v>0</v>
      </c>
      <c r="AI1081" s="425">
        <v>0</v>
      </c>
      <c r="AJ1081" s="425">
        <v>0</v>
      </c>
      <c r="AK1081" s="425">
        <v>0</v>
      </c>
      <c r="AL1081" s="425">
        <v>0</v>
      </c>
      <c r="AM1081" s="425">
        <v>0</v>
      </c>
      <c r="AN1081" s="425">
        <v>0</v>
      </c>
      <c r="AO1081" s="425">
        <v>0</v>
      </c>
      <c r="AP1081" s="425">
        <v>0</v>
      </c>
      <c r="AQ1081" s="425">
        <v>0</v>
      </c>
      <c r="AR1081" s="425">
        <v>0</v>
      </c>
      <c r="AS1081" s="425">
        <v>0</v>
      </c>
      <c r="AT1081" s="425">
        <v>0</v>
      </c>
      <c r="AU1081" s="425">
        <v>0</v>
      </c>
      <c r="AV1081" s="425">
        <v>0</v>
      </c>
      <c r="AW1081" s="425">
        <v>0</v>
      </c>
      <c r="AX1081" s="425">
        <v>0</v>
      </c>
      <c r="AY1081" s="425">
        <v>0</v>
      </c>
      <c r="AZ1081" s="425">
        <v>0</v>
      </c>
      <c r="BA1081" s="425">
        <v>0</v>
      </c>
      <c r="BB1081" s="425">
        <v>0</v>
      </c>
      <c r="BC1081" s="425">
        <v>0</v>
      </c>
      <c r="BD1081" s="425">
        <v>0</v>
      </c>
      <c r="BE1081" s="425">
        <v>0</v>
      </c>
      <c r="BF1081" s="425">
        <v>0</v>
      </c>
      <c r="BG1081" s="425">
        <v>0</v>
      </c>
      <c r="BH1081" s="425">
        <v>0</v>
      </c>
      <c r="BI1081" s="425">
        <v>0</v>
      </c>
      <c r="BJ1081" s="196"/>
      <c r="BK1081" s="196"/>
      <c r="BL1081" s="196"/>
      <c r="BM1081" s="196"/>
    </row>
    <row r="1082" spans="1:65" x14ac:dyDescent="0.35">
      <c r="A1082" s="196"/>
      <c r="B1082" s="196"/>
      <c r="C1082" s="402"/>
      <c r="D1082" s="404"/>
      <c r="E1082" s="405">
        <v>2</v>
      </c>
      <c r="F1082" s="406"/>
      <c r="G1082" s="408"/>
      <c r="H1082" s="524"/>
      <c r="I1082" s="425">
        <v>0</v>
      </c>
      <c r="J1082" s="425">
        <v>0</v>
      </c>
      <c r="K1082" s="425">
        <v>0</v>
      </c>
      <c r="L1082" s="425">
        <v>0</v>
      </c>
      <c r="M1082" s="425">
        <v>0</v>
      </c>
      <c r="N1082" s="425">
        <v>0</v>
      </c>
      <c r="O1082" s="425">
        <v>0</v>
      </c>
      <c r="P1082" s="425">
        <v>0</v>
      </c>
      <c r="Q1082" s="425">
        <v>0</v>
      </c>
      <c r="R1082" s="425">
        <v>0</v>
      </c>
      <c r="S1082" s="425">
        <v>0</v>
      </c>
      <c r="T1082" s="425">
        <v>0</v>
      </c>
      <c r="U1082" s="425">
        <v>0</v>
      </c>
      <c r="V1082" s="425">
        <v>0</v>
      </c>
      <c r="W1082" s="425">
        <v>0</v>
      </c>
      <c r="X1082" s="425">
        <v>0</v>
      </c>
      <c r="Y1082" s="425">
        <v>0</v>
      </c>
      <c r="Z1082" s="425">
        <v>0</v>
      </c>
      <c r="AA1082" s="425">
        <v>0</v>
      </c>
      <c r="AB1082" s="425">
        <v>0</v>
      </c>
      <c r="AC1082" s="425">
        <v>0</v>
      </c>
      <c r="AD1082" s="425">
        <v>0</v>
      </c>
      <c r="AE1082" s="425">
        <v>0</v>
      </c>
      <c r="AF1082" s="425">
        <v>0</v>
      </c>
      <c r="AG1082" s="425">
        <v>0</v>
      </c>
      <c r="AH1082" s="425">
        <v>0</v>
      </c>
      <c r="AI1082" s="425">
        <v>0</v>
      </c>
      <c r="AJ1082" s="425">
        <v>0</v>
      </c>
      <c r="AK1082" s="425">
        <v>0</v>
      </c>
      <c r="AL1082" s="425">
        <v>0</v>
      </c>
      <c r="AM1082" s="425">
        <v>0</v>
      </c>
      <c r="AN1082" s="425">
        <v>0</v>
      </c>
      <c r="AO1082" s="425">
        <v>0</v>
      </c>
      <c r="AP1082" s="425">
        <v>0</v>
      </c>
      <c r="AQ1082" s="425">
        <v>0</v>
      </c>
      <c r="AR1082" s="425">
        <v>0</v>
      </c>
      <c r="AS1082" s="425">
        <v>0</v>
      </c>
      <c r="AT1082" s="425">
        <v>0</v>
      </c>
      <c r="AU1082" s="425">
        <v>0</v>
      </c>
      <c r="AV1082" s="425">
        <v>0</v>
      </c>
      <c r="AW1082" s="425">
        <v>0</v>
      </c>
      <c r="AX1082" s="425">
        <v>0</v>
      </c>
      <c r="AY1082" s="425">
        <v>0</v>
      </c>
      <c r="AZ1082" s="425">
        <v>0</v>
      </c>
      <c r="BA1082" s="425">
        <v>0</v>
      </c>
      <c r="BB1082" s="425">
        <v>0</v>
      </c>
      <c r="BC1082" s="425">
        <v>0</v>
      </c>
      <c r="BD1082" s="425">
        <v>0</v>
      </c>
      <c r="BE1082" s="425">
        <v>0</v>
      </c>
      <c r="BF1082" s="425">
        <v>0</v>
      </c>
      <c r="BG1082" s="425">
        <v>0</v>
      </c>
      <c r="BH1082" s="425">
        <v>0</v>
      </c>
      <c r="BI1082" s="425">
        <v>0</v>
      </c>
      <c r="BJ1082" s="407"/>
      <c r="BK1082" s="196"/>
      <c r="BL1082" s="196"/>
      <c r="BM1082" s="196"/>
    </row>
    <row r="1083" spans="1:65" x14ac:dyDescent="0.35">
      <c r="A1083" s="196"/>
      <c r="B1083" s="196"/>
      <c r="C1083" s="402"/>
      <c r="D1083" s="404"/>
      <c r="E1083" s="405">
        <v>3</v>
      </c>
      <c r="F1083" s="406"/>
      <c r="G1083" s="408"/>
      <c r="H1083" s="409"/>
      <c r="I1083" s="524"/>
      <c r="J1083" s="425">
        <v>0</v>
      </c>
      <c r="K1083" s="425">
        <v>0</v>
      </c>
      <c r="L1083" s="425">
        <v>0</v>
      </c>
      <c r="M1083" s="425">
        <v>0</v>
      </c>
      <c r="N1083" s="425">
        <v>0</v>
      </c>
      <c r="O1083" s="425">
        <v>0</v>
      </c>
      <c r="P1083" s="425">
        <v>0</v>
      </c>
      <c r="Q1083" s="425">
        <v>0</v>
      </c>
      <c r="R1083" s="425">
        <v>0</v>
      </c>
      <c r="S1083" s="425">
        <v>0</v>
      </c>
      <c r="T1083" s="425">
        <v>0</v>
      </c>
      <c r="U1083" s="425">
        <v>0</v>
      </c>
      <c r="V1083" s="425">
        <v>0</v>
      </c>
      <c r="W1083" s="425">
        <v>0</v>
      </c>
      <c r="X1083" s="425">
        <v>0</v>
      </c>
      <c r="Y1083" s="425">
        <v>0</v>
      </c>
      <c r="Z1083" s="425">
        <v>0</v>
      </c>
      <c r="AA1083" s="425">
        <v>0</v>
      </c>
      <c r="AB1083" s="425">
        <v>0</v>
      </c>
      <c r="AC1083" s="425">
        <v>0</v>
      </c>
      <c r="AD1083" s="425">
        <v>0</v>
      </c>
      <c r="AE1083" s="425">
        <v>0</v>
      </c>
      <c r="AF1083" s="425">
        <v>0</v>
      </c>
      <c r="AG1083" s="425">
        <v>0</v>
      </c>
      <c r="AH1083" s="425">
        <v>0</v>
      </c>
      <c r="AI1083" s="425">
        <v>0</v>
      </c>
      <c r="AJ1083" s="425">
        <v>0</v>
      </c>
      <c r="AK1083" s="425">
        <v>0</v>
      </c>
      <c r="AL1083" s="425">
        <v>0</v>
      </c>
      <c r="AM1083" s="425">
        <v>0</v>
      </c>
      <c r="AN1083" s="425">
        <v>0</v>
      </c>
      <c r="AO1083" s="425">
        <v>0</v>
      </c>
      <c r="AP1083" s="425">
        <v>0</v>
      </c>
      <c r="AQ1083" s="425">
        <v>0</v>
      </c>
      <c r="AR1083" s="425">
        <v>0</v>
      </c>
      <c r="AS1083" s="425">
        <v>0</v>
      </c>
      <c r="AT1083" s="425">
        <v>0</v>
      </c>
      <c r="AU1083" s="425">
        <v>0</v>
      </c>
      <c r="AV1083" s="425">
        <v>0</v>
      </c>
      <c r="AW1083" s="425">
        <v>0</v>
      </c>
      <c r="AX1083" s="425">
        <v>0</v>
      </c>
      <c r="AY1083" s="425">
        <v>0</v>
      </c>
      <c r="AZ1083" s="425">
        <v>0</v>
      </c>
      <c r="BA1083" s="425">
        <v>0</v>
      </c>
      <c r="BB1083" s="425">
        <v>0</v>
      </c>
      <c r="BC1083" s="425">
        <v>0</v>
      </c>
      <c r="BD1083" s="425">
        <v>0</v>
      </c>
      <c r="BE1083" s="425">
        <v>0</v>
      </c>
      <c r="BF1083" s="425">
        <v>0</v>
      </c>
      <c r="BG1083" s="425">
        <v>0</v>
      </c>
      <c r="BH1083" s="425">
        <v>0</v>
      </c>
      <c r="BI1083" s="425">
        <v>0</v>
      </c>
      <c r="BJ1083" s="196"/>
      <c r="BK1083" s="196"/>
      <c r="BL1083" s="196"/>
      <c r="BM1083" s="196"/>
    </row>
    <row r="1084" spans="1:65" x14ac:dyDescent="0.35">
      <c r="A1084" s="196"/>
      <c r="B1084" s="196"/>
      <c r="C1084" s="402"/>
      <c r="D1084" s="404"/>
      <c r="E1084" s="405">
        <v>4</v>
      </c>
      <c r="F1084" s="406"/>
      <c r="G1084" s="408"/>
      <c r="H1084" s="409"/>
      <c r="I1084" s="409"/>
      <c r="J1084" s="524"/>
      <c r="K1084" s="425">
        <v>0</v>
      </c>
      <c r="L1084" s="425">
        <v>0</v>
      </c>
      <c r="M1084" s="425">
        <v>0</v>
      </c>
      <c r="N1084" s="425">
        <v>0</v>
      </c>
      <c r="O1084" s="425">
        <v>0</v>
      </c>
      <c r="P1084" s="425">
        <v>0</v>
      </c>
      <c r="Q1084" s="425">
        <v>0</v>
      </c>
      <c r="R1084" s="425">
        <v>0</v>
      </c>
      <c r="S1084" s="425">
        <v>0</v>
      </c>
      <c r="T1084" s="425">
        <v>0</v>
      </c>
      <c r="U1084" s="425">
        <v>0</v>
      </c>
      <c r="V1084" s="425">
        <v>0</v>
      </c>
      <c r="W1084" s="425">
        <v>0</v>
      </c>
      <c r="X1084" s="425">
        <v>0</v>
      </c>
      <c r="Y1084" s="425">
        <v>0</v>
      </c>
      <c r="Z1084" s="425">
        <v>0</v>
      </c>
      <c r="AA1084" s="425">
        <v>0</v>
      </c>
      <c r="AB1084" s="425">
        <v>0</v>
      </c>
      <c r="AC1084" s="425">
        <v>0</v>
      </c>
      <c r="AD1084" s="425">
        <v>0</v>
      </c>
      <c r="AE1084" s="425">
        <v>0</v>
      </c>
      <c r="AF1084" s="425">
        <v>0</v>
      </c>
      <c r="AG1084" s="425">
        <v>0</v>
      </c>
      <c r="AH1084" s="425">
        <v>0</v>
      </c>
      <c r="AI1084" s="425">
        <v>0</v>
      </c>
      <c r="AJ1084" s="425">
        <v>0</v>
      </c>
      <c r="AK1084" s="425">
        <v>0</v>
      </c>
      <c r="AL1084" s="425">
        <v>0</v>
      </c>
      <c r="AM1084" s="425">
        <v>0</v>
      </c>
      <c r="AN1084" s="425">
        <v>0</v>
      </c>
      <c r="AO1084" s="425">
        <v>0</v>
      </c>
      <c r="AP1084" s="425">
        <v>0</v>
      </c>
      <c r="AQ1084" s="425">
        <v>0</v>
      </c>
      <c r="AR1084" s="425">
        <v>0</v>
      </c>
      <c r="AS1084" s="425">
        <v>0</v>
      </c>
      <c r="AT1084" s="425">
        <v>0</v>
      </c>
      <c r="AU1084" s="425">
        <v>0</v>
      </c>
      <c r="AV1084" s="425">
        <v>0</v>
      </c>
      <c r="AW1084" s="425">
        <v>0</v>
      </c>
      <c r="AX1084" s="425">
        <v>0</v>
      </c>
      <c r="AY1084" s="425">
        <v>0</v>
      </c>
      <c r="AZ1084" s="425">
        <v>0</v>
      </c>
      <c r="BA1084" s="425">
        <v>0</v>
      </c>
      <c r="BB1084" s="425">
        <v>0</v>
      </c>
      <c r="BC1084" s="425">
        <v>0</v>
      </c>
      <c r="BD1084" s="425">
        <v>0</v>
      </c>
      <c r="BE1084" s="425">
        <v>0</v>
      </c>
      <c r="BF1084" s="425">
        <v>0</v>
      </c>
      <c r="BG1084" s="425">
        <v>0</v>
      </c>
      <c r="BH1084" s="425">
        <v>0</v>
      </c>
      <c r="BI1084" s="425">
        <v>0</v>
      </c>
      <c r="BJ1084" s="196"/>
      <c r="BK1084" s="196"/>
      <c r="BL1084" s="196"/>
      <c r="BM1084" s="196"/>
    </row>
    <row r="1085" spans="1:65" x14ac:dyDescent="0.35">
      <c r="A1085" s="196"/>
      <c r="B1085" s="196"/>
      <c r="C1085" s="402"/>
      <c r="D1085" s="404"/>
      <c r="E1085" s="405">
        <v>5</v>
      </c>
      <c r="F1085" s="406"/>
      <c r="G1085" s="408"/>
      <c r="H1085" s="409"/>
      <c r="I1085" s="409"/>
      <c r="J1085" s="409"/>
      <c r="K1085" s="524"/>
      <c r="L1085" s="425">
        <v>0</v>
      </c>
      <c r="M1085" s="425">
        <v>0</v>
      </c>
      <c r="N1085" s="425">
        <v>0</v>
      </c>
      <c r="O1085" s="425">
        <v>0</v>
      </c>
      <c r="P1085" s="425">
        <v>0</v>
      </c>
      <c r="Q1085" s="425">
        <v>0</v>
      </c>
      <c r="R1085" s="425">
        <v>0</v>
      </c>
      <c r="S1085" s="425">
        <v>0</v>
      </c>
      <c r="T1085" s="425">
        <v>0</v>
      </c>
      <c r="U1085" s="425">
        <v>0</v>
      </c>
      <c r="V1085" s="425">
        <v>0</v>
      </c>
      <c r="W1085" s="425">
        <v>0</v>
      </c>
      <c r="X1085" s="425">
        <v>0</v>
      </c>
      <c r="Y1085" s="425">
        <v>0</v>
      </c>
      <c r="Z1085" s="425">
        <v>0</v>
      </c>
      <c r="AA1085" s="425">
        <v>0</v>
      </c>
      <c r="AB1085" s="425">
        <v>0</v>
      </c>
      <c r="AC1085" s="425">
        <v>0</v>
      </c>
      <c r="AD1085" s="425">
        <v>0</v>
      </c>
      <c r="AE1085" s="425">
        <v>0</v>
      </c>
      <c r="AF1085" s="425">
        <v>0</v>
      </c>
      <c r="AG1085" s="425">
        <v>0</v>
      </c>
      <c r="AH1085" s="425">
        <v>0</v>
      </c>
      <c r="AI1085" s="425">
        <v>0</v>
      </c>
      <c r="AJ1085" s="425">
        <v>0</v>
      </c>
      <c r="AK1085" s="425">
        <v>0</v>
      </c>
      <c r="AL1085" s="425">
        <v>0</v>
      </c>
      <c r="AM1085" s="425">
        <v>0</v>
      </c>
      <c r="AN1085" s="425">
        <v>0</v>
      </c>
      <c r="AO1085" s="425">
        <v>0</v>
      </c>
      <c r="AP1085" s="425">
        <v>0</v>
      </c>
      <c r="AQ1085" s="425">
        <v>0</v>
      </c>
      <c r="AR1085" s="425">
        <v>0</v>
      </c>
      <c r="AS1085" s="425">
        <v>0</v>
      </c>
      <c r="AT1085" s="425">
        <v>0</v>
      </c>
      <c r="AU1085" s="425">
        <v>0</v>
      </c>
      <c r="AV1085" s="425">
        <v>0</v>
      </c>
      <c r="AW1085" s="425">
        <v>0</v>
      </c>
      <c r="AX1085" s="425">
        <v>0</v>
      </c>
      <c r="AY1085" s="425">
        <v>0</v>
      </c>
      <c r="AZ1085" s="425">
        <v>0</v>
      </c>
      <c r="BA1085" s="425">
        <v>0</v>
      </c>
      <c r="BB1085" s="425">
        <v>0</v>
      </c>
      <c r="BC1085" s="425">
        <v>0</v>
      </c>
      <c r="BD1085" s="425">
        <v>0</v>
      </c>
      <c r="BE1085" s="425">
        <v>0</v>
      </c>
      <c r="BF1085" s="425">
        <v>0</v>
      </c>
      <c r="BG1085" s="425">
        <v>0</v>
      </c>
      <c r="BH1085" s="425">
        <v>0</v>
      </c>
      <c r="BI1085" s="425">
        <v>0</v>
      </c>
      <c r="BJ1085" s="196"/>
      <c r="BK1085" s="196"/>
      <c r="BL1085" s="196"/>
      <c r="BM1085" s="196"/>
    </row>
    <row r="1086" spans="1:65" x14ac:dyDescent="0.35">
      <c r="A1086" s="196"/>
      <c r="B1086" s="196"/>
      <c r="C1086" s="402"/>
      <c r="D1086" s="404"/>
      <c r="E1086" s="405">
        <v>6</v>
      </c>
      <c r="F1086" s="406"/>
      <c r="G1086" s="408"/>
      <c r="H1086" s="409"/>
      <c r="I1086" s="409"/>
      <c r="J1086" s="409"/>
      <c r="K1086" s="409"/>
      <c r="L1086" s="524"/>
      <c r="M1086" s="425">
        <v>0</v>
      </c>
      <c r="N1086" s="425">
        <v>0</v>
      </c>
      <c r="O1086" s="425">
        <v>0</v>
      </c>
      <c r="P1086" s="425">
        <v>0</v>
      </c>
      <c r="Q1086" s="425">
        <v>0</v>
      </c>
      <c r="R1086" s="425">
        <v>0</v>
      </c>
      <c r="S1086" s="425">
        <v>0</v>
      </c>
      <c r="T1086" s="425">
        <v>0</v>
      </c>
      <c r="U1086" s="425">
        <v>0</v>
      </c>
      <c r="V1086" s="425">
        <v>0</v>
      </c>
      <c r="W1086" s="425">
        <v>0</v>
      </c>
      <c r="X1086" s="425">
        <v>0</v>
      </c>
      <c r="Y1086" s="425">
        <v>0</v>
      </c>
      <c r="Z1086" s="425">
        <v>0</v>
      </c>
      <c r="AA1086" s="425">
        <v>0</v>
      </c>
      <c r="AB1086" s="425">
        <v>0</v>
      </c>
      <c r="AC1086" s="425">
        <v>0</v>
      </c>
      <c r="AD1086" s="425">
        <v>0</v>
      </c>
      <c r="AE1086" s="425">
        <v>0</v>
      </c>
      <c r="AF1086" s="425">
        <v>0</v>
      </c>
      <c r="AG1086" s="425">
        <v>0</v>
      </c>
      <c r="AH1086" s="425">
        <v>0</v>
      </c>
      <c r="AI1086" s="425">
        <v>0</v>
      </c>
      <c r="AJ1086" s="425">
        <v>0</v>
      </c>
      <c r="AK1086" s="425">
        <v>0</v>
      </c>
      <c r="AL1086" s="425">
        <v>0</v>
      </c>
      <c r="AM1086" s="425">
        <v>0</v>
      </c>
      <c r="AN1086" s="425">
        <v>0</v>
      </c>
      <c r="AO1086" s="425">
        <v>0</v>
      </c>
      <c r="AP1086" s="425">
        <v>0</v>
      </c>
      <c r="AQ1086" s="425">
        <v>0</v>
      </c>
      <c r="AR1086" s="425">
        <v>0</v>
      </c>
      <c r="AS1086" s="425">
        <v>0</v>
      </c>
      <c r="AT1086" s="425">
        <v>0</v>
      </c>
      <c r="AU1086" s="425">
        <v>0</v>
      </c>
      <c r="AV1086" s="425">
        <v>0</v>
      </c>
      <c r="AW1086" s="425">
        <v>0</v>
      </c>
      <c r="AX1086" s="425">
        <v>0</v>
      </c>
      <c r="AY1086" s="425">
        <v>0</v>
      </c>
      <c r="AZ1086" s="425">
        <v>0</v>
      </c>
      <c r="BA1086" s="425">
        <v>0</v>
      </c>
      <c r="BB1086" s="425">
        <v>0</v>
      </c>
      <c r="BC1086" s="425">
        <v>0</v>
      </c>
      <c r="BD1086" s="425">
        <v>0</v>
      </c>
      <c r="BE1086" s="425">
        <v>0</v>
      </c>
      <c r="BF1086" s="425">
        <v>0</v>
      </c>
      <c r="BG1086" s="425">
        <v>0</v>
      </c>
      <c r="BH1086" s="425">
        <v>0</v>
      </c>
      <c r="BI1086" s="425">
        <v>0</v>
      </c>
      <c r="BJ1086" s="196"/>
      <c r="BK1086" s="196"/>
      <c r="BL1086" s="196"/>
      <c r="BM1086" s="196"/>
    </row>
    <row r="1087" spans="1:65" x14ac:dyDescent="0.35">
      <c r="A1087" s="196"/>
      <c r="B1087" s="196"/>
      <c r="C1087" s="402"/>
      <c r="D1087" s="404"/>
      <c r="E1087" s="405">
        <v>7</v>
      </c>
      <c r="F1087" s="406"/>
      <c r="G1087" s="408"/>
      <c r="H1087" s="409"/>
      <c r="I1087" s="409"/>
      <c r="J1087" s="409"/>
      <c r="K1087" s="409"/>
      <c r="L1087" s="409"/>
      <c r="M1087" s="524"/>
      <c r="N1087" s="425">
        <v>0</v>
      </c>
      <c r="O1087" s="425">
        <v>0</v>
      </c>
      <c r="P1087" s="425">
        <v>0</v>
      </c>
      <c r="Q1087" s="425">
        <v>0</v>
      </c>
      <c r="R1087" s="425">
        <v>0</v>
      </c>
      <c r="S1087" s="425">
        <v>0</v>
      </c>
      <c r="T1087" s="425">
        <v>0</v>
      </c>
      <c r="U1087" s="425">
        <v>0</v>
      </c>
      <c r="V1087" s="425">
        <v>0</v>
      </c>
      <c r="W1087" s="425">
        <v>0</v>
      </c>
      <c r="X1087" s="425">
        <v>0</v>
      </c>
      <c r="Y1087" s="425">
        <v>0</v>
      </c>
      <c r="Z1087" s="425">
        <v>0</v>
      </c>
      <c r="AA1087" s="425">
        <v>0</v>
      </c>
      <c r="AB1087" s="425">
        <v>0</v>
      </c>
      <c r="AC1087" s="425">
        <v>0</v>
      </c>
      <c r="AD1087" s="425">
        <v>0</v>
      </c>
      <c r="AE1087" s="425">
        <v>0</v>
      </c>
      <c r="AF1087" s="425">
        <v>0</v>
      </c>
      <c r="AG1087" s="425">
        <v>0</v>
      </c>
      <c r="AH1087" s="425">
        <v>0</v>
      </c>
      <c r="AI1087" s="425">
        <v>0</v>
      </c>
      <c r="AJ1087" s="425">
        <v>0</v>
      </c>
      <c r="AK1087" s="425">
        <v>0</v>
      </c>
      <c r="AL1087" s="425">
        <v>0</v>
      </c>
      <c r="AM1087" s="425">
        <v>0</v>
      </c>
      <c r="AN1087" s="425">
        <v>0</v>
      </c>
      <c r="AO1087" s="425">
        <v>0</v>
      </c>
      <c r="AP1087" s="425">
        <v>0</v>
      </c>
      <c r="AQ1087" s="425">
        <v>0</v>
      </c>
      <c r="AR1087" s="425">
        <v>0</v>
      </c>
      <c r="AS1087" s="425">
        <v>0</v>
      </c>
      <c r="AT1087" s="425">
        <v>0</v>
      </c>
      <c r="AU1087" s="425">
        <v>0</v>
      </c>
      <c r="AV1087" s="425">
        <v>0</v>
      </c>
      <c r="AW1087" s="425">
        <v>0</v>
      </c>
      <c r="AX1087" s="425">
        <v>0</v>
      </c>
      <c r="AY1087" s="425">
        <v>0</v>
      </c>
      <c r="AZ1087" s="425">
        <v>0</v>
      </c>
      <c r="BA1087" s="425">
        <v>0</v>
      </c>
      <c r="BB1087" s="425">
        <v>0</v>
      </c>
      <c r="BC1087" s="425">
        <v>0</v>
      </c>
      <c r="BD1087" s="425">
        <v>0</v>
      </c>
      <c r="BE1087" s="425">
        <v>0</v>
      </c>
      <c r="BF1087" s="425">
        <v>0</v>
      </c>
      <c r="BG1087" s="425">
        <v>0</v>
      </c>
      <c r="BH1087" s="425">
        <v>0</v>
      </c>
      <c r="BI1087" s="425">
        <v>0</v>
      </c>
      <c r="BJ1087" s="196"/>
      <c r="BK1087" s="196"/>
      <c r="BL1087" s="196"/>
      <c r="BM1087" s="196"/>
    </row>
    <row r="1088" spans="1:65" x14ac:dyDescent="0.35">
      <c r="A1088" s="196"/>
      <c r="B1088" s="196"/>
      <c r="C1088" s="402"/>
      <c r="D1088" s="404"/>
      <c r="E1088" s="405">
        <v>8</v>
      </c>
      <c r="F1088" s="406"/>
      <c r="G1088" s="408"/>
      <c r="H1088" s="409"/>
      <c r="I1088" s="409"/>
      <c r="J1088" s="409"/>
      <c r="K1088" s="409"/>
      <c r="L1088" s="409"/>
      <c r="M1088" s="409"/>
      <c r="N1088" s="524"/>
      <c r="O1088" s="425">
        <v>0</v>
      </c>
      <c r="P1088" s="425">
        <v>0</v>
      </c>
      <c r="Q1088" s="425">
        <v>0</v>
      </c>
      <c r="R1088" s="425">
        <v>0</v>
      </c>
      <c r="S1088" s="425">
        <v>0</v>
      </c>
      <c r="T1088" s="425">
        <v>0</v>
      </c>
      <c r="U1088" s="425">
        <v>0</v>
      </c>
      <c r="V1088" s="425">
        <v>0</v>
      </c>
      <c r="W1088" s="425">
        <v>0</v>
      </c>
      <c r="X1088" s="425">
        <v>0</v>
      </c>
      <c r="Y1088" s="425">
        <v>0</v>
      </c>
      <c r="Z1088" s="425">
        <v>0</v>
      </c>
      <c r="AA1088" s="425">
        <v>0</v>
      </c>
      <c r="AB1088" s="425">
        <v>0</v>
      </c>
      <c r="AC1088" s="425">
        <v>0</v>
      </c>
      <c r="AD1088" s="425">
        <v>0</v>
      </c>
      <c r="AE1088" s="425">
        <v>0</v>
      </c>
      <c r="AF1088" s="425">
        <v>0</v>
      </c>
      <c r="AG1088" s="425">
        <v>0</v>
      </c>
      <c r="AH1088" s="425">
        <v>0</v>
      </c>
      <c r="AI1088" s="425">
        <v>0</v>
      </c>
      <c r="AJ1088" s="425">
        <v>0</v>
      </c>
      <c r="AK1088" s="425">
        <v>0</v>
      </c>
      <c r="AL1088" s="425">
        <v>0</v>
      </c>
      <c r="AM1088" s="425">
        <v>0</v>
      </c>
      <c r="AN1088" s="425">
        <v>0</v>
      </c>
      <c r="AO1088" s="425">
        <v>0</v>
      </c>
      <c r="AP1088" s="425">
        <v>0</v>
      </c>
      <c r="AQ1088" s="425">
        <v>0</v>
      </c>
      <c r="AR1088" s="425">
        <v>0</v>
      </c>
      <c r="AS1088" s="425">
        <v>0</v>
      </c>
      <c r="AT1088" s="425">
        <v>0</v>
      </c>
      <c r="AU1088" s="425">
        <v>0</v>
      </c>
      <c r="AV1088" s="425">
        <v>0</v>
      </c>
      <c r="AW1088" s="425">
        <v>0</v>
      </c>
      <c r="AX1088" s="425">
        <v>0</v>
      </c>
      <c r="AY1088" s="425">
        <v>0</v>
      </c>
      <c r="AZ1088" s="425">
        <v>0</v>
      </c>
      <c r="BA1088" s="425">
        <v>0</v>
      </c>
      <c r="BB1088" s="425">
        <v>0</v>
      </c>
      <c r="BC1088" s="425">
        <v>0</v>
      </c>
      <c r="BD1088" s="425">
        <v>0</v>
      </c>
      <c r="BE1088" s="425">
        <v>0</v>
      </c>
      <c r="BF1088" s="425">
        <v>0</v>
      </c>
      <c r="BG1088" s="425">
        <v>0</v>
      </c>
      <c r="BH1088" s="425">
        <v>0</v>
      </c>
      <c r="BI1088" s="425">
        <v>0</v>
      </c>
      <c r="BJ1088" s="196"/>
      <c r="BK1088" s="196"/>
      <c r="BL1088" s="196"/>
      <c r="BM1088" s="196"/>
    </row>
    <row r="1089" spans="1:65" x14ac:dyDescent="0.35">
      <c r="A1089" s="196"/>
      <c r="B1089" s="196"/>
      <c r="C1089" s="402"/>
      <c r="D1089" s="404"/>
      <c r="E1089" s="405">
        <v>9</v>
      </c>
      <c r="F1089" s="406"/>
      <c r="G1089" s="408"/>
      <c r="H1089" s="409"/>
      <c r="I1089" s="409"/>
      <c r="J1089" s="409"/>
      <c r="K1089" s="409"/>
      <c r="L1089" s="409"/>
      <c r="M1089" s="409"/>
      <c r="N1089" s="409"/>
      <c r="O1089" s="524"/>
      <c r="P1089" s="425">
        <v>0</v>
      </c>
      <c r="Q1089" s="425">
        <v>0</v>
      </c>
      <c r="R1089" s="425">
        <v>0</v>
      </c>
      <c r="S1089" s="425">
        <v>0</v>
      </c>
      <c r="T1089" s="425">
        <v>0</v>
      </c>
      <c r="U1089" s="425">
        <v>0</v>
      </c>
      <c r="V1089" s="425">
        <v>0</v>
      </c>
      <c r="W1089" s="425">
        <v>0</v>
      </c>
      <c r="X1089" s="425">
        <v>0</v>
      </c>
      <c r="Y1089" s="425">
        <v>0</v>
      </c>
      <c r="Z1089" s="425">
        <v>0</v>
      </c>
      <c r="AA1089" s="425">
        <v>0</v>
      </c>
      <c r="AB1089" s="425">
        <v>0</v>
      </c>
      <c r="AC1089" s="425">
        <v>0</v>
      </c>
      <c r="AD1089" s="425">
        <v>0</v>
      </c>
      <c r="AE1089" s="425">
        <v>0</v>
      </c>
      <c r="AF1089" s="425">
        <v>0</v>
      </c>
      <c r="AG1089" s="425">
        <v>0</v>
      </c>
      <c r="AH1089" s="425">
        <v>0</v>
      </c>
      <c r="AI1089" s="425">
        <v>0</v>
      </c>
      <c r="AJ1089" s="425">
        <v>0</v>
      </c>
      <c r="AK1089" s="425">
        <v>0</v>
      </c>
      <c r="AL1089" s="425">
        <v>0</v>
      </c>
      <c r="AM1089" s="425">
        <v>0</v>
      </c>
      <c r="AN1089" s="425">
        <v>0</v>
      </c>
      <c r="AO1089" s="425">
        <v>0</v>
      </c>
      <c r="AP1089" s="425">
        <v>0</v>
      </c>
      <c r="AQ1089" s="425">
        <v>0</v>
      </c>
      <c r="AR1089" s="425">
        <v>0</v>
      </c>
      <c r="AS1089" s="425">
        <v>0</v>
      </c>
      <c r="AT1089" s="425">
        <v>0</v>
      </c>
      <c r="AU1089" s="425">
        <v>0</v>
      </c>
      <c r="AV1089" s="425">
        <v>0</v>
      </c>
      <c r="AW1089" s="425">
        <v>0</v>
      </c>
      <c r="AX1089" s="425">
        <v>0</v>
      </c>
      <c r="AY1089" s="425">
        <v>0</v>
      </c>
      <c r="AZ1089" s="425">
        <v>0</v>
      </c>
      <c r="BA1089" s="425">
        <v>0</v>
      </c>
      <c r="BB1089" s="425">
        <v>0</v>
      </c>
      <c r="BC1089" s="425">
        <v>0</v>
      </c>
      <c r="BD1089" s="425">
        <v>0</v>
      </c>
      <c r="BE1089" s="425">
        <v>0</v>
      </c>
      <c r="BF1089" s="425">
        <v>0</v>
      </c>
      <c r="BG1089" s="425">
        <v>0</v>
      </c>
      <c r="BH1089" s="425">
        <v>0</v>
      </c>
      <c r="BI1089" s="425">
        <v>0</v>
      </c>
      <c r="BJ1089" s="196"/>
      <c r="BK1089" s="196"/>
      <c r="BL1089" s="196"/>
      <c r="BM1089" s="196"/>
    </row>
    <row r="1090" spans="1:65" x14ac:dyDescent="0.35">
      <c r="A1090" s="196"/>
      <c r="B1090" s="196"/>
      <c r="C1090" s="402"/>
      <c r="D1090" s="404"/>
      <c r="E1090" s="411">
        <v>10</v>
      </c>
      <c r="F1090" s="406"/>
      <c r="G1090" s="408"/>
      <c r="H1090" s="409"/>
      <c r="I1090" s="409"/>
      <c r="J1090" s="409"/>
      <c r="K1090" s="409"/>
      <c r="L1090" s="409"/>
      <c r="M1090" s="409"/>
      <c r="N1090" s="409"/>
      <c r="O1090" s="409"/>
      <c r="P1090" s="524"/>
      <c r="Q1090" s="425">
        <v>0</v>
      </c>
      <c r="R1090" s="425">
        <v>0</v>
      </c>
      <c r="S1090" s="425">
        <v>0</v>
      </c>
      <c r="T1090" s="425">
        <v>0</v>
      </c>
      <c r="U1090" s="425">
        <v>0</v>
      </c>
      <c r="V1090" s="425">
        <v>0</v>
      </c>
      <c r="W1090" s="425">
        <v>0</v>
      </c>
      <c r="X1090" s="425">
        <v>0</v>
      </c>
      <c r="Y1090" s="425">
        <v>0</v>
      </c>
      <c r="Z1090" s="425">
        <v>0</v>
      </c>
      <c r="AA1090" s="425">
        <v>0</v>
      </c>
      <c r="AB1090" s="425">
        <v>0</v>
      </c>
      <c r="AC1090" s="425">
        <v>0</v>
      </c>
      <c r="AD1090" s="425">
        <v>0</v>
      </c>
      <c r="AE1090" s="425">
        <v>0</v>
      </c>
      <c r="AF1090" s="425">
        <v>0</v>
      </c>
      <c r="AG1090" s="425">
        <v>0</v>
      </c>
      <c r="AH1090" s="425">
        <v>0</v>
      </c>
      <c r="AI1090" s="425">
        <v>0</v>
      </c>
      <c r="AJ1090" s="425">
        <v>0</v>
      </c>
      <c r="AK1090" s="425">
        <v>0</v>
      </c>
      <c r="AL1090" s="425">
        <v>0</v>
      </c>
      <c r="AM1090" s="425">
        <v>0</v>
      </c>
      <c r="AN1090" s="425">
        <v>0</v>
      </c>
      <c r="AO1090" s="425">
        <v>0</v>
      </c>
      <c r="AP1090" s="425">
        <v>0</v>
      </c>
      <c r="AQ1090" s="425">
        <v>0</v>
      </c>
      <c r="AR1090" s="425">
        <v>0</v>
      </c>
      <c r="AS1090" s="425">
        <v>0</v>
      </c>
      <c r="AT1090" s="425">
        <v>0</v>
      </c>
      <c r="AU1090" s="425">
        <v>0</v>
      </c>
      <c r="AV1090" s="425">
        <v>0</v>
      </c>
      <c r="AW1090" s="425">
        <v>0</v>
      </c>
      <c r="AX1090" s="425">
        <v>0</v>
      </c>
      <c r="AY1090" s="425">
        <v>0</v>
      </c>
      <c r="AZ1090" s="425">
        <v>0</v>
      </c>
      <c r="BA1090" s="425">
        <v>0</v>
      </c>
      <c r="BB1090" s="425">
        <v>0</v>
      </c>
      <c r="BC1090" s="425">
        <v>0</v>
      </c>
      <c r="BD1090" s="425">
        <v>0</v>
      </c>
      <c r="BE1090" s="425">
        <v>0</v>
      </c>
      <c r="BF1090" s="425">
        <v>0</v>
      </c>
      <c r="BG1090" s="425">
        <v>0</v>
      </c>
      <c r="BH1090" s="425">
        <v>0</v>
      </c>
      <c r="BI1090" s="425">
        <v>0</v>
      </c>
      <c r="BJ1090" s="196"/>
      <c r="BK1090" s="196"/>
      <c r="BL1090" s="196"/>
      <c r="BM1090" s="196"/>
    </row>
    <row r="1091" spans="1:65" x14ac:dyDescent="0.35">
      <c r="A1091" s="196"/>
      <c r="B1091" s="196"/>
      <c r="C1091" s="402">
        <v>0</v>
      </c>
      <c r="D1091" s="196"/>
      <c r="E1091" s="196"/>
      <c r="F1091" s="412"/>
      <c r="G1091" s="426">
        <v>0</v>
      </c>
      <c r="H1091" s="426">
        <v>0</v>
      </c>
      <c r="I1091" s="426">
        <v>0</v>
      </c>
      <c r="J1091" s="426">
        <v>0</v>
      </c>
      <c r="K1091" s="426">
        <v>0</v>
      </c>
      <c r="L1091" s="426">
        <v>0</v>
      </c>
      <c r="M1091" s="426">
        <v>0</v>
      </c>
      <c r="N1091" s="426">
        <v>0</v>
      </c>
      <c r="O1091" s="426">
        <v>0</v>
      </c>
      <c r="P1091" s="426">
        <v>0</v>
      </c>
      <c r="Q1091" s="426">
        <v>0</v>
      </c>
      <c r="R1091" s="426">
        <v>0</v>
      </c>
      <c r="S1091" s="426">
        <v>0</v>
      </c>
      <c r="T1091" s="426">
        <v>0</v>
      </c>
      <c r="U1091" s="426">
        <v>0</v>
      </c>
      <c r="V1091" s="426">
        <v>0</v>
      </c>
      <c r="W1091" s="426">
        <v>0</v>
      </c>
      <c r="X1091" s="426">
        <v>0</v>
      </c>
      <c r="Y1091" s="426">
        <v>0</v>
      </c>
      <c r="Z1091" s="426">
        <v>0</v>
      </c>
      <c r="AA1091" s="426">
        <v>0</v>
      </c>
      <c r="AB1091" s="426">
        <v>0</v>
      </c>
      <c r="AC1091" s="426">
        <v>0</v>
      </c>
      <c r="AD1091" s="426">
        <v>0</v>
      </c>
      <c r="AE1091" s="426">
        <v>0</v>
      </c>
      <c r="AF1091" s="426">
        <v>0</v>
      </c>
      <c r="AG1091" s="426">
        <v>0</v>
      </c>
      <c r="AH1091" s="426">
        <v>0</v>
      </c>
      <c r="AI1091" s="426">
        <v>0</v>
      </c>
      <c r="AJ1091" s="426">
        <v>0</v>
      </c>
      <c r="AK1091" s="426">
        <v>0</v>
      </c>
      <c r="AL1091" s="426">
        <v>0</v>
      </c>
      <c r="AM1091" s="426">
        <v>0</v>
      </c>
      <c r="AN1091" s="426">
        <v>0</v>
      </c>
      <c r="AO1091" s="426">
        <v>0</v>
      </c>
      <c r="AP1091" s="426">
        <v>0</v>
      </c>
      <c r="AQ1091" s="426">
        <v>0</v>
      </c>
      <c r="AR1091" s="426">
        <v>0</v>
      </c>
      <c r="AS1091" s="426">
        <v>0</v>
      </c>
      <c r="AT1091" s="426">
        <v>0</v>
      </c>
      <c r="AU1091" s="426">
        <v>0</v>
      </c>
      <c r="AV1091" s="426">
        <v>0</v>
      </c>
      <c r="AW1091" s="426">
        <v>0</v>
      </c>
      <c r="AX1091" s="426">
        <v>0</v>
      </c>
      <c r="AY1091" s="426">
        <v>0</v>
      </c>
      <c r="AZ1091" s="426">
        <v>0</v>
      </c>
      <c r="BA1091" s="426">
        <v>0</v>
      </c>
      <c r="BB1091" s="426">
        <v>0</v>
      </c>
      <c r="BC1091" s="426">
        <v>0</v>
      </c>
      <c r="BD1091" s="426">
        <v>0</v>
      </c>
      <c r="BE1091" s="426">
        <v>0</v>
      </c>
      <c r="BF1091" s="426">
        <v>0</v>
      </c>
      <c r="BG1091" s="426">
        <v>0</v>
      </c>
      <c r="BH1091" s="426">
        <v>0</v>
      </c>
      <c r="BI1091" s="426">
        <v>0</v>
      </c>
      <c r="BJ1091" s="196"/>
      <c r="BK1091" s="196"/>
      <c r="BL1091" s="196"/>
      <c r="BM1091" s="196"/>
    </row>
    <row r="1092" spans="1:65" x14ac:dyDescent="0.35">
      <c r="A1092" s="196"/>
      <c r="B1092" s="397">
        <v>0</v>
      </c>
      <c r="C1092" s="398"/>
      <c r="D1092" s="399" t="s">
        <v>499</v>
      </c>
      <c r="E1092" s="398"/>
      <c r="F1092" s="400"/>
      <c r="G1092" s="401">
        <v>0</v>
      </c>
      <c r="H1092" s="401">
        <v>0</v>
      </c>
      <c r="I1092" s="401">
        <v>0</v>
      </c>
      <c r="J1092" s="401">
        <v>0</v>
      </c>
      <c r="K1092" s="401">
        <v>0</v>
      </c>
      <c r="L1092" s="401">
        <v>0</v>
      </c>
      <c r="M1092" s="401">
        <v>0</v>
      </c>
      <c r="N1092" s="401">
        <v>0</v>
      </c>
      <c r="O1092" s="401">
        <v>0</v>
      </c>
      <c r="P1092" s="401">
        <v>0</v>
      </c>
      <c r="Q1092" s="401">
        <v>0</v>
      </c>
      <c r="R1092" s="401">
        <v>0</v>
      </c>
      <c r="S1092" s="401">
        <v>0</v>
      </c>
      <c r="T1092" s="401">
        <v>0</v>
      </c>
      <c r="U1092" s="401">
        <v>0</v>
      </c>
      <c r="V1092" s="401">
        <v>0</v>
      </c>
      <c r="W1092" s="401">
        <v>0</v>
      </c>
      <c r="X1092" s="401">
        <v>0</v>
      </c>
      <c r="Y1092" s="401">
        <v>0</v>
      </c>
      <c r="Z1092" s="401">
        <v>0</v>
      </c>
      <c r="AA1092" s="401">
        <v>0</v>
      </c>
      <c r="AB1092" s="401">
        <v>0</v>
      </c>
      <c r="AC1092" s="401">
        <v>0</v>
      </c>
      <c r="AD1092" s="401">
        <v>0</v>
      </c>
      <c r="AE1092" s="401">
        <v>0</v>
      </c>
      <c r="AF1092" s="401">
        <v>0</v>
      </c>
      <c r="AG1092" s="401">
        <v>0</v>
      </c>
      <c r="AH1092" s="401">
        <v>0</v>
      </c>
      <c r="AI1092" s="401">
        <v>0</v>
      </c>
      <c r="AJ1092" s="401">
        <v>0</v>
      </c>
      <c r="AK1092" s="401">
        <v>0</v>
      </c>
      <c r="AL1092" s="401">
        <v>0</v>
      </c>
      <c r="AM1092" s="401">
        <v>0</v>
      </c>
      <c r="AN1092" s="401">
        <v>0</v>
      </c>
      <c r="AO1092" s="401">
        <v>0</v>
      </c>
      <c r="AP1092" s="401">
        <v>0</v>
      </c>
      <c r="AQ1092" s="401">
        <v>0</v>
      </c>
      <c r="AR1092" s="401">
        <v>0</v>
      </c>
      <c r="AS1092" s="401">
        <v>0</v>
      </c>
      <c r="AT1092" s="401">
        <v>0</v>
      </c>
      <c r="AU1092" s="401">
        <v>0</v>
      </c>
      <c r="AV1092" s="401">
        <v>0</v>
      </c>
      <c r="AW1092" s="401">
        <v>0</v>
      </c>
      <c r="AX1092" s="401">
        <v>0</v>
      </c>
      <c r="AY1092" s="401">
        <v>0</v>
      </c>
      <c r="AZ1092" s="401">
        <v>0</v>
      </c>
      <c r="BA1092" s="401">
        <v>0</v>
      </c>
      <c r="BB1092" s="401">
        <v>0</v>
      </c>
      <c r="BC1092" s="401">
        <v>0</v>
      </c>
      <c r="BD1092" s="401">
        <v>0</v>
      </c>
      <c r="BE1092" s="401">
        <v>0</v>
      </c>
      <c r="BF1092" s="401">
        <v>0</v>
      </c>
      <c r="BG1092" s="401">
        <v>0</v>
      </c>
      <c r="BH1092" s="401">
        <v>0</v>
      </c>
      <c r="BI1092" s="401">
        <v>0</v>
      </c>
      <c r="BJ1092" s="196"/>
      <c r="BK1092" s="196"/>
      <c r="BL1092" s="196"/>
      <c r="BM1092" s="196"/>
    </row>
    <row r="1093" spans="1:65" ht="118" x14ac:dyDescent="0.35">
      <c r="A1093" s="196"/>
      <c r="B1093" s="196"/>
      <c r="C1093" s="402"/>
      <c r="D1093" s="404" t="s">
        <v>500</v>
      </c>
      <c r="E1093" s="405">
        <v>0</v>
      </c>
      <c r="F1093" s="406"/>
      <c r="G1093" s="407"/>
      <c r="H1093" s="407"/>
      <c r="I1093" s="407"/>
      <c r="J1093" s="407"/>
      <c r="K1093" s="407"/>
      <c r="L1093" s="407"/>
      <c r="M1093" s="407"/>
      <c r="N1093" s="407"/>
      <c r="O1093" s="407"/>
      <c r="P1093" s="407"/>
      <c r="Q1093" s="425"/>
      <c r="R1093" s="425"/>
      <c r="S1093" s="425"/>
      <c r="T1093" s="425"/>
      <c r="U1093" s="425"/>
      <c r="V1093" s="425"/>
      <c r="W1093" s="425"/>
      <c r="X1093" s="425"/>
      <c r="Y1093" s="425"/>
      <c r="Z1093" s="425"/>
      <c r="AA1093" s="425"/>
      <c r="AB1093" s="425"/>
      <c r="AC1093" s="425"/>
      <c r="AD1093" s="425"/>
      <c r="AE1093" s="425"/>
      <c r="AF1093" s="425"/>
      <c r="AG1093" s="425"/>
      <c r="AH1093" s="425"/>
      <c r="AI1093" s="425"/>
      <c r="AJ1093" s="425"/>
      <c r="AK1093" s="425"/>
      <c r="AL1093" s="425"/>
      <c r="AM1093" s="425"/>
      <c r="AN1093" s="425"/>
      <c r="AO1093" s="425"/>
      <c r="AP1093" s="425"/>
      <c r="AQ1093" s="425"/>
      <c r="AR1093" s="425"/>
      <c r="AS1093" s="425"/>
      <c r="AT1093" s="425"/>
      <c r="AU1093" s="425"/>
      <c r="AV1093" s="425"/>
      <c r="AW1093" s="425"/>
      <c r="AX1093" s="425"/>
      <c r="AY1093" s="425"/>
      <c r="AZ1093" s="425"/>
      <c r="BA1093" s="425"/>
      <c r="BB1093" s="425"/>
      <c r="BC1093" s="425"/>
      <c r="BD1093" s="425"/>
      <c r="BE1093" s="425"/>
      <c r="BF1093" s="425"/>
      <c r="BG1093" s="425"/>
      <c r="BH1093" s="425"/>
      <c r="BI1093" s="425"/>
      <c r="BJ1093" s="196"/>
      <c r="BK1093" s="196"/>
      <c r="BL1093" s="196"/>
      <c r="BM1093" s="196"/>
    </row>
    <row r="1094" spans="1:65" x14ac:dyDescent="0.35">
      <c r="A1094" s="196"/>
      <c r="B1094" s="196"/>
      <c r="C1094" s="402"/>
      <c r="D1094" s="404"/>
      <c r="E1094" s="405">
        <v>1</v>
      </c>
      <c r="F1094" s="406"/>
      <c r="G1094" s="523"/>
      <c r="H1094" s="425">
        <v>0</v>
      </c>
      <c r="I1094" s="425">
        <v>0</v>
      </c>
      <c r="J1094" s="425">
        <v>0</v>
      </c>
      <c r="K1094" s="425">
        <v>0</v>
      </c>
      <c r="L1094" s="425">
        <v>0</v>
      </c>
      <c r="M1094" s="425">
        <v>0</v>
      </c>
      <c r="N1094" s="425">
        <v>0</v>
      </c>
      <c r="O1094" s="425">
        <v>0</v>
      </c>
      <c r="P1094" s="425">
        <v>0</v>
      </c>
      <c r="Q1094" s="425">
        <v>0</v>
      </c>
      <c r="R1094" s="425">
        <v>0</v>
      </c>
      <c r="S1094" s="425">
        <v>0</v>
      </c>
      <c r="T1094" s="425">
        <v>0</v>
      </c>
      <c r="U1094" s="425">
        <v>0</v>
      </c>
      <c r="V1094" s="425">
        <v>0</v>
      </c>
      <c r="W1094" s="425">
        <v>0</v>
      </c>
      <c r="X1094" s="425">
        <v>0</v>
      </c>
      <c r="Y1094" s="425">
        <v>0</v>
      </c>
      <c r="Z1094" s="425">
        <v>0</v>
      </c>
      <c r="AA1094" s="425">
        <v>0</v>
      </c>
      <c r="AB1094" s="425">
        <v>0</v>
      </c>
      <c r="AC1094" s="425">
        <v>0</v>
      </c>
      <c r="AD1094" s="425">
        <v>0</v>
      </c>
      <c r="AE1094" s="425">
        <v>0</v>
      </c>
      <c r="AF1094" s="425">
        <v>0</v>
      </c>
      <c r="AG1094" s="425">
        <v>0</v>
      </c>
      <c r="AH1094" s="425">
        <v>0</v>
      </c>
      <c r="AI1094" s="425">
        <v>0</v>
      </c>
      <c r="AJ1094" s="425">
        <v>0</v>
      </c>
      <c r="AK1094" s="425">
        <v>0</v>
      </c>
      <c r="AL1094" s="425">
        <v>0</v>
      </c>
      <c r="AM1094" s="425">
        <v>0</v>
      </c>
      <c r="AN1094" s="425">
        <v>0</v>
      </c>
      <c r="AO1094" s="425">
        <v>0</v>
      </c>
      <c r="AP1094" s="425">
        <v>0</v>
      </c>
      <c r="AQ1094" s="425">
        <v>0</v>
      </c>
      <c r="AR1094" s="425">
        <v>0</v>
      </c>
      <c r="AS1094" s="425">
        <v>0</v>
      </c>
      <c r="AT1094" s="425">
        <v>0</v>
      </c>
      <c r="AU1094" s="425">
        <v>0</v>
      </c>
      <c r="AV1094" s="425">
        <v>0</v>
      </c>
      <c r="AW1094" s="425">
        <v>0</v>
      </c>
      <c r="AX1094" s="425">
        <v>0</v>
      </c>
      <c r="AY1094" s="425">
        <v>0</v>
      </c>
      <c r="AZ1094" s="425">
        <v>0</v>
      </c>
      <c r="BA1094" s="425">
        <v>0</v>
      </c>
      <c r="BB1094" s="425">
        <v>0</v>
      </c>
      <c r="BC1094" s="425">
        <v>0</v>
      </c>
      <c r="BD1094" s="425">
        <v>0</v>
      </c>
      <c r="BE1094" s="425">
        <v>0</v>
      </c>
      <c r="BF1094" s="425">
        <v>0</v>
      </c>
      <c r="BG1094" s="425">
        <v>0</v>
      </c>
      <c r="BH1094" s="425">
        <v>0</v>
      </c>
      <c r="BI1094" s="425">
        <v>0</v>
      </c>
      <c r="BJ1094" s="196"/>
      <c r="BK1094" s="196"/>
      <c r="BL1094" s="196"/>
      <c r="BM1094" s="196"/>
    </row>
    <row r="1095" spans="1:65" x14ac:dyDescent="0.35">
      <c r="A1095" s="196"/>
      <c r="B1095" s="196"/>
      <c r="C1095" s="402"/>
      <c r="D1095" s="404"/>
      <c r="E1095" s="405">
        <v>2</v>
      </c>
      <c r="F1095" s="406"/>
      <c r="G1095" s="408"/>
      <c r="H1095" s="524"/>
      <c r="I1095" s="425">
        <v>0</v>
      </c>
      <c r="J1095" s="425">
        <v>0</v>
      </c>
      <c r="K1095" s="425">
        <v>0</v>
      </c>
      <c r="L1095" s="425">
        <v>0</v>
      </c>
      <c r="M1095" s="425">
        <v>0</v>
      </c>
      <c r="N1095" s="425">
        <v>0</v>
      </c>
      <c r="O1095" s="425">
        <v>0</v>
      </c>
      <c r="P1095" s="425">
        <v>0</v>
      </c>
      <c r="Q1095" s="425">
        <v>0</v>
      </c>
      <c r="R1095" s="425">
        <v>0</v>
      </c>
      <c r="S1095" s="425">
        <v>0</v>
      </c>
      <c r="T1095" s="425">
        <v>0</v>
      </c>
      <c r="U1095" s="425">
        <v>0</v>
      </c>
      <c r="V1095" s="425">
        <v>0</v>
      </c>
      <c r="W1095" s="425">
        <v>0</v>
      </c>
      <c r="X1095" s="425">
        <v>0</v>
      </c>
      <c r="Y1095" s="425">
        <v>0</v>
      </c>
      <c r="Z1095" s="425">
        <v>0</v>
      </c>
      <c r="AA1095" s="425">
        <v>0</v>
      </c>
      <c r="AB1095" s="425">
        <v>0</v>
      </c>
      <c r="AC1095" s="425">
        <v>0</v>
      </c>
      <c r="AD1095" s="425">
        <v>0</v>
      </c>
      <c r="AE1095" s="425">
        <v>0</v>
      </c>
      <c r="AF1095" s="425">
        <v>0</v>
      </c>
      <c r="AG1095" s="425">
        <v>0</v>
      </c>
      <c r="AH1095" s="425">
        <v>0</v>
      </c>
      <c r="AI1095" s="425">
        <v>0</v>
      </c>
      <c r="AJ1095" s="425">
        <v>0</v>
      </c>
      <c r="AK1095" s="425">
        <v>0</v>
      </c>
      <c r="AL1095" s="425">
        <v>0</v>
      </c>
      <c r="AM1095" s="425">
        <v>0</v>
      </c>
      <c r="AN1095" s="425">
        <v>0</v>
      </c>
      <c r="AO1095" s="425">
        <v>0</v>
      </c>
      <c r="AP1095" s="425">
        <v>0</v>
      </c>
      <c r="AQ1095" s="425">
        <v>0</v>
      </c>
      <c r="AR1095" s="425">
        <v>0</v>
      </c>
      <c r="AS1095" s="425">
        <v>0</v>
      </c>
      <c r="AT1095" s="425">
        <v>0</v>
      </c>
      <c r="AU1095" s="425">
        <v>0</v>
      </c>
      <c r="AV1095" s="425">
        <v>0</v>
      </c>
      <c r="AW1095" s="425">
        <v>0</v>
      </c>
      <c r="AX1095" s="425">
        <v>0</v>
      </c>
      <c r="AY1095" s="425">
        <v>0</v>
      </c>
      <c r="AZ1095" s="425">
        <v>0</v>
      </c>
      <c r="BA1095" s="425">
        <v>0</v>
      </c>
      <c r="BB1095" s="425">
        <v>0</v>
      </c>
      <c r="BC1095" s="425">
        <v>0</v>
      </c>
      <c r="BD1095" s="425">
        <v>0</v>
      </c>
      <c r="BE1095" s="425">
        <v>0</v>
      </c>
      <c r="BF1095" s="425">
        <v>0</v>
      </c>
      <c r="BG1095" s="425">
        <v>0</v>
      </c>
      <c r="BH1095" s="425">
        <v>0</v>
      </c>
      <c r="BI1095" s="425">
        <v>0</v>
      </c>
      <c r="BJ1095" s="407"/>
      <c r="BK1095" s="196"/>
      <c r="BL1095" s="196"/>
      <c r="BM1095" s="196"/>
    </row>
    <row r="1096" spans="1:65" x14ac:dyDescent="0.35">
      <c r="A1096" s="196"/>
      <c r="B1096" s="196"/>
      <c r="C1096" s="402"/>
      <c r="D1096" s="404"/>
      <c r="E1096" s="405">
        <v>3</v>
      </c>
      <c r="F1096" s="406"/>
      <c r="G1096" s="408"/>
      <c r="H1096" s="409"/>
      <c r="I1096" s="524"/>
      <c r="J1096" s="425">
        <v>0</v>
      </c>
      <c r="K1096" s="425">
        <v>0</v>
      </c>
      <c r="L1096" s="425">
        <v>0</v>
      </c>
      <c r="M1096" s="425">
        <v>0</v>
      </c>
      <c r="N1096" s="425">
        <v>0</v>
      </c>
      <c r="O1096" s="425">
        <v>0</v>
      </c>
      <c r="P1096" s="425">
        <v>0</v>
      </c>
      <c r="Q1096" s="425">
        <v>0</v>
      </c>
      <c r="R1096" s="425">
        <v>0</v>
      </c>
      <c r="S1096" s="425">
        <v>0</v>
      </c>
      <c r="T1096" s="425">
        <v>0</v>
      </c>
      <c r="U1096" s="425">
        <v>0</v>
      </c>
      <c r="V1096" s="425">
        <v>0</v>
      </c>
      <c r="W1096" s="425">
        <v>0</v>
      </c>
      <c r="X1096" s="425">
        <v>0</v>
      </c>
      <c r="Y1096" s="425">
        <v>0</v>
      </c>
      <c r="Z1096" s="425">
        <v>0</v>
      </c>
      <c r="AA1096" s="425">
        <v>0</v>
      </c>
      <c r="AB1096" s="425">
        <v>0</v>
      </c>
      <c r="AC1096" s="425">
        <v>0</v>
      </c>
      <c r="AD1096" s="425">
        <v>0</v>
      </c>
      <c r="AE1096" s="425">
        <v>0</v>
      </c>
      <c r="AF1096" s="425">
        <v>0</v>
      </c>
      <c r="AG1096" s="425">
        <v>0</v>
      </c>
      <c r="AH1096" s="425">
        <v>0</v>
      </c>
      <c r="AI1096" s="425">
        <v>0</v>
      </c>
      <c r="AJ1096" s="425">
        <v>0</v>
      </c>
      <c r="AK1096" s="425">
        <v>0</v>
      </c>
      <c r="AL1096" s="425">
        <v>0</v>
      </c>
      <c r="AM1096" s="425">
        <v>0</v>
      </c>
      <c r="AN1096" s="425">
        <v>0</v>
      </c>
      <c r="AO1096" s="425">
        <v>0</v>
      </c>
      <c r="AP1096" s="425">
        <v>0</v>
      </c>
      <c r="AQ1096" s="425">
        <v>0</v>
      </c>
      <c r="AR1096" s="425">
        <v>0</v>
      </c>
      <c r="AS1096" s="425">
        <v>0</v>
      </c>
      <c r="AT1096" s="425">
        <v>0</v>
      </c>
      <c r="AU1096" s="425">
        <v>0</v>
      </c>
      <c r="AV1096" s="425">
        <v>0</v>
      </c>
      <c r="AW1096" s="425">
        <v>0</v>
      </c>
      <c r="AX1096" s="425">
        <v>0</v>
      </c>
      <c r="AY1096" s="425">
        <v>0</v>
      </c>
      <c r="AZ1096" s="425">
        <v>0</v>
      </c>
      <c r="BA1096" s="425">
        <v>0</v>
      </c>
      <c r="BB1096" s="425">
        <v>0</v>
      </c>
      <c r="BC1096" s="425">
        <v>0</v>
      </c>
      <c r="BD1096" s="425">
        <v>0</v>
      </c>
      <c r="BE1096" s="425">
        <v>0</v>
      </c>
      <c r="BF1096" s="425">
        <v>0</v>
      </c>
      <c r="BG1096" s="425">
        <v>0</v>
      </c>
      <c r="BH1096" s="425">
        <v>0</v>
      </c>
      <c r="BI1096" s="425">
        <v>0</v>
      </c>
      <c r="BJ1096" s="196"/>
      <c r="BK1096" s="196"/>
      <c r="BL1096" s="196"/>
      <c r="BM1096" s="196"/>
    </row>
    <row r="1097" spans="1:65" x14ac:dyDescent="0.35">
      <c r="A1097" s="196"/>
      <c r="B1097" s="196"/>
      <c r="C1097" s="402"/>
      <c r="D1097" s="404"/>
      <c r="E1097" s="405">
        <v>4</v>
      </c>
      <c r="F1097" s="406"/>
      <c r="G1097" s="408"/>
      <c r="H1097" s="409"/>
      <c r="I1097" s="409"/>
      <c r="J1097" s="524"/>
      <c r="K1097" s="425">
        <v>0</v>
      </c>
      <c r="L1097" s="425">
        <v>0</v>
      </c>
      <c r="M1097" s="425">
        <v>0</v>
      </c>
      <c r="N1097" s="425">
        <v>0</v>
      </c>
      <c r="O1097" s="425">
        <v>0</v>
      </c>
      <c r="P1097" s="425">
        <v>0</v>
      </c>
      <c r="Q1097" s="425">
        <v>0</v>
      </c>
      <c r="R1097" s="425">
        <v>0</v>
      </c>
      <c r="S1097" s="425">
        <v>0</v>
      </c>
      <c r="T1097" s="425">
        <v>0</v>
      </c>
      <c r="U1097" s="425">
        <v>0</v>
      </c>
      <c r="V1097" s="425">
        <v>0</v>
      </c>
      <c r="W1097" s="425">
        <v>0</v>
      </c>
      <c r="X1097" s="425">
        <v>0</v>
      </c>
      <c r="Y1097" s="425">
        <v>0</v>
      </c>
      <c r="Z1097" s="425">
        <v>0</v>
      </c>
      <c r="AA1097" s="425">
        <v>0</v>
      </c>
      <c r="AB1097" s="425">
        <v>0</v>
      </c>
      <c r="AC1097" s="425">
        <v>0</v>
      </c>
      <c r="AD1097" s="425">
        <v>0</v>
      </c>
      <c r="AE1097" s="425">
        <v>0</v>
      </c>
      <c r="AF1097" s="425">
        <v>0</v>
      </c>
      <c r="AG1097" s="425">
        <v>0</v>
      </c>
      <c r="AH1097" s="425">
        <v>0</v>
      </c>
      <c r="AI1097" s="425">
        <v>0</v>
      </c>
      <c r="AJ1097" s="425">
        <v>0</v>
      </c>
      <c r="AK1097" s="425">
        <v>0</v>
      </c>
      <c r="AL1097" s="425">
        <v>0</v>
      </c>
      <c r="AM1097" s="425">
        <v>0</v>
      </c>
      <c r="AN1097" s="425">
        <v>0</v>
      </c>
      <c r="AO1097" s="425">
        <v>0</v>
      </c>
      <c r="AP1097" s="425">
        <v>0</v>
      </c>
      <c r="AQ1097" s="425">
        <v>0</v>
      </c>
      <c r="AR1097" s="425">
        <v>0</v>
      </c>
      <c r="AS1097" s="425">
        <v>0</v>
      </c>
      <c r="AT1097" s="425">
        <v>0</v>
      </c>
      <c r="AU1097" s="425">
        <v>0</v>
      </c>
      <c r="AV1097" s="425">
        <v>0</v>
      </c>
      <c r="AW1097" s="425">
        <v>0</v>
      </c>
      <c r="AX1097" s="425">
        <v>0</v>
      </c>
      <c r="AY1097" s="425">
        <v>0</v>
      </c>
      <c r="AZ1097" s="425">
        <v>0</v>
      </c>
      <c r="BA1097" s="425">
        <v>0</v>
      </c>
      <c r="BB1097" s="425">
        <v>0</v>
      </c>
      <c r="BC1097" s="425">
        <v>0</v>
      </c>
      <c r="BD1097" s="425">
        <v>0</v>
      </c>
      <c r="BE1097" s="425">
        <v>0</v>
      </c>
      <c r="BF1097" s="425">
        <v>0</v>
      </c>
      <c r="BG1097" s="425">
        <v>0</v>
      </c>
      <c r="BH1097" s="425">
        <v>0</v>
      </c>
      <c r="BI1097" s="425">
        <v>0</v>
      </c>
      <c r="BJ1097" s="196"/>
      <c r="BK1097" s="196"/>
      <c r="BL1097" s="196"/>
      <c r="BM1097" s="196"/>
    </row>
    <row r="1098" spans="1:65" x14ac:dyDescent="0.35">
      <c r="A1098" s="196"/>
      <c r="B1098" s="196"/>
      <c r="C1098" s="402"/>
      <c r="D1098" s="404"/>
      <c r="E1098" s="405">
        <v>5</v>
      </c>
      <c r="F1098" s="406"/>
      <c r="G1098" s="408"/>
      <c r="H1098" s="409"/>
      <c r="I1098" s="409"/>
      <c r="J1098" s="409"/>
      <c r="K1098" s="524"/>
      <c r="L1098" s="425">
        <v>0</v>
      </c>
      <c r="M1098" s="425">
        <v>0</v>
      </c>
      <c r="N1098" s="425">
        <v>0</v>
      </c>
      <c r="O1098" s="425">
        <v>0</v>
      </c>
      <c r="P1098" s="425">
        <v>0</v>
      </c>
      <c r="Q1098" s="425">
        <v>0</v>
      </c>
      <c r="R1098" s="425">
        <v>0</v>
      </c>
      <c r="S1098" s="425">
        <v>0</v>
      </c>
      <c r="T1098" s="425">
        <v>0</v>
      </c>
      <c r="U1098" s="425">
        <v>0</v>
      </c>
      <c r="V1098" s="425">
        <v>0</v>
      </c>
      <c r="W1098" s="425">
        <v>0</v>
      </c>
      <c r="X1098" s="425">
        <v>0</v>
      </c>
      <c r="Y1098" s="425">
        <v>0</v>
      </c>
      <c r="Z1098" s="425">
        <v>0</v>
      </c>
      <c r="AA1098" s="425">
        <v>0</v>
      </c>
      <c r="AB1098" s="425">
        <v>0</v>
      </c>
      <c r="AC1098" s="425">
        <v>0</v>
      </c>
      <c r="AD1098" s="425">
        <v>0</v>
      </c>
      <c r="AE1098" s="425">
        <v>0</v>
      </c>
      <c r="AF1098" s="425">
        <v>0</v>
      </c>
      <c r="AG1098" s="425">
        <v>0</v>
      </c>
      <c r="AH1098" s="425">
        <v>0</v>
      </c>
      <c r="AI1098" s="425">
        <v>0</v>
      </c>
      <c r="AJ1098" s="425">
        <v>0</v>
      </c>
      <c r="AK1098" s="425">
        <v>0</v>
      </c>
      <c r="AL1098" s="425">
        <v>0</v>
      </c>
      <c r="AM1098" s="425">
        <v>0</v>
      </c>
      <c r="AN1098" s="425">
        <v>0</v>
      </c>
      <c r="AO1098" s="425">
        <v>0</v>
      </c>
      <c r="AP1098" s="425">
        <v>0</v>
      </c>
      <c r="AQ1098" s="425">
        <v>0</v>
      </c>
      <c r="AR1098" s="425">
        <v>0</v>
      </c>
      <c r="AS1098" s="425">
        <v>0</v>
      </c>
      <c r="AT1098" s="425">
        <v>0</v>
      </c>
      <c r="AU1098" s="425">
        <v>0</v>
      </c>
      <c r="AV1098" s="425">
        <v>0</v>
      </c>
      <c r="AW1098" s="425">
        <v>0</v>
      </c>
      <c r="AX1098" s="425">
        <v>0</v>
      </c>
      <c r="AY1098" s="425">
        <v>0</v>
      </c>
      <c r="AZ1098" s="425">
        <v>0</v>
      </c>
      <c r="BA1098" s="425">
        <v>0</v>
      </c>
      <c r="BB1098" s="425">
        <v>0</v>
      </c>
      <c r="BC1098" s="425">
        <v>0</v>
      </c>
      <c r="BD1098" s="425">
        <v>0</v>
      </c>
      <c r="BE1098" s="425">
        <v>0</v>
      </c>
      <c r="BF1098" s="425">
        <v>0</v>
      </c>
      <c r="BG1098" s="425">
        <v>0</v>
      </c>
      <c r="BH1098" s="425">
        <v>0</v>
      </c>
      <c r="BI1098" s="425">
        <v>0</v>
      </c>
      <c r="BJ1098" s="196"/>
      <c r="BK1098" s="196"/>
      <c r="BL1098" s="196"/>
      <c r="BM1098" s="196"/>
    </row>
    <row r="1099" spans="1:65" x14ac:dyDescent="0.35">
      <c r="A1099" s="196"/>
      <c r="B1099" s="196"/>
      <c r="C1099" s="402"/>
      <c r="D1099" s="404"/>
      <c r="E1099" s="405">
        <v>6</v>
      </c>
      <c r="F1099" s="406"/>
      <c r="G1099" s="408"/>
      <c r="H1099" s="409"/>
      <c r="I1099" s="409"/>
      <c r="J1099" s="409"/>
      <c r="K1099" s="409"/>
      <c r="L1099" s="524"/>
      <c r="M1099" s="425">
        <v>0</v>
      </c>
      <c r="N1099" s="425">
        <v>0</v>
      </c>
      <c r="O1099" s="425">
        <v>0</v>
      </c>
      <c r="P1099" s="425">
        <v>0</v>
      </c>
      <c r="Q1099" s="425">
        <v>0</v>
      </c>
      <c r="R1099" s="425">
        <v>0</v>
      </c>
      <c r="S1099" s="425">
        <v>0</v>
      </c>
      <c r="T1099" s="425">
        <v>0</v>
      </c>
      <c r="U1099" s="425">
        <v>0</v>
      </c>
      <c r="V1099" s="425">
        <v>0</v>
      </c>
      <c r="W1099" s="425">
        <v>0</v>
      </c>
      <c r="X1099" s="425">
        <v>0</v>
      </c>
      <c r="Y1099" s="425">
        <v>0</v>
      </c>
      <c r="Z1099" s="425">
        <v>0</v>
      </c>
      <c r="AA1099" s="425">
        <v>0</v>
      </c>
      <c r="AB1099" s="425">
        <v>0</v>
      </c>
      <c r="AC1099" s="425">
        <v>0</v>
      </c>
      <c r="AD1099" s="425">
        <v>0</v>
      </c>
      <c r="AE1099" s="425">
        <v>0</v>
      </c>
      <c r="AF1099" s="425">
        <v>0</v>
      </c>
      <c r="AG1099" s="425">
        <v>0</v>
      </c>
      <c r="AH1099" s="425">
        <v>0</v>
      </c>
      <c r="AI1099" s="425">
        <v>0</v>
      </c>
      <c r="AJ1099" s="425">
        <v>0</v>
      </c>
      <c r="AK1099" s="425">
        <v>0</v>
      </c>
      <c r="AL1099" s="425">
        <v>0</v>
      </c>
      <c r="AM1099" s="425">
        <v>0</v>
      </c>
      <c r="AN1099" s="425">
        <v>0</v>
      </c>
      <c r="AO1099" s="425">
        <v>0</v>
      </c>
      <c r="AP1099" s="425">
        <v>0</v>
      </c>
      <c r="AQ1099" s="425">
        <v>0</v>
      </c>
      <c r="AR1099" s="425">
        <v>0</v>
      </c>
      <c r="AS1099" s="425">
        <v>0</v>
      </c>
      <c r="AT1099" s="425">
        <v>0</v>
      </c>
      <c r="AU1099" s="425">
        <v>0</v>
      </c>
      <c r="AV1099" s="425">
        <v>0</v>
      </c>
      <c r="AW1099" s="425">
        <v>0</v>
      </c>
      <c r="AX1099" s="425">
        <v>0</v>
      </c>
      <c r="AY1099" s="425">
        <v>0</v>
      </c>
      <c r="AZ1099" s="425">
        <v>0</v>
      </c>
      <c r="BA1099" s="425">
        <v>0</v>
      </c>
      <c r="BB1099" s="425">
        <v>0</v>
      </c>
      <c r="BC1099" s="425">
        <v>0</v>
      </c>
      <c r="BD1099" s="425">
        <v>0</v>
      </c>
      <c r="BE1099" s="425">
        <v>0</v>
      </c>
      <c r="BF1099" s="425">
        <v>0</v>
      </c>
      <c r="BG1099" s="425">
        <v>0</v>
      </c>
      <c r="BH1099" s="425">
        <v>0</v>
      </c>
      <c r="BI1099" s="425">
        <v>0</v>
      </c>
      <c r="BJ1099" s="196"/>
      <c r="BK1099" s="196"/>
      <c r="BL1099" s="196"/>
      <c r="BM1099" s="196"/>
    </row>
    <row r="1100" spans="1:65" x14ac:dyDescent="0.35">
      <c r="A1100" s="196"/>
      <c r="B1100" s="196"/>
      <c r="C1100" s="402"/>
      <c r="D1100" s="404"/>
      <c r="E1100" s="405">
        <v>7</v>
      </c>
      <c r="F1100" s="406"/>
      <c r="G1100" s="408"/>
      <c r="H1100" s="409"/>
      <c r="I1100" s="409"/>
      <c r="J1100" s="409"/>
      <c r="K1100" s="409"/>
      <c r="L1100" s="409"/>
      <c r="M1100" s="524"/>
      <c r="N1100" s="425">
        <v>0</v>
      </c>
      <c r="O1100" s="425">
        <v>0</v>
      </c>
      <c r="P1100" s="425">
        <v>0</v>
      </c>
      <c r="Q1100" s="425">
        <v>0</v>
      </c>
      <c r="R1100" s="425">
        <v>0</v>
      </c>
      <c r="S1100" s="425">
        <v>0</v>
      </c>
      <c r="T1100" s="425">
        <v>0</v>
      </c>
      <c r="U1100" s="425">
        <v>0</v>
      </c>
      <c r="V1100" s="425">
        <v>0</v>
      </c>
      <c r="W1100" s="425">
        <v>0</v>
      </c>
      <c r="X1100" s="425">
        <v>0</v>
      </c>
      <c r="Y1100" s="425">
        <v>0</v>
      </c>
      <c r="Z1100" s="425">
        <v>0</v>
      </c>
      <c r="AA1100" s="425">
        <v>0</v>
      </c>
      <c r="AB1100" s="425">
        <v>0</v>
      </c>
      <c r="AC1100" s="425">
        <v>0</v>
      </c>
      <c r="AD1100" s="425">
        <v>0</v>
      </c>
      <c r="AE1100" s="425">
        <v>0</v>
      </c>
      <c r="AF1100" s="425">
        <v>0</v>
      </c>
      <c r="AG1100" s="425">
        <v>0</v>
      </c>
      <c r="AH1100" s="425">
        <v>0</v>
      </c>
      <c r="AI1100" s="425">
        <v>0</v>
      </c>
      <c r="AJ1100" s="425">
        <v>0</v>
      </c>
      <c r="AK1100" s="425">
        <v>0</v>
      </c>
      <c r="AL1100" s="425">
        <v>0</v>
      </c>
      <c r="AM1100" s="425">
        <v>0</v>
      </c>
      <c r="AN1100" s="425">
        <v>0</v>
      </c>
      <c r="AO1100" s="425">
        <v>0</v>
      </c>
      <c r="AP1100" s="425">
        <v>0</v>
      </c>
      <c r="AQ1100" s="425">
        <v>0</v>
      </c>
      <c r="AR1100" s="425">
        <v>0</v>
      </c>
      <c r="AS1100" s="425">
        <v>0</v>
      </c>
      <c r="AT1100" s="425">
        <v>0</v>
      </c>
      <c r="AU1100" s="425">
        <v>0</v>
      </c>
      <c r="AV1100" s="425">
        <v>0</v>
      </c>
      <c r="AW1100" s="425">
        <v>0</v>
      </c>
      <c r="AX1100" s="425">
        <v>0</v>
      </c>
      <c r="AY1100" s="425">
        <v>0</v>
      </c>
      <c r="AZ1100" s="425">
        <v>0</v>
      </c>
      <c r="BA1100" s="425">
        <v>0</v>
      </c>
      <c r="BB1100" s="425">
        <v>0</v>
      </c>
      <c r="BC1100" s="425">
        <v>0</v>
      </c>
      <c r="BD1100" s="425">
        <v>0</v>
      </c>
      <c r="BE1100" s="425">
        <v>0</v>
      </c>
      <c r="BF1100" s="425">
        <v>0</v>
      </c>
      <c r="BG1100" s="425">
        <v>0</v>
      </c>
      <c r="BH1100" s="425">
        <v>0</v>
      </c>
      <c r="BI1100" s="425">
        <v>0</v>
      </c>
      <c r="BJ1100" s="196"/>
      <c r="BK1100" s="196"/>
      <c r="BL1100" s="196"/>
      <c r="BM1100" s="196"/>
    </row>
    <row r="1101" spans="1:65" x14ac:dyDescent="0.35">
      <c r="A1101" s="196"/>
      <c r="B1101" s="196"/>
      <c r="C1101" s="402"/>
      <c r="D1101" s="404"/>
      <c r="E1101" s="405">
        <v>8</v>
      </c>
      <c r="F1101" s="406"/>
      <c r="G1101" s="408"/>
      <c r="H1101" s="409"/>
      <c r="I1101" s="409"/>
      <c r="J1101" s="409"/>
      <c r="K1101" s="409"/>
      <c r="L1101" s="409"/>
      <c r="M1101" s="409"/>
      <c r="N1101" s="524"/>
      <c r="O1101" s="425">
        <v>0</v>
      </c>
      <c r="P1101" s="425">
        <v>0</v>
      </c>
      <c r="Q1101" s="425">
        <v>0</v>
      </c>
      <c r="R1101" s="425">
        <v>0</v>
      </c>
      <c r="S1101" s="425">
        <v>0</v>
      </c>
      <c r="T1101" s="425">
        <v>0</v>
      </c>
      <c r="U1101" s="425">
        <v>0</v>
      </c>
      <c r="V1101" s="425">
        <v>0</v>
      </c>
      <c r="W1101" s="425">
        <v>0</v>
      </c>
      <c r="X1101" s="425">
        <v>0</v>
      </c>
      <c r="Y1101" s="425">
        <v>0</v>
      </c>
      <c r="Z1101" s="425">
        <v>0</v>
      </c>
      <c r="AA1101" s="425">
        <v>0</v>
      </c>
      <c r="AB1101" s="425">
        <v>0</v>
      </c>
      <c r="AC1101" s="425">
        <v>0</v>
      </c>
      <c r="AD1101" s="425">
        <v>0</v>
      </c>
      <c r="AE1101" s="425">
        <v>0</v>
      </c>
      <c r="AF1101" s="425">
        <v>0</v>
      </c>
      <c r="AG1101" s="425">
        <v>0</v>
      </c>
      <c r="AH1101" s="425">
        <v>0</v>
      </c>
      <c r="AI1101" s="425">
        <v>0</v>
      </c>
      <c r="AJ1101" s="425">
        <v>0</v>
      </c>
      <c r="AK1101" s="425">
        <v>0</v>
      </c>
      <c r="AL1101" s="425">
        <v>0</v>
      </c>
      <c r="AM1101" s="425">
        <v>0</v>
      </c>
      <c r="AN1101" s="425">
        <v>0</v>
      </c>
      <c r="AO1101" s="425">
        <v>0</v>
      </c>
      <c r="AP1101" s="425">
        <v>0</v>
      </c>
      <c r="AQ1101" s="425">
        <v>0</v>
      </c>
      <c r="AR1101" s="425">
        <v>0</v>
      </c>
      <c r="AS1101" s="425">
        <v>0</v>
      </c>
      <c r="AT1101" s="425">
        <v>0</v>
      </c>
      <c r="AU1101" s="425">
        <v>0</v>
      </c>
      <c r="AV1101" s="425">
        <v>0</v>
      </c>
      <c r="AW1101" s="425">
        <v>0</v>
      </c>
      <c r="AX1101" s="425">
        <v>0</v>
      </c>
      <c r="AY1101" s="425">
        <v>0</v>
      </c>
      <c r="AZ1101" s="425">
        <v>0</v>
      </c>
      <c r="BA1101" s="425">
        <v>0</v>
      </c>
      <c r="BB1101" s="425">
        <v>0</v>
      </c>
      <c r="BC1101" s="425">
        <v>0</v>
      </c>
      <c r="BD1101" s="425">
        <v>0</v>
      </c>
      <c r="BE1101" s="425">
        <v>0</v>
      </c>
      <c r="BF1101" s="425">
        <v>0</v>
      </c>
      <c r="BG1101" s="425">
        <v>0</v>
      </c>
      <c r="BH1101" s="425">
        <v>0</v>
      </c>
      <c r="BI1101" s="425">
        <v>0</v>
      </c>
      <c r="BJ1101" s="196"/>
      <c r="BK1101" s="196"/>
      <c r="BL1101" s="196"/>
      <c r="BM1101" s="196"/>
    </row>
    <row r="1102" spans="1:65" x14ac:dyDescent="0.35">
      <c r="A1102" s="196"/>
      <c r="B1102" s="196"/>
      <c r="C1102" s="402"/>
      <c r="D1102" s="404"/>
      <c r="E1102" s="405">
        <v>9</v>
      </c>
      <c r="F1102" s="406"/>
      <c r="G1102" s="408"/>
      <c r="H1102" s="409"/>
      <c r="I1102" s="409"/>
      <c r="J1102" s="409"/>
      <c r="K1102" s="409"/>
      <c r="L1102" s="409"/>
      <c r="M1102" s="409"/>
      <c r="N1102" s="409"/>
      <c r="O1102" s="524"/>
      <c r="P1102" s="425">
        <v>0</v>
      </c>
      <c r="Q1102" s="425">
        <v>0</v>
      </c>
      <c r="R1102" s="425">
        <v>0</v>
      </c>
      <c r="S1102" s="425">
        <v>0</v>
      </c>
      <c r="T1102" s="425">
        <v>0</v>
      </c>
      <c r="U1102" s="425">
        <v>0</v>
      </c>
      <c r="V1102" s="425">
        <v>0</v>
      </c>
      <c r="W1102" s="425">
        <v>0</v>
      </c>
      <c r="X1102" s="425">
        <v>0</v>
      </c>
      <c r="Y1102" s="425">
        <v>0</v>
      </c>
      <c r="Z1102" s="425">
        <v>0</v>
      </c>
      <c r="AA1102" s="425">
        <v>0</v>
      </c>
      <c r="AB1102" s="425">
        <v>0</v>
      </c>
      <c r="AC1102" s="425">
        <v>0</v>
      </c>
      <c r="AD1102" s="425">
        <v>0</v>
      </c>
      <c r="AE1102" s="425">
        <v>0</v>
      </c>
      <c r="AF1102" s="425">
        <v>0</v>
      </c>
      <c r="AG1102" s="425">
        <v>0</v>
      </c>
      <c r="AH1102" s="425">
        <v>0</v>
      </c>
      <c r="AI1102" s="425">
        <v>0</v>
      </c>
      <c r="AJ1102" s="425">
        <v>0</v>
      </c>
      <c r="AK1102" s="425">
        <v>0</v>
      </c>
      <c r="AL1102" s="425">
        <v>0</v>
      </c>
      <c r="AM1102" s="425">
        <v>0</v>
      </c>
      <c r="AN1102" s="425">
        <v>0</v>
      </c>
      <c r="AO1102" s="425">
        <v>0</v>
      </c>
      <c r="AP1102" s="425">
        <v>0</v>
      </c>
      <c r="AQ1102" s="425">
        <v>0</v>
      </c>
      <c r="AR1102" s="425">
        <v>0</v>
      </c>
      <c r="AS1102" s="425">
        <v>0</v>
      </c>
      <c r="AT1102" s="425">
        <v>0</v>
      </c>
      <c r="AU1102" s="425">
        <v>0</v>
      </c>
      <c r="AV1102" s="425">
        <v>0</v>
      </c>
      <c r="AW1102" s="425">
        <v>0</v>
      </c>
      <c r="AX1102" s="425">
        <v>0</v>
      </c>
      <c r="AY1102" s="425">
        <v>0</v>
      </c>
      <c r="AZ1102" s="425">
        <v>0</v>
      </c>
      <c r="BA1102" s="425">
        <v>0</v>
      </c>
      <c r="BB1102" s="425">
        <v>0</v>
      </c>
      <c r="BC1102" s="425">
        <v>0</v>
      </c>
      <c r="BD1102" s="425">
        <v>0</v>
      </c>
      <c r="BE1102" s="425">
        <v>0</v>
      </c>
      <c r="BF1102" s="425">
        <v>0</v>
      </c>
      <c r="BG1102" s="425">
        <v>0</v>
      </c>
      <c r="BH1102" s="425">
        <v>0</v>
      </c>
      <c r="BI1102" s="425">
        <v>0</v>
      </c>
      <c r="BJ1102" s="196"/>
      <c r="BK1102" s="196"/>
      <c r="BL1102" s="196"/>
      <c r="BM1102" s="196"/>
    </row>
    <row r="1103" spans="1:65" x14ac:dyDescent="0.35">
      <c r="A1103" s="196"/>
      <c r="B1103" s="196"/>
      <c r="C1103" s="402"/>
      <c r="D1103" s="404"/>
      <c r="E1103" s="411">
        <v>10</v>
      </c>
      <c r="F1103" s="406"/>
      <c r="G1103" s="408"/>
      <c r="H1103" s="409"/>
      <c r="I1103" s="409"/>
      <c r="J1103" s="409"/>
      <c r="K1103" s="409"/>
      <c r="L1103" s="409"/>
      <c r="M1103" s="409"/>
      <c r="N1103" s="409"/>
      <c r="O1103" s="409"/>
      <c r="P1103" s="524"/>
      <c r="Q1103" s="425">
        <v>0</v>
      </c>
      <c r="R1103" s="425">
        <v>0</v>
      </c>
      <c r="S1103" s="425">
        <v>0</v>
      </c>
      <c r="T1103" s="425">
        <v>0</v>
      </c>
      <c r="U1103" s="425">
        <v>0</v>
      </c>
      <c r="V1103" s="425">
        <v>0</v>
      </c>
      <c r="W1103" s="425">
        <v>0</v>
      </c>
      <c r="X1103" s="425">
        <v>0</v>
      </c>
      <c r="Y1103" s="425">
        <v>0</v>
      </c>
      <c r="Z1103" s="425">
        <v>0</v>
      </c>
      <c r="AA1103" s="425">
        <v>0</v>
      </c>
      <c r="AB1103" s="425">
        <v>0</v>
      </c>
      <c r="AC1103" s="425">
        <v>0</v>
      </c>
      <c r="AD1103" s="425">
        <v>0</v>
      </c>
      <c r="AE1103" s="425">
        <v>0</v>
      </c>
      <c r="AF1103" s="425">
        <v>0</v>
      </c>
      <c r="AG1103" s="425">
        <v>0</v>
      </c>
      <c r="AH1103" s="425">
        <v>0</v>
      </c>
      <c r="AI1103" s="425">
        <v>0</v>
      </c>
      <c r="AJ1103" s="425">
        <v>0</v>
      </c>
      <c r="AK1103" s="425">
        <v>0</v>
      </c>
      <c r="AL1103" s="425">
        <v>0</v>
      </c>
      <c r="AM1103" s="425">
        <v>0</v>
      </c>
      <c r="AN1103" s="425">
        <v>0</v>
      </c>
      <c r="AO1103" s="425">
        <v>0</v>
      </c>
      <c r="AP1103" s="425">
        <v>0</v>
      </c>
      <c r="AQ1103" s="425">
        <v>0</v>
      </c>
      <c r="AR1103" s="425">
        <v>0</v>
      </c>
      <c r="AS1103" s="425">
        <v>0</v>
      </c>
      <c r="AT1103" s="425">
        <v>0</v>
      </c>
      <c r="AU1103" s="425">
        <v>0</v>
      </c>
      <c r="AV1103" s="425">
        <v>0</v>
      </c>
      <c r="AW1103" s="425">
        <v>0</v>
      </c>
      <c r="AX1103" s="425">
        <v>0</v>
      </c>
      <c r="AY1103" s="425">
        <v>0</v>
      </c>
      <c r="AZ1103" s="425">
        <v>0</v>
      </c>
      <c r="BA1103" s="425">
        <v>0</v>
      </c>
      <c r="BB1103" s="425">
        <v>0</v>
      </c>
      <c r="BC1103" s="425">
        <v>0</v>
      </c>
      <c r="BD1103" s="425">
        <v>0</v>
      </c>
      <c r="BE1103" s="425">
        <v>0</v>
      </c>
      <c r="BF1103" s="425">
        <v>0</v>
      </c>
      <c r="BG1103" s="425">
        <v>0</v>
      </c>
      <c r="BH1103" s="425">
        <v>0</v>
      </c>
      <c r="BI1103" s="425">
        <v>0</v>
      </c>
      <c r="BJ1103" s="196"/>
      <c r="BK1103" s="196"/>
      <c r="BL1103" s="196"/>
      <c r="BM1103" s="196"/>
    </row>
    <row r="1104" spans="1:65" x14ac:dyDescent="0.35">
      <c r="A1104" s="196"/>
      <c r="B1104" s="196"/>
      <c r="C1104" s="402">
        <v>0</v>
      </c>
      <c r="D1104" s="196"/>
      <c r="E1104" s="196"/>
      <c r="F1104" s="412"/>
      <c r="G1104" s="426">
        <v>0</v>
      </c>
      <c r="H1104" s="426">
        <v>0</v>
      </c>
      <c r="I1104" s="426">
        <v>0</v>
      </c>
      <c r="J1104" s="426">
        <v>0</v>
      </c>
      <c r="K1104" s="426">
        <v>0</v>
      </c>
      <c r="L1104" s="426">
        <v>0</v>
      </c>
      <c r="M1104" s="426">
        <v>0</v>
      </c>
      <c r="N1104" s="426">
        <v>0</v>
      </c>
      <c r="O1104" s="426">
        <v>0</v>
      </c>
      <c r="P1104" s="426">
        <v>0</v>
      </c>
      <c r="Q1104" s="426">
        <v>0</v>
      </c>
      <c r="R1104" s="426">
        <v>0</v>
      </c>
      <c r="S1104" s="426">
        <v>0</v>
      </c>
      <c r="T1104" s="426">
        <v>0</v>
      </c>
      <c r="U1104" s="426">
        <v>0</v>
      </c>
      <c r="V1104" s="426">
        <v>0</v>
      </c>
      <c r="W1104" s="426">
        <v>0</v>
      </c>
      <c r="X1104" s="426">
        <v>0</v>
      </c>
      <c r="Y1104" s="426">
        <v>0</v>
      </c>
      <c r="Z1104" s="426">
        <v>0</v>
      </c>
      <c r="AA1104" s="426">
        <v>0</v>
      </c>
      <c r="AB1104" s="426">
        <v>0</v>
      </c>
      <c r="AC1104" s="426">
        <v>0</v>
      </c>
      <c r="AD1104" s="426">
        <v>0</v>
      </c>
      <c r="AE1104" s="426">
        <v>0</v>
      </c>
      <c r="AF1104" s="426">
        <v>0</v>
      </c>
      <c r="AG1104" s="426">
        <v>0</v>
      </c>
      <c r="AH1104" s="426">
        <v>0</v>
      </c>
      <c r="AI1104" s="426">
        <v>0</v>
      </c>
      <c r="AJ1104" s="426">
        <v>0</v>
      </c>
      <c r="AK1104" s="426">
        <v>0</v>
      </c>
      <c r="AL1104" s="426">
        <v>0</v>
      </c>
      <c r="AM1104" s="426">
        <v>0</v>
      </c>
      <c r="AN1104" s="426">
        <v>0</v>
      </c>
      <c r="AO1104" s="426">
        <v>0</v>
      </c>
      <c r="AP1104" s="426">
        <v>0</v>
      </c>
      <c r="AQ1104" s="426">
        <v>0</v>
      </c>
      <c r="AR1104" s="426">
        <v>0</v>
      </c>
      <c r="AS1104" s="426">
        <v>0</v>
      </c>
      <c r="AT1104" s="426">
        <v>0</v>
      </c>
      <c r="AU1104" s="426">
        <v>0</v>
      </c>
      <c r="AV1104" s="426">
        <v>0</v>
      </c>
      <c r="AW1104" s="426">
        <v>0</v>
      </c>
      <c r="AX1104" s="426">
        <v>0</v>
      </c>
      <c r="AY1104" s="426">
        <v>0</v>
      </c>
      <c r="AZ1104" s="426">
        <v>0</v>
      </c>
      <c r="BA1104" s="426">
        <v>0</v>
      </c>
      <c r="BB1104" s="426">
        <v>0</v>
      </c>
      <c r="BC1104" s="426">
        <v>0</v>
      </c>
      <c r="BD1104" s="426">
        <v>0</v>
      </c>
      <c r="BE1104" s="426">
        <v>0</v>
      </c>
      <c r="BF1104" s="426">
        <v>0</v>
      </c>
      <c r="BG1104" s="426">
        <v>0</v>
      </c>
      <c r="BH1104" s="426">
        <v>0</v>
      </c>
      <c r="BI1104" s="426">
        <v>0</v>
      </c>
      <c r="BJ1104" s="196"/>
      <c r="BK1104" s="196"/>
      <c r="BL1104" s="196"/>
      <c r="BM1104" s="196"/>
    </row>
    <row r="1105" spans="1:65" x14ac:dyDescent="0.35">
      <c r="A1105" s="196"/>
      <c r="B1105" s="397">
        <v>0</v>
      </c>
      <c r="C1105" s="398"/>
      <c r="D1105" s="399" t="s">
        <v>499</v>
      </c>
      <c r="E1105" s="398"/>
      <c r="F1105" s="400"/>
      <c r="G1105" s="401">
        <v>0</v>
      </c>
      <c r="H1105" s="401">
        <v>0</v>
      </c>
      <c r="I1105" s="401">
        <v>0</v>
      </c>
      <c r="J1105" s="401">
        <v>0</v>
      </c>
      <c r="K1105" s="401">
        <v>0</v>
      </c>
      <c r="L1105" s="401">
        <v>0</v>
      </c>
      <c r="M1105" s="401">
        <v>0</v>
      </c>
      <c r="N1105" s="401">
        <v>0</v>
      </c>
      <c r="O1105" s="401">
        <v>0</v>
      </c>
      <c r="P1105" s="401">
        <v>0</v>
      </c>
      <c r="Q1105" s="401">
        <v>0</v>
      </c>
      <c r="R1105" s="401">
        <v>0</v>
      </c>
      <c r="S1105" s="401">
        <v>0</v>
      </c>
      <c r="T1105" s="401">
        <v>0</v>
      </c>
      <c r="U1105" s="401">
        <v>0</v>
      </c>
      <c r="V1105" s="401">
        <v>0</v>
      </c>
      <c r="W1105" s="401">
        <v>0</v>
      </c>
      <c r="X1105" s="401">
        <v>0</v>
      </c>
      <c r="Y1105" s="401">
        <v>0</v>
      </c>
      <c r="Z1105" s="401">
        <v>0</v>
      </c>
      <c r="AA1105" s="401">
        <v>0</v>
      </c>
      <c r="AB1105" s="401">
        <v>0</v>
      </c>
      <c r="AC1105" s="401">
        <v>0</v>
      </c>
      <c r="AD1105" s="401">
        <v>0</v>
      </c>
      <c r="AE1105" s="401">
        <v>0</v>
      </c>
      <c r="AF1105" s="401">
        <v>0</v>
      </c>
      <c r="AG1105" s="401">
        <v>0</v>
      </c>
      <c r="AH1105" s="401">
        <v>0</v>
      </c>
      <c r="AI1105" s="401">
        <v>0</v>
      </c>
      <c r="AJ1105" s="401">
        <v>0</v>
      </c>
      <c r="AK1105" s="401">
        <v>0</v>
      </c>
      <c r="AL1105" s="401">
        <v>0</v>
      </c>
      <c r="AM1105" s="401">
        <v>0</v>
      </c>
      <c r="AN1105" s="401">
        <v>0</v>
      </c>
      <c r="AO1105" s="401">
        <v>0</v>
      </c>
      <c r="AP1105" s="401">
        <v>0</v>
      </c>
      <c r="AQ1105" s="401">
        <v>0</v>
      </c>
      <c r="AR1105" s="401">
        <v>0</v>
      </c>
      <c r="AS1105" s="401">
        <v>0</v>
      </c>
      <c r="AT1105" s="401">
        <v>0</v>
      </c>
      <c r="AU1105" s="401">
        <v>0</v>
      </c>
      <c r="AV1105" s="401">
        <v>0</v>
      </c>
      <c r="AW1105" s="401">
        <v>0</v>
      </c>
      <c r="AX1105" s="401">
        <v>0</v>
      </c>
      <c r="AY1105" s="401">
        <v>0</v>
      </c>
      <c r="AZ1105" s="401">
        <v>0</v>
      </c>
      <c r="BA1105" s="401">
        <v>0</v>
      </c>
      <c r="BB1105" s="401">
        <v>0</v>
      </c>
      <c r="BC1105" s="401">
        <v>0</v>
      </c>
      <c r="BD1105" s="401">
        <v>0</v>
      </c>
      <c r="BE1105" s="401">
        <v>0</v>
      </c>
      <c r="BF1105" s="401">
        <v>0</v>
      </c>
      <c r="BG1105" s="401">
        <v>0</v>
      </c>
      <c r="BH1105" s="401">
        <v>0</v>
      </c>
      <c r="BI1105" s="401">
        <v>0</v>
      </c>
      <c r="BJ1105" s="196"/>
      <c r="BK1105" s="196"/>
      <c r="BL1105" s="196"/>
      <c r="BM1105" s="196"/>
    </row>
    <row r="1106" spans="1:65" ht="118" x14ac:dyDescent="0.35">
      <c r="A1106" s="196"/>
      <c r="B1106" s="196"/>
      <c r="C1106" s="402"/>
      <c r="D1106" s="404" t="s">
        <v>500</v>
      </c>
      <c r="E1106" s="405">
        <v>0</v>
      </c>
      <c r="F1106" s="406"/>
      <c r="G1106" s="407"/>
      <c r="H1106" s="407"/>
      <c r="I1106" s="407"/>
      <c r="J1106" s="407"/>
      <c r="K1106" s="407"/>
      <c r="L1106" s="407"/>
      <c r="M1106" s="407"/>
      <c r="N1106" s="407"/>
      <c r="O1106" s="407"/>
      <c r="P1106" s="407"/>
      <c r="Q1106" s="425"/>
      <c r="R1106" s="425"/>
      <c r="S1106" s="425"/>
      <c r="T1106" s="425"/>
      <c r="U1106" s="425"/>
      <c r="V1106" s="425"/>
      <c r="W1106" s="425"/>
      <c r="X1106" s="425"/>
      <c r="Y1106" s="425"/>
      <c r="Z1106" s="425"/>
      <c r="AA1106" s="425"/>
      <c r="AB1106" s="425"/>
      <c r="AC1106" s="425"/>
      <c r="AD1106" s="425"/>
      <c r="AE1106" s="425"/>
      <c r="AF1106" s="425"/>
      <c r="AG1106" s="425"/>
      <c r="AH1106" s="425"/>
      <c r="AI1106" s="425"/>
      <c r="AJ1106" s="425"/>
      <c r="AK1106" s="425"/>
      <c r="AL1106" s="425"/>
      <c r="AM1106" s="425"/>
      <c r="AN1106" s="425"/>
      <c r="AO1106" s="425"/>
      <c r="AP1106" s="425"/>
      <c r="AQ1106" s="425"/>
      <c r="AR1106" s="425"/>
      <c r="AS1106" s="425"/>
      <c r="AT1106" s="425"/>
      <c r="AU1106" s="425"/>
      <c r="AV1106" s="425"/>
      <c r="AW1106" s="425"/>
      <c r="AX1106" s="425"/>
      <c r="AY1106" s="425"/>
      <c r="AZ1106" s="425"/>
      <c r="BA1106" s="425"/>
      <c r="BB1106" s="425"/>
      <c r="BC1106" s="425"/>
      <c r="BD1106" s="425"/>
      <c r="BE1106" s="425"/>
      <c r="BF1106" s="425"/>
      <c r="BG1106" s="425"/>
      <c r="BH1106" s="425"/>
      <c r="BI1106" s="425"/>
      <c r="BJ1106" s="196"/>
      <c r="BK1106" s="196"/>
      <c r="BL1106" s="196"/>
      <c r="BM1106" s="196"/>
    </row>
    <row r="1107" spans="1:65" x14ac:dyDescent="0.35">
      <c r="A1107" s="196"/>
      <c r="B1107" s="196"/>
      <c r="C1107" s="402"/>
      <c r="D1107" s="404"/>
      <c r="E1107" s="405">
        <v>1</v>
      </c>
      <c r="F1107" s="406"/>
      <c r="G1107" s="523"/>
      <c r="H1107" s="425">
        <v>0</v>
      </c>
      <c r="I1107" s="425">
        <v>0</v>
      </c>
      <c r="J1107" s="425">
        <v>0</v>
      </c>
      <c r="K1107" s="425">
        <v>0</v>
      </c>
      <c r="L1107" s="425">
        <v>0</v>
      </c>
      <c r="M1107" s="425">
        <v>0</v>
      </c>
      <c r="N1107" s="425">
        <v>0</v>
      </c>
      <c r="O1107" s="425">
        <v>0</v>
      </c>
      <c r="P1107" s="425">
        <v>0</v>
      </c>
      <c r="Q1107" s="425">
        <v>0</v>
      </c>
      <c r="R1107" s="425">
        <v>0</v>
      </c>
      <c r="S1107" s="425">
        <v>0</v>
      </c>
      <c r="T1107" s="425">
        <v>0</v>
      </c>
      <c r="U1107" s="425">
        <v>0</v>
      </c>
      <c r="V1107" s="425">
        <v>0</v>
      </c>
      <c r="W1107" s="425">
        <v>0</v>
      </c>
      <c r="X1107" s="425">
        <v>0</v>
      </c>
      <c r="Y1107" s="425">
        <v>0</v>
      </c>
      <c r="Z1107" s="425">
        <v>0</v>
      </c>
      <c r="AA1107" s="425">
        <v>0</v>
      </c>
      <c r="AB1107" s="425">
        <v>0</v>
      </c>
      <c r="AC1107" s="425">
        <v>0</v>
      </c>
      <c r="AD1107" s="425">
        <v>0</v>
      </c>
      <c r="AE1107" s="425">
        <v>0</v>
      </c>
      <c r="AF1107" s="425">
        <v>0</v>
      </c>
      <c r="AG1107" s="425">
        <v>0</v>
      </c>
      <c r="AH1107" s="425">
        <v>0</v>
      </c>
      <c r="AI1107" s="425">
        <v>0</v>
      </c>
      <c r="AJ1107" s="425">
        <v>0</v>
      </c>
      <c r="AK1107" s="425">
        <v>0</v>
      </c>
      <c r="AL1107" s="425">
        <v>0</v>
      </c>
      <c r="AM1107" s="425">
        <v>0</v>
      </c>
      <c r="AN1107" s="425">
        <v>0</v>
      </c>
      <c r="AO1107" s="425">
        <v>0</v>
      </c>
      <c r="AP1107" s="425">
        <v>0</v>
      </c>
      <c r="AQ1107" s="425">
        <v>0</v>
      </c>
      <c r="AR1107" s="425">
        <v>0</v>
      </c>
      <c r="AS1107" s="425">
        <v>0</v>
      </c>
      <c r="AT1107" s="425">
        <v>0</v>
      </c>
      <c r="AU1107" s="425">
        <v>0</v>
      </c>
      <c r="AV1107" s="425">
        <v>0</v>
      </c>
      <c r="AW1107" s="425">
        <v>0</v>
      </c>
      <c r="AX1107" s="425">
        <v>0</v>
      </c>
      <c r="AY1107" s="425">
        <v>0</v>
      </c>
      <c r="AZ1107" s="425">
        <v>0</v>
      </c>
      <c r="BA1107" s="425">
        <v>0</v>
      </c>
      <c r="BB1107" s="425">
        <v>0</v>
      </c>
      <c r="BC1107" s="425">
        <v>0</v>
      </c>
      <c r="BD1107" s="425">
        <v>0</v>
      </c>
      <c r="BE1107" s="425">
        <v>0</v>
      </c>
      <c r="BF1107" s="425">
        <v>0</v>
      </c>
      <c r="BG1107" s="425">
        <v>0</v>
      </c>
      <c r="BH1107" s="425">
        <v>0</v>
      </c>
      <c r="BI1107" s="425">
        <v>0</v>
      </c>
      <c r="BJ1107" s="196"/>
      <c r="BK1107" s="196"/>
      <c r="BL1107" s="196"/>
      <c r="BM1107" s="196"/>
    </row>
    <row r="1108" spans="1:65" x14ac:dyDescent="0.35">
      <c r="A1108" s="196"/>
      <c r="B1108" s="196"/>
      <c r="C1108" s="402"/>
      <c r="D1108" s="404"/>
      <c r="E1108" s="405">
        <v>2</v>
      </c>
      <c r="F1108" s="406"/>
      <c r="G1108" s="408"/>
      <c r="H1108" s="524"/>
      <c r="I1108" s="425">
        <v>0</v>
      </c>
      <c r="J1108" s="425">
        <v>0</v>
      </c>
      <c r="K1108" s="425">
        <v>0</v>
      </c>
      <c r="L1108" s="425">
        <v>0</v>
      </c>
      <c r="M1108" s="425">
        <v>0</v>
      </c>
      <c r="N1108" s="425">
        <v>0</v>
      </c>
      <c r="O1108" s="425">
        <v>0</v>
      </c>
      <c r="P1108" s="425">
        <v>0</v>
      </c>
      <c r="Q1108" s="425">
        <v>0</v>
      </c>
      <c r="R1108" s="425">
        <v>0</v>
      </c>
      <c r="S1108" s="425">
        <v>0</v>
      </c>
      <c r="T1108" s="425">
        <v>0</v>
      </c>
      <c r="U1108" s="425">
        <v>0</v>
      </c>
      <c r="V1108" s="425">
        <v>0</v>
      </c>
      <c r="W1108" s="425">
        <v>0</v>
      </c>
      <c r="X1108" s="425">
        <v>0</v>
      </c>
      <c r="Y1108" s="425">
        <v>0</v>
      </c>
      <c r="Z1108" s="425">
        <v>0</v>
      </c>
      <c r="AA1108" s="425">
        <v>0</v>
      </c>
      <c r="AB1108" s="425">
        <v>0</v>
      </c>
      <c r="AC1108" s="425">
        <v>0</v>
      </c>
      <c r="AD1108" s="425">
        <v>0</v>
      </c>
      <c r="AE1108" s="425">
        <v>0</v>
      </c>
      <c r="AF1108" s="425">
        <v>0</v>
      </c>
      <c r="AG1108" s="425">
        <v>0</v>
      </c>
      <c r="AH1108" s="425">
        <v>0</v>
      </c>
      <c r="AI1108" s="425">
        <v>0</v>
      </c>
      <c r="AJ1108" s="425">
        <v>0</v>
      </c>
      <c r="AK1108" s="425">
        <v>0</v>
      </c>
      <c r="AL1108" s="425">
        <v>0</v>
      </c>
      <c r="AM1108" s="425">
        <v>0</v>
      </c>
      <c r="AN1108" s="425">
        <v>0</v>
      </c>
      <c r="AO1108" s="425">
        <v>0</v>
      </c>
      <c r="AP1108" s="425">
        <v>0</v>
      </c>
      <c r="AQ1108" s="425">
        <v>0</v>
      </c>
      <c r="AR1108" s="425">
        <v>0</v>
      </c>
      <c r="AS1108" s="425">
        <v>0</v>
      </c>
      <c r="AT1108" s="425">
        <v>0</v>
      </c>
      <c r="AU1108" s="425">
        <v>0</v>
      </c>
      <c r="AV1108" s="425">
        <v>0</v>
      </c>
      <c r="AW1108" s="425">
        <v>0</v>
      </c>
      <c r="AX1108" s="425">
        <v>0</v>
      </c>
      <c r="AY1108" s="425">
        <v>0</v>
      </c>
      <c r="AZ1108" s="425">
        <v>0</v>
      </c>
      <c r="BA1108" s="425">
        <v>0</v>
      </c>
      <c r="BB1108" s="425">
        <v>0</v>
      </c>
      <c r="BC1108" s="425">
        <v>0</v>
      </c>
      <c r="BD1108" s="425">
        <v>0</v>
      </c>
      <c r="BE1108" s="425">
        <v>0</v>
      </c>
      <c r="BF1108" s="425">
        <v>0</v>
      </c>
      <c r="BG1108" s="425">
        <v>0</v>
      </c>
      <c r="BH1108" s="425">
        <v>0</v>
      </c>
      <c r="BI1108" s="425">
        <v>0</v>
      </c>
      <c r="BJ1108" s="407"/>
      <c r="BK1108" s="196"/>
      <c r="BL1108" s="196"/>
      <c r="BM1108" s="196"/>
    </row>
    <row r="1109" spans="1:65" x14ac:dyDescent="0.35">
      <c r="A1109" s="196"/>
      <c r="B1109" s="196"/>
      <c r="C1109" s="402"/>
      <c r="D1109" s="404"/>
      <c r="E1109" s="405">
        <v>3</v>
      </c>
      <c r="F1109" s="406"/>
      <c r="G1109" s="408"/>
      <c r="H1109" s="409"/>
      <c r="I1109" s="524"/>
      <c r="J1109" s="425">
        <v>0</v>
      </c>
      <c r="K1109" s="425">
        <v>0</v>
      </c>
      <c r="L1109" s="425">
        <v>0</v>
      </c>
      <c r="M1109" s="425">
        <v>0</v>
      </c>
      <c r="N1109" s="425">
        <v>0</v>
      </c>
      <c r="O1109" s="425">
        <v>0</v>
      </c>
      <c r="P1109" s="425">
        <v>0</v>
      </c>
      <c r="Q1109" s="425">
        <v>0</v>
      </c>
      <c r="R1109" s="425">
        <v>0</v>
      </c>
      <c r="S1109" s="425">
        <v>0</v>
      </c>
      <c r="T1109" s="425">
        <v>0</v>
      </c>
      <c r="U1109" s="425">
        <v>0</v>
      </c>
      <c r="V1109" s="425">
        <v>0</v>
      </c>
      <c r="W1109" s="425">
        <v>0</v>
      </c>
      <c r="X1109" s="425">
        <v>0</v>
      </c>
      <c r="Y1109" s="425">
        <v>0</v>
      </c>
      <c r="Z1109" s="425">
        <v>0</v>
      </c>
      <c r="AA1109" s="425">
        <v>0</v>
      </c>
      <c r="AB1109" s="425">
        <v>0</v>
      </c>
      <c r="AC1109" s="425">
        <v>0</v>
      </c>
      <c r="AD1109" s="425">
        <v>0</v>
      </c>
      <c r="AE1109" s="425">
        <v>0</v>
      </c>
      <c r="AF1109" s="425">
        <v>0</v>
      </c>
      <c r="AG1109" s="425">
        <v>0</v>
      </c>
      <c r="AH1109" s="425">
        <v>0</v>
      </c>
      <c r="AI1109" s="425">
        <v>0</v>
      </c>
      <c r="AJ1109" s="425">
        <v>0</v>
      </c>
      <c r="AK1109" s="425">
        <v>0</v>
      </c>
      <c r="AL1109" s="425">
        <v>0</v>
      </c>
      <c r="AM1109" s="425">
        <v>0</v>
      </c>
      <c r="AN1109" s="425">
        <v>0</v>
      </c>
      <c r="AO1109" s="425">
        <v>0</v>
      </c>
      <c r="AP1109" s="425">
        <v>0</v>
      </c>
      <c r="AQ1109" s="425">
        <v>0</v>
      </c>
      <c r="AR1109" s="425">
        <v>0</v>
      </c>
      <c r="AS1109" s="425">
        <v>0</v>
      </c>
      <c r="AT1109" s="425">
        <v>0</v>
      </c>
      <c r="AU1109" s="425">
        <v>0</v>
      </c>
      <c r="AV1109" s="425">
        <v>0</v>
      </c>
      <c r="AW1109" s="425">
        <v>0</v>
      </c>
      <c r="AX1109" s="425">
        <v>0</v>
      </c>
      <c r="AY1109" s="425">
        <v>0</v>
      </c>
      <c r="AZ1109" s="425">
        <v>0</v>
      </c>
      <c r="BA1109" s="425">
        <v>0</v>
      </c>
      <c r="BB1109" s="425">
        <v>0</v>
      </c>
      <c r="BC1109" s="425">
        <v>0</v>
      </c>
      <c r="BD1109" s="425">
        <v>0</v>
      </c>
      <c r="BE1109" s="425">
        <v>0</v>
      </c>
      <c r="BF1109" s="425">
        <v>0</v>
      </c>
      <c r="BG1109" s="425">
        <v>0</v>
      </c>
      <c r="BH1109" s="425">
        <v>0</v>
      </c>
      <c r="BI1109" s="425">
        <v>0</v>
      </c>
      <c r="BJ1109" s="196"/>
      <c r="BK1109" s="196"/>
      <c r="BL1109" s="196"/>
      <c r="BM1109" s="196"/>
    </row>
    <row r="1110" spans="1:65" x14ac:dyDescent="0.35">
      <c r="A1110" s="196"/>
      <c r="B1110" s="196"/>
      <c r="C1110" s="402"/>
      <c r="D1110" s="404"/>
      <c r="E1110" s="405">
        <v>4</v>
      </c>
      <c r="F1110" s="406"/>
      <c r="G1110" s="408"/>
      <c r="H1110" s="409"/>
      <c r="I1110" s="409"/>
      <c r="J1110" s="524"/>
      <c r="K1110" s="425">
        <v>0</v>
      </c>
      <c r="L1110" s="425">
        <v>0</v>
      </c>
      <c r="M1110" s="425">
        <v>0</v>
      </c>
      <c r="N1110" s="425">
        <v>0</v>
      </c>
      <c r="O1110" s="425">
        <v>0</v>
      </c>
      <c r="P1110" s="425">
        <v>0</v>
      </c>
      <c r="Q1110" s="425">
        <v>0</v>
      </c>
      <c r="R1110" s="425">
        <v>0</v>
      </c>
      <c r="S1110" s="425">
        <v>0</v>
      </c>
      <c r="T1110" s="425">
        <v>0</v>
      </c>
      <c r="U1110" s="425">
        <v>0</v>
      </c>
      <c r="V1110" s="425">
        <v>0</v>
      </c>
      <c r="W1110" s="425">
        <v>0</v>
      </c>
      <c r="X1110" s="425">
        <v>0</v>
      </c>
      <c r="Y1110" s="425">
        <v>0</v>
      </c>
      <c r="Z1110" s="425">
        <v>0</v>
      </c>
      <c r="AA1110" s="425">
        <v>0</v>
      </c>
      <c r="AB1110" s="425">
        <v>0</v>
      </c>
      <c r="AC1110" s="425">
        <v>0</v>
      </c>
      <c r="AD1110" s="425">
        <v>0</v>
      </c>
      <c r="AE1110" s="425">
        <v>0</v>
      </c>
      <c r="AF1110" s="425">
        <v>0</v>
      </c>
      <c r="AG1110" s="425">
        <v>0</v>
      </c>
      <c r="AH1110" s="425">
        <v>0</v>
      </c>
      <c r="AI1110" s="425">
        <v>0</v>
      </c>
      <c r="AJ1110" s="425">
        <v>0</v>
      </c>
      <c r="AK1110" s="425">
        <v>0</v>
      </c>
      <c r="AL1110" s="425">
        <v>0</v>
      </c>
      <c r="AM1110" s="425">
        <v>0</v>
      </c>
      <c r="AN1110" s="425">
        <v>0</v>
      </c>
      <c r="AO1110" s="425">
        <v>0</v>
      </c>
      <c r="AP1110" s="425">
        <v>0</v>
      </c>
      <c r="AQ1110" s="425">
        <v>0</v>
      </c>
      <c r="AR1110" s="425">
        <v>0</v>
      </c>
      <c r="AS1110" s="425">
        <v>0</v>
      </c>
      <c r="AT1110" s="425">
        <v>0</v>
      </c>
      <c r="AU1110" s="425">
        <v>0</v>
      </c>
      <c r="AV1110" s="425">
        <v>0</v>
      </c>
      <c r="AW1110" s="425">
        <v>0</v>
      </c>
      <c r="AX1110" s="425">
        <v>0</v>
      </c>
      <c r="AY1110" s="425">
        <v>0</v>
      </c>
      <c r="AZ1110" s="425">
        <v>0</v>
      </c>
      <c r="BA1110" s="425">
        <v>0</v>
      </c>
      <c r="BB1110" s="425">
        <v>0</v>
      </c>
      <c r="BC1110" s="425">
        <v>0</v>
      </c>
      <c r="BD1110" s="425">
        <v>0</v>
      </c>
      <c r="BE1110" s="425">
        <v>0</v>
      </c>
      <c r="BF1110" s="425">
        <v>0</v>
      </c>
      <c r="BG1110" s="425">
        <v>0</v>
      </c>
      <c r="BH1110" s="425">
        <v>0</v>
      </c>
      <c r="BI1110" s="425">
        <v>0</v>
      </c>
      <c r="BJ1110" s="196"/>
      <c r="BK1110" s="196"/>
      <c r="BL1110" s="196"/>
      <c r="BM1110" s="196"/>
    </row>
    <row r="1111" spans="1:65" x14ac:dyDescent="0.35">
      <c r="A1111" s="196"/>
      <c r="B1111" s="196"/>
      <c r="C1111" s="402"/>
      <c r="D1111" s="404"/>
      <c r="E1111" s="405">
        <v>5</v>
      </c>
      <c r="F1111" s="406"/>
      <c r="G1111" s="408"/>
      <c r="H1111" s="409"/>
      <c r="I1111" s="409"/>
      <c r="J1111" s="409"/>
      <c r="K1111" s="524"/>
      <c r="L1111" s="425">
        <v>0</v>
      </c>
      <c r="M1111" s="425">
        <v>0</v>
      </c>
      <c r="N1111" s="425">
        <v>0</v>
      </c>
      <c r="O1111" s="425">
        <v>0</v>
      </c>
      <c r="P1111" s="425">
        <v>0</v>
      </c>
      <c r="Q1111" s="425">
        <v>0</v>
      </c>
      <c r="R1111" s="425">
        <v>0</v>
      </c>
      <c r="S1111" s="425">
        <v>0</v>
      </c>
      <c r="T1111" s="425">
        <v>0</v>
      </c>
      <c r="U1111" s="425">
        <v>0</v>
      </c>
      <c r="V1111" s="425">
        <v>0</v>
      </c>
      <c r="W1111" s="425">
        <v>0</v>
      </c>
      <c r="X1111" s="425">
        <v>0</v>
      </c>
      <c r="Y1111" s="425">
        <v>0</v>
      </c>
      <c r="Z1111" s="425">
        <v>0</v>
      </c>
      <c r="AA1111" s="425">
        <v>0</v>
      </c>
      <c r="AB1111" s="425">
        <v>0</v>
      </c>
      <c r="AC1111" s="425">
        <v>0</v>
      </c>
      <c r="AD1111" s="425">
        <v>0</v>
      </c>
      <c r="AE1111" s="425">
        <v>0</v>
      </c>
      <c r="AF1111" s="425">
        <v>0</v>
      </c>
      <c r="AG1111" s="425">
        <v>0</v>
      </c>
      <c r="AH1111" s="425">
        <v>0</v>
      </c>
      <c r="AI1111" s="425">
        <v>0</v>
      </c>
      <c r="AJ1111" s="425">
        <v>0</v>
      </c>
      <c r="AK1111" s="425">
        <v>0</v>
      </c>
      <c r="AL1111" s="425">
        <v>0</v>
      </c>
      <c r="AM1111" s="425">
        <v>0</v>
      </c>
      <c r="AN1111" s="425">
        <v>0</v>
      </c>
      <c r="AO1111" s="425">
        <v>0</v>
      </c>
      <c r="AP1111" s="425">
        <v>0</v>
      </c>
      <c r="AQ1111" s="425">
        <v>0</v>
      </c>
      <c r="AR1111" s="425">
        <v>0</v>
      </c>
      <c r="AS1111" s="425">
        <v>0</v>
      </c>
      <c r="AT1111" s="425">
        <v>0</v>
      </c>
      <c r="AU1111" s="425">
        <v>0</v>
      </c>
      <c r="AV1111" s="425">
        <v>0</v>
      </c>
      <c r="AW1111" s="425">
        <v>0</v>
      </c>
      <c r="AX1111" s="425">
        <v>0</v>
      </c>
      <c r="AY1111" s="425">
        <v>0</v>
      </c>
      <c r="AZ1111" s="425">
        <v>0</v>
      </c>
      <c r="BA1111" s="425">
        <v>0</v>
      </c>
      <c r="BB1111" s="425">
        <v>0</v>
      </c>
      <c r="BC1111" s="425">
        <v>0</v>
      </c>
      <c r="BD1111" s="425">
        <v>0</v>
      </c>
      <c r="BE1111" s="425">
        <v>0</v>
      </c>
      <c r="BF1111" s="425">
        <v>0</v>
      </c>
      <c r="BG1111" s="425">
        <v>0</v>
      </c>
      <c r="BH1111" s="425">
        <v>0</v>
      </c>
      <c r="BI1111" s="425">
        <v>0</v>
      </c>
      <c r="BJ1111" s="196"/>
      <c r="BK1111" s="196"/>
      <c r="BL1111" s="196"/>
      <c r="BM1111" s="196"/>
    </row>
    <row r="1112" spans="1:65" x14ac:dyDescent="0.35">
      <c r="A1112" s="196"/>
      <c r="B1112" s="196"/>
      <c r="C1112" s="402"/>
      <c r="D1112" s="404"/>
      <c r="E1112" s="405">
        <v>6</v>
      </c>
      <c r="F1112" s="406"/>
      <c r="G1112" s="408"/>
      <c r="H1112" s="409"/>
      <c r="I1112" s="409"/>
      <c r="J1112" s="409"/>
      <c r="K1112" s="409"/>
      <c r="L1112" s="524"/>
      <c r="M1112" s="425">
        <v>0</v>
      </c>
      <c r="N1112" s="425">
        <v>0</v>
      </c>
      <c r="O1112" s="425">
        <v>0</v>
      </c>
      <c r="P1112" s="425">
        <v>0</v>
      </c>
      <c r="Q1112" s="425">
        <v>0</v>
      </c>
      <c r="R1112" s="425">
        <v>0</v>
      </c>
      <c r="S1112" s="425">
        <v>0</v>
      </c>
      <c r="T1112" s="425">
        <v>0</v>
      </c>
      <c r="U1112" s="425">
        <v>0</v>
      </c>
      <c r="V1112" s="425">
        <v>0</v>
      </c>
      <c r="W1112" s="425">
        <v>0</v>
      </c>
      <c r="X1112" s="425">
        <v>0</v>
      </c>
      <c r="Y1112" s="425">
        <v>0</v>
      </c>
      <c r="Z1112" s="425">
        <v>0</v>
      </c>
      <c r="AA1112" s="425">
        <v>0</v>
      </c>
      <c r="AB1112" s="425">
        <v>0</v>
      </c>
      <c r="AC1112" s="425">
        <v>0</v>
      </c>
      <c r="AD1112" s="425">
        <v>0</v>
      </c>
      <c r="AE1112" s="425">
        <v>0</v>
      </c>
      <c r="AF1112" s="425">
        <v>0</v>
      </c>
      <c r="AG1112" s="425">
        <v>0</v>
      </c>
      <c r="AH1112" s="425">
        <v>0</v>
      </c>
      <c r="AI1112" s="425">
        <v>0</v>
      </c>
      <c r="AJ1112" s="425">
        <v>0</v>
      </c>
      <c r="AK1112" s="425">
        <v>0</v>
      </c>
      <c r="AL1112" s="425">
        <v>0</v>
      </c>
      <c r="AM1112" s="425">
        <v>0</v>
      </c>
      <c r="AN1112" s="425">
        <v>0</v>
      </c>
      <c r="AO1112" s="425">
        <v>0</v>
      </c>
      <c r="AP1112" s="425">
        <v>0</v>
      </c>
      <c r="AQ1112" s="425">
        <v>0</v>
      </c>
      <c r="AR1112" s="425">
        <v>0</v>
      </c>
      <c r="AS1112" s="425">
        <v>0</v>
      </c>
      <c r="AT1112" s="425">
        <v>0</v>
      </c>
      <c r="AU1112" s="425">
        <v>0</v>
      </c>
      <c r="AV1112" s="425">
        <v>0</v>
      </c>
      <c r="AW1112" s="425">
        <v>0</v>
      </c>
      <c r="AX1112" s="425">
        <v>0</v>
      </c>
      <c r="AY1112" s="425">
        <v>0</v>
      </c>
      <c r="AZ1112" s="425">
        <v>0</v>
      </c>
      <c r="BA1112" s="425">
        <v>0</v>
      </c>
      <c r="BB1112" s="425">
        <v>0</v>
      </c>
      <c r="BC1112" s="425">
        <v>0</v>
      </c>
      <c r="BD1112" s="425">
        <v>0</v>
      </c>
      <c r="BE1112" s="425">
        <v>0</v>
      </c>
      <c r="BF1112" s="425">
        <v>0</v>
      </c>
      <c r="BG1112" s="425">
        <v>0</v>
      </c>
      <c r="BH1112" s="425">
        <v>0</v>
      </c>
      <c r="BI1112" s="425">
        <v>0</v>
      </c>
      <c r="BJ1112" s="196"/>
      <c r="BK1112" s="196"/>
      <c r="BL1112" s="196"/>
      <c r="BM1112" s="196"/>
    </row>
    <row r="1113" spans="1:65" x14ac:dyDescent="0.35">
      <c r="A1113" s="196"/>
      <c r="B1113" s="196"/>
      <c r="C1113" s="402"/>
      <c r="D1113" s="404"/>
      <c r="E1113" s="405">
        <v>7</v>
      </c>
      <c r="F1113" s="406"/>
      <c r="G1113" s="408"/>
      <c r="H1113" s="409"/>
      <c r="I1113" s="409"/>
      <c r="J1113" s="409"/>
      <c r="K1113" s="409"/>
      <c r="L1113" s="409"/>
      <c r="M1113" s="524"/>
      <c r="N1113" s="425">
        <v>0</v>
      </c>
      <c r="O1113" s="425">
        <v>0</v>
      </c>
      <c r="P1113" s="425">
        <v>0</v>
      </c>
      <c r="Q1113" s="425">
        <v>0</v>
      </c>
      <c r="R1113" s="425">
        <v>0</v>
      </c>
      <c r="S1113" s="425">
        <v>0</v>
      </c>
      <c r="T1113" s="425">
        <v>0</v>
      </c>
      <c r="U1113" s="425">
        <v>0</v>
      </c>
      <c r="V1113" s="425">
        <v>0</v>
      </c>
      <c r="W1113" s="425">
        <v>0</v>
      </c>
      <c r="X1113" s="425">
        <v>0</v>
      </c>
      <c r="Y1113" s="425">
        <v>0</v>
      </c>
      <c r="Z1113" s="425">
        <v>0</v>
      </c>
      <c r="AA1113" s="425">
        <v>0</v>
      </c>
      <c r="AB1113" s="425">
        <v>0</v>
      </c>
      <c r="AC1113" s="425">
        <v>0</v>
      </c>
      <c r="AD1113" s="425">
        <v>0</v>
      </c>
      <c r="AE1113" s="425">
        <v>0</v>
      </c>
      <c r="AF1113" s="425">
        <v>0</v>
      </c>
      <c r="AG1113" s="425">
        <v>0</v>
      </c>
      <c r="AH1113" s="425">
        <v>0</v>
      </c>
      <c r="AI1113" s="425">
        <v>0</v>
      </c>
      <c r="AJ1113" s="425">
        <v>0</v>
      </c>
      <c r="AK1113" s="425">
        <v>0</v>
      </c>
      <c r="AL1113" s="425">
        <v>0</v>
      </c>
      <c r="AM1113" s="425">
        <v>0</v>
      </c>
      <c r="AN1113" s="425">
        <v>0</v>
      </c>
      <c r="AO1113" s="425">
        <v>0</v>
      </c>
      <c r="AP1113" s="425">
        <v>0</v>
      </c>
      <c r="AQ1113" s="425">
        <v>0</v>
      </c>
      <c r="AR1113" s="425">
        <v>0</v>
      </c>
      <c r="AS1113" s="425">
        <v>0</v>
      </c>
      <c r="AT1113" s="425">
        <v>0</v>
      </c>
      <c r="AU1113" s="425">
        <v>0</v>
      </c>
      <c r="AV1113" s="425">
        <v>0</v>
      </c>
      <c r="AW1113" s="425">
        <v>0</v>
      </c>
      <c r="AX1113" s="425">
        <v>0</v>
      </c>
      <c r="AY1113" s="425">
        <v>0</v>
      </c>
      <c r="AZ1113" s="425">
        <v>0</v>
      </c>
      <c r="BA1113" s="425">
        <v>0</v>
      </c>
      <c r="BB1113" s="425">
        <v>0</v>
      </c>
      <c r="BC1113" s="425">
        <v>0</v>
      </c>
      <c r="BD1113" s="425">
        <v>0</v>
      </c>
      <c r="BE1113" s="425">
        <v>0</v>
      </c>
      <c r="BF1113" s="425">
        <v>0</v>
      </c>
      <c r="BG1113" s="425">
        <v>0</v>
      </c>
      <c r="BH1113" s="425">
        <v>0</v>
      </c>
      <c r="BI1113" s="425">
        <v>0</v>
      </c>
      <c r="BJ1113" s="196"/>
      <c r="BK1113" s="196"/>
      <c r="BL1113" s="196"/>
      <c r="BM1113" s="196"/>
    </row>
    <row r="1114" spans="1:65" x14ac:dyDescent="0.35">
      <c r="A1114" s="196"/>
      <c r="B1114" s="196"/>
      <c r="C1114" s="402"/>
      <c r="D1114" s="404"/>
      <c r="E1114" s="405">
        <v>8</v>
      </c>
      <c r="F1114" s="406"/>
      <c r="G1114" s="408"/>
      <c r="H1114" s="409"/>
      <c r="I1114" s="409"/>
      <c r="J1114" s="409"/>
      <c r="K1114" s="409"/>
      <c r="L1114" s="409"/>
      <c r="M1114" s="409"/>
      <c r="N1114" s="524"/>
      <c r="O1114" s="425">
        <v>0</v>
      </c>
      <c r="P1114" s="425">
        <v>0</v>
      </c>
      <c r="Q1114" s="425">
        <v>0</v>
      </c>
      <c r="R1114" s="425">
        <v>0</v>
      </c>
      <c r="S1114" s="425">
        <v>0</v>
      </c>
      <c r="T1114" s="425">
        <v>0</v>
      </c>
      <c r="U1114" s="425">
        <v>0</v>
      </c>
      <c r="V1114" s="425">
        <v>0</v>
      </c>
      <c r="W1114" s="425">
        <v>0</v>
      </c>
      <c r="X1114" s="425">
        <v>0</v>
      </c>
      <c r="Y1114" s="425">
        <v>0</v>
      </c>
      <c r="Z1114" s="425">
        <v>0</v>
      </c>
      <c r="AA1114" s="425">
        <v>0</v>
      </c>
      <c r="AB1114" s="425">
        <v>0</v>
      </c>
      <c r="AC1114" s="425">
        <v>0</v>
      </c>
      <c r="AD1114" s="425">
        <v>0</v>
      </c>
      <c r="AE1114" s="425">
        <v>0</v>
      </c>
      <c r="AF1114" s="425">
        <v>0</v>
      </c>
      <c r="AG1114" s="425">
        <v>0</v>
      </c>
      <c r="AH1114" s="425">
        <v>0</v>
      </c>
      <c r="AI1114" s="425">
        <v>0</v>
      </c>
      <c r="AJ1114" s="425">
        <v>0</v>
      </c>
      <c r="AK1114" s="425">
        <v>0</v>
      </c>
      <c r="AL1114" s="425">
        <v>0</v>
      </c>
      <c r="AM1114" s="425">
        <v>0</v>
      </c>
      <c r="AN1114" s="425">
        <v>0</v>
      </c>
      <c r="AO1114" s="425">
        <v>0</v>
      </c>
      <c r="AP1114" s="425">
        <v>0</v>
      </c>
      <c r="AQ1114" s="425">
        <v>0</v>
      </c>
      <c r="AR1114" s="425">
        <v>0</v>
      </c>
      <c r="AS1114" s="425">
        <v>0</v>
      </c>
      <c r="AT1114" s="425">
        <v>0</v>
      </c>
      <c r="AU1114" s="425">
        <v>0</v>
      </c>
      <c r="AV1114" s="425">
        <v>0</v>
      </c>
      <c r="AW1114" s="425">
        <v>0</v>
      </c>
      <c r="AX1114" s="425">
        <v>0</v>
      </c>
      <c r="AY1114" s="425">
        <v>0</v>
      </c>
      <c r="AZ1114" s="425">
        <v>0</v>
      </c>
      <c r="BA1114" s="425">
        <v>0</v>
      </c>
      <c r="BB1114" s="425">
        <v>0</v>
      </c>
      <c r="BC1114" s="425">
        <v>0</v>
      </c>
      <c r="BD1114" s="425">
        <v>0</v>
      </c>
      <c r="BE1114" s="425">
        <v>0</v>
      </c>
      <c r="BF1114" s="425">
        <v>0</v>
      </c>
      <c r="BG1114" s="425">
        <v>0</v>
      </c>
      <c r="BH1114" s="425">
        <v>0</v>
      </c>
      <c r="BI1114" s="425">
        <v>0</v>
      </c>
      <c r="BJ1114" s="196"/>
      <c r="BK1114" s="196"/>
      <c r="BL1114" s="196"/>
      <c r="BM1114" s="196"/>
    </row>
    <row r="1115" spans="1:65" x14ac:dyDescent="0.35">
      <c r="A1115" s="196"/>
      <c r="B1115" s="196"/>
      <c r="C1115" s="402"/>
      <c r="D1115" s="404"/>
      <c r="E1115" s="405">
        <v>9</v>
      </c>
      <c r="F1115" s="406"/>
      <c r="G1115" s="408"/>
      <c r="H1115" s="409"/>
      <c r="I1115" s="409"/>
      <c r="J1115" s="409"/>
      <c r="K1115" s="409"/>
      <c r="L1115" s="409"/>
      <c r="M1115" s="409"/>
      <c r="N1115" s="409"/>
      <c r="O1115" s="524"/>
      <c r="P1115" s="425">
        <v>0</v>
      </c>
      <c r="Q1115" s="425">
        <v>0</v>
      </c>
      <c r="R1115" s="425">
        <v>0</v>
      </c>
      <c r="S1115" s="425">
        <v>0</v>
      </c>
      <c r="T1115" s="425">
        <v>0</v>
      </c>
      <c r="U1115" s="425">
        <v>0</v>
      </c>
      <c r="V1115" s="425">
        <v>0</v>
      </c>
      <c r="W1115" s="425">
        <v>0</v>
      </c>
      <c r="X1115" s="425">
        <v>0</v>
      </c>
      <c r="Y1115" s="425">
        <v>0</v>
      </c>
      <c r="Z1115" s="425">
        <v>0</v>
      </c>
      <c r="AA1115" s="425">
        <v>0</v>
      </c>
      <c r="AB1115" s="425">
        <v>0</v>
      </c>
      <c r="AC1115" s="425">
        <v>0</v>
      </c>
      <c r="AD1115" s="425">
        <v>0</v>
      </c>
      <c r="AE1115" s="425">
        <v>0</v>
      </c>
      <c r="AF1115" s="425">
        <v>0</v>
      </c>
      <c r="AG1115" s="425">
        <v>0</v>
      </c>
      <c r="AH1115" s="425">
        <v>0</v>
      </c>
      <c r="AI1115" s="425">
        <v>0</v>
      </c>
      <c r="AJ1115" s="425">
        <v>0</v>
      </c>
      <c r="AK1115" s="425">
        <v>0</v>
      </c>
      <c r="AL1115" s="425">
        <v>0</v>
      </c>
      <c r="AM1115" s="425">
        <v>0</v>
      </c>
      <c r="AN1115" s="425">
        <v>0</v>
      </c>
      <c r="AO1115" s="425">
        <v>0</v>
      </c>
      <c r="AP1115" s="425">
        <v>0</v>
      </c>
      <c r="AQ1115" s="425">
        <v>0</v>
      </c>
      <c r="AR1115" s="425">
        <v>0</v>
      </c>
      <c r="AS1115" s="425">
        <v>0</v>
      </c>
      <c r="AT1115" s="425">
        <v>0</v>
      </c>
      <c r="AU1115" s="425">
        <v>0</v>
      </c>
      <c r="AV1115" s="425">
        <v>0</v>
      </c>
      <c r="AW1115" s="425">
        <v>0</v>
      </c>
      <c r="AX1115" s="425">
        <v>0</v>
      </c>
      <c r="AY1115" s="425">
        <v>0</v>
      </c>
      <c r="AZ1115" s="425">
        <v>0</v>
      </c>
      <c r="BA1115" s="425">
        <v>0</v>
      </c>
      <c r="BB1115" s="425">
        <v>0</v>
      </c>
      <c r="BC1115" s="425">
        <v>0</v>
      </c>
      <c r="BD1115" s="425">
        <v>0</v>
      </c>
      <c r="BE1115" s="425">
        <v>0</v>
      </c>
      <c r="BF1115" s="425">
        <v>0</v>
      </c>
      <c r="BG1115" s="425">
        <v>0</v>
      </c>
      <c r="BH1115" s="425">
        <v>0</v>
      </c>
      <c r="BI1115" s="425">
        <v>0</v>
      </c>
      <c r="BJ1115" s="196"/>
      <c r="BK1115" s="196"/>
      <c r="BL1115" s="196"/>
      <c r="BM1115" s="196"/>
    </row>
    <row r="1116" spans="1:65" x14ac:dyDescent="0.35">
      <c r="A1116" s="196"/>
      <c r="B1116" s="196"/>
      <c r="C1116" s="402"/>
      <c r="D1116" s="404"/>
      <c r="E1116" s="411">
        <v>10</v>
      </c>
      <c r="F1116" s="406"/>
      <c r="G1116" s="408"/>
      <c r="H1116" s="409"/>
      <c r="I1116" s="409"/>
      <c r="J1116" s="409"/>
      <c r="K1116" s="409"/>
      <c r="L1116" s="409"/>
      <c r="M1116" s="409"/>
      <c r="N1116" s="409"/>
      <c r="O1116" s="409"/>
      <c r="P1116" s="524"/>
      <c r="Q1116" s="425">
        <v>0</v>
      </c>
      <c r="R1116" s="425">
        <v>0</v>
      </c>
      <c r="S1116" s="425">
        <v>0</v>
      </c>
      <c r="T1116" s="425">
        <v>0</v>
      </c>
      <c r="U1116" s="425">
        <v>0</v>
      </c>
      <c r="V1116" s="425">
        <v>0</v>
      </c>
      <c r="W1116" s="425">
        <v>0</v>
      </c>
      <c r="X1116" s="425">
        <v>0</v>
      </c>
      <c r="Y1116" s="425">
        <v>0</v>
      </c>
      <c r="Z1116" s="425">
        <v>0</v>
      </c>
      <c r="AA1116" s="425">
        <v>0</v>
      </c>
      <c r="AB1116" s="425">
        <v>0</v>
      </c>
      <c r="AC1116" s="425">
        <v>0</v>
      </c>
      <c r="AD1116" s="425">
        <v>0</v>
      </c>
      <c r="AE1116" s="425">
        <v>0</v>
      </c>
      <c r="AF1116" s="425">
        <v>0</v>
      </c>
      <c r="AG1116" s="425">
        <v>0</v>
      </c>
      <c r="AH1116" s="425">
        <v>0</v>
      </c>
      <c r="AI1116" s="425">
        <v>0</v>
      </c>
      <c r="AJ1116" s="425">
        <v>0</v>
      </c>
      <c r="AK1116" s="425">
        <v>0</v>
      </c>
      <c r="AL1116" s="425">
        <v>0</v>
      </c>
      <c r="AM1116" s="425">
        <v>0</v>
      </c>
      <c r="AN1116" s="425">
        <v>0</v>
      </c>
      <c r="AO1116" s="425">
        <v>0</v>
      </c>
      <c r="AP1116" s="425">
        <v>0</v>
      </c>
      <c r="AQ1116" s="425">
        <v>0</v>
      </c>
      <c r="AR1116" s="425">
        <v>0</v>
      </c>
      <c r="AS1116" s="425">
        <v>0</v>
      </c>
      <c r="AT1116" s="425">
        <v>0</v>
      </c>
      <c r="AU1116" s="425">
        <v>0</v>
      </c>
      <c r="AV1116" s="425">
        <v>0</v>
      </c>
      <c r="AW1116" s="425">
        <v>0</v>
      </c>
      <c r="AX1116" s="425">
        <v>0</v>
      </c>
      <c r="AY1116" s="425">
        <v>0</v>
      </c>
      <c r="AZ1116" s="425">
        <v>0</v>
      </c>
      <c r="BA1116" s="425">
        <v>0</v>
      </c>
      <c r="BB1116" s="425">
        <v>0</v>
      </c>
      <c r="BC1116" s="425">
        <v>0</v>
      </c>
      <c r="BD1116" s="425">
        <v>0</v>
      </c>
      <c r="BE1116" s="425">
        <v>0</v>
      </c>
      <c r="BF1116" s="425">
        <v>0</v>
      </c>
      <c r="BG1116" s="425">
        <v>0</v>
      </c>
      <c r="BH1116" s="425">
        <v>0</v>
      </c>
      <c r="BI1116" s="425">
        <v>0</v>
      </c>
      <c r="BJ1116" s="196"/>
      <c r="BK1116" s="196"/>
      <c r="BL1116" s="196"/>
      <c r="BM1116" s="196"/>
    </row>
    <row r="1117" spans="1:65" x14ac:dyDescent="0.35">
      <c r="A1117" s="196"/>
      <c r="B1117" s="196"/>
      <c r="C1117" s="402">
        <v>0</v>
      </c>
      <c r="D1117" s="196"/>
      <c r="E1117" s="196"/>
      <c r="F1117" s="412"/>
      <c r="G1117" s="426">
        <v>0</v>
      </c>
      <c r="H1117" s="426">
        <v>0</v>
      </c>
      <c r="I1117" s="426">
        <v>0</v>
      </c>
      <c r="J1117" s="426">
        <v>0</v>
      </c>
      <c r="K1117" s="426">
        <v>0</v>
      </c>
      <c r="L1117" s="426">
        <v>0</v>
      </c>
      <c r="M1117" s="426">
        <v>0</v>
      </c>
      <c r="N1117" s="426">
        <v>0</v>
      </c>
      <c r="O1117" s="426">
        <v>0</v>
      </c>
      <c r="P1117" s="426">
        <v>0</v>
      </c>
      <c r="Q1117" s="426">
        <v>0</v>
      </c>
      <c r="R1117" s="426">
        <v>0</v>
      </c>
      <c r="S1117" s="426">
        <v>0</v>
      </c>
      <c r="T1117" s="426">
        <v>0</v>
      </c>
      <c r="U1117" s="426">
        <v>0</v>
      </c>
      <c r="V1117" s="426">
        <v>0</v>
      </c>
      <c r="W1117" s="426">
        <v>0</v>
      </c>
      <c r="X1117" s="426">
        <v>0</v>
      </c>
      <c r="Y1117" s="426">
        <v>0</v>
      </c>
      <c r="Z1117" s="426">
        <v>0</v>
      </c>
      <c r="AA1117" s="426">
        <v>0</v>
      </c>
      <c r="AB1117" s="426">
        <v>0</v>
      </c>
      <c r="AC1117" s="426">
        <v>0</v>
      </c>
      <c r="AD1117" s="426">
        <v>0</v>
      </c>
      <c r="AE1117" s="426">
        <v>0</v>
      </c>
      <c r="AF1117" s="426">
        <v>0</v>
      </c>
      <c r="AG1117" s="426">
        <v>0</v>
      </c>
      <c r="AH1117" s="426">
        <v>0</v>
      </c>
      <c r="AI1117" s="426">
        <v>0</v>
      </c>
      <c r="AJ1117" s="426">
        <v>0</v>
      </c>
      <c r="AK1117" s="426">
        <v>0</v>
      </c>
      <c r="AL1117" s="426">
        <v>0</v>
      </c>
      <c r="AM1117" s="426">
        <v>0</v>
      </c>
      <c r="AN1117" s="426">
        <v>0</v>
      </c>
      <c r="AO1117" s="426">
        <v>0</v>
      </c>
      <c r="AP1117" s="426">
        <v>0</v>
      </c>
      <c r="AQ1117" s="426">
        <v>0</v>
      </c>
      <c r="AR1117" s="426">
        <v>0</v>
      </c>
      <c r="AS1117" s="426">
        <v>0</v>
      </c>
      <c r="AT1117" s="426">
        <v>0</v>
      </c>
      <c r="AU1117" s="426">
        <v>0</v>
      </c>
      <c r="AV1117" s="426">
        <v>0</v>
      </c>
      <c r="AW1117" s="426">
        <v>0</v>
      </c>
      <c r="AX1117" s="426">
        <v>0</v>
      </c>
      <c r="AY1117" s="426">
        <v>0</v>
      </c>
      <c r="AZ1117" s="426">
        <v>0</v>
      </c>
      <c r="BA1117" s="426">
        <v>0</v>
      </c>
      <c r="BB1117" s="426">
        <v>0</v>
      </c>
      <c r="BC1117" s="426">
        <v>0</v>
      </c>
      <c r="BD1117" s="426">
        <v>0</v>
      </c>
      <c r="BE1117" s="426">
        <v>0</v>
      </c>
      <c r="BF1117" s="426">
        <v>0</v>
      </c>
      <c r="BG1117" s="426">
        <v>0</v>
      </c>
      <c r="BH1117" s="426">
        <v>0</v>
      </c>
      <c r="BI1117" s="426">
        <v>0</v>
      </c>
      <c r="BJ1117" s="196"/>
      <c r="BK1117" s="196"/>
      <c r="BL1117" s="196"/>
      <c r="BM1117" s="196"/>
    </row>
    <row r="1118" spans="1:65" x14ac:dyDescent="0.35">
      <c r="A1118" s="196"/>
      <c r="B1118" s="397">
        <v>0</v>
      </c>
      <c r="C1118" s="398"/>
      <c r="D1118" s="399" t="s">
        <v>499</v>
      </c>
      <c r="E1118" s="398"/>
      <c r="F1118" s="400"/>
      <c r="G1118" s="401">
        <v>0</v>
      </c>
      <c r="H1118" s="401">
        <v>0</v>
      </c>
      <c r="I1118" s="401">
        <v>0</v>
      </c>
      <c r="J1118" s="401">
        <v>0</v>
      </c>
      <c r="K1118" s="401">
        <v>0</v>
      </c>
      <c r="L1118" s="401">
        <v>0</v>
      </c>
      <c r="M1118" s="401">
        <v>0</v>
      </c>
      <c r="N1118" s="401">
        <v>0</v>
      </c>
      <c r="O1118" s="401">
        <v>0</v>
      </c>
      <c r="P1118" s="401">
        <v>0</v>
      </c>
      <c r="Q1118" s="401">
        <v>0</v>
      </c>
      <c r="R1118" s="401">
        <v>0</v>
      </c>
      <c r="S1118" s="401">
        <v>0</v>
      </c>
      <c r="T1118" s="401">
        <v>0</v>
      </c>
      <c r="U1118" s="401">
        <v>0</v>
      </c>
      <c r="V1118" s="401">
        <v>0</v>
      </c>
      <c r="W1118" s="401">
        <v>0</v>
      </c>
      <c r="X1118" s="401">
        <v>0</v>
      </c>
      <c r="Y1118" s="401">
        <v>0</v>
      </c>
      <c r="Z1118" s="401">
        <v>0</v>
      </c>
      <c r="AA1118" s="401">
        <v>0</v>
      </c>
      <c r="AB1118" s="401">
        <v>0</v>
      </c>
      <c r="AC1118" s="401">
        <v>0</v>
      </c>
      <c r="AD1118" s="401">
        <v>0</v>
      </c>
      <c r="AE1118" s="401">
        <v>0</v>
      </c>
      <c r="AF1118" s="401">
        <v>0</v>
      </c>
      <c r="AG1118" s="401">
        <v>0</v>
      </c>
      <c r="AH1118" s="401">
        <v>0</v>
      </c>
      <c r="AI1118" s="401">
        <v>0</v>
      </c>
      <c r="AJ1118" s="401">
        <v>0</v>
      </c>
      <c r="AK1118" s="401">
        <v>0</v>
      </c>
      <c r="AL1118" s="401">
        <v>0</v>
      </c>
      <c r="AM1118" s="401">
        <v>0</v>
      </c>
      <c r="AN1118" s="401">
        <v>0</v>
      </c>
      <c r="AO1118" s="401">
        <v>0</v>
      </c>
      <c r="AP1118" s="401">
        <v>0</v>
      </c>
      <c r="AQ1118" s="401">
        <v>0</v>
      </c>
      <c r="AR1118" s="401">
        <v>0</v>
      </c>
      <c r="AS1118" s="401">
        <v>0</v>
      </c>
      <c r="AT1118" s="401">
        <v>0</v>
      </c>
      <c r="AU1118" s="401">
        <v>0</v>
      </c>
      <c r="AV1118" s="401">
        <v>0</v>
      </c>
      <c r="AW1118" s="401">
        <v>0</v>
      </c>
      <c r="AX1118" s="401">
        <v>0</v>
      </c>
      <c r="AY1118" s="401">
        <v>0</v>
      </c>
      <c r="AZ1118" s="401">
        <v>0</v>
      </c>
      <c r="BA1118" s="401">
        <v>0</v>
      </c>
      <c r="BB1118" s="401">
        <v>0</v>
      </c>
      <c r="BC1118" s="401">
        <v>0</v>
      </c>
      <c r="BD1118" s="401">
        <v>0</v>
      </c>
      <c r="BE1118" s="401">
        <v>0</v>
      </c>
      <c r="BF1118" s="401">
        <v>0</v>
      </c>
      <c r="BG1118" s="401">
        <v>0</v>
      </c>
      <c r="BH1118" s="401">
        <v>0</v>
      </c>
      <c r="BI1118" s="401">
        <v>0</v>
      </c>
      <c r="BJ1118" s="196"/>
      <c r="BK1118" s="196"/>
      <c r="BL1118" s="196"/>
      <c r="BM1118" s="196"/>
    </row>
    <row r="1119" spans="1:65" ht="118" x14ac:dyDescent="0.35">
      <c r="A1119" s="196"/>
      <c r="B1119" s="196"/>
      <c r="C1119" s="402"/>
      <c r="D1119" s="404" t="s">
        <v>500</v>
      </c>
      <c r="E1119" s="405">
        <v>0</v>
      </c>
      <c r="F1119" s="406"/>
      <c r="G1119" s="407"/>
      <c r="H1119" s="407"/>
      <c r="I1119" s="407"/>
      <c r="J1119" s="407"/>
      <c r="K1119" s="407"/>
      <c r="L1119" s="407"/>
      <c r="M1119" s="407"/>
      <c r="N1119" s="407"/>
      <c r="O1119" s="407"/>
      <c r="P1119" s="407"/>
      <c r="Q1119" s="425"/>
      <c r="R1119" s="425"/>
      <c r="S1119" s="425"/>
      <c r="T1119" s="425"/>
      <c r="U1119" s="425"/>
      <c r="V1119" s="425"/>
      <c r="W1119" s="425"/>
      <c r="X1119" s="425"/>
      <c r="Y1119" s="425"/>
      <c r="Z1119" s="425"/>
      <c r="AA1119" s="425"/>
      <c r="AB1119" s="425"/>
      <c r="AC1119" s="425"/>
      <c r="AD1119" s="425"/>
      <c r="AE1119" s="425"/>
      <c r="AF1119" s="425"/>
      <c r="AG1119" s="425"/>
      <c r="AH1119" s="425"/>
      <c r="AI1119" s="425"/>
      <c r="AJ1119" s="425"/>
      <c r="AK1119" s="425"/>
      <c r="AL1119" s="425"/>
      <c r="AM1119" s="425"/>
      <c r="AN1119" s="425"/>
      <c r="AO1119" s="425"/>
      <c r="AP1119" s="425"/>
      <c r="AQ1119" s="425"/>
      <c r="AR1119" s="425"/>
      <c r="AS1119" s="425"/>
      <c r="AT1119" s="425"/>
      <c r="AU1119" s="425"/>
      <c r="AV1119" s="425"/>
      <c r="AW1119" s="425"/>
      <c r="AX1119" s="425"/>
      <c r="AY1119" s="425"/>
      <c r="AZ1119" s="425"/>
      <c r="BA1119" s="425"/>
      <c r="BB1119" s="425"/>
      <c r="BC1119" s="425"/>
      <c r="BD1119" s="425"/>
      <c r="BE1119" s="425"/>
      <c r="BF1119" s="425"/>
      <c r="BG1119" s="425"/>
      <c r="BH1119" s="425"/>
      <c r="BI1119" s="425"/>
      <c r="BJ1119" s="196"/>
      <c r="BK1119" s="196"/>
      <c r="BL1119" s="196"/>
      <c r="BM1119" s="196"/>
    </row>
    <row r="1120" spans="1:65" x14ac:dyDescent="0.35">
      <c r="A1120" s="196"/>
      <c r="B1120" s="196"/>
      <c r="C1120" s="402"/>
      <c r="D1120" s="404"/>
      <c r="E1120" s="405">
        <v>1</v>
      </c>
      <c r="F1120" s="406"/>
      <c r="G1120" s="523"/>
      <c r="H1120" s="425">
        <v>0</v>
      </c>
      <c r="I1120" s="425">
        <v>0</v>
      </c>
      <c r="J1120" s="425">
        <v>0</v>
      </c>
      <c r="K1120" s="425">
        <v>0</v>
      </c>
      <c r="L1120" s="425">
        <v>0</v>
      </c>
      <c r="M1120" s="425">
        <v>0</v>
      </c>
      <c r="N1120" s="425">
        <v>0</v>
      </c>
      <c r="O1120" s="425">
        <v>0</v>
      </c>
      <c r="P1120" s="425">
        <v>0</v>
      </c>
      <c r="Q1120" s="425">
        <v>0</v>
      </c>
      <c r="R1120" s="425">
        <v>0</v>
      </c>
      <c r="S1120" s="425">
        <v>0</v>
      </c>
      <c r="T1120" s="425">
        <v>0</v>
      </c>
      <c r="U1120" s="425">
        <v>0</v>
      </c>
      <c r="V1120" s="425">
        <v>0</v>
      </c>
      <c r="W1120" s="425">
        <v>0</v>
      </c>
      <c r="X1120" s="425">
        <v>0</v>
      </c>
      <c r="Y1120" s="425">
        <v>0</v>
      </c>
      <c r="Z1120" s="425">
        <v>0</v>
      </c>
      <c r="AA1120" s="425">
        <v>0</v>
      </c>
      <c r="AB1120" s="425">
        <v>0</v>
      </c>
      <c r="AC1120" s="425">
        <v>0</v>
      </c>
      <c r="AD1120" s="425">
        <v>0</v>
      </c>
      <c r="AE1120" s="425">
        <v>0</v>
      </c>
      <c r="AF1120" s="425">
        <v>0</v>
      </c>
      <c r="AG1120" s="425">
        <v>0</v>
      </c>
      <c r="AH1120" s="425">
        <v>0</v>
      </c>
      <c r="AI1120" s="425">
        <v>0</v>
      </c>
      <c r="AJ1120" s="425">
        <v>0</v>
      </c>
      <c r="AK1120" s="425">
        <v>0</v>
      </c>
      <c r="AL1120" s="425">
        <v>0</v>
      </c>
      <c r="AM1120" s="425">
        <v>0</v>
      </c>
      <c r="AN1120" s="425">
        <v>0</v>
      </c>
      <c r="AO1120" s="425">
        <v>0</v>
      </c>
      <c r="AP1120" s="425">
        <v>0</v>
      </c>
      <c r="AQ1120" s="425">
        <v>0</v>
      </c>
      <c r="AR1120" s="425">
        <v>0</v>
      </c>
      <c r="AS1120" s="425">
        <v>0</v>
      </c>
      <c r="AT1120" s="425">
        <v>0</v>
      </c>
      <c r="AU1120" s="425">
        <v>0</v>
      </c>
      <c r="AV1120" s="425">
        <v>0</v>
      </c>
      <c r="AW1120" s="425">
        <v>0</v>
      </c>
      <c r="AX1120" s="425">
        <v>0</v>
      </c>
      <c r="AY1120" s="425">
        <v>0</v>
      </c>
      <c r="AZ1120" s="425">
        <v>0</v>
      </c>
      <c r="BA1120" s="425">
        <v>0</v>
      </c>
      <c r="BB1120" s="425">
        <v>0</v>
      </c>
      <c r="BC1120" s="425">
        <v>0</v>
      </c>
      <c r="BD1120" s="425">
        <v>0</v>
      </c>
      <c r="BE1120" s="425">
        <v>0</v>
      </c>
      <c r="BF1120" s="425">
        <v>0</v>
      </c>
      <c r="BG1120" s="425">
        <v>0</v>
      </c>
      <c r="BH1120" s="425">
        <v>0</v>
      </c>
      <c r="BI1120" s="425">
        <v>0</v>
      </c>
      <c r="BJ1120" s="196"/>
      <c r="BK1120" s="196"/>
      <c r="BL1120" s="196"/>
      <c r="BM1120" s="196"/>
    </row>
    <row r="1121" spans="1:65" x14ac:dyDescent="0.35">
      <c r="A1121" s="196"/>
      <c r="B1121" s="196"/>
      <c r="C1121" s="402"/>
      <c r="D1121" s="404"/>
      <c r="E1121" s="405">
        <v>2</v>
      </c>
      <c r="F1121" s="406"/>
      <c r="G1121" s="408"/>
      <c r="H1121" s="524"/>
      <c r="I1121" s="425">
        <v>0</v>
      </c>
      <c r="J1121" s="425">
        <v>0</v>
      </c>
      <c r="K1121" s="425">
        <v>0</v>
      </c>
      <c r="L1121" s="425">
        <v>0</v>
      </c>
      <c r="M1121" s="425">
        <v>0</v>
      </c>
      <c r="N1121" s="425">
        <v>0</v>
      </c>
      <c r="O1121" s="425">
        <v>0</v>
      </c>
      <c r="P1121" s="425">
        <v>0</v>
      </c>
      <c r="Q1121" s="425">
        <v>0</v>
      </c>
      <c r="R1121" s="425">
        <v>0</v>
      </c>
      <c r="S1121" s="425">
        <v>0</v>
      </c>
      <c r="T1121" s="425">
        <v>0</v>
      </c>
      <c r="U1121" s="425">
        <v>0</v>
      </c>
      <c r="V1121" s="425">
        <v>0</v>
      </c>
      <c r="W1121" s="425">
        <v>0</v>
      </c>
      <c r="X1121" s="425">
        <v>0</v>
      </c>
      <c r="Y1121" s="425">
        <v>0</v>
      </c>
      <c r="Z1121" s="425">
        <v>0</v>
      </c>
      <c r="AA1121" s="425">
        <v>0</v>
      </c>
      <c r="AB1121" s="425">
        <v>0</v>
      </c>
      <c r="AC1121" s="425">
        <v>0</v>
      </c>
      <c r="AD1121" s="425">
        <v>0</v>
      </c>
      <c r="AE1121" s="425">
        <v>0</v>
      </c>
      <c r="AF1121" s="425">
        <v>0</v>
      </c>
      <c r="AG1121" s="425">
        <v>0</v>
      </c>
      <c r="AH1121" s="425">
        <v>0</v>
      </c>
      <c r="AI1121" s="425">
        <v>0</v>
      </c>
      <c r="AJ1121" s="425">
        <v>0</v>
      </c>
      <c r="AK1121" s="425">
        <v>0</v>
      </c>
      <c r="AL1121" s="425">
        <v>0</v>
      </c>
      <c r="AM1121" s="425">
        <v>0</v>
      </c>
      <c r="AN1121" s="425">
        <v>0</v>
      </c>
      <c r="AO1121" s="425">
        <v>0</v>
      </c>
      <c r="AP1121" s="425">
        <v>0</v>
      </c>
      <c r="AQ1121" s="425">
        <v>0</v>
      </c>
      <c r="AR1121" s="425">
        <v>0</v>
      </c>
      <c r="AS1121" s="425">
        <v>0</v>
      </c>
      <c r="AT1121" s="425">
        <v>0</v>
      </c>
      <c r="AU1121" s="425">
        <v>0</v>
      </c>
      <c r="AV1121" s="425">
        <v>0</v>
      </c>
      <c r="AW1121" s="425">
        <v>0</v>
      </c>
      <c r="AX1121" s="425">
        <v>0</v>
      </c>
      <c r="AY1121" s="425">
        <v>0</v>
      </c>
      <c r="AZ1121" s="425">
        <v>0</v>
      </c>
      <c r="BA1121" s="425">
        <v>0</v>
      </c>
      <c r="BB1121" s="425">
        <v>0</v>
      </c>
      <c r="BC1121" s="425">
        <v>0</v>
      </c>
      <c r="BD1121" s="425">
        <v>0</v>
      </c>
      <c r="BE1121" s="425">
        <v>0</v>
      </c>
      <c r="BF1121" s="425">
        <v>0</v>
      </c>
      <c r="BG1121" s="425">
        <v>0</v>
      </c>
      <c r="BH1121" s="425">
        <v>0</v>
      </c>
      <c r="BI1121" s="425">
        <v>0</v>
      </c>
      <c r="BJ1121" s="407"/>
      <c r="BK1121" s="196"/>
      <c r="BL1121" s="196"/>
      <c r="BM1121" s="196"/>
    </row>
    <row r="1122" spans="1:65" x14ac:dyDescent="0.35">
      <c r="A1122" s="196"/>
      <c r="B1122" s="196"/>
      <c r="C1122" s="402"/>
      <c r="D1122" s="404"/>
      <c r="E1122" s="405">
        <v>3</v>
      </c>
      <c r="F1122" s="406"/>
      <c r="G1122" s="408"/>
      <c r="H1122" s="409"/>
      <c r="I1122" s="524"/>
      <c r="J1122" s="425">
        <v>0</v>
      </c>
      <c r="K1122" s="425">
        <v>0</v>
      </c>
      <c r="L1122" s="425">
        <v>0</v>
      </c>
      <c r="M1122" s="425">
        <v>0</v>
      </c>
      <c r="N1122" s="425">
        <v>0</v>
      </c>
      <c r="O1122" s="425">
        <v>0</v>
      </c>
      <c r="P1122" s="425">
        <v>0</v>
      </c>
      <c r="Q1122" s="425">
        <v>0</v>
      </c>
      <c r="R1122" s="425">
        <v>0</v>
      </c>
      <c r="S1122" s="425">
        <v>0</v>
      </c>
      <c r="T1122" s="425">
        <v>0</v>
      </c>
      <c r="U1122" s="425">
        <v>0</v>
      </c>
      <c r="V1122" s="425">
        <v>0</v>
      </c>
      <c r="W1122" s="425">
        <v>0</v>
      </c>
      <c r="X1122" s="425">
        <v>0</v>
      </c>
      <c r="Y1122" s="425">
        <v>0</v>
      </c>
      <c r="Z1122" s="425">
        <v>0</v>
      </c>
      <c r="AA1122" s="425">
        <v>0</v>
      </c>
      <c r="AB1122" s="425">
        <v>0</v>
      </c>
      <c r="AC1122" s="425">
        <v>0</v>
      </c>
      <c r="AD1122" s="425">
        <v>0</v>
      </c>
      <c r="AE1122" s="425">
        <v>0</v>
      </c>
      <c r="AF1122" s="425">
        <v>0</v>
      </c>
      <c r="AG1122" s="425">
        <v>0</v>
      </c>
      <c r="AH1122" s="425">
        <v>0</v>
      </c>
      <c r="AI1122" s="425">
        <v>0</v>
      </c>
      <c r="AJ1122" s="425">
        <v>0</v>
      </c>
      <c r="AK1122" s="425">
        <v>0</v>
      </c>
      <c r="AL1122" s="425">
        <v>0</v>
      </c>
      <c r="AM1122" s="425">
        <v>0</v>
      </c>
      <c r="AN1122" s="425">
        <v>0</v>
      </c>
      <c r="AO1122" s="425">
        <v>0</v>
      </c>
      <c r="AP1122" s="425">
        <v>0</v>
      </c>
      <c r="AQ1122" s="425">
        <v>0</v>
      </c>
      <c r="AR1122" s="425">
        <v>0</v>
      </c>
      <c r="AS1122" s="425">
        <v>0</v>
      </c>
      <c r="AT1122" s="425">
        <v>0</v>
      </c>
      <c r="AU1122" s="425">
        <v>0</v>
      </c>
      <c r="AV1122" s="425">
        <v>0</v>
      </c>
      <c r="AW1122" s="425">
        <v>0</v>
      </c>
      <c r="AX1122" s="425">
        <v>0</v>
      </c>
      <c r="AY1122" s="425">
        <v>0</v>
      </c>
      <c r="AZ1122" s="425">
        <v>0</v>
      </c>
      <c r="BA1122" s="425">
        <v>0</v>
      </c>
      <c r="BB1122" s="425">
        <v>0</v>
      </c>
      <c r="BC1122" s="425">
        <v>0</v>
      </c>
      <c r="BD1122" s="425">
        <v>0</v>
      </c>
      <c r="BE1122" s="425">
        <v>0</v>
      </c>
      <c r="BF1122" s="425">
        <v>0</v>
      </c>
      <c r="BG1122" s="425">
        <v>0</v>
      </c>
      <c r="BH1122" s="425">
        <v>0</v>
      </c>
      <c r="BI1122" s="425">
        <v>0</v>
      </c>
      <c r="BJ1122" s="196"/>
      <c r="BK1122" s="196"/>
      <c r="BL1122" s="196"/>
      <c r="BM1122" s="196"/>
    </row>
    <row r="1123" spans="1:65" x14ac:dyDescent="0.35">
      <c r="A1123" s="196"/>
      <c r="B1123" s="196"/>
      <c r="C1123" s="402"/>
      <c r="D1123" s="404"/>
      <c r="E1123" s="405">
        <v>4</v>
      </c>
      <c r="F1123" s="406"/>
      <c r="G1123" s="408"/>
      <c r="H1123" s="409"/>
      <c r="I1123" s="409"/>
      <c r="J1123" s="524"/>
      <c r="K1123" s="425">
        <v>0</v>
      </c>
      <c r="L1123" s="425">
        <v>0</v>
      </c>
      <c r="M1123" s="425">
        <v>0</v>
      </c>
      <c r="N1123" s="425">
        <v>0</v>
      </c>
      <c r="O1123" s="425">
        <v>0</v>
      </c>
      <c r="P1123" s="425">
        <v>0</v>
      </c>
      <c r="Q1123" s="425">
        <v>0</v>
      </c>
      <c r="R1123" s="425">
        <v>0</v>
      </c>
      <c r="S1123" s="425">
        <v>0</v>
      </c>
      <c r="T1123" s="425">
        <v>0</v>
      </c>
      <c r="U1123" s="425">
        <v>0</v>
      </c>
      <c r="V1123" s="425">
        <v>0</v>
      </c>
      <c r="W1123" s="425">
        <v>0</v>
      </c>
      <c r="X1123" s="425">
        <v>0</v>
      </c>
      <c r="Y1123" s="425">
        <v>0</v>
      </c>
      <c r="Z1123" s="425">
        <v>0</v>
      </c>
      <c r="AA1123" s="425">
        <v>0</v>
      </c>
      <c r="AB1123" s="425">
        <v>0</v>
      </c>
      <c r="AC1123" s="425">
        <v>0</v>
      </c>
      <c r="AD1123" s="425">
        <v>0</v>
      </c>
      <c r="AE1123" s="425">
        <v>0</v>
      </c>
      <c r="AF1123" s="425">
        <v>0</v>
      </c>
      <c r="AG1123" s="425">
        <v>0</v>
      </c>
      <c r="AH1123" s="425">
        <v>0</v>
      </c>
      <c r="AI1123" s="425">
        <v>0</v>
      </c>
      <c r="AJ1123" s="425">
        <v>0</v>
      </c>
      <c r="AK1123" s="425">
        <v>0</v>
      </c>
      <c r="AL1123" s="425">
        <v>0</v>
      </c>
      <c r="AM1123" s="425">
        <v>0</v>
      </c>
      <c r="AN1123" s="425">
        <v>0</v>
      </c>
      <c r="AO1123" s="425">
        <v>0</v>
      </c>
      <c r="AP1123" s="425">
        <v>0</v>
      </c>
      <c r="AQ1123" s="425">
        <v>0</v>
      </c>
      <c r="AR1123" s="425">
        <v>0</v>
      </c>
      <c r="AS1123" s="425">
        <v>0</v>
      </c>
      <c r="AT1123" s="425">
        <v>0</v>
      </c>
      <c r="AU1123" s="425">
        <v>0</v>
      </c>
      <c r="AV1123" s="425">
        <v>0</v>
      </c>
      <c r="AW1123" s="425">
        <v>0</v>
      </c>
      <c r="AX1123" s="425">
        <v>0</v>
      </c>
      <c r="AY1123" s="425">
        <v>0</v>
      </c>
      <c r="AZ1123" s="425">
        <v>0</v>
      </c>
      <c r="BA1123" s="425">
        <v>0</v>
      </c>
      <c r="BB1123" s="425">
        <v>0</v>
      </c>
      <c r="BC1123" s="425">
        <v>0</v>
      </c>
      <c r="BD1123" s="425">
        <v>0</v>
      </c>
      <c r="BE1123" s="425">
        <v>0</v>
      </c>
      <c r="BF1123" s="425">
        <v>0</v>
      </c>
      <c r="BG1123" s="425">
        <v>0</v>
      </c>
      <c r="BH1123" s="425">
        <v>0</v>
      </c>
      <c r="BI1123" s="425">
        <v>0</v>
      </c>
      <c r="BJ1123" s="196"/>
      <c r="BK1123" s="196"/>
      <c r="BL1123" s="196"/>
      <c r="BM1123" s="196"/>
    </row>
    <row r="1124" spans="1:65" x14ac:dyDescent="0.35">
      <c r="A1124" s="196"/>
      <c r="B1124" s="196"/>
      <c r="C1124" s="402"/>
      <c r="D1124" s="404"/>
      <c r="E1124" s="405">
        <v>5</v>
      </c>
      <c r="F1124" s="406"/>
      <c r="G1124" s="408"/>
      <c r="H1124" s="409"/>
      <c r="I1124" s="409"/>
      <c r="J1124" s="409"/>
      <c r="K1124" s="524"/>
      <c r="L1124" s="425">
        <v>0</v>
      </c>
      <c r="M1124" s="425">
        <v>0</v>
      </c>
      <c r="N1124" s="425">
        <v>0</v>
      </c>
      <c r="O1124" s="425">
        <v>0</v>
      </c>
      <c r="P1124" s="425">
        <v>0</v>
      </c>
      <c r="Q1124" s="425">
        <v>0</v>
      </c>
      <c r="R1124" s="425">
        <v>0</v>
      </c>
      <c r="S1124" s="425">
        <v>0</v>
      </c>
      <c r="T1124" s="425">
        <v>0</v>
      </c>
      <c r="U1124" s="425">
        <v>0</v>
      </c>
      <c r="V1124" s="425">
        <v>0</v>
      </c>
      <c r="W1124" s="425">
        <v>0</v>
      </c>
      <c r="X1124" s="425">
        <v>0</v>
      </c>
      <c r="Y1124" s="425">
        <v>0</v>
      </c>
      <c r="Z1124" s="425">
        <v>0</v>
      </c>
      <c r="AA1124" s="425">
        <v>0</v>
      </c>
      <c r="AB1124" s="425">
        <v>0</v>
      </c>
      <c r="AC1124" s="425">
        <v>0</v>
      </c>
      <c r="AD1124" s="425">
        <v>0</v>
      </c>
      <c r="AE1124" s="425">
        <v>0</v>
      </c>
      <c r="AF1124" s="425">
        <v>0</v>
      </c>
      <c r="AG1124" s="425">
        <v>0</v>
      </c>
      <c r="AH1124" s="425">
        <v>0</v>
      </c>
      <c r="AI1124" s="425">
        <v>0</v>
      </c>
      <c r="AJ1124" s="425">
        <v>0</v>
      </c>
      <c r="AK1124" s="425">
        <v>0</v>
      </c>
      <c r="AL1124" s="425">
        <v>0</v>
      </c>
      <c r="AM1124" s="425">
        <v>0</v>
      </c>
      <c r="AN1124" s="425">
        <v>0</v>
      </c>
      <c r="AO1124" s="425">
        <v>0</v>
      </c>
      <c r="AP1124" s="425">
        <v>0</v>
      </c>
      <c r="AQ1124" s="425">
        <v>0</v>
      </c>
      <c r="AR1124" s="425">
        <v>0</v>
      </c>
      <c r="AS1124" s="425">
        <v>0</v>
      </c>
      <c r="AT1124" s="425">
        <v>0</v>
      </c>
      <c r="AU1124" s="425">
        <v>0</v>
      </c>
      <c r="AV1124" s="425">
        <v>0</v>
      </c>
      <c r="AW1124" s="425">
        <v>0</v>
      </c>
      <c r="AX1124" s="425">
        <v>0</v>
      </c>
      <c r="AY1124" s="425">
        <v>0</v>
      </c>
      <c r="AZ1124" s="425">
        <v>0</v>
      </c>
      <c r="BA1124" s="425">
        <v>0</v>
      </c>
      <c r="BB1124" s="425">
        <v>0</v>
      </c>
      <c r="BC1124" s="425">
        <v>0</v>
      </c>
      <c r="BD1124" s="425">
        <v>0</v>
      </c>
      <c r="BE1124" s="425">
        <v>0</v>
      </c>
      <c r="BF1124" s="425">
        <v>0</v>
      </c>
      <c r="BG1124" s="425">
        <v>0</v>
      </c>
      <c r="BH1124" s="425">
        <v>0</v>
      </c>
      <c r="BI1124" s="425">
        <v>0</v>
      </c>
      <c r="BJ1124" s="196"/>
      <c r="BK1124" s="196"/>
      <c r="BL1124" s="196"/>
      <c r="BM1124" s="196"/>
    </row>
    <row r="1125" spans="1:65" x14ac:dyDescent="0.35">
      <c r="A1125" s="196"/>
      <c r="B1125" s="196"/>
      <c r="C1125" s="402"/>
      <c r="D1125" s="404"/>
      <c r="E1125" s="405">
        <v>6</v>
      </c>
      <c r="F1125" s="406"/>
      <c r="G1125" s="408"/>
      <c r="H1125" s="409"/>
      <c r="I1125" s="409"/>
      <c r="J1125" s="409"/>
      <c r="K1125" s="409"/>
      <c r="L1125" s="524"/>
      <c r="M1125" s="425">
        <v>0</v>
      </c>
      <c r="N1125" s="425">
        <v>0</v>
      </c>
      <c r="O1125" s="425">
        <v>0</v>
      </c>
      <c r="P1125" s="425">
        <v>0</v>
      </c>
      <c r="Q1125" s="425">
        <v>0</v>
      </c>
      <c r="R1125" s="425">
        <v>0</v>
      </c>
      <c r="S1125" s="425">
        <v>0</v>
      </c>
      <c r="T1125" s="425">
        <v>0</v>
      </c>
      <c r="U1125" s="425">
        <v>0</v>
      </c>
      <c r="V1125" s="425">
        <v>0</v>
      </c>
      <c r="W1125" s="425">
        <v>0</v>
      </c>
      <c r="X1125" s="425">
        <v>0</v>
      </c>
      <c r="Y1125" s="425">
        <v>0</v>
      </c>
      <c r="Z1125" s="425">
        <v>0</v>
      </c>
      <c r="AA1125" s="425">
        <v>0</v>
      </c>
      <c r="AB1125" s="425">
        <v>0</v>
      </c>
      <c r="AC1125" s="425">
        <v>0</v>
      </c>
      <c r="AD1125" s="425">
        <v>0</v>
      </c>
      <c r="AE1125" s="425">
        <v>0</v>
      </c>
      <c r="AF1125" s="425">
        <v>0</v>
      </c>
      <c r="AG1125" s="425">
        <v>0</v>
      </c>
      <c r="AH1125" s="425">
        <v>0</v>
      </c>
      <c r="AI1125" s="425">
        <v>0</v>
      </c>
      <c r="AJ1125" s="425">
        <v>0</v>
      </c>
      <c r="AK1125" s="425">
        <v>0</v>
      </c>
      <c r="AL1125" s="425">
        <v>0</v>
      </c>
      <c r="AM1125" s="425">
        <v>0</v>
      </c>
      <c r="AN1125" s="425">
        <v>0</v>
      </c>
      <c r="AO1125" s="425">
        <v>0</v>
      </c>
      <c r="AP1125" s="425">
        <v>0</v>
      </c>
      <c r="AQ1125" s="425">
        <v>0</v>
      </c>
      <c r="AR1125" s="425">
        <v>0</v>
      </c>
      <c r="AS1125" s="425">
        <v>0</v>
      </c>
      <c r="AT1125" s="425">
        <v>0</v>
      </c>
      <c r="AU1125" s="425">
        <v>0</v>
      </c>
      <c r="AV1125" s="425">
        <v>0</v>
      </c>
      <c r="AW1125" s="425">
        <v>0</v>
      </c>
      <c r="AX1125" s="425">
        <v>0</v>
      </c>
      <c r="AY1125" s="425">
        <v>0</v>
      </c>
      <c r="AZ1125" s="425">
        <v>0</v>
      </c>
      <c r="BA1125" s="425">
        <v>0</v>
      </c>
      <c r="BB1125" s="425">
        <v>0</v>
      </c>
      <c r="BC1125" s="425">
        <v>0</v>
      </c>
      <c r="BD1125" s="425">
        <v>0</v>
      </c>
      <c r="BE1125" s="425">
        <v>0</v>
      </c>
      <c r="BF1125" s="425">
        <v>0</v>
      </c>
      <c r="BG1125" s="425">
        <v>0</v>
      </c>
      <c r="BH1125" s="425">
        <v>0</v>
      </c>
      <c r="BI1125" s="425">
        <v>0</v>
      </c>
      <c r="BJ1125" s="196"/>
      <c r="BK1125" s="196"/>
      <c r="BL1125" s="196"/>
      <c r="BM1125" s="196"/>
    </row>
    <row r="1126" spans="1:65" x14ac:dyDescent="0.35">
      <c r="A1126" s="196"/>
      <c r="B1126" s="196"/>
      <c r="C1126" s="402"/>
      <c r="D1126" s="404"/>
      <c r="E1126" s="405">
        <v>7</v>
      </c>
      <c r="F1126" s="406"/>
      <c r="G1126" s="408"/>
      <c r="H1126" s="409"/>
      <c r="I1126" s="409"/>
      <c r="J1126" s="409"/>
      <c r="K1126" s="409"/>
      <c r="L1126" s="409"/>
      <c r="M1126" s="524"/>
      <c r="N1126" s="425">
        <v>0</v>
      </c>
      <c r="O1126" s="425">
        <v>0</v>
      </c>
      <c r="P1126" s="425">
        <v>0</v>
      </c>
      <c r="Q1126" s="425">
        <v>0</v>
      </c>
      <c r="R1126" s="425">
        <v>0</v>
      </c>
      <c r="S1126" s="425">
        <v>0</v>
      </c>
      <c r="T1126" s="425">
        <v>0</v>
      </c>
      <c r="U1126" s="425">
        <v>0</v>
      </c>
      <c r="V1126" s="425">
        <v>0</v>
      </c>
      <c r="W1126" s="425">
        <v>0</v>
      </c>
      <c r="X1126" s="425">
        <v>0</v>
      </c>
      <c r="Y1126" s="425">
        <v>0</v>
      </c>
      <c r="Z1126" s="425">
        <v>0</v>
      </c>
      <c r="AA1126" s="425">
        <v>0</v>
      </c>
      <c r="AB1126" s="425">
        <v>0</v>
      </c>
      <c r="AC1126" s="425">
        <v>0</v>
      </c>
      <c r="AD1126" s="425">
        <v>0</v>
      </c>
      <c r="AE1126" s="425">
        <v>0</v>
      </c>
      <c r="AF1126" s="425">
        <v>0</v>
      </c>
      <c r="AG1126" s="425">
        <v>0</v>
      </c>
      <c r="AH1126" s="425">
        <v>0</v>
      </c>
      <c r="AI1126" s="425">
        <v>0</v>
      </c>
      <c r="AJ1126" s="425">
        <v>0</v>
      </c>
      <c r="AK1126" s="425">
        <v>0</v>
      </c>
      <c r="AL1126" s="425">
        <v>0</v>
      </c>
      <c r="AM1126" s="425">
        <v>0</v>
      </c>
      <c r="AN1126" s="425">
        <v>0</v>
      </c>
      <c r="AO1126" s="425">
        <v>0</v>
      </c>
      <c r="AP1126" s="425">
        <v>0</v>
      </c>
      <c r="AQ1126" s="425">
        <v>0</v>
      </c>
      <c r="AR1126" s="425">
        <v>0</v>
      </c>
      <c r="AS1126" s="425">
        <v>0</v>
      </c>
      <c r="AT1126" s="425">
        <v>0</v>
      </c>
      <c r="AU1126" s="425">
        <v>0</v>
      </c>
      <c r="AV1126" s="425">
        <v>0</v>
      </c>
      <c r="AW1126" s="425">
        <v>0</v>
      </c>
      <c r="AX1126" s="425">
        <v>0</v>
      </c>
      <c r="AY1126" s="425">
        <v>0</v>
      </c>
      <c r="AZ1126" s="425">
        <v>0</v>
      </c>
      <c r="BA1126" s="425">
        <v>0</v>
      </c>
      <c r="BB1126" s="425">
        <v>0</v>
      </c>
      <c r="BC1126" s="425">
        <v>0</v>
      </c>
      <c r="BD1126" s="425">
        <v>0</v>
      </c>
      <c r="BE1126" s="425">
        <v>0</v>
      </c>
      <c r="BF1126" s="425">
        <v>0</v>
      </c>
      <c r="BG1126" s="425">
        <v>0</v>
      </c>
      <c r="BH1126" s="425">
        <v>0</v>
      </c>
      <c r="BI1126" s="425">
        <v>0</v>
      </c>
      <c r="BJ1126" s="196"/>
      <c r="BK1126" s="196"/>
      <c r="BL1126" s="196"/>
      <c r="BM1126" s="196"/>
    </row>
    <row r="1127" spans="1:65" x14ac:dyDescent="0.35">
      <c r="A1127" s="196"/>
      <c r="B1127" s="196"/>
      <c r="C1127" s="402"/>
      <c r="D1127" s="404"/>
      <c r="E1127" s="405">
        <v>8</v>
      </c>
      <c r="F1127" s="406"/>
      <c r="G1127" s="408"/>
      <c r="H1127" s="409"/>
      <c r="I1127" s="409"/>
      <c r="J1127" s="409"/>
      <c r="K1127" s="409"/>
      <c r="L1127" s="409"/>
      <c r="M1127" s="409"/>
      <c r="N1127" s="524"/>
      <c r="O1127" s="425">
        <v>0</v>
      </c>
      <c r="P1127" s="425">
        <v>0</v>
      </c>
      <c r="Q1127" s="425">
        <v>0</v>
      </c>
      <c r="R1127" s="425">
        <v>0</v>
      </c>
      <c r="S1127" s="425">
        <v>0</v>
      </c>
      <c r="T1127" s="425">
        <v>0</v>
      </c>
      <c r="U1127" s="425">
        <v>0</v>
      </c>
      <c r="V1127" s="425">
        <v>0</v>
      </c>
      <c r="W1127" s="425">
        <v>0</v>
      </c>
      <c r="X1127" s="425">
        <v>0</v>
      </c>
      <c r="Y1127" s="425">
        <v>0</v>
      </c>
      <c r="Z1127" s="425">
        <v>0</v>
      </c>
      <c r="AA1127" s="425">
        <v>0</v>
      </c>
      <c r="AB1127" s="425">
        <v>0</v>
      </c>
      <c r="AC1127" s="425">
        <v>0</v>
      </c>
      <c r="AD1127" s="425">
        <v>0</v>
      </c>
      <c r="AE1127" s="425">
        <v>0</v>
      </c>
      <c r="AF1127" s="425">
        <v>0</v>
      </c>
      <c r="AG1127" s="425">
        <v>0</v>
      </c>
      <c r="AH1127" s="425">
        <v>0</v>
      </c>
      <c r="AI1127" s="425">
        <v>0</v>
      </c>
      <c r="AJ1127" s="425">
        <v>0</v>
      </c>
      <c r="AK1127" s="425">
        <v>0</v>
      </c>
      <c r="AL1127" s="425">
        <v>0</v>
      </c>
      <c r="AM1127" s="425">
        <v>0</v>
      </c>
      <c r="AN1127" s="425">
        <v>0</v>
      </c>
      <c r="AO1127" s="425">
        <v>0</v>
      </c>
      <c r="AP1127" s="425">
        <v>0</v>
      </c>
      <c r="AQ1127" s="425">
        <v>0</v>
      </c>
      <c r="AR1127" s="425">
        <v>0</v>
      </c>
      <c r="AS1127" s="425">
        <v>0</v>
      </c>
      <c r="AT1127" s="425">
        <v>0</v>
      </c>
      <c r="AU1127" s="425">
        <v>0</v>
      </c>
      <c r="AV1127" s="425">
        <v>0</v>
      </c>
      <c r="AW1127" s="425">
        <v>0</v>
      </c>
      <c r="AX1127" s="425">
        <v>0</v>
      </c>
      <c r="AY1127" s="425">
        <v>0</v>
      </c>
      <c r="AZ1127" s="425">
        <v>0</v>
      </c>
      <c r="BA1127" s="425">
        <v>0</v>
      </c>
      <c r="BB1127" s="425">
        <v>0</v>
      </c>
      <c r="BC1127" s="425">
        <v>0</v>
      </c>
      <c r="BD1127" s="425">
        <v>0</v>
      </c>
      <c r="BE1127" s="425">
        <v>0</v>
      </c>
      <c r="BF1127" s="425">
        <v>0</v>
      </c>
      <c r="BG1127" s="425">
        <v>0</v>
      </c>
      <c r="BH1127" s="425">
        <v>0</v>
      </c>
      <c r="BI1127" s="425">
        <v>0</v>
      </c>
      <c r="BJ1127" s="196"/>
      <c r="BK1127" s="196"/>
      <c r="BL1127" s="196"/>
      <c r="BM1127" s="196"/>
    </row>
    <row r="1128" spans="1:65" x14ac:dyDescent="0.35">
      <c r="A1128" s="196"/>
      <c r="B1128" s="196"/>
      <c r="C1128" s="402"/>
      <c r="D1128" s="404"/>
      <c r="E1128" s="405">
        <v>9</v>
      </c>
      <c r="F1128" s="406"/>
      <c r="G1128" s="408"/>
      <c r="H1128" s="409"/>
      <c r="I1128" s="409"/>
      <c r="J1128" s="409"/>
      <c r="K1128" s="409"/>
      <c r="L1128" s="409"/>
      <c r="M1128" s="409"/>
      <c r="N1128" s="409"/>
      <c r="O1128" s="524"/>
      <c r="P1128" s="425">
        <v>0</v>
      </c>
      <c r="Q1128" s="425">
        <v>0</v>
      </c>
      <c r="R1128" s="425">
        <v>0</v>
      </c>
      <c r="S1128" s="425">
        <v>0</v>
      </c>
      <c r="T1128" s="425">
        <v>0</v>
      </c>
      <c r="U1128" s="425">
        <v>0</v>
      </c>
      <c r="V1128" s="425">
        <v>0</v>
      </c>
      <c r="W1128" s="425">
        <v>0</v>
      </c>
      <c r="X1128" s="425">
        <v>0</v>
      </c>
      <c r="Y1128" s="425">
        <v>0</v>
      </c>
      <c r="Z1128" s="425">
        <v>0</v>
      </c>
      <c r="AA1128" s="425">
        <v>0</v>
      </c>
      <c r="AB1128" s="425">
        <v>0</v>
      </c>
      <c r="AC1128" s="425">
        <v>0</v>
      </c>
      <c r="AD1128" s="425">
        <v>0</v>
      </c>
      <c r="AE1128" s="425">
        <v>0</v>
      </c>
      <c r="AF1128" s="425">
        <v>0</v>
      </c>
      <c r="AG1128" s="425">
        <v>0</v>
      </c>
      <c r="AH1128" s="425">
        <v>0</v>
      </c>
      <c r="AI1128" s="425">
        <v>0</v>
      </c>
      <c r="AJ1128" s="425">
        <v>0</v>
      </c>
      <c r="AK1128" s="425">
        <v>0</v>
      </c>
      <c r="AL1128" s="425">
        <v>0</v>
      </c>
      <c r="AM1128" s="425">
        <v>0</v>
      </c>
      <c r="AN1128" s="425">
        <v>0</v>
      </c>
      <c r="AO1128" s="425">
        <v>0</v>
      </c>
      <c r="AP1128" s="425">
        <v>0</v>
      </c>
      <c r="AQ1128" s="425">
        <v>0</v>
      </c>
      <c r="AR1128" s="425">
        <v>0</v>
      </c>
      <c r="AS1128" s="425">
        <v>0</v>
      </c>
      <c r="AT1128" s="425">
        <v>0</v>
      </c>
      <c r="AU1128" s="425">
        <v>0</v>
      </c>
      <c r="AV1128" s="425">
        <v>0</v>
      </c>
      <c r="AW1128" s="425">
        <v>0</v>
      </c>
      <c r="AX1128" s="425">
        <v>0</v>
      </c>
      <c r="AY1128" s="425">
        <v>0</v>
      </c>
      <c r="AZ1128" s="425">
        <v>0</v>
      </c>
      <c r="BA1128" s="425">
        <v>0</v>
      </c>
      <c r="BB1128" s="425">
        <v>0</v>
      </c>
      <c r="BC1128" s="425">
        <v>0</v>
      </c>
      <c r="BD1128" s="425">
        <v>0</v>
      </c>
      <c r="BE1128" s="425">
        <v>0</v>
      </c>
      <c r="BF1128" s="425">
        <v>0</v>
      </c>
      <c r="BG1128" s="425">
        <v>0</v>
      </c>
      <c r="BH1128" s="425">
        <v>0</v>
      </c>
      <c r="BI1128" s="425">
        <v>0</v>
      </c>
      <c r="BJ1128" s="196"/>
      <c r="BK1128" s="196"/>
      <c r="BL1128" s="196"/>
      <c r="BM1128" s="196"/>
    </row>
    <row r="1129" spans="1:65" x14ac:dyDescent="0.35">
      <c r="A1129" s="196"/>
      <c r="B1129" s="196"/>
      <c r="C1129" s="402"/>
      <c r="D1129" s="404"/>
      <c r="E1129" s="411">
        <v>10</v>
      </c>
      <c r="F1129" s="406"/>
      <c r="G1129" s="408"/>
      <c r="H1129" s="409"/>
      <c r="I1129" s="409"/>
      <c r="J1129" s="409"/>
      <c r="K1129" s="409"/>
      <c r="L1129" s="409"/>
      <c r="M1129" s="409"/>
      <c r="N1129" s="409"/>
      <c r="O1129" s="409"/>
      <c r="P1129" s="524"/>
      <c r="Q1129" s="425">
        <v>0</v>
      </c>
      <c r="R1129" s="425">
        <v>0</v>
      </c>
      <c r="S1129" s="425">
        <v>0</v>
      </c>
      <c r="T1129" s="425">
        <v>0</v>
      </c>
      <c r="U1129" s="425">
        <v>0</v>
      </c>
      <c r="V1129" s="425">
        <v>0</v>
      </c>
      <c r="W1129" s="425">
        <v>0</v>
      </c>
      <c r="X1129" s="425">
        <v>0</v>
      </c>
      <c r="Y1129" s="425">
        <v>0</v>
      </c>
      <c r="Z1129" s="425">
        <v>0</v>
      </c>
      <c r="AA1129" s="425">
        <v>0</v>
      </c>
      <c r="AB1129" s="425">
        <v>0</v>
      </c>
      <c r="AC1129" s="425">
        <v>0</v>
      </c>
      <c r="AD1129" s="425">
        <v>0</v>
      </c>
      <c r="AE1129" s="425">
        <v>0</v>
      </c>
      <c r="AF1129" s="425">
        <v>0</v>
      </c>
      <c r="AG1129" s="425">
        <v>0</v>
      </c>
      <c r="AH1129" s="425">
        <v>0</v>
      </c>
      <c r="AI1129" s="425">
        <v>0</v>
      </c>
      <c r="AJ1129" s="425">
        <v>0</v>
      </c>
      <c r="AK1129" s="425">
        <v>0</v>
      </c>
      <c r="AL1129" s="425">
        <v>0</v>
      </c>
      <c r="AM1129" s="425">
        <v>0</v>
      </c>
      <c r="AN1129" s="425">
        <v>0</v>
      </c>
      <c r="AO1129" s="425">
        <v>0</v>
      </c>
      <c r="AP1129" s="425">
        <v>0</v>
      </c>
      <c r="AQ1129" s="425">
        <v>0</v>
      </c>
      <c r="AR1129" s="425">
        <v>0</v>
      </c>
      <c r="AS1129" s="425">
        <v>0</v>
      </c>
      <c r="AT1129" s="425">
        <v>0</v>
      </c>
      <c r="AU1129" s="425">
        <v>0</v>
      </c>
      <c r="AV1129" s="425">
        <v>0</v>
      </c>
      <c r="AW1129" s="425">
        <v>0</v>
      </c>
      <c r="AX1129" s="425">
        <v>0</v>
      </c>
      <c r="AY1129" s="425">
        <v>0</v>
      </c>
      <c r="AZ1129" s="425">
        <v>0</v>
      </c>
      <c r="BA1129" s="425">
        <v>0</v>
      </c>
      <c r="BB1129" s="425">
        <v>0</v>
      </c>
      <c r="BC1129" s="425">
        <v>0</v>
      </c>
      <c r="BD1129" s="425">
        <v>0</v>
      </c>
      <c r="BE1129" s="425">
        <v>0</v>
      </c>
      <c r="BF1129" s="425">
        <v>0</v>
      </c>
      <c r="BG1129" s="425">
        <v>0</v>
      </c>
      <c r="BH1129" s="425">
        <v>0</v>
      </c>
      <c r="BI1129" s="425">
        <v>0</v>
      </c>
      <c r="BJ1129" s="196"/>
      <c r="BK1129" s="196"/>
      <c r="BL1129" s="196"/>
      <c r="BM1129" s="196"/>
    </row>
    <row r="1130" spans="1:65" x14ac:dyDescent="0.35">
      <c r="A1130" s="196"/>
      <c r="B1130" s="196"/>
      <c r="C1130" s="402">
        <v>0</v>
      </c>
      <c r="D1130" s="196"/>
      <c r="E1130" s="196"/>
      <c r="F1130" s="412"/>
      <c r="G1130" s="426">
        <v>0</v>
      </c>
      <c r="H1130" s="426">
        <v>0</v>
      </c>
      <c r="I1130" s="426">
        <v>0</v>
      </c>
      <c r="J1130" s="426">
        <v>0</v>
      </c>
      <c r="K1130" s="426">
        <v>0</v>
      </c>
      <c r="L1130" s="426">
        <v>0</v>
      </c>
      <c r="M1130" s="426">
        <v>0</v>
      </c>
      <c r="N1130" s="426">
        <v>0</v>
      </c>
      <c r="O1130" s="426">
        <v>0</v>
      </c>
      <c r="P1130" s="426">
        <v>0</v>
      </c>
      <c r="Q1130" s="426">
        <v>0</v>
      </c>
      <c r="R1130" s="426">
        <v>0</v>
      </c>
      <c r="S1130" s="426">
        <v>0</v>
      </c>
      <c r="T1130" s="426">
        <v>0</v>
      </c>
      <c r="U1130" s="426">
        <v>0</v>
      </c>
      <c r="V1130" s="426">
        <v>0</v>
      </c>
      <c r="W1130" s="426">
        <v>0</v>
      </c>
      <c r="X1130" s="426">
        <v>0</v>
      </c>
      <c r="Y1130" s="426">
        <v>0</v>
      </c>
      <c r="Z1130" s="426">
        <v>0</v>
      </c>
      <c r="AA1130" s="426">
        <v>0</v>
      </c>
      <c r="AB1130" s="426">
        <v>0</v>
      </c>
      <c r="AC1130" s="426">
        <v>0</v>
      </c>
      <c r="AD1130" s="426">
        <v>0</v>
      </c>
      <c r="AE1130" s="426">
        <v>0</v>
      </c>
      <c r="AF1130" s="426">
        <v>0</v>
      </c>
      <c r="AG1130" s="426">
        <v>0</v>
      </c>
      <c r="AH1130" s="426">
        <v>0</v>
      </c>
      <c r="AI1130" s="426">
        <v>0</v>
      </c>
      <c r="AJ1130" s="426">
        <v>0</v>
      </c>
      <c r="AK1130" s="426">
        <v>0</v>
      </c>
      <c r="AL1130" s="426">
        <v>0</v>
      </c>
      <c r="AM1130" s="426">
        <v>0</v>
      </c>
      <c r="AN1130" s="426">
        <v>0</v>
      </c>
      <c r="AO1130" s="426">
        <v>0</v>
      </c>
      <c r="AP1130" s="426">
        <v>0</v>
      </c>
      <c r="AQ1130" s="426">
        <v>0</v>
      </c>
      <c r="AR1130" s="426">
        <v>0</v>
      </c>
      <c r="AS1130" s="426">
        <v>0</v>
      </c>
      <c r="AT1130" s="426">
        <v>0</v>
      </c>
      <c r="AU1130" s="426">
        <v>0</v>
      </c>
      <c r="AV1130" s="426">
        <v>0</v>
      </c>
      <c r="AW1130" s="426">
        <v>0</v>
      </c>
      <c r="AX1130" s="426">
        <v>0</v>
      </c>
      <c r="AY1130" s="426">
        <v>0</v>
      </c>
      <c r="AZ1130" s="426">
        <v>0</v>
      </c>
      <c r="BA1130" s="426">
        <v>0</v>
      </c>
      <c r="BB1130" s="426">
        <v>0</v>
      </c>
      <c r="BC1130" s="426">
        <v>0</v>
      </c>
      <c r="BD1130" s="426">
        <v>0</v>
      </c>
      <c r="BE1130" s="426">
        <v>0</v>
      </c>
      <c r="BF1130" s="426">
        <v>0</v>
      </c>
      <c r="BG1130" s="426">
        <v>0</v>
      </c>
      <c r="BH1130" s="426">
        <v>0</v>
      </c>
      <c r="BI1130" s="426">
        <v>0</v>
      </c>
      <c r="BJ1130" s="196"/>
      <c r="BK1130" s="196"/>
      <c r="BL1130" s="196"/>
      <c r="BM1130" s="196"/>
    </row>
    <row r="1131" spans="1:65" x14ac:dyDescent="0.35">
      <c r="A1131" s="196"/>
      <c r="B1131" s="397">
        <v>0</v>
      </c>
      <c r="C1131" s="398"/>
      <c r="D1131" s="399" t="s">
        <v>499</v>
      </c>
      <c r="E1131" s="398"/>
      <c r="F1131" s="400"/>
      <c r="G1131" s="401">
        <v>0</v>
      </c>
      <c r="H1131" s="401">
        <v>0</v>
      </c>
      <c r="I1131" s="401">
        <v>0</v>
      </c>
      <c r="J1131" s="401">
        <v>0</v>
      </c>
      <c r="K1131" s="401">
        <v>0</v>
      </c>
      <c r="L1131" s="401">
        <v>0</v>
      </c>
      <c r="M1131" s="401">
        <v>0</v>
      </c>
      <c r="N1131" s="401">
        <v>0</v>
      </c>
      <c r="O1131" s="401">
        <v>0</v>
      </c>
      <c r="P1131" s="401">
        <v>0</v>
      </c>
      <c r="Q1131" s="401">
        <v>0</v>
      </c>
      <c r="R1131" s="401">
        <v>0</v>
      </c>
      <c r="S1131" s="401">
        <v>0</v>
      </c>
      <c r="T1131" s="401">
        <v>0</v>
      </c>
      <c r="U1131" s="401">
        <v>0</v>
      </c>
      <c r="V1131" s="401">
        <v>0</v>
      </c>
      <c r="W1131" s="401">
        <v>0</v>
      </c>
      <c r="X1131" s="401">
        <v>0</v>
      </c>
      <c r="Y1131" s="401">
        <v>0</v>
      </c>
      <c r="Z1131" s="401">
        <v>0</v>
      </c>
      <c r="AA1131" s="401">
        <v>0</v>
      </c>
      <c r="AB1131" s="401">
        <v>0</v>
      </c>
      <c r="AC1131" s="401">
        <v>0</v>
      </c>
      <c r="AD1131" s="401">
        <v>0</v>
      </c>
      <c r="AE1131" s="401">
        <v>0</v>
      </c>
      <c r="AF1131" s="401">
        <v>0</v>
      </c>
      <c r="AG1131" s="401">
        <v>0</v>
      </c>
      <c r="AH1131" s="401">
        <v>0</v>
      </c>
      <c r="AI1131" s="401">
        <v>0</v>
      </c>
      <c r="AJ1131" s="401">
        <v>0</v>
      </c>
      <c r="AK1131" s="401">
        <v>0</v>
      </c>
      <c r="AL1131" s="401">
        <v>0</v>
      </c>
      <c r="AM1131" s="401">
        <v>0</v>
      </c>
      <c r="AN1131" s="401">
        <v>0</v>
      </c>
      <c r="AO1131" s="401">
        <v>0</v>
      </c>
      <c r="AP1131" s="401">
        <v>0</v>
      </c>
      <c r="AQ1131" s="401">
        <v>0</v>
      </c>
      <c r="AR1131" s="401">
        <v>0</v>
      </c>
      <c r="AS1131" s="401">
        <v>0</v>
      </c>
      <c r="AT1131" s="401">
        <v>0</v>
      </c>
      <c r="AU1131" s="401">
        <v>0</v>
      </c>
      <c r="AV1131" s="401">
        <v>0</v>
      </c>
      <c r="AW1131" s="401">
        <v>0</v>
      </c>
      <c r="AX1131" s="401">
        <v>0</v>
      </c>
      <c r="AY1131" s="401">
        <v>0</v>
      </c>
      <c r="AZ1131" s="401">
        <v>0</v>
      </c>
      <c r="BA1131" s="401">
        <v>0</v>
      </c>
      <c r="BB1131" s="401">
        <v>0</v>
      </c>
      <c r="BC1131" s="401">
        <v>0</v>
      </c>
      <c r="BD1131" s="401">
        <v>0</v>
      </c>
      <c r="BE1131" s="401">
        <v>0</v>
      </c>
      <c r="BF1131" s="401">
        <v>0</v>
      </c>
      <c r="BG1131" s="401">
        <v>0</v>
      </c>
      <c r="BH1131" s="401">
        <v>0</v>
      </c>
      <c r="BI1131" s="401">
        <v>0</v>
      </c>
      <c r="BJ1131" s="196"/>
      <c r="BK1131" s="196"/>
      <c r="BL1131" s="196"/>
      <c r="BM1131" s="196"/>
    </row>
    <row r="1132" spans="1:65" ht="118" x14ac:dyDescent="0.35">
      <c r="A1132" s="196"/>
      <c r="B1132" s="196"/>
      <c r="C1132" s="402"/>
      <c r="D1132" s="404" t="s">
        <v>500</v>
      </c>
      <c r="E1132" s="405">
        <v>0</v>
      </c>
      <c r="F1132" s="406"/>
      <c r="G1132" s="407"/>
      <c r="H1132" s="407"/>
      <c r="I1132" s="407"/>
      <c r="J1132" s="407"/>
      <c r="K1132" s="407"/>
      <c r="L1132" s="407"/>
      <c r="M1132" s="407"/>
      <c r="N1132" s="407"/>
      <c r="O1132" s="407"/>
      <c r="P1132" s="407"/>
      <c r="Q1132" s="425"/>
      <c r="R1132" s="425"/>
      <c r="S1132" s="425"/>
      <c r="T1132" s="425"/>
      <c r="U1132" s="425"/>
      <c r="V1132" s="425"/>
      <c r="W1132" s="425"/>
      <c r="X1132" s="425"/>
      <c r="Y1132" s="425"/>
      <c r="Z1132" s="425"/>
      <c r="AA1132" s="425"/>
      <c r="AB1132" s="425"/>
      <c r="AC1132" s="425"/>
      <c r="AD1132" s="425"/>
      <c r="AE1132" s="425"/>
      <c r="AF1132" s="425"/>
      <c r="AG1132" s="425"/>
      <c r="AH1132" s="425"/>
      <c r="AI1132" s="425"/>
      <c r="AJ1132" s="425"/>
      <c r="AK1132" s="425"/>
      <c r="AL1132" s="425"/>
      <c r="AM1132" s="425"/>
      <c r="AN1132" s="425"/>
      <c r="AO1132" s="425"/>
      <c r="AP1132" s="425"/>
      <c r="AQ1132" s="425"/>
      <c r="AR1132" s="425"/>
      <c r="AS1132" s="425"/>
      <c r="AT1132" s="425"/>
      <c r="AU1132" s="425"/>
      <c r="AV1132" s="425"/>
      <c r="AW1132" s="425"/>
      <c r="AX1132" s="425"/>
      <c r="AY1132" s="425"/>
      <c r="AZ1132" s="425"/>
      <c r="BA1132" s="425"/>
      <c r="BB1132" s="425"/>
      <c r="BC1132" s="425"/>
      <c r="BD1132" s="425"/>
      <c r="BE1132" s="425"/>
      <c r="BF1132" s="425"/>
      <c r="BG1132" s="425"/>
      <c r="BH1132" s="425"/>
      <c r="BI1132" s="425"/>
      <c r="BJ1132" s="196"/>
      <c r="BK1132" s="196"/>
      <c r="BL1132" s="196"/>
      <c r="BM1132" s="196"/>
    </row>
    <row r="1133" spans="1:65" x14ac:dyDescent="0.35">
      <c r="A1133" s="196"/>
      <c r="B1133" s="196"/>
      <c r="C1133" s="402"/>
      <c r="D1133" s="404"/>
      <c r="E1133" s="405">
        <v>1</v>
      </c>
      <c r="F1133" s="406"/>
      <c r="G1133" s="523"/>
      <c r="H1133" s="425">
        <v>0</v>
      </c>
      <c r="I1133" s="425">
        <v>0</v>
      </c>
      <c r="J1133" s="425">
        <v>0</v>
      </c>
      <c r="K1133" s="425">
        <v>0</v>
      </c>
      <c r="L1133" s="425">
        <v>0</v>
      </c>
      <c r="M1133" s="425">
        <v>0</v>
      </c>
      <c r="N1133" s="425">
        <v>0</v>
      </c>
      <c r="O1133" s="425">
        <v>0</v>
      </c>
      <c r="P1133" s="425">
        <v>0</v>
      </c>
      <c r="Q1133" s="425">
        <v>0</v>
      </c>
      <c r="R1133" s="425">
        <v>0</v>
      </c>
      <c r="S1133" s="425">
        <v>0</v>
      </c>
      <c r="T1133" s="425">
        <v>0</v>
      </c>
      <c r="U1133" s="425">
        <v>0</v>
      </c>
      <c r="V1133" s="425">
        <v>0</v>
      </c>
      <c r="W1133" s="425">
        <v>0</v>
      </c>
      <c r="X1133" s="425">
        <v>0</v>
      </c>
      <c r="Y1133" s="425">
        <v>0</v>
      </c>
      <c r="Z1133" s="425">
        <v>0</v>
      </c>
      <c r="AA1133" s="425">
        <v>0</v>
      </c>
      <c r="AB1133" s="425">
        <v>0</v>
      </c>
      <c r="AC1133" s="425">
        <v>0</v>
      </c>
      <c r="AD1133" s="425">
        <v>0</v>
      </c>
      <c r="AE1133" s="425">
        <v>0</v>
      </c>
      <c r="AF1133" s="425">
        <v>0</v>
      </c>
      <c r="AG1133" s="425">
        <v>0</v>
      </c>
      <c r="AH1133" s="425">
        <v>0</v>
      </c>
      <c r="AI1133" s="425">
        <v>0</v>
      </c>
      <c r="AJ1133" s="425">
        <v>0</v>
      </c>
      <c r="AK1133" s="425">
        <v>0</v>
      </c>
      <c r="AL1133" s="425">
        <v>0</v>
      </c>
      <c r="AM1133" s="425">
        <v>0</v>
      </c>
      <c r="AN1133" s="425">
        <v>0</v>
      </c>
      <c r="AO1133" s="425">
        <v>0</v>
      </c>
      <c r="AP1133" s="425">
        <v>0</v>
      </c>
      <c r="AQ1133" s="425">
        <v>0</v>
      </c>
      <c r="AR1133" s="425">
        <v>0</v>
      </c>
      <c r="AS1133" s="425">
        <v>0</v>
      </c>
      <c r="AT1133" s="425">
        <v>0</v>
      </c>
      <c r="AU1133" s="425">
        <v>0</v>
      </c>
      <c r="AV1133" s="425">
        <v>0</v>
      </c>
      <c r="AW1133" s="425">
        <v>0</v>
      </c>
      <c r="AX1133" s="425">
        <v>0</v>
      </c>
      <c r="AY1133" s="425">
        <v>0</v>
      </c>
      <c r="AZ1133" s="425">
        <v>0</v>
      </c>
      <c r="BA1133" s="425">
        <v>0</v>
      </c>
      <c r="BB1133" s="425">
        <v>0</v>
      </c>
      <c r="BC1133" s="425">
        <v>0</v>
      </c>
      <c r="BD1133" s="425">
        <v>0</v>
      </c>
      <c r="BE1133" s="425">
        <v>0</v>
      </c>
      <c r="BF1133" s="425">
        <v>0</v>
      </c>
      <c r="BG1133" s="425">
        <v>0</v>
      </c>
      <c r="BH1133" s="425">
        <v>0</v>
      </c>
      <c r="BI1133" s="425">
        <v>0</v>
      </c>
      <c r="BJ1133" s="196"/>
      <c r="BK1133" s="196"/>
      <c r="BL1133" s="196"/>
      <c r="BM1133" s="196"/>
    </row>
    <row r="1134" spans="1:65" x14ac:dyDescent="0.35">
      <c r="A1134" s="196"/>
      <c r="B1134" s="196"/>
      <c r="C1134" s="402"/>
      <c r="D1134" s="404"/>
      <c r="E1134" s="405">
        <v>2</v>
      </c>
      <c r="F1134" s="406"/>
      <c r="G1134" s="408"/>
      <c r="H1134" s="524"/>
      <c r="I1134" s="425">
        <v>0</v>
      </c>
      <c r="J1134" s="425">
        <v>0</v>
      </c>
      <c r="K1134" s="425">
        <v>0</v>
      </c>
      <c r="L1134" s="425">
        <v>0</v>
      </c>
      <c r="M1134" s="425">
        <v>0</v>
      </c>
      <c r="N1134" s="425">
        <v>0</v>
      </c>
      <c r="O1134" s="425">
        <v>0</v>
      </c>
      <c r="P1134" s="425">
        <v>0</v>
      </c>
      <c r="Q1134" s="425">
        <v>0</v>
      </c>
      <c r="R1134" s="425">
        <v>0</v>
      </c>
      <c r="S1134" s="425">
        <v>0</v>
      </c>
      <c r="T1134" s="425">
        <v>0</v>
      </c>
      <c r="U1134" s="425">
        <v>0</v>
      </c>
      <c r="V1134" s="425">
        <v>0</v>
      </c>
      <c r="W1134" s="425">
        <v>0</v>
      </c>
      <c r="X1134" s="425">
        <v>0</v>
      </c>
      <c r="Y1134" s="425">
        <v>0</v>
      </c>
      <c r="Z1134" s="425">
        <v>0</v>
      </c>
      <c r="AA1134" s="425">
        <v>0</v>
      </c>
      <c r="AB1134" s="425">
        <v>0</v>
      </c>
      <c r="AC1134" s="425">
        <v>0</v>
      </c>
      <c r="AD1134" s="425">
        <v>0</v>
      </c>
      <c r="AE1134" s="425">
        <v>0</v>
      </c>
      <c r="AF1134" s="425">
        <v>0</v>
      </c>
      <c r="AG1134" s="425">
        <v>0</v>
      </c>
      <c r="AH1134" s="425">
        <v>0</v>
      </c>
      <c r="AI1134" s="425">
        <v>0</v>
      </c>
      <c r="AJ1134" s="425">
        <v>0</v>
      </c>
      <c r="AK1134" s="425">
        <v>0</v>
      </c>
      <c r="AL1134" s="425">
        <v>0</v>
      </c>
      <c r="AM1134" s="425">
        <v>0</v>
      </c>
      <c r="AN1134" s="425">
        <v>0</v>
      </c>
      <c r="AO1134" s="425">
        <v>0</v>
      </c>
      <c r="AP1134" s="425">
        <v>0</v>
      </c>
      <c r="AQ1134" s="425">
        <v>0</v>
      </c>
      <c r="AR1134" s="425">
        <v>0</v>
      </c>
      <c r="AS1134" s="425">
        <v>0</v>
      </c>
      <c r="AT1134" s="425">
        <v>0</v>
      </c>
      <c r="AU1134" s="425">
        <v>0</v>
      </c>
      <c r="AV1134" s="425">
        <v>0</v>
      </c>
      <c r="AW1134" s="425">
        <v>0</v>
      </c>
      <c r="AX1134" s="425">
        <v>0</v>
      </c>
      <c r="AY1134" s="425">
        <v>0</v>
      </c>
      <c r="AZ1134" s="425">
        <v>0</v>
      </c>
      <c r="BA1134" s="425">
        <v>0</v>
      </c>
      <c r="BB1134" s="425">
        <v>0</v>
      </c>
      <c r="BC1134" s="425">
        <v>0</v>
      </c>
      <c r="BD1134" s="425">
        <v>0</v>
      </c>
      <c r="BE1134" s="425">
        <v>0</v>
      </c>
      <c r="BF1134" s="425">
        <v>0</v>
      </c>
      <c r="BG1134" s="425">
        <v>0</v>
      </c>
      <c r="BH1134" s="425">
        <v>0</v>
      </c>
      <c r="BI1134" s="425">
        <v>0</v>
      </c>
      <c r="BJ1134" s="407"/>
      <c r="BK1134" s="196"/>
      <c r="BL1134" s="196"/>
      <c r="BM1134" s="196"/>
    </row>
    <row r="1135" spans="1:65" x14ac:dyDescent="0.35">
      <c r="A1135" s="196"/>
      <c r="B1135" s="196"/>
      <c r="C1135" s="402"/>
      <c r="D1135" s="404"/>
      <c r="E1135" s="405">
        <v>3</v>
      </c>
      <c r="F1135" s="406"/>
      <c r="G1135" s="408"/>
      <c r="H1135" s="409"/>
      <c r="I1135" s="524"/>
      <c r="J1135" s="425">
        <v>0</v>
      </c>
      <c r="K1135" s="425">
        <v>0</v>
      </c>
      <c r="L1135" s="425">
        <v>0</v>
      </c>
      <c r="M1135" s="425">
        <v>0</v>
      </c>
      <c r="N1135" s="425">
        <v>0</v>
      </c>
      <c r="O1135" s="425">
        <v>0</v>
      </c>
      <c r="P1135" s="425">
        <v>0</v>
      </c>
      <c r="Q1135" s="425">
        <v>0</v>
      </c>
      <c r="R1135" s="425">
        <v>0</v>
      </c>
      <c r="S1135" s="425">
        <v>0</v>
      </c>
      <c r="T1135" s="425">
        <v>0</v>
      </c>
      <c r="U1135" s="425">
        <v>0</v>
      </c>
      <c r="V1135" s="425">
        <v>0</v>
      </c>
      <c r="W1135" s="425">
        <v>0</v>
      </c>
      <c r="X1135" s="425">
        <v>0</v>
      </c>
      <c r="Y1135" s="425">
        <v>0</v>
      </c>
      <c r="Z1135" s="425">
        <v>0</v>
      </c>
      <c r="AA1135" s="425">
        <v>0</v>
      </c>
      <c r="AB1135" s="425">
        <v>0</v>
      </c>
      <c r="AC1135" s="425">
        <v>0</v>
      </c>
      <c r="AD1135" s="425">
        <v>0</v>
      </c>
      <c r="AE1135" s="425">
        <v>0</v>
      </c>
      <c r="AF1135" s="425">
        <v>0</v>
      </c>
      <c r="AG1135" s="425">
        <v>0</v>
      </c>
      <c r="AH1135" s="425">
        <v>0</v>
      </c>
      <c r="AI1135" s="425">
        <v>0</v>
      </c>
      <c r="AJ1135" s="425">
        <v>0</v>
      </c>
      <c r="AK1135" s="425">
        <v>0</v>
      </c>
      <c r="AL1135" s="425">
        <v>0</v>
      </c>
      <c r="AM1135" s="425">
        <v>0</v>
      </c>
      <c r="AN1135" s="425">
        <v>0</v>
      </c>
      <c r="AO1135" s="425">
        <v>0</v>
      </c>
      <c r="AP1135" s="425">
        <v>0</v>
      </c>
      <c r="AQ1135" s="425">
        <v>0</v>
      </c>
      <c r="AR1135" s="425">
        <v>0</v>
      </c>
      <c r="AS1135" s="425">
        <v>0</v>
      </c>
      <c r="AT1135" s="425">
        <v>0</v>
      </c>
      <c r="AU1135" s="425">
        <v>0</v>
      </c>
      <c r="AV1135" s="425">
        <v>0</v>
      </c>
      <c r="AW1135" s="425">
        <v>0</v>
      </c>
      <c r="AX1135" s="425">
        <v>0</v>
      </c>
      <c r="AY1135" s="425">
        <v>0</v>
      </c>
      <c r="AZ1135" s="425">
        <v>0</v>
      </c>
      <c r="BA1135" s="425">
        <v>0</v>
      </c>
      <c r="BB1135" s="425">
        <v>0</v>
      </c>
      <c r="BC1135" s="425">
        <v>0</v>
      </c>
      <c r="BD1135" s="425">
        <v>0</v>
      </c>
      <c r="BE1135" s="425">
        <v>0</v>
      </c>
      <c r="BF1135" s="425">
        <v>0</v>
      </c>
      <c r="BG1135" s="425">
        <v>0</v>
      </c>
      <c r="BH1135" s="425">
        <v>0</v>
      </c>
      <c r="BI1135" s="425">
        <v>0</v>
      </c>
      <c r="BJ1135" s="196"/>
      <c r="BK1135" s="196"/>
      <c r="BL1135" s="196"/>
      <c r="BM1135" s="196"/>
    </row>
    <row r="1136" spans="1:65" x14ac:dyDescent="0.35">
      <c r="A1136" s="196"/>
      <c r="B1136" s="196"/>
      <c r="C1136" s="402"/>
      <c r="D1136" s="404"/>
      <c r="E1136" s="405">
        <v>4</v>
      </c>
      <c r="F1136" s="406"/>
      <c r="G1136" s="408"/>
      <c r="H1136" s="409"/>
      <c r="I1136" s="409"/>
      <c r="J1136" s="524"/>
      <c r="K1136" s="425">
        <v>0</v>
      </c>
      <c r="L1136" s="425">
        <v>0</v>
      </c>
      <c r="M1136" s="425">
        <v>0</v>
      </c>
      <c r="N1136" s="425">
        <v>0</v>
      </c>
      <c r="O1136" s="425">
        <v>0</v>
      </c>
      <c r="P1136" s="425">
        <v>0</v>
      </c>
      <c r="Q1136" s="425">
        <v>0</v>
      </c>
      <c r="R1136" s="425">
        <v>0</v>
      </c>
      <c r="S1136" s="425">
        <v>0</v>
      </c>
      <c r="T1136" s="425">
        <v>0</v>
      </c>
      <c r="U1136" s="425">
        <v>0</v>
      </c>
      <c r="V1136" s="425">
        <v>0</v>
      </c>
      <c r="W1136" s="425">
        <v>0</v>
      </c>
      <c r="X1136" s="425">
        <v>0</v>
      </c>
      <c r="Y1136" s="425">
        <v>0</v>
      </c>
      <c r="Z1136" s="425">
        <v>0</v>
      </c>
      <c r="AA1136" s="425">
        <v>0</v>
      </c>
      <c r="AB1136" s="425">
        <v>0</v>
      </c>
      <c r="AC1136" s="425">
        <v>0</v>
      </c>
      <c r="AD1136" s="425">
        <v>0</v>
      </c>
      <c r="AE1136" s="425">
        <v>0</v>
      </c>
      <c r="AF1136" s="425">
        <v>0</v>
      </c>
      <c r="AG1136" s="425">
        <v>0</v>
      </c>
      <c r="AH1136" s="425">
        <v>0</v>
      </c>
      <c r="AI1136" s="425">
        <v>0</v>
      </c>
      <c r="AJ1136" s="425">
        <v>0</v>
      </c>
      <c r="AK1136" s="425">
        <v>0</v>
      </c>
      <c r="AL1136" s="425">
        <v>0</v>
      </c>
      <c r="AM1136" s="425">
        <v>0</v>
      </c>
      <c r="AN1136" s="425">
        <v>0</v>
      </c>
      <c r="AO1136" s="425">
        <v>0</v>
      </c>
      <c r="AP1136" s="425">
        <v>0</v>
      </c>
      <c r="AQ1136" s="425">
        <v>0</v>
      </c>
      <c r="AR1136" s="425">
        <v>0</v>
      </c>
      <c r="AS1136" s="425">
        <v>0</v>
      </c>
      <c r="AT1136" s="425">
        <v>0</v>
      </c>
      <c r="AU1136" s="425">
        <v>0</v>
      </c>
      <c r="AV1136" s="425">
        <v>0</v>
      </c>
      <c r="AW1136" s="425">
        <v>0</v>
      </c>
      <c r="AX1136" s="425">
        <v>0</v>
      </c>
      <c r="AY1136" s="425">
        <v>0</v>
      </c>
      <c r="AZ1136" s="425">
        <v>0</v>
      </c>
      <c r="BA1136" s="425">
        <v>0</v>
      </c>
      <c r="BB1136" s="425">
        <v>0</v>
      </c>
      <c r="BC1136" s="425">
        <v>0</v>
      </c>
      <c r="BD1136" s="425">
        <v>0</v>
      </c>
      <c r="BE1136" s="425">
        <v>0</v>
      </c>
      <c r="BF1136" s="425">
        <v>0</v>
      </c>
      <c r="BG1136" s="425">
        <v>0</v>
      </c>
      <c r="BH1136" s="425">
        <v>0</v>
      </c>
      <c r="BI1136" s="425">
        <v>0</v>
      </c>
      <c r="BJ1136" s="196"/>
      <c r="BK1136" s="196"/>
      <c r="BL1136" s="196"/>
      <c r="BM1136" s="196"/>
    </row>
    <row r="1137" spans="1:65" x14ac:dyDescent="0.35">
      <c r="A1137" s="196"/>
      <c r="B1137" s="196"/>
      <c r="C1137" s="402"/>
      <c r="D1137" s="404"/>
      <c r="E1137" s="405">
        <v>5</v>
      </c>
      <c r="F1137" s="406"/>
      <c r="G1137" s="408"/>
      <c r="H1137" s="409"/>
      <c r="I1137" s="409"/>
      <c r="J1137" s="409"/>
      <c r="K1137" s="524"/>
      <c r="L1137" s="425">
        <v>0</v>
      </c>
      <c r="M1137" s="425">
        <v>0</v>
      </c>
      <c r="N1137" s="425">
        <v>0</v>
      </c>
      <c r="O1137" s="425">
        <v>0</v>
      </c>
      <c r="P1137" s="425">
        <v>0</v>
      </c>
      <c r="Q1137" s="425">
        <v>0</v>
      </c>
      <c r="R1137" s="425">
        <v>0</v>
      </c>
      <c r="S1137" s="425">
        <v>0</v>
      </c>
      <c r="T1137" s="425">
        <v>0</v>
      </c>
      <c r="U1137" s="425">
        <v>0</v>
      </c>
      <c r="V1137" s="425">
        <v>0</v>
      </c>
      <c r="W1137" s="425">
        <v>0</v>
      </c>
      <c r="X1137" s="425">
        <v>0</v>
      </c>
      <c r="Y1137" s="425">
        <v>0</v>
      </c>
      <c r="Z1137" s="425">
        <v>0</v>
      </c>
      <c r="AA1137" s="425">
        <v>0</v>
      </c>
      <c r="AB1137" s="425">
        <v>0</v>
      </c>
      <c r="AC1137" s="425">
        <v>0</v>
      </c>
      <c r="AD1137" s="425">
        <v>0</v>
      </c>
      <c r="AE1137" s="425">
        <v>0</v>
      </c>
      <c r="AF1137" s="425">
        <v>0</v>
      </c>
      <c r="AG1137" s="425">
        <v>0</v>
      </c>
      <c r="AH1137" s="425">
        <v>0</v>
      </c>
      <c r="AI1137" s="425">
        <v>0</v>
      </c>
      <c r="AJ1137" s="425">
        <v>0</v>
      </c>
      <c r="AK1137" s="425">
        <v>0</v>
      </c>
      <c r="AL1137" s="425">
        <v>0</v>
      </c>
      <c r="AM1137" s="425">
        <v>0</v>
      </c>
      <c r="AN1137" s="425">
        <v>0</v>
      </c>
      <c r="AO1137" s="425">
        <v>0</v>
      </c>
      <c r="AP1137" s="425">
        <v>0</v>
      </c>
      <c r="AQ1137" s="425">
        <v>0</v>
      </c>
      <c r="AR1137" s="425">
        <v>0</v>
      </c>
      <c r="AS1137" s="425">
        <v>0</v>
      </c>
      <c r="AT1137" s="425">
        <v>0</v>
      </c>
      <c r="AU1137" s="425">
        <v>0</v>
      </c>
      <c r="AV1137" s="425">
        <v>0</v>
      </c>
      <c r="AW1137" s="425">
        <v>0</v>
      </c>
      <c r="AX1137" s="425">
        <v>0</v>
      </c>
      <c r="AY1137" s="425">
        <v>0</v>
      </c>
      <c r="AZ1137" s="425">
        <v>0</v>
      </c>
      <c r="BA1137" s="425">
        <v>0</v>
      </c>
      <c r="BB1137" s="425">
        <v>0</v>
      </c>
      <c r="BC1137" s="425">
        <v>0</v>
      </c>
      <c r="BD1137" s="425">
        <v>0</v>
      </c>
      <c r="BE1137" s="425">
        <v>0</v>
      </c>
      <c r="BF1137" s="425">
        <v>0</v>
      </c>
      <c r="BG1137" s="425">
        <v>0</v>
      </c>
      <c r="BH1137" s="425">
        <v>0</v>
      </c>
      <c r="BI1137" s="425">
        <v>0</v>
      </c>
      <c r="BJ1137" s="196"/>
      <c r="BK1137" s="196"/>
      <c r="BL1137" s="196"/>
      <c r="BM1137" s="196"/>
    </row>
    <row r="1138" spans="1:65" x14ac:dyDescent="0.35">
      <c r="A1138" s="196"/>
      <c r="B1138" s="196"/>
      <c r="C1138" s="402"/>
      <c r="D1138" s="404"/>
      <c r="E1138" s="405">
        <v>6</v>
      </c>
      <c r="F1138" s="406"/>
      <c r="G1138" s="408"/>
      <c r="H1138" s="409"/>
      <c r="I1138" s="409"/>
      <c r="J1138" s="409"/>
      <c r="K1138" s="409"/>
      <c r="L1138" s="524"/>
      <c r="M1138" s="425">
        <v>0</v>
      </c>
      <c r="N1138" s="425">
        <v>0</v>
      </c>
      <c r="O1138" s="425">
        <v>0</v>
      </c>
      <c r="P1138" s="425">
        <v>0</v>
      </c>
      <c r="Q1138" s="425">
        <v>0</v>
      </c>
      <c r="R1138" s="425">
        <v>0</v>
      </c>
      <c r="S1138" s="425">
        <v>0</v>
      </c>
      <c r="T1138" s="425">
        <v>0</v>
      </c>
      <c r="U1138" s="425">
        <v>0</v>
      </c>
      <c r="V1138" s="425">
        <v>0</v>
      </c>
      <c r="W1138" s="425">
        <v>0</v>
      </c>
      <c r="X1138" s="425">
        <v>0</v>
      </c>
      <c r="Y1138" s="425">
        <v>0</v>
      </c>
      <c r="Z1138" s="425">
        <v>0</v>
      </c>
      <c r="AA1138" s="425">
        <v>0</v>
      </c>
      <c r="AB1138" s="425">
        <v>0</v>
      </c>
      <c r="AC1138" s="425">
        <v>0</v>
      </c>
      <c r="AD1138" s="425">
        <v>0</v>
      </c>
      <c r="AE1138" s="425">
        <v>0</v>
      </c>
      <c r="AF1138" s="425">
        <v>0</v>
      </c>
      <c r="AG1138" s="425">
        <v>0</v>
      </c>
      <c r="AH1138" s="425">
        <v>0</v>
      </c>
      <c r="AI1138" s="425">
        <v>0</v>
      </c>
      <c r="AJ1138" s="425">
        <v>0</v>
      </c>
      <c r="AK1138" s="425">
        <v>0</v>
      </c>
      <c r="AL1138" s="425">
        <v>0</v>
      </c>
      <c r="AM1138" s="425">
        <v>0</v>
      </c>
      <c r="AN1138" s="425">
        <v>0</v>
      </c>
      <c r="AO1138" s="425">
        <v>0</v>
      </c>
      <c r="AP1138" s="425">
        <v>0</v>
      </c>
      <c r="AQ1138" s="425">
        <v>0</v>
      </c>
      <c r="AR1138" s="425">
        <v>0</v>
      </c>
      <c r="AS1138" s="425">
        <v>0</v>
      </c>
      <c r="AT1138" s="425">
        <v>0</v>
      </c>
      <c r="AU1138" s="425">
        <v>0</v>
      </c>
      <c r="AV1138" s="425">
        <v>0</v>
      </c>
      <c r="AW1138" s="425">
        <v>0</v>
      </c>
      <c r="AX1138" s="425">
        <v>0</v>
      </c>
      <c r="AY1138" s="425">
        <v>0</v>
      </c>
      <c r="AZ1138" s="425">
        <v>0</v>
      </c>
      <c r="BA1138" s="425">
        <v>0</v>
      </c>
      <c r="BB1138" s="425">
        <v>0</v>
      </c>
      <c r="BC1138" s="425">
        <v>0</v>
      </c>
      <c r="BD1138" s="425">
        <v>0</v>
      </c>
      <c r="BE1138" s="425">
        <v>0</v>
      </c>
      <c r="BF1138" s="425">
        <v>0</v>
      </c>
      <c r="BG1138" s="425">
        <v>0</v>
      </c>
      <c r="BH1138" s="425">
        <v>0</v>
      </c>
      <c r="BI1138" s="425">
        <v>0</v>
      </c>
      <c r="BJ1138" s="196"/>
      <c r="BK1138" s="196"/>
      <c r="BL1138" s="196"/>
      <c r="BM1138" s="196"/>
    </row>
    <row r="1139" spans="1:65" x14ac:dyDescent="0.35">
      <c r="A1139" s="196"/>
      <c r="B1139" s="196"/>
      <c r="C1139" s="402"/>
      <c r="D1139" s="404"/>
      <c r="E1139" s="405">
        <v>7</v>
      </c>
      <c r="F1139" s="406"/>
      <c r="G1139" s="408"/>
      <c r="H1139" s="409"/>
      <c r="I1139" s="409"/>
      <c r="J1139" s="409"/>
      <c r="K1139" s="409"/>
      <c r="L1139" s="409"/>
      <c r="M1139" s="524"/>
      <c r="N1139" s="425">
        <v>0</v>
      </c>
      <c r="O1139" s="425">
        <v>0</v>
      </c>
      <c r="P1139" s="425">
        <v>0</v>
      </c>
      <c r="Q1139" s="425">
        <v>0</v>
      </c>
      <c r="R1139" s="425">
        <v>0</v>
      </c>
      <c r="S1139" s="425">
        <v>0</v>
      </c>
      <c r="T1139" s="425">
        <v>0</v>
      </c>
      <c r="U1139" s="425">
        <v>0</v>
      </c>
      <c r="V1139" s="425">
        <v>0</v>
      </c>
      <c r="W1139" s="425">
        <v>0</v>
      </c>
      <c r="X1139" s="425">
        <v>0</v>
      </c>
      <c r="Y1139" s="425">
        <v>0</v>
      </c>
      <c r="Z1139" s="425">
        <v>0</v>
      </c>
      <c r="AA1139" s="425">
        <v>0</v>
      </c>
      <c r="AB1139" s="425">
        <v>0</v>
      </c>
      <c r="AC1139" s="425">
        <v>0</v>
      </c>
      <c r="AD1139" s="425">
        <v>0</v>
      </c>
      <c r="AE1139" s="425">
        <v>0</v>
      </c>
      <c r="AF1139" s="425">
        <v>0</v>
      </c>
      <c r="AG1139" s="425">
        <v>0</v>
      </c>
      <c r="AH1139" s="425">
        <v>0</v>
      </c>
      <c r="AI1139" s="425">
        <v>0</v>
      </c>
      <c r="AJ1139" s="425">
        <v>0</v>
      </c>
      <c r="AK1139" s="425">
        <v>0</v>
      </c>
      <c r="AL1139" s="425">
        <v>0</v>
      </c>
      <c r="AM1139" s="425">
        <v>0</v>
      </c>
      <c r="AN1139" s="425">
        <v>0</v>
      </c>
      <c r="AO1139" s="425">
        <v>0</v>
      </c>
      <c r="AP1139" s="425">
        <v>0</v>
      </c>
      <c r="AQ1139" s="425">
        <v>0</v>
      </c>
      <c r="AR1139" s="425">
        <v>0</v>
      </c>
      <c r="AS1139" s="425">
        <v>0</v>
      </c>
      <c r="AT1139" s="425">
        <v>0</v>
      </c>
      <c r="AU1139" s="425">
        <v>0</v>
      </c>
      <c r="AV1139" s="425">
        <v>0</v>
      </c>
      <c r="AW1139" s="425">
        <v>0</v>
      </c>
      <c r="AX1139" s="425">
        <v>0</v>
      </c>
      <c r="AY1139" s="425">
        <v>0</v>
      </c>
      <c r="AZ1139" s="425">
        <v>0</v>
      </c>
      <c r="BA1139" s="425">
        <v>0</v>
      </c>
      <c r="BB1139" s="425">
        <v>0</v>
      </c>
      <c r="BC1139" s="425">
        <v>0</v>
      </c>
      <c r="BD1139" s="425">
        <v>0</v>
      </c>
      <c r="BE1139" s="425">
        <v>0</v>
      </c>
      <c r="BF1139" s="425">
        <v>0</v>
      </c>
      <c r="BG1139" s="425">
        <v>0</v>
      </c>
      <c r="BH1139" s="425">
        <v>0</v>
      </c>
      <c r="BI1139" s="425">
        <v>0</v>
      </c>
      <c r="BJ1139" s="196"/>
      <c r="BK1139" s="196"/>
      <c r="BL1139" s="196"/>
      <c r="BM1139" s="196"/>
    </row>
    <row r="1140" spans="1:65" x14ac:dyDescent="0.35">
      <c r="A1140" s="196"/>
      <c r="B1140" s="196"/>
      <c r="C1140" s="402"/>
      <c r="D1140" s="404"/>
      <c r="E1140" s="405">
        <v>8</v>
      </c>
      <c r="F1140" s="406"/>
      <c r="G1140" s="408"/>
      <c r="H1140" s="409"/>
      <c r="I1140" s="409"/>
      <c r="J1140" s="409"/>
      <c r="K1140" s="409"/>
      <c r="L1140" s="409"/>
      <c r="M1140" s="409"/>
      <c r="N1140" s="524"/>
      <c r="O1140" s="425">
        <v>0</v>
      </c>
      <c r="P1140" s="425">
        <v>0</v>
      </c>
      <c r="Q1140" s="425">
        <v>0</v>
      </c>
      <c r="R1140" s="425">
        <v>0</v>
      </c>
      <c r="S1140" s="425">
        <v>0</v>
      </c>
      <c r="T1140" s="425">
        <v>0</v>
      </c>
      <c r="U1140" s="425">
        <v>0</v>
      </c>
      <c r="V1140" s="425">
        <v>0</v>
      </c>
      <c r="W1140" s="425">
        <v>0</v>
      </c>
      <c r="X1140" s="425">
        <v>0</v>
      </c>
      <c r="Y1140" s="425">
        <v>0</v>
      </c>
      <c r="Z1140" s="425">
        <v>0</v>
      </c>
      <c r="AA1140" s="425">
        <v>0</v>
      </c>
      <c r="AB1140" s="425">
        <v>0</v>
      </c>
      <c r="AC1140" s="425">
        <v>0</v>
      </c>
      <c r="AD1140" s="425">
        <v>0</v>
      </c>
      <c r="AE1140" s="425">
        <v>0</v>
      </c>
      <c r="AF1140" s="425">
        <v>0</v>
      </c>
      <c r="AG1140" s="425">
        <v>0</v>
      </c>
      <c r="AH1140" s="425">
        <v>0</v>
      </c>
      <c r="AI1140" s="425">
        <v>0</v>
      </c>
      <c r="AJ1140" s="425">
        <v>0</v>
      </c>
      <c r="AK1140" s="425">
        <v>0</v>
      </c>
      <c r="AL1140" s="425">
        <v>0</v>
      </c>
      <c r="AM1140" s="425">
        <v>0</v>
      </c>
      <c r="AN1140" s="425">
        <v>0</v>
      </c>
      <c r="AO1140" s="425">
        <v>0</v>
      </c>
      <c r="AP1140" s="425">
        <v>0</v>
      </c>
      <c r="AQ1140" s="425">
        <v>0</v>
      </c>
      <c r="AR1140" s="425">
        <v>0</v>
      </c>
      <c r="AS1140" s="425">
        <v>0</v>
      </c>
      <c r="AT1140" s="425">
        <v>0</v>
      </c>
      <c r="AU1140" s="425">
        <v>0</v>
      </c>
      <c r="AV1140" s="425">
        <v>0</v>
      </c>
      <c r="AW1140" s="425">
        <v>0</v>
      </c>
      <c r="AX1140" s="425">
        <v>0</v>
      </c>
      <c r="AY1140" s="425">
        <v>0</v>
      </c>
      <c r="AZ1140" s="425">
        <v>0</v>
      </c>
      <c r="BA1140" s="425">
        <v>0</v>
      </c>
      <c r="BB1140" s="425">
        <v>0</v>
      </c>
      <c r="BC1140" s="425">
        <v>0</v>
      </c>
      <c r="BD1140" s="425">
        <v>0</v>
      </c>
      <c r="BE1140" s="425">
        <v>0</v>
      </c>
      <c r="BF1140" s="425">
        <v>0</v>
      </c>
      <c r="BG1140" s="425">
        <v>0</v>
      </c>
      <c r="BH1140" s="425">
        <v>0</v>
      </c>
      <c r="BI1140" s="425">
        <v>0</v>
      </c>
      <c r="BJ1140" s="196"/>
      <c r="BK1140" s="196"/>
      <c r="BL1140" s="196"/>
      <c r="BM1140" s="196"/>
    </row>
    <row r="1141" spans="1:65" x14ac:dyDescent="0.35">
      <c r="A1141" s="196"/>
      <c r="B1141" s="196"/>
      <c r="C1141" s="402"/>
      <c r="D1141" s="404"/>
      <c r="E1141" s="405">
        <v>9</v>
      </c>
      <c r="F1141" s="406"/>
      <c r="G1141" s="408"/>
      <c r="H1141" s="409"/>
      <c r="I1141" s="409"/>
      <c r="J1141" s="409"/>
      <c r="K1141" s="409"/>
      <c r="L1141" s="409"/>
      <c r="M1141" s="409"/>
      <c r="N1141" s="409"/>
      <c r="O1141" s="524"/>
      <c r="P1141" s="425">
        <v>0</v>
      </c>
      <c r="Q1141" s="425">
        <v>0</v>
      </c>
      <c r="R1141" s="425">
        <v>0</v>
      </c>
      <c r="S1141" s="425">
        <v>0</v>
      </c>
      <c r="T1141" s="425">
        <v>0</v>
      </c>
      <c r="U1141" s="425">
        <v>0</v>
      </c>
      <c r="V1141" s="425">
        <v>0</v>
      </c>
      <c r="W1141" s="425">
        <v>0</v>
      </c>
      <c r="X1141" s="425">
        <v>0</v>
      </c>
      <c r="Y1141" s="425">
        <v>0</v>
      </c>
      <c r="Z1141" s="425">
        <v>0</v>
      </c>
      <c r="AA1141" s="425">
        <v>0</v>
      </c>
      <c r="AB1141" s="425">
        <v>0</v>
      </c>
      <c r="AC1141" s="425">
        <v>0</v>
      </c>
      <c r="AD1141" s="425">
        <v>0</v>
      </c>
      <c r="AE1141" s="425">
        <v>0</v>
      </c>
      <c r="AF1141" s="425">
        <v>0</v>
      </c>
      <c r="AG1141" s="425">
        <v>0</v>
      </c>
      <c r="AH1141" s="425">
        <v>0</v>
      </c>
      <c r="AI1141" s="425">
        <v>0</v>
      </c>
      <c r="AJ1141" s="425">
        <v>0</v>
      </c>
      <c r="AK1141" s="425">
        <v>0</v>
      </c>
      <c r="AL1141" s="425">
        <v>0</v>
      </c>
      <c r="AM1141" s="425">
        <v>0</v>
      </c>
      <c r="AN1141" s="425">
        <v>0</v>
      </c>
      <c r="AO1141" s="425">
        <v>0</v>
      </c>
      <c r="AP1141" s="425">
        <v>0</v>
      </c>
      <c r="AQ1141" s="425">
        <v>0</v>
      </c>
      <c r="AR1141" s="425">
        <v>0</v>
      </c>
      <c r="AS1141" s="425">
        <v>0</v>
      </c>
      <c r="AT1141" s="425">
        <v>0</v>
      </c>
      <c r="AU1141" s="425">
        <v>0</v>
      </c>
      <c r="AV1141" s="425">
        <v>0</v>
      </c>
      <c r="AW1141" s="425">
        <v>0</v>
      </c>
      <c r="AX1141" s="425">
        <v>0</v>
      </c>
      <c r="AY1141" s="425">
        <v>0</v>
      </c>
      <c r="AZ1141" s="425">
        <v>0</v>
      </c>
      <c r="BA1141" s="425">
        <v>0</v>
      </c>
      <c r="BB1141" s="425">
        <v>0</v>
      </c>
      <c r="BC1141" s="425">
        <v>0</v>
      </c>
      <c r="BD1141" s="425">
        <v>0</v>
      </c>
      <c r="BE1141" s="425">
        <v>0</v>
      </c>
      <c r="BF1141" s="425">
        <v>0</v>
      </c>
      <c r="BG1141" s="425">
        <v>0</v>
      </c>
      <c r="BH1141" s="425">
        <v>0</v>
      </c>
      <c r="BI1141" s="425">
        <v>0</v>
      </c>
      <c r="BJ1141" s="196"/>
      <c r="BK1141" s="196"/>
      <c r="BL1141" s="196"/>
      <c r="BM1141" s="196"/>
    </row>
    <row r="1142" spans="1:65" x14ac:dyDescent="0.35">
      <c r="A1142" s="196"/>
      <c r="B1142" s="196"/>
      <c r="C1142" s="402"/>
      <c r="D1142" s="404"/>
      <c r="E1142" s="411">
        <v>10</v>
      </c>
      <c r="F1142" s="406"/>
      <c r="G1142" s="408"/>
      <c r="H1142" s="409"/>
      <c r="I1142" s="409"/>
      <c r="J1142" s="409"/>
      <c r="K1142" s="409"/>
      <c r="L1142" s="409"/>
      <c r="M1142" s="409"/>
      <c r="N1142" s="409"/>
      <c r="O1142" s="409"/>
      <c r="P1142" s="524"/>
      <c r="Q1142" s="425">
        <v>0</v>
      </c>
      <c r="R1142" s="425">
        <v>0</v>
      </c>
      <c r="S1142" s="425">
        <v>0</v>
      </c>
      <c r="T1142" s="425">
        <v>0</v>
      </c>
      <c r="U1142" s="425">
        <v>0</v>
      </c>
      <c r="V1142" s="425">
        <v>0</v>
      </c>
      <c r="W1142" s="425">
        <v>0</v>
      </c>
      <c r="X1142" s="425">
        <v>0</v>
      </c>
      <c r="Y1142" s="425">
        <v>0</v>
      </c>
      <c r="Z1142" s="425">
        <v>0</v>
      </c>
      <c r="AA1142" s="425">
        <v>0</v>
      </c>
      <c r="AB1142" s="425">
        <v>0</v>
      </c>
      <c r="AC1142" s="425">
        <v>0</v>
      </c>
      <c r="AD1142" s="425">
        <v>0</v>
      </c>
      <c r="AE1142" s="425">
        <v>0</v>
      </c>
      <c r="AF1142" s="425">
        <v>0</v>
      </c>
      <c r="AG1142" s="425">
        <v>0</v>
      </c>
      <c r="AH1142" s="425">
        <v>0</v>
      </c>
      <c r="AI1142" s="425">
        <v>0</v>
      </c>
      <c r="AJ1142" s="425">
        <v>0</v>
      </c>
      <c r="AK1142" s="425">
        <v>0</v>
      </c>
      <c r="AL1142" s="425">
        <v>0</v>
      </c>
      <c r="AM1142" s="425">
        <v>0</v>
      </c>
      <c r="AN1142" s="425">
        <v>0</v>
      </c>
      <c r="AO1142" s="425">
        <v>0</v>
      </c>
      <c r="AP1142" s="425">
        <v>0</v>
      </c>
      <c r="AQ1142" s="425">
        <v>0</v>
      </c>
      <c r="AR1142" s="425">
        <v>0</v>
      </c>
      <c r="AS1142" s="425">
        <v>0</v>
      </c>
      <c r="AT1142" s="425">
        <v>0</v>
      </c>
      <c r="AU1142" s="425">
        <v>0</v>
      </c>
      <c r="AV1142" s="425">
        <v>0</v>
      </c>
      <c r="AW1142" s="425">
        <v>0</v>
      </c>
      <c r="AX1142" s="425">
        <v>0</v>
      </c>
      <c r="AY1142" s="425">
        <v>0</v>
      </c>
      <c r="AZ1142" s="425">
        <v>0</v>
      </c>
      <c r="BA1142" s="425">
        <v>0</v>
      </c>
      <c r="BB1142" s="425">
        <v>0</v>
      </c>
      <c r="BC1142" s="425">
        <v>0</v>
      </c>
      <c r="BD1142" s="425">
        <v>0</v>
      </c>
      <c r="BE1142" s="425">
        <v>0</v>
      </c>
      <c r="BF1142" s="425">
        <v>0</v>
      </c>
      <c r="BG1142" s="425">
        <v>0</v>
      </c>
      <c r="BH1142" s="425">
        <v>0</v>
      </c>
      <c r="BI1142" s="425">
        <v>0</v>
      </c>
      <c r="BJ1142" s="196"/>
      <c r="BK1142" s="196"/>
      <c r="BL1142" s="196"/>
      <c r="BM1142" s="196"/>
    </row>
    <row r="1143" spans="1:65" x14ac:dyDescent="0.35">
      <c r="A1143" s="196"/>
      <c r="B1143" s="196"/>
      <c r="C1143" s="402">
        <v>0</v>
      </c>
      <c r="D1143" s="196"/>
      <c r="E1143" s="196"/>
      <c r="F1143" s="412"/>
      <c r="G1143" s="426">
        <v>0</v>
      </c>
      <c r="H1143" s="426">
        <v>0</v>
      </c>
      <c r="I1143" s="426">
        <v>0</v>
      </c>
      <c r="J1143" s="426">
        <v>0</v>
      </c>
      <c r="K1143" s="426">
        <v>0</v>
      </c>
      <c r="L1143" s="426">
        <v>0</v>
      </c>
      <c r="M1143" s="426">
        <v>0</v>
      </c>
      <c r="N1143" s="426">
        <v>0</v>
      </c>
      <c r="O1143" s="426">
        <v>0</v>
      </c>
      <c r="P1143" s="426">
        <v>0</v>
      </c>
      <c r="Q1143" s="426">
        <v>0</v>
      </c>
      <c r="R1143" s="426">
        <v>0</v>
      </c>
      <c r="S1143" s="426">
        <v>0</v>
      </c>
      <c r="T1143" s="426">
        <v>0</v>
      </c>
      <c r="U1143" s="426">
        <v>0</v>
      </c>
      <c r="V1143" s="426">
        <v>0</v>
      </c>
      <c r="W1143" s="426">
        <v>0</v>
      </c>
      <c r="X1143" s="426">
        <v>0</v>
      </c>
      <c r="Y1143" s="426">
        <v>0</v>
      </c>
      <c r="Z1143" s="426">
        <v>0</v>
      </c>
      <c r="AA1143" s="426">
        <v>0</v>
      </c>
      <c r="AB1143" s="426">
        <v>0</v>
      </c>
      <c r="AC1143" s="426">
        <v>0</v>
      </c>
      <c r="AD1143" s="426">
        <v>0</v>
      </c>
      <c r="AE1143" s="426">
        <v>0</v>
      </c>
      <c r="AF1143" s="426">
        <v>0</v>
      </c>
      <c r="AG1143" s="426">
        <v>0</v>
      </c>
      <c r="AH1143" s="426">
        <v>0</v>
      </c>
      <c r="AI1143" s="426">
        <v>0</v>
      </c>
      <c r="AJ1143" s="426">
        <v>0</v>
      </c>
      <c r="AK1143" s="426">
        <v>0</v>
      </c>
      <c r="AL1143" s="426">
        <v>0</v>
      </c>
      <c r="AM1143" s="426">
        <v>0</v>
      </c>
      <c r="AN1143" s="426">
        <v>0</v>
      </c>
      <c r="AO1143" s="426">
        <v>0</v>
      </c>
      <c r="AP1143" s="426">
        <v>0</v>
      </c>
      <c r="AQ1143" s="426">
        <v>0</v>
      </c>
      <c r="AR1143" s="426">
        <v>0</v>
      </c>
      <c r="AS1143" s="426">
        <v>0</v>
      </c>
      <c r="AT1143" s="426">
        <v>0</v>
      </c>
      <c r="AU1143" s="426">
        <v>0</v>
      </c>
      <c r="AV1143" s="426">
        <v>0</v>
      </c>
      <c r="AW1143" s="426">
        <v>0</v>
      </c>
      <c r="AX1143" s="426">
        <v>0</v>
      </c>
      <c r="AY1143" s="426">
        <v>0</v>
      </c>
      <c r="AZ1143" s="426">
        <v>0</v>
      </c>
      <c r="BA1143" s="426">
        <v>0</v>
      </c>
      <c r="BB1143" s="426">
        <v>0</v>
      </c>
      <c r="BC1143" s="426">
        <v>0</v>
      </c>
      <c r="BD1143" s="426">
        <v>0</v>
      </c>
      <c r="BE1143" s="426">
        <v>0</v>
      </c>
      <c r="BF1143" s="426">
        <v>0</v>
      </c>
      <c r="BG1143" s="426">
        <v>0</v>
      </c>
      <c r="BH1143" s="426">
        <v>0</v>
      </c>
      <c r="BI1143" s="426">
        <v>0</v>
      </c>
      <c r="BJ1143" s="196"/>
      <c r="BK1143" s="196"/>
      <c r="BL1143" s="196"/>
      <c r="BM1143" s="196"/>
    </row>
    <row r="1144" spans="1:65" x14ac:dyDescent="0.35">
      <c r="A1144" s="196"/>
      <c r="B1144" s="397">
        <v>0</v>
      </c>
      <c r="C1144" s="398"/>
      <c r="D1144" s="399" t="s">
        <v>499</v>
      </c>
      <c r="E1144" s="398"/>
      <c r="F1144" s="400"/>
      <c r="G1144" s="401">
        <v>0</v>
      </c>
      <c r="H1144" s="401">
        <v>0</v>
      </c>
      <c r="I1144" s="401">
        <v>0</v>
      </c>
      <c r="J1144" s="401">
        <v>0</v>
      </c>
      <c r="K1144" s="401">
        <v>0</v>
      </c>
      <c r="L1144" s="401">
        <v>0</v>
      </c>
      <c r="M1144" s="401">
        <v>0</v>
      </c>
      <c r="N1144" s="401">
        <v>0</v>
      </c>
      <c r="O1144" s="401">
        <v>0</v>
      </c>
      <c r="P1144" s="401">
        <v>0</v>
      </c>
      <c r="Q1144" s="401">
        <v>0</v>
      </c>
      <c r="R1144" s="401">
        <v>0</v>
      </c>
      <c r="S1144" s="401">
        <v>0</v>
      </c>
      <c r="T1144" s="401">
        <v>0</v>
      </c>
      <c r="U1144" s="401">
        <v>0</v>
      </c>
      <c r="V1144" s="401">
        <v>0</v>
      </c>
      <c r="W1144" s="401">
        <v>0</v>
      </c>
      <c r="X1144" s="401">
        <v>0</v>
      </c>
      <c r="Y1144" s="401">
        <v>0</v>
      </c>
      <c r="Z1144" s="401">
        <v>0</v>
      </c>
      <c r="AA1144" s="401">
        <v>0</v>
      </c>
      <c r="AB1144" s="401">
        <v>0</v>
      </c>
      <c r="AC1144" s="401">
        <v>0</v>
      </c>
      <c r="AD1144" s="401">
        <v>0</v>
      </c>
      <c r="AE1144" s="401">
        <v>0</v>
      </c>
      <c r="AF1144" s="401">
        <v>0</v>
      </c>
      <c r="AG1144" s="401">
        <v>0</v>
      </c>
      <c r="AH1144" s="401">
        <v>0</v>
      </c>
      <c r="AI1144" s="401">
        <v>0</v>
      </c>
      <c r="AJ1144" s="401">
        <v>0</v>
      </c>
      <c r="AK1144" s="401">
        <v>0</v>
      </c>
      <c r="AL1144" s="401">
        <v>0</v>
      </c>
      <c r="AM1144" s="401">
        <v>0</v>
      </c>
      <c r="AN1144" s="401">
        <v>0</v>
      </c>
      <c r="AO1144" s="401">
        <v>0</v>
      </c>
      <c r="AP1144" s="401">
        <v>0</v>
      </c>
      <c r="AQ1144" s="401">
        <v>0</v>
      </c>
      <c r="AR1144" s="401">
        <v>0</v>
      </c>
      <c r="AS1144" s="401">
        <v>0</v>
      </c>
      <c r="AT1144" s="401">
        <v>0</v>
      </c>
      <c r="AU1144" s="401">
        <v>0</v>
      </c>
      <c r="AV1144" s="401">
        <v>0</v>
      </c>
      <c r="AW1144" s="401">
        <v>0</v>
      </c>
      <c r="AX1144" s="401">
        <v>0</v>
      </c>
      <c r="AY1144" s="401">
        <v>0</v>
      </c>
      <c r="AZ1144" s="401">
        <v>0</v>
      </c>
      <c r="BA1144" s="401">
        <v>0</v>
      </c>
      <c r="BB1144" s="401">
        <v>0</v>
      </c>
      <c r="BC1144" s="401">
        <v>0</v>
      </c>
      <c r="BD1144" s="401">
        <v>0</v>
      </c>
      <c r="BE1144" s="401">
        <v>0</v>
      </c>
      <c r="BF1144" s="401">
        <v>0</v>
      </c>
      <c r="BG1144" s="401">
        <v>0</v>
      </c>
      <c r="BH1144" s="401">
        <v>0</v>
      </c>
      <c r="BI1144" s="401">
        <v>0</v>
      </c>
      <c r="BJ1144" s="196"/>
      <c r="BK1144" s="196"/>
      <c r="BL1144" s="196"/>
      <c r="BM1144" s="196"/>
    </row>
    <row r="1145" spans="1:65" ht="118" x14ac:dyDescent="0.35">
      <c r="A1145" s="196"/>
      <c r="B1145" s="196"/>
      <c r="C1145" s="402"/>
      <c r="D1145" s="404" t="s">
        <v>500</v>
      </c>
      <c r="E1145" s="405">
        <v>0</v>
      </c>
      <c r="F1145" s="406"/>
      <c r="G1145" s="407"/>
      <c r="H1145" s="407"/>
      <c r="I1145" s="407"/>
      <c r="J1145" s="407"/>
      <c r="K1145" s="407"/>
      <c r="L1145" s="407"/>
      <c r="M1145" s="407"/>
      <c r="N1145" s="407"/>
      <c r="O1145" s="407"/>
      <c r="P1145" s="407"/>
      <c r="Q1145" s="425"/>
      <c r="R1145" s="425"/>
      <c r="S1145" s="425"/>
      <c r="T1145" s="425"/>
      <c r="U1145" s="425"/>
      <c r="V1145" s="425"/>
      <c r="W1145" s="425"/>
      <c r="X1145" s="425"/>
      <c r="Y1145" s="425"/>
      <c r="Z1145" s="425"/>
      <c r="AA1145" s="425"/>
      <c r="AB1145" s="425"/>
      <c r="AC1145" s="425"/>
      <c r="AD1145" s="425"/>
      <c r="AE1145" s="425"/>
      <c r="AF1145" s="425"/>
      <c r="AG1145" s="425"/>
      <c r="AH1145" s="425"/>
      <c r="AI1145" s="425"/>
      <c r="AJ1145" s="425"/>
      <c r="AK1145" s="425"/>
      <c r="AL1145" s="425"/>
      <c r="AM1145" s="425"/>
      <c r="AN1145" s="425"/>
      <c r="AO1145" s="425"/>
      <c r="AP1145" s="425"/>
      <c r="AQ1145" s="425"/>
      <c r="AR1145" s="425"/>
      <c r="AS1145" s="425"/>
      <c r="AT1145" s="425"/>
      <c r="AU1145" s="425"/>
      <c r="AV1145" s="425"/>
      <c r="AW1145" s="425"/>
      <c r="AX1145" s="425"/>
      <c r="AY1145" s="425"/>
      <c r="AZ1145" s="425"/>
      <c r="BA1145" s="425"/>
      <c r="BB1145" s="425"/>
      <c r="BC1145" s="425"/>
      <c r="BD1145" s="425"/>
      <c r="BE1145" s="425"/>
      <c r="BF1145" s="425"/>
      <c r="BG1145" s="425"/>
      <c r="BH1145" s="425"/>
      <c r="BI1145" s="425"/>
      <c r="BJ1145" s="196"/>
      <c r="BK1145" s="196"/>
      <c r="BL1145" s="196"/>
      <c r="BM1145" s="196"/>
    </row>
    <row r="1146" spans="1:65" x14ac:dyDescent="0.35">
      <c r="A1146" s="196"/>
      <c r="B1146" s="196"/>
      <c r="C1146" s="402"/>
      <c r="D1146" s="404"/>
      <c r="E1146" s="405">
        <v>1</v>
      </c>
      <c r="F1146" s="406"/>
      <c r="G1146" s="523"/>
      <c r="H1146" s="425">
        <v>0</v>
      </c>
      <c r="I1146" s="425">
        <v>0</v>
      </c>
      <c r="J1146" s="425">
        <v>0</v>
      </c>
      <c r="K1146" s="425">
        <v>0</v>
      </c>
      <c r="L1146" s="425">
        <v>0</v>
      </c>
      <c r="M1146" s="425">
        <v>0</v>
      </c>
      <c r="N1146" s="425">
        <v>0</v>
      </c>
      <c r="O1146" s="425">
        <v>0</v>
      </c>
      <c r="P1146" s="425">
        <v>0</v>
      </c>
      <c r="Q1146" s="425">
        <v>0</v>
      </c>
      <c r="R1146" s="425">
        <v>0</v>
      </c>
      <c r="S1146" s="425">
        <v>0</v>
      </c>
      <c r="T1146" s="425">
        <v>0</v>
      </c>
      <c r="U1146" s="425">
        <v>0</v>
      </c>
      <c r="V1146" s="425">
        <v>0</v>
      </c>
      <c r="W1146" s="425">
        <v>0</v>
      </c>
      <c r="X1146" s="425">
        <v>0</v>
      </c>
      <c r="Y1146" s="425">
        <v>0</v>
      </c>
      <c r="Z1146" s="425">
        <v>0</v>
      </c>
      <c r="AA1146" s="425">
        <v>0</v>
      </c>
      <c r="AB1146" s="425">
        <v>0</v>
      </c>
      <c r="AC1146" s="425">
        <v>0</v>
      </c>
      <c r="AD1146" s="425">
        <v>0</v>
      </c>
      <c r="AE1146" s="425">
        <v>0</v>
      </c>
      <c r="AF1146" s="425">
        <v>0</v>
      </c>
      <c r="AG1146" s="425">
        <v>0</v>
      </c>
      <c r="AH1146" s="425">
        <v>0</v>
      </c>
      <c r="AI1146" s="425">
        <v>0</v>
      </c>
      <c r="AJ1146" s="425">
        <v>0</v>
      </c>
      <c r="AK1146" s="425">
        <v>0</v>
      </c>
      <c r="AL1146" s="425">
        <v>0</v>
      </c>
      <c r="AM1146" s="425">
        <v>0</v>
      </c>
      <c r="AN1146" s="425">
        <v>0</v>
      </c>
      <c r="AO1146" s="425">
        <v>0</v>
      </c>
      <c r="AP1146" s="425">
        <v>0</v>
      </c>
      <c r="AQ1146" s="425">
        <v>0</v>
      </c>
      <c r="AR1146" s="425">
        <v>0</v>
      </c>
      <c r="AS1146" s="425">
        <v>0</v>
      </c>
      <c r="AT1146" s="425">
        <v>0</v>
      </c>
      <c r="AU1146" s="425">
        <v>0</v>
      </c>
      <c r="AV1146" s="425">
        <v>0</v>
      </c>
      <c r="AW1146" s="425">
        <v>0</v>
      </c>
      <c r="AX1146" s="425">
        <v>0</v>
      </c>
      <c r="AY1146" s="425">
        <v>0</v>
      </c>
      <c r="AZ1146" s="425">
        <v>0</v>
      </c>
      <c r="BA1146" s="425">
        <v>0</v>
      </c>
      <c r="BB1146" s="425">
        <v>0</v>
      </c>
      <c r="BC1146" s="425">
        <v>0</v>
      </c>
      <c r="BD1146" s="425">
        <v>0</v>
      </c>
      <c r="BE1146" s="425">
        <v>0</v>
      </c>
      <c r="BF1146" s="425">
        <v>0</v>
      </c>
      <c r="BG1146" s="425">
        <v>0</v>
      </c>
      <c r="BH1146" s="425">
        <v>0</v>
      </c>
      <c r="BI1146" s="425">
        <v>0</v>
      </c>
      <c r="BJ1146" s="196"/>
      <c r="BK1146" s="196"/>
      <c r="BL1146" s="196"/>
      <c r="BM1146" s="196"/>
    </row>
    <row r="1147" spans="1:65" x14ac:dyDescent="0.35">
      <c r="A1147" s="196"/>
      <c r="B1147" s="196"/>
      <c r="C1147" s="402"/>
      <c r="D1147" s="404"/>
      <c r="E1147" s="405">
        <v>2</v>
      </c>
      <c r="F1147" s="406"/>
      <c r="G1147" s="408"/>
      <c r="H1147" s="524"/>
      <c r="I1147" s="425">
        <v>0</v>
      </c>
      <c r="J1147" s="425">
        <v>0</v>
      </c>
      <c r="K1147" s="425">
        <v>0</v>
      </c>
      <c r="L1147" s="425">
        <v>0</v>
      </c>
      <c r="M1147" s="425">
        <v>0</v>
      </c>
      <c r="N1147" s="425">
        <v>0</v>
      </c>
      <c r="O1147" s="425">
        <v>0</v>
      </c>
      <c r="P1147" s="425">
        <v>0</v>
      </c>
      <c r="Q1147" s="425">
        <v>0</v>
      </c>
      <c r="R1147" s="425">
        <v>0</v>
      </c>
      <c r="S1147" s="425">
        <v>0</v>
      </c>
      <c r="T1147" s="425">
        <v>0</v>
      </c>
      <c r="U1147" s="425">
        <v>0</v>
      </c>
      <c r="V1147" s="425">
        <v>0</v>
      </c>
      <c r="W1147" s="425">
        <v>0</v>
      </c>
      <c r="X1147" s="425">
        <v>0</v>
      </c>
      <c r="Y1147" s="425">
        <v>0</v>
      </c>
      <c r="Z1147" s="425">
        <v>0</v>
      </c>
      <c r="AA1147" s="425">
        <v>0</v>
      </c>
      <c r="AB1147" s="425">
        <v>0</v>
      </c>
      <c r="AC1147" s="425">
        <v>0</v>
      </c>
      <c r="AD1147" s="425">
        <v>0</v>
      </c>
      <c r="AE1147" s="425">
        <v>0</v>
      </c>
      <c r="AF1147" s="425">
        <v>0</v>
      </c>
      <c r="AG1147" s="425">
        <v>0</v>
      </c>
      <c r="AH1147" s="425">
        <v>0</v>
      </c>
      <c r="AI1147" s="425">
        <v>0</v>
      </c>
      <c r="AJ1147" s="425">
        <v>0</v>
      </c>
      <c r="AK1147" s="425">
        <v>0</v>
      </c>
      <c r="AL1147" s="425">
        <v>0</v>
      </c>
      <c r="AM1147" s="425">
        <v>0</v>
      </c>
      <c r="AN1147" s="425">
        <v>0</v>
      </c>
      <c r="AO1147" s="425">
        <v>0</v>
      </c>
      <c r="AP1147" s="425">
        <v>0</v>
      </c>
      <c r="AQ1147" s="425">
        <v>0</v>
      </c>
      <c r="AR1147" s="425">
        <v>0</v>
      </c>
      <c r="AS1147" s="425">
        <v>0</v>
      </c>
      <c r="AT1147" s="425">
        <v>0</v>
      </c>
      <c r="AU1147" s="425">
        <v>0</v>
      </c>
      <c r="AV1147" s="425">
        <v>0</v>
      </c>
      <c r="AW1147" s="425">
        <v>0</v>
      </c>
      <c r="AX1147" s="425">
        <v>0</v>
      </c>
      <c r="AY1147" s="425">
        <v>0</v>
      </c>
      <c r="AZ1147" s="425">
        <v>0</v>
      </c>
      <c r="BA1147" s="425">
        <v>0</v>
      </c>
      <c r="BB1147" s="425">
        <v>0</v>
      </c>
      <c r="BC1147" s="425">
        <v>0</v>
      </c>
      <c r="BD1147" s="425">
        <v>0</v>
      </c>
      <c r="BE1147" s="425">
        <v>0</v>
      </c>
      <c r="BF1147" s="425">
        <v>0</v>
      </c>
      <c r="BG1147" s="425">
        <v>0</v>
      </c>
      <c r="BH1147" s="425">
        <v>0</v>
      </c>
      <c r="BI1147" s="425">
        <v>0</v>
      </c>
      <c r="BJ1147" s="407"/>
      <c r="BK1147" s="196"/>
      <c r="BL1147" s="196"/>
      <c r="BM1147" s="196"/>
    </row>
    <row r="1148" spans="1:65" x14ac:dyDescent="0.35">
      <c r="A1148" s="196"/>
      <c r="B1148" s="196"/>
      <c r="C1148" s="402"/>
      <c r="D1148" s="404"/>
      <c r="E1148" s="405">
        <v>3</v>
      </c>
      <c r="F1148" s="406"/>
      <c r="G1148" s="408"/>
      <c r="H1148" s="409"/>
      <c r="I1148" s="524"/>
      <c r="J1148" s="425">
        <v>0</v>
      </c>
      <c r="K1148" s="425">
        <v>0</v>
      </c>
      <c r="L1148" s="425">
        <v>0</v>
      </c>
      <c r="M1148" s="425">
        <v>0</v>
      </c>
      <c r="N1148" s="425">
        <v>0</v>
      </c>
      <c r="O1148" s="425">
        <v>0</v>
      </c>
      <c r="P1148" s="425">
        <v>0</v>
      </c>
      <c r="Q1148" s="425">
        <v>0</v>
      </c>
      <c r="R1148" s="425">
        <v>0</v>
      </c>
      <c r="S1148" s="425">
        <v>0</v>
      </c>
      <c r="T1148" s="425">
        <v>0</v>
      </c>
      <c r="U1148" s="425">
        <v>0</v>
      </c>
      <c r="V1148" s="425">
        <v>0</v>
      </c>
      <c r="W1148" s="425">
        <v>0</v>
      </c>
      <c r="X1148" s="425">
        <v>0</v>
      </c>
      <c r="Y1148" s="425">
        <v>0</v>
      </c>
      <c r="Z1148" s="425">
        <v>0</v>
      </c>
      <c r="AA1148" s="425">
        <v>0</v>
      </c>
      <c r="AB1148" s="425">
        <v>0</v>
      </c>
      <c r="AC1148" s="425">
        <v>0</v>
      </c>
      <c r="AD1148" s="425">
        <v>0</v>
      </c>
      <c r="AE1148" s="425">
        <v>0</v>
      </c>
      <c r="AF1148" s="425">
        <v>0</v>
      </c>
      <c r="AG1148" s="425">
        <v>0</v>
      </c>
      <c r="AH1148" s="425">
        <v>0</v>
      </c>
      <c r="AI1148" s="425">
        <v>0</v>
      </c>
      <c r="AJ1148" s="425">
        <v>0</v>
      </c>
      <c r="AK1148" s="425">
        <v>0</v>
      </c>
      <c r="AL1148" s="425">
        <v>0</v>
      </c>
      <c r="AM1148" s="425">
        <v>0</v>
      </c>
      <c r="AN1148" s="425">
        <v>0</v>
      </c>
      <c r="AO1148" s="425">
        <v>0</v>
      </c>
      <c r="AP1148" s="425">
        <v>0</v>
      </c>
      <c r="AQ1148" s="425">
        <v>0</v>
      </c>
      <c r="AR1148" s="425">
        <v>0</v>
      </c>
      <c r="AS1148" s="425">
        <v>0</v>
      </c>
      <c r="AT1148" s="425">
        <v>0</v>
      </c>
      <c r="AU1148" s="425">
        <v>0</v>
      </c>
      <c r="AV1148" s="425">
        <v>0</v>
      </c>
      <c r="AW1148" s="425">
        <v>0</v>
      </c>
      <c r="AX1148" s="425">
        <v>0</v>
      </c>
      <c r="AY1148" s="425">
        <v>0</v>
      </c>
      <c r="AZ1148" s="425">
        <v>0</v>
      </c>
      <c r="BA1148" s="425">
        <v>0</v>
      </c>
      <c r="BB1148" s="425">
        <v>0</v>
      </c>
      <c r="BC1148" s="425">
        <v>0</v>
      </c>
      <c r="BD1148" s="425">
        <v>0</v>
      </c>
      <c r="BE1148" s="425">
        <v>0</v>
      </c>
      <c r="BF1148" s="425">
        <v>0</v>
      </c>
      <c r="BG1148" s="425">
        <v>0</v>
      </c>
      <c r="BH1148" s="425">
        <v>0</v>
      </c>
      <c r="BI1148" s="425">
        <v>0</v>
      </c>
      <c r="BJ1148" s="196"/>
      <c r="BK1148" s="196"/>
      <c r="BL1148" s="196"/>
      <c r="BM1148" s="196"/>
    </row>
    <row r="1149" spans="1:65" x14ac:dyDescent="0.35">
      <c r="A1149" s="196"/>
      <c r="B1149" s="196"/>
      <c r="C1149" s="402"/>
      <c r="D1149" s="404"/>
      <c r="E1149" s="405">
        <v>4</v>
      </c>
      <c r="F1149" s="406"/>
      <c r="G1149" s="408"/>
      <c r="H1149" s="409"/>
      <c r="I1149" s="409"/>
      <c r="J1149" s="524"/>
      <c r="K1149" s="425">
        <v>0</v>
      </c>
      <c r="L1149" s="425">
        <v>0</v>
      </c>
      <c r="M1149" s="425">
        <v>0</v>
      </c>
      <c r="N1149" s="425">
        <v>0</v>
      </c>
      <c r="O1149" s="425">
        <v>0</v>
      </c>
      <c r="P1149" s="425">
        <v>0</v>
      </c>
      <c r="Q1149" s="425">
        <v>0</v>
      </c>
      <c r="R1149" s="425">
        <v>0</v>
      </c>
      <c r="S1149" s="425">
        <v>0</v>
      </c>
      <c r="T1149" s="425">
        <v>0</v>
      </c>
      <c r="U1149" s="425">
        <v>0</v>
      </c>
      <c r="V1149" s="425">
        <v>0</v>
      </c>
      <c r="W1149" s="425">
        <v>0</v>
      </c>
      <c r="X1149" s="425">
        <v>0</v>
      </c>
      <c r="Y1149" s="425">
        <v>0</v>
      </c>
      <c r="Z1149" s="425">
        <v>0</v>
      </c>
      <c r="AA1149" s="425">
        <v>0</v>
      </c>
      <c r="AB1149" s="425">
        <v>0</v>
      </c>
      <c r="AC1149" s="425">
        <v>0</v>
      </c>
      <c r="AD1149" s="425">
        <v>0</v>
      </c>
      <c r="AE1149" s="425">
        <v>0</v>
      </c>
      <c r="AF1149" s="425">
        <v>0</v>
      </c>
      <c r="AG1149" s="425">
        <v>0</v>
      </c>
      <c r="AH1149" s="425">
        <v>0</v>
      </c>
      <c r="AI1149" s="425">
        <v>0</v>
      </c>
      <c r="AJ1149" s="425">
        <v>0</v>
      </c>
      <c r="AK1149" s="425">
        <v>0</v>
      </c>
      <c r="AL1149" s="425">
        <v>0</v>
      </c>
      <c r="AM1149" s="425">
        <v>0</v>
      </c>
      <c r="AN1149" s="425">
        <v>0</v>
      </c>
      <c r="AO1149" s="425">
        <v>0</v>
      </c>
      <c r="AP1149" s="425">
        <v>0</v>
      </c>
      <c r="AQ1149" s="425">
        <v>0</v>
      </c>
      <c r="AR1149" s="425">
        <v>0</v>
      </c>
      <c r="AS1149" s="425">
        <v>0</v>
      </c>
      <c r="AT1149" s="425">
        <v>0</v>
      </c>
      <c r="AU1149" s="425">
        <v>0</v>
      </c>
      <c r="AV1149" s="425">
        <v>0</v>
      </c>
      <c r="AW1149" s="425">
        <v>0</v>
      </c>
      <c r="AX1149" s="425">
        <v>0</v>
      </c>
      <c r="AY1149" s="425">
        <v>0</v>
      </c>
      <c r="AZ1149" s="425">
        <v>0</v>
      </c>
      <c r="BA1149" s="425">
        <v>0</v>
      </c>
      <c r="BB1149" s="425">
        <v>0</v>
      </c>
      <c r="BC1149" s="425">
        <v>0</v>
      </c>
      <c r="BD1149" s="425">
        <v>0</v>
      </c>
      <c r="BE1149" s="425">
        <v>0</v>
      </c>
      <c r="BF1149" s="425">
        <v>0</v>
      </c>
      <c r="BG1149" s="425">
        <v>0</v>
      </c>
      <c r="BH1149" s="425">
        <v>0</v>
      </c>
      <c r="BI1149" s="425">
        <v>0</v>
      </c>
      <c r="BJ1149" s="196"/>
      <c r="BK1149" s="196"/>
      <c r="BL1149" s="196"/>
      <c r="BM1149" s="196"/>
    </row>
    <row r="1150" spans="1:65" x14ac:dyDescent="0.35">
      <c r="A1150" s="196"/>
      <c r="B1150" s="196"/>
      <c r="C1150" s="402"/>
      <c r="D1150" s="404"/>
      <c r="E1150" s="405">
        <v>5</v>
      </c>
      <c r="F1150" s="406"/>
      <c r="G1150" s="408"/>
      <c r="H1150" s="409"/>
      <c r="I1150" s="409"/>
      <c r="J1150" s="409"/>
      <c r="K1150" s="524"/>
      <c r="L1150" s="425">
        <v>0</v>
      </c>
      <c r="M1150" s="425">
        <v>0</v>
      </c>
      <c r="N1150" s="425">
        <v>0</v>
      </c>
      <c r="O1150" s="425">
        <v>0</v>
      </c>
      <c r="P1150" s="425">
        <v>0</v>
      </c>
      <c r="Q1150" s="425">
        <v>0</v>
      </c>
      <c r="R1150" s="425">
        <v>0</v>
      </c>
      <c r="S1150" s="425">
        <v>0</v>
      </c>
      <c r="T1150" s="425">
        <v>0</v>
      </c>
      <c r="U1150" s="425">
        <v>0</v>
      </c>
      <c r="V1150" s="425">
        <v>0</v>
      </c>
      <c r="W1150" s="425">
        <v>0</v>
      </c>
      <c r="X1150" s="425">
        <v>0</v>
      </c>
      <c r="Y1150" s="425">
        <v>0</v>
      </c>
      <c r="Z1150" s="425">
        <v>0</v>
      </c>
      <c r="AA1150" s="425">
        <v>0</v>
      </c>
      <c r="AB1150" s="425">
        <v>0</v>
      </c>
      <c r="AC1150" s="425">
        <v>0</v>
      </c>
      <c r="AD1150" s="425">
        <v>0</v>
      </c>
      <c r="AE1150" s="425">
        <v>0</v>
      </c>
      <c r="AF1150" s="425">
        <v>0</v>
      </c>
      <c r="AG1150" s="425">
        <v>0</v>
      </c>
      <c r="AH1150" s="425">
        <v>0</v>
      </c>
      <c r="AI1150" s="425">
        <v>0</v>
      </c>
      <c r="AJ1150" s="425">
        <v>0</v>
      </c>
      <c r="AK1150" s="425">
        <v>0</v>
      </c>
      <c r="AL1150" s="425">
        <v>0</v>
      </c>
      <c r="AM1150" s="425">
        <v>0</v>
      </c>
      <c r="AN1150" s="425">
        <v>0</v>
      </c>
      <c r="AO1150" s="425">
        <v>0</v>
      </c>
      <c r="AP1150" s="425">
        <v>0</v>
      </c>
      <c r="AQ1150" s="425">
        <v>0</v>
      </c>
      <c r="AR1150" s="425">
        <v>0</v>
      </c>
      <c r="AS1150" s="425">
        <v>0</v>
      </c>
      <c r="AT1150" s="425">
        <v>0</v>
      </c>
      <c r="AU1150" s="425">
        <v>0</v>
      </c>
      <c r="AV1150" s="425">
        <v>0</v>
      </c>
      <c r="AW1150" s="425">
        <v>0</v>
      </c>
      <c r="AX1150" s="425">
        <v>0</v>
      </c>
      <c r="AY1150" s="425">
        <v>0</v>
      </c>
      <c r="AZ1150" s="425">
        <v>0</v>
      </c>
      <c r="BA1150" s="425">
        <v>0</v>
      </c>
      <c r="BB1150" s="425">
        <v>0</v>
      </c>
      <c r="BC1150" s="425">
        <v>0</v>
      </c>
      <c r="BD1150" s="425">
        <v>0</v>
      </c>
      <c r="BE1150" s="425">
        <v>0</v>
      </c>
      <c r="BF1150" s="425">
        <v>0</v>
      </c>
      <c r="BG1150" s="425">
        <v>0</v>
      </c>
      <c r="BH1150" s="425">
        <v>0</v>
      </c>
      <c r="BI1150" s="425">
        <v>0</v>
      </c>
      <c r="BJ1150" s="196"/>
      <c r="BK1150" s="196"/>
      <c r="BL1150" s="196"/>
      <c r="BM1150" s="196"/>
    </row>
    <row r="1151" spans="1:65" x14ac:dyDescent="0.35">
      <c r="A1151" s="196"/>
      <c r="B1151" s="196"/>
      <c r="C1151" s="402"/>
      <c r="D1151" s="404"/>
      <c r="E1151" s="405">
        <v>6</v>
      </c>
      <c r="F1151" s="406"/>
      <c r="G1151" s="408"/>
      <c r="H1151" s="409"/>
      <c r="I1151" s="409"/>
      <c r="J1151" s="409"/>
      <c r="K1151" s="409"/>
      <c r="L1151" s="524"/>
      <c r="M1151" s="425">
        <v>0</v>
      </c>
      <c r="N1151" s="425">
        <v>0</v>
      </c>
      <c r="O1151" s="425">
        <v>0</v>
      </c>
      <c r="P1151" s="425">
        <v>0</v>
      </c>
      <c r="Q1151" s="425">
        <v>0</v>
      </c>
      <c r="R1151" s="425">
        <v>0</v>
      </c>
      <c r="S1151" s="425">
        <v>0</v>
      </c>
      <c r="T1151" s="425">
        <v>0</v>
      </c>
      <c r="U1151" s="425">
        <v>0</v>
      </c>
      <c r="V1151" s="425">
        <v>0</v>
      </c>
      <c r="W1151" s="425">
        <v>0</v>
      </c>
      <c r="X1151" s="425">
        <v>0</v>
      </c>
      <c r="Y1151" s="425">
        <v>0</v>
      </c>
      <c r="Z1151" s="425">
        <v>0</v>
      </c>
      <c r="AA1151" s="425">
        <v>0</v>
      </c>
      <c r="AB1151" s="425">
        <v>0</v>
      </c>
      <c r="AC1151" s="425">
        <v>0</v>
      </c>
      <c r="AD1151" s="425">
        <v>0</v>
      </c>
      <c r="AE1151" s="425">
        <v>0</v>
      </c>
      <c r="AF1151" s="425">
        <v>0</v>
      </c>
      <c r="AG1151" s="425">
        <v>0</v>
      </c>
      <c r="AH1151" s="425">
        <v>0</v>
      </c>
      <c r="AI1151" s="425">
        <v>0</v>
      </c>
      <c r="AJ1151" s="425">
        <v>0</v>
      </c>
      <c r="AK1151" s="425">
        <v>0</v>
      </c>
      <c r="AL1151" s="425">
        <v>0</v>
      </c>
      <c r="AM1151" s="425">
        <v>0</v>
      </c>
      <c r="AN1151" s="425">
        <v>0</v>
      </c>
      <c r="AO1151" s="425">
        <v>0</v>
      </c>
      <c r="AP1151" s="425">
        <v>0</v>
      </c>
      <c r="AQ1151" s="425">
        <v>0</v>
      </c>
      <c r="AR1151" s="425">
        <v>0</v>
      </c>
      <c r="AS1151" s="425">
        <v>0</v>
      </c>
      <c r="AT1151" s="425">
        <v>0</v>
      </c>
      <c r="AU1151" s="425">
        <v>0</v>
      </c>
      <c r="AV1151" s="425">
        <v>0</v>
      </c>
      <c r="AW1151" s="425">
        <v>0</v>
      </c>
      <c r="AX1151" s="425">
        <v>0</v>
      </c>
      <c r="AY1151" s="425">
        <v>0</v>
      </c>
      <c r="AZ1151" s="425">
        <v>0</v>
      </c>
      <c r="BA1151" s="425">
        <v>0</v>
      </c>
      <c r="BB1151" s="425">
        <v>0</v>
      </c>
      <c r="BC1151" s="425">
        <v>0</v>
      </c>
      <c r="BD1151" s="425">
        <v>0</v>
      </c>
      <c r="BE1151" s="425">
        <v>0</v>
      </c>
      <c r="BF1151" s="425">
        <v>0</v>
      </c>
      <c r="BG1151" s="425">
        <v>0</v>
      </c>
      <c r="BH1151" s="425">
        <v>0</v>
      </c>
      <c r="BI1151" s="425">
        <v>0</v>
      </c>
      <c r="BJ1151" s="196"/>
      <c r="BK1151" s="196"/>
      <c r="BL1151" s="196"/>
      <c r="BM1151" s="196"/>
    </row>
    <row r="1152" spans="1:65" x14ac:dyDescent="0.35">
      <c r="A1152" s="196"/>
      <c r="B1152" s="196"/>
      <c r="C1152" s="402"/>
      <c r="D1152" s="404"/>
      <c r="E1152" s="405">
        <v>7</v>
      </c>
      <c r="F1152" s="406"/>
      <c r="G1152" s="408"/>
      <c r="H1152" s="409"/>
      <c r="I1152" s="409"/>
      <c r="J1152" s="409"/>
      <c r="K1152" s="409"/>
      <c r="L1152" s="409"/>
      <c r="M1152" s="524"/>
      <c r="N1152" s="425">
        <v>0</v>
      </c>
      <c r="O1152" s="425">
        <v>0</v>
      </c>
      <c r="P1152" s="425">
        <v>0</v>
      </c>
      <c r="Q1152" s="425">
        <v>0</v>
      </c>
      <c r="R1152" s="425">
        <v>0</v>
      </c>
      <c r="S1152" s="425">
        <v>0</v>
      </c>
      <c r="T1152" s="425">
        <v>0</v>
      </c>
      <c r="U1152" s="425">
        <v>0</v>
      </c>
      <c r="V1152" s="425">
        <v>0</v>
      </c>
      <c r="W1152" s="425">
        <v>0</v>
      </c>
      <c r="X1152" s="425">
        <v>0</v>
      </c>
      <c r="Y1152" s="425">
        <v>0</v>
      </c>
      <c r="Z1152" s="425">
        <v>0</v>
      </c>
      <c r="AA1152" s="425">
        <v>0</v>
      </c>
      <c r="AB1152" s="425">
        <v>0</v>
      </c>
      <c r="AC1152" s="425">
        <v>0</v>
      </c>
      <c r="AD1152" s="425">
        <v>0</v>
      </c>
      <c r="AE1152" s="425">
        <v>0</v>
      </c>
      <c r="AF1152" s="425">
        <v>0</v>
      </c>
      <c r="AG1152" s="425">
        <v>0</v>
      </c>
      <c r="AH1152" s="425">
        <v>0</v>
      </c>
      <c r="AI1152" s="425">
        <v>0</v>
      </c>
      <c r="AJ1152" s="425">
        <v>0</v>
      </c>
      <c r="AK1152" s="425">
        <v>0</v>
      </c>
      <c r="AL1152" s="425">
        <v>0</v>
      </c>
      <c r="AM1152" s="425">
        <v>0</v>
      </c>
      <c r="AN1152" s="425">
        <v>0</v>
      </c>
      <c r="AO1152" s="425">
        <v>0</v>
      </c>
      <c r="AP1152" s="425">
        <v>0</v>
      </c>
      <c r="AQ1152" s="425">
        <v>0</v>
      </c>
      <c r="AR1152" s="425">
        <v>0</v>
      </c>
      <c r="AS1152" s="425">
        <v>0</v>
      </c>
      <c r="AT1152" s="425">
        <v>0</v>
      </c>
      <c r="AU1152" s="425">
        <v>0</v>
      </c>
      <c r="AV1152" s="425">
        <v>0</v>
      </c>
      <c r="AW1152" s="425">
        <v>0</v>
      </c>
      <c r="AX1152" s="425">
        <v>0</v>
      </c>
      <c r="AY1152" s="425">
        <v>0</v>
      </c>
      <c r="AZ1152" s="425">
        <v>0</v>
      </c>
      <c r="BA1152" s="425">
        <v>0</v>
      </c>
      <c r="BB1152" s="425">
        <v>0</v>
      </c>
      <c r="BC1152" s="425">
        <v>0</v>
      </c>
      <c r="BD1152" s="425">
        <v>0</v>
      </c>
      <c r="BE1152" s="425">
        <v>0</v>
      </c>
      <c r="BF1152" s="425">
        <v>0</v>
      </c>
      <c r="BG1152" s="425">
        <v>0</v>
      </c>
      <c r="BH1152" s="425">
        <v>0</v>
      </c>
      <c r="BI1152" s="425">
        <v>0</v>
      </c>
      <c r="BJ1152" s="196"/>
      <c r="BK1152" s="196"/>
      <c r="BL1152" s="196"/>
      <c r="BM1152" s="196"/>
    </row>
    <row r="1153" spans="1:65" x14ac:dyDescent="0.35">
      <c r="A1153" s="196"/>
      <c r="B1153" s="196"/>
      <c r="C1153" s="402"/>
      <c r="D1153" s="404"/>
      <c r="E1153" s="405">
        <v>8</v>
      </c>
      <c r="F1153" s="406"/>
      <c r="G1153" s="408"/>
      <c r="H1153" s="409"/>
      <c r="I1153" s="409"/>
      <c r="J1153" s="409"/>
      <c r="K1153" s="409"/>
      <c r="L1153" s="409"/>
      <c r="M1153" s="409"/>
      <c r="N1153" s="524"/>
      <c r="O1153" s="425">
        <v>0</v>
      </c>
      <c r="P1153" s="425">
        <v>0</v>
      </c>
      <c r="Q1153" s="425">
        <v>0</v>
      </c>
      <c r="R1153" s="425">
        <v>0</v>
      </c>
      <c r="S1153" s="425">
        <v>0</v>
      </c>
      <c r="T1153" s="425">
        <v>0</v>
      </c>
      <c r="U1153" s="425">
        <v>0</v>
      </c>
      <c r="V1153" s="425">
        <v>0</v>
      </c>
      <c r="W1153" s="425">
        <v>0</v>
      </c>
      <c r="X1153" s="425">
        <v>0</v>
      </c>
      <c r="Y1153" s="425">
        <v>0</v>
      </c>
      <c r="Z1153" s="425">
        <v>0</v>
      </c>
      <c r="AA1153" s="425">
        <v>0</v>
      </c>
      <c r="AB1153" s="425">
        <v>0</v>
      </c>
      <c r="AC1153" s="425">
        <v>0</v>
      </c>
      <c r="AD1153" s="425">
        <v>0</v>
      </c>
      <c r="AE1153" s="425">
        <v>0</v>
      </c>
      <c r="AF1153" s="425">
        <v>0</v>
      </c>
      <c r="AG1153" s="425">
        <v>0</v>
      </c>
      <c r="AH1153" s="425">
        <v>0</v>
      </c>
      <c r="AI1153" s="425">
        <v>0</v>
      </c>
      <c r="AJ1153" s="425">
        <v>0</v>
      </c>
      <c r="AK1153" s="425">
        <v>0</v>
      </c>
      <c r="AL1153" s="425">
        <v>0</v>
      </c>
      <c r="AM1153" s="425">
        <v>0</v>
      </c>
      <c r="AN1153" s="425">
        <v>0</v>
      </c>
      <c r="AO1153" s="425">
        <v>0</v>
      </c>
      <c r="AP1153" s="425">
        <v>0</v>
      </c>
      <c r="AQ1153" s="425">
        <v>0</v>
      </c>
      <c r="AR1153" s="425">
        <v>0</v>
      </c>
      <c r="AS1153" s="425">
        <v>0</v>
      </c>
      <c r="AT1153" s="425">
        <v>0</v>
      </c>
      <c r="AU1153" s="425">
        <v>0</v>
      </c>
      <c r="AV1153" s="425">
        <v>0</v>
      </c>
      <c r="AW1153" s="425">
        <v>0</v>
      </c>
      <c r="AX1153" s="425">
        <v>0</v>
      </c>
      <c r="AY1153" s="425">
        <v>0</v>
      </c>
      <c r="AZ1153" s="425">
        <v>0</v>
      </c>
      <c r="BA1153" s="425">
        <v>0</v>
      </c>
      <c r="BB1153" s="425">
        <v>0</v>
      </c>
      <c r="BC1153" s="425">
        <v>0</v>
      </c>
      <c r="BD1153" s="425">
        <v>0</v>
      </c>
      <c r="BE1153" s="425">
        <v>0</v>
      </c>
      <c r="BF1153" s="425">
        <v>0</v>
      </c>
      <c r="BG1153" s="425">
        <v>0</v>
      </c>
      <c r="BH1153" s="425">
        <v>0</v>
      </c>
      <c r="BI1153" s="425">
        <v>0</v>
      </c>
      <c r="BJ1153" s="196"/>
      <c r="BK1153" s="196"/>
      <c r="BL1153" s="196"/>
      <c r="BM1153" s="196"/>
    </row>
    <row r="1154" spans="1:65" x14ac:dyDescent="0.35">
      <c r="A1154" s="196"/>
      <c r="B1154" s="196"/>
      <c r="C1154" s="402"/>
      <c r="D1154" s="404"/>
      <c r="E1154" s="405">
        <v>9</v>
      </c>
      <c r="F1154" s="406"/>
      <c r="G1154" s="408"/>
      <c r="H1154" s="409"/>
      <c r="I1154" s="409"/>
      <c r="J1154" s="409"/>
      <c r="K1154" s="409"/>
      <c r="L1154" s="409"/>
      <c r="M1154" s="409"/>
      <c r="N1154" s="409"/>
      <c r="O1154" s="524"/>
      <c r="P1154" s="425">
        <v>0</v>
      </c>
      <c r="Q1154" s="425">
        <v>0</v>
      </c>
      <c r="R1154" s="425">
        <v>0</v>
      </c>
      <c r="S1154" s="425">
        <v>0</v>
      </c>
      <c r="T1154" s="425">
        <v>0</v>
      </c>
      <c r="U1154" s="425">
        <v>0</v>
      </c>
      <c r="V1154" s="425">
        <v>0</v>
      </c>
      <c r="W1154" s="425">
        <v>0</v>
      </c>
      <c r="X1154" s="425">
        <v>0</v>
      </c>
      <c r="Y1154" s="425">
        <v>0</v>
      </c>
      <c r="Z1154" s="425">
        <v>0</v>
      </c>
      <c r="AA1154" s="425">
        <v>0</v>
      </c>
      <c r="AB1154" s="425">
        <v>0</v>
      </c>
      <c r="AC1154" s="425">
        <v>0</v>
      </c>
      <c r="AD1154" s="425">
        <v>0</v>
      </c>
      <c r="AE1154" s="425">
        <v>0</v>
      </c>
      <c r="AF1154" s="425">
        <v>0</v>
      </c>
      <c r="AG1154" s="425">
        <v>0</v>
      </c>
      <c r="AH1154" s="425">
        <v>0</v>
      </c>
      <c r="AI1154" s="425">
        <v>0</v>
      </c>
      <c r="AJ1154" s="425">
        <v>0</v>
      </c>
      <c r="AK1154" s="425">
        <v>0</v>
      </c>
      <c r="AL1154" s="425">
        <v>0</v>
      </c>
      <c r="AM1154" s="425">
        <v>0</v>
      </c>
      <c r="AN1154" s="425">
        <v>0</v>
      </c>
      <c r="AO1154" s="425">
        <v>0</v>
      </c>
      <c r="AP1154" s="425">
        <v>0</v>
      </c>
      <c r="AQ1154" s="425">
        <v>0</v>
      </c>
      <c r="AR1154" s="425">
        <v>0</v>
      </c>
      <c r="AS1154" s="425">
        <v>0</v>
      </c>
      <c r="AT1154" s="425">
        <v>0</v>
      </c>
      <c r="AU1154" s="425">
        <v>0</v>
      </c>
      <c r="AV1154" s="425">
        <v>0</v>
      </c>
      <c r="AW1154" s="425">
        <v>0</v>
      </c>
      <c r="AX1154" s="425">
        <v>0</v>
      </c>
      <c r="AY1154" s="425">
        <v>0</v>
      </c>
      <c r="AZ1154" s="425">
        <v>0</v>
      </c>
      <c r="BA1154" s="425">
        <v>0</v>
      </c>
      <c r="BB1154" s="425">
        <v>0</v>
      </c>
      <c r="BC1154" s="425">
        <v>0</v>
      </c>
      <c r="BD1154" s="425">
        <v>0</v>
      </c>
      <c r="BE1154" s="425">
        <v>0</v>
      </c>
      <c r="BF1154" s="425">
        <v>0</v>
      </c>
      <c r="BG1154" s="425">
        <v>0</v>
      </c>
      <c r="BH1154" s="425">
        <v>0</v>
      </c>
      <c r="BI1154" s="425">
        <v>0</v>
      </c>
      <c r="BJ1154" s="196"/>
      <c r="BK1154" s="196"/>
      <c r="BL1154" s="196"/>
      <c r="BM1154" s="196"/>
    </row>
    <row r="1155" spans="1:65" x14ac:dyDescent="0.35">
      <c r="A1155" s="196"/>
      <c r="B1155" s="196"/>
      <c r="C1155" s="402"/>
      <c r="D1155" s="404"/>
      <c r="E1155" s="411">
        <v>10</v>
      </c>
      <c r="F1155" s="406"/>
      <c r="G1155" s="408"/>
      <c r="H1155" s="409"/>
      <c r="I1155" s="409"/>
      <c r="J1155" s="409"/>
      <c r="K1155" s="409"/>
      <c r="L1155" s="409"/>
      <c r="M1155" s="409"/>
      <c r="N1155" s="409"/>
      <c r="O1155" s="409"/>
      <c r="P1155" s="524"/>
      <c r="Q1155" s="425">
        <v>0</v>
      </c>
      <c r="R1155" s="425">
        <v>0</v>
      </c>
      <c r="S1155" s="425">
        <v>0</v>
      </c>
      <c r="T1155" s="425">
        <v>0</v>
      </c>
      <c r="U1155" s="425">
        <v>0</v>
      </c>
      <c r="V1155" s="425">
        <v>0</v>
      </c>
      <c r="W1155" s="425">
        <v>0</v>
      </c>
      <c r="X1155" s="425">
        <v>0</v>
      </c>
      <c r="Y1155" s="425">
        <v>0</v>
      </c>
      <c r="Z1155" s="425">
        <v>0</v>
      </c>
      <c r="AA1155" s="425">
        <v>0</v>
      </c>
      <c r="AB1155" s="425">
        <v>0</v>
      </c>
      <c r="AC1155" s="425">
        <v>0</v>
      </c>
      <c r="AD1155" s="425">
        <v>0</v>
      </c>
      <c r="AE1155" s="425">
        <v>0</v>
      </c>
      <c r="AF1155" s="425">
        <v>0</v>
      </c>
      <c r="AG1155" s="425">
        <v>0</v>
      </c>
      <c r="AH1155" s="425">
        <v>0</v>
      </c>
      <c r="AI1155" s="425">
        <v>0</v>
      </c>
      <c r="AJ1155" s="425">
        <v>0</v>
      </c>
      <c r="AK1155" s="425">
        <v>0</v>
      </c>
      <c r="AL1155" s="425">
        <v>0</v>
      </c>
      <c r="AM1155" s="425">
        <v>0</v>
      </c>
      <c r="AN1155" s="425">
        <v>0</v>
      </c>
      <c r="AO1155" s="425">
        <v>0</v>
      </c>
      <c r="AP1155" s="425">
        <v>0</v>
      </c>
      <c r="AQ1155" s="425">
        <v>0</v>
      </c>
      <c r="AR1155" s="425">
        <v>0</v>
      </c>
      <c r="AS1155" s="425">
        <v>0</v>
      </c>
      <c r="AT1155" s="425">
        <v>0</v>
      </c>
      <c r="AU1155" s="425">
        <v>0</v>
      </c>
      <c r="AV1155" s="425">
        <v>0</v>
      </c>
      <c r="AW1155" s="425">
        <v>0</v>
      </c>
      <c r="AX1155" s="425">
        <v>0</v>
      </c>
      <c r="AY1155" s="425">
        <v>0</v>
      </c>
      <c r="AZ1155" s="425">
        <v>0</v>
      </c>
      <c r="BA1155" s="425">
        <v>0</v>
      </c>
      <c r="BB1155" s="425">
        <v>0</v>
      </c>
      <c r="BC1155" s="425">
        <v>0</v>
      </c>
      <c r="BD1155" s="425">
        <v>0</v>
      </c>
      <c r="BE1155" s="425">
        <v>0</v>
      </c>
      <c r="BF1155" s="425">
        <v>0</v>
      </c>
      <c r="BG1155" s="425">
        <v>0</v>
      </c>
      <c r="BH1155" s="425">
        <v>0</v>
      </c>
      <c r="BI1155" s="425">
        <v>0</v>
      </c>
      <c r="BJ1155" s="196"/>
      <c r="BK1155" s="196"/>
      <c r="BL1155" s="196"/>
      <c r="BM1155" s="196"/>
    </row>
    <row r="1156" spans="1:65" x14ac:dyDescent="0.35">
      <c r="A1156" s="196"/>
      <c r="B1156" s="196"/>
      <c r="C1156" s="402">
        <v>0</v>
      </c>
      <c r="D1156" s="196"/>
      <c r="E1156" s="196"/>
      <c r="F1156" s="412"/>
      <c r="G1156" s="426">
        <v>0</v>
      </c>
      <c r="H1156" s="426">
        <v>0</v>
      </c>
      <c r="I1156" s="426">
        <v>0</v>
      </c>
      <c r="J1156" s="426">
        <v>0</v>
      </c>
      <c r="K1156" s="426">
        <v>0</v>
      </c>
      <c r="L1156" s="426">
        <v>0</v>
      </c>
      <c r="M1156" s="426">
        <v>0</v>
      </c>
      <c r="N1156" s="426">
        <v>0</v>
      </c>
      <c r="O1156" s="426">
        <v>0</v>
      </c>
      <c r="P1156" s="426">
        <v>0</v>
      </c>
      <c r="Q1156" s="426">
        <v>0</v>
      </c>
      <c r="R1156" s="426">
        <v>0</v>
      </c>
      <c r="S1156" s="426">
        <v>0</v>
      </c>
      <c r="T1156" s="426">
        <v>0</v>
      </c>
      <c r="U1156" s="426">
        <v>0</v>
      </c>
      <c r="V1156" s="426">
        <v>0</v>
      </c>
      <c r="W1156" s="426">
        <v>0</v>
      </c>
      <c r="X1156" s="426">
        <v>0</v>
      </c>
      <c r="Y1156" s="426">
        <v>0</v>
      </c>
      <c r="Z1156" s="426">
        <v>0</v>
      </c>
      <c r="AA1156" s="426">
        <v>0</v>
      </c>
      <c r="AB1156" s="426">
        <v>0</v>
      </c>
      <c r="AC1156" s="426">
        <v>0</v>
      </c>
      <c r="AD1156" s="426">
        <v>0</v>
      </c>
      <c r="AE1156" s="426">
        <v>0</v>
      </c>
      <c r="AF1156" s="426">
        <v>0</v>
      </c>
      <c r="AG1156" s="426">
        <v>0</v>
      </c>
      <c r="AH1156" s="426">
        <v>0</v>
      </c>
      <c r="AI1156" s="426">
        <v>0</v>
      </c>
      <c r="AJ1156" s="426">
        <v>0</v>
      </c>
      <c r="AK1156" s="426">
        <v>0</v>
      </c>
      <c r="AL1156" s="426">
        <v>0</v>
      </c>
      <c r="AM1156" s="426">
        <v>0</v>
      </c>
      <c r="AN1156" s="426">
        <v>0</v>
      </c>
      <c r="AO1156" s="426">
        <v>0</v>
      </c>
      <c r="AP1156" s="426">
        <v>0</v>
      </c>
      <c r="AQ1156" s="426">
        <v>0</v>
      </c>
      <c r="AR1156" s="426">
        <v>0</v>
      </c>
      <c r="AS1156" s="426">
        <v>0</v>
      </c>
      <c r="AT1156" s="426">
        <v>0</v>
      </c>
      <c r="AU1156" s="426">
        <v>0</v>
      </c>
      <c r="AV1156" s="426">
        <v>0</v>
      </c>
      <c r="AW1156" s="426">
        <v>0</v>
      </c>
      <c r="AX1156" s="426">
        <v>0</v>
      </c>
      <c r="AY1156" s="426">
        <v>0</v>
      </c>
      <c r="AZ1156" s="426">
        <v>0</v>
      </c>
      <c r="BA1156" s="426">
        <v>0</v>
      </c>
      <c r="BB1156" s="426">
        <v>0</v>
      </c>
      <c r="BC1156" s="426">
        <v>0</v>
      </c>
      <c r="BD1156" s="426">
        <v>0</v>
      </c>
      <c r="BE1156" s="426">
        <v>0</v>
      </c>
      <c r="BF1156" s="426">
        <v>0</v>
      </c>
      <c r="BG1156" s="426">
        <v>0</v>
      </c>
      <c r="BH1156" s="426">
        <v>0</v>
      </c>
      <c r="BI1156" s="426">
        <v>0</v>
      </c>
      <c r="BJ1156" s="196"/>
      <c r="BK1156" s="196"/>
      <c r="BL1156" s="196"/>
      <c r="BM1156" s="196"/>
    </row>
    <row r="1157" spans="1:65" x14ac:dyDescent="0.35">
      <c r="A1157" s="196"/>
      <c r="B1157" s="397">
        <v>0</v>
      </c>
      <c r="C1157" s="398"/>
      <c r="D1157" s="399" t="s">
        <v>499</v>
      </c>
      <c r="E1157" s="398"/>
      <c r="F1157" s="400"/>
      <c r="G1157" s="401">
        <v>0</v>
      </c>
      <c r="H1157" s="401">
        <v>0</v>
      </c>
      <c r="I1157" s="401">
        <v>0</v>
      </c>
      <c r="J1157" s="401">
        <v>0</v>
      </c>
      <c r="K1157" s="401">
        <v>0</v>
      </c>
      <c r="L1157" s="401">
        <v>0</v>
      </c>
      <c r="M1157" s="401">
        <v>0</v>
      </c>
      <c r="N1157" s="401">
        <v>0</v>
      </c>
      <c r="O1157" s="401">
        <v>0</v>
      </c>
      <c r="P1157" s="401">
        <v>0</v>
      </c>
      <c r="Q1157" s="401">
        <v>0</v>
      </c>
      <c r="R1157" s="401">
        <v>0</v>
      </c>
      <c r="S1157" s="401">
        <v>0</v>
      </c>
      <c r="T1157" s="401">
        <v>0</v>
      </c>
      <c r="U1157" s="401">
        <v>0</v>
      </c>
      <c r="V1157" s="401">
        <v>0</v>
      </c>
      <c r="W1157" s="401">
        <v>0</v>
      </c>
      <c r="X1157" s="401">
        <v>0</v>
      </c>
      <c r="Y1157" s="401">
        <v>0</v>
      </c>
      <c r="Z1157" s="401">
        <v>0</v>
      </c>
      <c r="AA1157" s="401">
        <v>0</v>
      </c>
      <c r="AB1157" s="401">
        <v>0</v>
      </c>
      <c r="AC1157" s="401">
        <v>0</v>
      </c>
      <c r="AD1157" s="401">
        <v>0</v>
      </c>
      <c r="AE1157" s="401">
        <v>0</v>
      </c>
      <c r="AF1157" s="401">
        <v>0</v>
      </c>
      <c r="AG1157" s="401">
        <v>0</v>
      </c>
      <c r="AH1157" s="401">
        <v>0</v>
      </c>
      <c r="AI1157" s="401">
        <v>0</v>
      </c>
      <c r="AJ1157" s="401">
        <v>0</v>
      </c>
      <c r="AK1157" s="401">
        <v>0</v>
      </c>
      <c r="AL1157" s="401">
        <v>0</v>
      </c>
      <c r="AM1157" s="401">
        <v>0</v>
      </c>
      <c r="AN1157" s="401">
        <v>0</v>
      </c>
      <c r="AO1157" s="401">
        <v>0</v>
      </c>
      <c r="AP1157" s="401">
        <v>0</v>
      </c>
      <c r="AQ1157" s="401">
        <v>0</v>
      </c>
      <c r="AR1157" s="401">
        <v>0</v>
      </c>
      <c r="AS1157" s="401">
        <v>0</v>
      </c>
      <c r="AT1157" s="401">
        <v>0</v>
      </c>
      <c r="AU1157" s="401">
        <v>0</v>
      </c>
      <c r="AV1157" s="401">
        <v>0</v>
      </c>
      <c r="AW1157" s="401">
        <v>0</v>
      </c>
      <c r="AX1157" s="401">
        <v>0</v>
      </c>
      <c r="AY1157" s="401">
        <v>0</v>
      </c>
      <c r="AZ1157" s="401">
        <v>0</v>
      </c>
      <c r="BA1157" s="401">
        <v>0</v>
      </c>
      <c r="BB1157" s="401">
        <v>0</v>
      </c>
      <c r="BC1157" s="401">
        <v>0</v>
      </c>
      <c r="BD1157" s="401">
        <v>0</v>
      </c>
      <c r="BE1157" s="401">
        <v>0</v>
      </c>
      <c r="BF1157" s="401">
        <v>0</v>
      </c>
      <c r="BG1157" s="401">
        <v>0</v>
      </c>
      <c r="BH1157" s="401">
        <v>0</v>
      </c>
      <c r="BI1157" s="401">
        <v>0</v>
      </c>
      <c r="BJ1157" s="196"/>
      <c r="BK1157" s="196"/>
      <c r="BL1157" s="196"/>
      <c r="BM1157" s="196"/>
    </row>
    <row r="1158" spans="1:65" ht="118" x14ac:dyDescent="0.35">
      <c r="A1158" s="196"/>
      <c r="B1158" s="196"/>
      <c r="C1158" s="402"/>
      <c r="D1158" s="404" t="s">
        <v>500</v>
      </c>
      <c r="E1158" s="405">
        <v>0</v>
      </c>
      <c r="F1158" s="406"/>
      <c r="G1158" s="407"/>
      <c r="H1158" s="407"/>
      <c r="I1158" s="407"/>
      <c r="J1158" s="407"/>
      <c r="K1158" s="407"/>
      <c r="L1158" s="407"/>
      <c r="M1158" s="407"/>
      <c r="N1158" s="407"/>
      <c r="O1158" s="407"/>
      <c r="P1158" s="407"/>
      <c r="Q1158" s="425"/>
      <c r="R1158" s="425"/>
      <c r="S1158" s="425"/>
      <c r="T1158" s="425"/>
      <c r="U1158" s="425"/>
      <c r="V1158" s="425"/>
      <c r="W1158" s="425"/>
      <c r="X1158" s="425"/>
      <c r="Y1158" s="425"/>
      <c r="Z1158" s="425"/>
      <c r="AA1158" s="425"/>
      <c r="AB1158" s="425"/>
      <c r="AC1158" s="425"/>
      <c r="AD1158" s="425"/>
      <c r="AE1158" s="425"/>
      <c r="AF1158" s="425"/>
      <c r="AG1158" s="425"/>
      <c r="AH1158" s="425"/>
      <c r="AI1158" s="425"/>
      <c r="AJ1158" s="425"/>
      <c r="AK1158" s="425"/>
      <c r="AL1158" s="425"/>
      <c r="AM1158" s="425"/>
      <c r="AN1158" s="425"/>
      <c r="AO1158" s="425"/>
      <c r="AP1158" s="425"/>
      <c r="AQ1158" s="425"/>
      <c r="AR1158" s="425"/>
      <c r="AS1158" s="425"/>
      <c r="AT1158" s="425"/>
      <c r="AU1158" s="425"/>
      <c r="AV1158" s="425"/>
      <c r="AW1158" s="425"/>
      <c r="AX1158" s="425"/>
      <c r="AY1158" s="425"/>
      <c r="AZ1158" s="425"/>
      <c r="BA1158" s="425"/>
      <c r="BB1158" s="425"/>
      <c r="BC1158" s="425"/>
      <c r="BD1158" s="425"/>
      <c r="BE1158" s="425"/>
      <c r="BF1158" s="425"/>
      <c r="BG1158" s="425"/>
      <c r="BH1158" s="425"/>
      <c r="BI1158" s="425"/>
      <c r="BJ1158" s="196"/>
      <c r="BK1158" s="196"/>
      <c r="BL1158" s="196"/>
      <c r="BM1158" s="196"/>
    </row>
    <row r="1159" spans="1:65" x14ac:dyDescent="0.35">
      <c r="A1159" s="196"/>
      <c r="B1159" s="196"/>
      <c r="C1159" s="402"/>
      <c r="D1159" s="404"/>
      <c r="E1159" s="405">
        <v>1</v>
      </c>
      <c r="F1159" s="406"/>
      <c r="G1159" s="523"/>
      <c r="H1159" s="425">
        <v>0</v>
      </c>
      <c r="I1159" s="425">
        <v>0</v>
      </c>
      <c r="J1159" s="425">
        <v>0</v>
      </c>
      <c r="K1159" s="425">
        <v>0</v>
      </c>
      <c r="L1159" s="425">
        <v>0</v>
      </c>
      <c r="M1159" s="425">
        <v>0</v>
      </c>
      <c r="N1159" s="425">
        <v>0</v>
      </c>
      <c r="O1159" s="425">
        <v>0</v>
      </c>
      <c r="P1159" s="425">
        <v>0</v>
      </c>
      <c r="Q1159" s="425">
        <v>0</v>
      </c>
      <c r="R1159" s="425">
        <v>0</v>
      </c>
      <c r="S1159" s="425">
        <v>0</v>
      </c>
      <c r="T1159" s="425">
        <v>0</v>
      </c>
      <c r="U1159" s="425">
        <v>0</v>
      </c>
      <c r="V1159" s="425">
        <v>0</v>
      </c>
      <c r="W1159" s="425">
        <v>0</v>
      </c>
      <c r="X1159" s="425">
        <v>0</v>
      </c>
      <c r="Y1159" s="425">
        <v>0</v>
      </c>
      <c r="Z1159" s="425">
        <v>0</v>
      </c>
      <c r="AA1159" s="425">
        <v>0</v>
      </c>
      <c r="AB1159" s="425">
        <v>0</v>
      </c>
      <c r="AC1159" s="425">
        <v>0</v>
      </c>
      <c r="AD1159" s="425">
        <v>0</v>
      </c>
      <c r="AE1159" s="425">
        <v>0</v>
      </c>
      <c r="AF1159" s="425">
        <v>0</v>
      </c>
      <c r="AG1159" s="425">
        <v>0</v>
      </c>
      <c r="AH1159" s="425">
        <v>0</v>
      </c>
      <c r="AI1159" s="425">
        <v>0</v>
      </c>
      <c r="AJ1159" s="425">
        <v>0</v>
      </c>
      <c r="AK1159" s="425">
        <v>0</v>
      </c>
      <c r="AL1159" s="425">
        <v>0</v>
      </c>
      <c r="AM1159" s="425">
        <v>0</v>
      </c>
      <c r="AN1159" s="425">
        <v>0</v>
      </c>
      <c r="AO1159" s="425">
        <v>0</v>
      </c>
      <c r="AP1159" s="425">
        <v>0</v>
      </c>
      <c r="AQ1159" s="425">
        <v>0</v>
      </c>
      <c r="AR1159" s="425">
        <v>0</v>
      </c>
      <c r="AS1159" s="425">
        <v>0</v>
      </c>
      <c r="AT1159" s="425">
        <v>0</v>
      </c>
      <c r="AU1159" s="425">
        <v>0</v>
      </c>
      <c r="AV1159" s="425">
        <v>0</v>
      </c>
      <c r="AW1159" s="425">
        <v>0</v>
      </c>
      <c r="AX1159" s="425">
        <v>0</v>
      </c>
      <c r="AY1159" s="425">
        <v>0</v>
      </c>
      <c r="AZ1159" s="425">
        <v>0</v>
      </c>
      <c r="BA1159" s="425">
        <v>0</v>
      </c>
      <c r="BB1159" s="425">
        <v>0</v>
      </c>
      <c r="BC1159" s="425">
        <v>0</v>
      </c>
      <c r="BD1159" s="425">
        <v>0</v>
      </c>
      <c r="BE1159" s="425">
        <v>0</v>
      </c>
      <c r="BF1159" s="425">
        <v>0</v>
      </c>
      <c r="BG1159" s="425">
        <v>0</v>
      </c>
      <c r="BH1159" s="425">
        <v>0</v>
      </c>
      <c r="BI1159" s="425">
        <v>0</v>
      </c>
      <c r="BJ1159" s="196"/>
      <c r="BK1159" s="196"/>
      <c r="BL1159" s="196"/>
      <c r="BM1159" s="196"/>
    </row>
    <row r="1160" spans="1:65" x14ac:dyDescent="0.35">
      <c r="A1160" s="196"/>
      <c r="B1160" s="196"/>
      <c r="C1160" s="402"/>
      <c r="D1160" s="404"/>
      <c r="E1160" s="405">
        <v>2</v>
      </c>
      <c r="F1160" s="406"/>
      <c r="G1160" s="408"/>
      <c r="H1160" s="524"/>
      <c r="I1160" s="425">
        <v>0</v>
      </c>
      <c r="J1160" s="425">
        <v>0</v>
      </c>
      <c r="K1160" s="425">
        <v>0</v>
      </c>
      <c r="L1160" s="425">
        <v>0</v>
      </c>
      <c r="M1160" s="425">
        <v>0</v>
      </c>
      <c r="N1160" s="425">
        <v>0</v>
      </c>
      <c r="O1160" s="425">
        <v>0</v>
      </c>
      <c r="P1160" s="425">
        <v>0</v>
      </c>
      <c r="Q1160" s="425">
        <v>0</v>
      </c>
      <c r="R1160" s="425">
        <v>0</v>
      </c>
      <c r="S1160" s="425">
        <v>0</v>
      </c>
      <c r="T1160" s="425">
        <v>0</v>
      </c>
      <c r="U1160" s="425">
        <v>0</v>
      </c>
      <c r="V1160" s="425">
        <v>0</v>
      </c>
      <c r="W1160" s="425">
        <v>0</v>
      </c>
      <c r="X1160" s="425">
        <v>0</v>
      </c>
      <c r="Y1160" s="425">
        <v>0</v>
      </c>
      <c r="Z1160" s="425">
        <v>0</v>
      </c>
      <c r="AA1160" s="425">
        <v>0</v>
      </c>
      <c r="AB1160" s="425">
        <v>0</v>
      </c>
      <c r="AC1160" s="425">
        <v>0</v>
      </c>
      <c r="AD1160" s="425">
        <v>0</v>
      </c>
      <c r="AE1160" s="425">
        <v>0</v>
      </c>
      <c r="AF1160" s="425">
        <v>0</v>
      </c>
      <c r="AG1160" s="425">
        <v>0</v>
      </c>
      <c r="AH1160" s="425">
        <v>0</v>
      </c>
      <c r="AI1160" s="425">
        <v>0</v>
      </c>
      <c r="AJ1160" s="425">
        <v>0</v>
      </c>
      <c r="AK1160" s="425">
        <v>0</v>
      </c>
      <c r="AL1160" s="425">
        <v>0</v>
      </c>
      <c r="AM1160" s="425">
        <v>0</v>
      </c>
      <c r="AN1160" s="425">
        <v>0</v>
      </c>
      <c r="AO1160" s="425">
        <v>0</v>
      </c>
      <c r="AP1160" s="425">
        <v>0</v>
      </c>
      <c r="AQ1160" s="425">
        <v>0</v>
      </c>
      <c r="AR1160" s="425">
        <v>0</v>
      </c>
      <c r="AS1160" s="425">
        <v>0</v>
      </c>
      <c r="AT1160" s="425">
        <v>0</v>
      </c>
      <c r="AU1160" s="425">
        <v>0</v>
      </c>
      <c r="AV1160" s="425">
        <v>0</v>
      </c>
      <c r="AW1160" s="425">
        <v>0</v>
      </c>
      <c r="AX1160" s="425">
        <v>0</v>
      </c>
      <c r="AY1160" s="425">
        <v>0</v>
      </c>
      <c r="AZ1160" s="425">
        <v>0</v>
      </c>
      <c r="BA1160" s="425">
        <v>0</v>
      </c>
      <c r="BB1160" s="425">
        <v>0</v>
      </c>
      <c r="BC1160" s="425">
        <v>0</v>
      </c>
      <c r="BD1160" s="425">
        <v>0</v>
      </c>
      <c r="BE1160" s="425">
        <v>0</v>
      </c>
      <c r="BF1160" s="425">
        <v>0</v>
      </c>
      <c r="BG1160" s="425">
        <v>0</v>
      </c>
      <c r="BH1160" s="425">
        <v>0</v>
      </c>
      <c r="BI1160" s="425">
        <v>0</v>
      </c>
      <c r="BJ1160" s="407"/>
      <c r="BK1160" s="196"/>
      <c r="BL1160" s="196"/>
      <c r="BM1160" s="196"/>
    </row>
    <row r="1161" spans="1:65" x14ac:dyDescent="0.35">
      <c r="A1161" s="196"/>
      <c r="B1161" s="196"/>
      <c r="C1161" s="402"/>
      <c r="D1161" s="404"/>
      <c r="E1161" s="405">
        <v>3</v>
      </c>
      <c r="F1161" s="406"/>
      <c r="G1161" s="408"/>
      <c r="H1161" s="409"/>
      <c r="I1161" s="524"/>
      <c r="J1161" s="425">
        <v>0</v>
      </c>
      <c r="K1161" s="425">
        <v>0</v>
      </c>
      <c r="L1161" s="425">
        <v>0</v>
      </c>
      <c r="M1161" s="425">
        <v>0</v>
      </c>
      <c r="N1161" s="425">
        <v>0</v>
      </c>
      <c r="O1161" s="425">
        <v>0</v>
      </c>
      <c r="P1161" s="425">
        <v>0</v>
      </c>
      <c r="Q1161" s="425">
        <v>0</v>
      </c>
      <c r="R1161" s="425">
        <v>0</v>
      </c>
      <c r="S1161" s="425">
        <v>0</v>
      </c>
      <c r="T1161" s="425">
        <v>0</v>
      </c>
      <c r="U1161" s="425">
        <v>0</v>
      </c>
      <c r="V1161" s="425">
        <v>0</v>
      </c>
      <c r="W1161" s="425">
        <v>0</v>
      </c>
      <c r="X1161" s="425">
        <v>0</v>
      </c>
      <c r="Y1161" s="425">
        <v>0</v>
      </c>
      <c r="Z1161" s="425">
        <v>0</v>
      </c>
      <c r="AA1161" s="425">
        <v>0</v>
      </c>
      <c r="AB1161" s="425">
        <v>0</v>
      </c>
      <c r="AC1161" s="425">
        <v>0</v>
      </c>
      <c r="AD1161" s="425">
        <v>0</v>
      </c>
      <c r="AE1161" s="425">
        <v>0</v>
      </c>
      <c r="AF1161" s="425">
        <v>0</v>
      </c>
      <c r="AG1161" s="425">
        <v>0</v>
      </c>
      <c r="AH1161" s="425">
        <v>0</v>
      </c>
      <c r="AI1161" s="425">
        <v>0</v>
      </c>
      <c r="AJ1161" s="425">
        <v>0</v>
      </c>
      <c r="AK1161" s="425">
        <v>0</v>
      </c>
      <c r="AL1161" s="425">
        <v>0</v>
      </c>
      <c r="AM1161" s="425">
        <v>0</v>
      </c>
      <c r="AN1161" s="425">
        <v>0</v>
      </c>
      <c r="AO1161" s="425">
        <v>0</v>
      </c>
      <c r="AP1161" s="425">
        <v>0</v>
      </c>
      <c r="AQ1161" s="425">
        <v>0</v>
      </c>
      <c r="AR1161" s="425">
        <v>0</v>
      </c>
      <c r="AS1161" s="425">
        <v>0</v>
      </c>
      <c r="AT1161" s="425">
        <v>0</v>
      </c>
      <c r="AU1161" s="425">
        <v>0</v>
      </c>
      <c r="AV1161" s="425">
        <v>0</v>
      </c>
      <c r="AW1161" s="425">
        <v>0</v>
      </c>
      <c r="AX1161" s="425">
        <v>0</v>
      </c>
      <c r="AY1161" s="425">
        <v>0</v>
      </c>
      <c r="AZ1161" s="425">
        <v>0</v>
      </c>
      <c r="BA1161" s="425">
        <v>0</v>
      </c>
      <c r="BB1161" s="425">
        <v>0</v>
      </c>
      <c r="BC1161" s="425">
        <v>0</v>
      </c>
      <c r="BD1161" s="425">
        <v>0</v>
      </c>
      <c r="BE1161" s="425">
        <v>0</v>
      </c>
      <c r="BF1161" s="425">
        <v>0</v>
      </c>
      <c r="BG1161" s="425">
        <v>0</v>
      </c>
      <c r="BH1161" s="425">
        <v>0</v>
      </c>
      <c r="BI1161" s="425">
        <v>0</v>
      </c>
      <c r="BJ1161" s="196"/>
      <c r="BK1161" s="196"/>
      <c r="BL1161" s="196"/>
      <c r="BM1161" s="196"/>
    </row>
    <row r="1162" spans="1:65" x14ac:dyDescent="0.35">
      <c r="A1162" s="196"/>
      <c r="B1162" s="196"/>
      <c r="C1162" s="402"/>
      <c r="D1162" s="404"/>
      <c r="E1162" s="405">
        <v>4</v>
      </c>
      <c r="F1162" s="406"/>
      <c r="G1162" s="408"/>
      <c r="H1162" s="409"/>
      <c r="I1162" s="409"/>
      <c r="J1162" s="524"/>
      <c r="K1162" s="425">
        <v>0</v>
      </c>
      <c r="L1162" s="425">
        <v>0</v>
      </c>
      <c r="M1162" s="425">
        <v>0</v>
      </c>
      <c r="N1162" s="425">
        <v>0</v>
      </c>
      <c r="O1162" s="425">
        <v>0</v>
      </c>
      <c r="P1162" s="425">
        <v>0</v>
      </c>
      <c r="Q1162" s="425">
        <v>0</v>
      </c>
      <c r="R1162" s="425">
        <v>0</v>
      </c>
      <c r="S1162" s="425">
        <v>0</v>
      </c>
      <c r="T1162" s="425">
        <v>0</v>
      </c>
      <c r="U1162" s="425">
        <v>0</v>
      </c>
      <c r="V1162" s="425">
        <v>0</v>
      </c>
      <c r="W1162" s="425">
        <v>0</v>
      </c>
      <c r="X1162" s="425">
        <v>0</v>
      </c>
      <c r="Y1162" s="425">
        <v>0</v>
      </c>
      <c r="Z1162" s="425">
        <v>0</v>
      </c>
      <c r="AA1162" s="425">
        <v>0</v>
      </c>
      <c r="AB1162" s="425">
        <v>0</v>
      </c>
      <c r="AC1162" s="425">
        <v>0</v>
      </c>
      <c r="AD1162" s="425">
        <v>0</v>
      </c>
      <c r="AE1162" s="425">
        <v>0</v>
      </c>
      <c r="AF1162" s="425">
        <v>0</v>
      </c>
      <c r="AG1162" s="425">
        <v>0</v>
      </c>
      <c r="AH1162" s="425">
        <v>0</v>
      </c>
      <c r="AI1162" s="425">
        <v>0</v>
      </c>
      <c r="AJ1162" s="425">
        <v>0</v>
      </c>
      <c r="AK1162" s="425">
        <v>0</v>
      </c>
      <c r="AL1162" s="425">
        <v>0</v>
      </c>
      <c r="AM1162" s="425">
        <v>0</v>
      </c>
      <c r="AN1162" s="425">
        <v>0</v>
      </c>
      <c r="AO1162" s="425">
        <v>0</v>
      </c>
      <c r="AP1162" s="425">
        <v>0</v>
      </c>
      <c r="AQ1162" s="425">
        <v>0</v>
      </c>
      <c r="AR1162" s="425">
        <v>0</v>
      </c>
      <c r="AS1162" s="425">
        <v>0</v>
      </c>
      <c r="AT1162" s="425">
        <v>0</v>
      </c>
      <c r="AU1162" s="425">
        <v>0</v>
      </c>
      <c r="AV1162" s="425">
        <v>0</v>
      </c>
      <c r="AW1162" s="425">
        <v>0</v>
      </c>
      <c r="AX1162" s="425">
        <v>0</v>
      </c>
      <c r="AY1162" s="425">
        <v>0</v>
      </c>
      <c r="AZ1162" s="425">
        <v>0</v>
      </c>
      <c r="BA1162" s="425">
        <v>0</v>
      </c>
      <c r="BB1162" s="425">
        <v>0</v>
      </c>
      <c r="BC1162" s="425">
        <v>0</v>
      </c>
      <c r="BD1162" s="425">
        <v>0</v>
      </c>
      <c r="BE1162" s="425">
        <v>0</v>
      </c>
      <c r="BF1162" s="425">
        <v>0</v>
      </c>
      <c r="BG1162" s="425">
        <v>0</v>
      </c>
      <c r="BH1162" s="425">
        <v>0</v>
      </c>
      <c r="BI1162" s="425">
        <v>0</v>
      </c>
      <c r="BJ1162" s="196"/>
      <c r="BK1162" s="196"/>
      <c r="BL1162" s="196"/>
      <c r="BM1162" s="196"/>
    </row>
    <row r="1163" spans="1:65" x14ac:dyDescent="0.35">
      <c r="A1163" s="196"/>
      <c r="B1163" s="196"/>
      <c r="C1163" s="402"/>
      <c r="D1163" s="404"/>
      <c r="E1163" s="405">
        <v>5</v>
      </c>
      <c r="F1163" s="406"/>
      <c r="G1163" s="408"/>
      <c r="H1163" s="409"/>
      <c r="I1163" s="409"/>
      <c r="J1163" s="409"/>
      <c r="K1163" s="524"/>
      <c r="L1163" s="425">
        <v>0</v>
      </c>
      <c r="M1163" s="425">
        <v>0</v>
      </c>
      <c r="N1163" s="425">
        <v>0</v>
      </c>
      <c r="O1163" s="425">
        <v>0</v>
      </c>
      <c r="P1163" s="425">
        <v>0</v>
      </c>
      <c r="Q1163" s="425">
        <v>0</v>
      </c>
      <c r="R1163" s="425">
        <v>0</v>
      </c>
      <c r="S1163" s="425">
        <v>0</v>
      </c>
      <c r="T1163" s="425">
        <v>0</v>
      </c>
      <c r="U1163" s="425">
        <v>0</v>
      </c>
      <c r="V1163" s="425">
        <v>0</v>
      </c>
      <c r="W1163" s="425">
        <v>0</v>
      </c>
      <c r="X1163" s="425">
        <v>0</v>
      </c>
      <c r="Y1163" s="425">
        <v>0</v>
      </c>
      <c r="Z1163" s="425">
        <v>0</v>
      </c>
      <c r="AA1163" s="425">
        <v>0</v>
      </c>
      <c r="AB1163" s="425">
        <v>0</v>
      </c>
      <c r="AC1163" s="425">
        <v>0</v>
      </c>
      <c r="AD1163" s="425">
        <v>0</v>
      </c>
      <c r="AE1163" s="425">
        <v>0</v>
      </c>
      <c r="AF1163" s="425">
        <v>0</v>
      </c>
      <c r="AG1163" s="425">
        <v>0</v>
      </c>
      <c r="AH1163" s="425">
        <v>0</v>
      </c>
      <c r="AI1163" s="425">
        <v>0</v>
      </c>
      <c r="AJ1163" s="425">
        <v>0</v>
      </c>
      <c r="AK1163" s="425">
        <v>0</v>
      </c>
      <c r="AL1163" s="425">
        <v>0</v>
      </c>
      <c r="AM1163" s="425">
        <v>0</v>
      </c>
      <c r="AN1163" s="425">
        <v>0</v>
      </c>
      <c r="AO1163" s="425">
        <v>0</v>
      </c>
      <c r="AP1163" s="425">
        <v>0</v>
      </c>
      <c r="AQ1163" s="425">
        <v>0</v>
      </c>
      <c r="AR1163" s="425">
        <v>0</v>
      </c>
      <c r="AS1163" s="425">
        <v>0</v>
      </c>
      <c r="AT1163" s="425">
        <v>0</v>
      </c>
      <c r="AU1163" s="425">
        <v>0</v>
      </c>
      <c r="AV1163" s="425">
        <v>0</v>
      </c>
      <c r="AW1163" s="425">
        <v>0</v>
      </c>
      <c r="AX1163" s="425">
        <v>0</v>
      </c>
      <c r="AY1163" s="425">
        <v>0</v>
      </c>
      <c r="AZ1163" s="425">
        <v>0</v>
      </c>
      <c r="BA1163" s="425">
        <v>0</v>
      </c>
      <c r="BB1163" s="425">
        <v>0</v>
      </c>
      <c r="BC1163" s="425">
        <v>0</v>
      </c>
      <c r="BD1163" s="425">
        <v>0</v>
      </c>
      <c r="BE1163" s="425">
        <v>0</v>
      </c>
      <c r="BF1163" s="425">
        <v>0</v>
      </c>
      <c r="BG1163" s="425">
        <v>0</v>
      </c>
      <c r="BH1163" s="425">
        <v>0</v>
      </c>
      <c r="BI1163" s="425">
        <v>0</v>
      </c>
      <c r="BJ1163" s="196"/>
      <c r="BK1163" s="196"/>
      <c r="BL1163" s="196"/>
      <c r="BM1163" s="196"/>
    </row>
    <row r="1164" spans="1:65" x14ac:dyDescent="0.35">
      <c r="A1164" s="196"/>
      <c r="B1164" s="196"/>
      <c r="C1164" s="402"/>
      <c r="D1164" s="404"/>
      <c r="E1164" s="405">
        <v>6</v>
      </c>
      <c r="F1164" s="406"/>
      <c r="G1164" s="408"/>
      <c r="H1164" s="409"/>
      <c r="I1164" s="409"/>
      <c r="J1164" s="409"/>
      <c r="K1164" s="409"/>
      <c r="L1164" s="524"/>
      <c r="M1164" s="425">
        <v>0</v>
      </c>
      <c r="N1164" s="425">
        <v>0</v>
      </c>
      <c r="O1164" s="425">
        <v>0</v>
      </c>
      <c r="P1164" s="425">
        <v>0</v>
      </c>
      <c r="Q1164" s="425">
        <v>0</v>
      </c>
      <c r="R1164" s="425">
        <v>0</v>
      </c>
      <c r="S1164" s="425">
        <v>0</v>
      </c>
      <c r="T1164" s="425">
        <v>0</v>
      </c>
      <c r="U1164" s="425">
        <v>0</v>
      </c>
      <c r="V1164" s="425">
        <v>0</v>
      </c>
      <c r="W1164" s="425">
        <v>0</v>
      </c>
      <c r="X1164" s="425">
        <v>0</v>
      </c>
      <c r="Y1164" s="425">
        <v>0</v>
      </c>
      <c r="Z1164" s="425">
        <v>0</v>
      </c>
      <c r="AA1164" s="425">
        <v>0</v>
      </c>
      <c r="AB1164" s="425">
        <v>0</v>
      </c>
      <c r="AC1164" s="425">
        <v>0</v>
      </c>
      <c r="AD1164" s="425">
        <v>0</v>
      </c>
      <c r="AE1164" s="425">
        <v>0</v>
      </c>
      <c r="AF1164" s="425">
        <v>0</v>
      </c>
      <c r="AG1164" s="425">
        <v>0</v>
      </c>
      <c r="AH1164" s="425">
        <v>0</v>
      </c>
      <c r="AI1164" s="425">
        <v>0</v>
      </c>
      <c r="AJ1164" s="425">
        <v>0</v>
      </c>
      <c r="AK1164" s="425">
        <v>0</v>
      </c>
      <c r="AL1164" s="425">
        <v>0</v>
      </c>
      <c r="AM1164" s="425">
        <v>0</v>
      </c>
      <c r="AN1164" s="425">
        <v>0</v>
      </c>
      <c r="AO1164" s="425">
        <v>0</v>
      </c>
      <c r="AP1164" s="425">
        <v>0</v>
      </c>
      <c r="AQ1164" s="425">
        <v>0</v>
      </c>
      <c r="AR1164" s="425">
        <v>0</v>
      </c>
      <c r="AS1164" s="425">
        <v>0</v>
      </c>
      <c r="AT1164" s="425">
        <v>0</v>
      </c>
      <c r="AU1164" s="425">
        <v>0</v>
      </c>
      <c r="AV1164" s="425">
        <v>0</v>
      </c>
      <c r="AW1164" s="425">
        <v>0</v>
      </c>
      <c r="AX1164" s="425">
        <v>0</v>
      </c>
      <c r="AY1164" s="425">
        <v>0</v>
      </c>
      <c r="AZ1164" s="425">
        <v>0</v>
      </c>
      <c r="BA1164" s="425">
        <v>0</v>
      </c>
      <c r="BB1164" s="425">
        <v>0</v>
      </c>
      <c r="BC1164" s="425">
        <v>0</v>
      </c>
      <c r="BD1164" s="425">
        <v>0</v>
      </c>
      <c r="BE1164" s="425">
        <v>0</v>
      </c>
      <c r="BF1164" s="425">
        <v>0</v>
      </c>
      <c r="BG1164" s="425">
        <v>0</v>
      </c>
      <c r="BH1164" s="425">
        <v>0</v>
      </c>
      <c r="BI1164" s="425">
        <v>0</v>
      </c>
      <c r="BJ1164" s="196"/>
      <c r="BK1164" s="196"/>
      <c r="BL1164" s="196"/>
      <c r="BM1164" s="196"/>
    </row>
    <row r="1165" spans="1:65" x14ac:dyDescent="0.35">
      <c r="A1165" s="196"/>
      <c r="B1165" s="196"/>
      <c r="C1165" s="402"/>
      <c r="D1165" s="404"/>
      <c r="E1165" s="405">
        <v>7</v>
      </c>
      <c r="F1165" s="406"/>
      <c r="G1165" s="408"/>
      <c r="H1165" s="409"/>
      <c r="I1165" s="409"/>
      <c r="J1165" s="409"/>
      <c r="K1165" s="409"/>
      <c r="L1165" s="409"/>
      <c r="M1165" s="524"/>
      <c r="N1165" s="425">
        <v>0</v>
      </c>
      <c r="O1165" s="425">
        <v>0</v>
      </c>
      <c r="P1165" s="425">
        <v>0</v>
      </c>
      <c r="Q1165" s="425">
        <v>0</v>
      </c>
      <c r="R1165" s="425">
        <v>0</v>
      </c>
      <c r="S1165" s="425">
        <v>0</v>
      </c>
      <c r="T1165" s="425">
        <v>0</v>
      </c>
      <c r="U1165" s="425">
        <v>0</v>
      </c>
      <c r="V1165" s="425">
        <v>0</v>
      </c>
      <c r="W1165" s="425">
        <v>0</v>
      </c>
      <c r="X1165" s="425">
        <v>0</v>
      </c>
      <c r="Y1165" s="425">
        <v>0</v>
      </c>
      <c r="Z1165" s="425">
        <v>0</v>
      </c>
      <c r="AA1165" s="425">
        <v>0</v>
      </c>
      <c r="AB1165" s="425">
        <v>0</v>
      </c>
      <c r="AC1165" s="425">
        <v>0</v>
      </c>
      <c r="AD1165" s="425">
        <v>0</v>
      </c>
      <c r="AE1165" s="425">
        <v>0</v>
      </c>
      <c r="AF1165" s="425">
        <v>0</v>
      </c>
      <c r="AG1165" s="425">
        <v>0</v>
      </c>
      <c r="AH1165" s="425">
        <v>0</v>
      </c>
      <c r="AI1165" s="425">
        <v>0</v>
      </c>
      <c r="AJ1165" s="425">
        <v>0</v>
      </c>
      <c r="AK1165" s="425">
        <v>0</v>
      </c>
      <c r="AL1165" s="425">
        <v>0</v>
      </c>
      <c r="AM1165" s="425">
        <v>0</v>
      </c>
      <c r="AN1165" s="425">
        <v>0</v>
      </c>
      <c r="AO1165" s="425">
        <v>0</v>
      </c>
      <c r="AP1165" s="425">
        <v>0</v>
      </c>
      <c r="AQ1165" s="425">
        <v>0</v>
      </c>
      <c r="AR1165" s="425">
        <v>0</v>
      </c>
      <c r="AS1165" s="425">
        <v>0</v>
      </c>
      <c r="AT1165" s="425">
        <v>0</v>
      </c>
      <c r="AU1165" s="425">
        <v>0</v>
      </c>
      <c r="AV1165" s="425">
        <v>0</v>
      </c>
      <c r="AW1165" s="425">
        <v>0</v>
      </c>
      <c r="AX1165" s="425">
        <v>0</v>
      </c>
      <c r="AY1165" s="425">
        <v>0</v>
      </c>
      <c r="AZ1165" s="425">
        <v>0</v>
      </c>
      <c r="BA1165" s="425">
        <v>0</v>
      </c>
      <c r="BB1165" s="425">
        <v>0</v>
      </c>
      <c r="BC1165" s="425">
        <v>0</v>
      </c>
      <c r="BD1165" s="425">
        <v>0</v>
      </c>
      <c r="BE1165" s="425">
        <v>0</v>
      </c>
      <c r="BF1165" s="425">
        <v>0</v>
      </c>
      <c r="BG1165" s="425">
        <v>0</v>
      </c>
      <c r="BH1165" s="425">
        <v>0</v>
      </c>
      <c r="BI1165" s="425">
        <v>0</v>
      </c>
      <c r="BJ1165" s="196"/>
      <c r="BK1165" s="196"/>
      <c r="BL1165" s="196"/>
      <c r="BM1165" s="196"/>
    </row>
    <row r="1166" spans="1:65" x14ac:dyDescent="0.35">
      <c r="A1166" s="196"/>
      <c r="B1166" s="196"/>
      <c r="C1166" s="402"/>
      <c r="D1166" s="404"/>
      <c r="E1166" s="405">
        <v>8</v>
      </c>
      <c r="F1166" s="406"/>
      <c r="G1166" s="408"/>
      <c r="H1166" s="409"/>
      <c r="I1166" s="409"/>
      <c r="J1166" s="409"/>
      <c r="K1166" s="409"/>
      <c r="L1166" s="409"/>
      <c r="M1166" s="409"/>
      <c r="N1166" s="524"/>
      <c r="O1166" s="425">
        <v>0</v>
      </c>
      <c r="P1166" s="425">
        <v>0</v>
      </c>
      <c r="Q1166" s="425">
        <v>0</v>
      </c>
      <c r="R1166" s="425">
        <v>0</v>
      </c>
      <c r="S1166" s="425">
        <v>0</v>
      </c>
      <c r="T1166" s="425">
        <v>0</v>
      </c>
      <c r="U1166" s="425">
        <v>0</v>
      </c>
      <c r="V1166" s="425">
        <v>0</v>
      </c>
      <c r="W1166" s="425">
        <v>0</v>
      </c>
      <c r="X1166" s="425">
        <v>0</v>
      </c>
      <c r="Y1166" s="425">
        <v>0</v>
      </c>
      <c r="Z1166" s="425">
        <v>0</v>
      </c>
      <c r="AA1166" s="425">
        <v>0</v>
      </c>
      <c r="AB1166" s="425">
        <v>0</v>
      </c>
      <c r="AC1166" s="425">
        <v>0</v>
      </c>
      <c r="AD1166" s="425">
        <v>0</v>
      </c>
      <c r="AE1166" s="425">
        <v>0</v>
      </c>
      <c r="AF1166" s="425">
        <v>0</v>
      </c>
      <c r="AG1166" s="425">
        <v>0</v>
      </c>
      <c r="AH1166" s="425">
        <v>0</v>
      </c>
      <c r="AI1166" s="425">
        <v>0</v>
      </c>
      <c r="AJ1166" s="425">
        <v>0</v>
      </c>
      <c r="AK1166" s="425">
        <v>0</v>
      </c>
      <c r="AL1166" s="425">
        <v>0</v>
      </c>
      <c r="AM1166" s="425">
        <v>0</v>
      </c>
      <c r="AN1166" s="425">
        <v>0</v>
      </c>
      <c r="AO1166" s="425">
        <v>0</v>
      </c>
      <c r="AP1166" s="425">
        <v>0</v>
      </c>
      <c r="AQ1166" s="425">
        <v>0</v>
      </c>
      <c r="AR1166" s="425">
        <v>0</v>
      </c>
      <c r="AS1166" s="425">
        <v>0</v>
      </c>
      <c r="AT1166" s="425">
        <v>0</v>
      </c>
      <c r="AU1166" s="425">
        <v>0</v>
      </c>
      <c r="AV1166" s="425">
        <v>0</v>
      </c>
      <c r="AW1166" s="425">
        <v>0</v>
      </c>
      <c r="AX1166" s="425">
        <v>0</v>
      </c>
      <c r="AY1166" s="425">
        <v>0</v>
      </c>
      <c r="AZ1166" s="425">
        <v>0</v>
      </c>
      <c r="BA1166" s="425">
        <v>0</v>
      </c>
      <c r="BB1166" s="425">
        <v>0</v>
      </c>
      <c r="BC1166" s="425">
        <v>0</v>
      </c>
      <c r="BD1166" s="425">
        <v>0</v>
      </c>
      <c r="BE1166" s="425">
        <v>0</v>
      </c>
      <c r="BF1166" s="425">
        <v>0</v>
      </c>
      <c r="BG1166" s="425">
        <v>0</v>
      </c>
      <c r="BH1166" s="425">
        <v>0</v>
      </c>
      <c r="BI1166" s="425">
        <v>0</v>
      </c>
      <c r="BJ1166" s="196"/>
      <c r="BK1166" s="196"/>
      <c r="BL1166" s="196"/>
      <c r="BM1166" s="196"/>
    </row>
    <row r="1167" spans="1:65" x14ac:dyDescent="0.35">
      <c r="A1167" s="196"/>
      <c r="B1167" s="196"/>
      <c r="C1167" s="402"/>
      <c r="D1167" s="404"/>
      <c r="E1167" s="405">
        <v>9</v>
      </c>
      <c r="F1167" s="406"/>
      <c r="G1167" s="408"/>
      <c r="H1167" s="409"/>
      <c r="I1167" s="409"/>
      <c r="J1167" s="409"/>
      <c r="K1167" s="409"/>
      <c r="L1167" s="409"/>
      <c r="M1167" s="409"/>
      <c r="N1167" s="409"/>
      <c r="O1167" s="524"/>
      <c r="P1167" s="425">
        <v>0</v>
      </c>
      <c r="Q1167" s="425">
        <v>0</v>
      </c>
      <c r="R1167" s="425">
        <v>0</v>
      </c>
      <c r="S1167" s="425">
        <v>0</v>
      </c>
      <c r="T1167" s="425">
        <v>0</v>
      </c>
      <c r="U1167" s="425">
        <v>0</v>
      </c>
      <c r="V1167" s="425">
        <v>0</v>
      </c>
      <c r="W1167" s="425">
        <v>0</v>
      </c>
      <c r="X1167" s="425">
        <v>0</v>
      </c>
      <c r="Y1167" s="425">
        <v>0</v>
      </c>
      <c r="Z1167" s="425">
        <v>0</v>
      </c>
      <c r="AA1167" s="425">
        <v>0</v>
      </c>
      <c r="AB1167" s="425">
        <v>0</v>
      </c>
      <c r="AC1167" s="425">
        <v>0</v>
      </c>
      <c r="AD1167" s="425">
        <v>0</v>
      </c>
      <c r="AE1167" s="425">
        <v>0</v>
      </c>
      <c r="AF1167" s="425">
        <v>0</v>
      </c>
      <c r="AG1167" s="425">
        <v>0</v>
      </c>
      <c r="AH1167" s="425">
        <v>0</v>
      </c>
      <c r="AI1167" s="425">
        <v>0</v>
      </c>
      <c r="AJ1167" s="425">
        <v>0</v>
      </c>
      <c r="AK1167" s="425">
        <v>0</v>
      </c>
      <c r="AL1167" s="425">
        <v>0</v>
      </c>
      <c r="AM1167" s="425">
        <v>0</v>
      </c>
      <c r="AN1167" s="425">
        <v>0</v>
      </c>
      <c r="AO1167" s="425">
        <v>0</v>
      </c>
      <c r="AP1167" s="425">
        <v>0</v>
      </c>
      <c r="AQ1167" s="425">
        <v>0</v>
      </c>
      <c r="AR1167" s="425">
        <v>0</v>
      </c>
      <c r="AS1167" s="425">
        <v>0</v>
      </c>
      <c r="AT1167" s="425">
        <v>0</v>
      </c>
      <c r="AU1167" s="425">
        <v>0</v>
      </c>
      <c r="AV1167" s="425">
        <v>0</v>
      </c>
      <c r="AW1167" s="425">
        <v>0</v>
      </c>
      <c r="AX1167" s="425">
        <v>0</v>
      </c>
      <c r="AY1167" s="425">
        <v>0</v>
      </c>
      <c r="AZ1167" s="425">
        <v>0</v>
      </c>
      <c r="BA1167" s="425">
        <v>0</v>
      </c>
      <c r="BB1167" s="425">
        <v>0</v>
      </c>
      <c r="BC1167" s="425">
        <v>0</v>
      </c>
      <c r="BD1167" s="425">
        <v>0</v>
      </c>
      <c r="BE1167" s="425">
        <v>0</v>
      </c>
      <c r="BF1167" s="425">
        <v>0</v>
      </c>
      <c r="BG1167" s="425">
        <v>0</v>
      </c>
      <c r="BH1167" s="425">
        <v>0</v>
      </c>
      <c r="BI1167" s="425">
        <v>0</v>
      </c>
      <c r="BJ1167" s="196"/>
      <c r="BK1167" s="196"/>
      <c r="BL1167" s="196"/>
      <c r="BM1167" s="196"/>
    </row>
    <row r="1168" spans="1:65" x14ac:dyDescent="0.35">
      <c r="A1168" s="196"/>
      <c r="B1168" s="196"/>
      <c r="C1168" s="402"/>
      <c r="D1168" s="404"/>
      <c r="E1168" s="411">
        <v>10</v>
      </c>
      <c r="F1168" s="406"/>
      <c r="G1168" s="408"/>
      <c r="H1168" s="409"/>
      <c r="I1168" s="409"/>
      <c r="J1168" s="409"/>
      <c r="K1168" s="409"/>
      <c r="L1168" s="409"/>
      <c r="M1168" s="409"/>
      <c r="N1168" s="409"/>
      <c r="O1168" s="409"/>
      <c r="P1168" s="524"/>
      <c r="Q1168" s="425">
        <v>0</v>
      </c>
      <c r="R1168" s="425">
        <v>0</v>
      </c>
      <c r="S1168" s="425">
        <v>0</v>
      </c>
      <c r="T1168" s="425">
        <v>0</v>
      </c>
      <c r="U1168" s="425">
        <v>0</v>
      </c>
      <c r="V1168" s="425">
        <v>0</v>
      </c>
      <c r="W1168" s="425">
        <v>0</v>
      </c>
      <c r="X1168" s="425">
        <v>0</v>
      </c>
      <c r="Y1168" s="425">
        <v>0</v>
      </c>
      <c r="Z1168" s="425">
        <v>0</v>
      </c>
      <c r="AA1168" s="425">
        <v>0</v>
      </c>
      <c r="AB1168" s="425">
        <v>0</v>
      </c>
      <c r="AC1168" s="425">
        <v>0</v>
      </c>
      <c r="AD1168" s="425">
        <v>0</v>
      </c>
      <c r="AE1168" s="425">
        <v>0</v>
      </c>
      <c r="AF1168" s="425">
        <v>0</v>
      </c>
      <c r="AG1168" s="425">
        <v>0</v>
      </c>
      <c r="AH1168" s="425">
        <v>0</v>
      </c>
      <c r="AI1168" s="425">
        <v>0</v>
      </c>
      <c r="AJ1168" s="425">
        <v>0</v>
      </c>
      <c r="AK1168" s="425">
        <v>0</v>
      </c>
      <c r="AL1168" s="425">
        <v>0</v>
      </c>
      <c r="AM1168" s="425">
        <v>0</v>
      </c>
      <c r="AN1168" s="425">
        <v>0</v>
      </c>
      <c r="AO1168" s="425">
        <v>0</v>
      </c>
      <c r="AP1168" s="425">
        <v>0</v>
      </c>
      <c r="AQ1168" s="425">
        <v>0</v>
      </c>
      <c r="AR1168" s="425">
        <v>0</v>
      </c>
      <c r="AS1168" s="425">
        <v>0</v>
      </c>
      <c r="AT1168" s="425">
        <v>0</v>
      </c>
      <c r="AU1168" s="425">
        <v>0</v>
      </c>
      <c r="AV1168" s="425">
        <v>0</v>
      </c>
      <c r="AW1168" s="425">
        <v>0</v>
      </c>
      <c r="AX1168" s="425">
        <v>0</v>
      </c>
      <c r="AY1168" s="425">
        <v>0</v>
      </c>
      <c r="AZ1168" s="425">
        <v>0</v>
      </c>
      <c r="BA1168" s="425">
        <v>0</v>
      </c>
      <c r="BB1168" s="425">
        <v>0</v>
      </c>
      <c r="BC1168" s="425">
        <v>0</v>
      </c>
      <c r="BD1168" s="425">
        <v>0</v>
      </c>
      <c r="BE1168" s="425">
        <v>0</v>
      </c>
      <c r="BF1168" s="425">
        <v>0</v>
      </c>
      <c r="BG1168" s="425">
        <v>0</v>
      </c>
      <c r="BH1168" s="425">
        <v>0</v>
      </c>
      <c r="BI1168" s="425">
        <v>0</v>
      </c>
      <c r="BJ1168" s="196"/>
      <c r="BK1168" s="196"/>
      <c r="BL1168" s="196"/>
      <c r="BM1168" s="196"/>
    </row>
    <row r="1169" spans="1:65" x14ac:dyDescent="0.35">
      <c r="A1169" s="196"/>
      <c r="B1169" s="196"/>
      <c r="C1169" s="402">
        <v>0</v>
      </c>
      <c r="D1169" s="196"/>
      <c r="E1169" s="196"/>
      <c r="F1169" s="412"/>
      <c r="G1169" s="426">
        <v>0</v>
      </c>
      <c r="H1169" s="426">
        <v>0</v>
      </c>
      <c r="I1169" s="426">
        <v>0</v>
      </c>
      <c r="J1169" s="426">
        <v>0</v>
      </c>
      <c r="K1169" s="426">
        <v>0</v>
      </c>
      <c r="L1169" s="426">
        <v>0</v>
      </c>
      <c r="M1169" s="426">
        <v>0</v>
      </c>
      <c r="N1169" s="426">
        <v>0</v>
      </c>
      <c r="O1169" s="426">
        <v>0</v>
      </c>
      <c r="P1169" s="426">
        <v>0</v>
      </c>
      <c r="Q1169" s="426">
        <v>0</v>
      </c>
      <c r="R1169" s="426">
        <v>0</v>
      </c>
      <c r="S1169" s="426">
        <v>0</v>
      </c>
      <c r="T1169" s="426">
        <v>0</v>
      </c>
      <c r="U1169" s="426">
        <v>0</v>
      </c>
      <c r="V1169" s="426">
        <v>0</v>
      </c>
      <c r="W1169" s="426">
        <v>0</v>
      </c>
      <c r="X1169" s="426">
        <v>0</v>
      </c>
      <c r="Y1169" s="426">
        <v>0</v>
      </c>
      <c r="Z1169" s="426">
        <v>0</v>
      </c>
      <c r="AA1169" s="426">
        <v>0</v>
      </c>
      <c r="AB1169" s="426">
        <v>0</v>
      </c>
      <c r="AC1169" s="426">
        <v>0</v>
      </c>
      <c r="AD1169" s="426">
        <v>0</v>
      </c>
      <c r="AE1169" s="426">
        <v>0</v>
      </c>
      <c r="AF1169" s="426">
        <v>0</v>
      </c>
      <c r="AG1169" s="426">
        <v>0</v>
      </c>
      <c r="AH1169" s="426">
        <v>0</v>
      </c>
      <c r="AI1169" s="426">
        <v>0</v>
      </c>
      <c r="AJ1169" s="426">
        <v>0</v>
      </c>
      <c r="AK1169" s="426">
        <v>0</v>
      </c>
      <c r="AL1169" s="426">
        <v>0</v>
      </c>
      <c r="AM1169" s="426">
        <v>0</v>
      </c>
      <c r="AN1169" s="426">
        <v>0</v>
      </c>
      <c r="AO1169" s="426">
        <v>0</v>
      </c>
      <c r="AP1169" s="426">
        <v>0</v>
      </c>
      <c r="AQ1169" s="426">
        <v>0</v>
      </c>
      <c r="AR1169" s="426">
        <v>0</v>
      </c>
      <c r="AS1169" s="426">
        <v>0</v>
      </c>
      <c r="AT1169" s="426">
        <v>0</v>
      </c>
      <c r="AU1169" s="426">
        <v>0</v>
      </c>
      <c r="AV1169" s="426">
        <v>0</v>
      </c>
      <c r="AW1169" s="426">
        <v>0</v>
      </c>
      <c r="AX1169" s="426">
        <v>0</v>
      </c>
      <c r="AY1169" s="426">
        <v>0</v>
      </c>
      <c r="AZ1169" s="426">
        <v>0</v>
      </c>
      <c r="BA1169" s="426">
        <v>0</v>
      </c>
      <c r="BB1169" s="426">
        <v>0</v>
      </c>
      <c r="BC1169" s="426">
        <v>0</v>
      </c>
      <c r="BD1169" s="426">
        <v>0</v>
      </c>
      <c r="BE1169" s="426">
        <v>0</v>
      </c>
      <c r="BF1169" s="426">
        <v>0</v>
      </c>
      <c r="BG1169" s="426">
        <v>0</v>
      </c>
      <c r="BH1169" s="426">
        <v>0</v>
      </c>
      <c r="BI1169" s="426">
        <v>0</v>
      </c>
      <c r="BJ1169" s="196"/>
      <c r="BK1169" s="196"/>
      <c r="BL1169" s="196"/>
      <c r="BM1169" s="196"/>
    </row>
    <row r="1170" spans="1:65" x14ac:dyDescent="0.35">
      <c r="A1170" s="196"/>
      <c r="B1170" s="397">
        <v>0</v>
      </c>
      <c r="C1170" s="398"/>
      <c r="D1170" s="399" t="s">
        <v>499</v>
      </c>
      <c r="E1170" s="398"/>
      <c r="F1170" s="400"/>
      <c r="G1170" s="401">
        <v>0</v>
      </c>
      <c r="H1170" s="401">
        <v>0</v>
      </c>
      <c r="I1170" s="401">
        <v>0</v>
      </c>
      <c r="J1170" s="401">
        <v>0</v>
      </c>
      <c r="K1170" s="401">
        <v>0</v>
      </c>
      <c r="L1170" s="401">
        <v>0</v>
      </c>
      <c r="M1170" s="401">
        <v>0</v>
      </c>
      <c r="N1170" s="401">
        <v>0</v>
      </c>
      <c r="O1170" s="401">
        <v>0</v>
      </c>
      <c r="P1170" s="401">
        <v>0</v>
      </c>
      <c r="Q1170" s="401">
        <v>0</v>
      </c>
      <c r="R1170" s="401">
        <v>0</v>
      </c>
      <c r="S1170" s="401">
        <v>0</v>
      </c>
      <c r="T1170" s="401">
        <v>0</v>
      </c>
      <c r="U1170" s="401">
        <v>0</v>
      </c>
      <c r="V1170" s="401">
        <v>0</v>
      </c>
      <c r="W1170" s="401">
        <v>0</v>
      </c>
      <c r="X1170" s="401">
        <v>0</v>
      </c>
      <c r="Y1170" s="401">
        <v>0</v>
      </c>
      <c r="Z1170" s="401">
        <v>0</v>
      </c>
      <c r="AA1170" s="401">
        <v>0</v>
      </c>
      <c r="AB1170" s="401">
        <v>0</v>
      </c>
      <c r="AC1170" s="401">
        <v>0</v>
      </c>
      <c r="AD1170" s="401">
        <v>0</v>
      </c>
      <c r="AE1170" s="401">
        <v>0</v>
      </c>
      <c r="AF1170" s="401">
        <v>0</v>
      </c>
      <c r="AG1170" s="401">
        <v>0</v>
      </c>
      <c r="AH1170" s="401">
        <v>0</v>
      </c>
      <c r="AI1170" s="401">
        <v>0</v>
      </c>
      <c r="AJ1170" s="401">
        <v>0</v>
      </c>
      <c r="AK1170" s="401">
        <v>0</v>
      </c>
      <c r="AL1170" s="401">
        <v>0</v>
      </c>
      <c r="AM1170" s="401">
        <v>0</v>
      </c>
      <c r="AN1170" s="401">
        <v>0</v>
      </c>
      <c r="AO1170" s="401">
        <v>0</v>
      </c>
      <c r="AP1170" s="401">
        <v>0</v>
      </c>
      <c r="AQ1170" s="401">
        <v>0</v>
      </c>
      <c r="AR1170" s="401">
        <v>0</v>
      </c>
      <c r="AS1170" s="401">
        <v>0</v>
      </c>
      <c r="AT1170" s="401">
        <v>0</v>
      </c>
      <c r="AU1170" s="401">
        <v>0</v>
      </c>
      <c r="AV1170" s="401">
        <v>0</v>
      </c>
      <c r="AW1170" s="401">
        <v>0</v>
      </c>
      <c r="AX1170" s="401">
        <v>0</v>
      </c>
      <c r="AY1170" s="401">
        <v>0</v>
      </c>
      <c r="AZ1170" s="401">
        <v>0</v>
      </c>
      <c r="BA1170" s="401">
        <v>0</v>
      </c>
      <c r="BB1170" s="401">
        <v>0</v>
      </c>
      <c r="BC1170" s="401">
        <v>0</v>
      </c>
      <c r="BD1170" s="401">
        <v>0</v>
      </c>
      <c r="BE1170" s="401">
        <v>0</v>
      </c>
      <c r="BF1170" s="401">
        <v>0</v>
      </c>
      <c r="BG1170" s="401">
        <v>0</v>
      </c>
      <c r="BH1170" s="401">
        <v>0</v>
      </c>
      <c r="BI1170" s="401">
        <v>0</v>
      </c>
      <c r="BJ1170" s="196"/>
      <c r="BK1170" s="196"/>
      <c r="BL1170" s="196"/>
      <c r="BM1170" s="196"/>
    </row>
    <row r="1171" spans="1:65" ht="118" x14ac:dyDescent="0.35">
      <c r="A1171" s="196"/>
      <c r="B1171" s="196"/>
      <c r="C1171" s="402"/>
      <c r="D1171" s="404" t="s">
        <v>500</v>
      </c>
      <c r="E1171" s="405">
        <v>0</v>
      </c>
      <c r="F1171" s="406"/>
      <c r="G1171" s="407"/>
      <c r="H1171" s="407"/>
      <c r="I1171" s="407"/>
      <c r="J1171" s="407"/>
      <c r="K1171" s="407"/>
      <c r="L1171" s="407"/>
      <c r="M1171" s="407"/>
      <c r="N1171" s="407"/>
      <c r="O1171" s="407"/>
      <c r="P1171" s="407"/>
      <c r="Q1171" s="425"/>
      <c r="R1171" s="425"/>
      <c r="S1171" s="425"/>
      <c r="T1171" s="425"/>
      <c r="U1171" s="425"/>
      <c r="V1171" s="425"/>
      <c r="W1171" s="425"/>
      <c r="X1171" s="425"/>
      <c r="Y1171" s="425"/>
      <c r="Z1171" s="425"/>
      <c r="AA1171" s="425"/>
      <c r="AB1171" s="425"/>
      <c r="AC1171" s="425"/>
      <c r="AD1171" s="425"/>
      <c r="AE1171" s="425"/>
      <c r="AF1171" s="425"/>
      <c r="AG1171" s="425"/>
      <c r="AH1171" s="425"/>
      <c r="AI1171" s="425"/>
      <c r="AJ1171" s="425"/>
      <c r="AK1171" s="425"/>
      <c r="AL1171" s="425"/>
      <c r="AM1171" s="425"/>
      <c r="AN1171" s="425"/>
      <c r="AO1171" s="425"/>
      <c r="AP1171" s="425"/>
      <c r="AQ1171" s="425"/>
      <c r="AR1171" s="425"/>
      <c r="AS1171" s="425"/>
      <c r="AT1171" s="425"/>
      <c r="AU1171" s="425"/>
      <c r="AV1171" s="425"/>
      <c r="AW1171" s="425"/>
      <c r="AX1171" s="425"/>
      <c r="AY1171" s="425"/>
      <c r="AZ1171" s="425"/>
      <c r="BA1171" s="425"/>
      <c r="BB1171" s="425"/>
      <c r="BC1171" s="425"/>
      <c r="BD1171" s="425"/>
      <c r="BE1171" s="425"/>
      <c r="BF1171" s="425"/>
      <c r="BG1171" s="425"/>
      <c r="BH1171" s="425"/>
      <c r="BI1171" s="425"/>
      <c r="BJ1171" s="196"/>
      <c r="BK1171" s="196"/>
      <c r="BL1171" s="196"/>
      <c r="BM1171" s="196"/>
    </row>
    <row r="1172" spans="1:65" x14ac:dyDescent="0.35">
      <c r="A1172" s="196"/>
      <c r="B1172" s="196"/>
      <c r="C1172" s="402"/>
      <c r="D1172" s="404"/>
      <c r="E1172" s="405">
        <v>1</v>
      </c>
      <c r="F1172" s="406"/>
      <c r="G1172" s="523"/>
      <c r="H1172" s="425">
        <v>0</v>
      </c>
      <c r="I1172" s="425">
        <v>0</v>
      </c>
      <c r="J1172" s="425">
        <v>0</v>
      </c>
      <c r="K1172" s="425">
        <v>0</v>
      </c>
      <c r="L1172" s="425">
        <v>0</v>
      </c>
      <c r="M1172" s="425">
        <v>0</v>
      </c>
      <c r="N1172" s="425">
        <v>0</v>
      </c>
      <c r="O1172" s="425">
        <v>0</v>
      </c>
      <c r="P1172" s="425">
        <v>0</v>
      </c>
      <c r="Q1172" s="425">
        <v>0</v>
      </c>
      <c r="R1172" s="425">
        <v>0</v>
      </c>
      <c r="S1172" s="425">
        <v>0</v>
      </c>
      <c r="T1172" s="425">
        <v>0</v>
      </c>
      <c r="U1172" s="425">
        <v>0</v>
      </c>
      <c r="V1172" s="425">
        <v>0</v>
      </c>
      <c r="W1172" s="425">
        <v>0</v>
      </c>
      <c r="X1172" s="425">
        <v>0</v>
      </c>
      <c r="Y1172" s="425">
        <v>0</v>
      </c>
      <c r="Z1172" s="425">
        <v>0</v>
      </c>
      <c r="AA1172" s="425">
        <v>0</v>
      </c>
      <c r="AB1172" s="425">
        <v>0</v>
      </c>
      <c r="AC1172" s="425">
        <v>0</v>
      </c>
      <c r="AD1172" s="425">
        <v>0</v>
      </c>
      <c r="AE1172" s="425">
        <v>0</v>
      </c>
      <c r="AF1172" s="425">
        <v>0</v>
      </c>
      <c r="AG1172" s="425">
        <v>0</v>
      </c>
      <c r="AH1172" s="425">
        <v>0</v>
      </c>
      <c r="AI1172" s="425">
        <v>0</v>
      </c>
      <c r="AJ1172" s="425">
        <v>0</v>
      </c>
      <c r="AK1172" s="425">
        <v>0</v>
      </c>
      <c r="AL1172" s="425">
        <v>0</v>
      </c>
      <c r="AM1172" s="425">
        <v>0</v>
      </c>
      <c r="AN1172" s="425">
        <v>0</v>
      </c>
      <c r="AO1172" s="425">
        <v>0</v>
      </c>
      <c r="AP1172" s="425">
        <v>0</v>
      </c>
      <c r="AQ1172" s="425">
        <v>0</v>
      </c>
      <c r="AR1172" s="425">
        <v>0</v>
      </c>
      <c r="AS1172" s="425">
        <v>0</v>
      </c>
      <c r="AT1172" s="425">
        <v>0</v>
      </c>
      <c r="AU1172" s="425">
        <v>0</v>
      </c>
      <c r="AV1172" s="425">
        <v>0</v>
      </c>
      <c r="AW1172" s="425">
        <v>0</v>
      </c>
      <c r="AX1172" s="425">
        <v>0</v>
      </c>
      <c r="AY1172" s="425">
        <v>0</v>
      </c>
      <c r="AZ1172" s="425">
        <v>0</v>
      </c>
      <c r="BA1172" s="425">
        <v>0</v>
      </c>
      <c r="BB1172" s="425">
        <v>0</v>
      </c>
      <c r="BC1172" s="425">
        <v>0</v>
      </c>
      <c r="BD1172" s="425">
        <v>0</v>
      </c>
      <c r="BE1172" s="425">
        <v>0</v>
      </c>
      <c r="BF1172" s="425">
        <v>0</v>
      </c>
      <c r="BG1172" s="425">
        <v>0</v>
      </c>
      <c r="BH1172" s="425">
        <v>0</v>
      </c>
      <c r="BI1172" s="425">
        <v>0</v>
      </c>
      <c r="BJ1172" s="196"/>
      <c r="BK1172" s="196"/>
      <c r="BL1172" s="196"/>
      <c r="BM1172" s="196"/>
    </row>
    <row r="1173" spans="1:65" x14ac:dyDescent="0.35">
      <c r="A1173" s="196"/>
      <c r="B1173" s="196"/>
      <c r="C1173" s="402"/>
      <c r="D1173" s="404"/>
      <c r="E1173" s="405">
        <v>2</v>
      </c>
      <c r="F1173" s="406"/>
      <c r="G1173" s="408"/>
      <c r="H1173" s="524"/>
      <c r="I1173" s="425">
        <v>0</v>
      </c>
      <c r="J1173" s="425">
        <v>0</v>
      </c>
      <c r="K1173" s="425">
        <v>0</v>
      </c>
      <c r="L1173" s="425">
        <v>0</v>
      </c>
      <c r="M1173" s="425">
        <v>0</v>
      </c>
      <c r="N1173" s="425">
        <v>0</v>
      </c>
      <c r="O1173" s="425">
        <v>0</v>
      </c>
      <c r="P1173" s="425">
        <v>0</v>
      </c>
      <c r="Q1173" s="425">
        <v>0</v>
      </c>
      <c r="R1173" s="425">
        <v>0</v>
      </c>
      <c r="S1173" s="425">
        <v>0</v>
      </c>
      <c r="T1173" s="425">
        <v>0</v>
      </c>
      <c r="U1173" s="425">
        <v>0</v>
      </c>
      <c r="V1173" s="425">
        <v>0</v>
      </c>
      <c r="W1173" s="425">
        <v>0</v>
      </c>
      <c r="X1173" s="425">
        <v>0</v>
      </c>
      <c r="Y1173" s="425">
        <v>0</v>
      </c>
      <c r="Z1173" s="425">
        <v>0</v>
      </c>
      <c r="AA1173" s="425">
        <v>0</v>
      </c>
      <c r="AB1173" s="425">
        <v>0</v>
      </c>
      <c r="AC1173" s="425">
        <v>0</v>
      </c>
      <c r="AD1173" s="425">
        <v>0</v>
      </c>
      <c r="AE1173" s="425">
        <v>0</v>
      </c>
      <c r="AF1173" s="425">
        <v>0</v>
      </c>
      <c r="AG1173" s="425">
        <v>0</v>
      </c>
      <c r="AH1173" s="425">
        <v>0</v>
      </c>
      <c r="AI1173" s="425">
        <v>0</v>
      </c>
      <c r="AJ1173" s="425">
        <v>0</v>
      </c>
      <c r="AK1173" s="425">
        <v>0</v>
      </c>
      <c r="AL1173" s="425">
        <v>0</v>
      </c>
      <c r="AM1173" s="425">
        <v>0</v>
      </c>
      <c r="AN1173" s="425">
        <v>0</v>
      </c>
      <c r="AO1173" s="425">
        <v>0</v>
      </c>
      <c r="AP1173" s="425">
        <v>0</v>
      </c>
      <c r="AQ1173" s="425">
        <v>0</v>
      </c>
      <c r="AR1173" s="425">
        <v>0</v>
      </c>
      <c r="AS1173" s="425">
        <v>0</v>
      </c>
      <c r="AT1173" s="425">
        <v>0</v>
      </c>
      <c r="AU1173" s="425">
        <v>0</v>
      </c>
      <c r="AV1173" s="425">
        <v>0</v>
      </c>
      <c r="AW1173" s="425">
        <v>0</v>
      </c>
      <c r="AX1173" s="425">
        <v>0</v>
      </c>
      <c r="AY1173" s="425">
        <v>0</v>
      </c>
      <c r="AZ1173" s="425">
        <v>0</v>
      </c>
      <c r="BA1173" s="425">
        <v>0</v>
      </c>
      <c r="BB1173" s="425">
        <v>0</v>
      </c>
      <c r="BC1173" s="425">
        <v>0</v>
      </c>
      <c r="BD1173" s="425">
        <v>0</v>
      </c>
      <c r="BE1173" s="425">
        <v>0</v>
      </c>
      <c r="BF1173" s="425">
        <v>0</v>
      </c>
      <c r="BG1173" s="425">
        <v>0</v>
      </c>
      <c r="BH1173" s="425">
        <v>0</v>
      </c>
      <c r="BI1173" s="425">
        <v>0</v>
      </c>
      <c r="BJ1173" s="407"/>
      <c r="BK1173" s="196"/>
      <c r="BL1173" s="196"/>
      <c r="BM1173" s="196"/>
    </row>
    <row r="1174" spans="1:65" x14ac:dyDescent="0.35">
      <c r="A1174" s="196"/>
      <c r="B1174" s="196"/>
      <c r="C1174" s="402"/>
      <c r="D1174" s="404"/>
      <c r="E1174" s="405">
        <v>3</v>
      </c>
      <c r="F1174" s="406"/>
      <c r="G1174" s="408"/>
      <c r="H1174" s="409"/>
      <c r="I1174" s="524"/>
      <c r="J1174" s="425">
        <v>0</v>
      </c>
      <c r="K1174" s="425">
        <v>0</v>
      </c>
      <c r="L1174" s="425">
        <v>0</v>
      </c>
      <c r="M1174" s="425">
        <v>0</v>
      </c>
      <c r="N1174" s="425">
        <v>0</v>
      </c>
      <c r="O1174" s="425">
        <v>0</v>
      </c>
      <c r="P1174" s="425">
        <v>0</v>
      </c>
      <c r="Q1174" s="425">
        <v>0</v>
      </c>
      <c r="R1174" s="425">
        <v>0</v>
      </c>
      <c r="S1174" s="425">
        <v>0</v>
      </c>
      <c r="T1174" s="425">
        <v>0</v>
      </c>
      <c r="U1174" s="425">
        <v>0</v>
      </c>
      <c r="V1174" s="425">
        <v>0</v>
      </c>
      <c r="W1174" s="425">
        <v>0</v>
      </c>
      <c r="X1174" s="425">
        <v>0</v>
      </c>
      <c r="Y1174" s="425">
        <v>0</v>
      </c>
      <c r="Z1174" s="425">
        <v>0</v>
      </c>
      <c r="AA1174" s="425">
        <v>0</v>
      </c>
      <c r="AB1174" s="425">
        <v>0</v>
      </c>
      <c r="AC1174" s="425">
        <v>0</v>
      </c>
      <c r="AD1174" s="425">
        <v>0</v>
      </c>
      <c r="AE1174" s="425">
        <v>0</v>
      </c>
      <c r="AF1174" s="425">
        <v>0</v>
      </c>
      <c r="AG1174" s="425">
        <v>0</v>
      </c>
      <c r="AH1174" s="425">
        <v>0</v>
      </c>
      <c r="AI1174" s="425">
        <v>0</v>
      </c>
      <c r="AJ1174" s="425">
        <v>0</v>
      </c>
      <c r="AK1174" s="425">
        <v>0</v>
      </c>
      <c r="AL1174" s="425">
        <v>0</v>
      </c>
      <c r="AM1174" s="425">
        <v>0</v>
      </c>
      <c r="AN1174" s="425">
        <v>0</v>
      </c>
      <c r="AO1174" s="425">
        <v>0</v>
      </c>
      <c r="AP1174" s="425">
        <v>0</v>
      </c>
      <c r="AQ1174" s="425">
        <v>0</v>
      </c>
      <c r="AR1174" s="425">
        <v>0</v>
      </c>
      <c r="AS1174" s="425">
        <v>0</v>
      </c>
      <c r="AT1174" s="425">
        <v>0</v>
      </c>
      <c r="AU1174" s="425">
        <v>0</v>
      </c>
      <c r="AV1174" s="425">
        <v>0</v>
      </c>
      <c r="AW1174" s="425">
        <v>0</v>
      </c>
      <c r="AX1174" s="425">
        <v>0</v>
      </c>
      <c r="AY1174" s="425">
        <v>0</v>
      </c>
      <c r="AZ1174" s="425">
        <v>0</v>
      </c>
      <c r="BA1174" s="425">
        <v>0</v>
      </c>
      <c r="BB1174" s="425">
        <v>0</v>
      </c>
      <c r="BC1174" s="425">
        <v>0</v>
      </c>
      <c r="BD1174" s="425">
        <v>0</v>
      </c>
      <c r="BE1174" s="425">
        <v>0</v>
      </c>
      <c r="BF1174" s="425">
        <v>0</v>
      </c>
      <c r="BG1174" s="425">
        <v>0</v>
      </c>
      <c r="BH1174" s="425">
        <v>0</v>
      </c>
      <c r="BI1174" s="425">
        <v>0</v>
      </c>
      <c r="BJ1174" s="196"/>
      <c r="BK1174" s="196"/>
      <c r="BL1174" s="196"/>
      <c r="BM1174" s="196"/>
    </row>
    <row r="1175" spans="1:65" x14ac:dyDescent="0.35">
      <c r="A1175" s="196"/>
      <c r="B1175" s="196"/>
      <c r="C1175" s="402"/>
      <c r="D1175" s="404"/>
      <c r="E1175" s="405">
        <v>4</v>
      </c>
      <c r="F1175" s="406"/>
      <c r="G1175" s="408"/>
      <c r="H1175" s="409"/>
      <c r="I1175" s="409"/>
      <c r="J1175" s="524"/>
      <c r="K1175" s="425">
        <v>0</v>
      </c>
      <c r="L1175" s="425">
        <v>0</v>
      </c>
      <c r="M1175" s="425">
        <v>0</v>
      </c>
      <c r="N1175" s="425">
        <v>0</v>
      </c>
      <c r="O1175" s="425">
        <v>0</v>
      </c>
      <c r="P1175" s="425">
        <v>0</v>
      </c>
      <c r="Q1175" s="425">
        <v>0</v>
      </c>
      <c r="R1175" s="425">
        <v>0</v>
      </c>
      <c r="S1175" s="425">
        <v>0</v>
      </c>
      <c r="T1175" s="425">
        <v>0</v>
      </c>
      <c r="U1175" s="425">
        <v>0</v>
      </c>
      <c r="V1175" s="425">
        <v>0</v>
      </c>
      <c r="W1175" s="425">
        <v>0</v>
      </c>
      <c r="X1175" s="425">
        <v>0</v>
      </c>
      <c r="Y1175" s="425">
        <v>0</v>
      </c>
      <c r="Z1175" s="425">
        <v>0</v>
      </c>
      <c r="AA1175" s="425">
        <v>0</v>
      </c>
      <c r="AB1175" s="425">
        <v>0</v>
      </c>
      <c r="AC1175" s="425">
        <v>0</v>
      </c>
      <c r="AD1175" s="425">
        <v>0</v>
      </c>
      <c r="AE1175" s="425">
        <v>0</v>
      </c>
      <c r="AF1175" s="425">
        <v>0</v>
      </c>
      <c r="AG1175" s="425">
        <v>0</v>
      </c>
      <c r="AH1175" s="425">
        <v>0</v>
      </c>
      <c r="AI1175" s="425">
        <v>0</v>
      </c>
      <c r="AJ1175" s="425">
        <v>0</v>
      </c>
      <c r="AK1175" s="425">
        <v>0</v>
      </c>
      <c r="AL1175" s="425">
        <v>0</v>
      </c>
      <c r="AM1175" s="425">
        <v>0</v>
      </c>
      <c r="AN1175" s="425">
        <v>0</v>
      </c>
      <c r="AO1175" s="425">
        <v>0</v>
      </c>
      <c r="AP1175" s="425">
        <v>0</v>
      </c>
      <c r="AQ1175" s="425">
        <v>0</v>
      </c>
      <c r="AR1175" s="425">
        <v>0</v>
      </c>
      <c r="AS1175" s="425">
        <v>0</v>
      </c>
      <c r="AT1175" s="425">
        <v>0</v>
      </c>
      <c r="AU1175" s="425">
        <v>0</v>
      </c>
      <c r="AV1175" s="425">
        <v>0</v>
      </c>
      <c r="AW1175" s="425">
        <v>0</v>
      </c>
      <c r="AX1175" s="425">
        <v>0</v>
      </c>
      <c r="AY1175" s="425">
        <v>0</v>
      </c>
      <c r="AZ1175" s="425">
        <v>0</v>
      </c>
      <c r="BA1175" s="425">
        <v>0</v>
      </c>
      <c r="BB1175" s="425">
        <v>0</v>
      </c>
      <c r="BC1175" s="425">
        <v>0</v>
      </c>
      <c r="BD1175" s="425">
        <v>0</v>
      </c>
      <c r="BE1175" s="425">
        <v>0</v>
      </c>
      <c r="BF1175" s="425">
        <v>0</v>
      </c>
      <c r="BG1175" s="425">
        <v>0</v>
      </c>
      <c r="BH1175" s="425">
        <v>0</v>
      </c>
      <c r="BI1175" s="425">
        <v>0</v>
      </c>
      <c r="BJ1175" s="196"/>
      <c r="BK1175" s="196"/>
      <c r="BL1175" s="196"/>
      <c r="BM1175" s="196"/>
    </row>
    <row r="1176" spans="1:65" x14ac:dyDescent="0.35">
      <c r="A1176" s="196"/>
      <c r="B1176" s="196"/>
      <c r="C1176" s="402"/>
      <c r="D1176" s="404"/>
      <c r="E1176" s="405">
        <v>5</v>
      </c>
      <c r="F1176" s="406"/>
      <c r="G1176" s="408"/>
      <c r="H1176" s="409"/>
      <c r="I1176" s="409"/>
      <c r="J1176" s="409"/>
      <c r="K1176" s="524"/>
      <c r="L1176" s="425">
        <v>0</v>
      </c>
      <c r="M1176" s="425">
        <v>0</v>
      </c>
      <c r="N1176" s="425">
        <v>0</v>
      </c>
      <c r="O1176" s="425">
        <v>0</v>
      </c>
      <c r="P1176" s="425">
        <v>0</v>
      </c>
      <c r="Q1176" s="425">
        <v>0</v>
      </c>
      <c r="R1176" s="425">
        <v>0</v>
      </c>
      <c r="S1176" s="425">
        <v>0</v>
      </c>
      <c r="T1176" s="425">
        <v>0</v>
      </c>
      <c r="U1176" s="425">
        <v>0</v>
      </c>
      <c r="V1176" s="425">
        <v>0</v>
      </c>
      <c r="W1176" s="425">
        <v>0</v>
      </c>
      <c r="X1176" s="425">
        <v>0</v>
      </c>
      <c r="Y1176" s="425">
        <v>0</v>
      </c>
      <c r="Z1176" s="425">
        <v>0</v>
      </c>
      <c r="AA1176" s="425">
        <v>0</v>
      </c>
      <c r="AB1176" s="425">
        <v>0</v>
      </c>
      <c r="AC1176" s="425">
        <v>0</v>
      </c>
      <c r="AD1176" s="425">
        <v>0</v>
      </c>
      <c r="AE1176" s="425">
        <v>0</v>
      </c>
      <c r="AF1176" s="425">
        <v>0</v>
      </c>
      <c r="AG1176" s="425">
        <v>0</v>
      </c>
      <c r="AH1176" s="425">
        <v>0</v>
      </c>
      <c r="AI1176" s="425">
        <v>0</v>
      </c>
      <c r="AJ1176" s="425">
        <v>0</v>
      </c>
      <c r="AK1176" s="425">
        <v>0</v>
      </c>
      <c r="AL1176" s="425">
        <v>0</v>
      </c>
      <c r="AM1176" s="425">
        <v>0</v>
      </c>
      <c r="AN1176" s="425">
        <v>0</v>
      </c>
      <c r="AO1176" s="425">
        <v>0</v>
      </c>
      <c r="AP1176" s="425">
        <v>0</v>
      </c>
      <c r="AQ1176" s="425">
        <v>0</v>
      </c>
      <c r="AR1176" s="425">
        <v>0</v>
      </c>
      <c r="AS1176" s="425">
        <v>0</v>
      </c>
      <c r="AT1176" s="425">
        <v>0</v>
      </c>
      <c r="AU1176" s="425">
        <v>0</v>
      </c>
      <c r="AV1176" s="425">
        <v>0</v>
      </c>
      <c r="AW1176" s="425">
        <v>0</v>
      </c>
      <c r="AX1176" s="425">
        <v>0</v>
      </c>
      <c r="AY1176" s="425">
        <v>0</v>
      </c>
      <c r="AZ1176" s="425">
        <v>0</v>
      </c>
      <c r="BA1176" s="425">
        <v>0</v>
      </c>
      <c r="BB1176" s="425">
        <v>0</v>
      </c>
      <c r="BC1176" s="425">
        <v>0</v>
      </c>
      <c r="BD1176" s="425">
        <v>0</v>
      </c>
      <c r="BE1176" s="425">
        <v>0</v>
      </c>
      <c r="BF1176" s="425">
        <v>0</v>
      </c>
      <c r="BG1176" s="425">
        <v>0</v>
      </c>
      <c r="BH1176" s="425">
        <v>0</v>
      </c>
      <c r="BI1176" s="425">
        <v>0</v>
      </c>
      <c r="BJ1176" s="196"/>
      <c r="BK1176" s="196"/>
      <c r="BL1176" s="196"/>
      <c r="BM1176" s="196"/>
    </row>
    <row r="1177" spans="1:65" x14ac:dyDescent="0.35">
      <c r="A1177" s="196"/>
      <c r="B1177" s="196"/>
      <c r="C1177" s="402"/>
      <c r="D1177" s="404"/>
      <c r="E1177" s="405">
        <v>6</v>
      </c>
      <c r="F1177" s="406"/>
      <c r="G1177" s="408"/>
      <c r="H1177" s="409"/>
      <c r="I1177" s="409"/>
      <c r="J1177" s="409"/>
      <c r="K1177" s="409"/>
      <c r="L1177" s="524"/>
      <c r="M1177" s="425">
        <v>0</v>
      </c>
      <c r="N1177" s="425">
        <v>0</v>
      </c>
      <c r="O1177" s="425">
        <v>0</v>
      </c>
      <c r="P1177" s="425">
        <v>0</v>
      </c>
      <c r="Q1177" s="425">
        <v>0</v>
      </c>
      <c r="R1177" s="425">
        <v>0</v>
      </c>
      <c r="S1177" s="425">
        <v>0</v>
      </c>
      <c r="T1177" s="425">
        <v>0</v>
      </c>
      <c r="U1177" s="425">
        <v>0</v>
      </c>
      <c r="V1177" s="425">
        <v>0</v>
      </c>
      <c r="W1177" s="425">
        <v>0</v>
      </c>
      <c r="X1177" s="425">
        <v>0</v>
      </c>
      <c r="Y1177" s="425">
        <v>0</v>
      </c>
      <c r="Z1177" s="425">
        <v>0</v>
      </c>
      <c r="AA1177" s="425">
        <v>0</v>
      </c>
      <c r="AB1177" s="425">
        <v>0</v>
      </c>
      <c r="AC1177" s="425">
        <v>0</v>
      </c>
      <c r="AD1177" s="425">
        <v>0</v>
      </c>
      <c r="AE1177" s="425">
        <v>0</v>
      </c>
      <c r="AF1177" s="425">
        <v>0</v>
      </c>
      <c r="AG1177" s="425">
        <v>0</v>
      </c>
      <c r="AH1177" s="425">
        <v>0</v>
      </c>
      <c r="AI1177" s="425">
        <v>0</v>
      </c>
      <c r="AJ1177" s="425">
        <v>0</v>
      </c>
      <c r="AK1177" s="425">
        <v>0</v>
      </c>
      <c r="AL1177" s="425">
        <v>0</v>
      </c>
      <c r="AM1177" s="425">
        <v>0</v>
      </c>
      <c r="AN1177" s="425">
        <v>0</v>
      </c>
      <c r="AO1177" s="425">
        <v>0</v>
      </c>
      <c r="AP1177" s="425">
        <v>0</v>
      </c>
      <c r="AQ1177" s="425">
        <v>0</v>
      </c>
      <c r="AR1177" s="425">
        <v>0</v>
      </c>
      <c r="AS1177" s="425">
        <v>0</v>
      </c>
      <c r="AT1177" s="425">
        <v>0</v>
      </c>
      <c r="AU1177" s="425">
        <v>0</v>
      </c>
      <c r="AV1177" s="425">
        <v>0</v>
      </c>
      <c r="AW1177" s="425">
        <v>0</v>
      </c>
      <c r="AX1177" s="425">
        <v>0</v>
      </c>
      <c r="AY1177" s="425">
        <v>0</v>
      </c>
      <c r="AZ1177" s="425">
        <v>0</v>
      </c>
      <c r="BA1177" s="425">
        <v>0</v>
      </c>
      <c r="BB1177" s="425">
        <v>0</v>
      </c>
      <c r="BC1177" s="425">
        <v>0</v>
      </c>
      <c r="BD1177" s="425">
        <v>0</v>
      </c>
      <c r="BE1177" s="425">
        <v>0</v>
      </c>
      <c r="BF1177" s="425">
        <v>0</v>
      </c>
      <c r="BG1177" s="425">
        <v>0</v>
      </c>
      <c r="BH1177" s="425">
        <v>0</v>
      </c>
      <c r="BI1177" s="425">
        <v>0</v>
      </c>
      <c r="BJ1177" s="196"/>
      <c r="BK1177" s="196"/>
      <c r="BL1177" s="196"/>
      <c r="BM1177" s="196"/>
    </row>
    <row r="1178" spans="1:65" x14ac:dyDescent="0.35">
      <c r="A1178" s="196"/>
      <c r="B1178" s="196"/>
      <c r="C1178" s="402"/>
      <c r="D1178" s="404"/>
      <c r="E1178" s="405">
        <v>7</v>
      </c>
      <c r="F1178" s="406"/>
      <c r="G1178" s="408"/>
      <c r="H1178" s="409"/>
      <c r="I1178" s="409"/>
      <c r="J1178" s="409"/>
      <c r="K1178" s="409"/>
      <c r="L1178" s="409"/>
      <c r="M1178" s="524"/>
      <c r="N1178" s="425">
        <v>0</v>
      </c>
      <c r="O1178" s="425">
        <v>0</v>
      </c>
      <c r="P1178" s="425">
        <v>0</v>
      </c>
      <c r="Q1178" s="425">
        <v>0</v>
      </c>
      <c r="R1178" s="425">
        <v>0</v>
      </c>
      <c r="S1178" s="425">
        <v>0</v>
      </c>
      <c r="T1178" s="425">
        <v>0</v>
      </c>
      <c r="U1178" s="425">
        <v>0</v>
      </c>
      <c r="V1178" s="425">
        <v>0</v>
      </c>
      <c r="W1178" s="425">
        <v>0</v>
      </c>
      <c r="X1178" s="425">
        <v>0</v>
      </c>
      <c r="Y1178" s="425">
        <v>0</v>
      </c>
      <c r="Z1178" s="425">
        <v>0</v>
      </c>
      <c r="AA1178" s="425">
        <v>0</v>
      </c>
      <c r="AB1178" s="425">
        <v>0</v>
      </c>
      <c r="AC1178" s="425">
        <v>0</v>
      </c>
      <c r="AD1178" s="425">
        <v>0</v>
      </c>
      <c r="AE1178" s="425">
        <v>0</v>
      </c>
      <c r="AF1178" s="425">
        <v>0</v>
      </c>
      <c r="AG1178" s="425">
        <v>0</v>
      </c>
      <c r="AH1178" s="425">
        <v>0</v>
      </c>
      <c r="AI1178" s="425">
        <v>0</v>
      </c>
      <c r="AJ1178" s="425">
        <v>0</v>
      </c>
      <c r="AK1178" s="425">
        <v>0</v>
      </c>
      <c r="AL1178" s="425">
        <v>0</v>
      </c>
      <c r="AM1178" s="425">
        <v>0</v>
      </c>
      <c r="AN1178" s="425">
        <v>0</v>
      </c>
      <c r="AO1178" s="425">
        <v>0</v>
      </c>
      <c r="AP1178" s="425">
        <v>0</v>
      </c>
      <c r="AQ1178" s="425">
        <v>0</v>
      </c>
      <c r="AR1178" s="425">
        <v>0</v>
      </c>
      <c r="AS1178" s="425">
        <v>0</v>
      </c>
      <c r="AT1178" s="425">
        <v>0</v>
      </c>
      <c r="AU1178" s="425">
        <v>0</v>
      </c>
      <c r="AV1178" s="425">
        <v>0</v>
      </c>
      <c r="AW1178" s="425">
        <v>0</v>
      </c>
      <c r="AX1178" s="425">
        <v>0</v>
      </c>
      <c r="AY1178" s="425">
        <v>0</v>
      </c>
      <c r="AZ1178" s="425">
        <v>0</v>
      </c>
      <c r="BA1178" s="425">
        <v>0</v>
      </c>
      <c r="BB1178" s="425">
        <v>0</v>
      </c>
      <c r="BC1178" s="425">
        <v>0</v>
      </c>
      <c r="BD1178" s="425">
        <v>0</v>
      </c>
      <c r="BE1178" s="425">
        <v>0</v>
      </c>
      <c r="BF1178" s="425">
        <v>0</v>
      </c>
      <c r="BG1178" s="425">
        <v>0</v>
      </c>
      <c r="BH1178" s="425">
        <v>0</v>
      </c>
      <c r="BI1178" s="425">
        <v>0</v>
      </c>
      <c r="BJ1178" s="196"/>
      <c r="BK1178" s="196"/>
      <c r="BL1178" s="196"/>
      <c r="BM1178" s="196"/>
    </row>
    <row r="1179" spans="1:65" x14ac:dyDescent="0.35">
      <c r="A1179" s="196"/>
      <c r="B1179" s="196"/>
      <c r="C1179" s="402"/>
      <c r="D1179" s="404"/>
      <c r="E1179" s="405">
        <v>8</v>
      </c>
      <c r="F1179" s="406"/>
      <c r="G1179" s="408"/>
      <c r="H1179" s="409"/>
      <c r="I1179" s="409"/>
      <c r="J1179" s="409"/>
      <c r="K1179" s="409"/>
      <c r="L1179" s="409"/>
      <c r="M1179" s="409"/>
      <c r="N1179" s="524"/>
      <c r="O1179" s="425">
        <v>0</v>
      </c>
      <c r="P1179" s="425">
        <v>0</v>
      </c>
      <c r="Q1179" s="425">
        <v>0</v>
      </c>
      <c r="R1179" s="425">
        <v>0</v>
      </c>
      <c r="S1179" s="425">
        <v>0</v>
      </c>
      <c r="T1179" s="425">
        <v>0</v>
      </c>
      <c r="U1179" s="425">
        <v>0</v>
      </c>
      <c r="V1179" s="425">
        <v>0</v>
      </c>
      <c r="W1179" s="425">
        <v>0</v>
      </c>
      <c r="X1179" s="425">
        <v>0</v>
      </c>
      <c r="Y1179" s="425">
        <v>0</v>
      </c>
      <c r="Z1179" s="425">
        <v>0</v>
      </c>
      <c r="AA1179" s="425">
        <v>0</v>
      </c>
      <c r="AB1179" s="425">
        <v>0</v>
      </c>
      <c r="AC1179" s="425">
        <v>0</v>
      </c>
      <c r="AD1179" s="425">
        <v>0</v>
      </c>
      <c r="AE1179" s="425">
        <v>0</v>
      </c>
      <c r="AF1179" s="425">
        <v>0</v>
      </c>
      <c r="AG1179" s="425">
        <v>0</v>
      </c>
      <c r="AH1179" s="425">
        <v>0</v>
      </c>
      <c r="AI1179" s="425">
        <v>0</v>
      </c>
      <c r="AJ1179" s="425">
        <v>0</v>
      </c>
      <c r="AK1179" s="425">
        <v>0</v>
      </c>
      <c r="AL1179" s="425">
        <v>0</v>
      </c>
      <c r="AM1179" s="425">
        <v>0</v>
      </c>
      <c r="AN1179" s="425">
        <v>0</v>
      </c>
      <c r="AO1179" s="425">
        <v>0</v>
      </c>
      <c r="AP1179" s="425">
        <v>0</v>
      </c>
      <c r="AQ1179" s="425">
        <v>0</v>
      </c>
      <c r="AR1179" s="425">
        <v>0</v>
      </c>
      <c r="AS1179" s="425">
        <v>0</v>
      </c>
      <c r="AT1179" s="425">
        <v>0</v>
      </c>
      <c r="AU1179" s="425">
        <v>0</v>
      </c>
      <c r="AV1179" s="425">
        <v>0</v>
      </c>
      <c r="AW1179" s="425">
        <v>0</v>
      </c>
      <c r="AX1179" s="425">
        <v>0</v>
      </c>
      <c r="AY1179" s="425">
        <v>0</v>
      </c>
      <c r="AZ1179" s="425">
        <v>0</v>
      </c>
      <c r="BA1179" s="425">
        <v>0</v>
      </c>
      <c r="BB1179" s="425">
        <v>0</v>
      </c>
      <c r="BC1179" s="425">
        <v>0</v>
      </c>
      <c r="BD1179" s="425">
        <v>0</v>
      </c>
      <c r="BE1179" s="425">
        <v>0</v>
      </c>
      <c r="BF1179" s="425">
        <v>0</v>
      </c>
      <c r="BG1179" s="425">
        <v>0</v>
      </c>
      <c r="BH1179" s="425">
        <v>0</v>
      </c>
      <c r="BI1179" s="425">
        <v>0</v>
      </c>
      <c r="BJ1179" s="196"/>
      <c r="BK1179" s="196"/>
      <c r="BL1179" s="196"/>
      <c r="BM1179" s="196"/>
    </row>
    <row r="1180" spans="1:65" x14ac:dyDescent="0.35">
      <c r="A1180" s="196"/>
      <c r="B1180" s="196"/>
      <c r="C1180" s="402"/>
      <c r="D1180" s="404"/>
      <c r="E1180" s="405">
        <v>9</v>
      </c>
      <c r="F1180" s="406"/>
      <c r="G1180" s="408"/>
      <c r="H1180" s="409"/>
      <c r="I1180" s="409"/>
      <c r="J1180" s="409"/>
      <c r="K1180" s="409"/>
      <c r="L1180" s="409"/>
      <c r="M1180" s="409"/>
      <c r="N1180" s="409"/>
      <c r="O1180" s="524"/>
      <c r="P1180" s="425">
        <v>0</v>
      </c>
      <c r="Q1180" s="425">
        <v>0</v>
      </c>
      <c r="R1180" s="425">
        <v>0</v>
      </c>
      <c r="S1180" s="425">
        <v>0</v>
      </c>
      <c r="T1180" s="425">
        <v>0</v>
      </c>
      <c r="U1180" s="425">
        <v>0</v>
      </c>
      <c r="V1180" s="425">
        <v>0</v>
      </c>
      <c r="W1180" s="425">
        <v>0</v>
      </c>
      <c r="X1180" s="425">
        <v>0</v>
      </c>
      <c r="Y1180" s="425">
        <v>0</v>
      </c>
      <c r="Z1180" s="425">
        <v>0</v>
      </c>
      <c r="AA1180" s="425">
        <v>0</v>
      </c>
      <c r="AB1180" s="425">
        <v>0</v>
      </c>
      <c r="AC1180" s="425">
        <v>0</v>
      </c>
      <c r="AD1180" s="425">
        <v>0</v>
      </c>
      <c r="AE1180" s="425">
        <v>0</v>
      </c>
      <c r="AF1180" s="425">
        <v>0</v>
      </c>
      <c r="AG1180" s="425">
        <v>0</v>
      </c>
      <c r="AH1180" s="425">
        <v>0</v>
      </c>
      <c r="AI1180" s="425">
        <v>0</v>
      </c>
      <c r="AJ1180" s="425">
        <v>0</v>
      </c>
      <c r="AK1180" s="425">
        <v>0</v>
      </c>
      <c r="AL1180" s="425">
        <v>0</v>
      </c>
      <c r="AM1180" s="425">
        <v>0</v>
      </c>
      <c r="AN1180" s="425">
        <v>0</v>
      </c>
      <c r="AO1180" s="425">
        <v>0</v>
      </c>
      <c r="AP1180" s="425">
        <v>0</v>
      </c>
      <c r="AQ1180" s="425">
        <v>0</v>
      </c>
      <c r="AR1180" s="425">
        <v>0</v>
      </c>
      <c r="AS1180" s="425">
        <v>0</v>
      </c>
      <c r="AT1180" s="425">
        <v>0</v>
      </c>
      <c r="AU1180" s="425">
        <v>0</v>
      </c>
      <c r="AV1180" s="425">
        <v>0</v>
      </c>
      <c r="AW1180" s="425">
        <v>0</v>
      </c>
      <c r="AX1180" s="425">
        <v>0</v>
      </c>
      <c r="AY1180" s="425">
        <v>0</v>
      </c>
      <c r="AZ1180" s="425">
        <v>0</v>
      </c>
      <c r="BA1180" s="425">
        <v>0</v>
      </c>
      <c r="BB1180" s="425">
        <v>0</v>
      </c>
      <c r="BC1180" s="425">
        <v>0</v>
      </c>
      <c r="BD1180" s="425">
        <v>0</v>
      </c>
      <c r="BE1180" s="425">
        <v>0</v>
      </c>
      <c r="BF1180" s="425">
        <v>0</v>
      </c>
      <c r="BG1180" s="425">
        <v>0</v>
      </c>
      <c r="BH1180" s="425">
        <v>0</v>
      </c>
      <c r="BI1180" s="425">
        <v>0</v>
      </c>
      <c r="BJ1180" s="196"/>
      <c r="BK1180" s="196"/>
      <c r="BL1180" s="196"/>
      <c r="BM1180" s="196"/>
    </row>
    <row r="1181" spans="1:65" x14ac:dyDescent="0.35">
      <c r="A1181" s="196"/>
      <c r="B1181" s="196"/>
      <c r="C1181" s="402"/>
      <c r="D1181" s="404"/>
      <c r="E1181" s="411">
        <v>10</v>
      </c>
      <c r="F1181" s="406"/>
      <c r="G1181" s="408"/>
      <c r="H1181" s="409"/>
      <c r="I1181" s="409"/>
      <c r="J1181" s="409"/>
      <c r="K1181" s="409"/>
      <c r="L1181" s="409"/>
      <c r="M1181" s="409"/>
      <c r="N1181" s="409"/>
      <c r="O1181" s="409"/>
      <c r="P1181" s="524"/>
      <c r="Q1181" s="425">
        <v>0</v>
      </c>
      <c r="R1181" s="425">
        <v>0</v>
      </c>
      <c r="S1181" s="425">
        <v>0</v>
      </c>
      <c r="T1181" s="425">
        <v>0</v>
      </c>
      <c r="U1181" s="425">
        <v>0</v>
      </c>
      <c r="V1181" s="425">
        <v>0</v>
      </c>
      <c r="W1181" s="425">
        <v>0</v>
      </c>
      <c r="X1181" s="425">
        <v>0</v>
      </c>
      <c r="Y1181" s="425">
        <v>0</v>
      </c>
      <c r="Z1181" s="425">
        <v>0</v>
      </c>
      <c r="AA1181" s="425">
        <v>0</v>
      </c>
      <c r="AB1181" s="425">
        <v>0</v>
      </c>
      <c r="AC1181" s="425">
        <v>0</v>
      </c>
      <c r="AD1181" s="425">
        <v>0</v>
      </c>
      <c r="AE1181" s="425">
        <v>0</v>
      </c>
      <c r="AF1181" s="425">
        <v>0</v>
      </c>
      <c r="AG1181" s="425">
        <v>0</v>
      </c>
      <c r="AH1181" s="425">
        <v>0</v>
      </c>
      <c r="AI1181" s="425">
        <v>0</v>
      </c>
      <c r="AJ1181" s="425">
        <v>0</v>
      </c>
      <c r="AK1181" s="425">
        <v>0</v>
      </c>
      <c r="AL1181" s="425">
        <v>0</v>
      </c>
      <c r="AM1181" s="425">
        <v>0</v>
      </c>
      <c r="AN1181" s="425">
        <v>0</v>
      </c>
      <c r="AO1181" s="425">
        <v>0</v>
      </c>
      <c r="AP1181" s="425">
        <v>0</v>
      </c>
      <c r="AQ1181" s="425">
        <v>0</v>
      </c>
      <c r="AR1181" s="425">
        <v>0</v>
      </c>
      <c r="AS1181" s="425">
        <v>0</v>
      </c>
      <c r="AT1181" s="425">
        <v>0</v>
      </c>
      <c r="AU1181" s="425">
        <v>0</v>
      </c>
      <c r="AV1181" s="425">
        <v>0</v>
      </c>
      <c r="AW1181" s="425">
        <v>0</v>
      </c>
      <c r="AX1181" s="425">
        <v>0</v>
      </c>
      <c r="AY1181" s="425">
        <v>0</v>
      </c>
      <c r="AZ1181" s="425">
        <v>0</v>
      </c>
      <c r="BA1181" s="425">
        <v>0</v>
      </c>
      <c r="BB1181" s="425">
        <v>0</v>
      </c>
      <c r="BC1181" s="425">
        <v>0</v>
      </c>
      <c r="BD1181" s="425">
        <v>0</v>
      </c>
      <c r="BE1181" s="425">
        <v>0</v>
      </c>
      <c r="BF1181" s="425">
        <v>0</v>
      </c>
      <c r="BG1181" s="425">
        <v>0</v>
      </c>
      <c r="BH1181" s="425">
        <v>0</v>
      </c>
      <c r="BI1181" s="425">
        <v>0</v>
      </c>
      <c r="BJ1181" s="196"/>
      <c r="BK1181" s="196"/>
      <c r="BL1181" s="196"/>
      <c r="BM1181" s="196"/>
    </row>
    <row r="1182" spans="1:65" x14ac:dyDescent="0.35">
      <c r="A1182" s="196"/>
      <c r="B1182" s="196"/>
      <c r="C1182" s="402">
        <v>0</v>
      </c>
      <c r="D1182" s="196"/>
      <c r="E1182" s="196"/>
      <c r="F1182" s="412"/>
      <c r="G1182" s="426">
        <v>0</v>
      </c>
      <c r="H1182" s="426">
        <v>0</v>
      </c>
      <c r="I1182" s="426">
        <v>0</v>
      </c>
      <c r="J1182" s="426">
        <v>0</v>
      </c>
      <c r="K1182" s="426">
        <v>0</v>
      </c>
      <c r="L1182" s="426">
        <v>0</v>
      </c>
      <c r="M1182" s="426">
        <v>0</v>
      </c>
      <c r="N1182" s="426">
        <v>0</v>
      </c>
      <c r="O1182" s="426">
        <v>0</v>
      </c>
      <c r="P1182" s="426">
        <v>0</v>
      </c>
      <c r="Q1182" s="426">
        <v>0</v>
      </c>
      <c r="R1182" s="426">
        <v>0</v>
      </c>
      <c r="S1182" s="426">
        <v>0</v>
      </c>
      <c r="T1182" s="426">
        <v>0</v>
      </c>
      <c r="U1182" s="426">
        <v>0</v>
      </c>
      <c r="V1182" s="426">
        <v>0</v>
      </c>
      <c r="W1182" s="426">
        <v>0</v>
      </c>
      <c r="X1182" s="426">
        <v>0</v>
      </c>
      <c r="Y1182" s="426">
        <v>0</v>
      </c>
      <c r="Z1182" s="426">
        <v>0</v>
      </c>
      <c r="AA1182" s="426">
        <v>0</v>
      </c>
      <c r="AB1182" s="426">
        <v>0</v>
      </c>
      <c r="AC1182" s="426">
        <v>0</v>
      </c>
      <c r="AD1182" s="426">
        <v>0</v>
      </c>
      <c r="AE1182" s="426">
        <v>0</v>
      </c>
      <c r="AF1182" s="426">
        <v>0</v>
      </c>
      <c r="AG1182" s="426">
        <v>0</v>
      </c>
      <c r="AH1182" s="426">
        <v>0</v>
      </c>
      <c r="AI1182" s="426">
        <v>0</v>
      </c>
      <c r="AJ1182" s="426">
        <v>0</v>
      </c>
      <c r="AK1182" s="426">
        <v>0</v>
      </c>
      <c r="AL1182" s="426">
        <v>0</v>
      </c>
      <c r="AM1182" s="426">
        <v>0</v>
      </c>
      <c r="AN1182" s="426">
        <v>0</v>
      </c>
      <c r="AO1182" s="426">
        <v>0</v>
      </c>
      <c r="AP1182" s="426">
        <v>0</v>
      </c>
      <c r="AQ1182" s="426">
        <v>0</v>
      </c>
      <c r="AR1182" s="426">
        <v>0</v>
      </c>
      <c r="AS1182" s="426">
        <v>0</v>
      </c>
      <c r="AT1182" s="426">
        <v>0</v>
      </c>
      <c r="AU1182" s="426">
        <v>0</v>
      </c>
      <c r="AV1182" s="426">
        <v>0</v>
      </c>
      <c r="AW1182" s="426">
        <v>0</v>
      </c>
      <c r="AX1182" s="426">
        <v>0</v>
      </c>
      <c r="AY1182" s="426">
        <v>0</v>
      </c>
      <c r="AZ1182" s="426">
        <v>0</v>
      </c>
      <c r="BA1182" s="426">
        <v>0</v>
      </c>
      <c r="BB1182" s="426">
        <v>0</v>
      </c>
      <c r="BC1182" s="426">
        <v>0</v>
      </c>
      <c r="BD1182" s="426">
        <v>0</v>
      </c>
      <c r="BE1182" s="426">
        <v>0</v>
      </c>
      <c r="BF1182" s="426">
        <v>0</v>
      </c>
      <c r="BG1182" s="426">
        <v>0</v>
      </c>
      <c r="BH1182" s="426">
        <v>0</v>
      </c>
      <c r="BI1182" s="426">
        <v>0</v>
      </c>
      <c r="BJ1182" s="196"/>
      <c r="BK1182" s="196"/>
      <c r="BL1182" s="196"/>
      <c r="BM1182" s="196"/>
    </row>
    <row r="1183" spans="1:65" x14ac:dyDescent="0.35">
      <c r="A1183" s="196"/>
      <c r="B1183" s="397">
        <v>0</v>
      </c>
      <c r="C1183" s="398"/>
      <c r="D1183" s="399" t="s">
        <v>499</v>
      </c>
      <c r="E1183" s="398"/>
      <c r="F1183" s="400"/>
      <c r="G1183" s="401">
        <v>0</v>
      </c>
      <c r="H1183" s="401">
        <v>0</v>
      </c>
      <c r="I1183" s="401">
        <v>0</v>
      </c>
      <c r="J1183" s="401">
        <v>0</v>
      </c>
      <c r="K1183" s="401">
        <v>0</v>
      </c>
      <c r="L1183" s="401">
        <v>0</v>
      </c>
      <c r="M1183" s="401">
        <v>0</v>
      </c>
      <c r="N1183" s="401">
        <v>0</v>
      </c>
      <c r="O1183" s="401">
        <v>0</v>
      </c>
      <c r="P1183" s="401">
        <v>0</v>
      </c>
      <c r="Q1183" s="401">
        <v>0</v>
      </c>
      <c r="R1183" s="401">
        <v>0</v>
      </c>
      <c r="S1183" s="401">
        <v>0</v>
      </c>
      <c r="T1183" s="401">
        <v>0</v>
      </c>
      <c r="U1183" s="401">
        <v>0</v>
      </c>
      <c r="V1183" s="401">
        <v>0</v>
      </c>
      <c r="W1183" s="401">
        <v>0</v>
      </c>
      <c r="X1183" s="401">
        <v>0</v>
      </c>
      <c r="Y1183" s="401">
        <v>0</v>
      </c>
      <c r="Z1183" s="401">
        <v>0</v>
      </c>
      <c r="AA1183" s="401">
        <v>0</v>
      </c>
      <c r="AB1183" s="401">
        <v>0</v>
      </c>
      <c r="AC1183" s="401">
        <v>0</v>
      </c>
      <c r="AD1183" s="401">
        <v>0</v>
      </c>
      <c r="AE1183" s="401">
        <v>0</v>
      </c>
      <c r="AF1183" s="401">
        <v>0</v>
      </c>
      <c r="AG1183" s="401">
        <v>0</v>
      </c>
      <c r="AH1183" s="401">
        <v>0</v>
      </c>
      <c r="AI1183" s="401">
        <v>0</v>
      </c>
      <c r="AJ1183" s="401">
        <v>0</v>
      </c>
      <c r="AK1183" s="401">
        <v>0</v>
      </c>
      <c r="AL1183" s="401">
        <v>0</v>
      </c>
      <c r="AM1183" s="401">
        <v>0</v>
      </c>
      <c r="AN1183" s="401">
        <v>0</v>
      </c>
      <c r="AO1183" s="401">
        <v>0</v>
      </c>
      <c r="AP1183" s="401">
        <v>0</v>
      </c>
      <c r="AQ1183" s="401">
        <v>0</v>
      </c>
      <c r="AR1183" s="401">
        <v>0</v>
      </c>
      <c r="AS1183" s="401">
        <v>0</v>
      </c>
      <c r="AT1183" s="401">
        <v>0</v>
      </c>
      <c r="AU1183" s="401">
        <v>0</v>
      </c>
      <c r="AV1183" s="401">
        <v>0</v>
      </c>
      <c r="AW1183" s="401">
        <v>0</v>
      </c>
      <c r="AX1183" s="401">
        <v>0</v>
      </c>
      <c r="AY1183" s="401">
        <v>0</v>
      </c>
      <c r="AZ1183" s="401">
        <v>0</v>
      </c>
      <c r="BA1183" s="401">
        <v>0</v>
      </c>
      <c r="BB1183" s="401">
        <v>0</v>
      </c>
      <c r="BC1183" s="401">
        <v>0</v>
      </c>
      <c r="BD1183" s="401">
        <v>0</v>
      </c>
      <c r="BE1183" s="401">
        <v>0</v>
      </c>
      <c r="BF1183" s="401">
        <v>0</v>
      </c>
      <c r="BG1183" s="401">
        <v>0</v>
      </c>
      <c r="BH1183" s="401">
        <v>0</v>
      </c>
      <c r="BI1183" s="401">
        <v>0</v>
      </c>
      <c r="BJ1183" s="196"/>
      <c r="BK1183" s="196"/>
      <c r="BL1183" s="196"/>
      <c r="BM1183" s="196"/>
    </row>
    <row r="1184" spans="1:65" ht="118" x14ac:dyDescent="0.35">
      <c r="A1184" s="196"/>
      <c r="B1184" s="196"/>
      <c r="C1184" s="402"/>
      <c r="D1184" s="404" t="s">
        <v>500</v>
      </c>
      <c r="E1184" s="405">
        <v>0</v>
      </c>
      <c r="F1184" s="406"/>
      <c r="G1184" s="407"/>
      <c r="H1184" s="407"/>
      <c r="I1184" s="407"/>
      <c r="J1184" s="407"/>
      <c r="K1184" s="407"/>
      <c r="L1184" s="407"/>
      <c r="M1184" s="407"/>
      <c r="N1184" s="407"/>
      <c r="O1184" s="407"/>
      <c r="P1184" s="407"/>
      <c r="Q1184" s="425"/>
      <c r="R1184" s="425"/>
      <c r="S1184" s="425"/>
      <c r="T1184" s="425"/>
      <c r="U1184" s="425"/>
      <c r="V1184" s="425"/>
      <c r="W1184" s="425"/>
      <c r="X1184" s="425"/>
      <c r="Y1184" s="425"/>
      <c r="Z1184" s="425"/>
      <c r="AA1184" s="425"/>
      <c r="AB1184" s="425"/>
      <c r="AC1184" s="425"/>
      <c r="AD1184" s="425"/>
      <c r="AE1184" s="425"/>
      <c r="AF1184" s="425"/>
      <c r="AG1184" s="425"/>
      <c r="AH1184" s="425"/>
      <c r="AI1184" s="425"/>
      <c r="AJ1184" s="425"/>
      <c r="AK1184" s="425"/>
      <c r="AL1184" s="425"/>
      <c r="AM1184" s="425"/>
      <c r="AN1184" s="425"/>
      <c r="AO1184" s="425"/>
      <c r="AP1184" s="425"/>
      <c r="AQ1184" s="425"/>
      <c r="AR1184" s="425"/>
      <c r="AS1184" s="425"/>
      <c r="AT1184" s="425"/>
      <c r="AU1184" s="425"/>
      <c r="AV1184" s="425"/>
      <c r="AW1184" s="425"/>
      <c r="AX1184" s="425"/>
      <c r="AY1184" s="425"/>
      <c r="AZ1184" s="425"/>
      <c r="BA1184" s="425"/>
      <c r="BB1184" s="425"/>
      <c r="BC1184" s="425"/>
      <c r="BD1184" s="425"/>
      <c r="BE1184" s="425"/>
      <c r="BF1184" s="425"/>
      <c r="BG1184" s="425"/>
      <c r="BH1184" s="425"/>
      <c r="BI1184" s="425"/>
      <c r="BJ1184" s="196"/>
      <c r="BK1184" s="196"/>
      <c r="BL1184" s="196"/>
      <c r="BM1184" s="196"/>
    </row>
    <row r="1185" spans="1:65" x14ac:dyDescent="0.35">
      <c r="A1185" s="196"/>
      <c r="B1185" s="196"/>
      <c r="C1185" s="402"/>
      <c r="D1185" s="404"/>
      <c r="E1185" s="405">
        <v>1</v>
      </c>
      <c r="F1185" s="406"/>
      <c r="G1185" s="523"/>
      <c r="H1185" s="425">
        <v>0</v>
      </c>
      <c r="I1185" s="425">
        <v>0</v>
      </c>
      <c r="J1185" s="425">
        <v>0</v>
      </c>
      <c r="K1185" s="425">
        <v>0</v>
      </c>
      <c r="L1185" s="425">
        <v>0</v>
      </c>
      <c r="M1185" s="425">
        <v>0</v>
      </c>
      <c r="N1185" s="425">
        <v>0</v>
      </c>
      <c r="O1185" s="425">
        <v>0</v>
      </c>
      <c r="P1185" s="425">
        <v>0</v>
      </c>
      <c r="Q1185" s="425">
        <v>0</v>
      </c>
      <c r="R1185" s="425">
        <v>0</v>
      </c>
      <c r="S1185" s="425">
        <v>0</v>
      </c>
      <c r="T1185" s="425">
        <v>0</v>
      </c>
      <c r="U1185" s="425">
        <v>0</v>
      </c>
      <c r="V1185" s="425">
        <v>0</v>
      </c>
      <c r="W1185" s="425">
        <v>0</v>
      </c>
      <c r="X1185" s="425">
        <v>0</v>
      </c>
      <c r="Y1185" s="425">
        <v>0</v>
      </c>
      <c r="Z1185" s="425">
        <v>0</v>
      </c>
      <c r="AA1185" s="425">
        <v>0</v>
      </c>
      <c r="AB1185" s="425">
        <v>0</v>
      </c>
      <c r="AC1185" s="425">
        <v>0</v>
      </c>
      <c r="AD1185" s="425">
        <v>0</v>
      </c>
      <c r="AE1185" s="425">
        <v>0</v>
      </c>
      <c r="AF1185" s="425">
        <v>0</v>
      </c>
      <c r="AG1185" s="425">
        <v>0</v>
      </c>
      <c r="AH1185" s="425">
        <v>0</v>
      </c>
      <c r="AI1185" s="425">
        <v>0</v>
      </c>
      <c r="AJ1185" s="425">
        <v>0</v>
      </c>
      <c r="AK1185" s="425">
        <v>0</v>
      </c>
      <c r="AL1185" s="425">
        <v>0</v>
      </c>
      <c r="AM1185" s="425">
        <v>0</v>
      </c>
      <c r="AN1185" s="425">
        <v>0</v>
      </c>
      <c r="AO1185" s="425">
        <v>0</v>
      </c>
      <c r="AP1185" s="425">
        <v>0</v>
      </c>
      <c r="AQ1185" s="425">
        <v>0</v>
      </c>
      <c r="AR1185" s="425">
        <v>0</v>
      </c>
      <c r="AS1185" s="425">
        <v>0</v>
      </c>
      <c r="AT1185" s="425">
        <v>0</v>
      </c>
      <c r="AU1185" s="425">
        <v>0</v>
      </c>
      <c r="AV1185" s="425">
        <v>0</v>
      </c>
      <c r="AW1185" s="425">
        <v>0</v>
      </c>
      <c r="AX1185" s="425">
        <v>0</v>
      </c>
      <c r="AY1185" s="425">
        <v>0</v>
      </c>
      <c r="AZ1185" s="425">
        <v>0</v>
      </c>
      <c r="BA1185" s="425">
        <v>0</v>
      </c>
      <c r="BB1185" s="425">
        <v>0</v>
      </c>
      <c r="BC1185" s="425">
        <v>0</v>
      </c>
      <c r="BD1185" s="425">
        <v>0</v>
      </c>
      <c r="BE1185" s="425">
        <v>0</v>
      </c>
      <c r="BF1185" s="425">
        <v>0</v>
      </c>
      <c r="BG1185" s="425">
        <v>0</v>
      </c>
      <c r="BH1185" s="425">
        <v>0</v>
      </c>
      <c r="BI1185" s="425">
        <v>0</v>
      </c>
      <c r="BJ1185" s="196"/>
      <c r="BK1185" s="196"/>
      <c r="BL1185" s="196"/>
      <c r="BM1185" s="196"/>
    </row>
    <row r="1186" spans="1:65" x14ac:dyDescent="0.35">
      <c r="A1186" s="196"/>
      <c r="B1186" s="196"/>
      <c r="C1186" s="402"/>
      <c r="D1186" s="404"/>
      <c r="E1186" s="405">
        <v>2</v>
      </c>
      <c r="F1186" s="406"/>
      <c r="G1186" s="408"/>
      <c r="H1186" s="524"/>
      <c r="I1186" s="425">
        <v>0</v>
      </c>
      <c r="J1186" s="425">
        <v>0</v>
      </c>
      <c r="K1186" s="425">
        <v>0</v>
      </c>
      <c r="L1186" s="425">
        <v>0</v>
      </c>
      <c r="M1186" s="425">
        <v>0</v>
      </c>
      <c r="N1186" s="425">
        <v>0</v>
      </c>
      <c r="O1186" s="425">
        <v>0</v>
      </c>
      <c r="P1186" s="425">
        <v>0</v>
      </c>
      <c r="Q1186" s="425">
        <v>0</v>
      </c>
      <c r="R1186" s="425">
        <v>0</v>
      </c>
      <c r="S1186" s="425">
        <v>0</v>
      </c>
      <c r="T1186" s="425">
        <v>0</v>
      </c>
      <c r="U1186" s="425">
        <v>0</v>
      </c>
      <c r="V1186" s="425">
        <v>0</v>
      </c>
      <c r="W1186" s="425">
        <v>0</v>
      </c>
      <c r="X1186" s="425">
        <v>0</v>
      </c>
      <c r="Y1186" s="425">
        <v>0</v>
      </c>
      <c r="Z1186" s="425">
        <v>0</v>
      </c>
      <c r="AA1186" s="425">
        <v>0</v>
      </c>
      <c r="AB1186" s="425">
        <v>0</v>
      </c>
      <c r="AC1186" s="425">
        <v>0</v>
      </c>
      <c r="AD1186" s="425">
        <v>0</v>
      </c>
      <c r="AE1186" s="425">
        <v>0</v>
      </c>
      <c r="AF1186" s="425">
        <v>0</v>
      </c>
      <c r="AG1186" s="425">
        <v>0</v>
      </c>
      <c r="AH1186" s="425">
        <v>0</v>
      </c>
      <c r="AI1186" s="425">
        <v>0</v>
      </c>
      <c r="AJ1186" s="425">
        <v>0</v>
      </c>
      <c r="AK1186" s="425">
        <v>0</v>
      </c>
      <c r="AL1186" s="425">
        <v>0</v>
      </c>
      <c r="AM1186" s="425">
        <v>0</v>
      </c>
      <c r="AN1186" s="425">
        <v>0</v>
      </c>
      <c r="AO1186" s="425">
        <v>0</v>
      </c>
      <c r="AP1186" s="425">
        <v>0</v>
      </c>
      <c r="AQ1186" s="425">
        <v>0</v>
      </c>
      <c r="AR1186" s="425">
        <v>0</v>
      </c>
      <c r="AS1186" s="425">
        <v>0</v>
      </c>
      <c r="AT1186" s="425">
        <v>0</v>
      </c>
      <c r="AU1186" s="425">
        <v>0</v>
      </c>
      <c r="AV1186" s="425">
        <v>0</v>
      </c>
      <c r="AW1186" s="425">
        <v>0</v>
      </c>
      <c r="AX1186" s="425">
        <v>0</v>
      </c>
      <c r="AY1186" s="425">
        <v>0</v>
      </c>
      <c r="AZ1186" s="425">
        <v>0</v>
      </c>
      <c r="BA1186" s="425">
        <v>0</v>
      </c>
      <c r="BB1186" s="425">
        <v>0</v>
      </c>
      <c r="BC1186" s="425">
        <v>0</v>
      </c>
      <c r="BD1186" s="425">
        <v>0</v>
      </c>
      <c r="BE1186" s="425">
        <v>0</v>
      </c>
      <c r="BF1186" s="425">
        <v>0</v>
      </c>
      <c r="BG1186" s="425">
        <v>0</v>
      </c>
      <c r="BH1186" s="425">
        <v>0</v>
      </c>
      <c r="BI1186" s="425">
        <v>0</v>
      </c>
      <c r="BJ1186" s="407"/>
      <c r="BK1186" s="196"/>
      <c r="BL1186" s="196"/>
      <c r="BM1186" s="196"/>
    </row>
    <row r="1187" spans="1:65" x14ac:dyDescent="0.35">
      <c r="A1187" s="196"/>
      <c r="B1187" s="196"/>
      <c r="C1187" s="402"/>
      <c r="D1187" s="404"/>
      <c r="E1187" s="405">
        <v>3</v>
      </c>
      <c r="F1187" s="406"/>
      <c r="G1187" s="408"/>
      <c r="H1187" s="409"/>
      <c r="I1187" s="524"/>
      <c r="J1187" s="425">
        <v>0</v>
      </c>
      <c r="K1187" s="425">
        <v>0</v>
      </c>
      <c r="L1187" s="425">
        <v>0</v>
      </c>
      <c r="M1187" s="425">
        <v>0</v>
      </c>
      <c r="N1187" s="425">
        <v>0</v>
      </c>
      <c r="O1187" s="425">
        <v>0</v>
      </c>
      <c r="P1187" s="425">
        <v>0</v>
      </c>
      <c r="Q1187" s="425">
        <v>0</v>
      </c>
      <c r="R1187" s="425">
        <v>0</v>
      </c>
      <c r="S1187" s="425">
        <v>0</v>
      </c>
      <c r="T1187" s="425">
        <v>0</v>
      </c>
      <c r="U1187" s="425">
        <v>0</v>
      </c>
      <c r="V1187" s="425">
        <v>0</v>
      </c>
      <c r="W1187" s="425">
        <v>0</v>
      </c>
      <c r="X1187" s="425">
        <v>0</v>
      </c>
      <c r="Y1187" s="425">
        <v>0</v>
      </c>
      <c r="Z1187" s="425">
        <v>0</v>
      </c>
      <c r="AA1187" s="425">
        <v>0</v>
      </c>
      <c r="AB1187" s="425">
        <v>0</v>
      </c>
      <c r="AC1187" s="425">
        <v>0</v>
      </c>
      <c r="AD1187" s="425">
        <v>0</v>
      </c>
      <c r="AE1187" s="425">
        <v>0</v>
      </c>
      <c r="AF1187" s="425">
        <v>0</v>
      </c>
      <c r="AG1187" s="425">
        <v>0</v>
      </c>
      <c r="AH1187" s="425">
        <v>0</v>
      </c>
      <c r="AI1187" s="425">
        <v>0</v>
      </c>
      <c r="AJ1187" s="425">
        <v>0</v>
      </c>
      <c r="AK1187" s="425">
        <v>0</v>
      </c>
      <c r="AL1187" s="425">
        <v>0</v>
      </c>
      <c r="AM1187" s="425">
        <v>0</v>
      </c>
      <c r="AN1187" s="425">
        <v>0</v>
      </c>
      <c r="AO1187" s="425">
        <v>0</v>
      </c>
      <c r="AP1187" s="425">
        <v>0</v>
      </c>
      <c r="AQ1187" s="425">
        <v>0</v>
      </c>
      <c r="AR1187" s="425">
        <v>0</v>
      </c>
      <c r="AS1187" s="425">
        <v>0</v>
      </c>
      <c r="AT1187" s="425">
        <v>0</v>
      </c>
      <c r="AU1187" s="425">
        <v>0</v>
      </c>
      <c r="AV1187" s="425">
        <v>0</v>
      </c>
      <c r="AW1187" s="425">
        <v>0</v>
      </c>
      <c r="AX1187" s="425">
        <v>0</v>
      </c>
      <c r="AY1187" s="425">
        <v>0</v>
      </c>
      <c r="AZ1187" s="425">
        <v>0</v>
      </c>
      <c r="BA1187" s="425">
        <v>0</v>
      </c>
      <c r="BB1187" s="425">
        <v>0</v>
      </c>
      <c r="BC1187" s="425">
        <v>0</v>
      </c>
      <c r="BD1187" s="425">
        <v>0</v>
      </c>
      <c r="BE1187" s="425">
        <v>0</v>
      </c>
      <c r="BF1187" s="425">
        <v>0</v>
      </c>
      <c r="BG1187" s="425">
        <v>0</v>
      </c>
      <c r="BH1187" s="425">
        <v>0</v>
      </c>
      <c r="BI1187" s="425">
        <v>0</v>
      </c>
      <c r="BJ1187" s="196"/>
      <c r="BK1187" s="196"/>
      <c r="BL1187" s="196"/>
      <c r="BM1187" s="196"/>
    </row>
    <row r="1188" spans="1:65" x14ac:dyDescent="0.35">
      <c r="A1188" s="196"/>
      <c r="B1188" s="196"/>
      <c r="C1188" s="402"/>
      <c r="D1188" s="404"/>
      <c r="E1188" s="405">
        <v>4</v>
      </c>
      <c r="F1188" s="406"/>
      <c r="G1188" s="408"/>
      <c r="H1188" s="409"/>
      <c r="I1188" s="409"/>
      <c r="J1188" s="524"/>
      <c r="K1188" s="425">
        <v>0</v>
      </c>
      <c r="L1188" s="425">
        <v>0</v>
      </c>
      <c r="M1188" s="425">
        <v>0</v>
      </c>
      <c r="N1188" s="425">
        <v>0</v>
      </c>
      <c r="O1188" s="425">
        <v>0</v>
      </c>
      <c r="P1188" s="425">
        <v>0</v>
      </c>
      <c r="Q1188" s="425">
        <v>0</v>
      </c>
      <c r="R1188" s="425">
        <v>0</v>
      </c>
      <c r="S1188" s="425">
        <v>0</v>
      </c>
      <c r="T1188" s="425">
        <v>0</v>
      </c>
      <c r="U1188" s="425">
        <v>0</v>
      </c>
      <c r="V1188" s="425">
        <v>0</v>
      </c>
      <c r="W1188" s="425">
        <v>0</v>
      </c>
      <c r="X1188" s="425">
        <v>0</v>
      </c>
      <c r="Y1188" s="425">
        <v>0</v>
      </c>
      <c r="Z1188" s="425">
        <v>0</v>
      </c>
      <c r="AA1188" s="425">
        <v>0</v>
      </c>
      <c r="AB1188" s="425">
        <v>0</v>
      </c>
      <c r="AC1188" s="425">
        <v>0</v>
      </c>
      <c r="AD1188" s="425">
        <v>0</v>
      </c>
      <c r="AE1188" s="425">
        <v>0</v>
      </c>
      <c r="AF1188" s="425">
        <v>0</v>
      </c>
      <c r="AG1188" s="425">
        <v>0</v>
      </c>
      <c r="AH1188" s="425">
        <v>0</v>
      </c>
      <c r="AI1188" s="425">
        <v>0</v>
      </c>
      <c r="AJ1188" s="425">
        <v>0</v>
      </c>
      <c r="AK1188" s="425">
        <v>0</v>
      </c>
      <c r="AL1188" s="425">
        <v>0</v>
      </c>
      <c r="AM1188" s="425">
        <v>0</v>
      </c>
      <c r="AN1188" s="425">
        <v>0</v>
      </c>
      <c r="AO1188" s="425">
        <v>0</v>
      </c>
      <c r="AP1188" s="425">
        <v>0</v>
      </c>
      <c r="AQ1188" s="425">
        <v>0</v>
      </c>
      <c r="AR1188" s="425">
        <v>0</v>
      </c>
      <c r="AS1188" s="425">
        <v>0</v>
      </c>
      <c r="AT1188" s="425">
        <v>0</v>
      </c>
      <c r="AU1188" s="425">
        <v>0</v>
      </c>
      <c r="AV1188" s="425">
        <v>0</v>
      </c>
      <c r="AW1188" s="425">
        <v>0</v>
      </c>
      <c r="AX1188" s="425">
        <v>0</v>
      </c>
      <c r="AY1188" s="425">
        <v>0</v>
      </c>
      <c r="AZ1188" s="425">
        <v>0</v>
      </c>
      <c r="BA1188" s="425">
        <v>0</v>
      </c>
      <c r="BB1188" s="425">
        <v>0</v>
      </c>
      <c r="BC1188" s="425">
        <v>0</v>
      </c>
      <c r="BD1188" s="425">
        <v>0</v>
      </c>
      <c r="BE1188" s="425">
        <v>0</v>
      </c>
      <c r="BF1188" s="425">
        <v>0</v>
      </c>
      <c r="BG1188" s="425">
        <v>0</v>
      </c>
      <c r="BH1188" s="425">
        <v>0</v>
      </c>
      <c r="BI1188" s="425">
        <v>0</v>
      </c>
      <c r="BJ1188" s="196"/>
      <c r="BK1188" s="196"/>
      <c r="BL1188" s="196"/>
      <c r="BM1188" s="196"/>
    </row>
    <row r="1189" spans="1:65" x14ac:dyDescent="0.35">
      <c r="A1189" s="196"/>
      <c r="B1189" s="196"/>
      <c r="C1189" s="402"/>
      <c r="D1189" s="404"/>
      <c r="E1189" s="405">
        <v>5</v>
      </c>
      <c r="F1189" s="406"/>
      <c r="G1189" s="408"/>
      <c r="H1189" s="409"/>
      <c r="I1189" s="409"/>
      <c r="J1189" s="409"/>
      <c r="K1189" s="524"/>
      <c r="L1189" s="425">
        <v>0</v>
      </c>
      <c r="M1189" s="425">
        <v>0</v>
      </c>
      <c r="N1189" s="425">
        <v>0</v>
      </c>
      <c r="O1189" s="425">
        <v>0</v>
      </c>
      <c r="P1189" s="425">
        <v>0</v>
      </c>
      <c r="Q1189" s="425">
        <v>0</v>
      </c>
      <c r="R1189" s="425">
        <v>0</v>
      </c>
      <c r="S1189" s="425">
        <v>0</v>
      </c>
      <c r="T1189" s="425">
        <v>0</v>
      </c>
      <c r="U1189" s="425">
        <v>0</v>
      </c>
      <c r="V1189" s="425">
        <v>0</v>
      </c>
      <c r="W1189" s="425">
        <v>0</v>
      </c>
      <c r="X1189" s="425">
        <v>0</v>
      </c>
      <c r="Y1189" s="425">
        <v>0</v>
      </c>
      <c r="Z1189" s="425">
        <v>0</v>
      </c>
      <c r="AA1189" s="425">
        <v>0</v>
      </c>
      <c r="AB1189" s="425">
        <v>0</v>
      </c>
      <c r="AC1189" s="425">
        <v>0</v>
      </c>
      <c r="AD1189" s="425">
        <v>0</v>
      </c>
      <c r="AE1189" s="425">
        <v>0</v>
      </c>
      <c r="AF1189" s="425">
        <v>0</v>
      </c>
      <c r="AG1189" s="425">
        <v>0</v>
      </c>
      <c r="AH1189" s="425">
        <v>0</v>
      </c>
      <c r="AI1189" s="425">
        <v>0</v>
      </c>
      <c r="AJ1189" s="425">
        <v>0</v>
      </c>
      <c r="AK1189" s="425">
        <v>0</v>
      </c>
      <c r="AL1189" s="425">
        <v>0</v>
      </c>
      <c r="AM1189" s="425">
        <v>0</v>
      </c>
      <c r="AN1189" s="425">
        <v>0</v>
      </c>
      <c r="AO1189" s="425">
        <v>0</v>
      </c>
      <c r="AP1189" s="425">
        <v>0</v>
      </c>
      <c r="AQ1189" s="425">
        <v>0</v>
      </c>
      <c r="AR1189" s="425">
        <v>0</v>
      </c>
      <c r="AS1189" s="425">
        <v>0</v>
      </c>
      <c r="AT1189" s="425">
        <v>0</v>
      </c>
      <c r="AU1189" s="425">
        <v>0</v>
      </c>
      <c r="AV1189" s="425">
        <v>0</v>
      </c>
      <c r="AW1189" s="425">
        <v>0</v>
      </c>
      <c r="AX1189" s="425">
        <v>0</v>
      </c>
      <c r="AY1189" s="425">
        <v>0</v>
      </c>
      <c r="AZ1189" s="425">
        <v>0</v>
      </c>
      <c r="BA1189" s="425">
        <v>0</v>
      </c>
      <c r="BB1189" s="425">
        <v>0</v>
      </c>
      <c r="BC1189" s="425">
        <v>0</v>
      </c>
      <c r="BD1189" s="425">
        <v>0</v>
      </c>
      <c r="BE1189" s="425">
        <v>0</v>
      </c>
      <c r="BF1189" s="425">
        <v>0</v>
      </c>
      <c r="BG1189" s="425">
        <v>0</v>
      </c>
      <c r="BH1189" s="425">
        <v>0</v>
      </c>
      <c r="BI1189" s="425">
        <v>0</v>
      </c>
      <c r="BJ1189" s="196"/>
      <c r="BK1189" s="196"/>
      <c r="BL1189" s="196"/>
      <c r="BM1189" s="196"/>
    </row>
    <row r="1190" spans="1:65" x14ac:dyDescent="0.35">
      <c r="A1190" s="196"/>
      <c r="B1190" s="196"/>
      <c r="C1190" s="402"/>
      <c r="D1190" s="404"/>
      <c r="E1190" s="405">
        <v>6</v>
      </c>
      <c r="F1190" s="406"/>
      <c r="G1190" s="408"/>
      <c r="H1190" s="409"/>
      <c r="I1190" s="409"/>
      <c r="J1190" s="409"/>
      <c r="K1190" s="409"/>
      <c r="L1190" s="524"/>
      <c r="M1190" s="425">
        <v>0</v>
      </c>
      <c r="N1190" s="425">
        <v>0</v>
      </c>
      <c r="O1190" s="425">
        <v>0</v>
      </c>
      <c r="P1190" s="425">
        <v>0</v>
      </c>
      <c r="Q1190" s="425">
        <v>0</v>
      </c>
      <c r="R1190" s="425">
        <v>0</v>
      </c>
      <c r="S1190" s="425">
        <v>0</v>
      </c>
      <c r="T1190" s="425">
        <v>0</v>
      </c>
      <c r="U1190" s="425">
        <v>0</v>
      </c>
      <c r="V1190" s="425">
        <v>0</v>
      </c>
      <c r="W1190" s="425">
        <v>0</v>
      </c>
      <c r="X1190" s="425">
        <v>0</v>
      </c>
      <c r="Y1190" s="425">
        <v>0</v>
      </c>
      <c r="Z1190" s="425">
        <v>0</v>
      </c>
      <c r="AA1190" s="425">
        <v>0</v>
      </c>
      <c r="AB1190" s="425">
        <v>0</v>
      </c>
      <c r="AC1190" s="425">
        <v>0</v>
      </c>
      <c r="AD1190" s="425">
        <v>0</v>
      </c>
      <c r="AE1190" s="425">
        <v>0</v>
      </c>
      <c r="AF1190" s="425">
        <v>0</v>
      </c>
      <c r="AG1190" s="425">
        <v>0</v>
      </c>
      <c r="AH1190" s="425">
        <v>0</v>
      </c>
      <c r="AI1190" s="425">
        <v>0</v>
      </c>
      <c r="AJ1190" s="425">
        <v>0</v>
      </c>
      <c r="AK1190" s="425">
        <v>0</v>
      </c>
      <c r="AL1190" s="425">
        <v>0</v>
      </c>
      <c r="AM1190" s="425">
        <v>0</v>
      </c>
      <c r="AN1190" s="425">
        <v>0</v>
      </c>
      <c r="AO1190" s="425">
        <v>0</v>
      </c>
      <c r="AP1190" s="425">
        <v>0</v>
      </c>
      <c r="AQ1190" s="425">
        <v>0</v>
      </c>
      <c r="AR1190" s="425">
        <v>0</v>
      </c>
      <c r="AS1190" s="425">
        <v>0</v>
      </c>
      <c r="AT1190" s="425">
        <v>0</v>
      </c>
      <c r="AU1190" s="425">
        <v>0</v>
      </c>
      <c r="AV1190" s="425">
        <v>0</v>
      </c>
      <c r="AW1190" s="425">
        <v>0</v>
      </c>
      <c r="AX1190" s="425">
        <v>0</v>
      </c>
      <c r="AY1190" s="425">
        <v>0</v>
      </c>
      <c r="AZ1190" s="425">
        <v>0</v>
      </c>
      <c r="BA1190" s="425">
        <v>0</v>
      </c>
      <c r="BB1190" s="425">
        <v>0</v>
      </c>
      <c r="BC1190" s="425">
        <v>0</v>
      </c>
      <c r="BD1190" s="425">
        <v>0</v>
      </c>
      <c r="BE1190" s="425">
        <v>0</v>
      </c>
      <c r="BF1190" s="425">
        <v>0</v>
      </c>
      <c r="BG1190" s="425">
        <v>0</v>
      </c>
      <c r="BH1190" s="425">
        <v>0</v>
      </c>
      <c r="BI1190" s="425">
        <v>0</v>
      </c>
      <c r="BJ1190" s="196"/>
      <c r="BK1190" s="196"/>
      <c r="BL1190" s="196"/>
      <c r="BM1190" s="196"/>
    </row>
    <row r="1191" spans="1:65" x14ac:dyDescent="0.35">
      <c r="A1191" s="196"/>
      <c r="B1191" s="196"/>
      <c r="C1191" s="402"/>
      <c r="D1191" s="404"/>
      <c r="E1191" s="405">
        <v>7</v>
      </c>
      <c r="F1191" s="406"/>
      <c r="G1191" s="408"/>
      <c r="H1191" s="409"/>
      <c r="I1191" s="409"/>
      <c r="J1191" s="409"/>
      <c r="K1191" s="409"/>
      <c r="L1191" s="409"/>
      <c r="M1191" s="524"/>
      <c r="N1191" s="425">
        <v>0</v>
      </c>
      <c r="O1191" s="425">
        <v>0</v>
      </c>
      <c r="P1191" s="425">
        <v>0</v>
      </c>
      <c r="Q1191" s="425">
        <v>0</v>
      </c>
      <c r="R1191" s="425">
        <v>0</v>
      </c>
      <c r="S1191" s="425">
        <v>0</v>
      </c>
      <c r="T1191" s="425">
        <v>0</v>
      </c>
      <c r="U1191" s="425">
        <v>0</v>
      </c>
      <c r="V1191" s="425">
        <v>0</v>
      </c>
      <c r="W1191" s="425">
        <v>0</v>
      </c>
      <c r="X1191" s="425">
        <v>0</v>
      </c>
      <c r="Y1191" s="425">
        <v>0</v>
      </c>
      <c r="Z1191" s="425">
        <v>0</v>
      </c>
      <c r="AA1191" s="425">
        <v>0</v>
      </c>
      <c r="AB1191" s="425">
        <v>0</v>
      </c>
      <c r="AC1191" s="425">
        <v>0</v>
      </c>
      <c r="AD1191" s="425">
        <v>0</v>
      </c>
      <c r="AE1191" s="425">
        <v>0</v>
      </c>
      <c r="AF1191" s="425">
        <v>0</v>
      </c>
      <c r="AG1191" s="425">
        <v>0</v>
      </c>
      <c r="AH1191" s="425">
        <v>0</v>
      </c>
      <c r="AI1191" s="425">
        <v>0</v>
      </c>
      <c r="AJ1191" s="425">
        <v>0</v>
      </c>
      <c r="AK1191" s="425">
        <v>0</v>
      </c>
      <c r="AL1191" s="425">
        <v>0</v>
      </c>
      <c r="AM1191" s="425">
        <v>0</v>
      </c>
      <c r="AN1191" s="425">
        <v>0</v>
      </c>
      <c r="AO1191" s="425">
        <v>0</v>
      </c>
      <c r="AP1191" s="425">
        <v>0</v>
      </c>
      <c r="AQ1191" s="425">
        <v>0</v>
      </c>
      <c r="AR1191" s="425">
        <v>0</v>
      </c>
      <c r="AS1191" s="425">
        <v>0</v>
      </c>
      <c r="AT1191" s="425">
        <v>0</v>
      </c>
      <c r="AU1191" s="425">
        <v>0</v>
      </c>
      <c r="AV1191" s="425">
        <v>0</v>
      </c>
      <c r="AW1191" s="425">
        <v>0</v>
      </c>
      <c r="AX1191" s="425">
        <v>0</v>
      </c>
      <c r="AY1191" s="425">
        <v>0</v>
      </c>
      <c r="AZ1191" s="425">
        <v>0</v>
      </c>
      <c r="BA1191" s="425">
        <v>0</v>
      </c>
      <c r="BB1191" s="425">
        <v>0</v>
      </c>
      <c r="BC1191" s="425">
        <v>0</v>
      </c>
      <c r="BD1191" s="425">
        <v>0</v>
      </c>
      <c r="BE1191" s="425">
        <v>0</v>
      </c>
      <c r="BF1191" s="425">
        <v>0</v>
      </c>
      <c r="BG1191" s="425">
        <v>0</v>
      </c>
      <c r="BH1191" s="425">
        <v>0</v>
      </c>
      <c r="BI1191" s="425">
        <v>0</v>
      </c>
      <c r="BJ1191" s="196"/>
      <c r="BK1191" s="196"/>
      <c r="BL1191" s="196"/>
      <c r="BM1191" s="196"/>
    </row>
    <row r="1192" spans="1:65" x14ac:dyDescent="0.35">
      <c r="A1192" s="196"/>
      <c r="B1192" s="196"/>
      <c r="C1192" s="402"/>
      <c r="D1192" s="404"/>
      <c r="E1192" s="405">
        <v>8</v>
      </c>
      <c r="F1192" s="406"/>
      <c r="G1192" s="408"/>
      <c r="H1192" s="409"/>
      <c r="I1192" s="409"/>
      <c r="J1192" s="409"/>
      <c r="K1192" s="409"/>
      <c r="L1192" s="409"/>
      <c r="M1192" s="409"/>
      <c r="N1192" s="524"/>
      <c r="O1192" s="425">
        <v>0</v>
      </c>
      <c r="P1192" s="425">
        <v>0</v>
      </c>
      <c r="Q1192" s="425">
        <v>0</v>
      </c>
      <c r="R1192" s="425">
        <v>0</v>
      </c>
      <c r="S1192" s="425">
        <v>0</v>
      </c>
      <c r="T1192" s="425">
        <v>0</v>
      </c>
      <c r="U1192" s="425">
        <v>0</v>
      </c>
      <c r="V1192" s="425">
        <v>0</v>
      </c>
      <c r="W1192" s="425">
        <v>0</v>
      </c>
      <c r="X1192" s="425">
        <v>0</v>
      </c>
      <c r="Y1192" s="425">
        <v>0</v>
      </c>
      <c r="Z1192" s="425">
        <v>0</v>
      </c>
      <c r="AA1192" s="425">
        <v>0</v>
      </c>
      <c r="AB1192" s="425">
        <v>0</v>
      </c>
      <c r="AC1192" s="425">
        <v>0</v>
      </c>
      <c r="AD1192" s="425">
        <v>0</v>
      </c>
      <c r="AE1192" s="425">
        <v>0</v>
      </c>
      <c r="AF1192" s="425">
        <v>0</v>
      </c>
      <c r="AG1192" s="425">
        <v>0</v>
      </c>
      <c r="AH1192" s="425">
        <v>0</v>
      </c>
      <c r="AI1192" s="425">
        <v>0</v>
      </c>
      <c r="AJ1192" s="425">
        <v>0</v>
      </c>
      <c r="AK1192" s="425">
        <v>0</v>
      </c>
      <c r="AL1192" s="425">
        <v>0</v>
      </c>
      <c r="AM1192" s="425">
        <v>0</v>
      </c>
      <c r="AN1192" s="425">
        <v>0</v>
      </c>
      <c r="AO1192" s="425">
        <v>0</v>
      </c>
      <c r="AP1192" s="425">
        <v>0</v>
      </c>
      <c r="AQ1192" s="425">
        <v>0</v>
      </c>
      <c r="AR1192" s="425">
        <v>0</v>
      </c>
      <c r="AS1192" s="425">
        <v>0</v>
      </c>
      <c r="AT1192" s="425">
        <v>0</v>
      </c>
      <c r="AU1192" s="425">
        <v>0</v>
      </c>
      <c r="AV1192" s="425">
        <v>0</v>
      </c>
      <c r="AW1192" s="425">
        <v>0</v>
      </c>
      <c r="AX1192" s="425">
        <v>0</v>
      </c>
      <c r="AY1192" s="425">
        <v>0</v>
      </c>
      <c r="AZ1192" s="425">
        <v>0</v>
      </c>
      <c r="BA1192" s="425">
        <v>0</v>
      </c>
      <c r="BB1192" s="425">
        <v>0</v>
      </c>
      <c r="BC1192" s="425">
        <v>0</v>
      </c>
      <c r="BD1192" s="425">
        <v>0</v>
      </c>
      <c r="BE1192" s="425">
        <v>0</v>
      </c>
      <c r="BF1192" s="425">
        <v>0</v>
      </c>
      <c r="BG1192" s="425">
        <v>0</v>
      </c>
      <c r="BH1192" s="425">
        <v>0</v>
      </c>
      <c r="BI1192" s="425">
        <v>0</v>
      </c>
      <c r="BJ1192" s="196"/>
      <c r="BK1192" s="196"/>
      <c r="BL1192" s="196"/>
      <c r="BM1192" s="196"/>
    </row>
    <row r="1193" spans="1:65" x14ac:dyDescent="0.35">
      <c r="A1193" s="196"/>
      <c r="B1193" s="196"/>
      <c r="C1193" s="402"/>
      <c r="D1193" s="404"/>
      <c r="E1193" s="405">
        <v>9</v>
      </c>
      <c r="F1193" s="406"/>
      <c r="G1193" s="408"/>
      <c r="H1193" s="409"/>
      <c r="I1193" s="409"/>
      <c r="J1193" s="409"/>
      <c r="K1193" s="409"/>
      <c r="L1193" s="409"/>
      <c r="M1193" s="409"/>
      <c r="N1193" s="409"/>
      <c r="O1193" s="524"/>
      <c r="P1193" s="425">
        <v>0</v>
      </c>
      <c r="Q1193" s="425">
        <v>0</v>
      </c>
      <c r="R1193" s="425">
        <v>0</v>
      </c>
      <c r="S1193" s="425">
        <v>0</v>
      </c>
      <c r="T1193" s="425">
        <v>0</v>
      </c>
      <c r="U1193" s="425">
        <v>0</v>
      </c>
      <c r="V1193" s="425">
        <v>0</v>
      </c>
      <c r="W1193" s="425">
        <v>0</v>
      </c>
      <c r="X1193" s="425">
        <v>0</v>
      </c>
      <c r="Y1193" s="425">
        <v>0</v>
      </c>
      <c r="Z1193" s="425">
        <v>0</v>
      </c>
      <c r="AA1193" s="425">
        <v>0</v>
      </c>
      <c r="AB1193" s="425">
        <v>0</v>
      </c>
      <c r="AC1193" s="425">
        <v>0</v>
      </c>
      <c r="AD1193" s="425">
        <v>0</v>
      </c>
      <c r="AE1193" s="425">
        <v>0</v>
      </c>
      <c r="AF1193" s="425">
        <v>0</v>
      </c>
      <c r="AG1193" s="425">
        <v>0</v>
      </c>
      <c r="AH1193" s="425">
        <v>0</v>
      </c>
      <c r="AI1193" s="425">
        <v>0</v>
      </c>
      <c r="AJ1193" s="425">
        <v>0</v>
      </c>
      <c r="AK1193" s="425">
        <v>0</v>
      </c>
      <c r="AL1193" s="425">
        <v>0</v>
      </c>
      <c r="AM1193" s="425">
        <v>0</v>
      </c>
      <c r="AN1193" s="425">
        <v>0</v>
      </c>
      <c r="AO1193" s="425">
        <v>0</v>
      </c>
      <c r="AP1193" s="425">
        <v>0</v>
      </c>
      <c r="AQ1193" s="425">
        <v>0</v>
      </c>
      <c r="AR1193" s="425">
        <v>0</v>
      </c>
      <c r="AS1193" s="425">
        <v>0</v>
      </c>
      <c r="AT1193" s="425">
        <v>0</v>
      </c>
      <c r="AU1193" s="425">
        <v>0</v>
      </c>
      <c r="AV1193" s="425">
        <v>0</v>
      </c>
      <c r="AW1193" s="425">
        <v>0</v>
      </c>
      <c r="AX1193" s="425">
        <v>0</v>
      </c>
      <c r="AY1193" s="425">
        <v>0</v>
      </c>
      <c r="AZ1193" s="425">
        <v>0</v>
      </c>
      <c r="BA1193" s="425">
        <v>0</v>
      </c>
      <c r="BB1193" s="425">
        <v>0</v>
      </c>
      <c r="BC1193" s="425">
        <v>0</v>
      </c>
      <c r="BD1193" s="425">
        <v>0</v>
      </c>
      <c r="BE1193" s="425">
        <v>0</v>
      </c>
      <c r="BF1193" s="425">
        <v>0</v>
      </c>
      <c r="BG1193" s="425">
        <v>0</v>
      </c>
      <c r="BH1193" s="425">
        <v>0</v>
      </c>
      <c r="BI1193" s="425">
        <v>0</v>
      </c>
      <c r="BJ1193" s="196"/>
      <c r="BK1193" s="196"/>
      <c r="BL1193" s="196"/>
      <c r="BM1193" s="196"/>
    </row>
    <row r="1194" spans="1:65" x14ac:dyDescent="0.35">
      <c r="A1194" s="196"/>
      <c r="B1194" s="196"/>
      <c r="C1194" s="402"/>
      <c r="D1194" s="404"/>
      <c r="E1194" s="411">
        <v>10</v>
      </c>
      <c r="F1194" s="406"/>
      <c r="G1194" s="408"/>
      <c r="H1194" s="409"/>
      <c r="I1194" s="409"/>
      <c r="J1194" s="409"/>
      <c r="K1194" s="409"/>
      <c r="L1194" s="409"/>
      <c r="M1194" s="409"/>
      <c r="N1194" s="409"/>
      <c r="O1194" s="409"/>
      <c r="P1194" s="524"/>
      <c r="Q1194" s="425">
        <v>0</v>
      </c>
      <c r="R1194" s="425">
        <v>0</v>
      </c>
      <c r="S1194" s="425">
        <v>0</v>
      </c>
      <c r="T1194" s="425">
        <v>0</v>
      </c>
      <c r="U1194" s="425">
        <v>0</v>
      </c>
      <c r="V1194" s="425">
        <v>0</v>
      </c>
      <c r="W1194" s="425">
        <v>0</v>
      </c>
      <c r="X1194" s="425">
        <v>0</v>
      </c>
      <c r="Y1194" s="425">
        <v>0</v>
      </c>
      <c r="Z1194" s="425">
        <v>0</v>
      </c>
      <c r="AA1194" s="425">
        <v>0</v>
      </c>
      <c r="AB1194" s="425">
        <v>0</v>
      </c>
      <c r="AC1194" s="425">
        <v>0</v>
      </c>
      <c r="AD1194" s="425">
        <v>0</v>
      </c>
      <c r="AE1194" s="425">
        <v>0</v>
      </c>
      <c r="AF1194" s="425">
        <v>0</v>
      </c>
      <c r="AG1194" s="425">
        <v>0</v>
      </c>
      <c r="AH1194" s="425">
        <v>0</v>
      </c>
      <c r="AI1194" s="425">
        <v>0</v>
      </c>
      <c r="AJ1194" s="425">
        <v>0</v>
      </c>
      <c r="AK1194" s="425">
        <v>0</v>
      </c>
      <c r="AL1194" s="425">
        <v>0</v>
      </c>
      <c r="AM1194" s="425">
        <v>0</v>
      </c>
      <c r="AN1194" s="425">
        <v>0</v>
      </c>
      <c r="AO1194" s="425">
        <v>0</v>
      </c>
      <c r="AP1194" s="425">
        <v>0</v>
      </c>
      <c r="AQ1194" s="425">
        <v>0</v>
      </c>
      <c r="AR1194" s="425">
        <v>0</v>
      </c>
      <c r="AS1194" s="425">
        <v>0</v>
      </c>
      <c r="AT1194" s="425">
        <v>0</v>
      </c>
      <c r="AU1194" s="425">
        <v>0</v>
      </c>
      <c r="AV1194" s="425">
        <v>0</v>
      </c>
      <c r="AW1194" s="425">
        <v>0</v>
      </c>
      <c r="AX1194" s="425">
        <v>0</v>
      </c>
      <c r="AY1194" s="425">
        <v>0</v>
      </c>
      <c r="AZ1194" s="425">
        <v>0</v>
      </c>
      <c r="BA1194" s="425">
        <v>0</v>
      </c>
      <c r="BB1194" s="425">
        <v>0</v>
      </c>
      <c r="BC1194" s="425">
        <v>0</v>
      </c>
      <c r="BD1194" s="425">
        <v>0</v>
      </c>
      <c r="BE1194" s="425">
        <v>0</v>
      </c>
      <c r="BF1194" s="425">
        <v>0</v>
      </c>
      <c r="BG1194" s="425">
        <v>0</v>
      </c>
      <c r="BH1194" s="425">
        <v>0</v>
      </c>
      <c r="BI1194" s="425">
        <v>0</v>
      </c>
      <c r="BJ1194" s="196"/>
      <c r="BK1194" s="196"/>
      <c r="BL1194" s="196"/>
      <c r="BM1194" s="196"/>
    </row>
    <row r="1195" spans="1:65" x14ac:dyDescent="0.35">
      <c r="A1195" s="196"/>
      <c r="B1195" s="196"/>
      <c r="C1195" s="402">
        <v>0</v>
      </c>
      <c r="D1195" s="196"/>
      <c r="E1195" s="196"/>
      <c r="F1195" s="412"/>
      <c r="G1195" s="426">
        <v>0</v>
      </c>
      <c r="H1195" s="426">
        <v>0</v>
      </c>
      <c r="I1195" s="426">
        <v>0</v>
      </c>
      <c r="J1195" s="426">
        <v>0</v>
      </c>
      <c r="K1195" s="426">
        <v>0</v>
      </c>
      <c r="L1195" s="426">
        <v>0</v>
      </c>
      <c r="M1195" s="426">
        <v>0</v>
      </c>
      <c r="N1195" s="426">
        <v>0</v>
      </c>
      <c r="O1195" s="426">
        <v>0</v>
      </c>
      <c r="P1195" s="426">
        <v>0</v>
      </c>
      <c r="Q1195" s="426">
        <v>0</v>
      </c>
      <c r="R1195" s="426">
        <v>0</v>
      </c>
      <c r="S1195" s="426">
        <v>0</v>
      </c>
      <c r="T1195" s="426">
        <v>0</v>
      </c>
      <c r="U1195" s="426">
        <v>0</v>
      </c>
      <c r="V1195" s="426">
        <v>0</v>
      </c>
      <c r="W1195" s="426">
        <v>0</v>
      </c>
      <c r="X1195" s="426">
        <v>0</v>
      </c>
      <c r="Y1195" s="426">
        <v>0</v>
      </c>
      <c r="Z1195" s="426">
        <v>0</v>
      </c>
      <c r="AA1195" s="426">
        <v>0</v>
      </c>
      <c r="AB1195" s="426">
        <v>0</v>
      </c>
      <c r="AC1195" s="426">
        <v>0</v>
      </c>
      <c r="AD1195" s="426">
        <v>0</v>
      </c>
      <c r="AE1195" s="426">
        <v>0</v>
      </c>
      <c r="AF1195" s="426">
        <v>0</v>
      </c>
      <c r="AG1195" s="426">
        <v>0</v>
      </c>
      <c r="AH1195" s="426">
        <v>0</v>
      </c>
      <c r="AI1195" s="426">
        <v>0</v>
      </c>
      <c r="AJ1195" s="426">
        <v>0</v>
      </c>
      <c r="AK1195" s="426">
        <v>0</v>
      </c>
      <c r="AL1195" s="426">
        <v>0</v>
      </c>
      <c r="AM1195" s="426">
        <v>0</v>
      </c>
      <c r="AN1195" s="426">
        <v>0</v>
      </c>
      <c r="AO1195" s="426">
        <v>0</v>
      </c>
      <c r="AP1195" s="426">
        <v>0</v>
      </c>
      <c r="AQ1195" s="426">
        <v>0</v>
      </c>
      <c r="AR1195" s="426">
        <v>0</v>
      </c>
      <c r="AS1195" s="426">
        <v>0</v>
      </c>
      <c r="AT1195" s="426">
        <v>0</v>
      </c>
      <c r="AU1195" s="426">
        <v>0</v>
      </c>
      <c r="AV1195" s="426">
        <v>0</v>
      </c>
      <c r="AW1195" s="426">
        <v>0</v>
      </c>
      <c r="AX1195" s="426">
        <v>0</v>
      </c>
      <c r="AY1195" s="426">
        <v>0</v>
      </c>
      <c r="AZ1195" s="426">
        <v>0</v>
      </c>
      <c r="BA1195" s="426">
        <v>0</v>
      </c>
      <c r="BB1195" s="426">
        <v>0</v>
      </c>
      <c r="BC1195" s="426">
        <v>0</v>
      </c>
      <c r="BD1195" s="426">
        <v>0</v>
      </c>
      <c r="BE1195" s="426">
        <v>0</v>
      </c>
      <c r="BF1195" s="426">
        <v>0</v>
      </c>
      <c r="BG1195" s="426">
        <v>0</v>
      </c>
      <c r="BH1195" s="426">
        <v>0</v>
      </c>
      <c r="BI1195" s="426">
        <v>0</v>
      </c>
      <c r="BJ1195" s="196"/>
      <c r="BK1195" s="196"/>
      <c r="BL1195" s="196"/>
      <c r="BM1195" s="196"/>
    </row>
    <row r="1196" spans="1:65" x14ac:dyDescent="0.35">
      <c r="A1196" s="196"/>
      <c r="B1196" s="397">
        <v>0</v>
      </c>
      <c r="C1196" s="398"/>
      <c r="D1196" s="399" t="s">
        <v>499</v>
      </c>
      <c r="E1196" s="398"/>
      <c r="F1196" s="400"/>
      <c r="G1196" s="401">
        <v>0</v>
      </c>
      <c r="H1196" s="401">
        <v>0</v>
      </c>
      <c r="I1196" s="401">
        <v>0</v>
      </c>
      <c r="J1196" s="401">
        <v>0</v>
      </c>
      <c r="K1196" s="401">
        <v>0</v>
      </c>
      <c r="L1196" s="401">
        <v>0</v>
      </c>
      <c r="M1196" s="401">
        <v>0</v>
      </c>
      <c r="N1196" s="401">
        <v>0</v>
      </c>
      <c r="O1196" s="401">
        <v>0</v>
      </c>
      <c r="P1196" s="401">
        <v>0</v>
      </c>
      <c r="Q1196" s="401">
        <v>0</v>
      </c>
      <c r="R1196" s="401">
        <v>0</v>
      </c>
      <c r="S1196" s="401">
        <v>0</v>
      </c>
      <c r="T1196" s="401">
        <v>0</v>
      </c>
      <c r="U1196" s="401">
        <v>0</v>
      </c>
      <c r="V1196" s="401">
        <v>0</v>
      </c>
      <c r="W1196" s="401">
        <v>0</v>
      </c>
      <c r="X1196" s="401">
        <v>0</v>
      </c>
      <c r="Y1196" s="401">
        <v>0</v>
      </c>
      <c r="Z1196" s="401">
        <v>0</v>
      </c>
      <c r="AA1196" s="401">
        <v>0</v>
      </c>
      <c r="AB1196" s="401">
        <v>0</v>
      </c>
      <c r="AC1196" s="401">
        <v>0</v>
      </c>
      <c r="AD1196" s="401">
        <v>0</v>
      </c>
      <c r="AE1196" s="401">
        <v>0</v>
      </c>
      <c r="AF1196" s="401">
        <v>0</v>
      </c>
      <c r="AG1196" s="401">
        <v>0</v>
      </c>
      <c r="AH1196" s="401">
        <v>0</v>
      </c>
      <c r="AI1196" s="401">
        <v>0</v>
      </c>
      <c r="AJ1196" s="401">
        <v>0</v>
      </c>
      <c r="AK1196" s="401">
        <v>0</v>
      </c>
      <c r="AL1196" s="401">
        <v>0</v>
      </c>
      <c r="AM1196" s="401">
        <v>0</v>
      </c>
      <c r="AN1196" s="401">
        <v>0</v>
      </c>
      <c r="AO1196" s="401">
        <v>0</v>
      </c>
      <c r="AP1196" s="401">
        <v>0</v>
      </c>
      <c r="AQ1196" s="401">
        <v>0</v>
      </c>
      <c r="AR1196" s="401">
        <v>0</v>
      </c>
      <c r="AS1196" s="401">
        <v>0</v>
      </c>
      <c r="AT1196" s="401">
        <v>0</v>
      </c>
      <c r="AU1196" s="401">
        <v>0</v>
      </c>
      <c r="AV1196" s="401">
        <v>0</v>
      </c>
      <c r="AW1196" s="401">
        <v>0</v>
      </c>
      <c r="AX1196" s="401">
        <v>0</v>
      </c>
      <c r="AY1196" s="401">
        <v>0</v>
      </c>
      <c r="AZ1196" s="401">
        <v>0</v>
      </c>
      <c r="BA1196" s="401">
        <v>0</v>
      </c>
      <c r="BB1196" s="401">
        <v>0</v>
      </c>
      <c r="BC1196" s="401">
        <v>0</v>
      </c>
      <c r="BD1196" s="401">
        <v>0</v>
      </c>
      <c r="BE1196" s="401">
        <v>0</v>
      </c>
      <c r="BF1196" s="401">
        <v>0</v>
      </c>
      <c r="BG1196" s="401">
        <v>0</v>
      </c>
      <c r="BH1196" s="401">
        <v>0</v>
      </c>
      <c r="BI1196" s="401">
        <v>0</v>
      </c>
      <c r="BJ1196" s="196"/>
      <c r="BK1196" s="196"/>
      <c r="BL1196" s="196"/>
      <c r="BM1196" s="196"/>
    </row>
    <row r="1197" spans="1:65" ht="118" x14ac:dyDescent="0.35">
      <c r="A1197" s="196"/>
      <c r="B1197" s="196"/>
      <c r="C1197" s="402"/>
      <c r="D1197" s="404" t="s">
        <v>500</v>
      </c>
      <c r="E1197" s="405">
        <v>0</v>
      </c>
      <c r="F1197" s="406"/>
      <c r="G1197" s="407"/>
      <c r="H1197" s="407"/>
      <c r="I1197" s="407"/>
      <c r="J1197" s="407"/>
      <c r="K1197" s="407"/>
      <c r="L1197" s="407"/>
      <c r="M1197" s="407"/>
      <c r="N1197" s="407"/>
      <c r="O1197" s="407"/>
      <c r="P1197" s="407"/>
      <c r="Q1197" s="425"/>
      <c r="R1197" s="425"/>
      <c r="S1197" s="425"/>
      <c r="T1197" s="425"/>
      <c r="U1197" s="425"/>
      <c r="V1197" s="425"/>
      <c r="W1197" s="425"/>
      <c r="X1197" s="425"/>
      <c r="Y1197" s="425"/>
      <c r="Z1197" s="425"/>
      <c r="AA1197" s="425"/>
      <c r="AB1197" s="425"/>
      <c r="AC1197" s="425"/>
      <c r="AD1197" s="425"/>
      <c r="AE1197" s="425"/>
      <c r="AF1197" s="425"/>
      <c r="AG1197" s="425"/>
      <c r="AH1197" s="425"/>
      <c r="AI1197" s="425"/>
      <c r="AJ1197" s="425"/>
      <c r="AK1197" s="425"/>
      <c r="AL1197" s="425"/>
      <c r="AM1197" s="425"/>
      <c r="AN1197" s="425"/>
      <c r="AO1197" s="425"/>
      <c r="AP1197" s="425"/>
      <c r="AQ1197" s="425"/>
      <c r="AR1197" s="425"/>
      <c r="AS1197" s="425"/>
      <c r="AT1197" s="425"/>
      <c r="AU1197" s="425"/>
      <c r="AV1197" s="425"/>
      <c r="AW1197" s="425"/>
      <c r="AX1197" s="425"/>
      <c r="AY1197" s="425"/>
      <c r="AZ1197" s="425"/>
      <c r="BA1197" s="425"/>
      <c r="BB1197" s="425"/>
      <c r="BC1197" s="425"/>
      <c r="BD1197" s="425"/>
      <c r="BE1197" s="425"/>
      <c r="BF1197" s="425"/>
      <c r="BG1197" s="425"/>
      <c r="BH1197" s="425"/>
      <c r="BI1197" s="425"/>
      <c r="BJ1197" s="196"/>
      <c r="BK1197" s="196"/>
      <c r="BL1197" s="196"/>
      <c r="BM1197" s="196"/>
    </row>
    <row r="1198" spans="1:65" x14ac:dyDescent="0.35">
      <c r="A1198" s="196"/>
      <c r="B1198" s="196"/>
      <c r="C1198" s="402"/>
      <c r="D1198" s="404"/>
      <c r="E1198" s="405">
        <v>1</v>
      </c>
      <c r="F1198" s="406"/>
      <c r="G1198" s="523"/>
      <c r="H1198" s="425">
        <v>0</v>
      </c>
      <c r="I1198" s="425">
        <v>0</v>
      </c>
      <c r="J1198" s="425">
        <v>0</v>
      </c>
      <c r="K1198" s="425">
        <v>0</v>
      </c>
      <c r="L1198" s="425">
        <v>0</v>
      </c>
      <c r="M1198" s="425">
        <v>0</v>
      </c>
      <c r="N1198" s="425">
        <v>0</v>
      </c>
      <c r="O1198" s="425">
        <v>0</v>
      </c>
      <c r="P1198" s="425">
        <v>0</v>
      </c>
      <c r="Q1198" s="425">
        <v>0</v>
      </c>
      <c r="R1198" s="425">
        <v>0</v>
      </c>
      <c r="S1198" s="425">
        <v>0</v>
      </c>
      <c r="T1198" s="425">
        <v>0</v>
      </c>
      <c r="U1198" s="425">
        <v>0</v>
      </c>
      <c r="V1198" s="425">
        <v>0</v>
      </c>
      <c r="W1198" s="425">
        <v>0</v>
      </c>
      <c r="X1198" s="425">
        <v>0</v>
      </c>
      <c r="Y1198" s="425">
        <v>0</v>
      </c>
      <c r="Z1198" s="425">
        <v>0</v>
      </c>
      <c r="AA1198" s="425">
        <v>0</v>
      </c>
      <c r="AB1198" s="425">
        <v>0</v>
      </c>
      <c r="AC1198" s="425">
        <v>0</v>
      </c>
      <c r="AD1198" s="425">
        <v>0</v>
      </c>
      <c r="AE1198" s="425">
        <v>0</v>
      </c>
      <c r="AF1198" s="425">
        <v>0</v>
      </c>
      <c r="AG1198" s="425">
        <v>0</v>
      </c>
      <c r="AH1198" s="425">
        <v>0</v>
      </c>
      <c r="AI1198" s="425">
        <v>0</v>
      </c>
      <c r="AJ1198" s="425">
        <v>0</v>
      </c>
      <c r="AK1198" s="425">
        <v>0</v>
      </c>
      <c r="AL1198" s="425">
        <v>0</v>
      </c>
      <c r="AM1198" s="425">
        <v>0</v>
      </c>
      <c r="AN1198" s="425">
        <v>0</v>
      </c>
      <c r="AO1198" s="425">
        <v>0</v>
      </c>
      <c r="AP1198" s="425">
        <v>0</v>
      </c>
      <c r="AQ1198" s="425">
        <v>0</v>
      </c>
      <c r="AR1198" s="425">
        <v>0</v>
      </c>
      <c r="AS1198" s="425">
        <v>0</v>
      </c>
      <c r="AT1198" s="425">
        <v>0</v>
      </c>
      <c r="AU1198" s="425">
        <v>0</v>
      </c>
      <c r="AV1198" s="425">
        <v>0</v>
      </c>
      <c r="AW1198" s="425">
        <v>0</v>
      </c>
      <c r="AX1198" s="425">
        <v>0</v>
      </c>
      <c r="AY1198" s="425">
        <v>0</v>
      </c>
      <c r="AZ1198" s="425">
        <v>0</v>
      </c>
      <c r="BA1198" s="425">
        <v>0</v>
      </c>
      <c r="BB1198" s="425">
        <v>0</v>
      </c>
      <c r="BC1198" s="425">
        <v>0</v>
      </c>
      <c r="BD1198" s="425">
        <v>0</v>
      </c>
      <c r="BE1198" s="425">
        <v>0</v>
      </c>
      <c r="BF1198" s="425">
        <v>0</v>
      </c>
      <c r="BG1198" s="425">
        <v>0</v>
      </c>
      <c r="BH1198" s="425">
        <v>0</v>
      </c>
      <c r="BI1198" s="425">
        <v>0</v>
      </c>
      <c r="BJ1198" s="196"/>
      <c r="BK1198" s="196"/>
      <c r="BL1198" s="196"/>
      <c r="BM1198" s="196"/>
    </row>
    <row r="1199" spans="1:65" x14ac:dyDescent="0.35">
      <c r="A1199" s="196"/>
      <c r="B1199" s="196"/>
      <c r="C1199" s="402"/>
      <c r="D1199" s="404"/>
      <c r="E1199" s="405">
        <v>2</v>
      </c>
      <c r="F1199" s="406"/>
      <c r="G1199" s="408"/>
      <c r="H1199" s="524"/>
      <c r="I1199" s="425">
        <v>0</v>
      </c>
      <c r="J1199" s="425">
        <v>0</v>
      </c>
      <c r="K1199" s="425">
        <v>0</v>
      </c>
      <c r="L1199" s="425">
        <v>0</v>
      </c>
      <c r="M1199" s="425">
        <v>0</v>
      </c>
      <c r="N1199" s="425">
        <v>0</v>
      </c>
      <c r="O1199" s="425">
        <v>0</v>
      </c>
      <c r="P1199" s="425">
        <v>0</v>
      </c>
      <c r="Q1199" s="425">
        <v>0</v>
      </c>
      <c r="R1199" s="425">
        <v>0</v>
      </c>
      <c r="S1199" s="425">
        <v>0</v>
      </c>
      <c r="T1199" s="425">
        <v>0</v>
      </c>
      <c r="U1199" s="425">
        <v>0</v>
      </c>
      <c r="V1199" s="425">
        <v>0</v>
      </c>
      <c r="W1199" s="425">
        <v>0</v>
      </c>
      <c r="X1199" s="425">
        <v>0</v>
      </c>
      <c r="Y1199" s="425">
        <v>0</v>
      </c>
      <c r="Z1199" s="425">
        <v>0</v>
      </c>
      <c r="AA1199" s="425">
        <v>0</v>
      </c>
      <c r="AB1199" s="425">
        <v>0</v>
      </c>
      <c r="AC1199" s="425">
        <v>0</v>
      </c>
      <c r="AD1199" s="425">
        <v>0</v>
      </c>
      <c r="AE1199" s="425">
        <v>0</v>
      </c>
      <c r="AF1199" s="425">
        <v>0</v>
      </c>
      <c r="AG1199" s="425">
        <v>0</v>
      </c>
      <c r="AH1199" s="425">
        <v>0</v>
      </c>
      <c r="AI1199" s="425">
        <v>0</v>
      </c>
      <c r="AJ1199" s="425">
        <v>0</v>
      </c>
      <c r="AK1199" s="425">
        <v>0</v>
      </c>
      <c r="AL1199" s="425">
        <v>0</v>
      </c>
      <c r="AM1199" s="425">
        <v>0</v>
      </c>
      <c r="AN1199" s="425">
        <v>0</v>
      </c>
      <c r="AO1199" s="425">
        <v>0</v>
      </c>
      <c r="AP1199" s="425">
        <v>0</v>
      </c>
      <c r="AQ1199" s="425">
        <v>0</v>
      </c>
      <c r="AR1199" s="425">
        <v>0</v>
      </c>
      <c r="AS1199" s="425">
        <v>0</v>
      </c>
      <c r="AT1199" s="425">
        <v>0</v>
      </c>
      <c r="AU1199" s="425">
        <v>0</v>
      </c>
      <c r="AV1199" s="425">
        <v>0</v>
      </c>
      <c r="AW1199" s="425">
        <v>0</v>
      </c>
      <c r="AX1199" s="425">
        <v>0</v>
      </c>
      <c r="AY1199" s="425">
        <v>0</v>
      </c>
      <c r="AZ1199" s="425">
        <v>0</v>
      </c>
      <c r="BA1199" s="425">
        <v>0</v>
      </c>
      <c r="BB1199" s="425">
        <v>0</v>
      </c>
      <c r="BC1199" s="425">
        <v>0</v>
      </c>
      <c r="BD1199" s="425">
        <v>0</v>
      </c>
      <c r="BE1199" s="425">
        <v>0</v>
      </c>
      <c r="BF1199" s="425">
        <v>0</v>
      </c>
      <c r="BG1199" s="425">
        <v>0</v>
      </c>
      <c r="BH1199" s="425">
        <v>0</v>
      </c>
      <c r="BI1199" s="425">
        <v>0</v>
      </c>
      <c r="BJ1199" s="407"/>
      <c r="BK1199" s="196"/>
      <c r="BL1199" s="196"/>
      <c r="BM1199" s="196"/>
    </row>
    <row r="1200" spans="1:65" x14ac:dyDescent="0.35">
      <c r="A1200" s="196"/>
      <c r="B1200" s="196"/>
      <c r="C1200" s="402"/>
      <c r="D1200" s="404"/>
      <c r="E1200" s="405">
        <v>3</v>
      </c>
      <c r="F1200" s="406"/>
      <c r="G1200" s="408"/>
      <c r="H1200" s="409"/>
      <c r="I1200" s="524"/>
      <c r="J1200" s="425">
        <v>0</v>
      </c>
      <c r="K1200" s="425">
        <v>0</v>
      </c>
      <c r="L1200" s="425">
        <v>0</v>
      </c>
      <c r="M1200" s="425">
        <v>0</v>
      </c>
      <c r="N1200" s="425">
        <v>0</v>
      </c>
      <c r="O1200" s="425">
        <v>0</v>
      </c>
      <c r="P1200" s="425">
        <v>0</v>
      </c>
      <c r="Q1200" s="425">
        <v>0</v>
      </c>
      <c r="R1200" s="425">
        <v>0</v>
      </c>
      <c r="S1200" s="425">
        <v>0</v>
      </c>
      <c r="T1200" s="425">
        <v>0</v>
      </c>
      <c r="U1200" s="425">
        <v>0</v>
      </c>
      <c r="V1200" s="425">
        <v>0</v>
      </c>
      <c r="W1200" s="425">
        <v>0</v>
      </c>
      <c r="X1200" s="425">
        <v>0</v>
      </c>
      <c r="Y1200" s="425">
        <v>0</v>
      </c>
      <c r="Z1200" s="425">
        <v>0</v>
      </c>
      <c r="AA1200" s="425">
        <v>0</v>
      </c>
      <c r="AB1200" s="425">
        <v>0</v>
      </c>
      <c r="AC1200" s="425">
        <v>0</v>
      </c>
      <c r="AD1200" s="425">
        <v>0</v>
      </c>
      <c r="AE1200" s="425">
        <v>0</v>
      </c>
      <c r="AF1200" s="425">
        <v>0</v>
      </c>
      <c r="AG1200" s="425">
        <v>0</v>
      </c>
      <c r="AH1200" s="425">
        <v>0</v>
      </c>
      <c r="AI1200" s="425">
        <v>0</v>
      </c>
      <c r="AJ1200" s="425">
        <v>0</v>
      </c>
      <c r="AK1200" s="425">
        <v>0</v>
      </c>
      <c r="AL1200" s="425">
        <v>0</v>
      </c>
      <c r="AM1200" s="425">
        <v>0</v>
      </c>
      <c r="AN1200" s="425">
        <v>0</v>
      </c>
      <c r="AO1200" s="425">
        <v>0</v>
      </c>
      <c r="AP1200" s="425">
        <v>0</v>
      </c>
      <c r="AQ1200" s="425">
        <v>0</v>
      </c>
      <c r="AR1200" s="425">
        <v>0</v>
      </c>
      <c r="AS1200" s="425">
        <v>0</v>
      </c>
      <c r="AT1200" s="425">
        <v>0</v>
      </c>
      <c r="AU1200" s="425">
        <v>0</v>
      </c>
      <c r="AV1200" s="425">
        <v>0</v>
      </c>
      <c r="AW1200" s="425">
        <v>0</v>
      </c>
      <c r="AX1200" s="425">
        <v>0</v>
      </c>
      <c r="AY1200" s="425">
        <v>0</v>
      </c>
      <c r="AZ1200" s="425">
        <v>0</v>
      </c>
      <c r="BA1200" s="425">
        <v>0</v>
      </c>
      <c r="BB1200" s="425">
        <v>0</v>
      </c>
      <c r="BC1200" s="425">
        <v>0</v>
      </c>
      <c r="BD1200" s="425">
        <v>0</v>
      </c>
      <c r="BE1200" s="425">
        <v>0</v>
      </c>
      <c r="BF1200" s="425">
        <v>0</v>
      </c>
      <c r="BG1200" s="425">
        <v>0</v>
      </c>
      <c r="BH1200" s="425">
        <v>0</v>
      </c>
      <c r="BI1200" s="425">
        <v>0</v>
      </c>
      <c r="BJ1200" s="196"/>
      <c r="BK1200" s="196"/>
      <c r="BL1200" s="196"/>
      <c r="BM1200" s="196"/>
    </row>
    <row r="1201" spans="1:65" x14ac:dyDescent="0.35">
      <c r="A1201" s="196"/>
      <c r="B1201" s="196"/>
      <c r="C1201" s="402"/>
      <c r="D1201" s="404"/>
      <c r="E1201" s="405">
        <v>4</v>
      </c>
      <c r="F1201" s="406"/>
      <c r="G1201" s="408"/>
      <c r="H1201" s="409"/>
      <c r="I1201" s="409"/>
      <c r="J1201" s="524"/>
      <c r="K1201" s="425">
        <v>0</v>
      </c>
      <c r="L1201" s="425">
        <v>0</v>
      </c>
      <c r="M1201" s="425">
        <v>0</v>
      </c>
      <c r="N1201" s="425">
        <v>0</v>
      </c>
      <c r="O1201" s="425">
        <v>0</v>
      </c>
      <c r="P1201" s="425">
        <v>0</v>
      </c>
      <c r="Q1201" s="425">
        <v>0</v>
      </c>
      <c r="R1201" s="425">
        <v>0</v>
      </c>
      <c r="S1201" s="425">
        <v>0</v>
      </c>
      <c r="T1201" s="425">
        <v>0</v>
      </c>
      <c r="U1201" s="425">
        <v>0</v>
      </c>
      <c r="V1201" s="425">
        <v>0</v>
      </c>
      <c r="W1201" s="425">
        <v>0</v>
      </c>
      <c r="X1201" s="425">
        <v>0</v>
      </c>
      <c r="Y1201" s="425">
        <v>0</v>
      </c>
      <c r="Z1201" s="425">
        <v>0</v>
      </c>
      <c r="AA1201" s="425">
        <v>0</v>
      </c>
      <c r="AB1201" s="425">
        <v>0</v>
      </c>
      <c r="AC1201" s="425">
        <v>0</v>
      </c>
      <c r="AD1201" s="425">
        <v>0</v>
      </c>
      <c r="AE1201" s="425">
        <v>0</v>
      </c>
      <c r="AF1201" s="425">
        <v>0</v>
      </c>
      <c r="AG1201" s="425">
        <v>0</v>
      </c>
      <c r="AH1201" s="425">
        <v>0</v>
      </c>
      <c r="AI1201" s="425">
        <v>0</v>
      </c>
      <c r="AJ1201" s="425">
        <v>0</v>
      </c>
      <c r="AK1201" s="425">
        <v>0</v>
      </c>
      <c r="AL1201" s="425">
        <v>0</v>
      </c>
      <c r="AM1201" s="425">
        <v>0</v>
      </c>
      <c r="AN1201" s="425">
        <v>0</v>
      </c>
      <c r="AO1201" s="425">
        <v>0</v>
      </c>
      <c r="AP1201" s="425">
        <v>0</v>
      </c>
      <c r="AQ1201" s="425">
        <v>0</v>
      </c>
      <c r="AR1201" s="425">
        <v>0</v>
      </c>
      <c r="AS1201" s="425">
        <v>0</v>
      </c>
      <c r="AT1201" s="425">
        <v>0</v>
      </c>
      <c r="AU1201" s="425">
        <v>0</v>
      </c>
      <c r="AV1201" s="425">
        <v>0</v>
      </c>
      <c r="AW1201" s="425">
        <v>0</v>
      </c>
      <c r="AX1201" s="425">
        <v>0</v>
      </c>
      <c r="AY1201" s="425">
        <v>0</v>
      </c>
      <c r="AZ1201" s="425">
        <v>0</v>
      </c>
      <c r="BA1201" s="425">
        <v>0</v>
      </c>
      <c r="BB1201" s="425">
        <v>0</v>
      </c>
      <c r="BC1201" s="425">
        <v>0</v>
      </c>
      <c r="BD1201" s="425">
        <v>0</v>
      </c>
      <c r="BE1201" s="425">
        <v>0</v>
      </c>
      <c r="BF1201" s="425">
        <v>0</v>
      </c>
      <c r="BG1201" s="425">
        <v>0</v>
      </c>
      <c r="BH1201" s="425">
        <v>0</v>
      </c>
      <c r="BI1201" s="425">
        <v>0</v>
      </c>
      <c r="BJ1201" s="196"/>
      <c r="BK1201" s="196"/>
      <c r="BL1201" s="196"/>
      <c r="BM1201" s="196"/>
    </row>
    <row r="1202" spans="1:65" x14ac:dyDescent="0.35">
      <c r="A1202" s="196"/>
      <c r="B1202" s="196"/>
      <c r="C1202" s="402"/>
      <c r="D1202" s="404"/>
      <c r="E1202" s="405">
        <v>5</v>
      </c>
      <c r="F1202" s="406"/>
      <c r="G1202" s="408"/>
      <c r="H1202" s="409"/>
      <c r="I1202" s="409"/>
      <c r="J1202" s="409"/>
      <c r="K1202" s="524"/>
      <c r="L1202" s="425">
        <v>0</v>
      </c>
      <c r="M1202" s="425">
        <v>0</v>
      </c>
      <c r="N1202" s="425">
        <v>0</v>
      </c>
      <c r="O1202" s="425">
        <v>0</v>
      </c>
      <c r="P1202" s="425">
        <v>0</v>
      </c>
      <c r="Q1202" s="425">
        <v>0</v>
      </c>
      <c r="R1202" s="425">
        <v>0</v>
      </c>
      <c r="S1202" s="425">
        <v>0</v>
      </c>
      <c r="T1202" s="425">
        <v>0</v>
      </c>
      <c r="U1202" s="425">
        <v>0</v>
      </c>
      <c r="V1202" s="425">
        <v>0</v>
      </c>
      <c r="W1202" s="425">
        <v>0</v>
      </c>
      <c r="X1202" s="425">
        <v>0</v>
      </c>
      <c r="Y1202" s="425">
        <v>0</v>
      </c>
      <c r="Z1202" s="425">
        <v>0</v>
      </c>
      <c r="AA1202" s="425">
        <v>0</v>
      </c>
      <c r="AB1202" s="425">
        <v>0</v>
      </c>
      <c r="AC1202" s="425">
        <v>0</v>
      </c>
      <c r="AD1202" s="425">
        <v>0</v>
      </c>
      <c r="AE1202" s="425">
        <v>0</v>
      </c>
      <c r="AF1202" s="425">
        <v>0</v>
      </c>
      <c r="AG1202" s="425">
        <v>0</v>
      </c>
      <c r="AH1202" s="425">
        <v>0</v>
      </c>
      <c r="AI1202" s="425">
        <v>0</v>
      </c>
      <c r="AJ1202" s="425">
        <v>0</v>
      </c>
      <c r="AK1202" s="425">
        <v>0</v>
      </c>
      <c r="AL1202" s="425">
        <v>0</v>
      </c>
      <c r="AM1202" s="425">
        <v>0</v>
      </c>
      <c r="AN1202" s="425">
        <v>0</v>
      </c>
      <c r="AO1202" s="425">
        <v>0</v>
      </c>
      <c r="AP1202" s="425">
        <v>0</v>
      </c>
      <c r="AQ1202" s="425">
        <v>0</v>
      </c>
      <c r="AR1202" s="425">
        <v>0</v>
      </c>
      <c r="AS1202" s="425">
        <v>0</v>
      </c>
      <c r="AT1202" s="425">
        <v>0</v>
      </c>
      <c r="AU1202" s="425">
        <v>0</v>
      </c>
      <c r="AV1202" s="425">
        <v>0</v>
      </c>
      <c r="AW1202" s="425">
        <v>0</v>
      </c>
      <c r="AX1202" s="425">
        <v>0</v>
      </c>
      <c r="AY1202" s="425">
        <v>0</v>
      </c>
      <c r="AZ1202" s="425">
        <v>0</v>
      </c>
      <c r="BA1202" s="425">
        <v>0</v>
      </c>
      <c r="BB1202" s="425">
        <v>0</v>
      </c>
      <c r="BC1202" s="425">
        <v>0</v>
      </c>
      <c r="BD1202" s="425">
        <v>0</v>
      </c>
      <c r="BE1202" s="425">
        <v>0</v>
      </c>
      <c r="BF1202" s="425">
        <v>0</v>
      </c>
      <c r="BG1202" s="425">
        <v>0</v>
      </c>
      <c r="BH1202" s="425">
        <v>0</v>
      </c>
      <c r="BI1202" s="425">
        <v>0</v>
      </c>
      <c r="BJ1202" s="196"/>
      <c r="BK1202" s="196"/>
      <c r="BL1202" s="196"/>
      <c r="BM1202" s="196"/>
    </row>
    <row r="1203" spans="1:65" x14ac:dyDescent="0.35">
      <c r="A1203" s="196"/>
      <c r="B1203" s="196"/>
      <c r="C1203" s="402"/>
      <c r="D1203" s="404"/>
      <c r="E1203" s="405">
        <v>6</v>
      </c>
      <c r="F1203" s="406"/>
      <c r="G1203" s="408"/>
      <c r="H1203" s="409"/>
      <c r="I1203" s="409"/>
      <c r="J1203" s="409"/>
      <c r="K1203" s="409"/>
      <c r="L1203" s="524"/>
      <c r="M1203" s="425">
        <v>0</v>
      </c>
      <c r="N1203" s="425">
        <v>0</v>
      </c>
      <c r="O1203" s="425">
        <v>0</v>
      </c>
      <c r="P1203" s="425">
        <v>0</v>
      </c>
      <c r="Q1203" s="425">
        <v>0</v>
      </c>
      <c r="R1203" s="425">
        <v>0</v>
      </c>
      <c r="S1203" s="425">
        <v>0</v>
      </c>
      <c r="T1203" s="425">
        <v>0</v>
      </c>
      <c r="U1203" s="425">
        <v>0</v>
      </c>
      <c r="V1203" s="425">
        <v>0</v>
      </c>
      <c r="W1203" s="425">
        <v>0</v>
      </c>
      <c r="X1203" s="425">
        <v>0</v>
      </c>
      <c r="Y1203" s="425">
        <v>0</v>
      </c>
      <c r="Z1203" s="425">
        <v>0</v>
      </c>
      <c r="AA1203" s="425">
        <v>0</v>
      </c>
      <c r="AB1203" s="425">
        <v>0</v>
      </c>
      <c r="AC1203" s="425">
        <v>0</v>
      </c>
      <c r="AD1203" s="425">
        <v>0</v>
      </c>
      <c r="AE1203" s="425">
        <v>0</v>
      </c>
      <c r="AF1203" s="425">
        <v>0</v>
      </c>
      <c r="AG1203" s="425">
        <v>0</v>
      </c>
      <c r="AH1203" s="425">
        <v>0</v>
      </c>
      <c r="AI1203" s="425">
        <v>0</v>
      </c>
      <c r="AJ1203" s="425">
        <v>0</v>
      </c>
      <c r="AK1203" s="425">
        <v>0</v>
      </c>
      <c r="AL1203" s="425">
        <v>0</v>
      </c>
      <c r="AM1203" s="425">
        <v>0</v>
      </c>
      <c r="AN1203" s="425">
        <v>0</v>
      </c>
      <c r="AO1203" s="425">
        <v>0</v>
      </c>
      <c r="AP1203" s="425">
        <v>0</v>
      </c>
      <c r="AQ1203" s="425">
        <v>0</v>
      </c>
      <c r="AR1203" s="425">
        <v>0</v>
      </c>
      <c r="AS1203" s="425">
        <v>0</v>
      </c>
      <c r="AT1203" s="425">
        <v>0</v>
      </c>
      <c r="AU1203" s="425">
        <v>0</v>
      </c>
      <c r="AV1203" s="425">
        <v>0</v>
      </c>
      <c r="AW1203" s="425">
        <v>0</v>
      </c>
      <c r="AX1203" s="425">
        <v>0</v>
      </c>
      <c r="AY1203" s="425">
        <v>0</v>
      </c>
      <c r="AZ1203" s="425">
        <v>0</v>
      </c>
      <c r="BA1203" s="425">
        <v>0</v>
      </c>
      <c r="BB1203" s="425">
        <v>0</v>
      </c>
      <c r="BC1203" s="425">
        <v>0</v>
      </c>
      <c r="BD1203" s="425">
        <v>0</v>
      </c>
      <c r="BE1203" s="425">
        <v>0</v>
      </c>
      <c r="BF1203" s="425">
        <v>0</v>
      </c>
      <c r="BG1203" s="425">
        <v>0</v>
      </c>
      <c r="BH1203" s="425">
        <v>0</v>
      </c>
      <c r="BI1203" s="425">
        <v>0</v>
      </c>
      <c r="BJ1203" s="196"/>
      <c r="BK1203" s="196"/>
      <c r="BL1203" s="196"/>
      <c r="BM1203" s="196"/>
    </row>
    <row r="1204" spans="1:65" x14ac:dyDescent="0.35">
      <c r="A1204" s="196"/>
      <c r="B1204" s="196"/>
      <c r="C1204" s="402"/>
      <c r="D1204" s="404"/>
      <c r="E1204" s="405">
        <v>7</v>
      </c>
      <c r="F1204" s="406"/>
      <c r="G1204" s="408"/>
      <c r="H1204" s="409"/>
      <c r="I1204" s="409"/>
      <c r="J1204" s="409"/>
      <c r="K1204" s="409"/>
      <c r="L1204" s="409"/>
      <c r="M1204" s="524"/>
      <c r="N1204" s="425">
        <v>0</v>
      </c>
      <c r="O1204" s="425">
        <v>0</v>
      </c>
      <c r="P1204" s="425">
        <v>0</v>
      </c>
      <c r="Q1204" s="425">
        <v>0</v>
      </c>
      <c r="R1204" s="425">
        <v>0</v>
      </c>
      <c r="S1204" s="425">
        <v>0</v>
      </c>
      <c r="T1204" s="425">
        <v>0</v>
      </c>
      <c r="U1204" s="425">
        <v>0</v>
      </c>
      <c r="V1204" s="425">
        <v>0</v>
      </c>
      <c r="W1204" s="425">
        <v>0</v>
      </c>
      <c r="X1204" s="425">
        <v>0</v>
      </c>
      <c r="Y1204" s="425">
        <v>0</v>
      </c>
      <c r="Z1204" s="425">
        <v>0</v>
      </c>
      <c r="AA1204" s="425">
        <v>0</v>
      </c>
      <c r="AB1204" s="425">
        <v>0</v>
      </c>
      <c r="AC1204" s="425">
        <v>0</v>
      </c>
      <c r="AD1204" s="425">
        <v>0</v>
      </c>
      <c r="AE1204" s="425">
        <v>0</v>
      </c>
      <c r="AF1204" s="425">
        <v>0</v>
      </c>
      <c r="AG1204" s="425">
        <v>0</v>
      </c>
      <c r="AH1204" s="425">
        <v>0</v>
      </c>
      <c r="AI1204" s="425">
        <v>0</v>
      </c>
      <c r="AJ1204" s="425">
        <v>0</v>
      </c>
      <c r="AK1204" s="425">
        <v>0</v>
      </c>
      <c r="AL1204" s="425">
        <v>0</v>
      </c>
      <c r="AM1204" s="425">
        <v>0</v>
      </c>
      <c r="AN1204" s="425">
        <v>0</v>
      </c>
      <c r="AO1204" s="425">
        <v>0</v>
      </c>
      <c r="AP1204" s="425">
        <v>0</v>
      </c>
      <c r="AQ1204" s="425">
        <v>0</v>
      </c>
      <c r="AR1204" s="425">
        <v>0</v>
      </c>
      <c r="AS1204" s="425">
        <v>0</v>
      </c>
      <c r="AT1204" s="425">
        <v>0</v>
      </c>
      <c r="AU1204" s="425">
        <v>0</v>
      </c>
      <c r="AV1204" s="425">
        <v>0</v>
      </c>
      <c r="AW1204" s="425">
        <v>0</v>
      </c>
      <c r="AX1204" s="425">
        <v>0</v>
      </c>
      <c r="AY1204" s="425">
        <v>0</v>
      </c>
      <c r="AZ1204" s="425">
        <v>0</v>
      </c>
      <c r="BA1204" s="425">
        <v>0</v>
      </c>
      <c r="BB1204" s="425">
        <v>0</v>
      </c>
      <c r="BC1204" s="425">
        <v>0</v>
      </c>
      <c r="BD1204" s="425">
        <v>0</v>
      </c>
      <c r="BE1204" s="425">
        <v>0</v>
      </c>
      <c r="BF1204" s="425">
        <v>0</v>
      </c>
      <c r="BG1204" s="425">
        <v>0</v>
      </c>
      <c r="BH1204" s="425">
        <v>0</v>
      </c>
      <c r="BI1204" s="425">
        <v>0</v>
      </c>
      <c r="BJ1204" s="196"/>
      <c r="BK1204" s="196"/>
      <c r="BL1204" s="196"/>
      <c r="BM1204" s="196"/>
    </row>
    <row r="1205" spans="1:65" x14ac:dyDescent="0.35">
      <c r="A1205" s="196"/>
      <c r="B1205" s="196"/>
      <c r="C1205" s="402"/>
      <c r="D1205" s="404"/>
      <c r="E1205" s="405">
        <v>8</v>
      </c>
      <c r="F1205" s="406"/>
      <c r="G1205" s="408"/>
      <c r="H1205" s="409"/>
      <c r="I1205" s="409"/>
      <c r="J1205" s="409"/>
      <c r="K1205" s="409"/>
      <c r="L1205" s="409"/>
      <c r="M1205" s="409"/>
      <c r="N1205" s="524"/>
      <c r="O1205" s="425">
        <v>0</v>
      </c>
      <c r="P1205" s="425">
        <v>0</v>
      </c>
      <c r="Q1205" s="425">
        <v>0</v>
      </c>
      <c r="R1205" s="425">
        <v>0</v>
      </c>
      <c r="S1205" s="425">
        <v>0</v>
      </c>
      <c r="T1205" s="425">
        <v>0</v>
      </c>
      <c r="U1205" s="425">
        <v>0</v>
      </c>
      <c r="V1205" s="425">
        <v>0</v>
      </c>
      <c r="W1205" s="425">
        <v>0</v>
      </c>
      <c r="X1205" s="425">
        <v>0</v>
      </c>
      <c r="Y1205" s="425">
        <v>0</v>
      </c>
      <c r="Z1205" s="425">
        <v>0</v>
      </c>
      <c r="AA1205" s="425">
        <v>0</v>
      </c>
      <c r="AB1205" s="425">
        <v>0</v>
      </c>
      <c r="AC1205" s="425">
        <v>0</v>
      </c>
      <c r="AD1205" s="425">
        <v>0</v>
      </c>
      <c r="AE1205" s="425">
        <v>0</v>
      </c>
      <c r="AF1205" s="425">
        <v>0</v>
      </c>
      <c r="AG1205" s="425">
        <v>0</v>
      </c>
      <c r="AH1205" s="425">
        <v>0</v>
      </c>
      <c r="AI1205" s="425">
        <v>0</v>
      </c>
      <c r="AJ1205" s="425">
        <v>0</v>
      </c>
      <c r="AK1205" s="425">
        <v>0</v>
      </c>
      <c r="AL1205" s="425">
        <v>0</v>
      </c>
      <c r="AM1205" s="425">
        <v>0</v>
      </c>
      <c r="AN1205" s="425">
        <v>0</v>
      </c>
      <c r="AO1205" s="425">
        <v>0</v>
      </c>
      <c r="AP1205" s="425">
        <v>0</v>
      </c>
      <c r="AQ1205" s="425">
        <v>0</v>
      </c>
      <c r="AR1205" s="425">
        <v>0</v>
      </c>
      <c r="AS1205" s="425">
        <v>0</v>
      </c>
      <c r="AT1205" s="425">
        <v>0</v>
      </c>
      <c r="AU1205" s="425">
        <v>0</v>
      </c>
      <c r="AV1205" s="425">
        <v>0</v>
      </c>
      <c r="AW1205" s="425">
        <v>0</v>
      </c>
      <c r="AX1205" s="425">
        <v>0</v>
      </c>
      <c r="AY1205" s="425">
        <v>0</v>
      </c>
      <c r="AZ1205" s="425">
        <v>0</v>
      </c>
      <c r="BA1205" s="425">
        <v>0</v>
      </c>
      <c r="BB1205" s="425">
        <v>0</v>
      </c>
      <c r="BC1205" s="425">
        <v>0</v>
      </c>
      <c r="BD1205" s="425">
        <v>0</v>
      </c>
      <c r="BE1205" s="425">
        <v>0</v>
      </c>
      <c r="BF1205" s="425">
        <v>0</v>
      </c>
      <c r="BG1205" s="425">
        <v>0</v>
      </c>
      <c r="BH1205" s="425">
        <v>0</v>
      </c>
      <c r="BI1205" s="425">
        <v>0</v>
      </c>
      <c r="BJ1205" s="196"/>
      <c r="BK1205" s="196"/>
      <c r="BL1205" s="196"/>
      <c r="BM1205" s="196"/>
    </row>
    <row r="1206" spans="1:65" x14ac:dyDescent="0.35">
      <c r="A1206" s="196"/>
      <c r="B1206" s="196"/>
      <c r="C1206" s="402"/>
      <c r="D1206" s="404"/>
      <c r="E1206" s="405">
        <v>9</v>
      </c>
      <c r="F1206" s="406"/>
      <c r="G1206" s="408"/>
      <c r="H1206" s="409"/>
      <c r="I1206" s="409"/>
      <c r="J1206" s="409"/>
      <c r="K1206" s="409"/>
      <c r="L1206" s="409"/>
      <c r="M1206" s="409"/>
      <c r="N1206" s="409"/>
      <c r="O1206" s="524"/>
      <c r="P1206" s="425">
        <v>0</v>
      </c>
      <c r="Q1206" s="425">
        <v>0</v>
      </c>
      <c r="R1206" s="425">
        <v>0</v>
      </c>
      <c r="S1206" s="425">
        <v>0</v>
      </c>
      <c r="T1206" s="425">
        <v>0</v>
      </c>
      <c r="U1206" s="425">
        <v>0</v>
      </c>
      <c r="V1206" s="425">
        <v>0</v>
      </c>
      <c r="W1206" s="425">
        <v>0</v>
      </c>
      <c r="X1206" s="425">
        <v>0</v>
      </c>
      <c r="Y1206" s="425">
        <v>0</v>
      </c>
      <c r="Z1206" s="425">
        <v>0</v>
      </c>
      <c r="AA1206" s="425">
        <v>0</v>
      </c>
      <c r="AB1206" s="425">
        <v>0</v>
      </c>
      <c r="AC1206" s="425">
        <v>0</v>
      </c>
      <c r="AD1206" s="425">
        <v>0</v>
      </c>
      <c r="AE1206" s="425">
        <v>0</v>
      </c>
      <c r="AF1206" s="425">
        <v>0</v>
      </c>
      <c r="AG1206" s="425">
        <v>0</v>
      </c>
      <c r="AH1206" s="425">
        <v>0</v>
      </c>
      <c r="AI1206" s="425">
        <v>0</v>
      </c>
      <c r="AJ1206" s="425">
        <v>0</v>
      </c>
      <c r="AK1206" s="425">
        <v>0</v>
      </c>
      <c r="AL1206" s="425">
        <v>0</v>
      </c>
      <c r="AM1206" s="425">
        <v>0</v>
      </c>
      <c r="AN1206" s="425">
        <v>0</v>
      </c>
      <c r="AO1206" s="425">
        <v>0</v>
      </c>
      <c r="AP1206" s="425">
        <v>0</v>
      </c>
      <c r="AQ1206" s="425">
        <v>0</v>
      </c>
      <c r="AR1206" s="425">
        <v>0</v>
      </c>
      <c r="AS1206" s="425">
        <v>0</v>
      </c>
      <c r="AT1206" s="425">
        <v>0</v>
      </c>
      <c r="AU1206" s="425">
        <v>0</v>
      </c>
      <c r="AV1206" s="425">
        <v>0</v>
      </c>
      <c r="AW1206" s="425">
        <v>0</v>
      </c>
      <c r="AX1206" s="425">
        <v>0</v>
      </c>
      <c r="AY1206" s="425">
        <v>0</v>
      </c>
      <c r="AZ1206" s="425">
        <v>0</v>
      </c>
      <c r="BA1206" s="425">
        <v>0</v>
      </c>
      <c r="BB1206" s="425">
        <v>0</v>
      </c>
      <c r="BC1206" s="425">
        <v>0</v>
      </c>
      <c r="BD1206" s="425">
        <v>0</v>
      </c>
      <c r="BE1206" s="425">
        <v>0</v>
      </c>
      <c r="BF1206" s="425">
        <v>0</v>
      </c>
      <c r="BG1206" s="425">
        <v>0</v>
      </c>
      <c r="BH1206" s="425">
        <v>0</v>
      </c>
      <c r="BI1206" s="425">
        <v>0</v>
      </c>
      <c r="BJ1206" s="196"/>
      <c r="BK1206" s="196"/>
      <c r="BL1206" s="196"/>
      <c r="BM1206" s="196"/>
    </row>
    <row r="1207" spans="1:65" x14ac:dyDescent="0.35">
      <c r="A1207" s="196"/>
      <c r="B1207" s="196"/>
      <c r="C1207" s="402"/>
      <c r="D1207" s="404"/>
      <c r="E1207" s="411">
        <v>10</v>
      </c>
      <c r="F1207" s="406"/>
      <c r="G1207" s="408"/>
      <c r="H1207" s="409"/>
      <c r="I1207" s="409"/>
      <c r="J1207" s="409"/>
      <c r="K1207" s="409"/>
      <c r="L1207" s="409"/>
      <c r="M1207" s="409"/>
      <c r="N1207" s="409"/>
      <c r="O1207" s="409"/>
      <c r="P1207" s="524"/>
      <c r="Q1207" s="425">
        <v>0</v>
      </c>
      <c r="R1207" s="425">
        <v>0</v>
      </c>
      <c r="S1207" s="425">
        <v>0</v>
      </c>
      <c r="T1207" s="425">
        <v>0</v>
      </c>
      <c r="U1207" s="425">
        <v>0</v>
      </c>
      <c r="V1207" s="425">
        <v>0</v>
      </c>
      <c r="W1207" s="425">
        <v>0</v>
      </c>
      <c r="X1207" s="425">
        <v>0</v>
      </c>
      <c r="Y1207" s="425">
        <v>0</v>
      </c>
      <c r="Z1207" s="425">
        <v>0</v>
      </c>
      <c r="AA1207" s="425">
        <v>0</v>
      </c>
      <c r="AB1207" s="425">
        <v>0</v>
      </c>
      <c r="AC1207" s="425">
        <v>0</v>
      </c>
      <c r="AD1207" s="425">
        <v>0</v>
      </c>
      <c r="AE1207" s="425">
        <v>0</v>
      </c>
      <c r="AF1207" s="425">
        <v>0</v>
      </c>
      <c r="AG1207" s="425">
        <v>0</v>
      </c>
      <c r="AH1207" s="425">
        <v>0</v>
      </c>
      <c r="AI1207" s="425">
        <v>0</v>
      </c>
      <c r="AJ1207" s="425">
        <v>0</v>
      </c>
      <c r="AK1207" s="425">
        <v>0</v>
      </c>
      <c r="AL1207" s="425">
        <v>0</v>
      </c>
      <c r="AM1207" s="425">
        <v>0</v>
      </c>
      <c r="AN1207" s="425">
        <v>0</v>
      </c>
      <c r="AO1207" s="425">
        <v>0</v>
      </c>
      <c r="AP1207" s="425">
        <v>0</v>
      </c>
      <c r="AQ1207" s="425">
        <v>0</v>
      </c>
      <c r="AR1207" s="425">
        <v>0</v>
      </c>
      <c r="AS1207" s="425">
        <v>0</v>
      </c>
      <c r="AT1207" s="425">
        <v>0</v>
      </c>
      <c r="AU1207" s="425">
        <v>0</v>
      </c>
      <c r="AV1207" s="425">
        <v>0</v>
      </c>
      <c r="AW1207" s="425">
        <v>0</v>
      </c>
      <c r="AX1207" s="425">
        <v>0</v>
      </c>
      <c r="AY1207" s="425">
        <v>0</v>
      </c>
      <c r="AZ1207" s="425">
        <v>0</v>
      </c>
      <c r="BA1207" s="425">
        <v>0</v>
      </c>
      <c r="BB1207" s="425">
        <v>0</v>
      </c>
      <c r="BC1207" s="425">
        <v>0</v>
      </c>
      <c r="BD1207" s="425">
        <v>0</v>
      </c>
      <c r="BE1207" s="425">
        <v>0</v>
      </c>
      <c r="BF1207" s="425">
        <v>0</v>
      </c>
      <c r="BG1207" s="425">
        <v>0</v>
      </c>
      <c r="BH1207" s="425">
        <v>0</v>
      </c>
      <c r="BI1207" s="425">
        <v>0</v>
      </c>
      <c r="BJ1207" s="196"/>
      <c r="BK1207" s="196"/>
      <c r="BL1207" s="196"/>
      <c r="BM1207" s="196"/>
    </row>
    <row r="1208" spans="1:65" x14ac:dyDescent="0.35">
      <c r="A1208" s="196"/>
      <c r="B1208" s="196"/>
      <c r="C1208" s="402">
        <v>0</v>
      </c>
      <c r="D1208" s="196"/>
      <c r="E1208" s="196"/>
      <c r="F1208" s="412"/>
      <c r="G1208" s="426">
        <v>0</v>
      </c>
      <c r="H1208" s="426">
        <v>0</v>
      </c>
      <c r="I1208" s="426">
        <v>0</v>
      </c>
      <c r="J1208" s="426">
        <v>0</v>
      </c>
      <c r="K1208" s="426">
        <v>0</v>
      </c>
      <c r="L1208" s="426">
        <v>0</v>
      </c>
      <c r="M1208" s="426">
        <v>0</v>
      </c>
      <c r="N1208" s="426">
        <v>0</v>
      </c>
      <c r="O1208" s="426">
        <v>0</v>
      </c>
      <c r="P1208" s="426">
        <v>0</v>
      </c>
      <c r="Q1208" s="426">
        <v>0</v>
      </c>
      <c r="R1208" s="426">
        <v>0</v>
      </c>
      <c r="S1208" s="426">
        <v>0</v>
      </c>
      <c r="T1208" s="426">
        <v>0</v>
      </c>
      <c r="U1208" s="426">
        <v>0</v>
      </c>
      <c r="V1208" s="426">
        <v>0</v>
      </c>
      <c r="W1208" s="426">
        <v>0</v>
      </c>
      <c r="X1208" s="426">
        <v>0</v>
      </c>
      <c r="Y1208" s="426">
        <v>0</v>
      </c>
      <c r="Z1208" s="426">
        <v>0</v>
      </c>
      <c r="AA1208" s="426">
        <v>0</v>
      </c>
      <c r="AB1208" s="426">
        <v>0</v>
      </c>
      <c r="AC1208" s="426">
        <v>0</v>
      </c>
      <c r="AD1208" s="426">
        <v>0</v>
      </c>
      <c r="AE1208" s="426">
        <v>0</v>
      </c>
      <c r="AF1208" s="426">
        <v>0</v>
      </c>
      <c r="AG1208" s="426">
        <v>0</v>
      </c>
      <c r="AH1208" s="426">
        <v>0</v>
      </c>
      <c r="AI1208" s="426">
        <v>0</v>
      </c>
      <c r="AJ1208" s="426">
        <v>0</v>
      </c>
      <c r="AK1208" s="426">
        <v>0</v>
      </c>
      <c r="AL1208" s="426">
        <v>0</v>
      </c>
      <c r="AM1208" s="426">
        <v>0</v>
      </c>
      <c r="AN1208" s="426">
        <v>0</v>
      </c>
      <c r="AO1208" s="426">
        <v>0</v>
      </c>
      <c r="AP1208" s="426">
        <v>0</v>
      </c>
      <c r="AQ1208" s="426">
        <v>0</v>
      </c>
      <c r="AR1208" s="426">
        <v>0</v>
      </c>
      <c r="AS1208" s="426">
        <v>0</v>
      </c>
      <c r="AT1208" s="426">
        <v>0</v>
      </c>
      <c r="AU1208" s="426">
        <v>0</v>
      </c>
      <c r="AV1208" s="426">
        <v>0</v>
      </c>
      <c r="AW1208" s="426">
        <v>0</v>
      </c>
      <c r="AX1208" s="426">
        <v>0</v>
      </c>
      <c r="AY1208" s="426">
        <v>0</v>
      </c>
      <c r="AZ1208" s="426">
        <v>0</v>
      </c>
      <c r="BA1208" s="426">
        <v>0</v>
      </c>
      <c r="BB1208" s="426">
        <v>0</v>
      </c>
      <c r="BC1208" s="426">
        <v>0</v>
      </c>
      <c r="BD1208" s="426">
        <v>0</v>
      </c>
      <c r="BE1208" s="426">
        <v>0</v>
      </c>
      <c r="BF1208" s="426">
        <v>0</v>
      </c>
      <c r="BG1208" s="426">
        <v>0</v>
      </c>
      <c r="BH1208" s="426">
        <v>0</v>
      </c>
      <c r="BI1208" s="426">
        <v>0</v>
      </c>
      <c r="BJ1208" s="196"/>
      <c r="BK1208" s="196"/>
      <c r="BL1208" s="196"/>
      <c r="BM1208" s="196"/>
    </row>
    <row r="1209" spans="1:65" x14ac:dyDescent="0.35">
      <c r="A1209" s="196"/>
      <c r="B1209" s="397">
        <v>0</v>
      </c>
      <c r="C1209" s="398"/>
      <c r="D1209" s="399" t="s">
        <v>499</v>
      </c>
      <c r="E1209" s="398"/>
      <c r="F1209" s="400"/>
      <c r="G1209" s="401">
        <v>0</v>
      </c>
      <c r="H1209" s="401">
        <v>0</v>
      </c>
      <c r="I1209" s="401">
        <v>0</v>
      </c>
      <c r="J1209" s="401">
        <v>0</v>
      </c>
      <c r="K1209" s="401">
        <v>0</v>
      </c>
      <c r="L1209" s="401">
        <v>0</v>
      </c>
      <c r="M1209" s="401">
        <v>0</v>
      </c>
      <c r="N1209" s="401">
        <v>0</v>
      </c>
      <c r="O1209" s="401">
        <v>0</v>
      </c>
      <c r="P1209" s="401">
        <v>0</v>
      </c>
      <c r="Q1209" s="401">
        <v>0</v>
      </c>
      <c r="R1209" s="401">
        <v>0</v>
      </c>
      <c r="S1209" s="401">
        <v>0</v>
      </c>
      <c r="T1209" s="401">
        <v>0</v>
      </c>
      <c r="U1209" s="401">
        <v>0</v>
      </c>
      <c r="V1209" s="401">
        <v>0</v>
      </c>
      <c r="W1209" s="401">
        <v>0</v>
      </c>
      <c r="X1209" s="401">
        <v>0</v>
      </c>
      <c r="Y1209" s="401">
        <v>0</v>
      </c>
      <c r="Z1209" s="401">
        <v>0</v>
      </c>
      <c r="AA1209" s="401">
        <v>0</v>
      </c>
      <c r="AB1209" s="401">
        <v>0</v>
      </c>
      <c r="AC1209" s="401">
        <v>0</v>
      </c>
      <c r="AD1209" s="401">
        <v>0</v>
      </c>
      <c r="AE1209" s="401">
        <v>0</v>
      </c>
      <c r="AF1209" s="401">
        <v>0</v>
      </c>
      <c r="AG1209" s="401">
        <v>0</v>
      </c>
      <c r="AH1209" s="401">
        <v>0</v>
      </c>
      <c r="AI1209" s="401">
        <v>0</v>
      </c>
      <c r="AJ1209" s="401">
        <v>0</v>
      </c>
      <c r="AK1209" s="401">
        <v>0</v>
      </c>
      <c r="AL1209" s="401">
        <v>0</v>
      </c>
      <c r="AM1209" s="401">
        <v>0</v>
      </c>
      <c r="AN1209" s="401">
        <v>0</v>
      </c>
      <c r="AO1209" s="401">
        <v>0</v>
      </c>
      <c r="AP1209" s="401">
        <v>0</v>
      </c>
      <c r="AQ1209" s="401">
        <v>0</v>
      </c>
      <c r="AR1209" s="401">
        <v>0</v>
      </c>
      <c r="AS1209" s="401">
        <v>0</v>
      </c>
      <c r="AT1209" s="401">
        <v>0</v>
      </c>
      <c r="AU1209" s="401">
        <v>0</v>
      </c>
      <c r="AV1209" s="401">
        <v>0</v>
      </c>
      <c r="AW1209" s="401">
        <v>0</v>
      </c>
      <c r="AX1209" s="401">
        <v>0</v>
      </c>
      <c r="AY1209" s="401">
        <v>0</v>
      </c>
      <c r="AZ1209" s="401">
        <v>0</v>
      </c>
      <c r="BA1209" s="401">
        <v>0</v>
      </c>
      <c r="BB1209" s="401">
        <v>0</v>
      </c>
      <c r="BC1209" s="401">
        <v>0</v>
      </c>
      <c r="BD1209" s="401">
        <v>0</v>
      </c>
      <c r="BE1209" s="401">
        <v>0</v>
      </c>
      <c r="BF1209" s="401">
        <v>0</v>
      </c>
      <c r="BG1209" s="401">
        <v>0</v>
      </c>
      <c r="BH1209" s="401">
        <v>0</v>
      </c>
      <c r="BI1209" s="401">
        <v>0</v>
      </c>
      <c r="BJ1209" s="196"/>
      <c r="BK1209" s="196"/>
      <c r="BL1209" s="196"/>
      <c r="BM1209" s="196"/>
    </row>
    <row r="1210" spans="1:65" ht="118" x14ac:dyDescent="0.35">
      <c r="A1210" s="196"/>
      <c r="B1210" s="196"/>
      <c r="C1210" s="402"/>
      <c r="D1210" s="404" t="s">
        <v>500</v>
      </c>
      <c r="E1210" s="405">
        <v>0</v>
      </c>
      <c r="F1210" s="406"/>
      <c r="G1210" s="407"/>
      <c r="H1210" s="407"/>
      <c r="I1210" s="407"/>
      <c r="J1210" s="407"/>
      <c r="K1210" s="407"/>
      <c r="L1210" s="407"/>
      <c r="M1210" s="407"/>
      <c r="N1210" s="407"/>
      <c r="O1210" s="407"/>
      <c r="P1210" s="407"/>
      <c r="Q1210" s="425"/>
      <c r="R1210" s="425"/>
      <c r="S1210" s="425"/>
      <c r="T1210" s="425"/>
      <c r="U1210" s="425"/>
      <c r="V1210" s="425"/>
      <c r="W1210" s="425"/>
      <c r="X1210" s="425"/>
      <c r="Y1210" s="425"/>
      <c r="Z1210" s="425"/>
      <c r="AA1210" s="425"/>
      <c r="AB1210" s="425"/>
      <c r="AC1210" s="425"/>
      <c r="AD1210" s="425"/>
      <c r="AE1210" s="425"/>
      <c r="AF1210" s="425"/>
      <c r="AG1210" s="425"/>
      <c r="AH1210" s="425"/>
      <c r="AI1210" s="425"/>
      <c r="AJ1210" s="425"/>
      <c r="AK1210" s="425"/>
      <c r="AL1210" s="425"/>
      <c r="AM1210" s="425"/>
      <c r="AN1210" s="425"/>
      <c r="AO1210" s="425"/>
      <c r="AP1210" s="425"/>
      <c r="AQ1210" s="425"/>
      <c r="AR1210" s="425"/>
      <c r="AS1210" s="425"/>
      <c r="AT1210" s="425"/>
      <c r="AU1210" s="425"/>
      <c r="AV1210" s="425"/>
      <c r="AW1210" s="425"/>
      <c r="AX1210" s="425"/>
      <c r="AY1210" s="425"/>
      <c r="AZ1210" s="425"/>
      <c r="BA1210" s="425"/>
      <c r="BB1210" s="425"/>
      <c r="BC1210" s="425"/>
      <c r="BD1210" s="425"/>
      <c r="BE1210" s="425"/>
      <c r="BF1210" s="425"/>
      <c r="BG1210" s="425"/>
      <c r="BH1210" s="425"/>
      <c r="BI1210" s="425"/>
      <c r="BJ1210" s="196"/>
      <c r="BK1210" s="196"/>
      <c r="BL1210" s="196"/>
      <c r="BM1210" s="196"/>
    </row>
    <row r="1211" spans="1:65" x14ac:dyDescent="0.35">
      <c r="A1211" s="196"/>
      <c r="B1211" s="196"/>
      <c r="C1211" s="402"/>
      <c r="D1211" s="404"/>
      <c r="E1211" s="405">
        <v>1</v>
      </c>
      <c r="F1211" s="406"/>
      <c r="G1211" s="523"/>
      <c r="H1211" s="425">
        <v>0</v>
      </c>
      <c r="I1211" s="425">
        <v>0</v>
      </c>
      <c r="J1211" s="425">
        <v>0</v>
      </c>
      <c r="K1211" s="425">
        <v>0</v>
      </c>
      <c r="L1211" s="425">
        <v>0</v>
      </c>
      <c r="M1211" s="425">
        <v>0</v>
      </c>
      <c r="N1211" s="425">
        <v>0</v>
      </c>
      <c r="O1211" s="425">
        <v>0</v>
      </c>
      <c r="P1211" s="425">
        <v>0</v>
      </c>
      <c r="Q1211" s="425">
        <v>0</v>
      </c>
      <c r="R1211" s="425">
        <v>0</v>
      </c>
      <c r="S1211" s="425">
        <v>0</v>
      </c>
      <c r="T1211" s="425">
        <v>0</v>
      </c>
      <c r="U1211" s="425">
        <v>0</v>
      </c>
      <c r="V1211" s="425">
        <v>0</v>
      </c>
      <c r="W1211" s="425">
        <v>0</v>
      </c>
      <c r="X1211" s="425">
        <v>0</v>
      </c>
      <c r="Y1211" s="425">
        <v>0</v>
      </c>
      <c r="Z1211" s="425">
        <v>0</v>
      </c>
      <c r="AA1211" s="425">
        <v>0</v>
      </c>
      <c r="AB1211" s="425">
        <v>0</v>
      </c>
      <c r="AC1211" s="425">
        <v>0</v>
      </c>
      <c r="AD1211" s="425">
        <v>0</v>
      </c>
      <c r="AE1211" s="425">
        <v>0</v>
      </c>
      <c r="AF1211" s="425">
        <v>0</v>
      </c>
      <c r="AG1211" s="425">
        <v>0</v>
      </c>
      <c r="AH1211" s="425">
        <v>0</v>
      </c>
      <c r="AI1211" s="425">
        <v>0</v>
      </c>
      <c r="AJ1211" s="425">
        <v>0</v>
      </c>
      <c r="AK1211" s="425">
        <v>0</v>
      </c>
      <c r="AL1211" s="425">
        <v>0</v>
      </c>
      <c r="AM1211" s="425">
        <v>0</v>
      </c>
      <c r="AN1211" s="425">
        <v>0</v>
      </c>
      <c r="AO1211" s="425">
        <v>0</v>
      </c>
      <c r="AP1211" s="425">
        <v>0</v>
      </c>
      <c r="AQ1211" s="425">
        <v>0</v>
      </c>
      <c r="AR1211" s="425">
        <v>0</v>
      </c>
      <c r="AS1211" s="425">
        <v>0</v>
      </c>
      <c r="AT1211" s="425">
        <v>0</v>
      </c>
      <c r="AU1211" s="425">
        <v>0</v>
      </c>
      <c r="AV1211" s="425">
        <v>0</v>
      </c>
      <c r="AW1211" s="425">
        <v>0</v>
      </c>
      <c r="AX1211" s="425">
        <v>0</v>
      </c>
      <c r="AY1211" s="425">
        <v>0</v>
      </c>
      <c r="AZ1211" s="425">
        <v>0</v>
      </c>
      <c r="BA1211" s="425">
        <v>0</v>
      </c>
      <c r="BB1211" s="425">
        <v>0</v>
      </c>
      <c r="BC1211" s="425">
        <v>0</v>
      </c>
      <c r="BD1211" s="425">
        <v>0</v>
      </c>
      <c r="BE1211" s="425">
        <v>0</v>
      </c>
      <c r="BF1211" s="425">
        <v>0</v>
      </c>
      <c r="BG1211" s="425">
        <v>0</v>
      </c>
      <c r="BH1211" s="425">
        <v>0</v>
      </c>
      <c r="BI1211" s="425">
        <v>0</v>
      </c>
      <c r="BJ1211" s="196"/>
      <c r="BK1211" s="196"/>
      <c r="BL1211" s="196"/>
      <c r="BM1211" s="196"/>
    </row>
    <row r="1212" spans="1:65" x14ac:dyDescent="0.35">
      <c r="A1212" s="196"/>
      <c r="B1212" s="196"/>
      <c r="C1212" s="402"/>
      <c r="D1212" s="404"/>
      <c r="E1212" s="405">
        <v>2</v>
      </c>
      <c r="F1212" s="406"/>
      <c r="G1212" s="408"/>
      <c r="H1212" s="524"/>
      <c r="I1212" s="425">
        <v>0</v>
      </c>
      <c r="J1212" s="425">
        <v>0</v>
      </c>
      <c r="K1212" s="425">
        <v>0</v>
      </c>
      <c r="L1212" s="425">
        <v>0</v>
      </c>
      <c r="M1212" s="425">
        <v>0</v>
      </c>
      <c r="N1212" s="425">
        <v>0</v>
      </c>
      <c r="O1212" s="425">
        <v>0</v>
      </c>
      <c r="P1212" s="425">
        <v>0</v>
      </c>
      <c r="Q1212" s="425">
        <v>0</v>
      </c>
      <c r="R1212" s="425">
        <v>0</v>
      </c>
      <c r="S1212" s="425">
        <v>0</v>
      </c>
      <c r="T1212" s="425">
        <v>0</v>
      </c>
      <c r="U1212" s="425">
        <v>0</v>
      </c>
      <c r="V1212" s="425">
        <v>0</v>
      </c>
      <c r="W1212" s="425">
        <v>0</v>
      </c>
      <c r="X1212" s="425">
        <v>0</v>
      </c>
      <c r="Y1212" s="425">
        <v>0</v>
      </c>
      <c r="Z1212" s="425">
        <v>0</v>
      </c>
      <c r="AA1212" s="425">
        <v>0</v>
      </c>
      <c r="AB1212" s="425">
        <v>0</v>
      </c>
      <c r="AC1212" s="425">
        <v>0</v>
      </c>
      <c r="AD1212" s="425">
        <v>0</v>
      </c>
      <c r="AE1212" s="425">
        <v>0</v>
      </c>
      <c r="AF1212" s="425">
        <v>0</v>
      </c>
      <c r="AG1212" s="425">
        <v>0</v>
      </c>
      <c r="AH1212" s="425">
        <v>0</v>
      </c>
      <c r="AI1212" s="425">
        <v>0</v>
      </c>
      <c r="AJ1212" s="425">
        <v>0</v>
      </c>
      <c r="AK1212" s="425">
        <v>0</v>
      </c>
      <c r="AL1212" s="425">
        <v>0</v>
      </c>
      <c r="AM1212" s="425">
        <v>0</v>
      </c>
      <c r="AN1212" s="425">
        <v>0</v>
      </c>
      <c r="AO1212" s="425">
        <v>0</v>
      </c>
      <c r="AP1212" s="425">
        <v>0</v>
      </c>
      <c r="AQ1212" s="425">
        <v>0</v>
      </c>
      <c r="AR1212" s="425">
        <v>0</v>
      </c>
      <c r="AS1212" s="425">
        <v>0</v>
      </c>
      <c r="AT1212" s="425">
        <v>0</v>
      </c>
      <c r="AU1212" s="425">
        <v>0</v>
      </c>
      <c r="AV1212" s="425">
        <v>0</v>
      </c>
      <c r="AW1212" s="425">
        <v>0</v>
      </c>
      <c r="AX1212" s="425">
        <v>0</v>
      </c>
      <c r="AY1212" s="425">
        <v>0</v>
      </c>
      <c r="AZ1212" s="425">
        <v>0</v>
      </c>
      <c r="BA1212" s="425">
        <v>0</v>
      </c>
      <c r="BB1212" s="425">
        <v>0</v>
      </c>
      <c r="BC1212" s="425">
        <v>0</v>
      </c>
      <c r="BD1212" s="425">
        <v>0</v>
      </c>
      <c r="BE1212" s="425">
        <v>0</v>
      </c>
      <c r="BF1212" s="425">
        <v>0</v>
      </c>
      <c r="BG1212" s="425">
        <v>0</v>
      </c>
      <c r="BH1212" s="425">
        <v>0</v>
      </c>
      <c r="BI1212" s="425">
        <v>0</v>
      </c>
      <c r="BJ1212" s="407"/>
      <c r="BK1212" s="196"/>
      <c r="BL1212" s="196"/>
      <c r="BM1212" s="196"/>
    </row>
    <row r="1213" spans="1:65" x14ac:dyDescent="0.35">
      <c r="A1213" s="196"/>
      <c r="B1213" s="196"/>
      <c r="C1213" s="402"/>
      <c r="D1213" s="404"/>
      <c r="E1213" s="405">
        <v>3</v>
      </c>
      <c r="F1213" s="406"/>
      <c r="G1213" s="408"/>
      <c r="H1213" s="409"/>
      <c r="I1213" s="524"/>
      <c r="J1213" s="425">
        <v>0</v>
      </c>
      <c r="K1213" s="425">
        <v>0</v>
      </c>
      <c r="L1213" s="425">
        <v>0</v>
      </c>
      <c r="M1213" s="425">
        <v>0</v>
      </c>
      <c r="N1213" s="425">
        <v>0</v>
      </c>
      <c r="O1213" s="425">
        <v>0</v>
      </c>
      <c r="P1213" s="425">
        <v>0</v>
      </c>
      <c r="Q1213" s="425">
        <v>0</v>
      </c>
      <c r="R1213" s="425">
        <v>0</v>
      </c>
      <c r="S1213" s="425">
        <v>0</v>
      </c>
      <c r="T1213" s="425">
        <v>0</v>
      </c>
      <c r="U1213" s="425">
        <v>0</v>
      </c>
      <c r="V1213" s="425">
        <v>0</v>
      </c>
      <c r="W1213" s="425">
        <v>0</v>
      </c>
      <c r="X1213" s="425">
        <v>0</v>
      </c>
      <c r="Y1213" s="425">
        <v>0</v>
      </c>
      <c r="Z1213" s="425">
        <v>0</v>
      </c>
      <c r="AA1213" s="425">
        <v>0</v>
      </c>
      <c r="AB1213" s="425">
        <v>0</v>
      </c>
      <c r="AC1213" s="425">
        <v>0</v>
      </c>
      <c r="AD1213" s="425">
        <v>0</v>
      </c>
      <c r="AE1213" s="425">
        <v>0</v>
      </c>
      <c r="AF1213" s="425">
        <v>0</v>
      </c>
      <c r="AG1213" s="425">
        <v>0</v>
      </c>
      <c r="AH1213" s="425">
        <v>0</v>
      </c>
      <c r="AI1213" s="425">
        <v>0</v>
      </c>
      <c r="AJ1213" s="425">
        <v>0</v>
      </c>
      <c r="AK1213" s="425">
        <v>0</v>
      </c>
      <c r="AL1213" s="425">
        <v>0</v>
      </c>
      <c r="AM1213" s="425">
        <v>0</v>
      </c>
      <c r="AN1213" s="425">
        <v>0</v>
      </c>
      <c r="AO1213" s="425">
        <v>0</v>
      </c>
      <c r="AP1213" s="425">
        <v>0</v>
      </c>
      <c r="AQ1213" s="425">
        <v>0</v>
      </c>
      <c r="AR1213" s="425">
        <v>0</v>
      </c>
      <c r="AS1213" s="425">
        <v>0</v>
      </c>
      <c r="AT1213" s="425">
        <v>0</v>
      </c>
      <c r="AU1213" s="425">
        <v>0</v>
      </c>
      <c r="AV1213" s="425">
        <v>0</v>
      </c>
      <c r="AW1213" s="425">
        <v>0</v>
      </c>
      <c r="AX1213" s="425">
        <v>0</v>
      </c>
      <c r="AY1213" s="425">
        <v>0</v>
      </c>
      <c r="AZ1213" s="425">
        <v>0</v>
      </c>
      <c r="BA1213" s="425">
        <v>0</v>
      </c>
      <c r="BB1213" s="425">
        <v>0</v>
      </c>
      <c r="BC1213" s="425">
        <v>0</v>
      </c>
      <c r="BD1213" s="425">
        <v>0</v>
      </c>
      <c r="BE1213" s="425">
        <v>0</v>
      </c>
      <c r="BF1213" s="425">
        <v>0</v>
      </c>
      <c r="BG1213" s="425">
        <v>0</v>
      </c>
      <c r="BH1213" s="425">
        <v>0</v>
      </c>
      <c r="BI1213" s="425">
        <v>0</v>
      </c>
      <c r="BJ1213" s="196"/>
      <c r="BK1213" s="196"/>
      <c r="BL1213" s="196"/>
      <c r="BM1213" s="196"/>
    </row>
    <row r="1214" spans="1:65" x14ac:dyDescent="0.35">
      <c r="A1214" s="196"/>
      <c r="B1214" s="196"/>
      <c r="C1214" s="402"/>
      <c r="D1214" s="404"/>
      <c r="E1214" s="405">
        <v>4</v>
      </c>
      <c r="F1214" s="406"/>
      <c r="G1214" s="408"/>
      <c r="H1214" s="409"/>
      <c r="I1214" s="409"/>
      <c r="J1214" s="524"/>
      <c r="K1214" s="425">
        <v>0</v>
      </c>
      <c r="L1214" s="425">
        <v>0</v>
      </c>
      <c r="M1214" s="425">
        <v>0</v>
      </c>
      <c r="N1214" s="425">
        <v>0</v>
      </c>
      <c r="O1214" s="425">
        <v>0</v>
      </c>
      <c r="P1214" s="425">
        <v>0</v>
      </c>
      <c r="Q1214" s="425">
        <v>0</v>
      </c>
      <c r="R1214" s="425">
        <v>0</v>
      </c>
      <c r="S1214" s="425">
        <v>0</v>
      </c>
      <c r="T1214" s="425">
        <v>0</v>
      </c>
      <c r="U1214" s="425">
        <v>0</v>
      </c>
      <c r="V1214" s="425">
        <v>0</v>
      </c>
      <c r="W1214" s="425">
        <v>0</v>
      </c>
      <c r="X1214" s="425">
        <v>0</v>
      </c>
      <c r="Y1214" s="425">
        <v>0</v>
      </c>
      <c r="Z1214" s="425">
        <v>0</v>
      </c>
      <c r="AA1214" s="425">
        <v>0</v>
      </c>
      <c r="AB1214" s="425">
        <v>0</v>
      </c>
      <c r="AC1214" s="425">
        <v>0</v>
      </c>
      <c r="AD1214" s="425">
        <v>0</v>
      </c>
      <c r="AE1214" s="425">
        <v>0</v>
      </c>
      <c r="AF1214" s="425">
        <v>0</v>
      </c>
      <c r="AG1214" s="425">
        <v>0</v>
      </c>
      <c r="AH1214" s="425">
        <v>0</v>
      </c>
      <c r="AI1214" s="425">
        <v>0</v>
      </c>
      <c r="AJ1214" s="425">
        <v>0</v>
      </c>
      <c r="AK1214" s="425">
        <v>0</v>
      </c>
      <c r="AL1214" s="425">
        <v>0</v>
      </c>
      <c r="AM1214" s="425">
        <v>0</v>
      </c>
      <c r="AN1214" s="425">
        <v>0</v>
      </c>
      <c r="AO1214" s="425">
        <v>0</v>
      </c>
      <c r="AP1214" s="425">
        <v>0</v>
      </c>
      <c r="AQ1214" s="425">
        <v>0</v>
      </c>
      <c r="AR1214" s="425">
        <v>0</v>
      </c>
      <c r="AS1214" s="425">
        <v>0</v>
      </c>
      <c r="AT1214" s="425">
        <v>0</v>
      </c>
      <c r="AU1214" s="425">
        <v>0</v>
      </c>
      <c r="AV1214" s="425">
        <v>0</v>
      </c>
      <c r="AW1214" s="425">
        <v>0</v>
      </c>
      <c r="AX1214" s="425">
        <v>0</v>
      </c>
      <c r="AY1214" s="425">
        <v>0</v>
      </c>
      <c r="AZ1214" s="425">
        <v>0</v>
      </c>
      <c r="BA1214" s="425">
        <v>0</v>
      </c>
      <c r="BB1214" s="425">
        <v>0</v>
      </c>
      <c r="BC1214" s="425">
        <v>0</v>
      </c>
      <c r="BD1214" s="425">
        <v>0</v>
      </c>
      <c r="BE1214" s="425">
        <v>0</v>
      </c>
      <c r="BF1214" s="425">
        <v>0</v>
      </c>
      <c r="BG1214" s="425">
        <v>0</v>
      </c>
      <c r="BH1214" s="425">
        <v>0</v>
      </c>
      <c r="BI1214" s="425">
        <v>0</v>
      </c>
      <c r="BJ1214" s="196"/>
      <c r="BK1214" s="196"/>
      <c r="BL1214" s="196"/>
      <c r="BM1214" s="196"/>
    </row>
    <row r="1215" spans="1:65" x14ac:dyDescent="0.35">
      <c r="A1215" s="196"/>
      <c r="B1215" s="196"/>
      <c r="C1215" s="402"/>
      <c r="D1215" s="404"/>
      <c r="E1215" s="405">
        <v>5</v>
      </c>
      <c r="F1215" s="406"/>
      <c r="G1215" s="408"/>
      <c r="H1215" s="409"/>
      <c r="I1215" s="409"/>
      <c r="J1215" s="409"/>
      <c r="K1215" s="524"/>
      <c r="L1215" s="425">
        <v>0</v>
      </c>
      <c r="M1215" s="425">
        <v>0</v>
      </c>
      <c r="N1215" s="425">
        <v>0</v>
      </c>
      <c r="O1215" s="425">
        <v>0</v>
      </c>
      <c r="P1215" s="425">
        <v>0</v>
      </c>
      <c r="Q1215" s="425">
        <v>0</v>
      </c>
      <c r="R1215" s="425">
        <v>0</v>
      </c>
      <c r="S1215" s="425">
        <v>0</v>
      </c>
      <c r="T1215" s="425">
        <v>0</v>
      </c>
      <c r="U1215" s="425">
        <v>0</v>
      </c>
      <c r="V1215" s="425">
        <v>0</v>
      </c>
      <c r="W1215" s="425">
        <v>0</v>
      </c>
      <c r="X1215" s="425">
        <v>0</v>
      </c>
      <c r="Y1215" s="425">
        <v>0</v>
      </c>
      <c r="Z1215" s="425">
        <v>0</v>
      </c>
      <c r="AA1215" s="425">
        <v>0</v>
      </c>
      <c r="AB1215" s="425">
        <v>0</v>
      </c>
      <c r="AC1215" s="425">
        <v>0</v>
      </c>
      <c r="AD1215" s="425">
        <v>0</v>
      </c>
      <c r="AE1215" s="425">
        <v>0</v>
      </c>
      <c r="AF1215" s="425">
        <v>0</v>
      </c>
      <c r="AG1215" s="425">
        <v>0</v>
      </c>
      <c r="AH1215" s="425">
        <v>0</v>
      </c>
      <c r="AI1215" s="425">
        <v>0</v>
      </c>
      <c r="AJ1215" s="425">
        <v>0</v>
      </c>
      <c r="AK1215" s="425">
        <v>0</v>
      </c>
      <c r="AL1215" s="425">
        <v>0</v>
      </c>
      <c r="AM1215" s="425">
        <v>0</v>
      </c>
      <c r="AN1215" s="425">
        <v>0</v>
      </c>
      <c r="AO1215" s="425">
        <v>0</v>
      </c>
      <c r="AP1215" s="425">
        <v>0</v>
      </c>
      <c r="AQ1215" s="425">
        <v>0</v>
      </c>
      <c r="AR1215" s="425">
        <v>0</v>
      </c>
      <c r="AS1215" s="425">
        <v>0</v>
      </c>
      <c r="AT1215" s="425">
        <v>0</v>
      </c>
      <c r="AU1215" s="425">
        <v>0</v>
      </c>
      <c r="AV1215" s="425">
        <v>0</v>
      </c>
      <c r="AW1215" s="425">
        <v>0</v>
      </c>
      <c r="AX1215" s="425">
        <v>0</v>
      </c>
      <c r="AY1215" s="425">
        <v>0</v>
      </c>
      <c r="AZ1215" s="425">
        <v>0</v>
      </c>
      <c r="BA1215" s="425">
        <v>0</v>
      </c>
      <c r="BB1215" s="425">
        <v>0</v>
      </c>
      <c r="BC1215" s="425">
        <v>0</v>
      </c>
      <c r="BD1215" s="425">
        <v>0</v>
      </c>
      <c r="BE1215" s="425">
        <v>0</v>
      </c>
      <c r="BF1215" s="425">
        <v>0</v>
      </c>
      <c r="BG1215" s="425">
        <v>0</v>
      </c>
      <c r="BH1215" s="425">
        <v>0</v>
      </c>
      <c r="BI1215" s="425">
        <v>0</v>
      </c>
      <c r="BJ1215" s="196"/>
      <c r="BK1215" s="196"/>
      <c r="BL1215" s="196"/>
      <c r="BM1215" s="196"/>
    </row>
    <row r="1216" spans="1:65" x14ac:dyDescent="0.35">
      <c r="A1216" s="196"/>
      <c r="B1216" s="196"/>
      <c r="C1216" s="402"/>
      <c r="D1216" s="404"/>
      <c r="E1216" s="405">
        <v>6</v>
      </c>
      <c r="F1216" s="406"/>
      <c r="G1216" s="408"/>
      <c r="H1216" s="409"/>
      <c r="I1216" s="409"/>
      <c r="J1216" s="409"/>
      <c r="K1216" s="409"/>
      <c r="L1216" s="524"/>
      <c r="M1216" s="425">
        <v>0</v>
      </c>
      <c r="N1216" s="425">
        <v>0</v>
      </c>
      <c r="O1216" s="425">
        <v>0</v>
      </c>
      <c r="P1216" s="425">
        <v>0</v>
      </c>
      <c r="Q1216" s="425">
        <v>0</v>
      </c>
      <c r="R1216" s="425">
        <v>0</v>
      </c>
      <c r="S1216" s="425">
        <v>0</v>
      </c>
      <c r="T1216" s="425">
        <v>0</v>
      </c>
      <c r="U1216" s="425">
        <v>0</v>
      </c>
      <c r="V1216" s="425">
        <v>0</v>
      </c>
      <c r="W1216" s="425">
        <v>0</v>
      </c>
      <c r="X1216" s="425">
        <v>0</v>
      </c>
      <c r="Y1216" s="425">
        <v>0</v>
      </c>
      <c r="Z1216" s="425">
        <v>0</v>
      </c>
      <c r="AA1216" s="425">
        <v>0</v>
      </c>
      <c r="AB1216" s="425">
        <v>0</v>
      </c>
      <c r="AC1216" s="425">
        <v>0</v>
      </c>
      <c r="AD1216" s="425">
        <v>0</v>
      </c>
      <c r="AE1216" s="425">
        <v>0</v>
      </c>
      <c r="AF1216" s="425">
        <v>0</v>
      </c>
      <c r="AG1216" s="425">
        <v>0</v>
      </c>
      <c r="AH1216" s="425">
        <v>0</v>
      </c>
      <c r="AI1216" s="425">
        <v>0</v>
      </c>
      <c r="AJ1216" s="425">
        <v>0</v>
      </c>
      <c r="AK1216" s="425">
        <v>0</v>
      </c>
      <c r="AL1216" s="425">
        <v>0</v>
      </c>
      <c r="AM1216" s="425">
        <v>0</v>
      </c>
      <c r="AN1216" s="425">
        <v>0</v>
      </c>
      <c r="AO1216" s="425">
        <v>0</v>
      </c>
      <c r="AP1216" s="425">
        <v>0</v>
      </c>
      <c r="AQ1216" s="425">
        <v>0</v>
      </c>
      <c r="AR1216" s="425">
        <v>0</v>
      </c>
      <c r="AS1216" s="425">
        <v>0</v>
      </c>
      <c r="AT1216" s="425">
        <v>0</v>
      </c>
      <c r="AU1216" s="425">
        <v>0</v>
      </c>
      <c r="AV1216" s="425">
        <v>0</v>
      </c>
      <c r="AW1216" s="425">
        <v>0</v>
      </c>
      <c r="AX1216" s="425">
        <v>0</v>
      </c>
      <c r="AY1216" s="425">
        <v>0</v>
      </c>
      <c r="AZ1216" s="425">
        <v>0</v>
      </c>
      <c r="BA1216" s="425">
        <v>0</v>
      </c>
      <c r="BB1216" s="425">
        <v>0</v>
      </c>
      <c r="BC1216" s="425">
        <v>0</v>
      </c>
      <c r="BD1216" s="425">
        <v>0</v>
      </c>
      <c r="BE1216" s="425">
        <v>0</v>
      </c>
      <c r="BF1216" s="425">
        <v>0</v>
      </c>
      <c r="BG1216" s="425">
        <v>0</v>
      </c>
      <c r="BH1216" s="425">
        <v>0</v>
      </c>
      <c r="BI1216" s="425">
        <v>0</v>
      </c>
      <c r="BJ1216" s="196"/>
      <c r="BK1216" s="196"/>
      <c r="BL1216" s="196"/>
      <c r="BM1216" s="196"/>
    </row>
    <row r="1217" spans="1:65" x14ac:dyDescent="0.35">
      <c r="A1217" s="196"/>
      <c r="B1217" s="196"/>
      <c r="C1217" s="402"/>
      <c r="D1217" s="404"/>
      <c r="E1217" s="405">
        <v>7</v>
      </c>
      <c r="F1217" s="406"/>
      <c r="G1217" s="408"/>
      <c r="H1217" s="409"/>
      <c r="I1217" s="409"/>
      <c r="J1217" s="409"/>
      <c r="K1217" s="409"/>
      <c r="L1217" s="409"/>
      <c r="M1217" s="524"/>
      <c r="N1217" s="425">
        <v>0</v>
      </c>
      <c r="O1217" s="425">
        <v>0</v>
      </c>
      <c r="P1217" s="425">
        <v>0</v>
      </c>
      <c r="Q1217" s="425">
        <v>0</v>
      </c>
      <c r="R1217" s="425">
        <v>0</v>
      </c>
      <c r="S1217" s="425">
        <v>0</v>
      </c>
      <c r="T1217" s="425">
        <v>0</v>
      </c>
      <c r="U1217" s="425">
        <v>0</v>
      </c>
      <c r="V1217" s="425">
        <v>0</v>
      </c>
      <c r="W1217" s="425">
        <v>0</v>
      </c>
      <c r="X1217" s="425">
        <v>0</v>
      </c>
      <c r="Y1217" s="425">
        <v>0</v>
      </c>
      <c r="Z1217" s="425">
        <v>0</v>
      </c>
      <c r="AA1217" s="425">
        <v>0</v>
      </c>
      <c r="AB1217" s="425">
        <v>0</v>
      </c>
      <c r="AC1217" s="425">
        <v>0</v>
      </c>
      <c r="AD1217" s="425">
        <v>0</v>
      </c>
      <c r="AE1217" s="425">
        <v>0</v>
      </c>
      <c r="AF1217" s="425">
        <v>0</v>
      </c>
      <c r="AG1217" s="425">
        <v>0</v>
      </c>
      <c r="AH1217" s="425">
        <v>0</v>
      </c>
      <c r="AI1217" s="425">
        <v>0</v>
      </c>
      <c r="AJ1217" s="425">
        <v>0</v>
      </c>
      <c r="AK1217" s="425">
        <v>0</v>
      </c>
      <c r="AL1217" s="425">
        <v>0</v>
      </c>
      <c r="AM1217" s="425">
        <v>0</v>
      </c>
      <c r="AN1217" s="425">
        <v>0</v>
      </c>
      <c r="AO1217" s="425">
        <v>0</v>
      </c>
      <c r="AP1217" s="425">
        <v>0</v>
      </c>
      <c r="AQ1217" s="425">
        <v>0</v>
      </c>
      <c r="AR1217" s="425">
        <v>0</v>
      </c>
      <c r="AS1217" s="425">
        <v>0</v>
      </c>
      <c r="AT1217" s="425">
        <v>0</v>
      </c>
      <c r="AU1217" s="425">
        <v>0</v>
      </c>
      <c r="AV1217" s="425">
        <v>0</v>
      </c>
      <c r="AW1217" s="425">
        <v>0</v>
      </c>
      <c r="AX1217" s="425">
        <v>0</v>
      </c>
      <c r="AY1217" s="425">
        <v>0</v>
      </c>
      <c r="AZ1217" s="425">
        <v>0</v>
      </c>
      <c r="BA1217" s="425">
        <v>0</v>
      </c>
      <c r="BB1217" s="425">
        <v>0</v>
      </c>
      <c r="BC1217" s="425">
        <v>0</v>
      </c>
      <c r="BD1217" s="425">
        <v>0</v>
      </c>
      <c r="BE1217" s="425">
        <v>0</v>
      </c>
      <c r="BF1217" s="425">
        <v>0</v>
      </c>
      <c r="BG1217" s="425">
        <v>0</v>
      </c>
      <c r="BH1217" s="425">
        <v>0</v>
      </c>
      <c r="BI1217" s="425">
        <v>0</v>
      </c>
      <c r="BJ1217" s="196"/>
      <c r="BK1217" s="196"/>
      <c r="BL1217" s="196"/>
      <c r="BM1217" s="196"/>
    </row>
    <row r="1218" spans="1:65" x14ac:dyDescent="0.35">
      <c r="A1218" s="196"/>
      <c r="B1218" s="196"/>
      <c r="C1218" s="402"/>
      <c r="D1218" s="404"/>
      <c r="E1218" s="405">
        <v>8</v>
      </c>
      <c r="F1218" s="406"/>
      <c r="G1218" s="408"/>
      <c r="H1218" s="409"/>
      <c r="I1218" s="409"/>
      <c r="J1218" s="409"/>
      <c r="K1218" s="409"/>
      <c r="L1218" s="409"/>
      <c r="M1218" s="409"/>
      <c r="N1218" s="524"/>
      <c r="O1218" s="425">
        <v>0</v>
      </c>
      <c r="P1218" s="425">
        <v>0</v>
      </c>
      <c r="Q1218" s="425">
        <v>0</v>
      </c>
      <c r="R1218" s="425">
        <v>0</v>
      </c>
      <c r="S1218" s="425">
        <v>0</v>
      </c>
      <c r="T1218" s="425">
        <v>0</v>
      </c>
      <c r="U1218" s="425">
        <v>0</v>
      </c>
      <c r="V1218" s="425">
        <v>0</v>
      </c>
      <c r="W1218" s="425">
        <v>0</v>
      </c>
      <c r="X1218" s="425">
        <v>0</v>
      </c>
      <c r="Y1218" s="425">
        <v>0</v>
      </c>
      <c r="Z1218" s="425">
        <v>0</v>
      </c>
      <c r="AA1218" s="425">
        <v>0</v>
      </c>
      <c r="AB1218" s="425">
        <v>0</v>
      </c>
      <c r="AC1218" s="425">
        <v>0</v>
      </c>
      <c r="AD1218" s="425">
        <v>0</v>
      </c>
      <c r="AE1218" s="425">
        <v>0</v>
      </c>
      <c r="AF1218" s="425">
        <v>0</v>
      </c>
      <c r="AG1218" s="425">
        <v>0</v>
      </c>
      <c r="AH1218" s="425">
        <v>0</v>
      </c>
      <c r="AI1218" s="425">
        <v>0</v>
      </c>
      <c r="AJ1218" s="425">
        <v>0</v>
      </c>
      <c r="AK1218" s="425">
        <v>0</v>
      </c>
      <c r="AL1218" s="425">
        <v>0</v>
      </c>
      <c r="AM1218" s="425">
        <v>0</v>
      </c>
      <c r="AN1218" s="425">
        <v>0</v>
      </c>
      <c r="AO1218" s="425">
        <v>0</v>
      </c>
      <c r="AP1218" s="425">
        <v>0</v>
      </c>
      <c r="AQ1218" s="425">
        <v>0</v>
      </c>
      <c r="AR1218" s="425">
        <v>0</v>
      </c>
      <c r="AS1218" s="425">
        <v>0</v>
      </c>
      <c r="AT1218" s="425">
        <v>0</v>
      </c>
      <c r="AU1218" s="425">
        <v>0</v>
      </c>
      <c r="AV1218" s="425">
        <v>0</v>
      </c>
      <c r="AW1218" s="425">
        <v>0</v>
      </c>
      <c r="AX1218" s="425">
        <v>0</v>
      </c>
      <c r="AY1218" s="425">
        <v>0</v>
      </c>
      <c r="AZ1218" s="425">
        <v>0</v>
      </c>
      <c r="BA1218" s="425">
        <v>0</v>
      </c>
      <c r="BB1218" s="425">
        <v>0</v>
      </c>
      <c r="BC1218" s="425">
        <v>0</v>
      </c>
      <c r="BD1218" s="425">
        <v>0</v>
      </c>
      <c r="BE1218" s="425">
        <v>0</v>
      </c>
      <c r="BF1218" s="425">
        <v>0</v>
      </c>
      <c r="BG1218" s="425">
        <v>0</v>
      </c>
      <c r="BH1218" s="425">
        <v>0</v>
      </c>
      <c r="BI1218" s="425">
        <v>0</v>
      </c>
      <c r="BJ1218" s="196"/>
      <c r="BK1218" s="196"/>
      <c r="BL1218" s="196"/>
      <c r="BM1218" s="196"/>
    </row>
    <row r="1219" spans="1:65" x14ac:dyDescent="0.35">
      <c r="A1219" s="196"/>
      <c r="B1219" s="196"/>
      <c r="C1219" s="402"/>
      <c r="D1219" s="404"/>
      <c r="E1219" s="405">
        <v>9</v>
      </c>
      <c r="F1219" s="406"/>
      <c r="G1219" s="408"/>
      <c r="H1219" s="409"/>
      <c r="I1219" s="409"/>
      <c r="J1219" s="409"/>
      <c r="K1219" s="409"/>
      <c r="L1219" s="409"/>
      <c r="M1219" s="409"/>
      <c r="N1219" s="409"/>
      <c r="O1219" s="524"/>
      <c r="P1219" s="425">
        <v>0</v>
      </c>
      <c r="Q1219" s="425">
        <v>0</v>
      </c>
      <c r="R1219" s="425">
        <v>0</v>
      </c>
      <c r="S1219" s="425">
        <v>0</v>
      </c>
      <c r="T1219" s="425">
        <v>0</v>
      </c>
      <c r="U1219" s="425">
        <v>0</v>
      </c>
      <c r="V1219" s="425">
        <v>0</v>
      </c>
      <c r="W1219" s="425">
        <v>0</v>
      </c>
      <c r="X1219" s="425">
        <v>0</v>
      </c>
      <c r="Y1219" s="425">
        <v>0</v>
      </c>
      <c r="Z1219" s="425">
        <v>0</v>
      </c>
      <c r="AA1219" s="425">
        <v>0</v>
      </c>
      <c r="AB1219" s="425">
        <v>0</v>
      </c>
      <c r="AC1219" s="425">
        <v>0</v>
      </c>
      <c r="AD1219" s="425">
        <v>0</v>
      </c>
      <c r="AE1219" s="425">
        <v>0</v>
      </c>
      <c r="AF1219" s="425">
        <v>0</v>
      </c>
      <c r="AG1219" s="425">
        <v>0</v>
      </c>
      <c r="AH1219" s="425">
        <v>0</v>
      </c>
      <c r="AI1219" s="425">
        <v>0</v>
      </c>
      <c r="AJ1219" s="425">
        <v>0</v>
      </c>
      <c r="AK1219" s="425">
        <v>0</v>
      </c>
      <c r="AL1219" s="425">
        <v>0</v>
      </c>
      <c r="AM1219" s="425">
        <v>0</v>
      </c>
      <c r="AN1219" s="425">
        <v>0</v>
      </c>
      <c r="AO1219" s="425">
        <v>0</v>
      </c>
      <c r="AP1219" s="425">
        <v>0</v>
      </c>
      <c r="AQ1219" s="425">
        <v>0</v>
      </c>
      <c r="AR1219" s="425">
        <v>0</v>
      </c>
      <c r="AS1219" s="425">
        <v>0</v>
      </c>
      <c r="AT1219" s="425">
        <v>0</v>
      </c>
      <c r="AU1219" s="425">
        <v>0</v>
      </c>
      <c r="AV1219" s="425">
        <v>0</v>
      </c>
      <c r="AW1219" s="425">
        <v>0</v>
      </c>
      <c r="AX1219" s="425">
        <v>0</v>
      </c>
      <c r="AY1219" s="425">
        <v>0</v>
      </c>
      <c r="AZ1219" s="425">
        <v>0</v>
      </c>
      <c r="BA1219" s="425">
        <v>0</v>
      </c>
      <c r="BB1219" s="425">
        <v>0</v>
      </c>
      <c r="BC1219" s="425">
        <v>0</v>
      </c>
      <c r="BD1219" s="425">
        <v>0</v>
      </c>
      <c r="BE1219" s="425">
        <v>0</v>
      </c>
      <c r="BF1219" s="425">
        <v>0</v>
      </c>
      <c r="BG1219" s="425">
        <v>0</v>
      </c>
      <c r="BH1219" s="425">
        <v>0</v>
      </c>
      <c r="BI1219" s="425">
        <v>0</v>
      </c>
      <c r="BJ1219" s="196"/>
      <c r="BK1219" s="196"/>
      <c r="BL1219" s="196"/>
      <c r="BM1219" s="196"/>
    </row>
    <row r="1220" spans="1:65" x14ac:dyDescent="0.35">
      <c r="A1220" s="196"/>
      <c r="B1220" s="196"/>
      <c r="C1220" s="402"/>
      <c r="D1220" s="404"/>
      <c r="E1220" s="411">
        <v>10</v>
      </c>
      <c r="F1220" s="406"/>
      <c r="G1220" s="408"/>
      <c r="H1220" s="409"/>
      <c r="I1220" s="409"/>
      <c r="J1220" s="409"/>
      <c r="K1220" s="409"/>
      <c r="L1220" s="409"/>
      <c r="M1220" s="409"/>
      <c r="N1220" s="409"/>
      <c r="O1220" s="409"/>
      <c r="P1220" s="524"/>
      <c r="Q1220" s="425">
        <v>0</v>
      </c>
      <c r="R1220" s="425">
        <v>0</v>
      </c>
      <c r="S1220" s="425">
        <v>0</v>
      </c>
      <c r="T1220" s="425">
        <v>0</v>
      </c>
      <c r="U1220" s="425">
        <v>0</v>
      </c>
      <c r="V1220" s="425">
        <v>0</v>
      </c>
      <c r="W1220" s="425">
        <v>0</v>
      </c>
      <c r="X1220" s="425">
        <v>0</v>
      </c>
      <c r="Y1220" s="425">
        <v>0</v>
      </c>
      <c r="Z1220" s="425">
        <v>0</v>
      </c>
      <c r="AA1220" s="425">
        <v>0</v>
      </c>
      <c r="AB1220" s="425">
        <v>0</v>
      </c>
      <c r="AC1220" s="425">
        <v>0</v>
      </c>
      <c r="AD1220" s="425">
        <v>0</v>
      </c>
      <c r="AE1220" s="425">
        <v>0</v>
      </c>
      <c r="AF1220" s="425">
        <v>0</v>
      </c>
      <c r="AG1220" s="425">
        <v>0</v>
      </c>
      <c r="AH1220" s="425">
        <v>0</v>
      </c>
      <c r="AI1220" s="425">
        <v>0</v>
      </c>
      <c r="AJ1220" s="425">
        <v>0</v>
      </c>
      <c r="AK1220" s="425">
        <v>0</v>
      </c>
      <c r="AL1220" s="425">
        <v>0</v>
      </c>
      <c r="AM1220" s="425">
        <v>0</v>
      </c>
      <c r="AN1220" s="425">
        <v>0</v>
      </c>
      <c r="AO1220" s="425">
        <v>0</v>
      </c>
      <c r="AP1220" s="425">
        <v>0</v>
      </c>
      <c r="AQ1220" s="425">
        <v>0</v>
      </c>
      <c r="AR1220" s="425">
        <v>0</v>
      </c>
      <c r="AS1220" s="425">
        <v>0</v>
      </c>
      <c r="AT1220" s="425">
        <v>0</v>
      </c>
      <c r="AU1220" s="425">
        <v>0</v>
      </c>
      <c r="AV1220" s="425">
        <v>0</v>
      </c>
      <c r="AW1220" s="425">
        <v>0</v>
      </c>
      <c r="AX1220" s="425">
        <v>0</v>
      </c>
      <c r="AY1220" s="425">
        <v>0</v>
      </c>
      <c r="AZ1220" s="425">
        <v>0</v>
      </c>
      <c r="BA1220" s="425">
        <v>0</v>
      </c>
      <c r="BB1220" s="425">
        <v>0</v>
      </c>
      <c r="BC1220" s="425">
        <v>0</v>
      </c>
      <c r="BD1220" s="425">
        <v>0</v>
      </c>
      <c r="BE1220" s="425">
        <v>0</v>
      </c>
      <c r="BF1220" s="425">
        <v>0</v>
      </c>
      <c r="BG1220" s="425">
        <v>0</v>
      </c>
      <c r="BH1220" s="425">
        <v>0</v>
      </c>
      <c r="BI1220" s="425">
        <v>0</v>
      </c>
      <c r="BJ1220" s="196"/>
      <c r="BK1220" s="196"/>
      <c r="BL1220" s="196"/>
      <c r="BM1220" s="196"/>
    </row>
    <row r="1221" spans="1:65" x14ac:dyDescent="0.35">
      <c r="A1221" s="196"/>
      <c r="B1221" s="196"/>
      <c r="C1221" s="402">
        <v>0</v>
      </c>
      <c r="D1221" s="196"/>
      <c r="E1221" s="196"/>
      <c r="F1221" s="412"/>
      <c r="G1221" s="426">
        <v>0</v>
      </c>
      <c r="H1221" s="426">
        <v>0</v>
      </c>
      <c r="I1221" s="426">
        <v>0</v>
      </c>
      <c r="J1221" s="426">
        <v>0</v>
      </c>
      <c r="K1221" s="426">
        <v>0</v>
      </c>
      <c r="L1221" s="426">
        <v>0</v>
      </c>
      <c r="M1221" s="426">
        <v>0</v>
      </c>
      <c r="N1221" s="426">
        <v>0</v>
      </c>
      <c r="O1221" s="426">
        <v>0</v>
      </c>
      <c r="P1221" s="426">
        <v>0</v>
      </c>
      <c r="Q1221" s="426">
        <v>0</v>
      </c>
      <c r="R1221" s="426">
        <v>0</v>
      </c>
      <c r="S1221" s="426">
        <v>0</v>
      </c>
      <c r="T1221" s="426">
        <v>0</v>
      </c>
      <c r="U1221" s="426">
        <v>0</v>
      </c>
      <c r="V1221" s="426">
        <v>0</v>
      </c>
      <c r="W1221" s="426">
        <v>0</v>
      </c>
      <c r="X1221" s="426">
        <v>0</v>
      </c>
      <c r="Y1221" s="426">
        <v>0</v>
      </c>
      <c r="Z1221" s="426">
        <v>0</v>
      </c>
      <c r="AA1221" s="426">
        <v>0</v>
      </c>
      <c r="AB1221" s="426">
        <v>0</v>
      </c>
      <c r="AC1221" s="426">
        <v>0</v>
      </c>
      <c r="AD1221" s="426">
        <v>0</v>
      </c>
      <c r="AE1221" s="426">
        <v>0</v>
      </c>
      <c r="AF1221" s="426">
        <v>0</v>
      </c>
      <c r="AG1221" s="426">
        <v>0</v>
      </c>
      <c r="AH1221" s="426">
        <v>0</v>
      </c>
      <c r="AI1221" s="426">
        <v>0</v>
      </c>
      <c r="AJ1221" s="426">
        <v>0</v>
      </c>
      <c r="AK1221" s="426">
        <v>0</v>
      </c>
      <c r="AL1221" s="426">
        <v>0</v>
      </c>
      <c r="AM1221" s="426">
        <v>0</v>
      </c>
      <c r="AN1221" s="426">
        <v>0</v>
      </c>
      <c r="AO1221" s="426">
        <v>0</v>
      </c>
      <c r="AP1221" s="426">
        <v>0</v>
      </c>
      <c r="AQ1221" s="426">
        <v>0</v>
      </c>
      <c r="AR1221" s="426">
        <v>0</v>
      </c>
      <c r="AS1221" s="426">
        <v>0</v>
      </c>
      <c r="AT1221" s="426">
        <v>0</v>
      </c>
      <c r="AU1221" s="426">
        <v>0</v>
      </c>
      <c r="AV1221" s="426">
        <v>0</v>
      </c>
      <c r="AW1221" s="426">
        <v>0</v>
      </c>
      <c r="AX1221" s="426">
        <v>0</v>
      </c>
      <c r="AY1221" s="426">
        <v>0</v>
      </c>
      <c r="AZ1221" s="426">
        <v>0</v>
      </c>
      <c r="BA1221" s="426">
        <v>0</v>
      </c>
      <c r="BB1221" s="426">
        <v>0</v>
      </c>
      <c r="BC1221" s="426">
        <v>0</v>
      </c>
      <c r="BD1221" s="426">
        <v>0</v>
      </c>
      <c r="BE1221" s="426">
        <v>0</v>
      </c>
      <c r="BF1221" s="426">
        <v>0</v>
      </c>
      <c r="BG1221" s="426">
        <v>0</v>
      </c>
      <c r="BH1221" s="426">
        <v>0</v>
      </c>
      <c r="BI1221" s="426">
        <v>0</v>
      </c>
      <c r="BJ1221" s="196"/>
      <c r="BK1221" s="196"/>
      <c r="BL1221" s="196"/>
      <c r="BM1221" s="196"/>
    </row>
    <row r="1222" spans="1:65" x14ac:dyDescent="0.35">
      <c r="A1222" s="196"/>
      <c r="B1222" s="397">
        <v>0</v>
      </c>
      <c r="C1222" s="398"/>
      <c r="D1222" s="399" t="s">
        <v>499</v>
      </c>
      <c r="E1222" s="398"/>
      <c r="F1222" s="400"/>
      <c r="G1222" s="401">
        <v>0</v>
      </c>
      <c r="H1222" s="401">
        <v>0</v>
      </c>
      <c r="I1222" s="401">
        <v>0</v>
      </c>
      <c r="J1222" s="401">
        <v>0</v>
      </c>
      <c r="K1222" s="401">
        <v>0</v>
      </c>
      <c r="L1222" s="401">
        <v>0</v>
      </c>
      <c r="M1222" s="401">
        <v>0</v>
      </c>
      <c r="N1222" s="401">
        <v>0</v>
      </c>
      <c r="O1222" s="401">
        <v>0</v>
      </c>
      <c r="P1222" s="401">
        <v>0</v>
      </c>
      <c r="Q1222" s="401">
        <v>0</v>
      </c>
      <c r="R1222" s="401">
        <v>0</v>
      </c>
      <c r="S1222" s="401">
        <v>0</v>
      </c>
      <c r="T1222" s="401">
        <v>0</v>
      </c>
      <c r="U1222" s="401">
        <v>0</v>
      </c>
      <c r="V1222" s="401">
        <v>0</v>
      </c>
      <c r="W1222" s="401">
        <v>0</v>
      </c>
      <c r="X1222" s="401">
        <v>0</v>
      </c>
      <c r="Y1222" s="401">
        <v>0</v>
      </c>
      <c r="Z1222" s="401">
        <v>0</v>
      </c>
      <c r="AA1222" s="401">
        <v>0</v>
      </c>
      <c r="AB1222" s="401">
        <v>0</v>
      </c>
      <c r="AC1222" s="401">
        <v>0</v>
      </c>
      <c r="AD1222" s="401">
        <v>0</v>
      </c>
      <c r="AE1222" s="401">
        <v>0</v>
      </c>
      <c r="AF1222" s="401">
        <v>0</v>
      </c>
      <c r="AG1222" s="401">
        <v>0</v>
      </c>
      <c r="AH1222" s="401">
        <v>0</v>
      </c>
      <c r="AI1222" s="401">
        <v>0</v>
      </c>
      <c r="AJ1222" s="401">
        <v>0</v>
      </c>
      <c r="AK1222" s="401">
        <v>0</v>
      </c>
      <c r="AL1222" s="401">
        <v>0</v>
      </c>
      <c r="AM1222" s="401">
        <v>0</v>
      </c>
      <c r="AN1222" s="401">
        <v>0</v>
      </c>
      <c r="AO1222" s="401">
        <v>0</v>
      </c>
      <c r="AP1222" s="401">
        <v>0</v>
      </c>
      <c r="AQ1222" s="401">
        <v>0</v>
      </c>
      <c r="AR1222" s="401">
        <v>0</v>
      </c>
      <c r="AS1222" s="401">
        <v>0</v>
      </c>
      <c r="AT1222" s="401">
        <v>0</v>
      </c>
      <c r="AU1222" s="401">
        <v>0</v>
      </c>
      <c r="AV1222" s="401">
        <v>0</v>
      </c>
      <c r="AW1222" s="401">
        <v>0</v>
      </c>
      <c r="AX1222" s="401">
        <v>0</v>
      </c>
      <c r="AY1222" s="401">
        <v>0</v>
      </c>
      <c r="AZ1222" s="401">
        <v>0</v>
      </c>
      <c r="BA1222" s="401">
        <v>0</v>
      </c>
      <c r="BB1222" s="401">
        <v>0</v>
      </c>
      <c r="BC1222" s="401">
        <v>0</v>
      </c>
      <c r="BD1222" s="401">
        <v>0</v>
      </c>
      <c r="BE1222" s="401">
        <v>0</v>
      </c>
      <c r="BF1222" s="401">
        <v>0</v>
      </c>
      <c r="BG1222" s="401">
        <v>0</v>
      </c>
      <c r="BH1222" s="401">
        <v>0</v>
      </c>
      <c r="BI1222" s="401">
        <v>0</v>
      </c>
      <c r="BJ1222" s="196"/>
      <c r="BK1222" s="196"/>
      <c r="BL1222" s="196"/>
      <c r="BM1222" s="196"/>
    </row>
    <row r="1223" spans="1:65" ht="118" x14ac:dyDescent="0.35">
      <c r="A1223" s="196"/>
      <c r="B1223" s="196"/>
      <c r="C1223" s="402"/>
      <c r="D1223" s="404" t="s">
        <v>500</v>
      </c>
      <c r="E1223" s="405">
        <v>0</v>
      </c>
      <c r="F1223" s="406"/>
      <c r="G1223" s="407"/>
      <c r="H1223" s="407"/>
      <c r="I1223" s="407"/>
      <c r="J1223" s="407"/>
      <c r="K1223" s="407"/>
      <c r="L1223" s="407"/>
      <c r="M1223" s="407"/>
      <c r="N1223" s="407"/>
      <c r="O1223" s="407"/>
      <c r="P1223" s="407"/>
      <c r="Q1223" s="425"/>
      <c r="R1223" s="425"/>
      <c r="S1223" s="425"/>
      <c r="T1223" s="425"/>
      <c r="U1223" s="425"/>
      <c r="V1223" s="425"/>
      <c r="W1223" s="425"/>
      <c r="X1223" s="425"/>
      <c r="Y1223" s="425"/>
      <c r="Z1223" s="425"/>
      <c r="AA1223" s="425"/>
      <c r="AB1223" s="425"/>
      <c r="AC1223" s="425"/>
      <c r="AD1223" s="425"/>
      <c r="AE1223" s="425"/>
      <c r="AF1223" s="425"/>
      <c r="AG1223" s="425"/>
      <c r="AH1223" s="425"/>
      <c r="AI1223" s="425"/>
      <c r="AJ1223" s="425"/>
      <c r="AK1223" s="425"/>
      <c r="AL1223" s="425"/>
      <c r="AM1223" s="425"/>
      <c r="AN1223" s="425"/>
      <c r="AO1223" s="425"/>
      <c r="AP1223" s="425"/>
      <c r="AQ1223" s="425"/>
      <c r="AR1223" s="425"/>
      <c r="AS1223" s="425"/>
      <c r="AT1223" s="425"/>
      <c r="AU1223" s="425"/>
      <c r="AV1223" s="425"/>
      <c r="AW1223" s="425"/>
      <c r="AX1223" s="425"/>
      <c r="AY1223" s="425"/>
      <c r="AZ1223" s="425"/>
      <c r="BA1223" s="425"/>
      <c r="BB1223" s="425"/>
      <c r="BC1223" s="425"/>
      <c r="BD1223" s="425"/>
      <c r="BE1223" s="425"/>
      <c r="BF1223" s="425"/>
      <c r="BG1223" s="425"/>
      <c r="BH1223" s="425"/>
      <c r="BI1223" s="425"/>
      <c r="BJ1223" s="196"/>
      <c r="BK1223" s="196"/>
      <c r="BL1223" s="196"/>
      <c r="BM1223" s="196"/>
    </row>
    <row r="1224" spans="1:65" x14ac:dyDescent="0.35">
      <c r="A1224" s="196"/>
      <c r="B1224" s="196"/>
      <c r="C1224" s="402"/>
      <c r="D1224" s="404"/>
      <c r="E1224" s="405">
        <v>1</v>
      </c>
      <c r="F1224" s="406"/>
      <c r="G1224" s="523"/>
      <c r="H1224" s="425">
        <v>0</v>
      </c>
      <c r="I1224" s="425">
        <v>0</v>
      </c>
      <c r="J1224" s="425">
        <v>0</v>
      </c>
      <c r="K1224" s="425">
        <v>0</v>
      </c>
      <c r="L1224" s="425">
        <v>0</v>
      </c>
      <c r="M1224" s="425">
        <v>0</v>
      </c>
      <c r="N1224" s="425">
        <v>0</v>
      </c>
      <c r="O1224" s="425">
        <v>0</v>
      </c>
      <c r="P1224" s="425">
        <v>0</v>
      </c>
      <c r="Q1224" s="425">
        <v>0</v>
      </c>
      <c r="R1224" s="425">
        <v>0</v>
      </c>
      <c r="S1224" s="425">
        <v>0</v>
      </c>
      <c r="T1224" s="425">
        <v>0</v>
      </c>
      <c r="U1224" s="425">
        <v>0</v>
      </c>
      <c r="V1224" s="425">
        <v>0</v>
      </c>
      <c r="W1224" s="425">
        <v>0</v>
      </c>
      <c r="X1224" s="425">
        <v>0</v>
      </c>
      <c r="Y1224" s="425">
        <v>0</v>
      </c>
      <c r="Z1224" s="425">
        <v>0</v>
      </c>
      <c r="AA1224" s="425">
        <v>0</v>
      </c>
      <c r="AB1224" s="425">
        <v>0</v>
      </c>
      <c r="AC1224" s="425">
        <v>0</v>
      </c>
      <c r="AD1224" s="425">
        <v>0</v>
      </c>
      <c r="AE1224" s="425">
        <v>0</v>
      </c>
      <c r="AF1224" s="425">
        <v>0</v>
      </c>
      <c r="AG1224" s="425">
        <v>0</v>
      </c>
      <c r="AH1224" s="425">
        <v>0</v>
      </c>
      <c r="AI1224" s="425">
        <v>0</v>
      </c>
      <c r="AJ1224" s="425">
        <v>0</v>
      </c>
      <c r="AK1224" s="425">
        <v>0</v>
      </c>
      <c r="AL1224" s="425">
        <v>0</v>
      </c>
      <c r="AM1224" s="425">
        <v>0</v>
      </c>
      <c r="AN1224" s="425">
        <v>0</v>
      </c>
      <c r="AO1224" s="425">
        <v>0</v>
      </c>
      <c r="AP1224" s="425">
        <v>0</v>
      </c>
      <c r="AQ1224" s="425">
        <v>0</v>
      </c>
      <c r="AR1224" s="425">
        <v>0</v>
      </c>
      <c r="AS1224" s="425">
        <v>0</v>
      </c>
      <c r="AT1224" s="425">
        <v>0</v>
      </c>
      <c r="AU1224" s="425">
        <v>0</v>
      </c>
      <c r="AV1224" s="425">
        <v>0</v>
      </c>
      <c r="AW1224" s="425">
        <v>0</v>
      </c>
      <c r="AX1224" s="425">
        <v>0</v>
      </c>
      <c r="AY1224" s="425">
        <v>0</v>
      </c>
      <c r="AZ1224" s="425">
        <v>0</v>
      </c>
      <c r="BA1224" s="425">
        <v>0</v>
      </c>
      <c r="BB1224" s="425">
        <v>0</v>
      </c>
      <c r="BC1224" s="425">
        <v>0</v>
      </c>
      <c r="BD1224" s="425">
        <v>0</v>
      </c>
      <c r="BE1224" s="425">
        <v>0</v>
      </c>
      <c r="BF1224" s="425">
        <v>0</v>
      </c>
      <c r="BG1224" s="425">
        <v>0</v>
      </c>
      <c r="BH1224" s="425">
        <v>0</v>
      </c>
      <c r="BI1224" s="425">
        <v>0</v>
      </c>
      <c r="BJ1224" s="196"/>
      <c r="BK1224" s="196"/>
      <c r="BL1224" s="196"/>
      <c r="BM1224" s="196"/>
    </row>
    <row r="1225" spans="1:65" x14ac:dyDescent="0.35">
      <c r="A1225" s="196"/>
      <c r="B1225" s="196"/>
      <c r="C1225" s="402"/>
      <c r="D1225" s="404"/>
      <c r="E1225" s="405">
        <v>2</v>
      </c>
      <c r="F1225" s="406"/>
      <c r="G1225" s="408"/>
      <c r="H1225" s="524"/>
      <c r="I1225" s="425">
        <v>0</v>
      </c>
      <c r="J1225" s="425">
        <v>0</v>
      </c>
      <c r="K1225" s="425">
        <v>0</v>
      </c>
      <c r="L1225" s="425">
        <v>0</v>
      </c>
      <c r="M1225" s="425">
        <v>0</v>
      </c>
      <c r="N1225" s="425">
        <v>0</v>
      </c>
      <c r="O1225" s="425">
        <v>0</v>
      </c>
      <c r="P1225" s="425">
        <v>0</v>
      </c>
      <c r="Q1225" s="425">
        <v>0</v>
      </c>
      <c r="R1225" s="425">
        <v>0</v>
      </c>
      <c r="S1225" s="425">
        <v>0</v>
      </c>
      <c r="T1225" s="425">
        <v>0</v>
      </c>
      <c r="U1225" s="425">
        <v>0</v>
      </c>
      <c r="V1225" s="425">
        <v>0</v>
      </c>
      <c r="W1225" s="425">
        <v>0</v>
      </c>
      <c r="X1225" s="425">
        <v>0</v>
      </c>
      <c r="Y1225" s="425">
        <v>0</v>
      </c>
      <c r="Z1225" s="425">
        <v>0</v>
      </c>
      <c r="AA1225" s="425">
        <v>0</v>
      </c>
      <c r="AB1225" s="425">
        <v>0</v>
      </c>
      <c r="AC1225" s="425">
        <v>0</v>
      </c>
      <c r="AD1225" s="425">
        <v>0</v>
      </c>
      <c r="AE1225" s="425">
        <v>0</v>
      </c>
      <c r="AF1225" s="425">
        <v>0</v>
      </c>
      <c r="AG1225" s="425">
        <v>0</v>
      </c>
      <c r="AH1225" s="425">
        <v>0</v>
      </c>
      <c r="AI1225" s="425">
        <v>0</v>
      </c>
      <c r="AJ1225" s="425">
        <v>0</v>
      </c>
      <c r="AK1225" s="425">
        <v>0</v>
      </c>
      <c r="AL1225" s="425">
        <v>0</v>
      </c>
      <c r="AM1225" s="425">
        <v>0</v>
      </c>
      <c r="AN1225" s="425">
        <v>0</v>
      </c>
      <c r="AO1225" s="425">
        <v>0</v>
      </c>
      <c r="AP1225" s="425">
        <v>0</v>
      </c>
      <c r="AQ1225" s="425">
        <v>0</v>
      </c>
      <c r="AR1225" s="425">
        <v>0</v>
      </c>
      <c r="AS1225" s="425">
        <v>0</v>
      </c>
      <c r="AT1225" s="425">
        <v>0</v>
      </c>
      <c r="AU1225" s="425">
        <v>0</v>
      </c>
      <c r="AV1225" s="425">
        <v>0</v>
      </c>
      <c r="AW1225" s="425">
        <v>0</v>
      </c>
      <c r="AX1225" s="425">
        <v>0</v>
      </c>
      <c r="AY1225" s="425">
        <v>0</v>
      </c>
      <c r="AZ1225" s="425">
        <v>0</v>
      </c>
      <c r="BA1225" s="425">
        <v>0</v>
      </c>
      <c r="BB1225" s="425">
        <v>0</v>
      </c>
      <c r="BC1225" s="425">
        <v>0</v>
      </c>
      <c r="BD1225" s="425">
        <v>0</v>
      </c>
      <c r="BE1225" s="425">
        <v>0</v>
      </c>
      <c r="BF1225" s="425">
        <v>0</v>
      </c>
      <c r="BG1225" s="425">
        <v>0</v>
      </c>
      <c r="BH1225" s="425">
        <v>0</v>
      </c>
      <c r="BI1225" s="425">
        <v>0</v>
      </c>
      <c r="BJ1225" s="407"/>
      <c r="BK1225" s="196"/>
      <c r="BL1225" s="196"/>
      <c r="BM1225" s="196"/>
    </row>
    <row r="1226" spans="1:65" x14ac:dyDescent="0.35">
      <c r="A1226" s="196"/>
      <c r="B1226" s="196"/>
      <c r="C1226" s="402"/>
      <c r="D1226" s="404"/>
      <c r="E1226" s="405">
        <v>3</v>
      </c>
      <c r="F1226" s="406"/>
      <c r="G1226" s="408"/>
      <c r="H1226" s="409"/>
      <c r="I1226" s="524"/>
      <c r="J1226" s="425">
        <v>0</v>
      </c>
      <c r="K1226" s="425">
        <v>0</v>
      </c>
      <c r="L1226" s="425">
        <v>0</v>
      </c>
      <c r="M1226" s="425">
        <v>0</v>
      </c>
      <c r="N1226" s="425">
        <v>0</v>
      </c>
      <c r="O1226" s="425">
        <v>0</v>
      </c>
      <c r="P1226" s="425">
        <v>0</v>
      </c>
      <c r="Q1226" s="425">
        <v>0</v>
      </c>
      <c r="R1226" s="425">
        <v>0</v>
      </c>
      <c r="S1226" s="425">
        <v>0</v>
      </c>
      <c r="T1226" s="425">
        <v>0</v>
      </c>
      <c r="U1226" s="425">
        <v>0</v>
      </c>
      <c r="V1226" s="425">
        <v>0</v>
      </c>
      <c r="W1226" s="425">
        <v>0</v>
      </c>
      <c r="X1226" s="425">
        <v>0</v>
      </c>
      <c r="Y1226" s="425">
        <v>0</v>
      </c>
      <c r="Z1226" s="425">
        <v>0</v>
      </c>
      <c r="AA1226" s="425">
        <v>0</v>
      </c>
      <c r="AB1226" s="425">
        <v>0</v>
      </c>
      <c r="AC1226" s="425">
        <v>0</v>
      </c>
      <c r="AD1226" s="425">
        <v>0</v>
      </c>
      <c r="AE1226" s="425">
        <v>0</v>
      </c>
      <c r="AF1226" s="425">
        <v>0</v>
      </c>
      <c r="AG1226" s="425">
        <v>0</v>
      </c>
      <c r="AH1226" s="425">
        <v>0</v>
      </c>
      <c r="AI1226" s="425">
        <v>0</v>
      </c>
      <c r="AJ1226" s="425">
        <v>0</v>
      </c>
      <c r="AK1226" s="425">
        <v>0</v>
      </c>
      <c r="AL1226" s="425">
        <v>0</v>
      </c>
      <c r="AM1226" s="425">
        <v>0</v>
      </c>
      <c r="AN1226" s="425">
        <v>0</v>
      </c>
      <c r="AO1226" s="425">
        <v>0</v>
      </c>
      <c r="AP1226" s="425">
        <v>0</v>
      </c>
      <c r="AQ1226" s="425">
        <v>0</v>
      </c>
      <c r="AR1226" s="425">
        <v>0</v>
      </c>
      <c r="AS1226" s="425">
        <v>0</v>
      </c>
      <c r="AT1226" s="425">
        <v>0</v>
      </c>
      <c r="AU1226" s="425">
        <v>0</v>
      </c>
      <c r="AV1226" s="425">
        <v>0</v>
      </c>
      <c r="AW1226" s="425">
        <v>0</v>
      </c>
      <c r="AX1226" s="425">
        <v>0</v>
      </c>
      <c r="AY1226" s="425">
        <v>0</v>
      </c>
      <c r="AZ1226" s="425">
        <v>0</v>
      </c>
      <c r="BA1226" s="425">
        <v>0</v>
      </c>
      <c r="BB1226" s="425">
        <v>0</v>
      </c>
      <c r="BC1226" s="425">
        <v>0</v>
      </c>
      <c r="BD1226" s="425">
        <v>0</v>
      </c>
      <c r="BE1226" s="425">
        <v>0</v>
      </c>
      <c r="BF1226" s="425">
        <v>0</v>
      </c>
      <c r="BG1226" s="425">
        <v>0</v>
      </c>
      <c r="BH1226" s="425">
        <v>0</v>
      </c>
      <c r="BI1226" s="425">
        <v>0</v>
      </c>
      <c r="BJ1226" s="196"/>
      <c r="BK1226" s="196"/>
      <c r="BL1226" s="196"/>
      <c r="BM1226" s="196"/>
    </row>
    <row r="1227" spans="1:65" x14ac:dyDescent="0.35">
      <c r="A1227" s="196"/>
      <c r="B1227" s="196"/>
      <c r="C1227" s="402"/>
      <c r="D1227" s="404"/>
      <c r="E1227" s="405">
        <v>4</v>
      </c>
      <c r="F1227" s="406"/>
      <c r="G1227" s="408"/>
      <c r="H1227" s="409"/>
      <c r="I1227" s="409"/>
      <c r="J1227" s="524"/>
      <c r="K1227" s="425">
        <v>0</v>
      </c>
      <c r="L1227" s="425">
        <v>0</v>
      </c>
      <c r="M1227" s="425">
        <v>0</v>
      </c>
      <c r="N1227" s="425">
        <v>0</v>
      </c>
      <c r="O1227" s="425">
        <v>0</v>
      </c>
      <c r="P1227" s="425">
        <v>0</v>
      </c>
      <c r="Q1227" s="425">
        <v>0</v>
      </c>
      <c r="R1227" s="425">
        <v>0</v>
      </c>
      <c r="S1227" s="425">
        <v>0</v>
      </c>
      <c r="T1227" s="425">
        <v>0</v>
      </c>
      <c r="U1227" s="425">
        <v>0</v>
      </c>
      <c r="V1227" s="425">
        <v>0</v>
      </c>
      <c r="W1227" s="425">
        <v>0</v>
      </c>
      <c r="X1227" s="425">
        <v>0</v>
      </c>
      <c r="Y1227" s="425">
        <v>0</v>
      </c>
      <c r="Z1227" s="425">
        <v>0</v>
      </c>
      <c r="AA1227" s="425">
        <v>0</v>
      </c>
      <c r="AB1227" s="425">
        <v>0</v>
      </c>
      <c r="AC1227" s="425">
        <v>0</v>
      </c>
      <c r="AD1227" s="425">
        <v>0</v>
      </c>
      <c r="AE1227" s="425">
        <v>0</v>
      </c>
      <c r="AF1227" s="425">
        <v>0</v>
      </c>
      <c r="AG1227" s="425">
        <v>0</v>
      </c>
      <c r="AH1227" s="425">
        <v>0</v>
      </c>
      <c r="AI1227" s="425">
        <v>0</v>
      </c>
      <c r="AJ1227" s="425">
        <v>0</v>
      </c>
      <c r="AK1227" s="425">
        <v>0</v>
      </c>
      <c r="AL1227" s="425">
        <v>0</v>
      </c>
      <c r="AM1227" s="425">
        <v>0</v>
      </c>
      <c r="AN1227" s="425">
        <v>0</v>
      </c>
      <c r="AO1227" s="425">
        <v>0</v>
      </c>
      <c r="AP1227" s="425">
        <v>0</v>
      </c>
      <c r="AQ1227" s="425">
        <v>0</v>
      </c>
      <c r="AR1227" s="425">
        <v>0</v>
      </c>
      <c r="AS1227" s="425">
        <v>0</v>
      </c>
      <c r="AT1227" s="425">
        <v>0</v>
      </c>
      <c r="AU1227" s="425">
        <v>0</v>
      </c>
      <c r="AV1227" s="425">
        <v>0</v>
      </c>
      <c r="AW1227" s="425">
        <v>0</v>
      </c>
      <c r="AX1227" s="425">
        <v>0</v>
      </c>
      <c r="AY1227" s="425">
        <v>0</v>
      </c>
      <c r="AZ1227" s="425">
        <v>0</v>
      </c>
      <c r="BA1227" s="425">
        <v>0</v>
      </c>
      <c r="BB1227" s="425">
        <v>0</v>
      </c>
      <c r="BC1227" s="425">
        <v>0</v>
      </c>
      <c r="BD1227" s="425">
        <v>0</v>
      </c>
      <c r="BE1227" s="425">
        <v>0</v>
      </c>
      <c r="BF1227" s="425">
        <v>0</v>
      </c>
      <c r="BG1227" s="425">
        <v>0</v>
      </c>
      <c r="BH1227" s="425">
        <v>0</v>
      </c>
      <c r="BI1227" s="425">
        <v>0</v>
      </c>
      <c r="BJ1227" s="196"/>
      <c r="BK1227" s="196"/>
      <c r="BL1227" s="196"/>
      <c r="BM1227" s="196"/>
    </row>
    <row r="1228" spans="1:65" x14ac:dyDescent="0.35">
      <c r="A1228" s="196"/>
      <c r="B1228" s="196"/>
      <c r="C1228" s="402"/>
      <c r="D1228" s="404"/>
      <c r="E1228" s="405">
        <v>5</v>
      </c>
      <c r="F1228" s="406"/>
      <c r="G1228" s="408"/>
      <c r="H1228" s="409"/>
      <c r="I1228" s="409"/>
      <c r="J1228" s="409"/>
      <c r="K1228" s="524"/>
      <c r="L1228" s="425">
        <v>0</v>
      </c>
      <c r="M1228" s="425">
        <v>0</v>
      </c>
      <c r="N1228" s="425">
        <v>0</v>
      </c>
      <c r="O1228" s="425">
        <v>0</v>
      </c>
      <c r="P1228" s="425">
        <v>0</v>
      </c>
      <c r="Q1228" s="425">
        <v>0</v>
      </c>
      <c r="R1228" s="425">
        <v>0</v>
      </c>
      <c r="S1228" s="425">
        <v>0</v>
      </c>
      <c r="T1228" s="425">
        <v>0</v>
      </c>
      <c r="U1228" s="425">
        <v>0</v>
      </c>
      <c r="V1228" s="425">
        <v>0</v>
      </c>
      <c r="W1228" s="425">
        <v>0</v>
      </c>
      <c r="X1228" s="425">
        <v>0</v>
      </c>
      <c r="Y1228" s="425">
        <v>0</v>
      </c>
      <c r="Z1228" s="425">
        <v>0</v>
      </c>
      <c r="AA1228" s="425">
        <v>0</v>
      </c>
      <c r="AB1228" s="425">
        <v>0</v>
      </c>
      <c r="AC1228" s="425">
        <v>0</v>
      </c>
      <c r="AD1228" s="425">
        <v>0</v>
      </c>
      <c r="AE1228" s="425">
        <v>0</v>
      </c>
      <c r="AF1228" s="425">
        <v>0</v>
      </c>
      <c r="AG1228" s="425">
        <v>0</v>
      </c>
      <c r="AH1228" s="425">
        <v>0</v>
      </c>
      <c r="AI1228" s="425">
        <v>0</v>
      </c>
      <c r="AJ1228" s="425">
        <v>0</v>
      </c>
      <c r="AK1228" s="425">
        <v>0</v>
      </c>
      <c r="AL1228" s="425">
        <v>0</v>
      </c>
      <c r="AM1228" s="425">
        <v>0</v>
      </c>
      <c r="AN1228" s="425">
        <v>0</v>
      </c>
      <c r="AO1228" s="425">
        <v>0</v>
      </c>
      <c r="AP1228" s="425">
        <v>0</v>
      </c>
      <c r="AQ1228" s="425">
        <v>0</v>
      </c>
      <c r="AR1228" s="425">
        <v>0</v>
      </c>
      <c r="AS1228" s="425">
        <v>0</v>
      </c>
      <c r="AT1228" s="425">
        <v>0</v>
      </c>
      <c r="AU1228" s="425">
        <v>0</v>
      </c>
      <c r="AV1228" s="425">
        <v>0</v>
      </c>
      <c r="AW1228" s="425">
        <v>0</v>
      </c>
      <c r="AX1228" s="425">
        <v>0</v>
      </c>
      <c r="AY1228" s="425">
        <v>0</v>
      </c>
      <c r="AZ1228" s="425">
        <v>0</v>
      </c>
      <c r="BA1228" s="425">
        <v>0</v>
      </c>
      <c r="BB1228" s="425">
        <v>0</v>
      </c>
      <c r="BC1228" s="425">
        <v>0</v>
      </c>
      <c r="BD1228" s="425">
        <v>0</v>
      </c>
      <c r="BE1228" s="425">
        <v>0</v>
      </c>
      <c r="BF1228" s="425">
        <v>0</v>
      </c>
      <c r="BG1228" s="425">
        <v>0</v>
      </c>
      <c r="BH1228" s="425">
        <v>0</v>
      </c>
      <c r="BI1228" s="425">
        <v>0</v>
      </c>
      <c r="BJ1228" s="196"/>
      <c r="BK1228" s="196"/>
      <c r="BL1228" s="196"/>
      <c r="BM1228" s="196"/>
    </row>
    <row r="1229" spans="1:65" x14ac:dyDescent="0.35">
      <c r="A1229" s="196"/>
      <c r="B1229" s="196"/>
      <c r="C1229" s="402"/>
      <c r="D1229" s="404"/>
      <c r="E1229" s="405">
        <v>6</v>
      </c>
      <c r="F1229" s="406"/>
      <c r="G1229" s="408"/>
      <c r="H1229" s="409"/>
      <c r="I1229" s="409"/>
      <c r="J1229" s="409"/>
      <c r="K1229" s="409"/>
      <c r="L1229" s="524"/>
      <c r="M1229" s="425">
        <v>0</v>
      </c>
      <c r="N1229" s="425">
        <v>0</v>
      </c>
      <c r="O1229" s="425">
        <v>0</v>
      </c>
      <c r="P1229" s="425">
        <v>0</v>
      </c>
      <c r="Q1229" s="425">
        <v>0</v>
      </c>
      <c r="R1229" s="425">
        <v>0</v>
      </c>
      <c r="S1229" s="425">
        <v>0</v>
      </c>
      <c r="T1229" s="425">
        <v>0</v>
      </c>
      <c r="U1229" s="425">
        <v>0</v>
      </c>
      <c r="V1229" s="425">
        <v>0</v>
      </c>
      <c r="W1229" s="425">
        <v>0</v>
      </c>
      <c r="X1229" s="425">
        <v>0</v>
      </c>
      <c r="Y1229" s="425">
        <v>0</v>
      </c>
      <c r="Z1229" s="425">
        <v>0</v>
      </c>
      <c r="AA1229" s="425">
        <v>0</v>
      </c>
      <c r="AB1229" s="425">
        <v>0</v>
      </c>
      <c r="AC1229" s="425">
        <v>0</v>
      </c>
      <c r="AD1229" s="425">
        <v>0</v>
      </c>
      <c r="AE1229" s="425">
        <v>0</v>
      </c>
      <c r="AF1229" s="425">
        <v>0</v>
      </c>
      <c r="AG1229" s="425">
        <v>0</v>
      </c>
      <c r="AH1229" s="425">
        <v>0</v>
      </c>
      <c r="AI1229" s="425">
        <v>0</v>
      </c>
      <c r="AJ1229" s="425">
        <v>0</v>
      </c>
      <c r="AK1229" s="425">
        <v>0</v>
      </c>
      <c r="AL1229" s="425">
        <v>0</v>
      </c>
      <c r="AM1229" s="425">
        <v>0</v>
      </c>
      <c r="AN1229" s="425">
        <v>0</v>
      </c>
      <c r="AO1229" s="425">
        <v>0</v>
      </c>
      <c r="AP1229" s="425">
        <v>0</v>
      </c>
      <c r="AQ1229" s="425">
        <v>0</v>
      </c>
      <c r="AR1229" s="425">
        <v>0</v>
      </c>
      <c r="AS1229" s="425">
        <v>0</v>
      </c>
      <c r="AT1229" s="425">
        <v>0</v>
      </c>
      <c r="AU1229" s="425">
        <v>0</v>
      </c>
      <c r="AV1229" s="425">
        <v>0</v>
      </c>
      <c r="AW1229" s="425">
        <v>0</v>
      </c>
      <c r="AX1229" s="425">
        <v>0</v>
      </c>
      <c r="AY1229" s="425">
        <v>0</v>
      </c>
      <c r="AZ1229" s="425">
        <v>0</v>
      </c>
      <c r="BA1229" s="425">
        <v>0</v>
      </c>
      <c r="BB1229" s="425">
        <v>0</v>
      </c>
      <c r="BC1229" s="425">
        <v>0</v>
      </c>
      <c r="BD1229" s="425">
        <v>0</v>
      </c>
      <c r="BE1229" s="425">
        <v>0</v>
      </c>
      <c r="BF1229" s="425">
        <v>0</v>
      </c>
      <c r="BG1229" s="425">
        <v>0</v>
      </c>
      <c r="BH1229" s="425">
        <v>0</v>
      </c>
      <c r="BI1229" s="425">
        <v>0</v>
      </c>
      <c r="BJ1229" s="196"/>
      <c r="BK1229" s="196"/>
      <c r="BL1229" s="196"/>
      <c r="BM1229" s="196"/>
    </row>
    <row r="1230" spans="1:65" x14ac:dyDescent="0.35">
      <c r="A1230" s="196"/>
      <c r="B1230" s="196"/>
      <c r="C1230" s="402"/>
      <c r="D1230" s="404"/>
      <c r="E1230" s="405">
        <v>7</v>
      </c>
      <c r="F1230" s="406"/>
      <c r="G1230" s="408"/>
      <c r="H1230" s="409"/>
      <c r="I1230" s="409"/>
      <c r="J1230" s="409"/>
      <c r="K1230" s="409"/>
      <c r="L1230" s="409"/>
      <c r="M1230" s="524"/>
      <c r="N1230" s="425">
        <v>0</v>
      </c>
      <c r="O1230" s="425">
        <v>0</v>
      </c>
      <c r="P1230" s="425">
        <v>0</v>
      </c>
      <c r="Q1230" s="425">
        <v>0</v>
      </c>
      <c r="R1230" s="425">
        <v>0</v>
      </c>
      <c r="S1230" s="425">
        <v>0</v>
      </c>
      <c r="T1230" s="425">
        <v>0</v>
      </c>
      <c r="U1230" s="425">
        <v>0</v>
      </c>
      <c r="V1230" s="425">
        <v>0</v>
      </c>
      <c r="W1230" s="425">
        <v>0</v>
      </c>
      <c r="X1230" s="425">
        <v>0</v>
      </c>
      <c r="Y1230" s="425">
        <v>0</v>
      </c>
      <c r="Z1230" s="425">
        <v>0</v>
      </c>
      <c r="AA1230" s="425">
        <v>0</v>
      </c>
      <c r="AB1230" s="425">
        <v>0</v>
      </c>
      <c r="AC1230" s="425">
        <v>0</v>
      </c>
      <c r="AD1230" s="425">
        <v>0</v>
      </c>
      <c r="AE1230" s="425">
        <v>0</v>
      </c>
      <c r="AF1230" s="425">
        <v>0</v>
      </c>
      <c r="AG1230" s="425">
        <v>0</v>
      </c>
      <c r="AH1230" s="425">
        <v>0</v>
      </c>
      <c r="AI1230" s="425">
        <v>0</v>
      </c>
      <c r="AJ1230" s="425">
        <v>0</v>
      </c>
      <c r="AK1230" s="425">
        <v>0</v>
      </c>
      <c r="AL1230" s="425">
        <v>0</v>
      </c>
      <c r="AM1230" s="425">
        <v>0</v>
      </c>
      <c r="AN1230" s="425">
        <v>0</v>
      </c>
      <c r="AO1230" s="425">
        <v>0</v>
      </c>
      <c r="AP1230" s="425">
        <v>0</v>
      </c>
      <c r="AQ1230" s="425">
        <v>0</v>
      </c>
      <c r="AR1230" s="425">
        <v>0</v>
      </c>
      <c r="AS1230" s="425">
        <v>0</v>
      </c>
      <c r="AT1230" s="425">
        <v>0</v>
      </c>
      <c r="AU1230" s="425">
        <v>0</v>
      </c>
      <c r="AV1230" s="425">
        <v>0</v>
      </c>
      <c r="AW1230" s="425">
        <v>0</v>
      </c>
      <c r="AX1230" s="425">
        <v>0</v>
      </c>
      <c r="AY1230" s="425">
        <v>0</v>
      </c>
      <c r="AZ1230" s="425">
        <v>0</v>
      </c>
      <c r="BA1230" s="425">
        <v>0</v>
      </c>
      <c r="BB1230" s="425">
        <v>0</v>
      </c>
      <c r="BC1230" s="425">
        <v>0</v>
      </c>
      <c r="BD1230" s="425">
        <v>0</v>
      </c>
      <c r="BE1230" s="425">
        <v>0</v>
      </c>
      <c r="BF1230" s="425">
        <v>0</v>
      </c>
      <c r="BG1230" s="425">
        <v>0</v>
      </c>
      <c r="BH1230" s="425">
        <v>0</v>
      </c>
      <c r="BI1230" s="425">
        <v>0</v>
      </c>
      <c r="BJ1230" s="196"/>
      <c r="BK1230" s="196"/>
      <c r="BL1230" s="196"/>
      <c r="BM1230" s="196"/>
    </row>
    <row r="1231" spans="1:65" x14ac:dyDescent="0.35">
      <c r="A1231" s="196"/>
      <c r="B1231" s="196"/>
      <c r="C1231" s="402"/>
      <c r="D1231" s="404"/>
      <c r="E1231" s="405">
        <v>8</v>
      </c>
      <c r="F1231" s="406"/>
      <c r="G1231" s="408"/>
      <c r="H1231" s="409"/>
      <c r="I1231" s="409"/>
      <c r="J1231" s="409"/>
      <c r="K1231" s="409"/>
      <c r="L1231" s="409"/>
      <c r="M1231" s="409"/>
      <c r="N1231" s="524"/>
      <c r="O1231" s="425">
        <v>0</v>
      </c>
      <c r="P1231" s="425">
        <v>0</v>
      </c>
      <c r="Q1231" s="425">
        <v>0</v>
      </c>
      <c r="R1231" s="425">
        <v>0</v>
      </c>
      <c r="S1231" s="425">
        <v>0</v>
      </c>
      <c r="T1231" s="425">
        <v>0</v>
      </c>
      <c r="U1231" s="425">
        <v>0</v>
      </c>
      <c r="V1231" s="425">
        <v>0</v>
      </c>
      <c r="W1231" s="425">
        <v>0</v>
      </c>
      <c r="X1231" s="425">
        <v>0</v>
      </c>
      <c r="Y1231" s="425">
        <v>0</v>
      </c>
      <c r="Z1231" s="425">
        <v>0</v>
      </c>
      <c r="AA1231" s="425">
        <v>0</v>
      </c>
      <c r="AB1231" s="425">
        <v>0</v>
      </c>
      <c r="AC1231" s="425">
        <v>0</v>
      </c>
      <c r="AD1231" s="425">
        <v>0</v>
      </c>
      <c r="AE1231" s="425">
        <v>0</v>
      </c>
      <c r="AF1231" s="425">
        <v>0</v>
      </c>
      <c r="AG1231" s="425">
        <v>0</v>
      </c>
      <c r="AH1231" s="425">
        <v>0</v>
      </c>
      <c r="AI1231" s="425">
        <v>0</v>
      </c>
      <c r="AJ1231" s="425">
        <v>0</v>
      </c>
      <c r="AK1231" s="425">
        <v>0</v>
      </c>
      <c r="AL1231" s="425">
        <v>0</v>
      </c>
      <c r="AM1231" s="425">
        <v>0</v>
      </c>
      <c r="AN1231" s="425">
        <v>0</v>
      </c>
      <c r="AO1231" s="425">
        <v>0</v>
      </c>
      <c r="AP1231" s="425">
        <v>0</v>
      </c>
      <c r="AQ1231" s="425">
        <v>0</v>
      </c>
      <c r="AR1231" s="425">
        <v>0</v>
      </c>
      <c r="AS1231" s="425">
        <v>0</v>
      </c>
      <c r="AT1231" s="425">
        <v>0</v>
      </c>
      <c r="AU1231" s="425">
        <v>0</v>
      </c>
      <c r="AV1231" s="425">
        <v>0</v>
      </c>
      <c r="AW1231" s="425">
        <v>0</v>
      </c>
      <c r="AX1231" s="425">
        <v>0</v>
      </c>
      <c r="AY1231" s="425">
        <v>0</v>
      </c>
      <c r="AZ1231" s="425">
        <v>0</v>
      </c>
      <c r="BA1231" s="425">
        <v>0</v>
      </c>
      <c r="BB1231" s="425">
        <v>0</v>
      </c>
      <c r="BC1231" s="425">
        <v>0</v>
      </c>
      <c r="BD1231" s="425">
        <v>0</v>
      </c>
      <c r="BE1231" s="425">
        <v>0</v>
      </c>
      <c r="BF1231" s="425">
        <v>0</v>
      </c>
      <c r="BG1231" s="425">
        <v>0</v>
      </c>
      <c r="BH1231" s="425">
        <v>0</v>
      </c>
      <c r="BI1231" s="425">
        <v>0</v>
      </c>
      <c r="BJ1231" s="196"/>
      <c r="BK1231" s="196"/>
      <c r="BL1231" s="196"/>
      <c r="BM1231" s="196"/>
    </row>
    <row r="1232" spans="1:65" x14ac:dyDescent="0.35">
      <c r="A1232" s="196"/>
      <c r="B1232" s="196"/>
      <c r="C1232" s="402"/>
      <c r="D1232" s="404"/>
      <c r="E1232" s="405">
        <v>9</v>
      </c>
      <c r="F1232" s="406"/>
      <c r="G1232" s="408"/>
      <c r="H1232" s="409"/>
      <c r="I1232" s="409"/>
      <c r="J1232" s="409"/>
      <c r="K1232" s="409"/>
      <c r="L1232" s="409"/>
      <c r="M1232" s="409"/>
      <c r="N1232" s="409"/>
      <c r="O1232" s="524"/>
      <c r="P1232" s="425">
        <v>0</v>
      </c>
      <c r="Q1232" s="425">
        <v>0</v>
      </c>
      <c r="R1232" s="425">
        <v>0</v>
      </c>
      <c r="S1232" s="425">
        <v>0</v>
      </c>
      <c r="T1232" s="425">
        <v>0</v>
      </c>
      <c r="U1232" s="425">
        <v>0</v>
      </c>
      <c r="V1232" s="425">
        <v>0</v>
      </c>
      <c r="W1232" s="425">
        <v>0</v>
      </c>
      <c r="X1232" s="425">
        <v>0</v>
      </c>
      <c r="Y1232" s="425">
        <v>0</v>
      </c>
      <c r="Z1232" s="425">
        <v>0</v>
      </c>
      <c r="AA1232" s="425">
        <v>0</v>
      </c>
      <c r="AB1232" s="425">
        <v>0</v>
      </c>
      <c r="AC1232" s="425">
        <v>0</v>
      </c>
      <c r="AD1232" s="425">
        <v>0</v>
      </c>
      <c r="AE1232" s="425">
        <v>0</v>
      </c>
      <c r="AF1232" s="425">
        <v>0</v>
      </c>
      <c r="AG1232" s="425">
        <v>0</v>
      </c>
      <c r="AH1232" s="425">
        <v>0</v>
      </c>
      <c r="AI1232" s="425">
        <v>0</v>
      </c>
      <c r="AJ1232" s="425">
        <v>0</v>
      </c>
      <c r="AK1232" s="425">
        <v>0</v>
      </c>
      <c r="AL1232" s="425">
        <v>0</v>
      </c>
      <c r="AM1232" s="425">
        <v>0</v>
      </c>
      <c r="AN1232" s="425">
        <v>0</v>
      </c>
      <c r="AO1232" s="425">
        <v>0</v>
      </c>
      <c r="AP1232" s="425">
        <v>0</v>
      </c>
      <c r="AQ1232" s="425">
        <v>0</v>
      </c>
      <c r="AR1232" s="425">
        <v>0</v>
      </c>
      <c r="AS1232" s="425">
        <v>0</v>
      </c>
      <c r="AT1232" s="425">
        <v>0</v>
      </c>
      <c r="AU1232" s="425">
        <v>0</v>
      </c>
      <c r="AV1232" s="425">
        <v>0</v>
      </c>
      <c r="AW1232" s="425">
        <v>0</v>
      </c>
      <c r="AX1232" s="425">
        <v>0</v>
      </c>
      <c r="AY1232" s="425">
        <v>0</v>
      </c>
      <c r="AZ1232" s="425">
        <v>0</v>
      </c>
      <c r="BA1232" s="425">
        <v>0</v>
      </c>
      <c r="BB1232" s="425">
        <v>0</v>
      </c>
      <c r="BC1232" s="425">
        <v>0</v>
      </c>
      <c r="BD1232" s="425">
        <v>0</v>
      </c>
      <c r="BE1232" s="425">
        <v>0</v>
      </c>
      <c r="BF1232" s="425">
        <v>0</v>
      </c>
      <c r="BG1232" s="425">
        <v>0</v>
      </c>
      <c r="BH1232" s="425">
        <v>0</v>
      </c>
      <c r="BI1232" s="425">
        <v>0</v>
      </c>
      <c r="BJ1232" s="196"/>
      <c r="BK1232" s="196"/>
      <c r="BL1232" s="196"/>
      <c r="BM1232" s="196"/>
    </row>
    <row r="1233" spans="1:65" x14ac:dyDescent="0.35">
      <c r="A1233" s="196"/>
      <c r="B1233" s="196"/>
      <c r="C1233" s="402"/>
      <c r="D1233" s="404"/>
      <c r="E1233" s="411">
        <v>10</v>
      </c>
      <c r="F1233" s="406"/>
      <c r="G1233" s="408"/>
      <c r="H1233" s="409"/>
      <c r="I1233" s="409"/>
      <c r="J1233" s="409"/>
      <c r="K1233" s="409"/>
      <c r="L1233" s="409"/>
      <c r="M1233" s="409"/>
      <c r="N1233" s="409"/>
      <c r="O1233" s="409"/>
      <c r="P1233" s="524"/>
      <c r="Q1233" s="425">
        <v>0</v>
      </c>
      <c r="R1233" s="425">
        <v>0</v>
      </c>
      <c r="S1233" s="425">
        <v>0</v>
      </c>
      <c r="T1233" s="425">
        <v>0</v>
      </c>
      <c r="U1233" s="425">
        <v>0</v>
      </c>
      <c r="V1233" s="425">
        <v>0</v>
      </c>
      <c r="W1233" s="425">
        <v>0</v>
      </c>
      <c r="X1233" s="425">
        <v>0</v>
      </c>
      <c r="Y1233" s="425">
        <v>0</v>
      </c>
      <c r="Z1233" s="425">
        <v>0</v>
      </c>
      <c r="AA1233" s="425">
        <v>0</v>
      </c>
      <c r="AB1233" s="425">
        <v>0</v>
      </c>
      <c r="AC1233" s="425">
        <v>0</v>
      </c>
      <c r="AD1233" s="425">
        <v>0</v>
      </c>
      <c r="AE1233" s="425">
        <v>0</v>
      </c>
      <c r="AF1233" s="425">
        <v>0</v>
      </c>
      <c r="AG1233" s="425">
        <v>0</v>
      </c>
      <c r="AH1233" s="425">
        <v>0</v>
      </c>
      <c r="AI1233" s="425">
        <v>0</v>
      </c>
      <c r="AJ1233" s="425">
        <v>0</v>
      </c>
      <c r="AK1233" s="425">
        <v>0</v>
      </c>
      <c r="AL1233" s="425">
        <v>0</v>
      </c>
      <c r="AM1233" s="425">
        <v>0</v>
      </c>
      <c r="AN1233" s="425">
        <v>0</v>
      </c>
      <c r="AO1233" s="425">
        <v>0</v>
      </c>
      <c r="AP1233" s="425">
        <v>0</v>
      </c>
      <c r="AQ1233" s="425">
        <v>0</v>
      </c>
      <c r="AR1233" s="425">
        <v>0</v>
      </c>
      <c r="AS1233" s="425">
        <v>0</v>
      </c>
      <c r="AT1233" s="425">
        <v>0</v>
      </c>
      <c r="AU1233" s="425">
        <v>0</v>
      </c>
      <c r="AV1233" s="425">
        <v>0</v>
      </c>
      <c r="AW1233" s="425">
        <v>0</v>
      </c>
      <c r="AX1233" s="425">
        <v>0</v>
      </c>
      <c r="AY1233" s="425">
        <v>0</v>
      </c>
      <c r="AZ1233" s="425">
        <v>0</v>
      </c>
      <c r="BA1233" s="425">
        <v>0</v>
      </c>
      <c r="BB1233" s="425">
        <v>0</v>
      </c>
      <c r="BC1233" s="425">
        <v>0</v>
      </c>
      <c r="BD1233" s="425">
        <v>0</v>
      </c>
      <c r="BE1233" s="425">
        <v>0</v>
      </c>
      <c r="BF1233" s="425">
        <v>0</v>
      </c>
      <c r="BG1233" s="425">
        <v>0</v>
      </c>
      <c r="BH1233" s="425">
        <v>0</v>
      </c>
      <c r="BI1233" s="425">
        <v>0</v>
      </c>
      <c r="BJ1233" s="196"/>
      <c r="BK1233" s="196"/>
      <c r="BL1233" s="196"/>
      <c r="BM1233" s="196"/>
    </row>
    <row r="1234" spans="1:65" x14ac:dyDescent="0.35">
      <c r="A1234" s="196"/>
      <c r="B1234" s="196"/>
      <c r="C1234" s="402">
        <v>0</v>
      </c>
      <c r="D1234" s="196"/>
      <c r="E1234" s="196"/>
      <c r="F1234" s="412"/>
      <c r="G1234" s="426">
        <v>0</v>
      </c>
      <c r="H1234" s="426">
        <v>0</v>
      </c>
      <c r="I1234" s="426">
        <v>0</v>
      </c>
      <c r="J1234" s="426">
        <v>0</v>
      </c>
      <c r="K1234" s="426">
        <v>0</v>
      </c>
      <c r="L1234" s="426">
        <v>0</v>
      </c>
      <c r="M1234" s="426">
        <v>0</v>
      </c>
      <c r="N1234" s="426">
        <v>0</v>
      </c>
      <c r="O1234" s="426">
        <v>0</v>
      </c>
      <c r="P1234" s="426">
        <v>0</v>
      </c>
      <c r="Q1234" s="426">
        <v>0</v>
      </c>
      <c r="R1234" s="426">
        <v>0</v>
      </c>
      <c r="S1234" s="426">
        <v>0</v>
      </c>
      <c r="T1234" s="426">
        <v>0</v>
      </c>
      <c r="U1234" s="426">
        <v>0</v>
      </c>
      <c r="V1234" s="426">
        <v>0</v>
      </c>
      <c r="W1234" s="426">
        <v>0</v>
      </c>
      <c r="X1234" s="426">
        <v>0</v>
      </c>
      <c r="Y1234" s="426">
        <v>0</v>
      </c>
      <c r="Z1234" s="426">
        <v>0</v>
      </c>
      <c r="AA1234" s="426">
        <v>0</v>
      </c>
      <c r="AB1234" s="426">
        <v>0</v>
      </c>
      <c r="AC1234" s="426">
        <v>0</v>
      </c>
      <c r="AD1234" s="426">
        <v>0</v>
      </c>
      <c r="AE1234" s="426">
        <v>0</v>
      </c>
      <c r="AF1234" s="426">
        <v>0</v>
      </c>
      <c r="AG1234" s="426">
        <v>0</v>
      </c>
      <c r="AH1234" s="426">
        <v>0</v>
      </c>
      <c r="AI1234" s="426">
        <v>0</v>
      </c>
      <c r="AJ1234" s="426">
        <v>0</v>
      </c>
      <c r="AK1234" s="426">
        <v>0</v>
      </c>
      <c r="AL1234" s="426">
        <v>0</v>
      </c>
      <c r="AM1234" s="426">
        <v>0</v>
      </c>
      <c r="AN1234" s="426">
        <v>0</v>
      </c>
      <c r="AO1234" s="426">
        <v>0</v>
      </c>
      <c r="AP1234" s="426">
        <v>0</v>
      </c>
      <c r="AQ1234" s="426">
        <v>0</v>
      </c>
      <c r="AR1234" s="426">
        <v>0</v>
      </c>
      <c r="AS1234" s="426">
        <v>0</v>
      </c>
      <c r="AT1234" s="426">
        <v>0</v>
      </c>
      <c r="AU1234" s="426">
        <v>0</v>
      </c>
      <c r="AV1234" s="426">
        <v>0</v>
      </c>
      <c r="AW1234" s="426">
        <v>0</v>
      </c>
      <c r="AX1234" s="426">
        <v>0</v>
      </c>
      <c r="AY1234" s="426">
        <v>0</v>
      </c>
      <c r="AZ1234" s="426">
        <v>0</v>
      </c>
      <c r="BA1234" s="426">
        <v>0</v>
      </c>
      <c r="BB1234" s="426">
        <v>0</v>
      </c>
      <c r="BC1234" s="426">
        <v>0</v>
      </c>
      <c r="BD1234" s="426">
        <v>0</v>
      </c>
      <c r="BE1234" s="426">
        <v>0</v>
      </c>
      <c r="BF1234" s="426">
        <v>0</v>
      </c>
      <c r="BG1234" s="426">
        <v>0</v>
      </c>
      <c r="BH1234" s="426">
        <v>0</v>
      </c>
      <c r="BI1234" s="426">
        <v>0</v>
      </c>
      <c r="BJ1234" s="196"/>
      <c r="BK1234" s="196"/>
      <c r="BL1234" s="196"/>
      <c r="BM1234" s="196"/>
    </row>
    <row r="1235" spans="1:65" x14ac:dyDescent="0.35">
      <c r="A1235" s="196"/>
      <c r="B1235" s="397">
        <v>0</v>
      </c>
      <c r="C1235" s="398"/>
      <c r="D1235" s="399" t="s">
        <v>499</v>
      </c>
      <c r="E1235" s="398"/>
      <c r="F1235" s="400"/>
      <c r="G1235" s="401">
        <v>0</v>
      </c>
      <c r="H1235" s="401">
        <v>0</v>
      </c>
      <c r="I1235" s="401">
        <v>0</v>
      </c>
      <c r="J1235" s="401">
        <v>0</v>
      </c>
      <c r="K1235" s="401">
        <v>0</v>
      </c>
      <c r="L1235" s="401">
        <v>0</v>
      </c>
      <c r="M1235" s="401">
        <v>0</v>
      </c>
      <c r="N1235" s="401">
        <v>0</v>
      </c>
      <c r="O1235" s="401">
        <v>0</v>
      </c>
      <c r="P1235" s="401">
        <v>0</v>
      </c>
      <c r="Q1235" s="401">
        <v>0</v>
      </c>
      <c r="R1235" s="401">
        <v>0</v>
      </c>
      <c r="S1235" s="401">
        <v>0</v>
      </c>
      <c r="T1235" s="401">
        <v>0</v>
      </c>
      <c r="U1235" s="401">
        <v>0</v>
      </c>
      <c r="V1235" s="401">
        <v>0</v>
      </c>
      <c r="W1235" s="401">
        <v>0</v>
      </c>
      <c r="X1235" s="401">
        <v>0</v>
      </c>
      <c r="Y1235" s="401">
        <v>0</v>
      </c>
      <c r="Z1235" s="401">
        <v>0</v>
      </c>
      <c r="AA1235" s="401">
        <v>0</v>
      </c>
      <c r="AB1235" s="401">
        <v>0</v>
      </c>
      <c r="AC1235" s="401">
        <v>0</v>
      </c>
      <c r="AD1235" s="401">
        <v>0</v>
      </c>
      <c r="AE1235" s="401">
        <v>0</v>
      </c>
      <c r="AF1235" s="401">
        <v>0</v>
      </c>
      <c r="AG1235" s="401">
        <v>0</v>
      </c>
      <c r="AH1235" s="401">
        <v>0</v>
      </c>
      <c r="AI1235" s="401">
        <v>0</v>
      </c>
      <c r="AJ1235" s="401">
        <v>0</v>
      </c>
      <c r="AK1235" s="401">
        <v>0</v>
      </c>
      <c r="AL1235" s="401">
        <v>0</v>
      </c>
      <c r="AM1235" s="401">
        <v>0</v>
      </c>
      <c r="AN1235" s="401">
        <v>0</v>
      </c>
      <c r="AO1235" s="401">
        <v>0</v>
      </c>
      <c r="AP1235" s="401">
        <v>0</v>
      </c>
      <c r="AQ1235" s="401">
        <v>0</v>
      </c>
      <c r="AR1235" s="401">
        <v>0</v>
      </c>
      <c r="AS1235" s="401">
        <v>0</v>
      </c>
      <c r="AT1235" s="401">
        <v>0</v>
      </c>
      <c r="AU1235" s="401">
        <v>0</v>
      </c>
      <c r="AV1235" s="401">
        <v>0</v>
      </c>
      <c r="AW1235" s="401">
        <v>0</v>
      </c>
      <c r="AX1235" s="401">
        <v>0</v>
      </c>
      <c r="AY1235" s="401">
        <v>0</v>
      </c>
      <c r="AZ1235" s="401">
        <v>0</v>
      </c>
      <c r="BA1235" s="401">
        <v>0</v>
      </c>
      <c r="BB1235" s="401">
        <v>0</v>
      </c>
      <c r="BC1235" s="401">
        <v>0</v>
      </c>
      <c r="BD1235" s="401">
        <v>0</v>
      </c>
      <c r="BE1235" s="401">
        <v>0</v>
      </c>
      <c r="BF1235" s="401">
        <v>0</v>
      </c>
      <c r="BG1235" s="401">
        <v>0</v>
      </c>
      <c r="BH1235" s="401">
        <v>0</v>
      </c>
      <c r="BI1235" s="401">
        <v>0</v>
      </c>
      <c r="BJ1235" s="196"/>
      <c r="BK1235" s="196"/>
      <c r="BL1235" s="196"/>
      <c r="BM1235" s="196"/>
    </row>
    <row r="1236" spans="1:65" ht="118" x14ac:dyDescent="0.35">
      <c r="A1236" s="196"/>
      <c r="B1236" s="196"/>
      <c r="C1236" s="402"/>
      <c r="D1236" s="404" t="s">
        <v>500</v>
      </c>
      <c r="E1236" s="405">
        <v>0</v>
      </c>
      <c r="F1236" s="406"/>
      <c r="G1236" s="407"/>
      <c r="H1236" s="407"/>
      <c r="I1236" s="407"/>
      <c r="J1236" s="407"/>
      <c r="K1236" s="407"/>
      <c r="L1236" s="407"/>
      <c r="M1236" s="407"/>
      <c r="N1236" s="407"/>
      <c r="O1236" s="407"/>
      <c r="P1236" s="407"/>
      <c r="Q1236" s="425"/>
      <c r="R1236" s="425"/>
      <c r="S1236" s="425"/>
      <c r="T1236" s="425"/>
      <c r="U1236" s="425"/>
      <c r="V1236" s="425"/>
      <c r="W1236" s="425"/>
      <c r="X1236" s="425"/>
      <c r="Y1236" s="425"/>
      <c r="Z1236" s="425"/>
      <c r="AA1236" s="425"/>
      <c r="AB1236" s="425"/>
      <c r="AC1236" s="425"/>
      <c r="AD1236" s="425"/>
      <c r="AE1236" s="425"/>
      <c r="AF1236" s="425"/>
      <c r="AG1236" s="425"/>
      <c r="AH1236" s="425"/>
      <c r="AI1236" s="425"/>
      <c r="AJ1236" s="425"/>
      <c r="AK1236" s="425"/>
      <c r="AL1236" s="425"/>
      <c r="AM1236" s="425"/>
      <c r="AN1236" s="425"/>
      <c r="AO1236" s="425"/>
      <c r="AP1236" s="425"/>
      <c r="AQ1236" s="425"/>
      <c r="AR1236" s="425"/>
      <c r="AS1236" s="425"/>
      <c r="AT1236" s="425"/>
      <c r="AU1236" s="425"/>
      <c r="AV1236" s="425"/>
      <c r="AW1236" s="425"/>
      <c r="AX1236" s="425"/>
      <c r="AY1236" s="425"/>
      <c r="AZ1236" s="425"/>
      <c r="BA1236" s="425"/>
      <c r="BB1236" s="425"/>
      <c r="BC1236" s="425"/>
      <c r="BD1236" s="425"/>
      <c r="BE1236" s="425"/>
      <c r="BF1236" s="425"/>
      <c r="BG1236" s="425"/>
      <c r="BH1236" s="425"/>
      <c r="BI1236" s="425"/>
      <c r="BJ1236" s="196"/>
      <c r="BK1236" s="196"/>
      <c r="BL1236" s="196"/>
      <c r="BM1236" s="196"/>
    </row>
    <row r="1237" spans="1:65" x14ac:dyDescent="0.35">
      <c r="A1237" s="196"/>
      <c r="B1237" s="196"/>
      <c r="C1237" s="402"/>
      <c r="D1237" s="404"/>
      <c r="E1237" s="405">
        <v>1</v>
      </c>
      <c r="F1237" s="406"/>
      <c r="G1237" s="523"/>
      <c r="H1237" s="425">
        <v>0</v>
      </c>
      <c r="I1237" s="425">
        <v>0</v>
      </c>
      <c r="J1237" s="425">
        <v>0</v>
      </c>
      <c r="K1237" s="425">
        <v>0</v>
      </c>
      <c r="L1237" s="425">
        <v>0</v>
      </c>
      <c r="M1237" s="425">
        <v>0</v>
      </c>
      <c r="N1237" s="425">
        <v>0</v>
      </c>
      <c r="O1237" s="425">
        <v>0</v>
      </c>
      <c r="P1237" s="425">
        <v>0</v>
      </c>
      <c r="Q1237" s="425">
        <v>0</v>
      </c>
      <c r="R1237" s="425">
        <v>0</v>
      </c>
      <c r="S1237" s="425">
        <v>0</v>
      </c>
      <c r="T1237" s="425">
        <v>0</v>
      </c>
      <c r="U1237" s="425">
        <v>0</v>
      </c>
      <c r="V1237" s="425">
        <v>0</v>
      </c>
      <c r="W1237" s="425">
        <v>0</v>
      </c>
      <c r="X1237" s="425">
        <v>0</v>
      </c>
      <c r="Y1237" s="425">
        <v>0</v>
      </c>
      <c r="Z1237" s="425">
        <v>0</v>
      </c>
      <c r="AA1237" s="425">
        <v>0</v>
      </c>
      <c r="AB1237" s="425">
        <v>0</v>
      </c>
      <c r="AC1237" s="425">
        <v>0</v>
      </c>
      <c r="AD1237" s="425">
        <v>0</v>
      </c>
      <c r="AE1237" s="425">
        <v>0</v>
      </c>
      <c r="AF1237" s="425">
        <v>0</v>
      </c>
      <c r="AG1237" s="425">
        <v>0</v>
      </c>
      <c r="AH1237" s="425">
        <v>0</v>
      </c>
      <c r="AI1237" s="425">
        <v>0</v>
      </c>
      <c r="AJ1237" s="425">
        <v>0</v>
      </c>
      <c r="AK1237" s="425">
        <v>0</v>
      </c>
      <c r="AL1237" s="425">
        <v>0</v>
      </c>
      <c r="AM1237" s="425">
        <v>0</v>
      </c>
      <c r="AN1237" s="425">
        <v>0</v>
      </c>
      <c r="AO1237" s="425">
        <v>0</v>
      </c>
      <c r="AP1237" s="425">
        <v>0</v>
      </c>
      <c r="AQ1237" s="425">
        <v>0</v>
      </c>
      <c r="AR1237" s="425">
        <v>0</v>
      </c>
      <c r="AS1237" s="425">
        <v>0</v>
      </c>
      <c r="AT1237" s="425">
        <v>0</v>
      </c>
      <c r="AU1237" s="425">
        <v>0</v>
      </c>
      <c r="AV1237" s="425">
        <v>0</v>
      </c>
      <c r="AW1237" s="425">
        <v>0</v>
      </c>
      <c r="AX1237" s="425">
        <v>0</v>
      </c>
      <c r="AY1237" s="425">
        <v>0</v>
      </c>
      <c r="AZ1237" s="425">
        <v>0</v>
      </c>
      <c r="BA1237" s="425">
        <v>0</v>
      </c>
      <c r="BB1237" s="425">
        <v>0</v>
      </c>
      <c r="BC1237" s="425">
        <v>0</v>
      </c>
      <c r="BD1237" s="425">
        <v>0</v>
      </c>
      <c r="BE1237" s="425">
        <v>0</v>
      </c>
      <c r="BF1237" s="425">
        <v>0</v>
      </c>
      <c r="BG1237" s="425">
        <v>0</v>
      </c>
      <c r="BH1237" s="425">
        <v>0</v>
      </c>
      <c r="BI1237" s="425">
        <v>0</v>
      </c>
      <c r="BJ1237" s="196"/>
      <c r="BK1237" s="196"/>
      <c r="BL1237" s="196"/>
      <c r="BM1237" s="196"/>
    </row>
    <row r="1238" spans="1:65" x14ac:dyDescent="0.35">
      <c r="A1238" s="196"/>
      <c r="B1238" s="196"/>
      <c r="C1238" s="402"/>
      <c r="D1238" s="404"/>
      <c r="E1238" s="405">
        <v>2</v>
      </c>
      <c r="F1238" s="406"/>
      <c r="G1238" s="408"/>
      <c r="H1238" s="524"/>
      <c r="I1238" s="425">
        <v>0</v>
      </c>
      <c r="J1238" s="425">
        <v>0</v>
      </c>
      <c r="K1238" s="425">
        <v>0</v>
      </c>
      <c r="L1238" s="425">
        <v>0</v>
      </c>
      <c r="M1238" s="425">
        <v>0</v>
      </c>
      <c r="N1238" s="425">
        <v>0</v>
      </c>
      <c r="O1238" s="425">
        <v>0</v>
      </c>
      <c r="P1238" s="425">
        <v>0</v>
      </c>
      <c r="Q1238" s="425">
        <v>0</v>
      </c>
      <c r="R1238" s="425">
        <v>0</v>
      </c>
      <c r="S1238" s="425">
        <v>0</v>
      </c>
      <c r="T1238" s="425">
        <v>0</v>
      </c>
      <c r="U1238" s="425">
        <v>0</v>
      </c>
      <c r="V1238" s="425">
        <v>0</v>
      </c>
      <c r="W1238" s="425">
        <v>0</v>
      </c>
      <c r="X1238" s="425">
        <v>0</v>
      </c>
      <c r="Y1238" s="425">
        <v>0</v>
      </c>
      <c r="Z1238" s="425">
        <v>0</v>
      </c>
      <c r="AA1238" s="425">
        <v>0</v>
      </c>
      <c r="AB1238" s="425">
        <v>0</v>
      </c>
      <c r="AC1238" s="425">
        <v>0</v>
      </c>
      <c r="AD1238" s="425">
        <v>0</v>
      </c>
      <c r="AE1238" s="425">
        <v>0</v>
      </c>
      <c r="AF1238" s="425">
        <v>0</v>
      </c>
      <c r="AG1238" s="425">
        <v>0</v>
      </c>
      <c r="AH1238" s="425">
        <v>0</v>
      </c>
      <c r="AI1238" s="425">
        <v>0</v>
      </c>
      <c r="AJ1238" s="425">
        <v>0</v>
      </c>
      <c r="AK1238" s="425">
        <v>0</v>
      </c>
      <c r="AL1238" s="425">
        <v>0</v>
      </c>
      <c r="AM1238" s="425">
        <v>0</v>
      </c>
      <c r="AN1238" s="425">
        <v>0</v>
      </c>
      <c r="AO1238" s="425">
        <v>0</v>
      </c>
      <c r="AP1238" s="425">
        <v>0</v>
      </c>
      <c r="AQ1238" s="425">
        <v>0</v>
      </c>
      <c r="AR1238" s="425">
        <v>0</v>
      </c>
      <c r="AS1238" s="425">
        <v>0</v>
      </c>
      <c r="AT1238" s="425">
        <v>0</v>
      </c>
      <c r="AU1238" s="425">
        <v>0</v>
      </c>
      <c r="AV1238" s="425">
        <v>0</v>
      </c>
      <c r="AW1238" s="425">
        <v>0</v>
      </c>
      <c r="AX1238" s="425">
        <v>0</v>
      </c>
      <c r="AY1238" s="425">
        <v>0</v>
      </c>
      <c r="AZ1238" s="425">
        <v>0</v>
      </c>
      <c r="BA1238" s="425">
        <v>0</v>
      </c>
      <c r="BB1238" s="425">
        <v>0</v>
      </c>
      <c r="BC1238" s="425">
        <v>0</v>
      </c>
      <c r="BD1238" s="425">
        <v>0</v>
      </c>
      <c r="BE1238" s="425">
        <v>0</v>
      </c>
      <c r="BF1238" s="425">
        <v>0</v>
      </c>
      <c r="BG1238" s="425">
        <v>0</v>
      </c>
      <c r="BH1238" s="425">
        <v>0</v>
      </c>
      <c r="BI1238" s="425">
        <v>0</v>
      </c>
      <c r="BJ1238" s="407"/>
      <c r="BK1238" s="196"/>
      <c r="BL1238" s="196"/>
      <c r="BM1238" s="196"/>
    </row>
    <row r="1239" spans="1:65" x14ac:dyDescent="0.35">
      <c r="A1239" s="196"/>
      <c r="B1239" s="196"/>
      <c r="C1239" s="402"/>
      <c r="D1239" s="404"/>
      <c r="E1239" s="405">
        <v>3</v>
      </c>
      <c r="F1239" s="406"/>
      <c r="G1239" s="408"/>
      <c r="H1239" s="409"/>
      <c r="I1239" s="524"/>
      <c r="J1239" s="425">
        <v>0</v>
      </c>
      <c r="K1239" s="425">
        <v>0</v>
      </c>
      <c r="L1239" s="425">
        <v>0</v>
      </c>
      <c r="M1239" s="425">
        <v>0</v>
      </c>
      <c r="N1239" s="425">
        <v>0</v>
      </c>
      <c r="O1239" s="425">
        <v>0</v>
      </c>
      <c r="P1239" s="425">
        <v>0</v>
      </c>
      <c r="Q1239" s="425">
        <v>0</v>
      </c>
      <c r="R1239" s="425">
        <v>0</v>
      </c>
      <c r="S1239" s="425">
        <v>0</v>
      </c>
      <c r="T1239" s="425">
        <v>0</v>
      </c>
      <c r="U1239" s="425">
        <v>0</v>
      </c>
      <c r="V1239" s="425">
        <v>0</v>
      </c>
      <c r="W1239" s="425">
        <v>0</v>
      </c>
      <c r="X1239" s="425">
        <v>0</v>
      </c>
      <c r="Y1239" s="425">
        <v>0</v>
      </c>
      <c r="Z1239" s="425">
        <v>0</v>
      </c>
      <c r="AA1239" s="425">
        <v>0</v>
      </c>
      <c r="AB1239" s="425">
        <v>0</v>
      </c>
      <c r="AC1239" s="425">
        <v>0</v>
      </c>
      <c r="AD1239" s="425">
        <v>0</v>
      </c>
      <c r="AE1239" s="425">
        <v>0</v>
      </c>
      <c r="AF1239" s="425">
        <v>0</v>
      </c>
      <c r="AG1239" s="425">
        <v>0</v>
      </c>
      <c r="AH1239" s="425">
        <v>0</v>
      </c>
      <c r="AI1239" s="425">
        <v>0</v>
      </c>
      <c r="AJ1239" s="425">
        <v>0</v>
      </c>
      <c r="AK1239" s="425">
        <v>0</v>
      </c>
      <c r="AL1239" s="425">
        <v>0</v>
      </c>
      <c r="AM1239" s="425">
        <v>0</v>
      </c>
      <c r="AN1239" s="425">
        <v>0</v>
      </c>
      <c r="AO1239" s="425">
        <v>0</v>
      </c>
      <c r="AP1239" s="425">
        <v>0</v>
      </c>
      <c r="AQ1239" s="425">
        <v>0</v>
      </c>
      <c r="AR1239" s="425">
        <v>0</v>
      </c>
      <c r="AS1239" s="425">
        <v>0</v>
      </c>
      <c r="AT1239" s="425">
        <v>0</v>
      </c>
      <c r="AU1239" s="425">
        <v>0</v>
      </c>
      <c r="AV1239" s="425">
        <v>0</v>
      </c>
      <c r="AW1239" s="425">
        <v>0</v>
      </c>
      <c r="AX1239" s="425">
        <v>0</v>
      </c>
      <c r="AY1239" s="425">
        <v>0</v>
      </c>
      <c r="AZ1239" s="425">
        <v>0</v>
      </c>
      <c r="BA1239" s="425">
        <v>0</v>
      </c>
      <c r="BB1239" s="425">
        <v>0</v>
      </c>
      <c r="BC1239" s="425">
        <v>0</v>
      </c>
      <c r="BD1239" s="425">
        <v>0</v>
      </c>
      <c r="BE1239" s="425">
        <v>0</v>
      </c>
      <c r="BF1239" s="425">
        <v>0</v>
      </c>
      <c r="BG1239" s="425">
        <v>0</v>
      </c>
      <c r="BH1239" s="425">
        <v>0</v>
      </c>
      <c r="BI1239" s="425">
        <v>0</v>
      </c>
      <c r="BJ1239" s="196"/>
      <c r="BK1239" s="196"/>
      <c r="BL1239" s="196"/>
      <c r="BM1239" s="196"/>
    </row>
    <row r="1240" spans="1:65" x14ac:dyDescent="0.35">
      <c r="A1240" s="196"/>
      <c r="B1240" s="196"/>
      <c r="C1240" s="402"/>
      <c r="D1240" s="404"/>
      <c r="E1240" s="405">
        <v>4</v>
      </c>
      <c r="F1240" s="406"/>
      <c r="G1240" s="408"/>
      <c r="H1240" s="409"/>
      <c r="I1240" s="409"/>
      <c r="J1240" s="524"/>
      <c r="K1240" s="425">
        <v>0</v>
      </c>
      <c r="L1240" s="425">
        <v>0</v>
      </c>
      <c r="M1240" s="425">
        <v>0</v>
      </c>
      <c r="N1240" s="425">
        <v>0</v>
      </c>
      <c r="O1240" s="425">
        <v>0</v>
      </c>
      <c r="P1240" s="425">
        <v>0</v>
      </c>
      <c r="Q1240" s="425">
        <v>0</v>
      </c>
      <c r="R1240" s="425">
        <v>0</v>
      </c>
      <c r="S1240" s="425">
        <v>0</v>
      </c>
      <c r="T1240" s="425">
        <v>0</v>
      </c>
      <c r="U1240" s="425">
        <v>0</v>
      </c>
      <c r="V1240" s="425">
        <v>0</v>
      </c>
      <c r="W1240" s="425">
        <v>0</v>
      </c>
      <c r="X1240" s="425">
        <v>0</v>
      </c>
      <c r="Y1240" s="425">
        <v>0</v>
      </c>
      <c r="Z1240" s="425">
        <v>0</v>
      </c>
      <c r="AA1240" s="425">
        <v>0</v>
      </c>
      <c r="AB1240" s="425">
        <v>0</v>
      </c>
      <c r="AC1240" s="425">
        <v>0</v>
      </c>
      <c r="AD1240" s="425">
        <v>0</v>
      </c>
      <c r="AE1240" s="425">
        <v>0</v>
      </c>
      <c r="AF1240" s="425">
        <v>0</v>
      </c>
      <c r="AG1240" s="425">
        <v>0</v>
      </c>
      <c r="AH1240" s="425">
        <v>0</v>
      </c>
      <c r="AI1240" s="425">
        <v>0</v>
      </c>
      <c r="AJ1240" s="425">
        <v>0</v>
      </c>
      <c r="AK1240" s="425">
        <v>0</v>
      </c>
      <c r="AL1240" s="425">
        <v>0</v>
      </c>
      <c r="AM1240" s="425">
        <v>0</v>
      </c>
      <c r="AN1240" s="425">
        <v>0</v>
      </c>
      <c r="AO1240" s="425">
        <v>0</v>
      </c>
      <c r="AP1240" s="425">
        <v>0</v>
      </c>
      <c r="AQ1240" s="425">
        <v>0</v>
      </c>
      <c r="AR1240" s="425">
        <v>0</v>
      </c>
      <c r="AS1240" s="425">
        <v>0</v>
      </c>
      <c r="AT1240" s="425">
        <v>0</v>
      </c>
      <c r="AU1240" s="425">
        <v>0</v>
      </c>
      <c r="AV1240" s="425">
        <v>0</v>
      </c>
      <c r="AW1240" s="425">
        <v>0</v>
      </c>
      <c r="AX1240" s="425">
        <v>0</v>
      </c>
      <c r="AY1240" s="425">
        <v>0</v>
      </c>
      <c r="AZ1240" s="425">
        <v>0</v>
      </c>
      <c r="BA1240" s="425">
        <v>0</v>
      </c>
      <c r="BB1240" s="425">
        <v>0</v>
      </c>
      <c r="BC1240" s="425">
        <v>0</v>
      </c>
      <c r="BD1240" s="425">
        <v>0</v>
      </c>
      <c r="BE1240" s="425">
        <v>0</v>
      </c>
      <c r="BF1240" s="425">
        <v>0</v>
      </c>
      <c r="BG1240" s="425">
        <v>0</v>
      </c>
      <c r="BH1240" s="425">
        <v>0</v>
      </c>
      <c r="BI1240" s="425">
        <v>0</v>
      </c>
      <c r="BJ1240" s="196"/>
      <c r="BK1240" s="196"/>
      <c r="BL1240" s="196"/>
      <c r="BM1240" s="196"/>
    </row>
    <row r="1241" spans="1:65" x14ac:dyDescent="0.35">
      <c r="A1241" s="196"/>
      <c r="B1241" s="196"/>
      <c r="C1241" s="402"/>
      <c r="D1241" s="404"/>
      <c r="E1241" s="405">
        <v>5</v>
      </c>
      <c r="F1241" s="406"/>
      <c r="G1241" s="408"/>
      <c r="H1241" s="409"/>
      <c r="I1241" s="409"/>
      <c r="J1241" s="409"/>
      <c r="K1241" s="524"/>
      <c r="L1241" s="425">
        <v>0</v>
      </c>
      <c r="M1241" s="425">
        <v>0</v>
      </c>
      <c r="N1241" s="425">
        <v>0</v>
      </c>
      <c r="O1241" s="425">
        <v>0</v>
      </c>
      <c r="P1241" s="425">
        <v>0</v>
      </c>
      <c r="Q1241" s="425">
        <v>0</v>
      </c>
      <c r="R1241" s="425">
        <v>0</v>
      </c>
      <c r="S1241" s="425">
        <v>0</v>
      </c>
      <c r="T1241" s="425">
        <v>0</v>
      </c>
      <c r="U1241" s="425">
        <v>0</v>
      </c>
      <c r="V1241" s="425">
        <v>0</v>
      </c>
      <c r="W1241" s="425">
        <v>0</v>
      </c>
      <c r="X1241" s="425">
        <v>0</v>
      </c>
      <c r="Y1241" s="425">
        <v>0</v>
      </c>
      <c r="Z1241" s="425">
        <v>0</v>
      </c>
      <c r="AA1241" s="425">
        <v>0</v>
      </c>
      <c r="AB1241" s="425">
        <v>0</v>
      </c>
      <c r="AC1241" s="425">
        <v>0</v>
      </c>
      <c r="AD1241" s="425">
        <v>0</v>
      </c>
      <c r="AE1241" s="425">
        <v>0</v>
      </c>
      <c r="AF1241" s="425">
        <v>0</v>
      </c>
      <c r="AG1241" s="425">
        <v>0</v>
      </c>
      <c r="AH1241" s="425">
        <v>0</v>
      </c>
      <c r="AI1241" s="425">
        <v>0</v>
      </c>
      <c r="AJ1241" s="425">
        <v>0</v>
      </c>
      <c r="AK1241" s="425">
        <v>0</v>
      </c>
      <c r="AL1241" s="425">
        <v>0</v>
      </c>
      <c r="AM1241" s="425">
        <v>0</v>
      </c>
      <c r="AN1241" s="425">
        <v>0</v>
      </c>
      <c r="AO1241" s="425">
        <v>0</v>
      </c>
      <c r="AP1241" s="425">
        <v>0</v>
      </c>
      <c r="AQ1241" s="425">
        <v>0</v>
      </c>
      <c r="AR1241" s="425">
        <v>0</v>
      </c>
      <c r="AS1241" s="425">
        <v>0</v>
      </c>
      <c r="AT1241" s="425">
        <v>0</v>
      </c>
      <c r="AU1241" s="425">
        <v>0</v>
      </c>
      <c r="AV1241" s="425">
        <v>0</v>
      </c>
      <c r="AW1241" s="425">
        <v>0</v>
      </c>
      <c r="AX1241" s="425">
        <v>0</v>
      </c>
      <c r="AY1241" s="425">
        <v>0</v>
      </c>
      <c r="AZ1241" s="425">
        <v>0</v>
      </c>
      <c r="BA1241" s="425">
        <v>0</v>
      </c>
      <c r="BB1241" s="425">
        <v>0</v>
      </c>
      <c r="BC1241" s="425">
        <v>0</v>
      </c>
      <c r="BD1241" s="425">
        <v>0</v>
      </c>
      <c r="BE1241" s="425">
        <v>0</v>
      </c>
      <c r="BF1241" s="425">
        <v>0</v>
      </c>
      <c r="BG1241" s="425">
        <v>0</v>
      </c>
      <c r="BH1241" s="425">
        <v>0</v>
      </c>
      <c r="BI1241" s="425">
        <v>0</v>
      </c>
      <c r="BJ1241" s="196"/>
      <c r="BK1241" s="196"/>
      <c r="BL1241" s="196"/>
      <c r="BM1241" s="196"/>
    </row>
    <row r="1242" spans="1:65" x14ac:dyDescent="0.35">
      <c r="A1242" s="196"/>
      <c r="B1242" s="196"/>
      <c r="C1242" s="402"/>
      <c r="D1242" s="404"/>
      <c r="E1242" s="405">
        <v>6</v>
      </c>
      <c r="F1242" s="406"/>
      <c r="G1242" s="408"/>
      <c r="H1242" s="409"/>
      <c r="I1242" s="409"/>
      <c r="J1242" s="409"/>
      <c r="K1242" s="409"/>
      <c r="L1242" s="524"/>
      <c r="M1242" s="425">
        <v>0</v>
      </c>
      <c r="N1242" s="425">
        <v>0</v>
      </c>
      <c r="O1242" s="425">
        <v>0</v>
      </c>
      <c r="P1242" s="425">
        <v>0</v>
      </c>
      <c r="Q1242" s="425">
        <v>0</v>
      </c>
      <c r="R1242" s="425">
        <v>0</v>
      </c>
      <c r="S1242" s="425">
        <v>0</v>
      </c>
      <c r="T1242" s="425">
        <v>0</v>
      </c>
      <c r="U1242" s="425">
        <v>0</v>
      </c>
      <c r="V1242" s="425">
        <v>0</v>
      </c>
      <c r="W1242" s="425">
        <v>0</v>
      </c>
      <c r="X1242" s="425">
        <v>0</v>
      </c>
      <c r="Y1242" s="425">
        <v>0</v>
      </c>
      <c r="Z1242" s="425">
        <v>0</v>
      </c>
      <c r="AA1242" s="425">
        <v>0</v>
      </c>
      <c r="AB1242" s="425">
        <v>0</v>
      </c>
      <c r="AC1242" s="425">
        <v>0</v>
      </c>
      <c r="AD1242" s="425">
        <v>0</v>
      </c>
      <c r="AE1242" s="425">
        <v>0</v>
      </c>
      <c r="AF1242" s="425">
        <v>0</v>
      </c>
      <c r="AG1242" s="425">
        <v>0</v>
      </c>
      <c r="AH1242" s="425">
        <v>0</v>
      </c>
      <c r="AI1242" s="425">
        <v>0</v>
      </c>
      <c r="AJ1242" s="425">
        <v>0</v>
      </c>
      <c r="AK1242" s="425">
        <v>0</v>
      </c>
      <c r="AL1242" s="425">
        <v>0</v>
      </c>
      <c r="AM1242" s="425">
        <v>0</v>
      </c>
      <c r="AN1242" s="425">
        <v>0</v>
      </c>
      <c r="AO1242" s="425">
        <v>0</v>
      </c>
      <c r="AP1242" s="425">
        <v>0</v>
      </c>
      <c r="AQ1242" s="425">
        <v>0</v>
      </c>
      <c r="AR1242" s="425">
        <v>0</v>
      </c>
      <c r="AS1242" s="425">
        <v>0</v>
      </c>
      <c r="AT1242" s="425">
        <v>0</v>
      </c>
      <c r="AU1242" s="425">
        <v>0</v>
      </c>
      <c r="AV1242" s="425">
        <v>0</v>
      </c>
      <c r="AW1242" s="425">
        <v>0</v>
      </c>
      <c r="AX1242" s="425">
        <v>0</v>
      </c>
      <c r="AY1242" s="425">
        <v>0</v>
      </c>
      <c r="AZ1242" s="425">
        <v>0</v>
      </c>
      <c r="BA1242" s="425">
        <v>0</v>
      </c>
      <c r="BB1242" s="425">
        <v>0</v>
      </c>
      <c r="BC1242" s="425">
        <v>0</v>
      </c>
      <c r="BD1242" s="425">
        <v>0</v>
      </c>
      <c r="BE1242" s="425">
        <v>0</v>
      </c>
      <c r="BF1242" s="425">
        <v>0</v>
      </c>
      <c r="BG1242" s="425">
        <v>0</v>
      </c>
      <c r="BH1242" s="425">
        <v>0</v>
      </c>
      <c r="BI1242" s="425">
        <v>0</v>
      </c>
      <c r="BJ1242" s="196"/>
      <c r="BK1242" s="196"/>
      <c r="BL1242" s="196"/>
      <c r="BM1242" s="196"/>
    </row>
    <row r="1243" spans="1:65" x14ac:dyDescent="0.35">
      <c r="A1243" s="196"/>
      <c r="B1243" s="196"/>
      <c r="C1243" s="402"/>
      <c r="D1243" s="404"/>
      <c r="E1243" s="405">
        <v>7</v>
      </c>
      <c r="F1243" s="406"/>
      <c r="G1243" s="408"/>
      <c r="H1243" s="409"/>
      <c r="I1243" s="409"/>
      <c r="J1243" s="409"/>
      <c r="K1243" s="409"/>
      <c r="L1243" s="409"/>
      <c r="M1243" s="524"/>
      <c r="N1243" s="425">
        <v>0</v>
      </c>
      <c r="O1243" s="425">
        <v>0</v>
      </c>
      <c r="P1243" s="425">
        <v>0</v>
      </c>
      <c r="Q1243" s="425">
        <v>0</v>
      </c>
      <c r="R1243" s="425">
        <v>0</v>
      </c>
      <c r="S1243" s="425">
        <v>0</v>
      </c>
      <c r="T1243" s="425">
        <v>0</v>
      </c>
      <c r="U1243" s="425">
        <v>0</v>
      </c>
      <c r="V1243" s="425">
        <v>0</v>
      </c>
      <c r="W1243" s="425">
        <v>0</v>
      </c>
      <c r="X1243" s="425">
        <v>0</v>
      </c>
      <c r="Y1243" s="425">
        <v>0</v>
      </c>
      <c r="Z1243" s="425">
        <v>0</v>
      </c>
      <c r="AA1243" s="425">
        <v>0</v>
      </c>
      <c r="AB1243" s="425">
        <v>0</v>
      </c>
      <c r="AC1243" s="425">
        <v>0</v>
      </c>
      <c r="AD1243" s="425">
        <v>0</v>
      </c>
      <c r="AE1243" s="425">
        <v>0</v>
      </c>
      <c r="AF1243" s="425">
        <v>0</v>
      </c>
      <c r="AG1243" s="425">
        <v>0</v>
      </c>
      <c r="AH1243" s="425">
        <v>0</v>
      </c>
      <c r="AI1243" s="425">
        <v>0</v>
      </c>
      <c r="AJ1243" s="425">
        <v>0</v>
      </c>
      <c r="AK1243" s="425">
        <v>0</v>
      </c>
      <c r="AL1243" s="425">
        <v>0</v>
      </c>
      <c r="AM1243" s="425">
        <v>0</v>
      </c>
      <c r="AN1243" s="425">
        <v>0</v>
      </c>
      <c r="AO1243" s="425">
        <v>0</v>
      </c>
      <c r="AP1243" s="425">
        <v>0</v>
      </c>
      <c r="AQ1243" s="425">
        <v>0</v>
      </c>
      <c r="AR1243" s="425">
        <v>0</v>
      </c>
      <c r="AS1243" s="425">
        <v>0</v>
      </c>
      <c r="AT1243" s="425">
        <v>0</v>
      </c>
      <c r="AU1243" s="425">
        <v>0</v>
      </c>
      <c r="AV1243" s="425">
        <v>0</v>
      </c>
      <c r="AW1243" s="425">
        <v>0</v>
      </c>
      <c r="AX1243" s="425">
        <v>0</v>
      </c>
      <c r="AY1243" s="425">
        <v>0</v>
      </c>
      <c r="AZ1243" s="425">
        <v>0</v>
      </c>
      <c r="BA1243" s="425">
        <v>0</v>
      </c>
      <c r="BB1243" s="425">
        <v>0</v>
      </c>
      <c r="BC1243" s="425">
        <v>0</v>
      </c>
      <c r="BD1243" s="425">
        <v>0</v>
      </c>
      <c r="BE1243" s="425">
        <v>0</v>
      </c>
      <c r="BF1243" s="425">
        <v>0</v>
      </c>
      <c r="BG1243" s="425">
        <v>0</v>
      </c>
      <c r="BH1243" s="425">
        <v>0</v>
      </c>
      <c r="BI1243" s="425">
        <v>0</v>
      </c>
      <c r="BJ1243" s="196"/>
      <c r="BK1243" s="196"/>
      <c r="BL1243" s="196"/>
      <c r="BM1243" s="196"/>
    </row>
    <row r="1244" spans="1:65" x14ac:dyDescent="0.35">
      <c r="A1244" s="196"/>
      <c r="B1244" s="196"/>
      <c r="C1244" s="402"/>
      <c r="D1244" s="404"/>
      <c r="E1244" s="405">
        <v>8</v>
      </c>
      <c r="F1244" s="406"/>
      <c r="G1244" s="408"/>
      <c r="H1244" s="409"/>
      <c r="I1244" s="409"/>
      <c r="J1244" s="409"/>
      <c r="K1244" s="409"/>
      <c r="L1244" s="409"/>
      <c r="M1244" s="409"/>
      <c r="N1244" s="524"/>
      <c r="O1244" s="425">
        <v>0</v>
      </c>
      <c r="P1244" s="425">
        <v>0</v>
      </c>
      <c r="Q1244" s="425">
        <v>0</v>
      </c>
      <c r="R1244" s="425">
        <v>0</v>
      </c>
      <c r="S1244" s="425">
        <v>0</v>
      </c>
      <c r="T1244" s="425">
        <v>0</v>
      </c>
      <c r="U1244" s="425">
        <v>0</v>
      </c>
      <c r="V1244" s="425">
        <v>0</v>
      </c>
      <c r="W1244" s="425">
        <v>0</v>
      </c>
      <c r="X1244" s="425">
        <v>0</v>
      </c>
      <c r="Y1244" s="425">
        <v>0</v>
      </c>
      <c r="Z1244" s="425">
        <v>0</v>
      </c>
      <c r="AA1244" s="425">
        <v>0</v>
      </c>
      <c r="AB1244" s="425">
        <v>0</v>
      </c>
      <c r="AC1244" s="425">
        <v>0</v>
      </c>
      <c r="AD1244" s="425">
        <v>0</v>
      </c>
      <c r="AE1244" s="425">
        <v>0</v>
      </c>
      <c r="AF1244" s="425">
        <v>0</v>
      </c>
      <c r="AG1244" s="425">
        <v>0</v>
      </c>
      <c r="AH1244" s="425">
        <v>0</v>
      </c>
      <c r="AI1244" s="425">
        <v>0</v>
      </c>
      <c r="AJ1244" s="425">
        <v>0</v>
      </c>
      <c r="AK1244" s="425">
        <v>0</v>
      </c>
      <c r="AL1244" s="425">
        <v>0</v>
      </c>
      <c r="AM1244" s="425">
        <v>0</v>
      </c>
      <c r="AN1244" s="425">
        <v>0</v>
      </c>
      <c r="AO1244" s="425">
        <v>0</v>
      </c>
      <c r="AP1244" s="425">
        <v>0</v>
      </c>
      <c r="AQ1244" s="425">
        <v>0</v>
      </c>
      <c r="AR1244" s="425">
        <v>0</v>
      </c>
      <c r="AS1244" s="425">
        <v>0</v>
      </c>
      <c r="AT1244" s="425">
        <v>0</v>
      </c>
      <c r="AU1244" s="425">
        <v>0</v>
      </c>
      <c r="AV1244" s="425">
        <v>0</v>
      </c>
      <c r="AW1244" s="425">
        <v>0</v>
      </c>
      <c r="AX1244" s="425">
        <v>0</v>
      </c>
      <c r="AY1244" s="425">
        <v>0</v>
      </c>
      <c r="AZ1244" s="425">
        <v>0</v>
      </c>
      <c r="BA1244" s="425">
        <v>0</v>
      </c>
      <c r="BB1244" s="425">
        <v>0</v>
      </c>
      <c r="BC1244" s="425">
        <v>0</v>
      </c>
      <c r="BD1244" s="425">
        <v>0</v>
      </c>
      <c r="BE1244" s="425">
        <v>0</v>
      </c>
      <c r="BF1244" s="425">
        <v>0</v>
      </c>
      <c r="BG1244" s="425">
        <v>0</v>
      </c>
      <c r="BH1244" s="425">
        <v>0</v>
      </c>
      <c r="BI1244" s="425">
        <v>0</v>
      </c>
      <c r="BJ1244" s="196"/>
      <c r="BK1244" s="196"/>
      <c r="BL1244" s="196"/>
      <c r="BM1244" s="196"/>
    </row>
    <row r="1245" spans="1:65" x14ac:dyDescent="0.35">
      <c r="A1245" s="196"/>
      <c r="B1245" s="196"/>
      <c r="C1245" s="402"/>
      <c r="D1245" s="404"/>
      <c r="E1245" s="405">
        <v>9</v>
      </c>
      <c r="F1245" s="406"/>
      <c r="G1245" s="408"/>
      <c r="H1245" s="409"/>
      <c r="I1245" s="409"/>
      <c r="J1245" s="409"/>
      <c r="K1245" s="409"/>
      <c r="L1245" s="409"/>
      <c r="M1245" s="409"/>
      <c r="N1245" s="409"/>
      <c r="O1245" s="524"/>
      <c r="P1245" s="425">
        <v>0</v>
      </c>
      <c r="Q1245" s="425">
        <v>0</v>
      </c>
      <c r="R1245" s="425">
        <v>0</v>
      </c>
      <c r="S1245" s="425">
        <v>0</v>
      </c>
      <c r="T1245" s="425">
        <v>0</v>
      </c>
      <c r="U1245" s="425">
        <v>0</v>
      </c>
      <c r="V1245" s="425">
        <v>0</v>
      </c>
      <c r="W1245" s="425">
        <v>0</v>
      </c>
      <c r="X1245" s="425">
        <v>0</v>
      </c>
      <c r="Y1245" s="425">
        <v>0</v>
      </c>
      <c r="Z1245" s="425">
        <v>0</v>
      </c>
      <c r="AA1245" s="425">
        <v>0</v>
      </c>
      <c r="AB1245" s="425">
        <v>0</v>
      </c>
      <c r="AC1245" s="425">
        <v>0</v>
      </c>
      <c r="AD1245" s="425">
        <v>0</v>
      </c>
      <c r="AE1245" s="425">
        <v>0</v>
      </c>
      <c r="AF1245" s="425">
        <v>0</v>
      </c>
      <c r="AG1245" s="425">
        <v>0</v>
      </c>
      <c r="AH1245" s="425">
        <v>0</v>
      </c>
      <c r="AI1245" s="425">
        <v>0</v>
      </c>
      <c r="AJ1245" s="425">
        <v>0</v>
      </c>
      <c r="AK1245" s="425">
        <v>0</v>
      </c>
      <c r="AL1245" s="425">
        <v>0</v>
      </c>
      <c r="AM1245" s="425">
        <v>0</v>
      </c>
      <c r="AN1245" s="425">
        <v>0</v>
      </c>
      <c r="AO1245" s="425">
        <v>0</v>
      </c>
      <c r="AP1245" s="425">
        <v>0</v>
      </c>
      <c r="AQ1245" s="425">
        <v>0</v>
      </c>
      <c r="AR1245" s="425">
        <v>0</v>
      </c>
      <c r="AS1245" s="425">
        <v>0</v>
      </c>
      <c r="AT1245" s="425">
        <v>0</v>
      </c>
      <c r="AU1245" s="425">
        <v>0</v>
      </c>
      <c r="AV1245" s="425">
        <v>0</v>
      </c>
      <c r="AW1245" s="425">
        <v>0</v>
      </c>
      <c r="AX1245" s="425">
        <v>0</v>
      </c>
      <c r="AY1245" s="425">
        <v>0</v>
      </c>
      <c r="AZ1245" s="425">
        <v>0</v>
      </c>
      <c r="BA1245" s="425">
        <v>0</v>
      </c>
      <c r="BB1245" s="425">
        <v>0</v>
      </c>
      <c r="BC1245" s="425">
        <v>0</v>
      </c>
      <c r="BD1245" s="425">
        <v>0</v>
      </c>
      <c r="BE1245" s="425">
        <v>0</v>
      </c>
      <c r="BF1245" s="425">
        <v>0</v>
      </c>
      <c r="BG1245" s="425">
        <v>0</v>
      </c>
      <c r="BH1245" s="425">
        <v>0</v>
      </c>
      <c r="BI1245" s="425">
        <v>0</v>
      </c>
      <c r="BJ1245" s="196"/>
      <c r="BK1245" s="196"/>
      <c r="BL1245" s="196"/>
      <c r="BM1245" s="196"/>
    </row>
    <row r="1246" spans="1:65" x14ac:dyDescent="0.35">
      <c r="A1246" s="196"/>
      <c r="B1246" s="196"/>
      <c r="C1246" s="402"/>
      <c r="D1246" s="404"/>
      <c r="E1246" s="411">
        <v>10</v>
      </c>
      <c r="F1246" s="406"/>
      <c r="G1246" s="408"/>
      <c r="H1246" s="409"/>
      <c r="I1246" s="409"/>
      <c r="J1246" s="409"/>
      <c r="K1246" s="409"/>
      <c r="L1246" s="409"/>
      <c r="M1246" s="409"/>
      <c r="N1246" s="409"/>
      <c r="O1246" s="409"/>
      <c r="P1246" s="524"/>
      <c r="Q1246" s="425">
        <v>0</v>
      </c>
      <c r="R1246" s="425">
        <v>0</v>
      </c>
      <c r="S1246" s="425">
        <v>0</v>
      </c>
      <c r="T1246" s="425">
        <v>0</v>
      </c>
      <c r="U1246" s="425">
        <v>0</v>
      </c>
      <c r="V1246" s="425">
        <v>0</v>
      </c>
      <c r="W1246" s="425">
        <v>0</v>
      </c>
      <c r="X1246" s="425">
        <v>0</v>
      </c>
      <c r="Y1246" s="425">
        <v>0</v>
      </c>
      <c r="Z1246" s="425">
        <v>0</v>
      </c>
      <c r="AA1246" s="425">
        <v>0</v>
      </c>
      <c r="AB1246" s="425">
        <v>0</v>
      </c>
      <c r="AC1246" s="425">
        <v>0</v>
      </c>
      <c r="AD1246" s="425">
        <v>0</v>
      </c>
      <c r="AE1246" s="425">
        <v>0</v>
      </c>
      <c r="AF1246" s="425">
        <v>0</v>
      </c>
      <c r="AG1246" s="425">
        <v>0</v>
      </c>
      <c r="AH1246" s="425">
        <v>0</v>
      </c>
      <c r="AI1246" s="425">
        <v>0</v>
      </c>
      <c r="AJ1246" s="425">
        <v>0</v>
      </c>
      <c r="AK1246" s="425">
        <v>0</v>
      </c>
      <c r="AL1246" s="425">
        <v>0</v>
      </c>
      <c r="AM1246" s="425">
        <v>0</v>
      </c>
      <c r="AN1246" s="425">
        <v>0</v>
      </c>
      <c r="AO1246" s="425">
        <v>0</v>
      </c>
      <c r="AP1246" s="425">
        <v>0</v>
      </c>
      <c r="AQ1246" s="425">
        <v>0</v>
      </c>
      <c r="AR1246" s="425">
        <v>0</v>
      </c>
      <c r="AS1246" s="425">
        <v>0</v>
      </c>
      <c r="AT1246" s="425">
        <v>0</v>
      </c>
      <c r="AU1246" s="425">
        <v>0</v>
      </c>
      <c r="AV1246" s="425">
        <v>0</v>
      </c>
      <c r="AW1246" s="425">
        <v>0</v>
      </c>
      <c r="AX1246" s="425">
        <v>0</v>
      </c>
      <c r="AY1246" s="425">
        <v>0</v>
      </c>
      <c r="AZ1246" s="425">
        <v>0</v>
      </c>
      <c r="BA1246" s="425">
        <v>0</v>
      </c>
      <c r="BB1246" s="425">
        <v>0</v>
      </c>
      <c r="BC1246" s="425">
        <v>0</v>
      </c>
      <c r="BD1246" s="425">
        <v>0</v>
      </c>
      <c r="BE1246" s="425">
        <v>0</v>
      </c>
      <c r="BF1246" s="425">
        <v>0</v>
      </c>
      <c r="BG1246" s="425">
        <v>0</v>
      </c>
      <c r="BH1246" s="425">
        <v>0</v>
      </c>
      <c r="BI1246" s="425">
        <v>0</v>
      </c>
      <c r="BJ1246" s="196"/>
      <c r="BK1246" s="196"/>
      <c r="BL1246" s="196"/>
      <c r="BM1246" s="196"/>
    </row>
    <row r="1247" spans="1:65" x14ac:dyDescent="0.35">
      <c r="A1247" s="196"/>
      <c r="B1247" s="196"/>
      <c r="C1247" s="402">
        <v>0</v>
      </c>
      <c r="D1247" s="196"/>
      <c r="E1247" s="196"/>
      <c r="F1247" s="412"/>
      <c r="G1247" s="426">
        <v>0</v>
      </c>
      <c r="H1247" s="426">
        <v>0</v>
      </c>
      <c r="I1247" s="426">
        <v>0</v>
      </c>
      <c r="J1247" s="426">
        <v>0</v>
      </c>
      <c r="K1247" s="426">
        <v>0</v>
      </c>
      <c r="L1247" s="426">
        <v>0</v>
      </c>
      <c r="M1247" s="426">
        <v>0</v>
      </c>
      <c r="N1247" s="426">
        <v>0</v>
      </c>
      <c r="O1247" s="426">
        <v>0</v>
      </c>
      <c r="P1247" s="426">
        <v>0</v>
      </c>
      <c r="Q1247" s="426">
        <v>0</v>
      </c>
      <c r="R1247" s="426">
        <v>0</v>
      </c>
      <c r="S1247" s="426">
        <v>0</v>
      </c>
      <c r="T1247" s="426">
        <v>0</v>
      </c>
      <c r="U1247" s="426">
        <v>0</v>
      </c>
      <c r="V1247" s="426">
        <v>0</v>
      </c>
      <c r="W1247" s="426">
        <v>0</v>
      </c>
      <c r="X1247" s="426">
        <v>0</v>
      </c>
      <c r="Y1247" s="426">
        <v>0</v>
      </c>
      <c r="Z1247" s="426">
        <v>0</v>
      </c>
      <c r="AA1247" s="426">
        <v>0</v>
      </c>
      <c r="AB1247" s="426">
        <v>0</v>
      </c>
      <c r="AC1247" s="426">
        <v>0</v>
      </c>
      <c r="AD1247" s="426">
        <v>0</v>
      </c>
      <c r="AE1247" s="426">
        <v>0</v>
      </c>
      <c r="AF1247" s="426">
        <v>0</v>
      </c>
      <c r="AG1247" s="426">
        <v>0</v>
      </c>
      <c r="AH1247" s="426">
        <v>0</v>
      </c>
      <c r="AI1247" s="426">
        <v>0</v>
      </c>
      <c r="AJ1247" s="426">
        <v>0</v>
      </c>
      <c r="AK1247" s="426">
        <v>0</v>
      </c>
      <c r="AL1247" s="426">
        <v>0</v>
      </c>
      <c r="AM1247" s="426">
        <v>0</v>
      </c>
      <c r="AN1247" s="426">
        <v>0</v>
      </c>
      <c r="AO1247" s="426">
        <v>0</v>
      </c>
      <c r="AP1247" s="426">
        <v>0</v>
      </c>
      <c r="AQ1247" s="426">
        <v>0</v>
      </c>
      <c r="AR1247" s="426">
        <v>0</v>
      </c>
      <c r="AS1247" s="426">
        <v>0</v>
      </c>
      <c r="AT1247" s="426">
        <v>0</v>
      </c>
      <c r="AU1247" s="426">
        <v>0</v>
      </c>
      <c r="AV1247" s="426">
        <v>0</v>
      </c>
      <c r="AW1247" s="426">
        <v>0</v>
      </c>
      <c r="AX1247" s="426">
        <v>0</v>
      </c>
      <c r="AY1247" s="426">
        <v>0</v>
      </c>
      <c r="AZ1247" s="426">
        <v>0</v>
      </c>
      <c r="BA1247" s="426">
        <v>0</v>
      </c>
      <c r="BB1247" s="426">
        <v>0</v>
      </c>
      <c r="BC1247" s="426">
        <v>0</v>
      </c>
      <c r="BD1247" s="426">
        <v>0</v>
      </c>
      <c r="BE1247" s="426">
        <v>0</v>
      </c>
      <c r="BF1247" s="426">
        <v>0</v>
      </c>
      <c r="BG1247" s="426">
        <v>0</v>
      </c>
      <c r="BH1247" s="426">
        <v>0</v>
      </c>
      <c r="BI1247" s="426">
        <v>0</v>
      </c>
      <c r="BJ1247" s="196"/>
      <c r="BK1247" s="196"/>
      <c r="BL1247" s="196"/>
      <c r="BM1247" s="196"/>
    </row>
    <row r="1248" spans="1:65" x14ac:dyDescent="0.35">
      <c r="A1248" s="196"/>
      <c r="B1248" s="397">
        <v>0</v>
      </c>
      <c r="C1248" s="398"/>
      <c r="D1248" s="399" t="s">
        <v>499</v>
      </c>
      <c r="E1248" s="398"/>
      <c r="F1248" s="400"/>
      <c r="G1248" s="401">
        <v>0</v>
      </c>
      <c r="H1248" s="401">
        <v>0</v>
      </c>
      <c r="I1248" s="401">
        <v>0</v>
      </c>
      <c r="J1248" s="401">
        <v>0</v>
      </c>
      <c r="K1248" s="401">
        <v>0</v>
      </c>
      <c r="L1248" s="401">
        <v>0</v>
      </c>
      <c r="M1248" s="401">
        <v>0</v>
      </c>
      <c r="N1248" s="401">
        <v>0</v>
      </c>
      <c r="O1248" s="401">
        <v>0</v>
      </c>
      <c r="P1248" s="401">
        <v>0</v>
      </c>
      <c r="Q1248" s="401">
        <v>0</v>
      </c>
      <c r="R1248" s="401">
        <v>0</v>
      </c>
      <c r="S1248" s="401">
        <v>0</v>
      </c>
      <c r="T1248" s="401">
        <v>0</v>
      </c>
      <c r="U1248" s="401">
        <v>0</v>
      </c>
      <c r="V1248" s="401">
        <v>0</v>
      </c>
      <c r="W1248" s="401">
        <v>0</v>
      </c>
      <c r="X1248" s="401">
        <v>0</v>
      </c>
      <c r="Y1248" s="401">
        <v>0</v>
      </c>
      <c r="Z1248" s="401">
        <v>0</v>
      </c>
      <c r="AA1248" s="401">
        <v>0</v>
      </c>
      <c r="AB1248" s="401">
        <v>0</v>
      </c>
      <c r="AC1248" s="401">
        <v>0</v>
      </c>
      <c r="AD1248" s="401">
        <v>0</v>
      </c>
      <c r="AE1248" s="401">
        <v>0</v>
      </c>
      <c r="AF1248" s="401">
        <v>0</v>
      </c>
      <c r="AG1248" s="401">
        <v>0</v>
      </c>
      <c r="AH1248" s="401">
        <v>0</v>
      </c>
      <c r="AI1248" s="401">
        <v>0</v>
      </c>
      <c r="AJ1248" s="401">
        <v>0</v>
      </c>
      <c r="AK1248" s="401">
        <v>0</v>
      </c>
      <c r="AL1248" s="401">
        <v>0</v>
      </c>
      <c r="AM1248" s="401">
        <v>0</v>
      </c>
      <c r="AN1248" s="401">
        <v>0</v>
      </c>
      <c r="AO1248" s="401">
        <v>0</v>
      </c>
      <c r="AP1248" s="401">
        <v>0</v>
      </c>
      <c r="AQ1248" s="401">
        <v>0</v>
      </c>
      <c r="AR1248" s="401">
        <v>0</v>
      </c>
      <c r="AS1248" s="401">
        <v>0</v>
      </c>
      <c r="AT1248" s="401">
        <v>0</v>
      </c>
      <c r="AU1248" s="401">
        <v>0</v>
      </c>
      <c r="AV1248" s="401">
        <v>0</v>
      </c>
      <c r="AW1248" s="401">
        <v>0</v>
      </c>
      <c r="AX1248" s="401">
        <v>0</v>
      </c>
      <c r="AY1248" s="401">
        <v>0</v>
      </c>
      <c r="AZ1248" s="401">
        <v>0</v>
      </c>
      <c r="BA1248" s="401">
        <v>0</v>
      </c>
      <c r="BB1248" s="401">
        <v>0</v>
      </c>
      <c r="BC1248" s="401">
        <v>0</v>
      </c>
      <c r="BD1248" s="401">
        <v>0</v>
      </c>
      <c r="BE1248" s="401">
        <v>0</v>
      </c>
      <c r="BF1248" s="401">
        <v>0</v>
      </c>
      <c r="BG1248" s="401">
        <v>0</v>
      </c>
      <c r="BH1248" s="401">
        <v>0</v>
      </c>
      <c r="BI1248" s="401">
        <v>0</v>
      </c>
      <c r="BJ1248" s="196"/>
      <c r="BK1248" s="196"/>
      <c r="BL1248" s="196"/>
      <c r="BM1248" s="196"/>
    </row>
    <row r="1249" spans="1:65" ht="118" x14ac:dyDescent="0.35">
      <c r="A1249" s="196"/>
      <c r="B1249" s="196"/>
      <c r="C1249" s="402"/>
      <c r="D1249" s="404" t="s">
        <v>500</v>
      </c>
      <c r="E1249" s="405">
        <v>0</v>
      </c>
      <c r="F1249" s="406"/>
      <c r="G1249" s="407"/>
      <c r="H1249" s="407"/>
      <c r="I1249" s="407"/>
      <c r="J1249" s="407"/>
      <c r="K1249" s="407"/>
      <c r="L1249" s="407"/>
      <c r="M1249" s="407"/>
      <c r="N1249" s="407"/>
      <c r="O1249" s="407"/>
      <c r="P1249" s="407"/>
      <c r="Q1249" s="425"/>
      <c r="R1249" s="425"/>
      <c r="S1249" s="425"/>
      <c r="T1249" s="425"/>
      <c r="U1249" s="425"/>
      <c r="V1249" s="425"/>
      <c r="W1249" s="425"/>
      <c r="X1249" s="425"/>
      <c r="Y1249" s="425"/>
      <c r="Z1249" s="425"/>
      <c r="AA1249" s="425"/>
      <c r="AB1249" s="425"/>
      <c r="AC1249" s="425"/>
      <c r="AD1249" s="425"/>
      <c r="AE1249" s="425"/>
      <c r="AF1249" s="425"/>
      <c r="AG1249" s="425"/>
      <c r="AH1249" s="425"/>
      <c r="AI1249" s="425"/>
      <c r="AJ1249" s="425"/>
      <c r="AK1249" s="425"/>
      <c r="AL1249" s="425"/>
      <c r="AM1249" s="425"/>
      <c r="AN1249" s="425"/>
      <c r="AO1249" s="425"/>
      <c r="AP1249" s="425"/>
      <c r="AQ1249" s="425"/>
      <c r="AR1249" s="425"/>
      <c r="AS1249" s="425"/>
      <c r="AT1249" s="425"/>
      <c r="AU1249" s="425"/>
      <c r="AV1249" s="425"/>
      <c r="AW1249" s="425"/>
      <c r="AX1249" s="425"/>
      <c r="AY1249" s="425"/>
      <c r="AZ1249" s="425"/>
      <c r="BA1249" s="425"/>
      <c r="BB1249" s="425"/>
      <c r="BC1249" s="425"/>
      <c r="BD1249" s="425"/>
      <c r="BE1249" s="425"/>
      <c r="BF1249" s="425"/>
      <c r="BG1249" s="425"/>
      <c r="BH1249" s="425"/>
      <c r="BI1249" s="425"/>
      <c r="BJ1249" s="196"/>
      <c r="BK1249" s="196"/>
      <c r="BL1249" s="196"/>
      <c r="BM1249" s="196"/>
    </row>
    <row r="1250" spans="1:65" x14ac:dyDescent="0.35">
      <c r="A1250" s="196"/>
      <c r="B1250" s="196"/>
      <c r="C1250" s="402"/>
      <c r="D1250" s="404"/>
      <c r="E1250" s="405">
        <v>1</v>
      </c>
      <c r="F1250" s="406"/>
      <c r="G1250" s="523"/>
      <c r="H1250" s="425">
        <v>0</v>
      </c>
      <c r="I1250" s="425">
        <v>0</v>
      </c>
      <c r="J1250" s="425">
        <v>0</v>
      </c>
      <c r="K1250" s="425">
        <v>0</v>
      </c>
      <c r="L1250" s="425">
        <v>0</v>
      </c>
      <c r="M1250" s="425">
        <v>0</v>
      </c>
      <c r="N1250" s="425">
        <v>0</v>
      </c>
      <c r="O1250" s="425">
        <v>0</v>
      </c>
      <c r="P1250" s="425">
        <v>0</v>
      </c>
      <c r="Q1250" s="425">
        <v>0</v>
      </c>
      <c r="R1250" s="425">
        <v>0</v>
      </c>
      <c r="S1250" s="425">
        <v>0</v>
      </c>
      <c r="T1250" s="425">
        <v>0</v>
      </c>
      <c r="U1250" s="425">
        <v>0</v>
      </c>
      <c r="V1250" s="425">
        <v>0</v>
      </c>
      <c r="W1250" s="425">
        <v>0</v>
      </c>
      <c r="X1250" s="425">
        <v>0</v>
      </c>
      <c r="Y1250" s="425">
        <v>0</v>
      </c>
      <c r="Z1250" s="425">
        <v>0</v>
      </c>
      <c r="AA1250" s="425">
        <v>0</v>
      </c>
      <c r="AB1250" s="425">
        <v>0</v>
      </c>
      <c r="AC1250" s="425">
        <v>0</v>
      </c>
      <c r="AD1250" s="425">
        <v>0</v>
      </c>
      <c r="AE1250" s="425">
        <v>0</v>
      </c>
      <c r="AF1250" s="425">
        <v>0</v>
      </c>
      <c r="AG1250" s="425">
        <v>0</v>
      </c>
      <c r="AH1250" s="425">
        <v>0</v>
      </c>
      <c r="AI1250" s="425">
        <v>0</v>
      </c>
      <c r="AJ1250" s="425">
        <v>0</v>
      </c>
      <c r="AK1250" s="425">
        <v>0</v>
      </c>
      <c r="AL1250" s="425">
        <v>0</v>
      </c>
      <c r="AM1250" s="425">
        <v>0</v>
      </c>
      <c r="AN1250" s="425">
        <v>0</v>
      </c>
      <c r="AO1250" s="425">
        <v>0</v>
      </c>
      <c r="AP1250" s="425">
        <v>0</v>
      </c>
      <c r="AQ1250" s="425">
        <v>0</v>
      </c>
      <c r="AR1250" s="425">
        <v>0</v>
      </c>
      <c r="AS1250" s="425">
        <v>0</v>
      </c>
      <c r="AT1250" s="425">
        <v>0</v>
      </c>
      <c r="AU1250" s="425">
        <v>0</v>
      </c>
      <c r="AV1250" s="425">
        <v>0</v>
      </c>
      <c r="AW1250" s="425">
        <v>0</v>
      </c>
      <c r="AX1250" s="425">
        <v>0</v>
      </c>
      <c r="AY1250" s="425">
        <v>0</v>
      </c>
      <c r="AZ1250" s="425">
        <v>0</v>
      </c>
      <c r="BA1250" s="425">
        <v>0</v>
      </c>
      <c r="BB1250" s="425">
        <v>0</v>
      </c>
      <c r="BC1250" s="425">
        <v>0</v>
      </c>
      <c r="BD1250" s="425">
        <v>0</v>
      </c>
      <c r="BE1250" s="425">
        <v>0</v>
      </c>
      <c r="BF1250" s="425">
        <v>0</v>
      </c>
      <c r="BG1250" s="425">
        <v>0</v>
      </c>
      <c r="BH1250" s="425">
        <v>0</v>
      </c>
      <c r="BI1250" s="425">
        <v>0</v>
      </c>
      <c r="BJ1250" s="196"/>
      <c r="BK1250" s="196"/>
      <c r="BL1250" s="196"/>
      <c r="BM1250" s="196"/>
    </row>
    <row r="1251" spans="1:65" x14ac:dyDescent="0.35">
      <c r="A1251" s="196"/>
      <c r="B1251" s="196"/>
      <c r="C1251" s="402"/>
      <c r="D1251" s="404"/>
      <c r="E1251" s="405">
        <v>2</v>
      </c>
      <c r="F1251" s="406"/>
      <c r="G1251" s="408"/>
      <c r="H1251" s="524"/>
      <c r="I1251" s="425">
        <v>0</v>
      </c>
      <c r="J1251" s="425">
        <v>0</v>
      </c>
      <c r="K1251" s="425">
        <v>0</v>
      </c>
      <c r="L1251" s="425">
        <v>0</v>
      </c>
      <c r="M1251" s="425">
        <v>0</v>
      </c>
      <c r="N1251" s="425">
        <v>0</v>
      </c>
      <c r="O1251" s="425">
        <v>0</v>
      </c>
      <c r="P1251" s="425">
        <v>0</v>
      </c>
      <c r="Q1251" s="425">
        <v>0</v>
      </c>
      <c r="R1251" s="425">
        <v>0</v>
      </c>
      <c r="S1251" s="425">
        <v>0</v>
      </c>
      <c r="T1251" s="425">
        <v>0</v>
      </c>
      <c r="U1251" s="425">
        <v>0</v>
      </c>
      <c r="V1251" s="425">
        <v>0</v>
      </c>
      <c r="W1251" s="425">
        <v>0</v>
      </c>
      <c r="X1251" s="425">
        <v>0</v>
      </c>
      <c r="Y1251" s="425">
        <v>0</v>
      </c>
      <c r="Z1251" s="425">
        <v>0</v>
      </c>
      <c r="AA1251" s="425">
        <v>0</v>
      </c>
      <c r="AB1251" s="425">
        <v>0</v>
      </c>
      <c r="AC1251" s="425">
        <v>0</v>
      </c>
      <c r="AD1251" s="425">
        <v>0</v>
      </c>
      <c r="AE1251" s="425">
        <v>0</v>
      </c>
      <c r="AF1251" s="425">
        <v>0</v>
      </c>
      <c r="AG1251" s="425">
        <v>0</v>
      </c>
      <c r="AH1251" s="425">
        <v>0</v>
      </c>
      <c r="AI1251" s="425">
        <v>0</v>
      </c>
      <c r="AJ1251" s="425">
        <v>0</v>
      </c>
      <c r="AK1251" s="425">
        <v>0</v>
      </c>
      <c r="AL1251" s="425">
        <v>0</v>
      </c>
      <c r="AM1251" s="425">
        <v>0</v>
      </c>
      <c r="AN1251" s="425">
        <v>0</v>
      </c>
      <c r="AO1251" s="425">
        <v>0</v>
      </c>
      <c r="AP1251" s="425">
        <v>0</v>
      </c>
      <c r="AQ1251" s="425">
        <v>0</v>
      </c>
      <c r="AR1251" s="425">
        <v>0</v>
      </c>
      <c r="AS1251" s="425">
        <v>0</v>
      </c>
      <c r="AT1251" s="425">
        <v>0</v>
      </c>
      <c r="AU1251" s="425">
        <v>0</v>
      </c>
      <c r="AV1251" s="425">
        <v>0</v>
      </c>
      <c r="AW1251" s="425">
        <v>0</v>
      </c>
      <c r="AX1251" s="425">
        <v>0</v>
      </c>
      <c r="AY1251" s="425">
        <v>0</v>
      </c>
      <c r="AZ1251" s="425">
        <v>0</v>
      </c>
      <c r="BA1251" s="425">
        <v>0</v>
      </c>
      <c r="BB1251" s="425">
        <v>0</v>
      </c>
      <c r="BC1251" s="425">
        <v>0</v>
      </c>
      <c r="BD1251" s="425">
        <v>0</v>
      </c>
      <c r="BE1251" s="425">
        <v>0</v>
      </c>
      <c r="BF1251" s="425">
        <v>0</v>
      </c>
      <c r="BG1251" s="425">
        <v>0</v>
      </c>
      <c r="BH1251" s="425">
        <v>0</v>
      </c>
      <c r="BI1251" s="425">
        <v>0</v>
      </c>
      <c r="BJ1251" s="407"/>
      <c r="BK1251" s="196"/>
      <c r="BL1251" s="196"/>
      <c r="BM1251" s="196"/>
    </row>
    <row r="1252" spans="1:65" x14ac:dyDescent="0.35">
      <c r="A1252" s="196"/>
      <c r="B1252" s="196"/>
      <c r="C1252" s="402"/>
      <c r="D1252" s="404"/>
      <c r="E1252" s="405">
        <v>3</v>
      </c>
      <c r="F1252" s="406"/>
      <c r="G1252" s="408"/>
      <c r="H1252" s="409"/>
      <c r="I1252" s="524"/>
      <c r="J1252" s="425">
        <v>0</v>
      </c>
      <c r="K1252" s="425">
        <v>0</v>
      </c>
      <c r="L1252" s="425">
        <v>0</v>
      </c>
      <c r="M1252" s="425">
        <v>0</v>
      </c>
      <c r="N1252" s="425">
        <v>0</v>
      </c>
      <c r="O1252" s="425">
        <v>0</v>
      </c>
      <c r="P1252" s="425">
        <v>0</v>
      </c>
      <c r="Q1252" s="425">
        <v>0</v>
      </c>
      <c r="R1252" s="425">
        <v>0</v>
      </c>
      <c r="S1252" s="425">
        <v>0</v>
      </c>
      <c r="T1252" s="425">
        <v>0</v>
      </c>
      <c r="U1252" s="425">
        <v>0</v>
      </c>
      <c r="V1252" s="425">
        <v>0</v>
      </c>
      <c r="W1252" s="425">
        <v>0</v>
      </c>
      <c r="X1252" s="425">
        <v>0</v>
      </c>
      <c r="Y1252" s="425">
        <v>0</v>
      </c>
      <c r="Z1252" s="425">
        <v>0</v>
      </c>
      <c r="AA1252" s="425">
        <v>0</v>
      </c>
      <c r="AB1252" s="425">
        <v>0</v>
      </c>
      <c r="AC1252" s="425">
        <v>0</v>
      </c>
      <c r="AD1252" s="425">
        <v>0</v>
      </c>
      <c r="AE1252" s="425">
        <v>0</v>
      </c>
      <c r="AF1252" s="425">
        <v>0</v>
      </c>
      <c r="AG1252" s="425">
        <v>0</v>
      </c>
      <c r="AH1252" s="425">
        <v>0</v>
      </c>
      <c r="AI1252" s="425">
        <v>0</v>
      </c>
      <c r="AJ1252" s="425">
        <v>0</v>
      </c>
      <c r="AK1252" s="425">
        <v>0</v>
      </c>
      <c r="AL1252" s="425">
        <v>0</v>
      </c>
      <c r="AM1252" s="425">
        <v>0</v>
      </c>
      <c r="AN1252" s="425">
        <v>0</v>
      </c>
      <c r="AO1252" s="425">
        <v>0</v>
      </c>
      <c r="AP1252" s="425">
        <v>0</v>
      </c>
      <c r="AQ1252" s="425">
        <v>0</v>
      </c>
      <c r="AR1252" s="425">
        <v>0</v>
      </c>
      <c r="AS1252" s="425">
        <v>0</v>
      </c>
      <c r="AT1252" s="425">
        <v>0</v>
      </c>
      <c r="AU1252" s="425">
        <v>0</v>
      </c>
      <c r="AV1252" s="425">
        <v>0</v>
      </c>
      <c r="AW1252" s="425">
        <v>0</v>
      </c>
      <c r="AX1252" s="425">
        <v>0</v>
      </c>
      <c r="AY1252" s="425">
        <v>0</v>
      </c>
      <c r="AZ1252" s="425">
        <v>0</v>
      </c>
      <c r="BA1252" s="425">
        <v>0</v>
      </c>
      <c r="BB1252" s="425">
        <v>0</v>
      </c>
      <c r="BC1252" s="425">
        <v>0</v>
      </c>
      <c r="BD1252" s="425">
        <v>0</v>
      </c>
      <c r="BE1252" s="425">
        <v>0</v>
      </c>
      <c r="BF1252" s="425">
        <v>0</v>
      </c>
      <c r="BG1252" s="425">
        <v>0</v>
      </c>
      <c r="BH1252" s="425">
        <v>0</v>
      </c>
      <c r="BI1252" s="425">
        <v>0</v>
      </c>
      <c r="BJ1252" s="196"/>
      <c r="BK1252" s="196"/>
      <c r="BL1252" s="196"/>
      <c r="BM1252" s="196"/>
    </row>
    <row r="1253" spans="1:65" x14ac:dyDescent="0.35">
      <c r="A1253" s="196"/>
      <c r="B1253" s="196"/>
      <c r="C1253" s="402"/>
      <c r="D1253" s="404"/>
      <c r="E1253" s="405">
        <v>4</v>
      </c>
      <c r="F1253" s="406"/>
      <c r="G1253" s="408"/>
      <c r="H1253" s="409"/>
      <c r="I1253" s="409"/>
      <c r="J1253" s="524"/>
      <c r="K1253" s="425">
        <v>0</v>
      </c>
      <c r="L1253" s="425">
        <v>0</v>
      </c>
      <c r="M1253" s="425">
        <v>0</v>
      </c>
      <c r="N1253" s="425">
        <v>0</v>
      </c>
      <c r="O1253" s="425">
        <v>0</v>
      </c>
      <c r="P1253" s="425">
        <v>0</v>
      </c>
      <c r="Q1253" s="425">
        <v>0</v>
      </c>
      <c r="R1253" s="425">
        <v>0</v>
      </c>
      <c r="S1253" s="425">
        <v>0</v>
      </c>
      <c r="T1253" s="425">
        <v>0</v>
      </c>
      <c r="U1253" s="425">
        <v>0</v>
      </c>
      <c r="V1253" s="425">
        <v>0</v>
      </c>
      <c r="W1253" s="425">
        <v>0</v>
      </c>
      <c r="X1253" s="425">
        <v>0</v>
      </c>
      <c r="Y1253" s="425">
        <v>0</v>
      </c>
      <c r="Z1253" s="425">
        <v>0</v>
      </c>
      <c r="AA1253" s="425">
        <v>0</v>
      </c>
      <c r="AB1253" s="425">
        <v>0</v>
      </c>
      <c r="AC1253" s="425">
        <v>0</v>
      </c>
      <c r="AD1253" s="425">
        <v>0</v>
      </c>
      <c r="AE1253" s="425">
        <v>0</v>
      </c>
      <c r="AF1253" s="425">
        <v>0</v>
      </c>
      <c r="AG1253" s="425">
        <v>0</v>
      </c>
      <c r="AH1253" s="425">
        <v>0</v>
      </c>
      <c r="AI1253" s="425">
        <v>0</v>
      </c>
      <c r="AJ1253" s="425">
        <v>0</v>
      </c>
      <c r="AK1253" s="425">
        <v>0</v>
      </c>
      <c r="AL1253" s="425">
        <v>0</v>
      </c>
      <c r="AM1253" s="425">
        <v>0</v>
      </c>
      <c r="AN1253" s="425">
        <v>0</v>
      </c>
      <c r="AO1253" s="425">
        <v>0</v>
      </c>
      <c r="AP1253" s="425">
        <v>0</v>
      </c>
      <c r="AQ1253" s="425">
        <v>0</v>
      </c>
      <c r="AR1253" s="425">
        <v>0</v>
      </c>
      <c r="AS1253" s="425">
        <v>0</v>
      </c>
      <c r="AT1253" s="425">
        <v>0</v>
      </c>
      <c r="AU1253" s="425">
        <v>0</v>
      </c>
      <c r="AV1253" s="425">
        <v>0</v>
      </c>
      <c r="AW1253" s="425">
        <v>0</v>
      </c>
      <c r="AX1253" s="425">
        <v>0</v>
      </c>
      <c r="AY1253" s="425">
        <v>0</v>
      </c>
      <c r="AZ1253" s="425">
        <v>0</v>
      </c>
      <c r="BA1253" s="425">
        <v>0</v>
      </c>
      <c r="BB1253" s="425">
        <v>0</v>
      </c>
      <c r="BC1253" s="425">
        <v>0</v>
      </c>
      <c r="BD1253" s="425">
        <v>0</v>
      </c>
      <c r="BE1253" s="425">
        <v>0</v>
      </c>
      <c r="BF1253" s="425">
        <v>0</v>
      </c>
      <c r="BG1253" s="425">
        <v>0</v>
      </c>
      <c r="BH1253" s="425">
        <v>0</v>
      </c>
      <c r="BI1253" s="425">
        <v>0</v>
      </c>
      <c r="BJ1253" s="196"/>
      <c r="BK1253" s="196"/>
      <c r="BL1253" s="196"/>
      <c r="BM1253" s="196"/>
    </row>
    <row r="1254" spans="1:65" x14ac:dyDescent="0.35">
      <c r="A1254" s="196"/>
      <c r="B1254" s="196"/>
      <c r="C1254" s="402"/>
      <c r="D1254" s="404"/>
      <c r="E1254" s="405">
        <v>5</v>
      </c>
      <c r="F1254" s="406"/>
      <c r="G1254" s="408"/>
      <c r="H1254" s="409"/>
      <c r="I1254" s="409"/>
      <c r="J1254" s="409"/>
      <c r="K1254" s="524"/>
      <c r="L1254" s="425">
        <v>0</v>
      </c>
      <c r="M1254" s="425">
        <v>0</v>
      </c>
      <c r="N1254" s="425">
        <v>0</v>
      </c>
      <c r="O1254" s="425">
        <v>0</v>
      </c>
      <c r="P1254" s="425">
        <v>0</v>
      </c>
      <c r="Q1254" s="425">
        <v>0</v>
      </c>
      <c r="R1254" s="425">
        <v>0</v>
      </c>
      <c r="S1254" s="425">
        <v>0</v>
      </c>
      <c r="T1254" s="425">
        <v>0</v>
      </c>
      <c r="U1254" s="425">
        <v>0</v>
      </c>
      <c r="V1254" s="425">
        <v>0</v>
      </c>
      <c r="W1254" s="425">
        <v>0</v>
      </c>
      <c r="X1254" s="425">
        <v>0</v>
      </c>
      <c r="Y1254" s="425">
        <v>0</v>
      </c>
      <c r="Z1254" s="425">
        <v>0</v>
      </c>
      <c r="AA1254" s="425">
        <v>0</v>
      </c>
      <c r="AB1254" s="425">
        <v>0</v>
      </c>
      <c r="AC1254" s="425">
        <v>0</v>
      </c>
      <c r="AD1254" s="425">
        <v>0</v>
      </c>
      <c r="AE1254" s="425">
        <v>0</v>
      </c>
      <c r="AF1254" s="425">
        <v>0</v>
      </c>
      <c r="AG1254" s="425">
        <v>0</v>
      </c>
      <c r="AH1254" s="425">
        <v>0</v>
      </c>
      <c r="AI1254" s="425">
        <v>0</v>
      </c>
      <c r="AJ1254" s="425">
        <v>0</v>
      </c>
      <c r="AK1254" s="425">
        <v>0</v>
      </c>
      <c r="AL1254" s="425">
        <v>0</v>
      </c>
      <c r="AM1254" s="425">
        <v>0</v>
      </c>
      <c r="AN1254" s="425">
        <v>0</v>
      </c>
      <c r="AO1254" s="425">
        <v>0</v>
      </c>
      <c r="AP1254" s="425">
        <v>0</v>
      </c>
      <c r="AQ1254" s="425">
        <v>0</v>
      </c>
      <c r="AR1254" s="425">
        <v>0</v>
      </c>
      <c r="AS1254" s="425">
        <v>0</v>
      </c>
      <c r="AT1254" s="425">
        <v>0</v>
      </c>
      <c r="AU1254" s="425">
        <v>0</v>
      </c>
      <c r="AV1254" s="425">
        <v>0</v>
      </c>
      <c r="AW1254" s="425">
        <v>0</v>
      </c>
      <c r="AX1254" s="425">
        <v>0</v>
      </c>
      <c r="AY1254" s="425">
        <v>0</v>
      </c>
      <c r="AZ1254" s="425">
        <v>0</v>
      </c>
      <c r="BA1254" s="425">
        <v>0</v>
      </c>
      <c r="BB1254" s="425">
        <v>0</v>
      </c>
      <c r="BC1254" s="425">
        <v>0</v>
      </c>
      <c r="BD1254" s="425">
        <v>0</v>
      </c>
      <c r="BE1254" s="425">
        <v>0</v>
      </c>
      <c r="BF1254" s="425">
        <v>0</v>
      </c>
      <c r="BG1254" s="425">
        <v>0</v>
      </c>
      <c r="BH1254" s="425">
        <v>0</v>
      </c>
      <c r="BI1254" s="425">
        <v>0</v>
      </c>
      <c r="BJ1254" s="196"/>
      <c r="BK1254" s="196"/>
      <c r="BL1254" s="196"/>
      <c r="BM1254" s="196"/>
    </row>
    <row r="1255" spans="1:65" x14ac:dyDescent="0.35">
      <c r="A1255" s="196"/>
      <c r="B1255" s="196"/>
      <c r="C1255" s="402"/>
      <c r="D1255" s="404"/>
      <c r="E1255" s="405">
        <v>6</v>
      </c>
      <c r="F1255" s="406"/>
      <c r="G1255" s="408"/>
      <c r="H1255" s="409"/>
      <c r="I1255" s="409"/>
      <c r="J1255" s="409"/>
      <c r="K1255" s="409"/>
      <c r="L1255" s="524"/>
      <c r="M1255" s="425">
        <v>0</v>
      </c>
      <c r="N1255" s="425">
        <v>0</v>
      </c>
      <c r="O1255" s="425">
        <v>0</v>
      </c>
      <c r="P1255" s="425">
        <v>0</v>
      </c>
      <c r="Q1255" s="425">
        <v>0</v>
      </c>
      <c r="R1255" s="425">
        <v>0</v>
      </c>
      <c r="S1255" s="425">
        <v>0</v>
      </c>
      <c r="T1255" s="425">
        <v>0</v>
      </c>
      <c r="U1255" s="425">
        <v>0</v>
      </c>
      <c r="V1255" s="425">
        <v>0</v>
      </c>
      <c r="W1255" s="425">
        <v>0</v>
      </c>
      <c r="X1255" s="425">
        <v>0</v>
      </c>
      <c r="Y1255" s="425">
        <v>0</v>
      </c>
      <c r="Z1255" s="425">
        <v>0</v>
      </c>
      <c r="AA1255" s="425">
        <v>0</v>
      </c>
      <c r="AB1255" s="425">
        <v>0</v>
      </c>
      <c r="AC1255" s="425">
        <v>0</v>
      </c>
      <c r="AD1255" s="425">
        <v>0</v>
      </c>
      <c r="AE1255" s="425">
        <v>0</v>
      </c>
      <c r="AF1255" s="425">
        <v>0</v>
      </c>
      <c r="AG1255" s="425">
        <v>0</v>
      </c>
      <c r="AH1255" s="425">
        <v>0</v>
      </c>
      <c r="AI1255" s="425">
        <v>0</v>
      </c>
      <c r="AJ1255" s="425">
        <v>0</v>
      </c>
      <c r="AK1255" s="425">
        <v>0</v>
      </c>
      <c r="AL1255" s="425">
        <v>0</v>
      </c>
      <c r="AM1255" s="425">
        <v>0</v>
      </c>
      <c r="AN1255" s="425">
        <v>0</v>
      </c>
      <c r="AO1255" s="425">
        <v>0</v>
      </c>
      <c r="AP1255" s="425">
        <v>0</v>
      </c>
      <c r="AQ1255" s="425">
        <v>0</v>
      </c>
      <c r="AR1255" s="425">
        <v>0</v>
      </c>
      <c r="AS1255" s="425">
        <v>0</v>
      </c>
      <c r="AT1255" s="425">
        <v>0</v>
      </c>
      <c r="AU1255" s="425">
        <v>0</v>
      </c>
      <c r="AV1255" s="425">
        <v>0</v>
      </c>
      <c r="AW1255" s="425">
        <v>0</v>
      </c>
      <c r="AX1255" s="425">
        <v>0</v>
      </c>
      <c r="AY1255" s="425">
        <v>0</v>
      </c>
      <c r="AZ1255" s="425">
        <v>0</v>
      </c>
      <c r="BA1255" s="425">
        <v>0</v>
      </c>
      <c r="BB1255" s="425">
        <v>0</v>
      </c>
      <c r="BC1255" s="425">
        <v>0</v>
      </c>
      <c r="BD1255" s="425">
        <v>0</v>
      </c>
      <c r="BE1255" s="425">
        <v>0</v>
      </c>
      <c r="BF1255" s="425">
        <v>0</v>
      </c>
      <c r="BG1255" s="425">
        <v>0</v>
      </c>
      <c r="BH1255" s="425">
        <v>0</v>
      </c>
      <c r="BI1255" s="425">
        <v>0</v>
      </c>
      <c r="BJ1255" s="196"/>
      <c r="BK1255" s="196"/>
      <c r="BL1255" s="196"/>
      <c r="BM1255" s="196"/>
    </row>
    <row r="1256" spans="1:65" x14ac:dyDescent="0.35">
      <c r="A1256" s="196"/>
      <c r="B1256" s="196"/>
      <c r="C1256" s="402"/>
      <c r="D1256" s="404"/>
      <c r="E1256" s="405">
        <v>7</v>
      </c>
      <c r="F1256" s="406"/>
      <c r="G1256" s="408"/>
      <c r="H1256" s="409"/>
      <c r="I1256" s="409"/>
      <c r="J1256" s="409"/>
      <c r="K1256" s="409"/>
      <c r="L1256" s="409"/>
      <c r="M1256" s="524"/>
      <c r="N1256" s="425">
        <v>0</v>
      </c>
      <c r="O1256" s="425">
        <v>0</v>
      </c>
      <c r="P1256" s="425">
        <v>0</v>
      </c>
      <c r="Q1256" s="425">
        <v>0</v>
      </c>
      <c r="R1256" s="425">
        <v>0</v>
      </c>
      <c r="S1256" s="425">
        <v>0</v>
      </c>
      <c r="T1256" s="425">
        <v>0</v>
      </c>
      <c r="U1256" s="425">
        <v>0</v>
      </c>
      <c r="V1256" s="425">
        <v>0</v>
      </c>
      <c r="W1256" s="425">
        <v>0</v>
      </c>
      <c r="X1256" s="425">
        <v>0</v>
      </c>
      <c r="Y1256" s="425">
        <v>0</v>
      </c>
      <c r="Z1256" s="425">
        <v>0</v>
      </c>
      <c r="AA1256" s="425">
        <v>0</v>
      </c>
      <c r="AB1256" s="425">
        <v>0</v>
      </c>
      <c r="AC1256" s="425">
        <v>0</v>
      </c>
      <c r="AD1256" s="425">
        <v>0</v>
      </c>
      <c r="AE1256" s="425">
        <v>0</v>
      </c>
      <c r="AF1256" s="425">
        <v>0</v>
      </c>
      <c r="AG1256" s="425">
        <v>0</v>
      </c>
      <c r="AH1256" s="425">
        <v>0</v>
      </c>
      <c r="AI1256" s="425">
        <v>0</v>
      </c>
      <c r="AJ1256" s="425">
        <v>0</v>
      </c>
      <c r="AK1256" s="425">
        <v>0</v>
      </c>
      <c r="AL1256" s="425">
        <v>0</v>
      </c>
      <c r="AM1256" s="425">
        <v>0</v>
      </c>
      <c r="AN1256" s="425">
        <v>0</v>
      </c>
      <c r="AO1256" s="425">
        <v>0</v>
      </c>
      <c r="AP1256" s="425">
        <v>0</v>
      </c>
      <c r="AQ1256" s="425">
        <v>0</v>
      </c>
      <c r="AR1256" s="425">
        <v>0</v>
      </c>
      <c r="AS1256" s="425">
        <v>0</v>
      </c>
      <c r="AT1256" s="425">
        <v>0</v>
      </c>
      <c r="AU1256" s="425">
        <v>0</v>
      </c>
      <c r="AV1256" s="425">
        <v>0</v>
      </c>
      <c r="AW1256" s="425">
        <v>0</v>
      </c>
      <c r="AX1256" s="425">
        <v>0</v>
      </c>
      <c r="AY1256" s="425">
        <v>0</v>
      </c>
      <c r="AZ1256" s="425">
        <v>0</v>
      </c>
      <c r="BA1256" s="425">
        <v>0</v>
      </c>
      <c r="BB1256" s="425">
        <v>0</v>
      </c>
      <c r="BC1256" s="425">
        <v>0</v>
      </c>
      <c r="BD1256" s="425">
        <v>0</v>
      </c>
      <c r="BE1256" s="425">
        <v>0</v>
      </c>
      <c r="BF1256" s="425">
        <v>0</v>
      </c>
      <c r="BG1256" s="425">
        <v>0</v>
      </c>
      <c r="BH1256" s="425">
        <v>0</v>
      </c>
      <c r="BI1256" s="425">
        <v>0</v>
      </c>
      <c r="BJ1256" s="196"/>
      <c r="BK1256" s="196"/>
      <c r="BL1256" s="196"/>
      <c r="BM1256" s="196"/>
    </row>
    <row r="1257" spans="1:65" x14ac:dyDescent="0.35">
      <c r="A1257" s="196"/>
      <c r="B1257" s="196"/>
      <c r="C1257" s="402"/>
      <c r="D1257" s="404"/>
      <c r="E1257" s="405">
        <v>8</v>
      </c>
      <c r="F1257" s="406"/>
      <c r="G1257" s="408"/>
      <c r="H1257" s="409"/>
      <c r="I1257" s="409"/>
      <c r="J1257" s="409"/>
      <c r="K1257" s="409"/>
      <c r="L1257" s="409"/>
      <c r="M1257" s="409"/>
      <c r="N1257" s="524"/>
      <c r="O1257" s="425">
        <v>0</v>
      </c>
      <c r="P1257" s="425">
        <v>0</v>
      </c>
      <c r="Q1257" s="425">
        <v>0</v>
      </c>
      <c r="R1257" s="425">
        <v>0</v>
      </c>
      <c r="S1257" s="425">
        <v>0</v>
      </c>
      <c r="T1257" s="425">
        <v>0</v>
      </c>
      <c r="U1257" s="425">
        <v>0</v>
      </c>
      <c r="V1257" s="425">
        <v>0</v>
      </c>
      <c r="W1257" s="425">
        <v>0</v>
      </c>
      <c r="X1257" s="425">
        <v>0</v>
      </c>
      <c r="Y1257" s="425">
        <v>0</v>
      </c>
      <c r="Z1257" s="425">
        <v>0</v>
      </c>
      <c r="AA1257" s="425">
        <v>0</v>
      </c>
      <c r="AB1257" s="425">
        <v>0</v>
      </c>
      <c r="AC1257" s="425">
        <v>0</v>
      </c>
      <c r="AD1257" s="425">
        <v>0</v>
      </c>
      <c r="AE1257" s="425">
        <v>0</v>
      </c>
      <c r="AF1257" s="425">
        <v>0</v>
      </c>
      <c r="AG1257" s="425">
        <v>0</v>
      </c>
      <c r="AH1257" s="425">
        <v>0</v>
      </c>
      <c r="AI1257" s="425">
        <v>0</v>
      </c>
      <c r="AJ1257" s="425">
        <v>0</v>
      </c>
      <c r="AK1257" s="425">
        <v>0</v>
      </c>
      <c r="AL1257" s="425">
        <v>0</v>
      </c>
      <c r="AM1257" s="425">
        <v>0</v>
      </c>
      <c r="AN1257" s="425">
        <v>0</v>
      </c>
      <c r="AO1257" s="425">
        <v>0</v>
      </c>
      <c r="AP1257" s="425">
        <v>0</v>
      </c>
      <c r="AQ1257" s="425">
        <v>0</v>
      </c>
      <c r="AR1257" s="425">
        <v>0</v>
      </c>
      <c r="AS1257" s="425">
        <v>0</v>
      </c>
      <c r="AT1257" s="425">
        <v>0</v>
      </c>
      <c r="AU1257" s="425">
        <v>0</v>
      </c>
      <c r="AV1257" s="425">
        <v>0</v>
      </c>
      <c r="AW1257" s="425">
        <v>0</v>
      </c>
      <c r="AX1257" s="425">
        <v>0</v>
      </c>
      <c r="AY1257" s="425">
        <v>0</v>
      </c>
      <c r="AZ1257" s="425">
        <v>0</v>
      </c>
      <c r="BA1257" s="425">
        <v>0</v>
      </c>
      <c r="BB1257" s="425">
        <v>0</v>
      </c>
      <c r="BC1257" s="425">
        <v>0</v>
      </c>
      <c r="BD1257" s="425">
        <v>0</v>
      </c>
      <c r="BE1257" s="425">
        <v>0</v>
      </c>
      <c r="BF1257" s="425">
        <v>0</v>
      </c>
      <c r="BG1257" s="425">
        <v>0</v>
      </c>
      <c r="BH1257" s="425">
        <v>0</v>
      </c>
      <c r="BI1257" s="425">
        <v>0</v>
      </c>
      <c r="BJ1257" s="196"/>
      <c r="BK1257" s="196"/>
      <c r="BL1257" s="196"/>
      <c r="BM1257" s="196"/>
    </row>
    <row r="1258" spans="1:65" x14ac:dyDescent="0.35">
      <c r="A1258" s="196"/>
      <c r="B1258" s="196"/>
      <c r="C1258" s="402"/>
      <c r="D1258" s="404"/>
      <c r="E1258" s="405">
        <v>9</v>
      </c>
      <c r="F1258" s="406"/>
      <c r="G1258" s="408"/>
      <c r="H1258" s="409"/>
      <c r="I1258" s="409"/>
      <c r="J1258" s="409"/>
      <c r="K1258" s="409"/>
      <c r="L1258" s="409"/>
      <c r="M1258" s="409"/>
      <c r="N1258" s="409"/>
      <c r="O1258" s="524"/>
      <c r="P1258" s="425">
        <v>0</v>
      </c>
      <c r="Q1258" s="425">
        <v>0</v>
      </c>
      <c r="R1258" s="425">
        <v>0</v>
      </c>
      <c r="S1258" s="425">
        <v>0</v>
      </c>
      <c r="T1258" s="425">
        <v>0</v>
      </c>
      <c r="U1258" s="425">
        <v>0</v>
      </c>
      <c r="V1258" s="425">
        <v>0</v>
      </c>
      <c r="W1258" s="425">
        <v>0</v>
      </c>
      <c r="X1258" s="425">
        <v>0</v>
      </c>
      <c r="Y1258" s="425">
        <v>0</v>
      </c>
      <c r="Z1258" s="425">
        <v>0</v>
      </c>
      <c r="AA1258" s="425">
        <v>0</v>
      </c>
      <c r="AB1258" s="425">
        <v>0</v>
      </c>
      <c r="AC1258" s="425">
        <v>0</v>
      </c>
      <c r="AD1258" s="425">
        <v>0</v>
      </c>
      <c r="AE1258" s="425">
        <v>0</v>
      </c>
      <c r="AF1258" s="425">
        <v>0</v>
      </c>
      <c r="AG1258" s="425">
        <v>0</v>
      </c>
      <c r="AH1258" s="425">
        <v>0</v>
      </c>
      <c r="AI1258" s="425">
        <v>0</v>
      </c>
      <c r="AJ1258" s="425">
        <v>0</v>
      </c>
      <c r="AK1258" s="425">
        <v>0</v>
      </c>
      <c r="AL1258" s="425">
        <v>0</v>
      </c>
      <c r="AM1258" s="425">
        <v>0</v>
      </c>
      <c r="AN1258" s="425">
        <v>0</v>
      </c>
      <c r="AO1258" s="425">
        <v>0</v>
      </c>
      <c r="AP1258" s="425">
        <v>0</v>
      </c>
      <c r="AQ1258" s="425">
        <v>0</v>
      </c>
      <c r="AR1258" s="425">
        <v>0</v>
      </c>
      <c r="AS1258" s="425">
        <v>0</v>
      </c>
      <c r="AT1258" s="425">
        <v>0</v>
      </c>
      <c r="AU1258" s="425">
        <v>0</v>
      </c>
      <c r="AV1258" s="425">
        <v>0</v>
      </c>
      <c r="AW1258" s="425">
        <v>0</v>
      </c>
      <c r="AX1258" s="425">
        <v>0</v>
      </c>
      <c r="AY1258" s="425">
        <v>0</v>
      </c>
      <c r="AZ1258" s="425">
        <v>0</v>
      </c>
      <c r="BA1258" s="425">
        <v>0</v>
      </c>
      <c r="BB1258" s="425">
        <v>0</v>
      </c>
      <c r="BC1258" s="425">
        <v>0</v>
      </c>
      <c r="BD1258" s="425">
        <v>0</v>
      </c>
      <c r="BE1258" s="425">
        <v>0</v>
      </c>
      <c r="BF1258" s="425">
        <v>0</v>
      </c>
      <c r="BG1258" s="425">
        <v>0</v>
      </c>
      <c r="BH1258" s="425">
        <v>0</v>
      </c>
      <c r="BI1258" s="425">
        <v>0</v>
      </c>
      <c r="BJ1258" s="196"/>
      <c r="BK1258" s="196"/>
      <c r="BL1258" s="196"/>
      <c r="BM1258" s="196"/>
    </row>
    <row r="1259" spans="1:65" x14ac:dyDescent="0.35">
      <c r="A1259" s="196"/>
      <c r="B1259" s="196"/>
      <c r="C1259" s="402"/>
      <c r="D1259" s="404"/>
      <c r="E1259" s="411">
        <v>10</v>
      </c>
      <c r="F1259" s="406"/>
      <c r="G1259" s="408"/>
      <c r="H1259" s="409"/>
      <c r="I1259" s="409"/>
      <c r="J1259" s="409"/>
      <c r="K1259" s="409"/>
      <c r="L1259" s="409"/>
      <c r="M1259" s="409"/>
      <c r="N1259" s="409"/>
      <c r="O1259" s="409"/>
      <c r="P1259" s="524"/>
      <c r="Q1259" s="425">
        <v>0</v>
      </c>
      <c r="R1259" s="425">
        <v>0</v>
      </c>
      <c r="S1259" s="425">
        <v>0</v>
      </c>
      <c r="T1259" s="425">
        <v>0</v>
      </c>
      <c r="U1259" s="425">
        <v>0</v>
      </c>
      <c r="V1259" s="425">
        <v>0</v>
      </c>
      <c r="W1259" s="425">
        <v>0</v>
      </c>
      <c r="X1259" s="425">
        <v>0</v>
      </c>
      <c r="Y1259" s="425">
        <v>0</v>
      </c>
      <c r="Z1259" s="425">
        <v>0</v>
      </c>
      <c r="AA1259" s="425">
        <v>0</v>
      </c>
      <c r="AB1259" s="425">
        <v>0</v>
      </c>
      <c r="AC1259" s="425">
        <v>0</v>
      </c>
      <c r="AD1259" s="425">
        <v>0</v>
      </c>
      <c r="AE1259" s="425">
        <v>0</v>
      </c>
      <c r="AF1259" s="425">
        <v>0</v>
      </c>
      <c r="AG1259" s="425">
        <v>0</v>
      </c>
      <c r="AH1259" s="425">
        <v>0</v>
      </c>
      <c r="AI1259" s="425">
        <v>0</v>
      </c>
      <c r="AJ1259" s="425">
        <v>0</v>
      </c>
      <c r="AK1259" s="425">
        <v>0</v>
      </c>
      <c r="AL1259" s="425">
        <v>0</v>
      </c>
      <c r="AM1259" s="425">
        <v>0</v>
      </c>
      <c r="AN1259" s="425">
        <v>0</v>
      </c>
      <c r="AO1259" s="425">
        <v>0</v>
      </c>
      <c r="AP1259" s="425">
        <v>0</v>
      </c>
      <c r="AQ1259" s="425">
        <v>0</v>
      </c>
      <c r="AR1259" s="425">
        <v>0</v>
      </c>
      <c r="AS1259" s="425">
        <v>0</v>
      </c>
      <c r="AT1259" s="425">
        <v>0</v>
      </c>
      <c r="AU1259" s="425">
        <v>0</v>
      </c>
      <c r="AV1259" s="425">
        <v>0</v>
      </c>
      <c r="AW1259" s="425">
        <v>0</v>
      </c>
      <c r="AX1259" s="425">
        <v>0</v>
      </c>
      <c r="AY1259" s="425">
        <v>0</v>
      </c>
      <c r="AZ1259" s="425">
        <v>0</v>
      </c>
      <c r="BA1259" s="425">
        <v>0</v>
      </c>
      <c r="BB1259" s="425">
        <v>0</v>
      </c>
      <c r="BC1259" s="425">
        <v>0</v>
      </c>
      <c r="BD1259" s="425">
        <v>0</v>
      </c>
      <c r="BE1259" s="425">
        <v>0</v>
      </c>
      <c r="BF1259" s="425">
        <v>0</v>
      </c>
      <c r="BG1259" s="425">
        <v>0</v>
      </c>
      <c r="BH1259" s="425">
        <v>0</v>
      </c>
      <c r="BI1259" s="425">
        <v>0</v>
      </c>
      <c r="BJ1259" s="196"/>
      <c r="BK1259" s="196"/>
      <c r="BL1259" s="196"/>
      <c r="BM1259" s="196"/>
    </row>
    <row r="1260" spans="1:65" x14ac:dyDescent="0.35">
      <c r="A1260" s="196"/>
      <c r="B1260" s="196"/>
      <c r="C1260" s="402">
        <v>0</v>
      </c>
      <c r="D1260" s="196"/>
      <c r="E1260" s="196"/>
      <c r="F1260" s="412"/>
      <c r="G1260" s="426">
        <v>0</v>
      </c>
      <c r="H1260" s="426">
        <v>0</v>
      </c>
      <c r="I1260" s="426">
        <v>0</v>
      </c>
      <c r="J1260" s="426">
        <v>0</v>
      </c>
      <c r="K1260" s="426">
        <v>0</v>
      </c>
      <c r="L1260" s="426">
        <v>0</v>
      </c>
      <c r="M1260" s="426">
        <v>0</v>
      </c>
      <c r="N1260" s="426">
        <v>0</v>
      </c>
      <c r="O1260" s="426">
        <v>0</v>
      </c>
      <c r="P1260" s="426">
        <v>0</v>
      </c>
      <c r="Q1260" s="426">
        <v>0</v>
      </c>
      <c r="R1260" s="426">
        <v>0</v>
      </c>
      <c r="S1260" s="426">
        <v>0</v>
      </c>
      <c r="T1260" s="426">
        <v>0</v>
      </c>
      <c r="U1260" s="426">
        <v>0</v>
      </c>
      <c r="V1260" s="426">
        <v>0</v>
      </c>
      <c r="W1260" s="426">
        <v>0</v>
      </c>
      <c r="X1260" s="426">
        <v>0</v>
      </c>
      <c r="Y1260" s="426">
        <v>0</v>
      </c>
      <c r="Z1260" s="426">
        <v>0</v>
      </c>
      <c r="AA1260" s="426">
        <v>0</v>
      </c>
      <c r="AB1260" s="426">
        <v>0</v>
      </c>
      <c r="AC1260" s="426">
        <v>0</v>
      </c>
      <c r="AD1260" s="426">
        <v>0</v>
      </c>
      <c r="AE1260" s="426">
        <v>0</v>
      </c>
      <c r="AF1260" s="426">
        <v>0</v>
      </c>
      <c r="AG1260" s="426">
        <v>0</v>
      </c>
      <c r="AH1260" s="426">
        <v>0</v>
      </c>
      <c r="AI1260" s="426">
        <v>0</v>
      </c>
      <c r="AJ1260" s="426">
        <v>0</v>
      </c>
      <c r="AK1260" s="426">
        <v>0</v>
      </c>
      <c r="AL1260" s="426">
        <v>0</v>
      </c>
      <c r="AM1260" s="426">
        <v>0</v>
      </c>
      <c r="AN1260" s="426">
        <v>0</v>
      </c>
      <c r="AO1260" s="426">
        <v>0</v>
      </c>
      <c r="AP1260" s="426">
        <v>0</v>
      </c>
      <c r="AQ1260" s="426">
        <v>0</v>
      </c>
      <c r="AR1260" s="426">
        <v>0</v>
      </c>
      <c r="AS1260" s="426">
        <v>0</v>
      </c>
      <c r="AT1260" s="426">
        <v>0</v>
      </c>
      <c r="AU1260" s="426">
        <v>0</v>
      </c>
      <c r="AV1260" s="426">
        <v>0</v>
      </c>
      <c r="AW1260" s="426">
        <v>0</v>
      </c>
      <c r="AX1260" s="426">
        <v>0</v>
      </c>
      <c r="AY1260" s="426">
        <v>0</v>
      </c>
      <c r="AZ1260" s="426">
        <v>0</v>
      </c>
      <c r="BA1260" s="426">
        <v>0</v>
      </c>
      <c r="BB1260" s="426">
        <v>0</v>
      </c>
      <c r="BC1260" s="426">
        <v>0</v>
      </c>
      <c r="BD1260" s="426">
        <v>0</v>
      </c>
      <c r="BE1260" s="426">
        <v>0</v>
      </c>
      <c r="BF1260" s="426">
        <v>0</v>
      </c>
      <c r="BG1260" s="426">
        <v>0</v>
      </c>
      <c r="BH1260" s="426">
        <v>0</v>
      </c>
      <c r="BI1260" s="426">
        <v>0</v>
      </c>
      <c r="BJ1260" s="196"/>
      <c r="BK1260" s="196"/>
      <c r="BL1260" s="196"/>
      <c r="BM1260" s="196"/>
    </row>
    <row r="1261" spans="1:65" x14ac:dyDescent="0.35">
      <c r="A1261" s="196"/>
      <c r="B1261" s="397">
        <v>0</v>
      </c>
      <c r="C1261" s="398"/>
      <c r="D1261" s="399" t="s">
        <v>499</v>
      </c>
      <c r="E1261" s="398"/>
      <c r="F1261" s="400"/>
      <c r="G1261" s="401">
        <v>0</v>
      </c>
      <c r="H1261" s="401">
        <v>0</v>
      </c>
      <c r="I1261" s="401">
        <v>0</v>
      </c>
      <c r="J1261" s="401">
        <v>0</v>
      </c>
      <c r="K1261" s="401">
        <v>0</v>
      </c>
      <c r="L1261" s="401">
        <v>0</v>
      </c>
      <c r="M1261" s="401">
        <v>0</v>
      </c>
      <c r="N1261" s="401">
        <v>0</v>
      </c>
      <c r="O1261" s="401">
        <v>0</v>
      </c>
      <c r="P1261" s="401">
        <v>0</v>
      </c>
      <c r="Q1261" s="401">
        <v>0</v>
      </c>
      <c r="R1261" s="401">
        <v>0</v>
      </c>
      <c r="S1261" s="401">
        <v>0</v>
      </c>
      <c r="T1261" s="401">
        <v>0</v>
      </c>
      <c r="U1261" s="401">
        <v>0</v>
      </c>
      <c r="V1261" s="401">
        <v>0</v>
      </c>
      <c r="W1261" s="401">
        <v>0</v>
      </c>
      <c r="X1261" s="401">
        <v>0</v>
      </c>
      <c r="Y1261" s="401">
        <v>0</v>
      </c>
      <c r="Z1261" s="401">
        <v>0</v>
      </c>
      <c r="AA1261" s="401">
        <v>0</v>
      </c>
      <c r="AB1261" s="401">
        <v>0</v>
      </c>
      <c r="AC1261" s="401">
        <v>0</v>
      </c>
      <c r="AD1261" s="401">
        <v>0</v>
      </c>
      <c r="AE1261" s="401">
        <v>0</v>
      </c>
      <c r="AF1261" s="401">
        <v>0</v>
      </c>
      <c r="AG1261" s="401">
        <v>0</v>
      </c>
      <c r="AH1261" s="401">
        <v>0</v>
      </c>
      <c r="AI1261" s="401">
        <v>0</v>
      </c>
      <c r="AJ1261" s="401">
        <v>0</v>
      </c>
      <c r="AK1261" s="401">
        <v>0</v>
      </c>
      <c r="AL1261" s="401">
        <v>0</v>
      </c>
      <c r="AM1261" s="401">
        <v>0</v>
      </c>
      <c r="AN1261" s="401">
        <v>0</v>
      </c>
      <c r="AO1261" s="401">
        <v>0</v>
      </c>
      <c r="AP1261" s="401">
        <v>0</v>
      </c>
      <c r="AQ1261" s="401">
        <v>0</v>
      </c>
      <c r="AR1261" s="401">
        <v>0</v>
      </c>
      <c r="AS1261" s="401">
        <v>0</v>
      </c>
      <c r="AT1261" s="401">
        <v>0</v>
      </c>
      <c r="AU1261" s="401">
        <v>0</v>
      </c>
      <c r="AV1261" s="401">
        <v>0</v>
      </c>
      <c r="AW1261" s="401">
        <v>0</v>
      </c>
      <c r="AX1261" s="401">
        <v>0</v>
      </c>
      <c r="AY1261" s="401">
        <v>0</v>
      </c>
      <c r="AZ1261" s="401">
        <v>0</v>
      </c>
      <c r="BA1261" s="401">
        <v>0</v>
      </c>
      <c r="BB1261" s="401">
        <v>0</v>
      </c>
      <c r="BC1261" s="401">
        <v>0</v>
      </c>
      <c r="BD1261" s="401">
        <v>0</v>
      </c>
      <c r="BE1261" s="401">
        <v>0</v>
      </c>
      <c r="BF1261" s="401">
        <v>0</v>
      </c>
      <c r="BG1261" s="401">
        <v>0</v>
      </c>
      <c r="BH1261" s="401">
        <v>0</v>
      </c>
      <c r="BI1261" s="401">
        <v>0</v>
      </c>
      <c r="BJ1261" s="196"/>
      <c r="BK1261" s="196"/>
      <c r="BL1261" s="196"/>
      <c r="BM1261" s="196"/>
    </row>
    <row r="1262" spans="1:65" ht="118" x14ac:dyDescent="0.35">
      <c r="A1262" s="196"/>
      <c r="B1262" s="196"/>
      <c r="C1262" s="402"/>
      <c r="D1262" s="404" t="s">
        <v>500</v>
      </c>
      <c r="E1262" s="405">
        <v>0</v>
      </c>
      <c r="F1262" s="406"/>
      <c r="G1262" s="407"/>
      <c r="H1262" s="407"/>
      <c r="I1262" s="407"/>
      <c r="J1262" s="407"/>
      <c r="K1262" s="407"/>
      <c r="L1262" s="407"/>
      <c r="M1262" s="407"/>
      <c r="N1262" s="407"/>
      <c r="O1262" s="407"/>
      <c r="P1262" s="407"/>
      <c r="Q1262" s="425"/>
      <c r="R1262" s="425"/>
      <c r="S1262" s="425"/>
      <c r="T1262" s="425"/>
      <c r="U1262" s="425"/>
      <c r="V1262" s="425"/>
      <c r="W1262" s="425"/>
      <c r="X1262" s="425"/>
      <c r="Y1262" s="425"/>
      <c r="Z1262" s="425"/>
      <c r="AA1262" s="425"/>
      <c r="AB1262" s="425"/>
      <c r="AC1262" s="425"/>
      <c r="AD1262" s="425"/>
      <c r="AE1262" s="425"/>
      <c r="AF1262" s="425"/>
      <c r="AG1262" s="425"/>
      <c r="AH1262" s="425"/>
      <c r="AI1262" s="425"/>
      <c r="AJ1262" s="425"/>
      <c r="AK1262" s="425"/>
      <c r="AL1262" s="425"/>
      <c r="AM1262" s="425"/>
      <c r="AN1262" s="425"/>
      <c r="AO1262" s="425"/>
      <c r="AP1262" s="425"/>
      <c r="AQ1262" s="425"/>
      <c r="AR1262" s="425"/>
      <c r="AS1262" s="425"/>
      <c r="AT1262" s="425"/>
      <c r="AU1262" s="425"/>
      <c r="AV1262" s="425"/>
      <c r="AW1262" s="425"/>
      <c r="AX1262" s="425"/>
      <c r="AY1262" s="425"/>
      <c r="AZ1262" s="425"/>
      <c r="BA1262" s="425"/>
      <c r="BB1262" s="425"/>
      <c r="BC1262" s="425"/>
      <c r="BD1262" s="425"/>
      <c r="BE1262" s="425"/>
      <c r="BF1262" s="425"/>
      <c r="BG1262" s="425"/>
      <c r="BH1262" s="425"/>
      <c r="BI1262" s="425"/>
      <c r="BJ1262" s="196"/>
      <c r="BK1262" s="196"/>
      <c r="BL1262" s="196"/>
      <c r="BM1262" s="196"/>
    </row>
    <row r="1263" spans="1:65" x14ac:dyDescent="0.35">
      <c r="A1263" s="196"/>
      <c r="B1263" s="196"/>
      <c r="C1263" s="402"/>
      <c r="D1263" s="404"/>
      <c r="E1263" s="405">
        <v>1</v>
      </c>
      <c r="F1263" s="406"/>
      <c r="G1263" s="523"/>
      <c r="H1263" s="425">
        <v>0</v>
      </c>
      <c r="I1263" s="425">
        <v>0</v>
      </c>
      <c r="J1263" s="425">
        <v>0</v>
      </c>
      <c r="K1263" s="425">
        <v>0</v>
      </c>
      <c r="L1263" s="425">
        <v>0</v>
      </c>
      <c r="M1263" s="425">
        <v>0</v>
      </c>
      <c r="N1263" s="425">
        <v>0</v>
      </c>
      <c r="O1263" s="425">
        <v>0</v>
      </c>
      <c r="P1263" s="425">
        <v>0</v>
      </c>
      <c r="Q1263" s="425">
        <v>0</v>
      </c>
      <c r="R1263" s="425">
        <v>0</v>
      </c>
      <c r="S1263" s="425">
        <v>0</v>
      </c>
      <c r="T1263" s="425">
        <v>0</v>
      </c>
      <c r="U1263" s="425">
        <v>0</v>
      </c>
      <c r="V1263" s="425">
        <v>0</v>
      </c>
      <c r="W1263" s="425">
        <v>0</v>
      </c>
      <c r="X1263" s="425">
        <v>0</v>
      </c>
      <c r="Y1263" s="425">
        <v>0</v>
      </c>
      <c r="Z1263" s="425">
        <v>0</v>
      </c>
      <c r="AA1263" s="425">
        <v>0</v>
      </c>
      <c r="AB1263" s="425">
        <v>0</v>
      </c>
      <c r="AC1263" s="425">
        <v>0</v>
      </c>
      <c r="AD1263" s="425">
        <v>0</v>
      </c>
      <c r="AE1263" s="425">
        <v>0</v>
      </c>
      <c r="AF1263" s="425">
        <v>0</v>
      </c>
      <c r="AG1263" s="425">
        <v>0</v>
      </c>
      <c r="AH1263" s="425">
        <v>0</v>
      </c>
      <c r="AI1263" s="425">
        <v>0</v>
      </c>
      <c r="AJ1263" s="425">
        <v>0</v>
      </c>
      <c r="AK1263" s="425">
        <v>0</v>
      </c>
      <c r="AL1263" s="425">
        <v>0</v>
      </c>
      <c r="AM1263" s="425">
        <v>0</v>
      </c>
      <c r="AN1263" s="425">
        <v>0</v>
      </c>
      <c r="AO1263" s="425">
        <v>0</v>
      </c>
      <c r="AP1263" s="425">
        <v>0</v>
      </c>
      <c r="AQ1263" s="425">
        <v>0</v>
      </c>
      <c r="AR1263" s="425">
        <v>0</v>
      </c>
      <c r="AS1263" s="425">
        <v>0</v>
      </c>
      <c r="AT1263" s="425">
        <v>0</v>
      </c>
      <c r="AU1263" s="425">
        <v>0</v>
      </c>
      <c r="AV1263" s="425">
        <v>0</v>
      </c>
      <c r="AW1263" s="425">
        <v>0</v>
      </c>
      <c r="AX1263" s="425">
        <v>0</v>
      </c>
      <c r="AY1263" s="425">
        <v>0</v>
      </c>
      <c r="AZ1263" s="425">
        <v>0</v>
      </c>
      <c r="BA1263" s="425">
        <v>0</v>
      </c>
      <c r="BB1263" s="425">
        <v>0</v>
      </c>
      <c r="BC1263" s="425">
        <v>0</v>
      </c>
      <c r="BD1263" s="425">
        <v>0</v>
      </c>
      <c r="BE1263" s="425">
        <v>0</v>
      </c>
      <c r="BF1263" s="425">
        <v>0</v>
      </c>
      <c r="BG1263" s="425">
        <v>0</v>
      </c>
      <c r="BH1263" s="425">
        <v>0</v>
      </c>
      <c r="BI1263" s="425">
        <v>0</v>
      </c>
      <c r="BJ1263" s="196"/>
      <c r="BK1263" s="196"/>
      <c r="BL1263" s="196"/>
      <c r="BM1263" s="196"/>
    </row>
    <row r="1264" spans="1:65" x14ac:dyDescent="0.35">
      <c r="A1264" s="196"/>
      <c r="B1264" s="196"/>
      <c r="C1264" s="402"/>
      <c r="D1264" s="404"/>
      <c r="E1264" s="405">
        <v>2</v>
      </c>
      <c r="F1264" s="406"/>
      <c r="G1264" s="408"/>
      <c r="H1264" s="524"/>
      <c r="I1264" s="425">
        <v>0</v>
      </c>
      <c r="J1264" s="425">
        <v>0</v>
      </c>
      <c r="K1264" s="425">
        <v>0</v>
      </c>
      <c r="L1264" s="425">
        <v>0</v>
      </c>
      <c r="M1264" s="425">
        <v>0</v>
      </c>
      <c r="N1264" s="425">
        <v>0</v>
      </c>
      <c r="O1264" s="425">
        <v>0</v>
      </c>
      <c r="P1264" s="425">
        <v>0</v>
      </c>
      <c r="Q1264" s="425">
        <v>0</v>
      </c>
      <c r="R1264" s="425">
        <v>0</v>
      </c>
      <c r="S1264" s="425">
        <v>0</v>
      </c>
      <c r="T1264" s="425">
        <v>0</v>
      </c>
      <c r="U1264" s="425">
        <v>0</v>
      </c>
      <c r="V1264" s="425">
        <v>0</v>
      </c>
      <c r="W1264" s="425">
        <v>0</v>
      </c>
      <c r="X1264" s="425">
        <v>0</v>
      </c>
      <c r="Y1264" s="425">
        <v>0</v>
      </c>
      <c r="Z1264" s="425">
        <v>0</v>
      </c>
      <c r="AA1264" s="425">
        <v>0</v>
      </c>
      <c r="AB1264" s="425">
        <v>0</v>
      </c>
      <c r="AC1264" s="425">
        <v>0</v>
      </c>
      <c r="AD1264" s="425">
        <v>0</v>
      </c>
      <c r="AE1264" s="425">
        <v>0</v>
      </c>
      <c r="AF1264" s="425">
        <v>0</v>
      </c>
      <c r="AG1264" s="425">
        <v>0</v>
      </c>
      <c r="AH1264" s="425">
        <v>0</v>
      </c>
      <c r="AI1264" s="425">
        <v>0</v>
      </c>
      <c r="AJ1264" s="425">
        <v>0</v>
      </c>
      <c r="AK1264" s="425">
        <v>0</v>
      </c>
      <c r="AL1264" s="425">
        <v>0</v>
      </c>
      <c r="AM1264" s="425">
        <v>0</v>
      </c>
      <c r="AN1264" s="425">
        <v>0</v>
      </c>
      <c r="AO1264" s="425">
        <v>0</v>
      </c>
      <c r="AP1264" s="425">
        <v>0</v>
      </c>
      <c r="AQ1264" s="425">
        <v>0</v>
      </c>
      <c r="AR1264" s="425">
        <v>0</v>
      </c>
      <c r="AS1264" s="425">
        <v>0</v>
      </c>
      <c r="AT1264" s="425">
        <v>0</v>
      </c>
      <c r="AU1264" s="425">
        <v>0</v>
      </c>
      <c r="AV1264" s="425">
        <v>0</v>
      </c>
      <c r="AW1264" s="425">
        <v>0</v>
      </c>
      <c r="AX1264" s="425">
        <v>0</v>
      </c>
      <c r="AY1264" s="425">
        <v>0</v>
      </c>
      <c r="AZ1264" s="425">
        <v>0</v>
      </c>
      <c r="BA1264" s="425">
        <v>0</v>
      </c>
      <c r="BB1264" s="425">
        <v>0</v>
      </c>
      <c r="BC1264" s="425">
        <v>0</v>
      </c>
      <c r="BD1264" s="425">
        <v>0</v>
      </c>
      <c r="BE1264" s="425">
        <v>0</v>
      </c>
      <c r="BF1264" s="425">
        <v>0</v>
      </c>
      <c r="BG1264" s="425">
        <v>0</v>
      </c>
      <c r="BH1264" s="425">
        <v>0</v>
      </c>
      <c r="BI1264" s="425">
        <v>0</v>
      </c>
      <c r="BJ1264" s="407"/>
      <c r="BK1264" s="196"/>
      <c r="BL1264" s="196"/>
      <c r="BM1264" s="196"/>
    </row>
    <row r="1265" spans="1:65" x14ac:dyDescent="0.35">
      <c r="A1265" s="196"/>
      <c r="B1265" s="196"/>
      <c r="C1265" s="402"/>
      <c r="D1265" s="404"/>
      <c r="E1265" s="405">
        <v>3</v>
      </c>
      <c r="F1265" s="406"/>
      <c r="G1265" s="408"/>
      <c r="H1265" s="409"/>
      <c r="I1265" s="524"/>
      <c r="J1265" s="425">
        <v>0</v>
      </c>
      <c r="K1265" s="425">
        <v>0</v>
      </c>
      <c r="L1265" s="425">
        <v>0</v>
      </c>
      <c r="M1265" s="425">
        <v>0</v>
      </c>
      <c r="N1265" s="425">
        <v>0</v>
      </c>
      <c r="O1265" s="425">
        <v>0</v>
      </c>
      <c r="P1265" s="425">
        <v>0</v>
      </c>
      <c r="Q1265" s="425">
        <v>0</v>
      </c>
      <c r="R1265" s="425">
        <v>0</v>
      </c>
      <c r="S1265" s="425">
        <v>0</v>
      </c>
      <c r="T1265" s="425">
        <v>0</v>
      </c>
      <c r="U1265" s="425">
        <v>0</v>
      </c>
      <c r="V1265" s="425">
        <v>0</v>
      </c>
      <c r="W1265" s="425">
        <v>0</v>
      </c>
      <c r="X1265" s="425">
        <v>0</v>
      </c>
      <c r="Y1265" s="425">
        <v>0</v>
      </c>
      <c r="Z1265" s="425">
        <v>0</v>
      </c>
      <c r="AA1265" s="425">
        <v>0</v>
      </c>
      <c r="AB1265" s="425">
        <v>0</v>
      </c>
      <c r="AC1265" s="425">
        <v>0</v>
      </c>
      <c r="AD1265" s="425">
        <v>0</v>
      </c>
      <c r="AE1265" s="425">
        <v>0</v>
      </c>
      <c r="AF1265" s="425">
        <v>0</v>
      </c>
      <c r="AG1265" s="425">
        <v>0</v>
      </c>
      <c r="AH1265" s="425">
        <v>0</v>
      </c>
      <c r="AI1265" s="425">
        <v>0</v>
      </c>
      <c r="AJ1265" s="425">
        <v>0</v>
      </c>
      <c r="AK1265" s="425">
        <v>0</v>
      </c>
      <c r="AL1265" s="425">
        <v>0</v>
      </c>
      <c r="AM1265" s="425">
        <v>0</v>
      </c>
      <c r="AN1265" s="425">
        <v>0</v>
      </c>
      <c r="AO1265" s="425">
        <v>0</v>
      </c>
      <c r="AP1265" s="425">
        <v>0</v>
      </c>
      <c r="AQ1265" s="425">
        <v>0</v>
      </c>
      <c r="AR1265" s="425">
        <v>0</v>
      </c>
      <c r="AS1265" s="425">
        <v>0</v>
      </c>
      <c r="AT1265" s="425">
        <v>0</v>
      </c>
      <c r="AU1265" s="425">
        <v>0</v>
      </c>
      <c r="AV1265" s="425">
        <v>0</v>
      </c>
      <c r="AW1265" s="425">
        <v>0</v>
      </c>
      <c r="AX1265" s="425">
        <v>0</v>
      </c>
      <c r="AY1265" s="425">
        <v>0</v>
      </c>
      <c r="AZ1265" s="425">
        <v>0</v>
      </c>
      <c r="BA1265" s="425">
        <v>0</v>
      </c>
      <c r="BB1265" s="425">
        <v>0</v>
      </c>
      <c r="BC1265" s="425">
        <v>0</v>
      </c>
      <c r="BD1265" s="425">
        <v>0</v>
      </c>
      <c r="BE1265" s="425">
        <v>0</v>
      </c>
      <c r="BF1265" s="425">
        <v>0</v>
      </c>
      <c r="BG1265" s="425">
        <v>0</v>
      </c>
      <c r="BH1265" s="425">
        <v>0</v>
      </c>
      <c r="BI1265" s="425">
        <v>0</v>
      </c>
      <c r="BJ1265" s="196"/>
      <c r="BK1265" s="196"/>
      <c r="BL1265" s="196"/>
      <c r="BM1265" s="196"/>
    </row>
    <row r="1266" spans="1:65" x14ac:dyDescent="0.35">
      <c r="A1266" s="196"/>
      <c r="B1266" s="196"/>
      <c r="C1266" s="402"/>
      <c r="D1266" s="404"/>
      <c r="E1266" s="405">
        <v>4</v>
      </c>
      <c r="F1266" s="406"/>
      <c r="G1266" s="408"/>
      <c r="H1266" s="409"/>
      <c r="I1266" s="409"/>
      <c r="J1266" s="524"/>
      <c r="K1266" s="425">
        <v>0</v>
      </c>
      <c r="L1266" s="425">
        <v>0</v>
      </c>
      <c r="M1266" s="425">
        <v>0</v>
      </c>
      <c r="N1266" s="425">
        <v>0</v>
      </c>
      <c r="O1266" s="425">
        <v>0</v>
      </c>
      <c r="P1266" s="425">
        <v>0</v>
      </c>
      <c r="Q1266" s="425">
        <v>0</v>
      </c>
      <c r="R1266" s="425">
        <v>0</v>
      </c>
      <c r="S1266" s="425">
        <v>0</v>
      </c>
      <c r="T1266" s="425">
        <v>0</v>
      </c>
      <c r="U1266" s="425">
        <v>0</v>
      </c>
      <c r="V1266" s="425">
        <v>0</v>
      </c>
      <c r="W1266" s="425">
        <v>0</v>
      </c>
      <c r="X1266" s="425">
        <v>0</v>
      </c>
      <c r="Y1266" s="425">
        <v>0</v>
      </c>
      <c r="Z1266" s="425">
        <v>0</v>
      </c>
      <c r="AA1266" s="425">
        <v>0</v>
      </c>
      <c r="AB1266" s="425">
        <v>0</v>
      </c>
      <c r="AC1266" s="425">
        <v>0</v>
      </c>
      <c r="AD1266" s="425">
        <v>0</v>
      </c>
      <c r="AE1266" s="425">
        <v>0</v>
      </c>
      <c r="AF1266" s="425">
        <v>0</v>
      </c>
      <c r="AG1266" s="425">
        <v>0</v>
      </c>
      <c r="AH1266" s="425">
        <v>0</v>
      </c>
      <c r="AI1266" s="425">
        <v>0</v>
      </c>
      <c r="AJ1266" s="425">
        <v>0</v>
      </c>
      <c r="AK1266" s="425">
        <v>0</v>
      </c>
      <c r="AL1266" s="425">
        <v>0</v>
      </c>
      <c r="AM1266" s="425">
        <v>0</v>
      </c>
      <c r="AN1266" s="425">
        <v>0</v>
      </c>
      <c r="AO1266" s="425">
        <v>0</v>
      </c>
      <c r="AP1266" s="425">
        <v>0</v>
      </c>
      <c r="AQ1266" s="425">
        <v>0</v>
      </c>
      <c r="AR1266" s="425">
        <v>0</v>
      </c>
      <c r="AS1266" s="425">
        <v>0</v>
      </c>
      <c r="AT1266" s="425">
        <v>0</v>
      </c>
      <c r="AU1266" s="425">
        <v>0</v>
      </c>
      <c r="AV1266" s="425">
        <v>0</v>
      </c>
      <c r="AW1266" s="425">
        <v>0</v>
      </c>
      <c r="AX1266" s="425">
        <v>0</v>
      </c>
      <c r="AY1266" s="425">
        <v>0</v>
      </c>
      <c r="AZ1266" s="425">
        <v>0</v>
      </c>
      <c r="BA1266" s="425">
        <v>0</v>
      </c>
      <c r="BB1266" s="425">
        <v>0</v>
      </c>
      <c r="BC1266" s="425">
        <v>0</v>
      </c>
      <c r="BD1266" s="425">
        <v>0</v>
      </c>
      <c r="BE1266" s="425">
        <v>0</v>
      </c>
      <c r="BF1266" s="425">
        <v>0</v>
      </c>
      <c r="BG1266" s="425">
        <v>0</v>
      </c>
      <c r="BH1266" s="425">
        <v>0</v>
      </c>
      <c r="BI1266" s="425">
        <v>0</v>
      </c>
      <c r="BJ1266" s="196"/>
      <c r="BK1266" s="196"/>
      <c r="BL1266" s="196"/>
      <c r="BM1266" s="196"/>
    </row>
    <row r="1267" spans="1:65" x14ac:dyDescent="0.35">
      <c r="A1267" s="196"/>
      <c r="B1267" s="196"/>
      <c r="C1267" s="402"/>
      <c r="D1267" s="404"/>
      <c r="E1267" s="405">
        <v>5</v>
      </c>
      <c r="F1267" s="406"/>
      <c r="G1267" s="408"/>
      <c r="H1267" s="409"/>
      <c r="I1267" s="409"/>
      <c r="J1267" s="409"/>
      <c r="K1267" s="524"/>
      <c r="L1267" s="425">
        <v>0</v>
      </c>
      <c r="M1267" s="425">
        <v>0</v>
      </c>
      <c r="N1267" s="425">
        <v>0</v>
      </c>
      <c r="O1267" s="425">
        <v>0</v>
      </c>
      <c r="P1267" s="425">
        <v>0</v>
      </c>
      <c r="Q1267" s="425">
        <v>0</v>
      </c>
      <c r="R1267" s="425">
        <v>0</v>
      </c>
      <c r="S1267" s="425">
        <v>0</v>
      </c>
      <c r="T1267" s="425">
        <v>0</v>
      </c>
      <c r="U1267" s="425">
        <v>0</v>
      </c>
      <c r="V1267" s="425">
        <v>0</v>
      </c>
      <c r="W1267" s="425">
        <v>0</v>
      </c>
      <c r="X1267" s="425">
        <v>0</v>
      </c>
      <c r="Y1267" s="425">
        <v>0</v>
      </c>
      <c r="Z1267" s="425">
        <v>0</v>
      </c>
      <c r="AA1267" s="425">
        <v>0</v>
      </c>
      <c r="AB1267" s="425">
        <v>0</v>
      </c>
      <c r="AC1267" s="425">
        <v>0</v>
      </c>
      <c r="AD1267" s="425">
        <v>0</v>
      </c>
      <c r="AE1267" s="425">
        <v>0</v>
      </c>
      <c r="AF1267" s="425">
        <v>0</v>
      </c>
      <c r="AG1267" s="425">
        <v>0</v>
      </c>
      <c r="AH1267" s="425">
        <v>0</v>
      </c>
      <c r="AI1267" s="425">
        <v>0</v>
      </c>
      <c r="AJ1267" s="425">
        <v>0</v>
      </c>
      <c r="AK1267" s="425">
        <v>0</v>
      </c>
      <c r="AL1267" s="425">
        <v>0</v>
      </c>
      <c r="AM1267" s="425">
        <v>0</v>
      </c>
      <c r="AN1267" s="425">
        <v>0</v>
      </c>
      <c r="AO1267" s="425">
        <v>0</v>
      </c>
      <c r="AP1267" s="425">
        <v>0</v>
      </c>
      <c r="AQ1267" s="425">
        <v>0</v>
      </c>
      <c r="AR1267" s="425">
        <v>0</v>
      </c>
      <c r="AS1267" s="425">
        <v>0</v>
      </c>
      <c r="AT1267" s="425">
        <v>0</v>
      </c>
      <c r="AU1267" s="425">
        <v>0</v>
      </c>
      <c r="AV1267" s="425">
        <v>0</v>
      </c>
      <c r="AW1267" s="425">
        <v>0</v>
      </c>
      <c r="AX1267" s="425">
        <v>0</v>
      </c>
      <c r="AY1267" s="425">
        <v>0</v>
      </c>
      <c r="AZ1267" s="425">
        <v>0</v>
      </c>
      <c r="BA1267" s="425">
        <v>0</v>
      </c>
      <c r="BB1267" s="425">
        <v>0</v>
      </c>
      <c r="BC1267" s="425">
        <v>0</v>
      </c>
      <c r="BD1267" s="425">
        <v>0</v>
      </c>
      <c r="BE1267" s="425">
        <v>0</v>
      </c>
      <c r="BF1267" s="425">
        <v>0</v>
      </c>
      <c r="BG1267" s="425">
        <v>0</v>
      </c>
      <c r="BH1267" s="425">
        <v>0</v>
      </c>
      <c r="BI1267" s="425">
        <v>0</v>
      </c>
      <c r="BJ1267" s="196"/>
      <c r="BK1267" s="196"/>
      <c r="BL1267" s="196"/>
      <c r="BM1267" s="196"/>
    </row>
    <row r="1268" spans="1:65" x14ac:dyDescent="0.35">
      <c r="A1268" s="196"/>
      <c r="B1268" s="196"/>
      <c r="C1268" s="402"/>
      <c r="D1268" s="404"/>
      <c r="E1268" s="405">
        <v>6</v>
      </c>
      <c r="F1268" s="406"/>
      <c r="G1268" s="408"/>
      <c r="H1268" s="409"/>
      <c r="I1268" s="409"/>
      <c r="J1268" s="409"/>
      <c r="K1268" s="409"/>
      <c r="L1268" s="524"/>
      <c r="M1268" s="425">
        <v>0</v>
      </c>
      <c r="N1268" s="425">
        <v>0</v>
      </c>
      <c r="O1268" s="425">
        <v>0</v>
      </c>
      <c r="P1268" s="425">
        <v>0</v>
      </c>
      <c r="Q1268" s="425">
        <v>0</v>
      </c>
      <c r="R1268" s="425">
        <v>0</v>
      </c>
      <c r="S1268" s="425">
        <v>0</v>
      </c>
      <c r="T1268" s="425">
        <v>0</v>
      </c>
      <c r="U1268" s="425">
        <v>0</v>
      </c>
      <c r="V1268" s="425">
        <v>0</v>
      </c>
      <c r="W1268" s="425">
        <v>0</v>
      </c>
      <c r="X1268" s="425">
        <v>0</v>
      </c>
      <c r="Y1268" s="425">
        <v>0</v>
      </c>
      <c r="Z1268" s="425">
        <v>0</v>
      </c>
      <c r="AA1268" s="425">
        <v>0</v>
      </c>
      <c r="AB1268" s="425">
        <v>0</v>
      </c>
      <c r="AC1268" s="425">
        <v>0</v>
      </c>
      <c r="AD1268" s="425">
        <v>0</v>
      </c>
      <c r="AE1268" s="425">
        <v>0</v>
      </c>
      <c r="AF1268" s="425">
        <v>0</v>
      </c>
      <c r="AG1268" s="425">
        <v>0</v>
      </c>
      <c r="AH1268" s="425">
        <v>0</v>
      </c>
      <c r="AI1268" s="425">
        <v>0</v>
      </c>
      <c r="AJ1268" s="425">
        <v>0</v>
      </c>
      <c r="AK1268" s="425">
        <v>0</v>
      </c>
      <c r="AL1268" s="425">
        <v>0</v>
      </c>
      <c r="AM1268" s="425">
        <v>0</v>
      </c>
      <c r="AN1268" s="425">
        <v>0</v>
      </c>
      <c r="AO1268" s="425">
        <v>0</v>
      </c>
      <c r="AP1268" s="425">
        <v>0</v>
      </c>
      <c r="AQ1268" s="425">
        <v>0</v>
      </c>
      <c r="AR1268" s="425">
        <v>0</v>
      </c>
      <c r="AS1268" s="425">
        <v>0</v>
      </c>
      <c r="AT1268" s="425">
        <v>0</v>
      </c>
      <c r="AU1268" s="425">
        <v>0</v>
      </c>
      <c r="AV1268" s="425">
        <v>0</v>
      </c>
      <c r="AW1268" s="425">
        <v>0</v>
      </c>
      <c r="AX1268" s="425">
        <v>0</v>
      </c>
      <c r="AY1268" s="425">
        <v>0</v>
      </c>
      <c r="AZ1268" s="425">
        <v>0</v>
      </c>
      <c r="BA1268" s="425">
        <v>0</v>
      </c>
      <c r="BB1268" s="425">
        <v>0</v>
      </c>
      <c r="BC1268" s="425">
        <v>0</v>
      </c>
      <c r="BD1268" s="425">
        <v>0</v>
      </c>
      <c r="BE1268" s="425">
        <v>0</v>
      </c>
      <c r="BF1268" s="425">
        <v>0</v>
      </c>
      <c r="BG1268" s="425">
        <v>0</v>
      </c>
      <c r="BH1268" s="425">
        <v>0</v>
      </c>
      <c r="BI1268" s="425">
        <v>0</v>
      </c>
      <c r="BJ1268" s="196"/>
      <c r="BK1268" s="196"/>
      <c r="BL1268" s="196"/>
      <c r="BM1268" s="196"/>
    </row>
    <row r="1269" spans="1:65" x14ac:dyDescent="0.35">
      <c r="A1269" s="196"/>
      <c r="B1269" s="196"/>
      <c r="C1269" s="402"/>
      <c r="D1269" s="404"/>
      <c r="E1269" s="405">
        <v>7</v>
      </c>
      <c r="F1269" s="406"/>
      <c r="G1269" s="408"/>
      <c r="H1269" s="409"/>
      <c r="I1269" s="409"/>
      <c r="J1269" s="409"/>
      <c r="K1269" s="409"/>
      <c r="L1269" s="409"/>
      <c r="M1269" s="524"/>
      <c r="N1269" s="425">
        <v>0</v>
      </c>
      <c r="O1269" s="425">
        <v>0</v>
      </c>
      <c r="P1269" s="425">
        <v>0</v>
      </c>
      <c r="Q1269" s="425">
        <v>0</v>
      </c>
      <c r="R1269" s="425">
        <v>0</v>
      </c>
      <c r="S1269" s="425">
        <v>0</v>
      </c>
      <c r="T1269" s="425">
        <v>0</v>
      </c>
      <c r="U1269" s="425">
        <v>0</v>
      </c>
      <c r="V1269" s="425">
        <v>0</v>
      </c>
      <c r="W1269" s="425">
        <v>0</v>
      </c>
      <c r="X1269" s="425">
        <v>0</v>
      </c>
      <c r="Y1269" s="425">
        <v>0</v>
      </c>
      <c r="Z1269" s="425">
        <v>0</v>
      </c>
      <c r="AA1269" s="425">
        <v>0</v>
      </c>
      <c r="AB1269" s="425">
        <v>0</v>
      </c>
      <c r="AC1269" s="425">
        <v>0</v>
      </c>
      <c r="AD1269" s="425">
        <v>0</v>
      </c>
      <c r="AE1269" s="425">
        <v>0</v>
      </c>
      <c r="AF1269" s="425">
        <v>0</v>
      </c>
      <c r="AG1269" s="425">
        <v>0</v>
      </c>
      <c r="AH1269" s="425">
        <v>0</v>
      </c>
      <c r="AI1269" s="425">
        <v>0</v>
      </c>
      <c r="AJ1269" s="425">
        <v>0</v>
      </c>
      <c r="AK1269" s="425">
        <v>0</v>
      </c>
      <c r="AL1269" s="425">
        <v>0</v>
      </c>
      <c r="AM1269" s="425">
        <v>0</v>
      </c>
      <c r="AN1269" s="425">
        <v>0</v>
      </c>
      <c r="AO1269" s="425">
        <v>0</v>
      </c>
      <c r="AP1269" s="425">
        <v>0</v>
      </c>
      <c r="AQ1269" s="425">
        <v>0</v>
      </c>
      <c r="AR1269" s="425">
        <v>0</v>
      </c>
      <c r="AS1269" s="425">
        <v>0</v>
      </c>
      <c r="AT1269" s="425">
        <v>0</v>
      </c>
      <c r="AU1269" s="425">
        <v>0</v>
      </c>
      <c r="AV1269" s="425">
        <v>0</v>
      </c>
      <c r="AW1269" s="425">
        <v>0</v>
      </c>
      <c r="AX1269" s="425">
        <v>0</v>
      </c>
      <c r="AY1269" s="425">
        <v>0</v>
      </c>
      <c r="AZ1269" s="425">
        <v>0</v>
      </c>
      <c r="BA1269" s="425">
        <v>0</v>
      </c>
      <c r="BB1269" s="425">
        <v>0</v>
      </c>
      <c r="BC1269" s="425">
        <v>0</v>
      </c>
      <c r="BD1269" s="425">
        <v>0</v>
      </c>
      <c r="BE1269" s="425">
        <v>0</v>
      </c>
      <c r="BF1269" s="425">
        <v>0</v>
      </c>
      <c r="BG1269" s="425">
        <v>0</v>
      </c>
      <c r="BH1269" s="425">
        <v>0</v>
      </c>
      <c r="BI1269" s="425">
        <v>0</v>
      </c>
      <c r="BJ1269" s="196"/>
      <c r="BK1269" s="196"/>
      <c r="BL1269" s="196"/>
      <c r="BM1269" s="196"/>
    </row>
    <row r="1270" spans="1:65" x14ac:dyDescent="0.35">
      <c r="A1270" s="196"/>
      <c r="B1270" s="196"/>
      <c r="C1270" s="402"/>
      <c r="D1270" s="404"/>
      <c r="E1270" s="405">
        <v>8</v>
      </c>
      <c r="F1270" s="406"/>
      <c r="G1270" s="408"/>
      <c r="H1270" s="409"/>
      <c r="I1270" s="409"/>
      <c r="J1270" s="409"/>
      <c r="K1270" s="409"/>
      <c r="L1270" s="409"/>
      <c r="M1270" s="409"/>
      <c r="N1270" s="524"/>
      <c r="O1270" s="425">
        <v>0</v>
      </c>
      <c r="P1270" s="425">
        <v>0</v>
      </c>
      <c r="Q1270" s="425">
        <v>0</v>
      </c>
      <c r="R1270" s="425">
        <v>0</v>
      </c>
      <c r="S1270" s="425">
        <v>0</v>
      </c>
      <c r="T1270" s="425">
        <v>0</v>
      </c>
      <c r="U1270" s="425">
        <v>0</v>
      </c>
      <c r="V1270" s="425">
        <v>0</v>
      </c>
      <c r="W1270" s="425">
        <v>0</v>
      </c>
      <c r="X1270" s="425">
        <v>0</v>
      </c>
      <c r="Y1270" s="425">
        <v>0</v>
      </c>
      <c r="Z1270" s="425">
        <v>0</v>
      </c>
      <c r="AA1270" s="425">
        <v>0</v>
      </c>
      <c r="AB1270" s="425">
        <v>0</v>
      </c>
      <c r="AC1270" s="425">
        <v>0</v>
      </c>
      <c r="AD1270" s="425">
        <v>0</v>
      </c>
      <c r="AE1270" s="425">
        <v>0</v>
      </c>
      <c r="AF1270" s="425">
        <v>0</v>
      </c>
      <c r="AG1270" s="425">
        <v>0</v>
      </c>
      <c r="AH1270" s="425">
        <v>0</v>
      </c>
      <c r="AI1270" s="425">
        <v>0</v>
      </c>
      <c r="AJ1270" s="425">
        <v>0</v>
      </c>
      <c r="AK1270" s="425">
        <v>0</v>
      </c>
      <c r="AL1270" s="425">
        <v>0</v>
      </c>
      <c r="AM1270" s="425">
        <v>0</v>
      </c>
      <c r="AN1270" s="425">
        <v>0</v>
      </c>
      <c r="AO1270" s="425">
        <v>0</v>
      </c>
      <c r="AP1270" s="425">
        <v>0</v>
      </c>
      <c r="AQ1270" s="425">
        <v>0</v>
      </c>
      <c r="AR1270" s="425">
        <v>0</v>
      </c>
      <c r="AS1270" s="425">
        <v>0</v>
      </c>
      <c r="AT1270" s="425">
        <v>0</v>
      </c>
      <c r="AU1270" s="425">
        <v>0</v>
      </c>
      <c r="AV1270" s="425">
        <v>0</v>
      </c>
      <c r="AW1270" s="425">
        <v>0</v>
      </c>
      <c r="AX1270" s="425">
        <v>0</v>
      </c>
      <c r="AY1270" s="425">
        <v>0</v>
      </c>
      <c r="AZ1270" s="425">
        <v>0</v>
      </c>
      <c r="BA1270" s="425">
        <v>0</v>
      </c>
      <c r="BB1270" s="425">
        <v>0</v>
      </c>
      <c r="BC1270" s="425">
        <v>0</v>
      </c>
      <c r="BD1270" s="425">
        <v>0</v>
      </c>
      <c r="BE1270" s="425">
        <v>0</v>
      </c>
      <c r="BF1270" s="425">
        <v>0</v>
      </c>
      <c r="BG1270" s="425">
        <v>0</v>
      </c>
      <c r="BH1270" s="425">
        <v>0</v>
      </c>
      <c r="BI1270" s="425">
        <v>0</v>
      </c>
      <c r="BJ1270" s="196"/>
      <c r="BK1270" s="196"/>
      <c r="BL1270" s="196"/>
      <c r="BM1270" s="196"/>
    </row>
    <row r="1271" spans="1:65" x14ac:dyDescent="0.35">
      <c r="A1271" s="196"/>
      <c r="B1271" s="196"/>
      <c r="C1271" s="402"/>
      <c r="D1271" s="404"/>
      <c r="E1271" s="405">
        <v>9</v>
      </c>
      <c r="F1271" s="406"/>
      <c r="G1271" s="408"/>
      <c r="H1271" s="409"/>
      <c r="I1271" s="409"/>
      <c r="J1271" s="409"/>
      <c r="K1271" s="409"/>
      <c r="L1271" s="409"/>
      <c r="M1271" s="409"/>
      <c r="N1271" s="409"/>
      <c r="O1271" s="524"/>
      <c r="P1271" s="425">
        <v>0</v>
      </c>
      <c r="Q1271" s="425">
        <v>0</v>
      </c>
      <c r="R1271" s="425">
        <v>0</v>
      </c>
      <c r="S1271" s="425">
        <v>0</v>
      </c>
      <c r="T1271" s="425">
        <v>0</v>
      </c>
      <c r="U1271" s="425">
        <v>0</v>
      </c>
      <c r="V1271" s="425">
        <v>0</v>
      </c>
      <c r="W1271" s="425">
        <v>0</v>
      </c>
      <c r="X1271" s="425">
        <v>0</v>
      </c>
      <c r="Y1271" s="425">
        <v>0</v>
      </c>
      <c r="Z1271" s="425">
        <v>0</v>
      </c>
      <c r="AA1271" s="425">
        <v>0</v>
      </c>
      <c r="AB1271" s="425">
        <v>0</v>
      </c>
      <c r="AC1271" s="425">
        <v>0</v>
      </c>
      <c r="AD1271" s="425">
        <v>0</v>
      </c>
      <c r="AE1271" s="425">
        <v>0</v>
      </c>
      <c r="AF1271" s="425">
        <v>0</v>
      </c>
      <c r="AG1271" s="425">
        <v>0</v>
      </c>
      <c r="AH1271" s="425">
        <v>0</v>
      </c>
      <c r="AI1271" s="425">
        <v>0</v>
      </c>
      <c r="AJ1271" s="425">
        <v>0</v>
      </c>
      <c r="AK1271" s="425">
        <v>0</v>
      </c>
      <c r="AL1271" s="425">
        <v>0</v>
      </c>
      <c r="AM1271" s="425">
        <v>0</v>
      </c>
      <c r="AN1271" s="425">
        <v>0</v>
      </c>
      <c r="AO1271" s="425">
        <v>0</v>
      </c>
      <c r="AP1271" s="425">
        <v>0</v>
      </c>
      <c r="AQ1271" s="425">
        <v>0</v>
      </c>
      <c r="AR1271" s="425">
        <v>0</v>
      </c>
      <c r="AS1271" s="425">
        <v>0</v>
      </c>
      <c r="AT1271" s="425">
        <v>0</v>
      </c>
      <c r="AU1271" s="425">
        <v>0</v>
      </c>
      <c r="AV1271" s="425">
        <v>0</v>
      </c>
      <c r="AW1271" s="425">
        <v>0</v>
      </c>
      <c r="AX1271" s="425">
        <v>0</v>
      </c>
      <c r="AY1271" s="425">
        <v>0</v>
      </c>
      <c r="AZ1271" s="425">
        <v>0</v>
      </c>
      <c r="BA1271" s="425">
        <v>0</v>
      </c>
      <c r="BB1271" s="425">
        <v>0</v>
      </c>
      <c r="BC1271" s="425">
        <v>0</v>
      </c>
      <c r="BD1271" s="425">
        <v>0</v>
      </c>
      <c r="BE1271" s="425">
        <v>0</v>
      </c>
      <c r="BF1271" s="425">
        <v>0</v>
      </c>
      <c r="BG1271" s="425">
        <v>0</v>
      </c>
      <c r="BH1271" s="425">
        <v>0</v>
      </c>
      <c r="BI1271" s="425">
        <v>0</v>
      </c>
      <c r="BJ1271" s="196"/>
      <c r="BK1271" s="196"/>
      <c r="BL1271" s="196"/>
      <c r="BM1271" s="196"/>
    </row>
    <row r="1272" spans="1:65" x14ac:dyDescent="0.35">
      <c r="A1272" s="196"/>
      <c r="B1272" s="196"/>
      <c r="C1272" s="402"/>
      <c r="D1272" s="404"/>
      <c r="E1272" s="411">
        <v>10</v>
      </c>
      <c r="F1272" s="406"/>
      <c r="G1272" s="408"/>
      <c r="H1272" s="409"/>
      <c r="I1272" s="409"/>
      <c r="J1272" s="409"/>
      <c r="K1272" s="409"/>
      <c r="L1272" s="409"/>
      <c r="M1272" s="409"/>
      <c r="N1272" s="409"/>
      <c r="O1272" s="409"/>
      <c r="P1272" s="524"/>
      <c r="Q1272" s="425">
        <v>0</v>
      </c>
      <c r="R1272" s="425">
        <v>0</v>
      </c>
      <c r="S1272" s="425">
        <v>0</v>
      </c>
      <c r="T1272" s="425">
        <v>0</v>
      </c>
      <c r="U1272" s="425">
        <v>0</v>
      </c>
      <c r="V1272" s="425">
        <v>0</v>
      </c>
      <c r="W1272" s="425">
        <v>0</v>
      </c>
      <c r="X1272" s="425">
        <v>0</v>
      </c>
      <c r="Y1272" s="425">
        <v>0</v>
      </c>
      <c r="Z1272" s="425">
        <v>0</v>
      </c>
      <c r="AA1272" s="425">
        <v>0</v>
      </c>
      <c r="AB1272" s="425">
        <v>0</v>
      </c>
      <c r="AC1272" s="425">
        <v>0</v>
      </c>
      <c r="AD1272" s="425">
        <v>0</v>
      </c>
      <c r="AE1272" s="425">
        <v>0</v>
      </c>
      <c r="AF1272" s="425">
        <v>0</v>
      </c>
      <c r="AG1272" s="425">
        <v>0</v>
      </c>
      <c r="AH1272" s="425">
        <v>0</v>
      </c>
      <c r="AI1272" s="425">
        <v>0</v>
      </c>
      <c r="AJ1272" s="425">
        <v>0</v>
      </c>
      <c r="AK1272" s="425">
        <v>0</v>
      </c>
      <c r="AL1272" s="425">
        <v>0</v>
      </c>
      <c r="AM1272" s="425">
        <v>0</v>
      </c>
      <c r="AN1272" s="425">
        <v>0</v>
      </c>
      <c r="AO1272" s="425">
        <v>0</v>
      </c>
      <c r="AP1272" s="425">
        <v>0</v>
      </c>
      <c r="AQ1272" s="425">
        <v>0</v>
      </c>
      <c r="AR1272" s="425">
        <v>0</v>
      </c>
      <c r="AS1272" s="425">
        <v>0</v>
      </c>
      <c r="AT1272" s="425">
        <v>0</v>
      </c>
      <c r="AU1272" s="425">
        <v>0</v>
      </c>
      <c r="AV1272" s="425">
        <v>0</v>
      </c>
      <c r="AW1272" s="425">
        <v>0</v>
      </c>
      <c r="AX1272" s="425">
        <v>0</v>
      </c>
      <c r="AY1272" s="425">
        <v>0</v>
      </c>
      <c r="AZ1272" s="425">
        <v>0</v>
      </c>
      <c r="BA1272" s="425">
        <v>0</v>
      </c>
      <c r="BB1272" s="425">
        <v>0</v>
      </c>
      <c r="BC1272" s="425">
        <v>0</v>
      </c>
      <c r="BD1272" s="425">
        <v>0</v>
      </c>
      <c r="BE1272" s="425">
        <v>0</v>
      </c>
      <c r="BF1272" s="425">
        <v>0</v>
      </c>
      <c r="BG1272" s="425">
        <v>0</v>
      </c>
      <c r="BH1272" s="425">
        <v>0</v>
      </c>
      <c r="BI1272" s="425">
        <v>0</v>
      </c>
      <c r="BJ1272" s="196"/>
      <c r="BK1272" s="196"/>
      <c r="BL1272" s="196"/>
      <c r="BM1272" s="196"/>
    </row>
    <row r="1273" spans="1:65" x14ac:dyDescent="0.35">
      <c r="A1273" s="196"/>
      <c r="B1273" s="196"/>
      <c r="C1273" s="402">
        <v>0</v>
      </c>
      <c r="D1273" s="196"/>
      <c r="E1273" s="196"/>
      <c r="F1273" s="412"/>
      <c r="G1273" s="426">
        <v>0</v>
      </c>
      <c r="H1273" s="426">
        <v>0</v>
      </c>
      <c r="I1273" s="426">
        <v>0</v>
      </c>
      <c r="J1273" s="426">
        <v>0</v>
      </c>
      <c r="K1273" s="426">
        <v>0</v>
      </c>
      <c r="L1273" s="426">
        <v>0</v>
      </c>
      <c r="M1273" s="426">
        <v>0</v>
      </c>
      <c r="N1273" s="426">
        <v>0</v>
      </c>
      <c r="O1273" s="426">
        <v>0</v>
      </c>
      <c r="P1273" s="426">
        <v>0</v>
      </c>
      <c r="Q1273" s="426">
        <v>0</v>
      </c>
      <c r="R1273" s="426">
        <v>0</v>
      </c>
      <c r="S1273" s="426">
        <v>0</v>
      </c>
      <c r="T1273" s="426">
        <v>0</v>
      </c>
      <c r="U1273" s="426">
        <v>0</v>
      </c>
      <c r="V1273" s="426">
        <v>0</v>
      </c>
      <c r="W1273" s="426">
        <v>0</v>
      </c>
      <c r="X1273" s="426">
        <v>0</v>
      </c>
      <c r="Y1273" s="426">
        <v>0</v>
      </c>
      <c r="Z1273" s="426">
        <v>0</v>
      </c>
      <c r="AA1273" s="426">
        <v>0</v>
      </c>
      <c r="AB1273" s="426">
        <v>0</v>
      </c>
      <c r="AC1273" s="426">
        <v>0</v>
      </c>
      <c r="AD1273" s="426">
        <v>0</v>
      </c>
      <c r="AE1273" s="426">
        <v>0</v>
      </c>
      <c r="AF1273" s="426">
        <v>0</v>
      </c>
      <c r="AG1273" s="426">
        <v>0</v>
      </c>
      <c r="AH1273" s="426">
        <v>0</v>
      </c>
      <c r="AI1273" s="426">
        <v>0</v>
      </c>
      <c r="AJ1273" s="426">
        <v>0</v>
      </c>
      <c r="AK1273" s="426">
        <v>0</v>
      </c>
      <c r="AL1273" s="426">
        <v>0</v>
      </c>
      <c r="AM1273" s="426">
        <v>0</v>
      </c>
      <c r="AN1273" s="426">
        <v>0</v>
      </c>
      <c r="AO1273" s="426">
        <v>0</v>
      </c>
      <c r="AP1273" s="426">
        <v>0</v>
      </c>
      <c r="AQ1273" s="426">
        <v>0</v>
      </c>
      <c r="AR1273" s="426">
        <v>0</v>
      </c>
      <c r="AS1273" s="426">
        <v>0</v>
      </c>
      <c r="AT1273" s="426">
        <v>0</v>
      </c>
      <c r="AU1273" s="426">
        <v>0</v>
      </c>
      <c r="AV1273" s="426">
        <v>0</v>
      </c>
      <c r="AW1273" s="426">
        <v>0</v>
      </c>
      <c r="AX1273" s="426">
        <v>0</v>
      </c>
      <c r="AY1273" s="426">
        <v>0</v>
      </c>
      <c r="AZ1273" s="426">
        <v>0</v>
      </c>
      <c r="BA1273" s="426">
        <v>0</v>
      </c>
      <c r="BB1273" s="426">
        <v>0</v>
      </c>
      <c r="BC1273" s="426">
        <v>0</v>
      </c>
      <c r="BD1273" s="426">
        <v>0</v>
      </c>
      <c r="BE1273" s="426">
        <v>0</v>
      </c>
      <c r="BF1273" s="426">
        <v>0</v>
      </c>
      <c r="BG1273" s="426">
        <v>0</v>
      </c>
      <c r="BH1273" s="426">
        <v>0</v>
      </c>
      <c r="BI1273" s="426">
        <v>0</v>
      </c>
      <c r="BJ1273" s="196"/>
      <c r="BK1273" s="196"/>
      <c r="BL1273" s="196"/>
      <c r="BM1273" s="196"/>
    </row>
    <row r="1274" spans="1:65" x14ac:dyDescent="0.35">
      <c r="A1274" s="196"/>
      <c r="B1274" s="397">
        <v>0</v>
      </c>
      <c r="C1274" s="398"/>
      <c r="D1274" s="399" t="s">
        <v>499</v>
      </c>
      <c r="E1274" s="398"/>
      <c r="F1274" s="400"/>
      <c r="G1274" s="401">
        <v>0</v>
      </c>
      <c r="H1274" s="401">
        <v>0</v>
      </c>
      <c r="I1274" s="401">
        <v>0</v>
      </c>
      <c r="J1274" s="401">
        <v>0</v>
      </c>
      <c r="K1274" s="401">
        <v>0</v>
      </c>
      <c r="L1274" s="401">
        <v>0</v>
      </c>
      <c r="M1274" s="401">
        <v>0</v>
      </c>
      <c r="N1274" s="401">
        <v>0</v>
      </c>
      <c r="O1274" s="401">
        <v>0</v>
      </c>
      <c r="P1274" s="401">
        <v>0</v>
      </c>
      <c r="Q1274" s="401">
        <v>0</v>
      </c>
      <c r="R1274" s="401">
        <v>0</v>
      </c>
      <c r="S1274" s="401">
        <v>0</v>
      </c>
      <c r="T1274" s="401">
        <v>0</v>
      </c>
      <c r="U1274" s="401">
        <v>0</v>
      </c>
      <c r="V1274" s="401">
        <v>0</v>
      </c>
      <c r="W1274" s="401">
        <v>0</v>
      </c>
      <c r="X1274" s="401">
        <v>0</v>
      </c>
      <c r="Y1274" s="401">
        <v>0</v>
      </c>
      <c r="Z1274" s="401">
        <v>0</v>
      </c>
      <c r="AA1274" s="401">
        <v>0</v>
      </c>
      <c r="AB1274" s="401">
        <v>0</v>
      </c>
      <c r="AC1274" s="401">
        <v>0</v>
      </c>
      <c r="AD1274" s="401">
        <v>0</v>
      </c>
      <c r="AE1274" s="401">
        <v>0</v>
      </c>
      <c r="AF1274" s="401">
        <v>0</v>
      </c>
      <c r="AG1274" s="401">
        <v>0</v>
      </c>
      <c r="AH1274" s="401">
        <v>0</v>
      </c>
      <c r="AI1274" s="401">
        <v>0</v>
      </c>
      <c r="AJ1274" s="401">
        <v>0</v>
      </c>
      <c r="AK1274" s="401">
        <v>0</v>
      </c>
      <c r="AL1274" s="401">
        <v>0</v>
      </c>
      <c r="AM1274" s="401">
        <v>0</v>
      </c>
      <c r="AN1274" s="401">
        <v>0</v>
      </c>
      <c r="AO1274" s="401">
        <v>0</v>
      </c>
      <c r="AP1274" s="401">
        <v>0</v>
      </c>
      <c r="AQ1274" s="401">
        <v>0</v>
      </c>
      <c r="AR1274" s="401">
        <v>0</v>
      </c>
      <c r="AS1274" s="401">
        <v>0</v>
      </c>
      <c r="AT1274" s="401">
        <v>0</v>
      </c>
      <c r="AU1274" s="401">
        <v>0</v>
      </c>
      <c r="AV1274" s="401">
        <v>0</v>
      </c>
      <c r="AW1274" s="401">
        <v>0</v>
      </c>
      <c r="AX1274" s="401">
        <v>0</v>
      </c>
      <c r="AY1274" s="401">
        <v>0</v>
      </c>
      <c r="AZ1274" s="401">
        <v>0</v>
      </c>
      <c r="BA1274" s="401">
        <v>0</v>
      </c>
      <c r="BB1274" s="401">
        <v>0</v>
      </c>
      <c r="BC1274" s="401">
        <v>0</v>
      </c>
      <c r="BD1274" s="401">
        <v>0</v>
      </c>
      <c r="BE1274" s="401">
        <v>0</v>
      </c>
      <c r="BF1274" s="401">
        <v>0</v>
      </c>
      <c r="BG1274" s="401">
        <v>0</v>
      </c>
      <c r="BH1274" s="401">
        <v>0</v>
      </c>
      <c r="BI1274" s="401">
        <v>0</v>
      </c>
      <c r="BJ1274" s="196"/>
      <c r="BK1274" s="196"/>
      <c r="BL1274" s="196"/>
      <c r="BM1274" s="196"/>
    </row>
    <row r="1275" spans="1:65" ht="118" x14ac:dyDescent="0.35">
      <c r="A1275" s="196"/>
      <c r="B1275" s="196"/>
      <c r="C1275" s="402"/>
      <c r="D1275" s="404" t="s">
        <v>500</v>
      </c>
      <c r="E1275" s="405">
        <v>0</v>
      </c>
      <c r="F1275" s="406"/>
      <c r="G1275" s="407"/>
      <c r="H1275" s="407"/>
      <c r="I1275" s="407"/>
      <c r="J1275" s="407"/>
      <c r="K1275" s="407"/>
      <c r="L1275" s="407"/>
      <c r="M1275" s="407"/>
      <c r="N1275" s="407"/>
      <c r="O1275" s="407"/>
      <c r="P1275" s="407"/>
      <c r="Q1275" s="425"/>
      <c r="R1275" s="425"/>
      <c r="S1275" s="425"/>
      <c r="T1275" s="425"/>
      <c r="U1275" s="425"/>
      <c r="V1275" s="425"/>
      <c r="W1275" s="425"/>
      <c r="X1275" s="425"/>
      <c r="Y1275" s="425"/>
      <c r="Z1275" s="425"/>
      <c r="AA1275" s="425"/>
      <c r="AB1275" s="425"/>
      <c r="AC1275" s="425"/>
      <c r="AD1275" s="425"/>
      <c r="AE1275" s="425"/>
      <c r="AF1275" s="425"/>
      <c r="AG1275" s="425"/>
      <c r="AH1275" s="425"/>
      <c r="AI1275" s="425"/>
      <c r="AJ1275" s="425"/>
      <c r="AK1275" s="425"/>
      <c r="AL1275" s="425"/>
      <c r="AM1275" s="425"/>
      <c r="AN1275" s="425"/>
      <c r="AO1275" s="425"/>
      <c r="AP1275" s="425"/>
      <c r="AQ1275" s="425"/>
      <c r="AR1275" s="425"/>
      <c r="AS1275" s="425"/>
      <c r="AT1275" s="425"/>
      <c r="AU1275" s="425"/>
      <c r="AV1275" s="425"/>
      <c r="AW1275" s="425"/>
      <c r="AX1275" s="425"/>
      <c r="AY1275" s="425"/>
      <c r="AZ1275" s="425"/>
      <c r="BA1275" s="425"/>
      <c r="BB1275" s="425"/>
      <c r="BC1275" s="425"/>
      <c r="BD1275" s="425"/>
      <c r="BE1275" s="425"/>
      <c r="BF1275" s="425"/>
      <c r="BG1275" s="425"/>
      <c r="BH1275" s="425"/>
      <c r="BI1275" s="425"/>
      <c r="BJ1275" s="196"/>
      <c r="BK1275" s="196"/>
      <c r="BL1275" s="196"/>
      <c r="BM1275" s="196"/>
    </row>
    <row r="1276" spans="1:65" x14ac:dyDescent="0.35">
      <c r="A1276" s="196"/>
      <c r="B1276" s="196"/>
      <c r="C1276" s="402"/>
      <c r="D1276" s="404"/>
      <c r="E1276" s="405">
        <v>1</v>
      </c>
      <c r="F1276" s="406"/>
      <c r="G1276" s="523"/>
      <c r="H1276" s="425">
        <v>0</v>
      </c>
      <c r="I1276" s="425">
        <v>0</v>
      </c>
      <c r="J1276" s="425">
        <v>0</v>
      </c>
      <c r="K1276" s="425">
        <v>0</v>
      </c>
      <c r="L1276" s="425">
        <v>0</v>
      </c>
      <c r="M1276" s="425">
        <v>0</v>
      </c>
      <c r="N1276" s="425">
        <v>0</v>
      </c>
      <c r="O1276" s="425">
        <v>0</v>
      </c>
      <c r="P1276" s="425">
        <v>0</v>
      </c>
      <c r="Q1276" s="425">
        <v>0</v>
      </c>
      <c r="R1276" s="425">
        <v>0</v>
      </c>
      <c r="S1276" s="425">
        <v>0</v>
      </c>
      <c r="T1276" s="425">
        <v>0</v>
      </c>
      <c r="U1276" s="425">
        <v>0</v>
      </c>
      <c r="V1276" s="425">
        <v>0</v>
      </c>
      <c r="W1276" s="425">
        <v>0</v>
      </c>
      <c r="X1276" s="425">
        <v>0</v>
      </c>
      <c r="Y1276" s="425">
        <v>0</v>
      </c>
      <c r="Z1276" s="425">
        <v>0</v>
      </c>
      <c r="AA1276" s="425">
        <v>0</v>
      </c>
      <c r="AB1276" s="425">
        <v>0</v>
      </c>
      <c r="AC1276" s="425">
        <v>0</v>
      </c>
      <c r="AD1276" s="425">
        <v>0</v>
      </c>
      <c r="AE1276" s="425">
        <v>0</v>
      </c>
      <c r="AF1276" s="425">
        <v>0</v>
      </c>
      <c r="AG1276" s="425">
        <v>0</v>
      </c>
      <c r="AH1276" s="425">
        <v>0</v>
      </c>
      <c r="AI1276" s="425">
        <v>0</v>
      </c>
      <c r="AJ1276" s="425">
        <v>0</v>
      </c>
      <c r="AK1276" s="425">
        <v>0</v>
      </c>
      <c r="AL1276" s="425">
        <v>0</v>
      </c>
      <c r="AM1276" s="425">
        <v>0</v>
      </c>
      <c r="AN1276" s="425">
        <v>0</v>
      </c>
      <c r="AO1276" s="425">
        <v>0</v>
      </c>
      <c r="AP1276" s="425">
        <v>0</v>
      </c>
      <c r="AQ1276" s="425">
        <v>0</v>
      </c>
      <c r="AR1276" s="425">
        <v>0</v>
      </c>
      <c r="AS1276" s="425">
        <v>0</v>
      </c>
      <c r="AT1276" s="425">
        <v>0</v>
      </c>
      <c r="AU1276" s="425">
        <v>0</v>
      </c>
      <c r="AV1276" s="425">
        <v>0</v>
      </c>
      <c r="AW1276" s="425">
        <v>0</v>
      </c>
      <c r="AX1276" s="425">
        <v>0</v>
      </c>
      <c r="AY1276" s="425">
        <v>0</v>
      </c>
      <c r="AZ1276" s="425">
        <v>0</v>
      </c>
      <c r="BA1276" s="425">
        <v>0</v>
      </c>
      <c r="BB1276" s="425">
        <v>0</v>
      </c>
      <c r="BC1276" s="425">
        <v>0</v>
      </c>
      <c r="BD1276" s="425">
        <v>0</v>
      </c>
      <c r="BE1276" s="425">
        <v>0</v>
      </c>
      <c r="BF1276" s="425">
        <v>0</v>
      </c>
      <c r="BG1276" s="425">
        <v>0</v>
      </c>
      <c r="BH1276" s="425">
        <v>0</v>
      </c>
      <c r="BI1276" s="425">
        <v>0</v>
      </c>
      <c r="BJ1276" s="196"/>
      <c r="BK1276" s="196"/>
      <c r="BL1276" s="196"/>
      <c r="BM1276" s="196"/>
    </row>
    <row r="1277" spans="1:65" x14ac:dyDescent="0.35">
      <c r="A1277" s="196"/>
      <c r="B1277" s="196"/>
      <c r="C1277" s="402"/>
      <c r="D1277" s="404"/>
      <c r="E1277" s="405">
        <v>2</v>
      </c>
      <c r="F1277" s="406"/>
      <c r="G1277" s="408"/>
      <c r="H1277" s="524"/>
      <c r="I1277" s="425">
        <v>0</v>
      </c>
      <c r="J1277" s="425">
        <v>0</v>
      </c>
      <c r="K1277" s="425">
        <v>0</v>
      </c>
      <c r="L1277" s="425">
        <v>0</v>
      </c>
      <c r="M1277" s="425">
        <v>0</v>
      </c>
      <c r="N1277" s="425">
        <v>0</v>
      </c>
      <c r="O1277" s="425">
        <v>0</v>
      </c>
      <c r="P1277" s="425">
        <v>0</v>
      </c>
      <c r="Q1277" s="425">
        <v>0</v>
      </c>
      <c r="R1277" s="425">
        <v>0</v>
      </c>
      <c r="S1277" s="425">
        <v>0</v>
      </c>
      <c r="T1277" s="425">
        <v>0</v>
      </c>
      <c r="U1277" s="425">
        <v>0</v>
      </c>
      <c r="V1277" s="425">
        <v>0</v>
      </c>
      <c r="W1277" s="425">
        <v>0</v>
      </c>
      <c r="X1277" s="425">
        <v>0</v>
      </c>
      <c r="Y1277" s="425">
        <v>0</v>
      </c>
      <c r="Z1277" s="425">
        <v>0</v>
      </c>
      <c r="AA1277" s="425">
        <v>0</v>
      </c>
      <c r="AB1277" s="425">
        <v>0</v>
      </c>
      <c r="AC1277" s="425">
        <v>0</v>
      </c>
      <c r="AD1277" s="425">
        <v>0</v>
      </c>
      <c r="AE1277" s="425">
        <v>0</v>
      </c>
      <c r="AF1277" s="425">
        <v>0</v>
      </c>
      <c r="AG1277" s="425">
        <v>0</v>
      </c>
      <c r="AH1277" s="425">
        <v>0</v>
      </c>
      <c r="AI1277" s="425">
        <v>0</v>
      </c>
      <c r="AJ1277" s="425">
        <v>0</v>
      </c>
      <c r="AK1277" s="425">
        <v>0</v>
      </c>
      <c r="AL1277" s="425">
        <v>0</v>
      </c>
      <c r="AM1277" s="425">
        <v>0</v>
      </c>
      <c r="AN1277" s="425">
        <v>0</v>
      </c>
      <c r="AO1277" s="425">
        <v>0</v>
      </c>
      <c r="AP1277" s="425">
        <v>0</v>
      </c>
      <c r="AQ1277" s="425">
        <v>0</v>
      </c>
      <c r="AR1277" s="425">
        <v>0</v>
      </c>
      <c r="AS1277" s="425">
        <v>0</v>
      </c>
      <c r="AT1277" s="425">
        <v>0</v>
      </c>
      <c r="AU1277" s="425">
        <v>0</v>
      </c>
      <c r="AV1277" s="425">
        <v>0</v>
      </c>
      <c r="AW1277" s="425">
        <v>0</v>
      </c>
      <c r="AX1277" s="425">
        <v>0</v>
      </c>
      <c r="AY1277" s="425">
        <v>0</v>
      </c>
      <c r="AZ1277" s="425">
        <v>0</v>
      </c>
      <c r="BA1277" s="425">
        <v>0</v>
      </c>
      <c r="BB1277" s="425">
        <v>0</v>
      </c>
      <c r="BC1277" s="425">
        <v>0</v>
      </c>
      <c r="BD1277" s="425">
        <v>0</v>
      </c>
      <c r="BE1277" s="425">
        <v>0</v>
      </c>
      <c r="BF1277" s="425">
        <v>0</v>
      </c>
      <c r="BG1277" s="425">
        <v>0</v>
      </c>
      <c r="BH1277" s="425">
        <v>0</v>
      </c>
      <c r="BI1277" s="425">
        <v>0</v>
      </c>
      <c r="BJ1277" s="407"/>
      <c r="BK1277" s="196"/>
      <c r="BL1277" s="196"/>
      <c r="BM1277" s="196"/>
    </row>
    <row r="1278" spans="1:65" x14ac:dyDescent="0.35">
      <c r="A1278" s="196"/>
      <c r="B1278" s="196"/>
      <c r="C1278" s="402"/>
      <c r="D1278" s="404"/>
      <c r="E1278" s="405">
        <v>3</v>
      </c>
      <c r="F1278" s="406"/>
      <c r="G1278" s="408"/>
      <c r="H1278" s="409"/>
      <c r="I1278" s="524"/>
      <c r="J1278" s="425">
        <v>0</v>
      </c>
      <c r="K1278" s="425">
        <v>0</v>
      </c>
      <c r="L1278" s="425">
        <v>0</v>
      </c>
      <c r="M1278" s="425">
        <v>0</v>
      </c>
      <c r="N1278" s="425">
        <v>0</v>
      </c>
      <c r="O1278" s="425">
        <v>0</v>
      </c>
      <c r="P1278" s="425">
        <v>0</v>
      </c>
      <c r="Q1278" s="425">
        <v>0</v>
      </c>
      <c r="R1278" s="425">
        <v>0</v>
      </c>
      <c r="S1278" s="425">
        <v>0</v>
      </c>
      <c r="T1278" s="425">
        <v>0</v>
      </c>
      <c r="U1278" s="425">
        <v>0</v>
      </c>
      <c r="V1278" s="425">
        <v>0</v>
      </c>
      <c r="W1278" s="425">
        <v>0</v>
      </c>
      <c r="X1278" s="425">
        <v>0</v>
      </c>
      <c r="Y1278" s="425">
        <v>0</v>
      </c>
      <c r="Z1278" s="425">
        <v>0</v>
      </c>
      <c r="AA1278" s="425">
        <v>0</v>
      </c>
      <c r="AB1278" s="425">
        <v>0</v>
      </c>
      <c r="AC1278" s="425">
        <v>0</v>
      </c>
      <c r="AD1278" s="425">
        <v>0</v>
      </c>
      <c r="AE1278" s="425">
        <v>0</v>
      </c>
      <c r="AF1278" s="425">
        <v>0</v>
      </c>
      <c r="AG1278" s="425">
        <v>0</v>
      </c>
      <c r="AH1278" s="425">
        <v>0</v>
      </c>
      <c r="AI1278" s="425">
        <v>0</v>
      </c>
      <c r="AJ1278" s="425">
        <v>0</v>
      </c>
      <c r="AK1278" s="425">
        <v>0</v>
      </c>
      <c r="AL1278" s="425">
        <v>0</v>
      </c>
      <c r="AM1278" s="425">
        <v>0</v>
      </c>
      <c r="AN1278" s="425">
        <v>0</v>
      </c>
      <c r="AO1278" s="425">
        <v>0</v>
      </c>
      <c r="AP1278" s="425">
        <v>0</v>
      </c>
      <c r="AQ1278" s="425">
        <v>0</v>
      </c>
      <c r="AR1278" s="425">
        <v>0</v>
      </c>
      <c r="AS1278" s="425">
        <v>0</v>
      </c>
      <c r="AT1278" s="425">
        <v>0</v>
      </c>
      <c r="AU1278" s="425">
        <v>0</v>
      </c>
      <c r="AV1278" s="425">
        <v>0</v>
      </c>
      <c r="AW1278" s="425">
        <v>0</v>
      </c>
      <c r="AX1278" s="425">
        <v>0</v>
      </c>
      <c r="AY1278" s="425">
        <v>0</v>
      </c>
      <c r="AZ1278" s="425">
        <v>0</v>
      </c>
      <c r="BA1278" s="425">
        <v>0</v>
      </c>
      <c r="BB1278" s="425">
        <v>0</v>
      </c>
      <c r="BC1278" s="425">
        <v>0</v>
      </c>
      <c r="BD1278" s="425">
        <v>0</v>
      </c>
      <c r="BE1278" s="425">
        <v>0</v>
      </c>
      <c r="BF1278" s="425">
        <v>0</v>
      </c>
      <c r="BG1278" s="425">
        <v>0</v>
      </c>
      <c r="BH1278" s="425">
        <v>0</v>
      </c>
      <c r="BI1278" s="425">
        <v>0</v>
      </c>
      <c r="BJ1278" s="196"/>
      <c r="BK1278" s="196"/>
      <c r="BL1278" s="196"/>
      <c r="BM1278" s="196"/>
    </row>
    <row r="1279" spans="1:65" x14ac:dyDescent="0.35">
      <c r="A1279" s="196"/>
      <c r="B1279" s="196"/>
      <c r="C1279" s="402"/>
      <c r="D1279" s="404"/>
      <c r="E1279" s="405">
        <v>4</v>
      </c>
      <c r="F1279" s="406"/>
      <c r="G1279" s="408"/>
      <c r="H1279" s="409"/>
      <c r="I1279" s="409"/>
      <c r="J1279" s="524"/>
      <c r="K1279" s="425">
        <v>0</v>
      </c>
      <c r="L1279" s="425">
        <v>0</v>
      </c>
      <c r="M1279" s="425">
        <v>0</v>
      </c>
      <c r="N1279" s="425">
        <v>0</v>
      </c>
      <c r="O1279" s="425">
        <v>0</v>
      </c>
      <c r="P1279" s="425">
        <v>0</v>
      </c>
      <c r="Q1279" s="425">
        <v>0</v>
      </c>
      <c r="R1279" s="425">
        <v>0</v>
      </c>
      <c r="S1279" s="425">
        <v>0</v>
      </c>
      <c r="T1279" s="425">
        <v>0</v>
      </c>
      <c r="U1279" s="425">
        <v>0</v>
      </c>
      <c r="V1279" s="425">
        <v>0</v>
      </c>
      <c r="W1279" s="425">
        <v>0</v>
      </c>
      <c r="X1279" s="425">
        <v>0</v>
      </c>
      <c r="Y1279" s="425">
        <v>0</v>
      </c>
      <c r="Z1279" s="425">
        <v>0</v>
      </c>
      <c r="AA1279" s="425">
        <v>0</v>
      </c>
      <c r="AB1279" s="425">
        <v>0</v>
      </c>
      <c r="AC1279" s="425">
        <v>0</v>
      </c>
      <c r="AD1279" s="425">
        <v>0</v>
      </c>
      <c r="AE1279" s="425">
        <v>0</v>
      </c>
      <c r="AF1279" s="425">
        <v>0</v>
      </c>
      <c r="AG1279" s="425">
        <v>0</v>
      </c>
      <c r="AH1279" s="425">
        <v>0</v>
      </c>
      <c r="AI1279" s="425">
        <v>0</v>
      </c>
      <c r="AJ1279" s="425">
        <v>0</v>
      </c>
      <c r="AK1279" s="425">
        <v>0</v>
      </c>
      <c r="AL1279" s="425">
        <v>0</v>
      </c>
      <c r="AM1279" s="425">
        <v>0</v>
      </c>
      <c r="AN1279" s="425">
        <v>0</v>
      </c>
      <c r="AO1279" s="425">
        <v>0</v>
      </c>
      <c r="AP1279" s="425">
        <v>0</v>
      </c>
      <c r="AQ1279" s="425">
        <v>0</v>
      </c>
      <c r="AR1279" s="425">
        <v>0</v>
      </c>
      <c r="AS1279" s="425">
        <v>0</v>
      </c>
      <c r="AT1279" s="425">
        <v>0</v>
      </c>
      <c r="AU1279" s="425">
        <v>0</v>
      </c>
      <c r="AV1279" s="425">
        <v>0</v>
      </c>
      <c r="AW1279" s="425">
        <v>0</v>
      </c>
      <c r="AX1279" s="425">
        <v>0</v>
      </c>
      <c r="AY1279" s="425">
        <v>0</v>
      </c>
      <c r="AZ1279" s="425">
        <v>0</v>
      </c>
      <c r="BA1279" s="425">
        <v>0</v>
      </c>
      <c r="BB1279" s="425">
        <v>0</v>
      </c>
      <c r="BC1279" s="425">
        <v>0</v>
      </c>
      <c r="BD1279" s="425">
        <v>0</v>
      </c>
      <c r="BE1279" s="425">
        <v>0</v>
      </c>
      <c r="BF1279" s="425">
        <v>0</v>
      </c>
      <c r="BG1279" s="425">
        <v>0</v>
      </c>
      <c r="BH1279" s="425">
        <v>0</v>
      </c>
      <c r="BI1279" s="425">
        <v>0</v>
      </c>
      <c r="BJ1279" s="196"/>
      <c r="BK1279" s="196"/>
      <c r="BL1279" s="196"/>
      <c r="BM1279" s="196"/>
    </row>
    <row r="1280" spans="1:65" x14ac:dyDescent="0.35">
      <c r="A1280" s="196"/>
      <c r="B1280" s="196"/>
      <c r="C1280" s="402"/>
      <c r="D1280" s="404"/>
      <c r="E1280" s="405">
        <v>5</v>
      </c>
      <c r="F1280" s="406"/>
      <c r="G1280" s="408"/>
      <c r="H1280" s="409"/>
      <c r="I1280" s="409"/>
      <c r="J1280" s="409"/>
      <c r="K1280" s="524"/>
      <c r="L1280" s="425">
        <v>0</v>
      </c>
      <c r="M1280" s="425">
        <v>0</v>
      </c>
      <c r="N1280" s="425">
        <v>0</v>
      </c>
      <c r="O1280" s="425">
        <v>0</v>
      </c>
      <c r="P1280" s="425">
        <v>0</v>
      </c>
      <c r="Q1280" s="425">
        <v>0</v>
      </c>
      <c r="R1280" s="425">
        <v>0</v>
      </c>
      <c r="S1280" s="425">
        <v>0</v>
      </c>
      <c r="T1280" s="425">
        <v>0</v>
      </c>
      <c r="U1280" s="425">
        <v>0</v>
      </c>
      <c r="V1280" s="425">
        <v>0</v>
      </c>
      <c r="W1280" s="425">
        <v>0</v>
      </c>
      <c r="X1280" s="425">
        <v>0</v>
      </c>
      <c r="Y1280" s="425">
        <v>0</v>
      </c>
      <c r="Z1280" s="425">
        <v>0</v>
      </c>
      <c r="AA1280" s="425">
        <v>0</v>
      </c>
      <c r="AB1280" s="425">
        <v>0</v>
      </c>
      <c r="AC1280" s="425">
        <v>0</v>
      </c>
      <c r="AD1280" s="425">
        <v>0</v>
      </c>
      <c r="AE1280" s="425">
        <v>0</v>
      </c>
      <c r="AF1280" s="425">
        <v>0</v>
      </c>
      <c r="AG1280" s="425">
        <v>0</v>
      </c>
      <c r="AH1280" s="425">
        <v>0</v>
      </c>
      <c r="AI1280" s="425">
        <v>0</v>
      </c>
      <c r="AJ1280" s="425">
        <v>0</v>
      </c>
      <c r="AK1280" s="425">
        <v>0</v>
      </c>
      <c r="AL1280" s="425">
        <v>0</v>
      </c>
      <c r="AM1280" s="425">
        <v>0</v>
      </c>
      <c r="AN1280" s="425">
        <v>0</v>
      </c>
      <c r="AO1280" s="425">
        <v>0</v>
      </c>
      <c r="AP1280" s="425">
        <v>0</v>
      </c>
      <c r="AQ1280" s="425">
        <v>0</v>
      </c>
      <c r="AR1280" s="425">
        <v>0</v>
      </c>
      <c r="AS1280" s="425">
        <v>0</v>
      </c>
      <c r="AT1280" s="425">
        <v>0</v>
      </c>
      <c r="AU1280" s="425">
        <v>0</v>
      </c>
      <c r="AV1280" s="425">
        <v>0</v>
      </c>
      <c r="AW1280" s="425">
        <v>0</v>
      </c>
      <c r="AX1280" s="425">
        <v>0</v>
      </c>
      <c r="AY1280" s="425">
        <v>0</v>
      </c>
      <c r="AZ1280" s="425">
        <v>0</v>
      </c>
      <c r="BA1280" s="425">
        <v>0</v>
      </c>
      <c r="BB1280" s="425">
        <v>0</v>
      </c>
      <c r="BC1280" s="425">
        <v>0</v>
      </c>
      <c r="BD1280" s="425">
        <v>0</v>
      </c>
      <c r="BE1280" s="425">
        <v>0</v>
      </c>
      <c r="BF1280" s="425">
        <v>0</v>
      </c>
      <c r="BG1280" s="425">
        <v>0</v>
      </c>
      <c r="BH1280" s="425">
        <v>0</v>
      </c>
      <c r="BI1280" s="425">
        <v>0</v>
      </c>
      <c r="BJ1280" s="196"/>
      <c r="BK1280" s="196"/>
      <c r="BL1280" s="196"/>
      <c r="BM1280" s="196"/>
    </row>
    <row r="1281" spans="1:65" x14ac:dyDescent="0.35">
      <c r="A1281" s="196"/>
      <c r="B1281" s="196"/>
      <c r="C1281" s="402"/>
      <c r="D1281" s="404"/>
      <c r="E1281" s="405">
        <v>6</v>
      </c>
      <c r="F1281" s="406"/>
      <c r="G1281" s="408"/>
      <c r="H1281" s="409"/>
      <c r="I1281" s="409"/>
      <c r="J1281" s="409"/>
      <c r="K1281" s="409"/>
      <c r="L1281" s="524"/>
      <c r="M1281" s="425">
        <v>0</v>
      </c>
      <c r="N1281" s="425">
        <v>0</v>
      </c>
      <c r="O1281" s="425">
        <v>0</v>
      </c>
      <c r="P1281" s="425">
        <v>0</v>
      </c>
      <c r="Q1281" s="425">
        <v>0</v>
      </c>
      <c r="R1281" s="425">
        <v>0</v>
      </c>
      <c r="S1281" s="425">
        <v>0</v>
      </c>
      <c r="T1281" s="425">
        <v>0</v>
      </c>
      <c r="U1281" s="425">
        <v>0</v>
      </c>
      <c r="V1281" s="425">
        <v>0</v>
      </c>
      <c r="W1281" s="425">
        <v>0</v>
      </c>
      <c r="X1281" s="425">
        <v>0</v>
      </c>
      <c r="Y1281" s="425">
        <v>0</v>
      </c>
      <c r="Z1281" s="425">
        <v>0</v>
      </c>
      <c r="AA1281" s="425">
        <v>0</v>
      </c>
      <c r="AB1281" s="425">
        <v>0</v>
      </c>
      <c r="AC1281" s="425">
        <v>0</v>
      </c>
      <c r="AD1281" s="425">
        <v>0</v>
      </c>
      <c r="AE1281" s="425">
        <v>0</v>
      </c>
      <c r="AF1281" s="425">
        <v>0</v>
      </c>
      <c r="AG1281" s="425">
        <v>0</v>
      </c>
      <c r="AH1281" s="425">
        <v>0</v>
      </c>
      <c r="AI1281" s="425">
        <v>0</v>
      </c>
      <c r="AJ1281" s="425">
        <v>0</v>
      </c>
      <c r="AK1281" s="425">
        <v>0</v>
      </c>
      <c r="AL1281" s="425">
        <v>0</v>
      </c>
      <c r="AM1281" s="425">
        <v>0</v>
      </c>
      <c r="AN1281" s="425">
        <v>0</v>
      </c>
      <c r="AO1281" s="425">
        <v>0</v>
      </c>
      <c r="AP1281" s="425">
        <v>0</v>
      </c>
      <c r="AQ1281" s="425">
        <v>0</v>
      </c>
      <c r="AR1281" s="425">
        <v>0</v>
      </c>
      <c r="AS1281" s="425">
        <v>0</v>
      </c>
      <c r="AT1281" s="425">
        <v>0</v>
      </c>
      <c r="AU1281" s="425">
        <v>0</v>
      </c>
      <c r="AV1281" s="425">
        <v>0</v>
      </c>
      <c r="AW1281" s="425">
        <v>0</v>
      </c>
      <c r="AX1281" s="425">
        <v>0</v>
      </c>
      <c r="AY1281" s="425">
        <v>0</v>
      </c>
      <c r="AZ1281" s="425">
        <v>0</v>
      </c>
      <c r="BA1281" s="425">
        <v>0</v>
      </c>
      <c r="BB1281" s="425">
        <v>0</v>
      </c>
      <c r="BC1281" s="425">
        <v>0</v>
      </c>
      <c r="BD1281" s="425">
        <v>0</v>
      </c>
      <c r="BE1281" s="425">
        <v>0</v>
      </c>
      <c r="BF1281" s="425">
        <v>0</v>
      </c>
      <c r="BG1281" s="425">
        <v>0</v>
      </c>
      <c r="BH1281" s="425">
        <v>0</v>
      </c>
      <c r="BI1281" s="425">
        <v>0</v>
      </c>
      <c r="BJ1281" s="196"/>
      <c r="BK1281" s="196"/>
      <c r="BL1281" s="196"/>
      <c r="BM1281" s="196"/>
    </row>
    <row r="1282" spans="1:65" x14ac:dyDescent="0.35">
      <c r="A1282" s="196"/>
      <c r="B1282" s="196"/>
      <c r="C1282" s="402"/>
      <c r="D1282" s="404"/>
      <c r="E1282" s="405">
        <v>7</v>
      </c>
      <c r="F1282" s="406"/>
      <c r="G1282" s="408"/>
      <c r="H1282" s="409"/>
      <c r="I1282" s="409"/>
      <c r="J1282" s="409"/>
      <c r="K1282" s="409"/>
      <c r="L1282" s="409"/>
      <c r="M1282" s="524"/>
      <c r="N1282" s="425">
        <v>0</v>
      </c>
      <c r="O1282" s="425">
        <v>0</v>
      </c>
      <c r="P1282" s="425">
        <v>0</v>
      </c>
      <c r="Q1282" s="425">
        <v>0</v>
      </c>
      <c r="R1282" s="425">
        <v>0</v>
      </c>
      <c r="S1282" s="425">
        <v>0</v>
      </c>
      <c r="T1282" s="425">
        <v>0</v>
      </c>
      <c r="U1282" s="425">
        <v>0</v>
      </c>
      <c r="V1282" s="425">
        <v>0</v>
      </c>
      <c r="W1282" s="425">
        <v>0</v>
      </c>
      <c r="X1282" s="425">
        <v>0</v>
      </c>
      <c r="Y1282" s="425">
        <v>0</v>
      </c>
      <c r="Z1282" s="425">
        <v>0</v>
      </c>
      <c r="AA1282" s="425">
        <v>0</v>
      </c>
      <c r="AB1282" s="425">
        <v>0</v>
      </c>
      <c r="AC1282" s="425">
        <v>0</v>
      </c>
      <c r="AD1282" s="425">
        <v>0</v>
      </c>
      <c r="AE1282" s="425">
        <v>0</v>
      </c>
      <c r="AF1282" s="425">
        <v>0</v>
      </c>
      <c r="AG1282" s="425">
        <v>0</v>
      </c>
      <c r="AH1282" s="425">
        <v>0</v>
      </c>
      <c r="AI1282" s="425">
        <v>0</v>
      </c>
      <c r="AJ1282" s="425">
        <v>0</v>
      </c>
      <c r="AK1282" s="425">
        <v>0</v>
      </c>
      <c r="AL1282" s="425">
        <v>0</v>
      </c>
      <c r="AM1282" s="425">
        <v>0</v>
      </c>
      <c r="AN1282" s="425">
        <v>0</v>
      </c>
      <c r="AO1282" s="425">
        <v>0</v>
      </c>
      <c r="AP1282" s="425">
        <v>0</v>
      </c>
      <c r="AQ1282" s="425">
        <v>0</v>
      </c>
      <c r="AR1282" s="425">
        <v>0</v>
      </c>
      <c r="AS1282" s="425">
        <v>0</v>
      </c>
      <c r="AT1282" s="425">
        <v>0</v>
      </c>
      <c r="AU1282" s="425">
        <v>0</v>
      </c>
      <c r="AV1282" s="425">
        <v>0</v>
      </c>
      <c r="AW1282" s="425">
        <v>0</v>
      </c>
      <c r="AX1282" s="425">
        <v>0</v>
      </c>
      <c r="AY1282" s="425">
        <v>0</v>
      </c>
      <c r="AZ1282" s="425">
        <v>0</v>
      </c>
      <c r="BA1282" s="425">
        <v>0</v>
      </c>
      <c r="BB1282" s="425">
        <v>0</v>
      </c>
      <c r="BC1282" s="425">
        <v>0</v>
      </c>
      <c r="BD1282" s="425">
        <v>0</v>
      </c>
      <c r="BE1282" s="425">
        <v>0</v>
      </c>
      <c r="BF1282" s="425">
        <v>0</v>
      </c>
      <c r="BG1282" s="425">
        <v>0</v>
      </c>
      <c r="BH1282" s="425">
        <v>0</v>
      </c>
      <c r="BI1282" s="425">
        <v>0</v>
      </c>
      <c r="BJ1282" s="196"/>
      <c r="BK1282" s="196"/>
      <c r="BL1282" s="196"/>
      <c r="BM1282" s="196"/>
    </row>
    <row r="1283" spans="1:65" x14ac:dyDescent="0.35">
      <c r="A1283" s="196"/>
      <c r="B1283" s="196"/>
      <c r="C1283" s="402"/>
      <c r="D1283" s="404"/>
      <c r="E1283" s="405">
        <v>8</v>
      </c>
      <c r="F1283" s="406"/>
      <c r="G1283" s="408"/>
      <c r="H1283" s="409"/>
      <c r="I1283" s="409"/>
      <c r="J1283" s="409"/>
      <c r="K1283" s="409"/>
      <c r="L1283" s="409"/>
      <c r="M1283" s="409"/>
      <c r="N1283" s="524"/>
      <c r="O1283" s="425">
        <v>0</v>
      </c>
      <c r="P1283" s="425">
        <v>0</v>
      </c>
      <c r="Q1283" s="425">
        <v>0</v>
      </c>
      <c r="R1283" s="425">
        <v>0</v>
      </c>
      <c r="S1283" s="425">
        <v>0</v>
      </c>
      <c r="T1283" s="425">
        <v>0</v>
      </c>
      <c r="U1283" s="425">
        <v>0</v>
      </c>
      <c r="V1283" s="425">
        <v>0</v>
      </c>
      <c r="W1283" s="425">
        <v>0</v>
      </c>
      <c r="X1283" s="425">
        <v>0</v>
      </c>
      <c r="Y1283" s="425">
        <v>0</v>
      </c>
      <c r="Z1283" s="425">
        <v>0</v>
      </c>
      <c r="AA1283" s="425">
        <v>0</v>
      </c>
      <c r="AB1283" s="425">
        <v>0</v>
      </c>
      <c r="AC1283" s="425">
        <v>0</v>
      </c>
      <c r="AD1283" s="425">
        <v>0</v>
      </c>
      <c r="AE1283" s="425">
        <v>0</v>
      </c>
      <c r="AF1283" s="425">
        <v>0</v>
      </c>
      <c r="AG1283" s="425">
        <v>0</v>
      </c>
      <c r="AH1283" s="425">
        <v>0</v>
      </c>
      <c r="AI1283" s="425">
        <v>0</v>
      </c>
      <c r="AJ1283" s="425">
        <v>0</v>
      </c>
      <c r="AK1283" s="425">
        <v>0</v>
      </c>
      <c r="AL1283" s="425">
        <v>0</v>
      </c>
      <c r="AM1283" s="425">
        <v>0</v>
      </c>
      <c r="AN1283" s="425">
        <v>0</v>
      </c>
      <c r="AO1283" s="425">
        <v>0</v>
      </c>
      <c r="AP1283" s="425">
        <v>0</v>
      </c>
      <c r="AQ1283" s="425">
        <v>0</v>
      </c>
      <c r="AR1283" s="425">
        <v>0</v>
      </c>
      <c r="AS1283" s="425">
        <v>0</v>
      </c>
      <c r="AT1283" s="425">
        <v>0</v>
      </c>
      <c r="AU1283" s="425">
        <v>0</v>
      </c>
      <c r="AV1283" s="425">
        <v>0</v>
      </c>
      <c r="AW1283" s="425">
        <v>0</v>
      </c>
      <c r="AX1283" s="425">
        <v>0</v>
      </c>
      <c r="AY1283" s="425">
        <v>0</v>
      </c>
      <c r="AZ1283" s="425">
        <v>0</v>
      </c>
      <c r="BA1283" s="425">
        <v>0</v>
      </c>
      <c r="BB1283" s="425">
        <v>0</v>
      </c>
      <c r="BC1283" s="425">
        <v>0</v>
      </c>
      <c r="BD1283" s="425">
        <v>0</v>
      </c>
      <c r="BE1283" s="425">
        <v>0</v>
      </c>
      <c r="BF1283" s="425">
        <v>0</v>
      </c>
      <c r="BG1283" s="425">
        <v>0</v>
      </c>
      <c r="BH1283" s="425">
        <v>0</v>
      </c>
      <c r="BI1283" s="425">
        <v>0</v>
      </c>
      <c r="BJ1283" s="196"/>
      <c r="BK1283" s="196"/>
      <c r="BL1283" s="196"/>
      <c r="BM1283" s="196"/>
    </row>
    <row r="1284" spans="1:65" x14ac:dyDescent="0.35">
      <c r="A1284" s="196"/>
      <c r="B1284" s="196"/>
      <c r="C1284" s="402"/>
      <c r="D1284" s="404"/>
      <c r="E1284" s="405">
        <v>9</v>
      </c>
      <c r="F1284" s="406"/>
      <c r="G1284" s="408"/>
      <c r="H1284" s="409"/>
      <c r="I1284" s="409"/>
      <c r="J1284" s="409"/>
      <c r="K1284" s="409"/>
      <c r="L1284" s="409"/>
      <c r="M1284" s="409"/>
      <c r="N1284" s="409"/>
      <c r="O1284" s="524"/>
      <c r="P1284" s="425">
        <v>0</v>
      </c>
      <c r="Q1284" s="425">
        <v>0</v>
      </c>
      <c r="R1284" s="425">
        <v>0</v>
      </c>
      <c r="S1284" s="425">
        <v>0</v>
      </c>
      <c r="T1284" s="425">
        <v>0</v>
      </c>
      <c r="U1284" s="425">
        <v>0</v>
      </c>
      <c r="V1284" s="425">
        <v>0</v>
      </c>
      <c r="W1284" s="425">
        <v>0</v>
      </c>
      <c r="X1284" s="425">
        <v>0</v>
      </c>
      <c r="Y1284" s="425">
        <v>0</v>
      </c>
      <c r="Z1284" s="425">
        <v>0</v>
      </c>
      <c r="AA1284" s="425">
        <v>0</v>
      </c>
      <c r="AB1284" s="425">
        <v>0</v>
      </c>
      <c r="AC1284" s="425">
        <v>0</v>
      </c>
      <c r="AD1284" s="425">
        <v>0</v>
      </c>
      <c r="AE1284" s="425">
        <v>0</v>
      </c>
      <c r="AF1284" s="425">
        <v>0</v>
      </c>
      <c r="AG1284" s="425">
        <v>0</v>
      </c>
      <c r="AH1284" s="425">
        <v>0</v>
      </c>
      <c r="AI1284" s="425">
        <v>0</v>
      </c>
      <c r="AJ1284" s="425">
        <v>0</v>
      </c>
      <c r="AK1284" s="425">
        <v>0</v>
      </c>
      <c r="AL1284" s="425">
        <v>0</v>
      </c>
      <c r="AM1284" s="425">
        <v>0</v>
      </c>
      <c r="AN1284" s="425">
        <v>0</v>
      </c>
      <c r="AO1284" s="425">
        <v>0</v>
      </c>
      <c r="AP1284" s="425">
        <v>0</v>
      </c>
      <c r="AQ1284" s="425">
        <v>0</v>
      </c>
      <c r="AR1284" s="425">
        <v>0</v>
      </c>
      <c r="AS1284" s="425">
        <v>0</v>
      </c>
      <c r="AT1284" s="425">
        <v>0</v>
      </c>
      <c r="AU1284" s="425">
        <v>0</v>
      </c>
      <c r="AV1284" s="425">
        <v>0</v>
      </c>
      <c r="AW1284" s="425">
        <v>0</v>
      </c>
      <c r="AX1284" s="425">
        <v>0</v>
      </c>
      <c r="AY1284" s="425">
        <v>0</v>
      </c>
      <c r="AZ1284" s="425">
        <v>0</v>
      </c>
      <c r="BA1284" s="425">
        <v>0</v>
      </c>
      <c r="BB1284" s="425">
        <v>0</v>
      </c>
      <c r="BC1284" s="425">
        <v>0</v>
      </c>
      <c r="BD1284" s="425">
        <v>0</v>
      </c>
      <c r="BE1284" s="425">
        <v>0</v>
      </c>
      <c r="BF1284" s="425">
        <v>0</v>
      </c>
      <c r="BG1284" s="425">
        <v>0</v>
      </c>
      <c r="BH1284" s="425">
        <v>0</v>
      </c>
      <c r="BI1284" s="425">
        <v>0</v>
      </c>
      <c r="BJ1284" s="196"/>
      <c r="BK1284" s="196"/>
      <c r="BL1284" s="196"/>
      <c r="BM1284" s="196"/>
    </row>
    <row r="1285" spans="1:65" x14ac:dyDescent="0.35">
      <c r="A1285" s="196"/>
      <c r="B1285" s="196"/>
      <c r="C1285" s="402"/>
      <c r="D1285" s="404"/>
      <c r="E1285" s="411">
        <v>10</v>
      </c>
      <c r="F1285" s="406"/>
      <c r="G1285" s="408"/>
      <c r="H1285" s="409"/>
      <c r="I1285" s="409"/>
      <c r="J1285" s="409"/>
      <c r="K1285" s="409"/>
      <c r="L1285" s="409"/>
      <c r="M1285" s="409"/>
      <c r="N1285" s="409"/>
      <c r="O1285" s="409"/>
      <c r="P1285" s="524"/>
      <c r="Q1285" s="425">
        <v>0</v>
      </c>
      <c r="R1285" s="425">
        <v>0</v>
      </c>
      <c r="S1285" s="425">
        <v>0</v>
      </c>
      <c r="T1285" s="425">
        <v>0</v>
      </c>
      <c r="U1285" s="425">
        <v>0</v>
      </c>
      <c r="V1285" s="425">
        <v>0</v>
      </c>
      <c r="W1285" s="425">
        <v>0</v>
      </c>
      <c r="X1285" s="425">
        <v>0</v>
      </c>
      <c r="Y1285" s="425">
        <v>0</v>
      </c>
      <c r="Z1285" s="425">
        <v>0</v>
      </c>
      <c r="AA1285" s="425">
        <v>0</v>
      </c>
      <c r="AB1285" s="425">
        <v>0</v>
      </c>
      <c r="AC1285" s="425">
        <v>0</v>
      </c>
      <c r="AD1285" s="425">
        <v>0</v>
      </c>
      <c r="AE1285" s="425">
        <v>0</v>
      </c>
      <c r="AF1285" s="425">
        <v>0</v>
      </c>
      <c r="AG1285" s="425">
        <v>0</v>
      </c>
      <c r="AH1285" s="425">
        <v>0</v>
      </c>
      <c r="AI1285" s="425">
        <v>0</v>
      </c>
      <c r="AJ1285" s="425">
        <v>0</v>
      </c>
      <c r="AK1285" s="425">
        <v>0</v>
      </c>
      <c r="AL1285" s="425">
        <v>0</v>
      </c>
      <c r="AM1285" s="425">
        <v>0</v>
      </c>
      <c r="AN1285" s="425">
        <v>0</v>
      </c>
      <c r="AO1285" s="425">
        <v>0</v>
      </c>
      <c r="AP1285" s="425">
        <v>0</v>
      </c>
      <c r="AQ1285" s="425">
        <v>0</v>
      </c>
      <c r="AR1285" s="425">
        <v>0</v>
      </c>
      <c r="AS1285" s="425">
        <v>0</v>
      </c>
      <c r="AT1285" s="425">
        <v>0</v>
      </c>
      <c r="AU1285" s="425">
        <v>0</v>
      </c>
      <c r="AV1285" s="425">
        <v>0</v>
      </c>
      <c r="AW1285" s="425">
        <v>0</v>
      </c>
      <c r="AX1285" s="425">
        <v>0</v>
      </c>
      <c r="AY1285" s="425">
        <v>0</v>
      </c>
      <c r="AZ1285" s="425">
        <v>0</v>
      </c>
      <c r="BA1285" s="425">
        <v>0</v>
      </c>
      <c r="BB1285" s="425">
        <v>0</v>
      </c>
      <c r="BC1285" s="425">
        <v>0</v>
      </c>
      <c r="BD1285" s="425">
        <v>0</v>
      </c>
      <c r="BE1285" s="425">
        <v>0</v>
      </c>
      <c r="BF1285" s="425">
        <v>0</v>
      </c>
      <c r="BG1285" s="425">
        <v>0</v>
      </c>
      <c r="BH1285" s="425">
        <v>0</v>
      </c>
      <c r="BI1285" s="425">
        <v>0</v>
      </c>
      <c r="BJ1285" s="196"/>
      <c r="BK1285" s="196"/>
      <c r="BL1285" s="196"/>
      <c r="BM1285" s="196"/>
    </row>
    <row r="1286" spans="1:65" x14ac:dyDescent="0.35">
      <c r="A1286" s="196"/>
      <c r="B1286" s="196"/>
      <c r="C1286" s="402">
        <v>0</v>
      </c>
      <c r="D1286" s="196"/>
      <c r="E1286" s="196"/>
      <c r="F1286" s="412"/>
      <c r="G1286" s="426">
        <v>0</v>
      </c>
      <c r="H1286" s="426">
        <v>0</v>
      </c>
      <c r="I1286" s="426">
        <v>0</v>
      </c>
      <c r="J1286" s="426">
        <v>0</v>
      </c>
      <c r="K1286" s="426">
        <v>0</v>
      </c>
      <c r="L1286" s="426">
        <v>0</v>
      </c>
      <c r="M1286" s="426">
        <v>0</v>
      </c>
      <c r="N1286" s="426">
        <v>0</v>
      </c>
      <c r="O1286" s="426">
        <v>0</v>
      </c>
      <c r="P1286" s="426">
        <v>0</v>
      </c>
      <c r="Q1286" s="426">
        <v>0</v>
      </c>
      <c r="R1286" s="426">
        <v>0</v>
      </c>
      <c r="S1286" s="426">
        <v>0</v>
      </c>
      <c r="T1286" s="426">
        <v>0</v>
      </c>
      <c r="U1286" s="426">
        <v>0</v>
      </c>
      <c r="V1286" s="426">
        <v>0</v>
      </c>
      <c r="W1286" s="426">
        <v>0</v>
      </c>
      <c r="X1286" s="426">
        <v>0</v>
      </c>
      <c r="Y1286" s="426">
        <v>0</v>
      </c>
      <c r="Z1286" s="426">
        <v>0</v>
      </c>
      <c r="AA1286" s="426">
        <v>0</v>
      </c>
      <c r="AB1286" s="426">
        <v>0</v>
      </c>
      <c r="AC1286" s="426">
        <v>0</v>
      </c>
      <c r="AD1286" s="426">
        <v>0</v>
      </c>
      <c r="AE1286" s="426">
        <v>0</v>
      </c>
      <c r="AF1286" s="426">
        <v>0</v>
      </c>
      <c r="AG1286" s="426">
        <v>0</v>
      </c>
      <c r="AH1286" s="426">
        <v>0</v>
      </c>
      <c r="AI1286" s="426">
        <v>0</v>
      </c>
      <c r="AJ1286" s="426">
        <v>0</v>
      </c>
      <c r="AK1286" s="426">
        <v>0</v>
      </c>
      <c r="AL1286" s="426">
        <v>0</v>
      </c>
      <c r="AM1286" s="426">
        <v>0</v>
      </c>
      <c r="AN1286" s="426">
        <v>0</v>
      </c>
      <c r="AO1286" s="426">
        <v>0</v>
      </c>
      <c r="AP1286" s="426">
        <v>0</v>
      </c>
      <c r="AQ1286" s="426">
        <v>0</v>
      </c>
      <c r="AR1286" s="426">
        <v>0</v>
      </c>
      <c r="AS1286" s="426">
        <v>0</v>
      </c>
      <c r="AT1286" s="426">
        <v>0</v>
      </c>
      <c r="AU1286" s="426">
        <v>0</v>
      </c>
      <c r="AV1286" s="426">
        <v>0</v>
      </c>
      <c r="AW1286" s="426">
        <v>0</v>
      </c>
      <c r="AX1286" s="426">
        <v>0</v>
      </c>
      <c r="AY1286" s="426">
        <v>0</v>
      </c>
      <c r="AZ1286" s="426">
        <v>0</v>
      </c>
      <c r="BA1286" s="426">
        <v>0</v>
      </c>
      <c r="BB1286" s="426">
        <v>0</v>
      </c>
      <c r="BC1286" s="426">
        <v>0</v>
      </c>
      <c r="BD1286" s="426">
        <v>0</v>
      </c>
      <c r="BE1286" s="426">
        <v>0</v>
      </c>
      <c r="BF1286" s="426">
        <v>0</v>
      </c>
      <c r="BG1286" s="426">
        <v>0</v>
      </c>
      <c r="BH1286" s="426">
        <v>0</v>
      </c>
      <c r="BI1286" s="426">
        <v>0</v>
      </c>
      <c r="BJ1286" s="196"/>
      <c r="BK1286" s="196"/>
      <c r="BL1286" s="196"/>
      <c r="BM1286" s="196"/>
    </row>
    <row r="1287" spans="1:65" x14ac:dyDescent="0.35">
      <c r="A1287" s="196"/>
      <c r="B1287" s="397">
        <v>0</v>
      </c>
      <c r="C1287" s="398"/>
      <c r="D1287" s="399" t="s">
        <v>499</v>
      </c>
      <c r="E1287" s="398"/>
      <c r="F1287" s="400"/>
      <c r="G1287" s="401">
        <v>0</v>
      </c>
      <c r="H1287" s="401">
        <v>0</v>
      </c>
      <c r="I1287" s="401">
        <v>0</v>
      </c>
      <c r="J1287" s="401">
        <v>0</v>
      </c>
      <c r="K1287" s="401">
        <v>0</v>
      </c>
      <c r="L1287" s="401">
        <v>0</v>
      </c>
      <c r="M1287" s="401">
        <v>0</v>
      </c>
      <c r="N1287" s="401">
        <v>0</v>
      </c>
      <c r="O1287" s="401">
        <v>0</v>
      </c>
      <c r="P1287" s="401">
        <v>0</v>
      </c>
      <c r="Q1287" s="401">
        <v>0</v>
      </c>
      <c r="R1287" s="401">
        <v>0</v>
      </c>
      <c r="S1287" s="401">
        <v>0</v>
      </c>
      <c r="T1287" s="401">
        <v>0</v>
      </c>
      <c r="U1287" s="401">
        <v>0</v>
      </c>
      <c r="V1287" s="401">
        <v>0</v>
      </c>
      <c r="W1287" s="401">
        <v>0</v>
      </c>
      <c r="X1287" s="401">
        <v>0</v>
      </c>
      <c r="Y1287" s="401">
        <v>0</v>
      </c>
      <c r="Z1287" s="401">
        <v>0</v>
      </c>
      <c r="AA1287" s="401">
        <v>0</v>
      </c>
      <c r="AB1287" s="401">
        <v>0</v>
      </c>
      <c r="AC1287" s="401">
        <v>0</v>
      </c>
      <c r="AD1287" s="401">
        <v>0</v>
      </c>
      <c r="AE1287" s="401">
        <v>0</v>
      </c>
      <c r="AF1287" s="401">
        <v>0</v>
      </c>
      <c r="AG1287" s="401">
        <v>0</v>
      </c>
      <c r="AH1287" s="401">
        <v>0</v>
      </c>
      <c r="AI1287" s="401">
        <v>0</v>
      </c>
      <c r="AJ1287" s="401">
        <v>0</v>
      </c>
      <c r="AK1287" s="401">
        <v>0</v>
      </c>
      <c r="AL1287" s="401">
        <v>0</v>
      </c>
      <c r="AM1287" s="401">
        <v>0</v>
      </c>
      <c r="AN1287" s="401">
        <v>0</v>
      </c>
      <c r="AO1287" s="401">
        <v>0</v>
      </c>
      <c r="AP1287" s="401">
        <v>0</v>
      </c>
      <c r="AQ1287" s="401">
        <v>0</v>
      </c>
      <c r="AR1287" s="401">
        <v>0</v>
      </c>
      <c r="AS1287" s="401">
        <v>0</v>
      </c>
      <c r="AT1287" s="401">
        <v>0</v>
      </c>
      <c r="AU1287" s="401">
        <v>0</v>
      </c>
      <c r="AV1287" s="401">
        <v>0</v>
      </c>
      <c r="AW1287" s="401">
        <v>0</v>
      </c>
      <c r="AX1287" s="401">
        <v>0</v>
      </c>
      <c r="AY1287" s="401">
        <v>0</v>
      </c>
      <c r="AZ1287" s="401">
        <v>0</v>
      </c>
      <c r="BA1287" s="401">
        <v>0</v>
      </c>
      <c r="BB1287" s="401">
        <v>0</v>
      </c>
      <c r="BC1287" s="401">
        <v>0</v>
      </c>
      <c r="BD1287" s="401">
        <v>0</v>
      </c>
      <c r="BE1287" s="401">
        <v>0</v>
      </c>
      <c r="BF1287" s="401">
        <v>0</v>
      </c>
      <c r="BG1287" s="401">
        <v>0</v>
      </c>
      <c r="BH1287" s="401">
        <v>0</v>
      </c>
      <c r="BI1287" s="401">
        <v>0</v>
      </c>
      <c r="BJ1287" s="196"/>
      <c r="BK1287" s="196"/>
      <c r="BL1287" s="196"/>
      <c r="BM1287" s="196"/>
    </row>
    <row r="1288" spans="1:65" ht="118" x14ac:dyDescent="0.35">
      <c r="A1288" s="196"/>
      <c r="B1288" s="196"/>
      <c r="C1288" s="402"/>
      <c r="D1288" s="404" t="s">
        <v>500</v>
      </c>
      <c r="E1288" s="405">
        <v>0</v>
      </c>
      <c r="F1288" s="406"/>
      <c r="G1288" s="407"/>
      <c r="H1288" s="407"/>
      <c r="I1288" s="407"/>
      <c r="J1288" s="407"/>
      <c r="K1288" s="407"/>
      <c r="L1288" s="407"/>
      <c r="M1288" s="407"/>
      <c r="N1288" s="407"/>
      <c r="O1288" s="407"/>
      <c r="P1288" s="407"/>
      <c r="Q1288" s="425"/>
      <c r="R1288" s="425"/>
      <c r="S1288" s="425"/>
      <c r="T1288" s="425"/>
      <c r="U1288" s="425"/>
      <c r="V1288" s="425"/>
      <c r="W1288" s="425"/>
      <c r="X1288" s="425"/>
      <c r="Y1288" s="425"/>
      <c r="Z1288" s="425"/>
      <c r="AA1288" s="425"/>
      <c r="AB1288" s="425"/>
      <c r="AC1288" s="425"/>
      <c r="AD1288" s="425"/>
      <c r="AE1288" s="425"/>
      <c r="AF1288" s="425"/>
      <c r="AG1288" s="425"/>
      <c r="AH1288" s="425"/>
      <c r="AI1288" s="425"/>
      <c r="AJ1288" s="425"/>
      <c r="AK1288" s="425"/>
      <c r="AL1288" s="425"/>
      <c r="AM1288" s="425"/>
      <c r="AN1288" s="425"/>
      <c r="AO1288" s="425"/>
      <c r="AP1288" s="425"/>
      <c r="AQ1288" s="425"/>
      <c r="AR1288" s="425"/>
      <c r="AS1288" s="425"/>
      <c r="AT1288" s="425"/>
      <c r="AU1288" s="425"/>
      <c r="AV1288" s="425"/>
      <c r="AW1288" s="425"/>
      <c r="AX1288" s="425"/>
      <c r="AY1288" s="425"/>
      <c r="AZ1288" s="425"/>
      <c r="BA1288" s="425"/>
      <c r="BB1288" s="425"/>
      <c r="BC1288" s="425"/>
      <c r="BD1288" s="425"/>
      <c r="BE1288" s="425"/>
      <c r="BF1288" s="425"/>
      <c r="BG1288" s="425"/>
      <c r="BH1288" s="425"/>
      <c r="BI1288" s="425"/>
      <c r="BJ1288" s="196"/>
      <c r="BK1288" s="196"/>
      <c r="BL1288" s="196"/>
      <c r="BM1288" s="196"/>
    </row>
    <row r="1289" spans="1:65" x14ac:dyDescent="0.35">
      <c r="A1289" s="196"/>
      <c r="B1289" s="196"/>
      <c r="C1289" s="402"/>
      <c r="D1289" s="404"/>
      <c r="E1289" s="405">
        <v>1</v>
      </c>
      <c r="F1289" s="406"/>
      <c r="G1289" s="523"/>
      <c r="H1289" s="425">
        <v>0</v>
      </c>
      <c r="I1289" s="425">
        <v>0</v>
      </c>
      <c r="J1289" s="425">
        <v>0</v>
      </c>
      <c r="K1289" s="425">
        <v>0</v>
      </c>
      <c r="L1289" s="425">
        <v>0</v>
      </c>
      <c r="M1289" s="425">
        <v>0</v>
      </c>
      <c r="N1289" s="425">
        <v>0</v>
      </c>
      <c r="O1289" s="425">
        <v>0</v>
      </c>
      <c r="P1289" s="425">
        <v>0</v>
      </c>
      <c r="Q1289" s="425">
        <v>0</v>
      </c>
      <c r="R1289" s="425">
        <v>0</v>
      </c>
      <c r="S1289" s="425">
        <v>0</v>
      </c>
      <c r="T1289" s="425">
        <v>0</v>
      </c>
      <c r="U1289" s="425">
        <v>0</v>
      </c>
      <c r="V1289" s="425">
        <v>0</v>
      </c>
      <c r="W1289" s="425">
        <v>0</v>
      </c>
      <c r="X1289" s="425">
        <v>0</v>
      </c>
      <c r="Y1289" s="425">
        <v>0</v>
      </c>
      <c r="Z1289" s="425">
        <v>0</v>
      </c>
      <c r="AA1289" s="425">
        <v>0</v>
      </c>
      <c r="AB1289" s="425">
        <v>0</v>
      </c>
      <c r="AC1289" s="425">
        <v>0</v>
      </c>
      <c r="AD1289" s="425">
        <v>0</v>
      </c>
      <c r="AE1289" s="425">
        <v>0</v>
      </c>
      <c r="AF1289" s="425">
        <v>0</v>
      </c>
      <c r="AG1289" s="425">
        <v>0</v>
      </c>
      <c r="AH1289" s="425">
        <v>0</v>
      </c>
      <c r="AI1289" s="425">
        <v>0</v>
      </c>
      <c r="AJ1289" s="425">
        <v>0</v>
      </c>
      <c r="AK1289" s="425">
        <v>0</v>
      </c>
      <c r="AL1289" s="425">
        <v>0</v>
      </c>
      <c r="AM1289" s="425">
        <v>0</v>
      </c>
      <c r="AN1289" s="425">
        <v>0</v>
      </c>
      <c r="AO1289" s="425">
        <v>0</v>
      </c>
      <c r="AP1289" s="425">
        <v>0</v>
      </c>
      <c r="AQ1289" s="425">
        <v>0</v>
      </c>
      <c r="AR1289" s="425">
        <v>0</v>
      </c>
      <c r="AS1289" s="425">
        <v>0</v>
      </c>
      <c r="AT1289" s="425">
        <v>0</v>
      </c>
      <c r="AU1289" s="425">
        <v>0</v>
      </c>
      <c r="AV1289" s="425">
        <v>0</v>
      </c>
      <c r="AW1289" s="425">
        <v>0</v>
      </c>
      <c r="AX1289" s="425">
        <v>0</v>
      </c>
      <c r="AY1289" s="425">
        <v>0</v>
      </c>
      <c r="AZ1289" s="425">
        <v>0</v>
      </c>
      <c r="BA1289" s="425">
        <v>0</v>
      </c>
      <c r="BB1289" s="425">
        <v>0</v>
      </c>
      <c r="BC1289" s="425">
        <v>0</v>
      </c>
      <c r="BD1289" s="425">
        <v>0</v>
      </c>
      <c r="BE1289" s="425">
        <v>0</v>
      </c>
      <c r="BF1289" s="425">
        <v>0</v>
      </c>
      <c r="BG1289" s="425">
        <v>0</v>
      </c>
      <c r="BH1289" s="425">
        <v>0</v>
      </c>
      <c r="BI1289" s="425">
        <v>0</v>
      </c>
      <c r="BJ1289" s="196"/>
      <c r="BK1289" s="196"/>
      <c r="BL1289" s="196"/>
      <c r="BM1289" s="196"/>
    </row>
    <row r="1290" spans="1:65" x14ac:dyDescent="0.35">
      <c r="A1290" s="196"/>
      <c r="B1290" s="196"/>
      <c r="C1290" s="402"/>
      <c r="D1290" s="404"/>
      <c r="E1290" s="405">
        <v>2</v>
      </c>
      <c r="F1290" s="406"/>
      <c r="G1290" s="408"/>
      <c r="H1290" s="524"/>
      <c r="I1290" s="425">
        <v>0</v>
      </c>
      <c r="J1290" s="425">
        <v>0</v>
      </c>
      <c r="K1290" s="425">
        <v>0</v>
      </c>
      <c r="L1290" s="425">
        <v>0</v>
      </c>
      <c r="M1290" s="425">
        <v>0</v>
      </c>
      <c r="N1290" s="425">
        <v>0</v>
      </c>
      <c r="O1290" s="425">
        <v>0</v>
      </c>
      <c r="P1290" s="425">
        <v>0</v>
      </c>
      <c r="Q1290" s="425">
        <v>0</v>
      </c>
      <c r="R1290" s="425">
        <v>0</v>
      </c>
      <c r="S1290" s="425">
        <v>0</v>
      </c>
      <c r="T1290" s="425">
        <v>0</v>
      </c>
      <c r="U1290" s="425">
        <v>0</v>
      </c>
      <c r="V1290" s="425">
        <v>0</v>
      </c>
      <c r="W1290" s="425">
        <v>0</v>
      </c>
      <c r="X1290" s="425">
        <v>0</v>
      </c>
      <c r="Y1290" s="425">
        <v>0</v>
      </c>
      <c r="Z1290" s="425">
        <v>0</v>
      </c>
      <c r="AA1290" s="425">
        <v>0</v>
      </c>
      <c r="AB1290" s="425">
        <v>0</v>
      </c>
      <c r="AC1290" s="425">
        <v>0</v>
      </c>
      <c r="AD1290" s="425">
        <v>0</v>
      </c>
      <c r="AE1290" s="425">
        <v>0</v>
      </c>
      <c r="AF1290" s="425">
        <v>0</v>
      </c>
      <c r="AG1290" s="425">
        <v>0</v>
      </c>
      <c r="AH1290" s="425">
        <v>0</v>
      </c>
      <c r="AI1290" s="425">
        <v>0</v>
      </c>
      <c r="AJ1290" s="425">
        <v>0</v>
      </c>
      <c r="AK1290" s="425">
        <v>0</v>
      </c>
      <c r="AL1290" s="425">
        <v>0</v>
      </c>
      <c r="AM1290" s="425">
        <v>0</v>
      </c>
      <c r="AN1290" s="425">
        <v>0</v>
      </c>
      <c r="AO1290" s="425">
        <v>0</v>
      </c>
      <c r="AP1290" s="425">
        <v>0</v>
      </c>
      <c r="AQ1290" s="425">
        <v>0</v>
      </c>
      <c r="AR1290" s="425">
        <v>0</v>
      </c>
      <c r="AS1290" s="425">
        <v>0</v>
      </c>
      <c r="AT1290" s="425">
        <v>0</v>
      </c>
      <c r="AU1290" s="425">
        <v>0</v>
      </c>
      <c r="AV1290" s="425">
        <v>0</v>
      </c>
      <c r="AW1290" s="425">
        <v>0</v>
      </c>
      <c r="AX1290" s="425">
        <v>0</v>
      </c>
      <c r="AY1290" s="425">
        <v>0</v>
      </c>
      <c r="AZ1290" s="425">
        <v>0</v>
      </c>
      <c r="BA1290" s="425">
        <v>0</v>
      </c>
      <c r="BB1290" s="425">
        <v>0</v>
      </c>
      <c r="BC1290" s="425">
        <v>0</v>
      </c>
      <c r="BD1290" s="425">
        <v>0</v>
      </c>
      <c r="BE1290" s="425">
        <v>0</v>
      </c>
      <c r="BF1290" s="425">
        <v>0</v>
      </c>
      <c r="BG1290" s="425">
        <v>0</v>
      </c>
      <c r="BH1290" s="425">
        <v>0</v>
      </c>
      <c r="BI1290" s="425">
        <v>0</v>
      </c>
      <c r="BJ1290" s="407"/>
      <c r="BK1290" s="196"/>
      <c r="BL1290" s="196"/>
      <c r="BM1290" s="196"/>
    </row>
    <row r="1291" spans="1:65" x14ac:dyDescent="0.35">
      <c r="A1291" s="196"/>
      <c r="B1291" s="196"/>
      <c r="C1291" s="402"/>
      <c r="D1291" s="404"/>
      <c r="E1291" s="405">
        <v>3</v>
      </c>
      <c r="F1291" s="406"/>
      <c r="G1291" s="408"/>
      <c r="H1291" s="409"/>
      <c r="I1291" s="524"/>
      <c r="J1291" s="425">
        <v>0</v>
      </c>
      <c r="K1291" s="425">
        <v>0</v>
      </c>
      <c r="L1291" s="425">
        <v>0</v>
      </c>
      <c r="M1291" s="425">
        <v>0</v>
      </c>
      <c r="N1291" s="425">
        <v>0</v>
      </c>
      <c r="O1291" s="425">
        <v>0</v>
      </c>
      <c r="P1291" s="425">
        <v>0</v>
      </c>
      <c r="Q1291" s="425">
        <v>0</v>
      </c>
      <c r="R1291" s="425">
        <v>0</v>
      </c>
      <c r="S1291" s="425">
        <v>0</v>
      </c>
      <c r="T1291" s="425">
        <v>0</v>
      </c>
      <c r="U1291" s="425">
        <v>0</v>
      </c>
      <c r="V1291" s="425">
        <v>0</v>
      </c>
      <c r="W1291" s="425">
        <v>0</v>
      </c>
      <c r="X1291" s="425">
        <v>0</v>
      </c>
      <c r="Y1291" s="425">
        <v>0</v>
      </c>
      <c r="Z1291" s="425">
        <v>0</v>
      </c>
      <c r="AA1291" s="425">
        <v>0</v>
      </c>
      <c r="AB1291" s="425">
        <v>0</v>
      </c>
      <c r="AC1291" s="425">
        <v>0</v>
      </c>
      <c r="AD1291" s="425">
        <v>0</v>
      </c>
      <c r="AE1291" s="425">
        <v>0</v>
      </c>
      <c r="AF1291" s="425">
        <v>0</v>
      </c>
      <c r="AG1291" s="425">
        <v>0</v>
      </c>
      <c r="AH1291" s="425">
        <v>0</v>
      </c>
      <c r="AI1291" s="425">
        <v>0</v>
      </c>
      <c r="AJ1291" s="425">
        <v>0</v>
      </c>
      <c r="AK1291" s="425">
        <v>0</v>
      </c>
      <c r="AL1291" s="425">
        <v>0</v>
      </c>
      <c r="AM1291" s="425">
        <v>0</v>
      </c>
      <c r="AN1291" s="425">
        <v>0</v>
      </c>
      <c r="AO1291" s="425">
        <v>0</v>
      </c>
      <c r="AP1291" s="425">
        <v>0</v>
      </c>
      <c r="AQ1291" s="425">
        <v>0</v>
      </c>
      <c r="AR1291" s="425">
        <v>0</v>
      </c>
      <c r="AS1291" s="425">
        <v>0</v>
      </c>
      <c r="AT1291" s="425">
        <v>0</v>
      </c>
      <c r="AU1291" s="425">
        <v>0</v>
      </c>
      <c r="AV1291" s="425">
        <v>0</v>
      </c>
      <c r="AW1291" s="425">
        <v>0</v>
      </c>
      <c r="AX1291" s="425">
        <v>0</v>
      </c>
      <c r="AY1291" s="425">
        <v>0</v>
      </c>
      <c r="AZ1291" s="425">
        <v>0</v>
      </c>
      <c r="BA1291" s="425">
        <v>0</v>
      </c>
      <c r="BB1291" s="425">
        <v>0</v>
      </c>
      <c r="BC1291" s="425">
        <v>0</v>
      </c>
      <c r="BD1291" s="425">
        <v>0</v>
      </c>
      <c r="BE1291" s="425">
        <v>0</v>
      </c>
      <c r="BF1291" s="425">
        <v>0</v>
      </c>
      <c r="BG1291" s="425">
        <v>0</v>
      </c>
      <c r="BH1291" s="425">
        <v>0</v>
      </c>
      <c r="BI1291" s="425">
        <v>0</v>
      </c>
      <c r="BJ1291" s="196"/>
      <c r="BK1291" s="196"/>
      <c r="BL1291" s="196"/>
      <c r="BM1291" s="196"/>
    </row>
    <row r="1292" spans="1:65" x14ac:dyDescent="0.35">
      <c r="A1292" s="196"/>
      <c r="B1292" s="196"/>
      <c r="C1292" s="402"/>
      <c r="D1292" s="404"/>
      <c r="E1292" s="405">
        <v>4</v>
      </c>
      <c r="F1292" s="406"/>
      <c r="G1292" s="408"/>
      <c r="H1292" s="409"/>
      <c r="I1292" s="409"/>
      <c r="J1292" s="524"/>
      <c r="K1292" s="425">
        <v>0</v>
      </c>
      <c r="L1292" s="425">
        <v>0</v>
      </c>
      <c r="M1292" s="425">
        <v>0</v>
      </c>
      <c r="N1292" s="425">
        <v>0</v>
      </c>
      <c r="O1292" s="425">
        <v>0</v>
      </c>
      <c r="P1292" s="425">
        <v>0</v>
      </c>
      <c r="Q1292" s="425">
        <v>0</v>
      </c>
      <c r="R1292" s="425">
        <v>0</v>
      </c>
      <c r="S1292" s="425">
        <v>0</v>
      </c>
      <c r="T1292" s="425">
        <v>0</v>
      </c>
      <c r="U1292" s="425">
        <v>0</v>
      </c>
      <c r="V1292" s="425">
        <v>0</v>
      </c>
      <c r="W1292" s="425">
        <v>0</v>
      </c>
      <c r="X1292" s="425">
        <v>0</v>
      </c>
      <c r="Y1292" s="425">
        <v>0</v>
      </c>
      <c r="Z1292" s="425">
        <v>0</v>
      </c>
      <c r="AA1292" s="425">
        <v>0</v>
      </c>
      <c r="AB1292" s="425">
        <v>0</v>
      </c>
      <c r="AC1292" s="425">
        <v>0</v>
      </c>
      <c r="AD1292" s="425">
        <v>0</v>
      </c>
      <c r="AE1292" s="425">
        <v>0</v>
      </c>
      <c r="AF1292" s="425">
        <v>0</v>
      </c>
      <c r="AG1292" s="425">
        <v>0</v>
      </c>
      <c r="AH1292" s="425">
        <v>0</v>
      </c>
      <c r="AI1292" s="425">
        <v>0</v>
      </c>
      <c r="AJ1292" s="425">
        <v>0</v>
      </c>
      <c r="AK1292" s="425">
        <v>0</v>
      </c>
      <c r="AL1292" s="425">
        <v>0</v>
      </c>
      <c r="AM1292" s="425">
        <v>0</v>
      </c>
      <c r="AN1292" s="425">
        <v>0</v>
      </c>
      <c r="AO1292" s="425">
        <v>0</v>
      </c>
      <c r="AP1292" s="425">
        <v>0</v>
      </c>
      <c r="AQ1292" s="425">
        <v>0</v>
      </c>
      <c r="AR1292" s="425">
        <v>0</v>
      </c>
      <c r="AS1292" s="425">
        <v>0</v>
      </c>
      <c r="AT1292" s="425">
        <v>0</v>
      </c>
      <c r="AU1292" s="425">
        <v>0</v>
      </c>
      <c r="AV1292" s="425">
        <v>0</v>
      </c>
      <c r="AW1292" s="425">
        <v>0</v>
      </c>
      <c r="AX1292" s="425">
        <v>0</v>
      </c>
      <c r="AY1292" s="425">
        <v>0</v>
      </c>
      <c r="AZ1292" s="425">
        <v>0</v>
      </c>
      <c r="BA1292" s="425">
        <v>0</v>
      </c>
      <c r="BB1292" s="425">
        <v>0</v>
      </c>
      <c r="BC1292" s="425">
        <v>0</v>
      </c>
      <c r="BD1292" s="425">
        <v>0</v>
      </c>
      <c r="BE1292" s="425">
        <v>0</v>
      </c>
      <c r="BF1292" s="425">
        <v>0</v>
      </c>
      <c r="BG1292" s="425">
        <v>0</v>
      </c>
      <c r="BH1292" s="425">
        <v>0</v>
      </c>
      <c r="BI1292" s="425">
        <v>0</v>
      </c>
      <c r="BJ1292" s="196"/>
      <c r="BK1292" s="196"/>
      <c r="BL1292" s="196"/>
      <c r="BM1292" s="196"/>
    </row>
    <row r="1293" spans="1:65" x14ac:dyDescent="0.35">
      <c r="A1293" s="196"/>
      <c r="B1293" s="196"/>
      <c r="C1293" s="402"/>
      <c r="D1293" s="404"/>
      <c r="E1293" s="405">
        <v>5</v>
      </c>
      <c r="F1293" s="406"/>
      <c r="G1293" s="408"/>
      <c r="H1293" s="409"/>
      <c r="I1293" s="409"/>
      <c r="J1293" s="409"/>
      <c r="K1293" s="524"/>
      <c r="L1293" s="425">
        <v>0</v>
      </c>
      <c r="M1293" s="425">
        <v>0</v>
      </c>
      <c r="N1293" s="425">
        <v>0</v>
      </c>
      <c r="O1293" s="425">
        <v>0</v>
      </c>
      <c r="P1293" s="425">
        <v>0</v>
      </c>
      <c r="Q1293" s="425">
        <v>0</v>
      </c>
      <c r="R1293" s="425">
        <v>0</v>
      </c>
      <c r="S1293" s="425">
        <v>0</v>
      </c>
      <c r="T1293" s="425">
        <v>0</v>
      </c>
      <c r="U1293" s="425">
        <v>0</v>
      </c>
      <c r="V1293" s="425">
        <v>0</v>
      </c>
      <c r="W1293" s="425">
        <v>0</v>
      </c>
      <c r="X1293" s="425">
        <v>0</v>
      </c>
      <c r="Y1293" s="425">
        <v>0</v>
      </c>
      <c r="Z1293" s="425">
        <v>0</v>
      </c>
      <c r="AA1293" s="425">
        <v>0</v>
      </c>
      <c r="AB1293" s="425">
        <v>0</v>
      </c>
      <c r="AC1293" s="425">
        <v>0</v>
      </c>
      <c r="AD1293" s="425">
        <v>0</v>
      </c>
      <c r="AE1293" s="425">
        <v>0</v>
      </c>
      <c r="AF1293" s="425">
        <v>0</v>
      </c>
      <c r="AG1293" s="425">
        <v>0</v>
      </c>
      <c r="AH1293" s="425">
        <v>0</v>
      </c>
      <c r="AI1293" s="425">
        <v>0</v>
      </c>
      <c r="AJ1293" s="425">
        <v>0</v>
      </c>
      <c r="AK1293" s="425">
        <v>0</v>
      </c>
      <c r="AL1293" s="425">
        <v>0</v>
      </c>
      <c r="AM1293" s="425">
        <v>0</v>
      </c>
      <c r="AN1293" s="425">
        <v>0</v>
      </c>
      <c r="AO1293" s="425">
        <v>0</v>
      </c>
      <c r="AP1293" s="425">
        <v>0</v>
      </c>
      <c r="AQ1293" s="425">
        <v>0</v>
      </c>
      <c r="AR1293" s="425">
        <v>0</v>
      </c>
      <c r="AS1293" s="425">
        <v>0</v>
      </c>
      <c r="AT1293" s="425">
        <v>0</v>
      </c>
      <c r="AU1293" s="425">
        <v>0</v>
      </c>
      <c r="AV1293" s="425">
        <v>0</v>
      </c>
      <c r="AW1293" s="425">
        <v>0</v>
      </c>
      <c r="AX1293" s="425">
        <v>0</v>
      </c>
      <c r="AY1293" s="425">
        <v>0</v>
      </c>
      <c r="AZ1293" s="425">
        <v>0</v>
      </c>
      <c r="BA1293" s="425">
        <v>0</v>
      </c>
      <c r="BB1293" s="425">
        <v>0</v>
      </c>
      <c r="BC1293" s="425">
        <v>0</v>
      </c>
      <c r="BD1293" s="425">
        <v>0</v>
      </c>
      <c r="BE1293" s="425">
        <v>0</v>
      </c>
      <c r="BF1293" s="425">
        <v>0</v>
      </c>
      <c r="BG1293" s="425">
        <v>0</v>
      </c>
      <c r="BH1293" s="425">
        <v>0</v>
      </c>
      <c r="BI1293" s="425">
        <v>0</v>
      </c>
      <c r="BJ1293" s="196"/>
      <c r="BK1293" s="196"/>
      <c r="BL1293" s="196"/>
      <c r="BM1293" s="196"/>
    </row>
    <row r="1294" spans="1:65" x14ac:dyDescent="0.35">
      <c r="A1294" s="196"/>
      <c r="B1294" s="196"/>
      <c r="C1294" s="402"/>
      <c r="D1294" s="404"/>
      <c r="E1294" s="405">
        <v>6</v>
      </c>
      <c r="F1294" s="406"/>
      <c r="G1294" s="408"/>
      <c r="H1294" s="409"/>
      <c r="I1294" s="409"/>
      <c r="J1294" s="409"/>
      <c r="K1294" s="409"/>
      <c r="L1294" s="524"/>
      <c r="M1294" s="425">
        <v>0</v>
      </c>
      <c r="N1294" s="425">
        <v>0</v>
      </c>
      <c r="O1294" s="425">
        <v>0</v>
      </c>
      <c r="P1294" s="425">
        <v>0</v>
      </c>
      <c r="Q1294" s="425">
        <v>0</v>
      </c>
      <c r="R1294" s="425">
        <v>0</v>
      </c>
      <c r="S1294" s="425">
        <v>0</v>
      </c>
      <c r="T1294" s="425">
        <v>0</v>
      </c>
      <c r="U1294" s="425">
        <v>0</v>
      </c>
      <c r="V1294" s="425">
        <v>0</v>
      </c>
      <c r="W1294" s="425">
        <v>0</v>
      </c>
      <c r="X1294" s="425">
        <v>0</v>
      </c>
      <c r="Y1294" s="425">
        <v>0</v>
      </c>
      <c r="Z1294" s="425">
        <v>0</v>
      </c>
      <c r="AA1294" s="425">
        <v>0</v>
      </c>
      <c r="AB1294" s="425">
        <v>0</v>
      </c>
      <c r="AC1294" s="425">
        <v>0</v>
      </c>
      <c r="AD1294" s="425">
        <v>0</v>
      </c>
      <c r="AE1294" s="425">
        <v>0</v>
      </c>
      <c r="AF1294" s="425">
        <v>0</v>
      </c>
      <c r="AG1294" s="425">
        <v>0</v>
      </c>
      <c r="AH1294" s="425">
        <v>0</v>
      </c>
      <c r="AI1294" s="425">
        <v>0</v>
      </c>
      <c r="AJ1294" s="425">
        <v>0</v>
      </c>
      <c r="AK1294" s="425">
        <v>0</v>
      </c>
      <c r="AL1294" s="425">
        <v>0</v>
      </c>
      <c r="AM1294" s="425">
        <v>0</v>
      </c>
      <c r="AN1294" s="425">
        <v>0</v>
      </c>
      <c r="AO1294" s="425">
        <v>0</v>
      </c>
      <c r="AP1294" s="425">
        <v>0</v>
      </c>
      <c r="AQ1294" s="425">
        <v>0</v>
      </c>
      <c r="AR1294" s="425">
        <v>0</v>
      </c>
      <c r="AS1294" s="425">
        <v>0</v>
      </c>
      <c r="AT1294" s="425">
        <v>0</v>
      </c>
      <c r="AU1294" s="425">
        <v>0</v>
      </c>
      <c r="AV1294" s="425">
        <v>0</v>
      </c>
      <c r="AW1294" s="425">
        <v>0</v>
      </c>
      <c r="AX1294" s="425">
        <v>0</v>
      </c>
      <c r="AY1294" s="425">
        <v>0</v>
      </c>
      <c r="AZ1294" s="425">
        <v>0</v>
      </c>
      <c r="BA1294" s="425">
        <v>0</v>
      </c>
      <c r="BB1294" s="425">
        <v>0</v>
      </c>
      <c r="BC1294" s="425">
        <v>0</v>
      </c>
      <c r="BD1294" s="425">
        <v>0</v>
      </c>
      <c r="BE1294" s="425">
        <v>0</v>
      </c>
      <c r="BF1294" s="425">
        <v>0</v>
      </c>
      <c r="BG1294" s="425">
        <v>0</v>
      </c>
      <c r="BH1294" s="425">
        <v>0</v>
      </c>
      <c r="BI1294" s="425">
        <v>0</v>
      </c>
      <c r="BJ1294" s="196"/>
      <c r="BK1294" s="196"/>
      <c r="BL1294" s="196"/>
      <c r="BM1294" s="196"/>
    </row>
    <row r="1295" spans="1:65" x14ac:dyDescent="0.35">
      <c r="A1295" s="196"/>
      <c r="B1295" s="196"/>
      <c r="C1295" s="402"/>
      <c r="D1295" s="404"/>
      <c r="E1295" s="405">
        <v>7</v>
      </c>
      <c r="F1295" s="406"/>
      <c r="G1295" s="408"/>
      <c r="H1295" s="409"/>
      <c r="I1295" s="409"/>
      <c r="J1295" s="409"/>
      <c r="K1295" s="409"/>
      <c r="L1295" s="409"/>
      <c r="M1295" s="524"/>
      <c r="N1295" s="425">
        <v>0</v>
      </c>
      <c r="O1295" s="425">
        <v>0</v>
      </c>
      <c r="P1295" s="425">
        <v>0</v>
      </c>
      <c r="Q1295" s="425">
        <v>0</v>
      </c>
      <c r="R1295" s="425">
        <v>0</v>
      </c>
      <c r="S1295" s="425">
        <v>0</v>
      </c>
      <c r="T1295" s="425">
        <v>0</v>
      </c>
      <c r="U1295" s="425">
        <v>0</v>
      </c>
      <c r="V1295" s="425">
        <v>0</v>
      </c>
      <c r="W1295" s="425">
        <v>0</v>
      </c>
      <c r="X1295" s="425">
        <v>0</v>
      </c>
      <c r="Y1295" s="425">
        <v>0</v>
      </c>
      <c r="Z1295" s="425">
        <v>0</v>
      </c>
      <c r="AA1295" s="425">
        <v>0</v>
      </c>
      <c r="AB1295" s="425">
        <v>0</v>
      </c>
      <c r="AC1295" s="425">
        <v>0</v>
      </c>
      <c r="AD1295" s="425">
        <v>0</v>
      </c>
      <c r="AE1295" s="425">
        <v>0</v>
      </c>
      <c r="AF1295" s="425">
        <v>0</v>
      </c>
      <c r="AG1295" s="425">
        <v>0</v>
      </c>
      <c r="AH1295" s="425">
        <v>0</v>
      </c>
      <c r="AI1295" s="425">
        <v>0</v>
      </c>
      <c r="AJ1295" s="425">
        <v>0</v>
      </c>
      <c r="AK1295" s="425">
        <v>0</v>
      </c>
      <c r="AL1295" s="425">
        <v>0</v>
      </c>
      <c r="AM1295" s="425">
        <v>0</v>
      </c>
      <c r="AN1295" s="425">
        <v>0</v>
      </c>
      <c r="AO1295" s="425">
        <v>0</v>
      </c>
      <c r="AP1295" s="425">
        <v>0</v>
      </c>
      <c r="AQ1295" s="425">
        <v>0</v>
      </c>
      <c r="AR1295" s="425">
        <v>0</v>
      </c>
      <c r="AS1295" s="425">
        <v>0</v>
      </c>
      <c r="AT1295" s="425">
        <v>0</v>
      </c>
      <c r="AU1295" s="425">
        <v>0</v>
      </c>
      <c r="AV1295" s="425">
        <v>0</v>
      </c>
      <c r="AW1295" s="425">
        <v>0</v>
      </c>
      <c r="AX1295" s="425">
        <v>0</v>
      </c>
      <c r="AY1295" s="425">
        <v>0</v>
      </c>
      <c r="AZ1295" s="425">
        <v>0</v>
      </c>
      <c r="BA1295" s="425">
        <v>0</v>
      </c>
      <c r="BB1295" s="425">
        <v>0</v>
      </c>
      <c r="BC1295" s="425">
        <v>0</v>
      </c>
      <c r="BD1295" s="425">
        <v>0</v>
      </c>
      <c r="BE1295" s="425">
        <v>0</v>
      </c>
      <c r="BF1295" s="425">
        <v>0</v>
      </c>
      <c r="BG1295" s="425">
        <v>0</v>
      </c>
      <c r="BH1295" s="425">
        <v>0</v>
      </c>
      <c r="BI1295" s="425">
        <v>0</v>
      </c>
      <c r="BJ1295" s="196"/>
      <c r="BK1295" s="196"/>
      <c r="BL1295" s="196"/>
      <c r="BM1295" s="196"/>
    </row>
    <row r="1296" spans="1:65" x14ac:dyDescent="0.35">
      <c r="A1296" s="196"/>
      <c r="B1296" s="196"/>
      <c r="C1296" s="402"/>
      <c r="D1296" s="404"/>
      <c r="E1296" s="405">
        <v>8</v>
      </c>
      <c r="F1296" s="406"/>
      <c r="G1296" s="408"/>
      <c r="H1296" s="409"/>
      <c r="I1296" s="409"/>
      <c r="J1296" s="409"/>
      <c r="K1296" s="409"/>
      <c r="L1296" s="409"/>
      <c r="M1296" s="409"/>
      <c r="N1296" s="524"/>
      <c r="O1296" s="425">
        <v>0</v>
      </c>
      <c r="P1296" s="425">
        <v>0</v>
      </c>
      <c r="Q1296" s="425">
        <v>0</v>
      </c>
      <c r="R1296" s="425">
        <v>0</v>
      </c>
      <c r="S1296" s="425">
        <v>0</v>
      </c>
      <c r="T1296" s="425">
        <v>0</v>
      </c>
      <c r="U1296" s="425">
        <v>0</v>
      </c>
      <c r="V1296" s="425">
        <v>0</v>
      </c>
      <c r="W1296" s="425">
        <v>0</v>
      </c>
      <c r="X1296" s="425">
        <v>0</v>
      </c>
      <c r="Y1296" s="425">
        <v>0</v>
      </c>
      <c r="Z1296" s="425">
        <v>0</v>
      </c>
      <c r="AA1296" s="425">
        <v>0</v>
      </c>
      <c r="AB1296" s="425">
        <v>0</v>
      </c>
      <c r="AC1296" s="425">
        <v>0</v>
      </c>
      <c r="AD1296" s="425">
        <v>0</v>
      </c>
      <c r="AE1296" s="425">
        <v>0</v>
      </c>
      <c r="AF1296" s="425">
        <v>0</v>
      </c>
      <c r="AG1296" s="425">
        <v>0</v>
      </c>
      <c r="AH1296" s="425">
        <v>0</v>
      </c>
      <c r="AI1296" s="425">
        <v>0</v>
      </c>
      <c r="AJ1296" s="425">
        <v>0</v>
      </c>
      <c r="AK1296" s="425">
        <v>0</v>
      </c>
      <c r="AL1296" s="425">
        <v>0</v>
      </c>
      <c r="AM1296" s="425">
        <v>0</v>
      </c>
      <c r="AN1296" s="425">
        <v>0</v>
      </c>
      <c r="AO1296" s="425">
        <v>0</v>
      </c>
      <c r="AP1296" s="425">
        <v>0</v>
      </c>
      <c r="AQ1296" s="425">
        <v>0</v>
      </c>
      <c r="AR1296" s="425">
        <v>0</v>
      </c>
      <c r="AS1296" s="425">
        <v>0</v>
      </c>
      <c r="AT1296" s="425">
        <v>0</v>
      </c>
      <c r="AU1296" s="425">
        <v>0</v>
      </c>
      <c r="AV1296" s="425">
        <v>0</v>
      </c>
      <c r="AW1296" s="425">
        <v>0</v>
      </c>
      <c r="AX1296" s="425">
        <v>0</v>
      </c>
      <c r="AY1296" s="425">
        <v>0</v>
      </c>
      <c r="AZ1296" s="425">
        <v>0</v>
      </c>
      <c r="BA1296" s="425">
        <v>0</v>
      </c>
      <c r="BB1296" s="425">
        <v>0</v>
      </c>
      <c r="BC1296" s="425">
        <v>0</v>
      </c>
      <c r="BD1296" s="425">
        <v>0</v>
      </c>
      <c r="BE1296" s="425">
        <v>0</v>
      </c>
      <c r="BF1296" s="425">
        <v>0</v>
      </c>
      <c r="BG1296" s="425">
        <v>0</v>
      </c>
      <c r="BH1296" s="425">
        <v>0</v>
      </c>
      <c r="BI1296" s="425">
        <v>0</v>
      </c>
      <c r="BJ1296" s="196"/>
      <c r="BK1296" s="196"/>
      <c r="BL1296" s="196"/>
      <c r="BM1296" s="196"/>
    </row>
    <row r="1297" spans="1:65" x14ac:dyDescent="0.35">
      <c r="A1297" s="196"/>
      <c r="B1297" s="196"/>
      <c r="C1297" s="402"/>
      <c r="D1297" s="404"/>
      <c r="E1297" s="405">
        <v>9</v>
      </c>
      <c r="F1297" s="406"/>
      <c r="G1297" s="408"/>
      <c r="H1297" s="409"/>
      <c r="I1297" s="409"/>
      <c r="J1297" s="409"/>
      <c r="K1297" s="409"/>
      <c r="L1297" s="409"/>
      <c r="M1297" s="409"/>
      <c r="N1297" s="409"/>
      <c r="O1297" s="524"/>
      <c r="P1297" s="425">
        <v>0</v>
      </c>
      <c r="Q1297" s="425">
        <v>0</v>
      </c>
      <c r="R1297" s="425">
        <v>0</v>
      </c>
      <c r="S1297" s="425">
        <v>0</v>
      </c>
      <c r="T1297" s="425">
        <v>0</v>
      </c>
      <c r="U1297" s="425">
        <v>0</v>
      </c>
      <c r="V1297" s="425">
        <v>0</v>
      </c>
      <c r="W1297" s="425">
        <v>0</v>
      </c>
      <c r="X1297" s="425">
        <v>0</v>
      </c>
      <c r="Y1297" s="425">
        <v>0</v>
      </c>
      <c r="Z1297" s="425">
        <v>0</v>
      </c>
      <c r="AA1297" s="425">
        <v>0</v>
      </c>
      <c r="AB1297" s="425">
        <v>0</v>
      </c>
      <c r="AC1297" s="425">
        <v>0</v>
      </c>
      <c r="AD1297" s="425">
        <v>0</v>
      </c>
      <c r="AE1297" s="425">
        <v>0</v>
      </c>
      <c r="AF1297" s="425">
        <v>0</v>
      </c>
      <c r="AG1297" s="425">
        <v>0</v>
      </c>
      <c r="AH1297" s="425">
        <v>0</v>
      </c>
      <c r="AI1297" s="425">
        <v>0</v>
      </c>
      <c r="AJ1297" s="425">
        <v>0</v>
      </c>
      <c r="AK1297" s="425">
        <v>0</v>
      </c>
      <c r="AL1297" s="425">
        <v>0</v>
      </c>
      <c r="AM1297" s="425">
        <v>0</v>
      </c>
      <c r="AN1297" s="425">
        <v>0</v>
      </c>
      <c r="AO1297" s="425">
        <v>0</v>
      </c>
      <c r="AP1297" s="425">
        <v>0</v>
      </c>
      <c r="AQ1297" s="425">
        <v>0</v>
      </c>
      <c r="AR1297" s="425">
        <v>0</v>
      </c>
      <c r="AS1297" s="425">
        <v>0</v>
      </c>
      <c r="AT1297" s="425">
        <v>0</v>
      </c>
      <c r="AU1297" s="425">
        <v>0</v>
      </c>
      <c r="AV1297" s="425">
        <v>0</v>
      </c>
      <c r="AW1297" s="425">
        <v>0</v>
      </c>
      <c r="AX1297" s="425">
        <v>0</v>
      </c>
      <c r="AY1297" s="425">
        <v>0</v>
      </c>
      <c r="AZ1297" s="425">
        <v>0</v>
      </c>
      <c r="BA1297" s="425">
        <v>0</v>
      </c>
      <c r="BB1297" s="425">
        <v>0</v>
      </c>
      <c r="BC1297" s="425">
        <v>0</v>
      </c>
      <c r="BD1297" s="425">
        <v>0</v>
      </c>
      <c r="BE1297" s="425">
        <v>0</v>
      </c>
      <c r="BF1297" s="425">
        <v>0</v>
      </c>
      <c r="BG1297" s="425">
        <v>0</v>
      </c>
      <c r="BH1297" s="425">
        <v>0</v>
      </c>
      <c r="BI1297" s="425">
        <v>0</v>
      </c>
      <c r="BJ1297" s="196"/>
      <c r="BK1297" s="196"/>
      <c r="BL1297" s="196"/>
      <c r="BM1297" s="196"/>
    </row>
    <row r="1298" spans="1:65" x14ac:dyDescent="0.35">
      <c r="A1298" s="196"/>
      <c r="B1298" s="196"/>
      <c r="C1298" s="402"/>
      <c r="D1298" s="404"/>
      <c r="E1298" s="411">
        <v>10</v>
      </c>
      <c r="F1298" s="406"/>
      <c r="G1298" s="408"/>
      <c r="H1298" s="409"/>
      <c r="I1298" s="409"/>
      <c r="J1298" s="409"/>
      <c r="K1298" s="409"/>
      <c r="L1298" s="409"/>
      <c r="M1298" s="409"/>
      <c r="N1298" s="409"/>
      <c r="O1298" s="409"/>
      <c r="P1298" s="524"/>
      <c r="Q1298" s="425">
        <v>0</v>
      </c>
      <c r="R1298" s="425">
        <v>0</v>
      </c>
      <c r="S1298" s="425">
        <v>0</v>
      </c>
      <c r="T1298" s="425">
        <v>0</v>
      </c>
      <c r="U1298" s="425">
        <v>0</v>
      </c>
      <c r="V1298" s="425">
        <v>0</v>
      </c>
      <c r="W1298" s="425">
        <v>0</v>
      </c>
      <c r="X1298" s="425">
        <v>0</v>
      </c>
      <c r="Y1298" s="425">
        <v>0</v>
      </c>
      <c r="Z1298" s="425">
        <v>0</v>
      </c>
      <c r="AA1298" s="425">
        <v>0</v>
      </c>
      <c r="AB1298" s="425">
        <v>0</v>
      </c>
      <c r="AC1298" s="425">
        <v>0</v>
      </c>
      <c r="AD1298" s="425">
        <v>0</v>
      </c>
      <c r="AE1298" s="425">
        <v>0</v>
      </c>
      <c r="AF1298" s="425">
        <v>0</v>
      </c>
      <c r="AG1298" s="425">
        <v>0</v>
      </c>
      <c r="AH1298" s="425">
        <v>0</v>
      </c>
      <c r="AI1298" s="425">
        <v>0</v>
      </c>
      <c r="AJ1298" s="425">
        <v>0</v>
      </c>
      <c r="AK1298" s="425">
        <v>0</v>
      </c>
      <c r="AL1298" s="425">
        <v>0</v>
      </c>
      <c r="AM1298" s="425">
        <v>0</v>
      </c>
      <c r="AN1298" s="425">
        <v>0</v>
      </c>
      <c r="AO1298" s="425">
        <v>0</v>
      </c>
      <c r="AP1298" s="425">
        <v>0</v>
      </c>
      <c r="AQ1298" s="425">
        <v>0</v>
      </c>
      <c r="AR1298" s="425">
        <v>0</v>
      </c>
      <c r="AS1298" s="425">
        <v>0</v>
      </c>
      <c r="AT1298" s="425">
        <v>0</v>
      </c>
      <c r="AU1298" s="425">
        <v>0</v>
      </c>
      <c r="AV1298" s="425">
        <v>0</v>
      </c>
      <c r="AW1298" s="425">
        <v>0</v>
      </c>
      <c r="AX1298" s="425">
        <v>0</v>
      </c>
      <c r="AY1298" s="425">
        <v>0</v>
      </c>
      <c r="AZ1298" s="425">
        <v>0</v>
      </c>
      <c r="BA1298" s="425">
        <v>0</v>
      </c>
      <c r="BB1298" s="425">
        <v>0</v>
      </c>
      <c r="BC1298" s="425">
        <v>0</v>
      </c>
      <c r="BD1298" s="425">
        <v>0</v>
      </c>
      <c r="BE1298" s="425">
        <v>0</v>
      </c>
      <c r="BF1298" s="425">
        <v>0</v>
      </c>
      <c r="BG1298" s="425">
        <v>0</v>
      </c>
      <c r="BH1298" s="425">
        <v>0</v>
      </c>
      <c r="BI1298" s="425">
        <v>0</v>
      </c>
      <c r="BJ1298" s="196"/>
      <c r="BK1298" s="196"/>
      <c r="BL1298" s="196"/>
      <c r="BM1298" s="196"/>
    </row>
    <row r="1299" spans="1:65" x14ac:dyDescent="0.35">
      <c r="A1299" s="196"/>
      <c r="B1299" s="196"/>
      <c r="C1299" s="402">
        <v>0</v>
      </c>
      <c r="D1299" s="196"/>
      <c r="E1299" s="196"/>
      <c r="F1299" s="412"/>
      <c r="G1299" s="426">
        <v>0</v>
      </c>
      <c r="H1299" s="426">
        <v>0</v>
      </c>
      <c r="I1299" s="426">
        <v>0</v>
      </c>
      <c r="J1299" s="426">
        <v>0</v>
      </c>
      <c r="K1299" s="426">
        <v>0</v>
      </c>
      <c r="L1299" s="426">
        <v>0</v>
      </c>
      <c r="M1299" s="426">
        <v>0</v>
      </c>
      <c r="N1299" s="426">
        <v>0</v>
      </c>
      <c r="O1299" s="426">
        <v>0</v>
      </c>
      <c r="P1299" s="426">
        <v>0</v>
      </c>
      <c r="Q1299" s="426">
        <v>0</v>
      </c>
      <c r="R1299" s="426">
        <v>0</v>
      </c>
      <c r="S1299" s="426">
        <v>0</v>
      </c>
      <c r="T1299" s="426">
        <v>0</v>
      </c>
      <c r="U1299" s="426">
        <v>0</v>
      </c>
      <c r="V1299" s="426">
        <v>0</v>
      </c>
      <c r="W1299" s="426">
        <v>0</v>
      </c>
      <c r="X1299" s="426">
        <v>0</v>
      </c>
      <c r="Y1299" s="426">
        <v>0</v>
      </c>
      <c r="Z1299" s="426">
        <v>0</v>
      </c>
      <c r="AA1299" s="426">
        <v>0</v>
      </c>
      <c r="AB1299" s="426">
        <v>0</v>
      </c>
      <c r="AC1299" s="426">
        <v>0</v>
      </c>
      <c r="AD1299" s="426">
        <v>0</v>
      </c>
      <c r="AE1299" s="426">
        <v>0</v>
      </c>
      <c r="AF1299" s="426">
        <v>0</v>
      </c>
      <c r="AG1299" s="426">
        <v>0</v>
      </c>
      <c r="AH1299" s="426">
        <v>0</v>
      </c>
      <c r="AI1299" s="426">
        <v>0</v>
      </c>
      <c r="AJ1299" s="426">
        <v>0</v>
      </c>
      <c r="AK1299" s="426">
        <v>0</v>
      </c>
      <c r="AL1299" s="426">
        <v>0</v>
      </c>
      <c r="AM1299" s="426">
        <v>0</v>
      </c>
      <c r="AN1299" s="426">
        <v>0</v>
      </c>
      <c r="AO1299" s="426">
        <v>0</v>
      </c>
      <c r="AP1299" s="426">
        <v>0</v>
      </c>
      <c r="AQ1299" s="426">
        <v>0</v>
      </c>
      <c r="AR1299" s="426">
        <v>0</v>
      </c>
      <c r="AS1299" s="426">
        <v>0</v>
      </c>
      <c r="AT1299" s="426">
        <v>0</v>
      </c>
      <c r="AU1299" s="426">
        <v>0</v>
      </c>
      <c r="AV1299" s="426">
        <v>0</v>
      </c>
      <c r="AW1299" s="426">
        <v>0</v>
      </c>
      <c r="AX1299" s="426">
        <v>0</v>
      </c>
      <c r="AY1299" s="426">
        <v>0</v>
      </c>
      <c r="AZ1299" s="426">
        <v>0</v>
      </c>
      <c r="BA1299" s="426">
        <v>0</v>
      </c>
      <c r="BB1299" s="426">
        <v>0</v>
      </c>
      <c r="BC1299" s="426">
        <v>0</v>
      </c>
      <c r="BD1299" s="426">
        <v>0</v>
      </c>
      <c r="BE1299" s="426">
        <v>0</v>
      </c>
      <c r="BF1299" s="426">
        <v>0</v>
      </c>
      <c r="BG1299" s="426">
        <v>0</v>
      </c>
      <c r="BH1299" s="426">
        <v>0</v>
      </c>
      <c r="BI1299" s="426">
        <v>0</v>
      </c>
      <c r="BJ1299" s="196"/>
      <c r="BK1299" s="196"/>
      <c r="BL1299" s="196"/>
      <c r="BM1299" s="196"/>
    </row>
    <row r="1300" spans="1:65" x14ac:dyDescent="0.35">
      <c r="A1300" s="196"/>
      <c r="B1300" s="397">
        <v>0</v>
      </c>
      <c r="C1300" s="398"/>
      <c r="D1300" s="399" t="s">
        <v>499</v>
      </c>
      <c r="E1300" s="398"/>
      <c r="F1300" s="400"/>
      <c r="G1300" s="401">
        <v>0</v>
      </c>
      <c r="H1300" s="401">
        <v>0</v>
      </c>
      <c r="I1300" s="401">
        <v>0</v>
      </c>
      <c r="J1300" s="401">
        <v>0</v>
      </c>
      <c r="K1300" s="401">
        <v>0</v>
      </c>
      <c r="L1300" s="401">
        <v>0</v>
      </c>
      <c r="M1300" s="401">
        <v>0</v>
      </c>
      <c r="N1300" s="401">
        <v>0</v>
      </c>
      <c r="O1300" s="401">
        <v>0</v>
      </c>
      <c r="P1300" s="401">
        <v>0</v>
      </c>
      <c r="Q1300" s="401">
        <v>0</v>
      </c>
      <c r="R1300" s="401">
        <v>0</v>
      </c>
      <c r="S1300" s="401">
        <v>0</v>
      </c>
      <c r="T1300" s="401">
        <v>0</v>
      </c>
      <c r="U1300" s="401">
        <v>0</v>
      </c>
      <c r="V1300" s="401">
        <v>0</v>
      </c>
      <c r="W1300" s="401">
        <v>0</v>
      </c>
      <c r="X1300" s="401">
        <v>0</v>
      </c>
      <c r="Y1300" s="401">
        <v>0</v>
      </c>
      <c r="Z1300" s="401">
        <v>0</v>
      </c>
      <c r="AA1300" s="401">
        <v>0</v>
      </c>
      <c r="AB1300" s="401">
        <v>0</v>
      </c>
      <c r="AC1300" s="401">
        <v>0</v>
      </c>
      <c r="AD1300" s="401">
        <v>0</v>
      </c>
      <c r="AE1300" s="401">
        <v>0</v>
      </c>
      <c r="AF1300" s="401">
        <v>0</v>
      </c>
      <c r="AG1300" s="401">
        <v>0</v>
      </c>
      <c r="AH1300" s="401">
        <v>0</v>
      </c>
      <c r="AI1300" s="401">
        <v>0</v>
      </c>
      <c r="AJ1300" s="401">
        <v>0</v>
      </c>
      <c r="AK1300" s="401">
        <v>0</v>
      </c>
      <c r="AL1300" s="401">
        <v>0</v>
      </c>
      <c r="AM1300" s="401">
        <v>0</v>
      </c>
      <c r="AN1300" s="401">
        <v>0</v>
      </c>
      <c r="AO1300" s="401">
        <v>0</v>
      </c>
      <c r="AP1300" s="401">
        <v>0</v>
      </c>
      <c r="AQ1300" s="401">
        <v>0</v>
      </c>
      <c r="AR1300" s="401">
        <v>0</v>
      </c>
      <c r="AS1300" s="401">
        <v>0</v>
      </c>
      <c r="AT1300" s="401">
        <v>0</v>
      </c>
      <c r="AU1300" s="401">
        <v>0</v>
      </c>
      <c r="AV1300" s="401">
        <v>0</v>
      </c>
      <c r="AW1300" s="401">
        <v>0</v>
      </c>
      <c r="AX1300" s="401">
        <v>0</v>
      </c>
      <c r="AY1300" s="401">
        <v>0</v>
      </c>
      <c r="AZ1300" s="401">
        <v>0</v>
      </c>
      <c r="BA1300" s="401">
        <v>0</v>
      </c>
      <c r="BB1300" s="401">
        <v>0</v>
      </c>
      <c r="BC1300" s="401">
        <v>0</v>
      </c>
      <c r="BD1300" s="401">
        <v>0</v>
      </c>
      <c r="BE1300" s="401">
        <v>0</v>
      </c>
      <c r="BF1300" s="401">
        <v>0</v>
      </c>
      <c r="BG1300" s="401">
        <v>0</v>
      </c>
      <c r="BH1300" s="401">
        <v>0</v>
      </c>
      <c r="BI1300" s="401">
        <v>0</v>
      </c>
      <c r="BJ1300" s="196"/>
      <c r="BK1300" s="196"/>
      <c r="BL1300" s="196"/>
      <c r="BM1300" s="196"/>
    </row>
    <row r="1301" spans="1:65" ht="118" x14ac:dyDescent="0.35">
      <c r="A1301" s="196"/>
      <c r="B1301" s="196"/>
      <c r="C1301" s="402"/>
      <c r="D1301" s="404" t="s">
        <v>500</v>
      </c>
      <c r="E1301" s="405">
        <v>0</v>
      </c>
      <c r="F1301" s="406"/>
      <c r="G1301" s="407"/>
      <c r="H1301" s="407"/>
      <c r="I1301" s="407"/>
      <c r="J1301" s="407"/>
      <c r="K1301" s="407"/>
      <c r="L1301" s="407"/>
      <c r="M1301" s="407"/>
      <c r="N1301" s="407"/>
      <c r="O1301" s="407"/>
      <c r="P1301" s="407"/>
      <c r="Q1301" s="425"/>
      <c r="R1301" s="425"/>
      <c r="S1301" s="425"/>
      <c r="T1301" s="425"/>
      <c r="U1301" s="425"/>
      <c r="V1301" s="425"/>
      <c r="W1301" s="425"/>
      <c r="X1301" s="425"/>
      <c r="Y1301" s="425"/>
      <c r="Z1301" s="425"/>
      <c r="AA1301" s="425"/>
      <c r="AB1301" s="425"/>
      <c r="AC1301" s="425"/>
      <c r="AD1301" s="425"/>
      <c r="AE1301" s="425"/>
      <c r="AF1301" s="425"/>
      <c r="AG1301" s="425"/>
      <c r="AH1301" s="425"/>
      <c r="AI1301" s="425"/>
      <c r="AJ1301" s="425"/>
      <c r="AK1301" s="425"/>
      <c r="AL1301" s="425"/>
      <c r="AM1301" s="425"/>
      <c r="AN1301" s="425"/>
      <c r="AO1301" s="425"/>
      <c r="AP1301" s="425"/>
      <c r="AQ1301" s="425"/>
      <c r="AR1301" s="425"/>
      <c r="AS1301" s="425"/>
      <c r="AT1301" s="425"/>
      <c r="AU1301" s="425"/>
      <c r="AV1301" s="425"/>
      <c r="AW1301" s="425"/>
      <c r="AX1301" s="425"/>
      <c r="AY1301" s="425"/>
      <c r="AZ1301" s="425"/>
      <c r="BA1301" s="425"/>
      <c r="BB1301" s="425"/>
      <c r="BC1301" s="425"/>
      <c r="BD1301" s="425"/>
      <c r="BE1301" s="425"/>
      <c r="BF1301" s="425"/>
      <c r="BG1301" s="425"/>
      <c r="BH1301" s="425"/>
      <c r="BI1301" s="425"/>
      <c r="BJ1301" s="196"/>
      <c r="BK1301" s="196"/>
      <c r="BL1301" s="196"/>
      <c r="BM1301" s="196"/>
    </row>
    <row r="1302" spans="1:65" x14ac:dyDescent="0.35">
      <c r="A1302" s="196"/>
      <c r="B1302" s="196"/>
      <c r="C1302" s="402"/>
      <c r="D1302" s="404"/>
      <c r="E1302" s="405">
        <v>1</v>
      </c>
      <c r="F1302" s="406"/>
      <c r="G1302" s="523"/>
      <c r="H1302" s="425">
        <v>0</v>
      </c>
      <c r="I1302" s="425">
        <v>0</v>
      </c>
      <c r="J1302" s="425">
        <v>0</v>
      </c>
      <c r="K1302" s="425">
        <v>0</v>
      </c>
      <c r="L1302" s="425">
        <v>0</v>
      </c>
      <c r="M1302" s="425">
        <v>0</v>
      </c>
      <c r="N1302" s="425">
        <v>0</v>
      </c>
      <c r="O1302" s="425">
        <v>0</v>
      </c>
      <c r="P1302" s="425">
        <v>0</v>
      </c>
      <c r="Q1302" s="425">
        <v>0</v>
      </c>
      <c r="R1302" s="425">
        <v>0</v>
      </c>
      <c r="S1302" s="425">
        <v>0</v>
      </c>
      <c r="T1302" s="425">
        <v>0</v>
      </c>
      <c r="U1302" s="425">
        <v>0</v>
      </c>
      <c r="V1302" s="425">
        <v>0</v>
      </c>
      <c r="W1302" s="425">
        <v>0</v>
      </c>
      <c r="X1302" s="425">
        <v>0</v>
      </c>
      <c r="Y1302" s="425">
        <v>0</v>
      </c>
      <c r="Z1302" s="425">
        <v>0</v>
      </c>
      <c r="AA1302" s="425">
        <v>0</v>
      </c>
      <c r="AB1302" s="425">
        <v>0</v>
      </c>
      <c r="AC1302" s="425">
        <v>0</v>
      </c>
      <c r="AD1302" s="425">
        <v>0</v>
      </c>
      <c r="AE1302" s="425">
        <v>0</v>
      </c>
      <c r="AF1302" s="425">
        <v>0</v>
      </c>
      <c r="AG1302" s="425">
        <v>0</v>
      </c>
      <c r="AH1302" s="425">
        <v>0</v>
      </c>
      <c r="AI1302" s="425">
        <v>0</v>
      </c>
      <c r="AJ1302" s="425">
        <v>0</v>
      </c>
      <c r="AK1302" s="425">
        <v>0</v>
      </c>
      <c r="AL1302" s="425">
        <v>0</v>
      </c>
      <c r="AM1302" s="425">
        <v>0</v>
      </c>
      <c r="AN1302" s="425">
        <v>0</v>
      </c>
      <c r="AO1302" s="425">
        <v>0</v>
      </c>
      <c r="AP1302" s="425">
        <v>0</v>
      </c>
      <c r="AQ1302" s="425">
        <v>0</v>
      </c>
      <c r="AR1302" s="425">
        <v>0</v>
      </c>
      <c r="AS1302" s="425">
        <v>0</v>
      </c>
      <c r="AT1302" s="425">
        <v>0</v>
      </c>
      <c r="AU1302" s="425">
        <v>0</v>
      </c>
      <c r="AV1302" s="425">
        <v>0</v>
      </c>
      <c r="AW1302" s="425">
        <v>0</v>
      </c>
      <c r="AX1302" s="425">
        <v>0</v>
      </c>
      <c r="AY1302" s="425">
        <v>0</v>
      </c>
      <c r="AZ1302" s="425">
        <v>0</v>
      </c>
      <c r="BA1302" s="425">
        <v>0</v>
      </c>
      <c r="BB1302" s="425">
        <v>0</v>
      </c>
      <c r="BC1302" s="425">
        <v>0</v>
      </c>
      <c r="BD1302" s="425">
        <v>0</v>
      </c>
      <c r="BE1302" s="425">
        <v>0</v>
      </c>
      <c r="BF1302" s="425">
        <v>0</v>
      </c>
      <c r="BG1302" s="425">
        <v>0</v>
      </c>
      <c r="BH1302" s="425">
        <v>0</v>
      </c>
      <c r="BI1302" s="425">
        <v>0</v>
      </c>
      <c r="BJ1302" s="196"/>
      <c r="BK1302" s="196"/>
      <c r="BL1302" s="196"/>
      <c r="BM1302" s="196"/>
    </row>
    <row r="1303" spans="1:65" x14ac:dyDescent="0.35">
      <c r="A1303" s="196"/>
      <c r="B1303" s="196"/>
      <c r="C1303" s="402"/>
      <c r="D1303" s="404"/>
      <c r="E1303" s="405">
        <v>2</v>
      </c>
      <c r="F1303" s="406"/>
      <c r="G1303" s="408"/>
      <c r="H1303" s="524"/>
      <c r="I1303" s="425">
        <v>0</v>
      </c>
      <c r="J1303" s="425">
        <v>0</v>
      </c>
      <c r="K1303" s="425">
        <v>0</v>
      </c>
      <c r="L1303" s="425">
        <v>0</v>
      </c>
      <c r="M1303" s="425">
        <v>0</v>
      </c>
      <c r="N1303" s="425">
        <v>0</v>
      </c>
      <c r="O1303" s="425">
        <v>0</v>
      </c>
      <c r="P1303" s="425">
        <v>0</v>
      </c>
      <c r="Q1303" s="425">
        <v>0</v>
      </c>
      <c r="R1303" s="425">
        <v>0</v>
      </c>
      <c r="S1303" s="425">
        <v>0</v>
      </c>
      <c r="T1303" s="425">
        <v>0</v>
      </c>
      <c r="U1303" s="425">
        <v>0</v>
      </c>
      <c r="V1303" s="425">
        <v>0</v>
      </c>
      <c r="W1303" s="425">
        <v>0</v>
      </c>
      <c r="X1303" s="425">
        <v>0</v>
      </c>
      <c r="Y1303" s="425">
        <v>0</v>
      </c>
      <c r="Z1303" s="425">
        <v>0</v>
      </c>
      <c r="AA1303" s="425">
        <v>0</v>
      </c>
      <c r="AB1303" s="425">
        <v>0</v>
      </c>
      <c r="AC1303" s="425">
        <v>0</v>
      </c>
      <c r="AD1303" s="425">
        <v>0</v>
      </c>
      <c r="AE1303" s="425">
        <v>0</v>
      </c>
      <c r="AF1303" s="425">
        <v>0</v>
      </c>
      <c r="AG1303" s="425">
        <v>0</v>
      </c>
      <c r="AH1303" s="425">
        <v>0</v>
      </c>
      <c r="AI1303" s="425">
        <v>0</v>
      </c>
      <c r="AJ1303" s="425">
        <v>0</v>
      </c>
      <c r="AK1303" s="425">
        <v>0</v>
      </c>
      <c r="AL1303" s="425">
        <v>0</v>
      </c>
      <c r="AM1303" s="425">
        <v>0</v>
      </c>
      <c r="AN1303" s="425">
        <v>0</v>
      </c>
      <c r="AO1303" s="425">
        <v>0</v>
      </c>
      <c r="AP1303" s="425">
        <v>0</v>
      </c>
      <c r="AQ1303" s="425">
        <v>0</v>
      </c>
      <c r="AR1303" s="425">
        <v>0</v>
      </c>
      <c r="AS1303" s="425">
        <v>0</v>
      </c>
      <c r="AT1303" s="425">
        <v>0</v>
      </c>
      <c r="AU1303" s="425">
        <v>0</v>
      </c>
      <c r="AV1303" s="425">
        <v>0</v>
      </c>
      <c r="AW1303" s="425">
        <v>0</v>
      </c>
      <c r="AX1303" s="425">
        <v>0</v>
      </c>
      <c r="AY1303" s="425">
        <v>0</v>
      </c>
      <c r="AZ1303" s="425">
        <v>0</v>
      </c>
      <c r="BA1303" s="425">
        <v>0</v>
      </c>
      <c r="BB1303" s="425">
        <v>0</v>
      </c>
      <c r="BC1303" s="425">
        <v>0</v>
      </c>
      <c r="BD1303" s="425">
        <v>0</v>
      </c>
      <c r="BE1303" s="425">
        <v>0</v>
      </c>
      <c r="BF1303" s="425">
        <v>0</v>
      </c>
      <c r="BG1303" s="425">
        <v>0</v>
      </c>
      <c r="BH1303" s="425">
        <v>0</v>
      </c>
      <c r="BI1303" s="425">
        <v>0</v>
      </c>
      <c r="BJ1303" s="196"/>
      <c r="BK1303" s="196"/>
      <c r="BL1303" s="196"/>
      <c r="BM1303" s="196"/>
    </row>
    <row r="1304" spans="1:65" x14ac:dyDescent="0.35">
      <c r="A1304" s="196"/>
      <c r="B1304" s="196"/>
      <c r="C1304" s="402"/>
      <c r="D1304" s="404"/>
      <c r="E1304" s="405">
        <v>3</v>
      </c>
      <c r="F1304" s="406"/>
      <c r="G1304" s="408"/>
      <c r="H1304" s="409"/>
      <c r="I1304" s="524"/>
      <c r="J1304" s="425">
        <v>0</v>
      </c>
      <c r="K1304" s="425">
        <v>0</v>
      </c>
      <c r="L1304" s="425">
        <v>0</v>
      </c>
      <c r="M1304" s="425">
        <v>0</v>
      </c>
      <c r="N1304" s="425">
        <v>0</v>
      </c>
      <c r="O1304" s="425">
        <v>0</v>
      </c>
      <c r="P1304" s="425">
        <v>0</v>
      </c>
      <c r="Q1304" s="425">
        <v>0</v>
      </c>
      <c r="R1304" s="425">
        <v>0</v>
      </c>
      <c r="S1304" s="425">
        <v>0</v>
      </c>
      <c r="T1304" s="425">
        <v>0</v>
      </c>
      <c r="U1304" s="425">
        <v>0</v>
      </c>
      <c r="V1304" s="425">
        <v>0</v>
      </c>
      <c r="W1304" s="425">
        <v>0</v>
      </c>
      <c r="X1304" s="425">
        <v>0</v>
      </c>
      <c r="Y1304" s="425">
        <v>0</v>
      </c>
      <c r="Z1304" s="425">
        <v>0</v>
      </c>
      <c r="AA1304" s="425">
        <v>0</v>
      </c>
      <c r="AB1304" s="425">
        <v>0</v>
      </c>
      <c r="AC1304" s="425">
        <v>0</v>
      </c>
      <c r="AD1304" s="425">
        <v>0</v>
      </c>
      <c r="AE1304" s="425">
        <v>0</v>
      </c>
      <c r="AF1304" s="425">
        <v>0</v>
      </c>
      <c r="AG1304" s="425">
        <v>0</v>
      </c>
      <c r="AH1304" s="425">
        <v>0</v>
      </c>
      <c r="AI1304" s="425">
        <v>0</v>
      </c>
      <c r="AJ1304" s="425">
        <v>0</v>
      </c>
      <c r="AK1304" s="425">
        <v>0</v>
      </c>
      <c r="AL1304" s="425">
        <v>0</v>
      </c>
      <c r="AM1304" s="425">
        <v>0</v>
      </c>
      <c r="AN1304" s="425">
        <v>0</v>
      </c>
      <c r="AO1304" s="425">
        <v>0</v>
      </c>
      <c r="AP1304" s="425">
        <v>0</v>
      </c>
      <c r="AQ1304" s="425">
        <v>0</v>
      </c>
      <c r="AR1304" s="425">
        <v>0</v>
      </c>
      <c r="AS1304" s="425">
        <v>0</v>
      </c>
      <c r="AT1304" s="425">
        <v>0</v>
      </c>
      <c r="AU1304" s="425">
        <v>0</v>
      </c>
      <c r="AV1304" s="425">
        <v>0</v>
      </c>
      <c r="AW1304" s="425">
        <v>0</v>
      </c>
      <c r="AX1304" s="425">
        <v>0</v>
      </c>
      <c r="AY1304" s="425">
        <v>0</v>
      </c>
      <c r="AZ1304" s="425">
        <v>0</v>
      </c>
      <c r="BA1304" s="425">
        <v>0</v>
      </c>
      <c r="BB1304" s="425">
        <v>0</v>
      </c>
      <c r="BC1304" s="425">
        <v>0</v>
      </c>
      <c r="BD1304" s="425">
        <v>0</v>
      </c>
      <c r="BE1304" s="425">
        <v>0</v>
      </c>
      <c r="BF1304" s="425">
        <v>0</v>
      </c>
      <c r="BG1304" s="425">
        <v>0</v>
      </c>
      <c r="BH1304" s="425">
        <v>0</v>
      </c>
      <c r="BI1304" s="425">
        <v>0</v>
      </c>
      <c r="BJ1304" s="196"/>
      <c r="BK1304" s="196"/>
      <c r="BL1304" s="196"/>
      <c r="BM1304" s="196"/>
    </row>
    <row r="1305" spans="1:65" x14ac:dyDescent="0.35">
      <c r="A1305" s="196"/>
      <c r="B1305" s="196"/>
      <c r="C1305" s="402"/>
      <c r="D1305" s="404"/>
      <c r="E1305" s="405">
        <v>4</v>
      </c>
      <c r="F1305" s="406"/>
      <c r="G1305" s="408"/>
      <c r="H1305" s="409"/>
      <c r="I1305" s="409"/>
      <c r="J1305" s="524"/>
      <c r="K1305" s="425">
        <v>0</v>
      </c>
      <c r="L1305" s="425">
        <v>0</v>
      </c>
      <c r="M1305" s="425">
        <v>0</v>
      </c>
      <c r="N1305" s="425">
        <v>0</v>
      </c>
      <c r="O1305" s="425">
        <v>0</v>
      </c>
      <c r="P1305" s="425">
        <v>0</v>
      </c>
      <c r="Q1305" s="425">
        <v>0</v>
      </c>
      <c r="R1305" s="425">
        <v>0</v>
      </c>
      <c r="S1305" s="425">
        <v>0</v>
      </c>
      <c r="T1305" s="425">
        <v>0</v>
      </c>
      <c r="U1305" s="425">
        <v>0</v>
      </c>
      <c r="V1305" s="425">
        <v>0</v>
      </c>
      <c r="W1305" s="425">
        <v>0</v>
      </c>
      <c r="X1305" s="425">
        <v>0</v>
      </c>
      <c r="Y1305" s="425">
        <v>0</v>
      </c>
      <c r="Z1305" s="425">
        <v>0</v>
      </c>
      <c r="AA1305" s="425">
        <v>0</v>
      </c>
      <c r="AB1305" s="425">
        <v>0</v>
      </c>
      <c r="AC1305" s="425">
        <v>0</v>
      </c>
      <c r="AD1305" s="425">
        <v>0</v>
      </c>
      <c r="AE1305" s="425">
        <v>0</v>
      </c>
      <c r="AF1305" s="425">
        <v>0</v>
      </c>
      <c r="AG1305" s="425">
        <v>0</v>
      </c>
      <c r="AH1305" s="425">
        <v>0</v>
      </c>
      <c r="AI1305" s="425">
        <v>0</v>
      </c>
      <c r="AJ1305" s="425">
        <v>0</v>
      </c>
      <c r="AK1305" s="425">
        <v>0</v>
      </c>
      <c r="AL1305" s="425">
        <v>0</v>
      </c>
      <c r="AM1305" s="425">
        <v>0</v>
      </c>
      <c r="AN1305" s="425">
        <v>0</v>
      </c>
      <c r="AO1305" s="425">
        <v>0</v>
      </c>
      <c r="AP1305" s="425">
        <v>0</v>
      </c>
      <c r="AQ1305" s="425">
        <v>0</v>
      </c>
      <c r="AR1305" s="425">
        <v>0</v>
      </c>
      <c r="AS1305" s="425">
        <v>0</v>
      </c>
      <c r="AT1305" s="425">
        <v>0</v>
      </c>
      <c r="AU1305" s="425">
        <v>0</v>
      </c>
      <c r="AV1305" s="425">
        <v>0</v>
      </c>
      <c r="AW1305" s="425">
        <v>0</v>
      </c>
      <c r="AX1305" s="425">
        <v>0</v>
      </c>
      <c r="AY1305" s="425">
        <v>0</v>
      </c>
      <c r="AZ1305" s="425">
        <v>0</v>
      </c>
      <c r="BA1305" s="425">
        <v>0</v>
      </c>
      <c r="BB1305" s="425">
        <v>0</v>
      </c>
      <c r="BC1305" s="425">
        <v>0</v>
      </c>
      <c r="BD1305" s="425">
        <v>0</v>
      </c>
      <c r="BE1305" s="425">
        <v>0</v>
      </c>
      <c r="BF1305" s="425">
        <v>0</v>
      </c>
      <c r="BG1305" s="425">
        <v>0</v>
      </c>
      <c r="BH1305" s="425">
        <v>0</v>
      </c>
      <c r="BI1305" s="425">
        <v>0</v>
      </c>
      <c r="BJ1305" s="196"/>
      <c r="BK1305" s="196"/>
      <c r="BL1305" s="196"/>
      <c r="BM1305" s="196"/>
    </row>
    <row r="1306" spans="1:65" x14ac:dyDescent="0.35">
      <c r="A1306" s="196"/>
      <c r="B1306" s="196"/>
      <c r="C1306" s="402"/>
      <c r="D1306" s="404"/>
      <c r="E1306" s="405">
        <v>5</v>
      </c>
      <c r="F1306" s="406"/>
      <c r="G1306" s="408"/>
      <c r="H1306" s="409"/>
      <c r="I1306" s="409"/>
      <c r="J1306" s="409"/>
      <c r="K1306" s="524"/>
      <c r="L1306" s="425">
        <v>0</v>
      </c>
      <c r="M1306" s="425">
        <v>0</v>
      </c>
      <c r="N1306" s="425">
        <v>0</v>
      </c>
      <c r="O1306" s="425">
        <v>0</v>
      </c>
      <c r="P1306" s="425">
        <v>0</v>
      </c>
      <c r="Q1306" s="425">
        <v>0</v>
      </c>
      <c r="R1306" s="425">
        <v>0</v>
      </c>
      <c r="S1306" s="425">
        <v>0</v>
      </c>
      <c r="T1306" s="425">
        <v>0</v>
      </c>
      <c r="U1306" s="425">
        <v>0</v>
      </c>
      <c r="V1306" s="425">
        <v>0</v>
      </c>
      <c r="W1306" s="425">
        <v>0</v>
      </c>
      <c r="X1306" s="425">
        <v>0</v>
      </c>
      <c r="Y1306" s="425">
        <v>0</v>
      </c>
      <c r="Z1306" s="425">
        <v>0</v>
      </c>
      <c r="AA1306" s="425">
        <v>0</v>
      </c>
      <c r="AB1306" s="425">
        <v>0</v>
      </c>
      <c r="AC1306" s="425">
        <v>0</v>
      </c>
      <c r="AD1306" s="425">
        <v>0</v>
      </c>
      <c r="AE1306" s="425">
        <v>0</v>
      </c>
      <c r="AF1306" s="425">
        <v>0</v>
      </c>
      <c r="AG1306" s="425">
        <v>0</v>
      </c>
      <c r="AH1306" s="425">
        <v>0</v>
      </c>
      <c r="AI1306" s="425">
        <v>0</v>
      </c>
      <c r="AJ1306" s="425">
        <v>0</v>
      </c>
      <c r="AK1306" s="425">
        <v>0</v>
      </c>
      <c r="AL1306" s="425">
        <v>0</v>
      </c>
      <c r="AM1306" s="425">
        <v>0</v>
      </c>
      <c r="AN1306" s="425">
        <v>0</v>
      </c>
      <c r="AO1306" s="425">
        <v>0</v>
      </c>
      <c r="AP1306" s="425">
        <v>0</v>
      </c>
      <c r="AQ1306" s="425">
        <v>0</v>
      </c>
      <c r="AR1306" s="425">
        <v>0</v>
      </c>
      <c r="AS1306" s="425">
        <v>0</v>
      </c>
      <c r="AT1306" s="425">
        <v>0</v>
      </c>
      <c r="AU1306" s="425">
        <v>0</v>
      </c>
      <c r="AV1306" s="425">
        <v>0</v>
      </c>
      <c r="AW1306" s="425">
        <v>0</v>
      </c>
      <c r="AX1306" s="425">
        <v>0</v>
      </c>
      <c r="AY1306" s="425">
        <v>0</v>
      </c>
      <c r="AZ1306" s="425">
        <v>0</v>
      </c>
      <c r="BA1306" s="425">
        <v>0</v>
      </c>
      <c r="BB1306" s="425">
        <v>0</v>
      </c>
      <c r="BC1306" s="425">
        <v>0</v>
      </c>
      <c r="BD1306" s="425">
        <v>0</v>
      </c>
      <c r="BE1306" s="425">
        <v>0</v>
      </c>
      <c r="BF1306" s="425">
        <v>0</v>
      </c>
      <c r="BG1306" s="425">
        <v>0</v>
      </c>
      <c r="BH1306" s="425">
        <v>0</v>
      </c>
      <c r="BI1306" s="425">
        <v>0</v>
      </c>
      <c r="BJ1306" s="196"/>
      <c r="BK1306" s="196"/>
      <c r="BL1306" s="196"/>
      <c r="BM1306" s="196"/>
    </row>
    <row r="1307" spans="1:65" x14ac:dyDescent="0.35">
      <c r="A1307" s="196"/>
      <c r="B1307" s="196"/>
      <c r="C1307" s="402"/>
      <c r="D1307" s="404"/>
      <c r="E1307" s="405">
        <v>6</v>
      </c>
      <c r="F1307" s="406"/>
      <c r="G1307" s="408"/>
      <c r="H1307" s="409"/>
      <c r="I1307" s="409"/>
      <c r="J1307" s="409"/>
      <c r="K1307" s="409"/>
      <c r="L1307" s="524"/>
      <c r="M1307" s="425">
        <v>0</v>
      </c>
      <c r="N1307" s="425">
        <v>0</v>
      </c>
      <c r="O1307" s="425">
        <v>0</v>
      </c>
      <c r="P1307" s="425">
        <v>0</v>
      </c>
      <c r="Q1307" s="425">
        <v>0</v>
      </c>
      <c r="R1307" s="425">
        <v>0</v>
      </c>
      <c r="S1307" s="425">
        <v>0</v>
      </c>
      <c r="T1307" s="425">
        <v>0</v>
      </c>
      <c r="U1307" s="425">
        <v>0</v>
      </c>
      <c r="V1307" s="425">
        <v>0</v>
      </c>
      <c r="W1307" s="425">
        <v>0</v>
      </c>
      <c r="X1307" s="425">
        <v>0</v>
      </c>
      <c r="Y1307" s="425">
        <v>0</v>
      </c>
      <c r="Z1307" s="425">
        <v>0</v>
      </c>
      <c r="AA1307" s="425">
        <v>0</v>
      </c>
      <c r="AB1307" s="425">
        <v>0</v>
      </c>
      <c r="AC1307" s="425">
        <v>0</v>
      </c>
      <c r="AD1307" s="425">
        <v>0</v>
      </c>
      <c r="AE1307" s="425">
        <v>0</v>
      </c>
      <c r="AF1307" s="425">
        <v>0</v>
      </c>
      <c r="AG1307" s="425">
        <v>0</v>
      </c>
      <c r="AH1307" s="425">
        <v>0</v>
      </c>
      <c r="AI1307" s="425">
        <v>0</v>
      </c>
      <c r="AJ1307" s="425">
        <v>0</v>
      </c>
      <c r="AK1307" s="425">
        <v>0</v>
      </c>
      <c r="AL1307" s="425">
        <v>0</v>
      </c>
      <c r="AM1307" s="425">
        <v>0</v>
      </c>
      <c r="AN1307" s="425">
        <v>0</v>
      </c>
      <c r="AO1307" s="425">
        <v>0</v>
      </c>
      <c r="AP1307" s="425">
        <v>0</v>
      </c>
      <c r="AQ1307" s="425">
        <v>0</v>
      </c>
      <c r="AR1307" s="425">
        <v>0</v>
      </c>
      <c r="AS1307" s="425">
        <v>0</v>
      </c>
      <c r="AT1307" s="425">
        <v>0</v>
      </c>
      <c r="AU1307" s="425">
        <v>0</v>
      </c>
      <c r="AV1307" s="425">
        <v>0</v>
      </c>
      <c r="AW1307" s="425">
        <v>0</v>
      </c>
      <c r="AX1307" s="425">
        <v>0</v>
      </c>
      <c r="AY1307" s="425">
        <v>0</v>
      </c>
      <c r="AZ1307" s="425">
        <v>0</v>
      </c>
      <c r="BA1307" s="425">
        <v>0</v>
      </c>
      <c r="BB1307" s="425">
        <v>0</v>
      </c>
      <c r="BC1307" s="425">
        <v>0</v>
      </c>
      <c r="BD1307" s="425">
        <v>0</v>
      </c>
      <c r="BE1307" s="425">
        <v>0</v>
      </c>
      <c r="BF1307" s="425">
        <v>0</v>
      </c>
      <c r="BG1307" s="425">
        <v>0</v>
      </c>
      <c r="BH1307" s="425">
        <v>0</v>
      </c>
      <c r="BI1307" s="425">
        <v>0</v>
      </c>
      <c r="BJ1307" s="196"/>
      <c r="BK1307" s="196"/>
      <c r="BL1307" s="196"/>
      <c r="BM1307" s="196"/>
    </row>
    <row r="1308" spans="1:65" x14ac:dyDescent="0.35">
      <c r="A1308" s="196"/>
      <c r="B1308" s="196"/>
      <c r="C1308" s="402"/>
      <c r="D1308" s="404"/>
      <c r="E1308" s="405">
        <v>7</v>
      </c>
      <c r="F1308" s="406"/>
      <c r="G1308" s="408"/>
      <c r="H1308" s="409"/>
      <c r="I1308" s="409"/>
      <c r="J1308" s="409"/>
      <c r="K1308" s="409"/>
      <c r="L1308" s="409"/>
      <c r="M1308" s="524"/>
      <c r="N1308" s="425">
        <v>0</v>
      </c>
      <c r="O1308" s="425">
        <v>0</v>
      </c>
      <c r="P1308" s="425">
        <v>0</v>
      </c>
      <c r="Q1308" s="425">
        <v>0</v>
      </c>
      <c r="R1308" s="425">
        <v>0</v>
      </c>
      <c r="S1308" s="425">
        <v>0</v>
      </c>
      <c r="T1308" s="425">
        <v>0</v>
      </c>
      <c r="U1308" s="425">
        <v>0</v>
      </c>
      <c r="V1308" s="425">
        <v>0</v>
      </c>
      <c r="W1308" s="425">
        <v>0</v>
      </c>
      <c r="X1308" s="425">
        <v>0</v>
      </c>
      <c r="Y1308" s="425">
        <v>0</v>
      </c>
      <c r="Z1308" s="425">
        <v>0</v>
      </c>
      <c r="AA1308" s="425">
        <v>0</v>
      </c>
      <c r="AB1308" s="425">
        <v>0</v>
      </c>
      <c r="AC1308" s="425">
        <v>0</v>
      </c>
      <c r="AD1308" s="425">
        <v>0</v>
      </c>
      <c r="AE1308" s="425">
        <v>0</v>
      </c>
      <c r="AF1308" s="425">
        <v>0</v>
      </c>
      <c r="AG1308" s="425">
        <v>0</v>
      </c>
      <c r="AH1308" s="425">
        <v>0</v>
      </c>
      <c r="AI1308" s="425">
        <v>0</v>
      </c>
      <c r="AJ1308" s="425">
        <v>0</v>
      </c>
      <c r="AK1308" s="425">
        <v>0</v>
      </c>
      <c r="AL1308" s="425">
        <v>0</v>
      </c>
      <c r="AM1308" s="425">
        <v>0</v>
      </c>
      <c r="AN1308" s="425">
        <v>0</v>
      </c>
      <c r="AO1308" s="425">
        <v>0</v>
      </c>
      <c r="AP1308" s="425">
        <v>0</v>
      </c>
      <c r="AQ1308" s="425">
        <v>0</v>
      </c>
      <c r="AR1308" s="425">
        <v>0</v>
      </c>
      <c r="AS1308" s="425">
        <v>0</v>
      </c>
      <c r="AT1308" s="425">
        <v>0</v>
      </c>
      <c r="AU1308" s="425">
        <v>0</v>
      </c>
      <c r="AV1308" s="425">
        <v>0</v>
      </c>
      <c r="AW1308" s="425">
        <v>0</v>
      </c>
      <c r="AX1308" s="425">
        <v>0</v>
      </c>
      <c r="AY1308" s="425">
        <v>0</v>
      </c>
      <c r="AZ1308" s="425">
        <v>0</v>
      </c>
      <c r="BA1308" s="425">
        <v>0</v>
      </c>
      <c r="BB1308" s="425">
        <v>0</v>
      </c>
      <c r="BC1308" s="425">
        <v>0</v>
      </c>
      <c r="BD1308" s="425">
        <v>0</v>
      </c>
      <c r="BE1308" s="425">
        <v>0</v>
      </c>
      <c r="BF1308" s="425">
        <v>0</v>
      </c>
      <c r="BG1308" s="425">
        <v>0</v>
      </c>
      <c r="BH1308" s="425">
        <v>0</v>
      </c>
      <c r="BI1308" s="425">
        <v>0</v>
      </c>
      <c r="BJ1308" s="196"/>
      <c r="BK1308" s="196"/>
      <c r="BL1308" s="196"/>
      <c r="BM1308" s="196"/>
    </row>
    <row r="1309" spans="1:65" x14ac:dyDescent="0.35">
      <c r="A1309" s="196"/>
      <c r="B1309" s="196"/>
      <c r="C1309" s="402"/>
      <c r="D1309" s="404"/>
      <c r="E1309" s="405">
        <v>8</v>
      </c>
      <c r="F1309" s="406"/>
      <c r="G1309" s="408"/>
      <c r="H1309" s="409"/>
      <c r="I1309" s="409"/>
      <c r="J1309" s="409"/>
      <c r="K1309" s="409"/>
      <c r="L1309" s="409"/>
      <c r="M1309" s="409"/>
      <c r="N1309" s="524"/>
      <c r="O1309" s="425">
        <v>0</v>
      </c>
      <c r="P1309" s="425">
        <v>0</v>
      </c>
      <c r="Q1309" s="425">
        <v>0</v>
      </c>
      <c r="R1309" s="425">
        <v>0</v>
      </c>
      <c r="S1309" s="425">
        <v>0</v>
      </c>
      <c r="T1309" s="425">
        <v>0</v>
      </c>
      <c r="U1309" s="425">
        <v>0</v>
      </c>
      <c r="V1309" s="425">
        <v>0</v>
      </c>
      <c r="W1309" s="425">
        <v>0</v>
      </c>
      <c r="X1309" s="425">
        <v>0</v>
      </c>
      <c r="Y1309" s="425">
        <v>0</v>
      </c>
      <c r="Z1309" s="425">
        <v>0</v>
      </c>
      <c r="AA1309" s="425">
        <v>0</v>
      </c>
      <c r="AB1309" s="425">
        <v>0</v>
      </c>
      <c r="AC1309" s="425">
        <v>0</v>
      </c>
      <c r="AD1309" s="425">
        <v>0</v>
      </c>
      <c r="AE1309" s="425">
        <v>0</v>
      </c>
      <c r="AF1309" s="425">
        <v>0</v>
      </c>
      <c r="AG1309" s="425">
        <v>0</v>
      </c>
      <c r="AH1309" s="425">
        <v>0</v>
      </c>
      <c r="AI1309" s="425">
        <v>0</v>
      </c>
      <c r="AJ1309" s="425">
        <v>0</v>
      </c>
      <c r="AK1309" s="425">
        <v>0</v>
      </c>
      <c r="AL1309" s="425">
        <v>0</v>
      </c>
      <c r="AM1309" s="425">
        <v>0</v>
      </c>
      <c r="AN1309" s="425">
        <v>0</v>
      </c>
      <c r="AO1309" s="425">
        <v>0</v>
      </c>
      <c r="AP1309" s="425">
        <v>0</v>
      </c>
      <c r="AQ1309" s="425">
        <v>0</v>
      </c>
      <c r="AR1309" s="425">
        <v>0</v>
      </c>
      <c r="AS1309" s="425">
        <v>0</v>
      </c>
      <c r="AT1309" s="425">
        <v>0</v>
      </c>
      <c r="AU1309" s="425">
        <v>0</v>
      </c>
      <c r="AV1309" s="425">
        <v>0</v>
      </c>
      <c r="AW1309" s="425">
        <v>0</v>
      </c>
      <c r="AX1309" s="425">
        <v>0</v>
      </c>
      <c r="AY1309" s="425">
        <v>0</v>
      </c>
      <c r="AZ1309" s="425">
        <v>0</v>
      </c>
      <c r="BA1309" s="425">
        <v>0</v>
      </c>
      <c r="BB1309" s="425">
        <v>0</v>
      </c>
      <c r="BC1309" s="425">
        <v>0</v>
      </c>
      <c r="BD1309" s="425">
        <v>0</v>
      </c>
      <c r="BE1309" s="425">
        <v>0</v>
      </c>
      <c r="BF1309" s="425">
        <v>0</v>
      </c>
      <c r="BG1309" s="425">
        <v>0</v>
      </c>
      <c r="BH1309" s="425">
        <v>0</v>
      </c>
      <c r="BI1309" s="425">
        <v>0</v>
      </c>
      <c r="BJ1309" s="196"/>
      <c r="BK1309" s="196"/>
      <c r="BL1309" s="196"/>
      <c r="BM1309" s="196"/>
    </row>
    <row r="1310" spans="1:65" x14ac:dyDescent="0.35">
      <c r="A1310" s="196"/>
      <c r="B1310" s="196"/>
      <c r="C1310" s="402"/>
      <c r="D1310" s="404"/>
      <c r="E1310" s="405">
        <v>9</v>
      </c>
      <c r="F1310" s="406"/>
      <c r="G1310" s="408"/>
      <c r="H1310" s="409"/>
      <c r="I1310" s="409"/>
      <c r="J1310" s="409"/>
      <c r="K1310" s="409"/>
      <c r="L1310" s="409"/>
      <c r="M1310" s="409"/>
      <c r="N1310" s="409"/>
      <c r="O1310" s="524"/>
      <c r="P1310" s="425">
        <v>0</v>
      </c>
      <c r="Q1310" s="425">
        <v>0</v>
      </c>
      <c r="R1310" s="425">
        <v>0</v>
      </c>
      <c r="S1310" s="425">
        <v>0</v>
      </c>
      <c r="T1310" s="425">
        <v>0</v>
      </c>
      <c r="U1310" s="425">
        <v>0</v>
      </c>
      <c r="V1310" s="425">
        <v>0</v>
      </c>
      <c r="W1310" s="425">
        <v>0</v>
      </c>
      <c r="X1310" s="425">
        <v>0</v>
      </c>
      <c r="Y1310" s="425">
        <v>0</v>
      </c>
      <c r="Z1310" s="425">
        <v>0</v>
      </c>
      <c r="AA1310" s="425">
        <v>0</v>
      </c>
      <c r="AB1310" s="425">
        <v>0</v>
      </c>
      <c r="AC1310" s="425">
        <v>0</v>
      </c>
      <c r="AD1310" s="425">
        <v>0</v>
      </c>
      <c r="AE1310" s="425">
        <v>0</v>
      </c>
      <c r="AF1310" s="425">
        <v>0</v>
      </c>
      <c r="AG1310" s="425">
        <v>0</v>
      </c>
      <c r="AH1310" s="425">
        <v>0</v>
      </c>
      <c r="AI1310" s="425">
        <v>0</v>
      </c>
      <c r="AJ1310" s="425">
        <v>0</v>
      </c>
      <c r="AK1310" s="425">
        <v>0</v>
      </c>
      <c r="AL1310" s="425">
        <v>0</v>
      </c>
      <c r="AM1310" s="425">
        <v>0</v>
      </c>
      <c r="AN1310" s="425">
        <v>0</v>
      </c>
      <c r="AO1310" s="425">
        <v>0</v>
      </c>
      <c r="AP1310" s="425">
        <v>0</v>
      </c>
      <c r="AQ1310" s="425">
        <v>0</v>
      </c>
      <c r="AR1310" s="425">
        <v>0</v>
      </c>
      <c r="AS1310" s="425">
        <v>0</v>
      </c>
      <c r="AT1310" s="425">
        <v>0</v>
      </c>
      <c r="AU1310" s="425">
        <v>0</v>
      </c>
      <c r="AV1310" s="425">
        <v>0</v>
      </c>
      <c r="AW1310" s="425">
        <v>0</v>
      </c>
      <c r="AX1310" s="425">
        <v>0</v>
      </c>
      <c r="AY1310" s="425">
        <v>0</v>
      </c>
      <c r="AZ1310" s="425">
        <v>0</v>
      </c>
      <c r="BA1310" s="425">
        <v>0</v>
      </c>
      <c r="BB1310" s="425">
        <v>0</v>
      </c>
      <c r="BC1310" s="425">
        <v>0</v>
      </c>
      <c r="BD1310" s="425">
        <v>0</v>
      </c>
      <c r="BE1310" s="425">
        <v>0</v>
      </c>
      <c r="BF1310" s="425">
        <v>0</v>
      </c>
      <c r="BG1310" s="425">
        <v>0</v>
      </c>
      <c r="BH1310" s="425">
        <v>0</v>
      </c>
      <c r="BI1310" s="425">
        <v>0</v>
      </c>
      <c r="BJ1310" s="196"/>
      <c r="BK1310" s="196"/>
      <c r="BL1310" s="196"/>
      <c r="BM1310" s="196"/>
    </row>
    <row r="1311" spans="1:65" x14ac:dyDescent="0.35">
      <c r="A1311" s="196"/>
      <c r="B1311" s="196"/>
      <c r="C1311" s="402"/>
      <c r="D1311" s="404"/>
      <c r="E1311" s="411">
        <v>10</v>
      </c>
      <c r="F1311" s="406"/>
      <c r="G1311" s="408"/>
      <c r="H1311" s="409"/>
      <c r="I1311" s="409"/>
      <c r="J1311" s="409"/>
      <c r="K1311" s="409"/>
      <c r="L1311" s="409"/>
      <c r="M1311" s="409"/>
      <c r="N1311" s="409"/>
      <c r="O1311" s="409"/>
      <c r="P1311" s="524"/>
      <c r="Q1311" s="425">
        <v>0</v>
      </c>
      <c r="R1311" s="425">
        <v>0</v>
      </c>
      <c r="S1311" s="425">
        <v>0</v>
      </c>
      <c r="T1311" s="425">
        <v>0</v>
      </c>
      <c r="U1311" s="425">
        <v>0</v>
      </c>
      <c r="V1311" s="425">
        <v>0</v>
      </c>
      <c r="W1311" s="425">
        <v>0</v>
      </c>
      <c r="X1311" s="425">
        <v>0</v>
      </c>
      <c r="Y1311" s="425">
        <v>0</v>
      </c>
      <c r="Z1311" s="425">
        <v>0</v>
      </c>
      <c r="AA1311" s="425">
        <v>0</v>
      </c>
      <c r="AB1311" s="425">
        <v>0</v>
      </c>
      <c r="AC1311" s="425">
        <v>0</v>
      </c>
      <c r="AD1311" s="425">
        <v>0</v>
      </c>
      <c r="AE1311" s="425">
        <v>0</v>
      </c>
      <c r="AF1311" s="425">
        <v>0</v>
      </c>
      <c r="AG1311" s="425">
        <v>0</v>
      </c>
      <c r="AH1311" s="425">
        <v>0</v>
      </c>
      <c r="AI1311" s="425">
        <v>0</v>
      </c>
      <c r="AJ1311" s="425">
        <v>0</v>
      </c>
      <c r="AK1311" s="425">
        <v>0</v>
      </c>
      <c r="AL1311" s="425">
        <v>0</v>
      </c>
      <c r="AM1311" s="425">
        <v>0</v>
      </c>
      <c r="AN1311" s="425">
        <v>0</v>
      </c>
      <c r="AO1311" s="425">
        <v>0</v>
      </c>
      <c r="AP1311" s="425">
        <v>0</v>
      </c>
      <c r="AQ1311" s="425">
        <v>0</v>
      </c>
      <c r="AR1311" s="425">
        <v>0</v>
      </c>
      <c r="AS1311" s="425">
        <v>0</v>
      </c>
      <c r="AT1311" s="425">
        <v>0</v>
      </c>
      <c r="AU1311" s="425">
        <v>0</v>
      </c>
      <c r="AV1311" s="425">
        <v>0</v>
      </c>
      <c r="AW1311" s="425">
        <v>0</v>
      </c>
      <c r="AX1311" s="425">
        <v>0</v>
      </c>
      <c r="AY1311" s="425">
        <v>0</v>
      </c>
      <c r="AZ1311" s="425">
        <v>0</v>
      </c>
      <c r="BA1311" s="425">
        <v>0</v>
      </c>
      <c r="BB1311" s="425">
        <v>0</v>
      </c>
      <c r="BC1311" s="425">
        <v>0</v>
      </c>
      <c r="BD1311" s="425">
        <v>0</v>
      </c>
      <c r="BE1311" s="425">
        <v>0</v>
      </c>
      <c r="BF1311" s="425">
        <v>0</v>
      </c>
      <c r="BG1311" s="425">
        <v>0</v>
      </c>
      <c r="BH1311" s="425">
        <v>0</v>
      </c>
      <c r="BI1311" s="425">
        <v>0</v>
      </c>
      <c r="BJ1311" s="196"/>
      <c r="BK1311" s="196"/>
      <c r="BL1311" s="196"/>
      <c r="BM1311" s="196"/>
    </row>
    <row r="1312" spans="1:65" x14ac:dyDescent="0.35">
      <c r="A1312" s="196"/>
      <c r="B1312" s="196"/>
      <c r="C1312" s="402">
        <v>0</v>
      </c>
      <c r="D1312" s="196"/>
      <c r="E1312" s="196"/>
      <c r="F1312" s="412"/>
      <c r="G1312" s="426">
        <v>0</v>
      </c>
      <c r="H1312" s="426">
        <v>0</v>
      </c>
      <c r="I1312" s="426">
        <v>0</v>
      </c>
      <c r="J1312" s="426">
        <v>0</v>
      </c>
      <c r="K1312" s="426">
        <v>0</v>
      </c>
      <c r="L1312" s="426">
        <v>0</v>
      </c>
      <c r="M1312" s="426">
        <v>0</v>
      </c>
      <c r="N1312" s="426">
        <v>0</v>
      </c>
      <c r="O1312" s="426">
        <v>0</v>
      </c>
      <c r="P1312" s="426">
        <v>0</v>
      </c>
      <c r="Q1312" s="426">
        <v>0</v>
      </c>
      <c r="R1312" s="426">
        <v>0</v>
      </c>
      <c r="S1312" s="426">
        <v>0</v>
      </c>
      <c r="T1312" s="426">
        <v>0</v>
      </c>
      <c r="U1312" s="426">
        <v>0</v>
      </c>
      <c r="V1312" s="426">
        <v>0</v>
      </c>
      <c r="W1312" s="426">
        <v>0</v>
      </c>
      <c r="X1312" s="426">
        <v>0</v>
      </c>
      <c r="Y1312" s="426">
        <v>0</v>
      </c>
      <c r="Z1312" s="426">
        <v>0</v>
      </c>
      <c r="AA1312" s="426">
        <v>0</v>
      </c>
      <c r="AB1312" s="426">
        <v>0</v>
      </c>
      <c r="AC1312" s="426">
        <v>0</v>
      </c>
      <c r="AD1312" s="426">
        <v>0</v>
      </c>
      <c r="AE1312" s="426">
        <v>0</v>
      </c>
      <c r="AF1312" s="426">
        <v>0</v>
      </c>
      <c r="AG1312" s="426">
        <v>0</v>
      </c>
      <c r="AH1312" s="426">
        <v>0</v>
      </c>
      <c r="AI1312" s="426">
        <v>0</v>
      </c>
      <c r="AJ1312" s="426">
        <v>0</v>
      </c>
      <c r="AK1312" s="426">
        <v>0</v>
      </c>
      <c r="AL1312" s="426">
        <v>0</v>
      </c>
      <c r="AM1312" s="426">
        <v>0</v>
      </c>
      <c r="AN1312" s="426">
        <v>0</v>
      </c>
      <c r="AO1312" s="426">
        <v>0</v>
      </c>
      <c r="AP1312" s="426">
        <v>0</v>
      </c>
      <c r="AQ1312" s="426">
        <v>0</v>
      </c>
      <c r="AR1312" s="426">
        <v>0</v>
      </c>
      <c r="AS1312" s="426">
        <v>0</v>
      </c>
      <c r="AT1312" s="426">
        <v>0</v>
      </c>
      <c r="AU1312" s="426">
        <v>0</v>
      </c>
      <c r="AV1312" s="426">
        <v>0</v>
      </c>
      <c r="AW1312" s="426">
        <v>0</v>
      </c>
      <c r="AX1312" s="426">
        <v>0</v>
      </c>
      <c r="AY1312" s="426">
        <v>0</v>
      </c>
      <c r="AZ1312" s="426">
        <v>0</v>
      </c>
      <c r="BA1312" s="426">
        <v>0</v>
      </c>
      <c r="BB1312" s="426">
        <v>0</v>
      </c>
      <c r="BC1312" s="426">
        <v>0</v>
      </c>
      <c r="BD1312" s="426">
        <v>0</v>
      </c>
      <c r="BE1312" s="426">
        <v>0</v>
      </c>
      <c r="BF1312" s="426">
        <v>0</v>
      </c>
      <c r="BG1312" s="426">
        <v>0</v>
      </c>
      <c r="BH1312" s="426">
        <v>0</v>
      </c>
      <c r="BI1312" s="426">
        <v>0</v>
      </c>
      <c r="BJ1312" s="196"/>
      <c r="BK1312" s="196"/>
      <c r="BL1312" s="196"/>
      <c r="BM1312" s="196"/>
    </row>
    <row r="1313" spans="1:65" x14ac:dyDescent="0.35">
      <c r="A1313" s="196"/>
      <c r="B1313" s="397">
        <v>0</v>
      </c>
      <c r="C1313" s="398"/>
      <c r="D1313" s="399" t="s">
        <v>499</v>
      </c>
      <c r="E1313" s="398"/>
      <c r="F1313" s="400"/>
      <c r="G1313" s="401">
        <v>0</v>
      </c>
      <c r="H1313" s="401">
        <v>0</v>
      </c>
      <c r="I1313" s="401">
        <v>0</v>
      </c>
      <c r="J1313" s="401">
        <v>0</v>
      </c>
      <c r="K1313" s="401">
        <v>0</v>
      </c>
      <c r="L1313" s="401">
        <v>0</v>
      </c>
      <c r="M1313" s="401">
        <v>0</v>
      </c>
      <c r="N1313" s="401">
        <v>0</v>
      </c>
      <c r="O1313" s="401">
        <v>0</v>
      </c>
      <c r="P1313" s="401">
        <v>0</v>
      </c>
      <c r="Q1313" s="401">
        <v>0</v>
      </c>
      <c r="R1313" s="401">
        <v>0</v>
      </c>
      <c r="S1313" s="401">
        <v>0</v>
      </c>
      <c r="T1313" s="401">
        <v>0</v>
      </c>
      <c r="U1313" s="401">
        <v>0</v>
      </c>
      <c r="V1313" s="401">
        <v>0</v>
      </c>
      <c r="W1313" s="401">
        <v>0</v>
      </c>
      <c r="X1313" s="401">
        <v>0</v>
      </c>
      <c r="Y1313" s="401">
        <v>0</v>
      </c>
      <c r="Z1313" s="401">
        <v>0</v>
      </c>
      <c r="AA1313" s="401">
        <v>0</v>
      </c>
      <c r="AB1313" s="401">
        <v>0</v>
      </c>
      <c r="AC1313" s="401">
        <v>0</v>
      </c>
      <c r="AD1313" s="401">
        <v>0</v>
      </c>
      <c r="AE1313" s="401">
        <v>0</v>
      </c>
      <c r="AF1313" s="401">
        <v>0</v>
      </c>
      <c r="AG1313" s="401">
        <v>0</v>
      </c>
      <c r="AH1313" s="401">
        <v>0</v>
      </c>
      <c r="AI1313" s="401">
        <v>0</v>
      </c>
      <c r="AJ1313" s="401">
        <v>0</v>
      </c>
      <c r="AK1313" s="401">
        <v>0</v>
      </c>
      <c r="AL1313" s="401">
        <v>0</v>
      </c>
      <c r="AM1313" s="401">
        <v>0</v>
      </c>
      <c r="AN1313" s="401">
        <v>0</v>
      </c>
      <c r="AO1313" s="401">
        <v>0</v>
      </c>
      <c r="AP1313" s="401">
        <v>0</v>
      </c>
      <c r="AQ1313" s="401">
        <v>0</v>
      </c>
      <c r="AR1313" s="401">
        <v>0</v>
      </c>
      <c r="AS1313" s="401">
        <v>0</v>
      </c>
      <c r="AT1313" s="401">
        <v>0</v>
      </c>
      <c r="AU1313" s="401">
        <v>0</v>
      </c>
      <c r="AV1313" s="401">
        <v>0</v>
      </c>
      <c r="AW1313" s="401">
        <v>0</v>
      </c>
      <c r="AX1313" s="401">
        <v>0</v>
      </c>
      <c r="AY1313" s="401">
        <v>0</v>
      </c>
      <c r="AZ1313" s="401">
        <v>0</v>
      </c>
      <c r="BA1313" s="401">
        <v>0</v>
      </c>
      <c r="BB1313" s="401">
        <v>0</v>
      </c>
      <c r="BC1313" s="401">
        <v>0</v>
      </c>
      <c r="BD1313" s="401">
        <v>0</v>
      </c>
      <c r="BE1313" s="401">
        <v>0</v>
      </c>
      <c r="BF1313" s="401">
        <v>0</v>
      </c>
      <c r="BG1313" s="401">
        <v>0</v>
      </c>
      <c r="BH1313" s="401">
        <v>0</v>
      </c>
      <c r="BI1313" s="401">
        <v>0</v>
      </c>
      <c r="BJ1313" s="196"/>
      <c r="BK1313" s="196"/>
      <c r="BL1313" s="196"/>
      <c r="BM1313" s="196"/>
    </row>
    <row r="1314" spans="1:65" ht="118" x14ac:dyDescent="0.35">
      <c r="A1314" s="196"/>
      <c r="B1314" s="196"/>
      <c r="C1314" s="402"/>
      <c r="D1314" s="404" t="s">
        <v>500</v>
      </c>
      <c r="E1314" s="405">
        <v>0</v>
      </c>
      <c r="F1314" s="406"/>
      <c r="G1314" s="407"/>
      <c r="H1314" s="407"/>
      <c r="I1314" s="407"/>
      <c r="J1314" s="407"/>
      <c r="K1314" s="407"/>
      <c r="L1314" s="407"/>
      <c r="M1314" s="407"/>
      <c r="N1314" s="407"/>
      <c r="O1314" s="407"/>
      <c r="P1314" s="407"/>
      <c r="Q1314" s="425"/>
      <c r="R1314" s="425"/>
      <c r="S1314" s="425"/>
      <c r="T1314" s="425"/>
      <c r="U1314" s="425"/>
      <c r="V1314" s="425"/>
      <c r="W1314" s="425"/>
      <c r="X1314" s="425"/>
      <c r="Y1314" s="425"/>
      <c r="Z1314" s="425"/>
      <c r="AA1314" s="425"/>
      <c r="AB1314" s="425"/>
      <c r="AC1314" s="425"/>
      <c r="AD1314" s="425"/>
      <c r="AE1314" s="425"/>
      <c r="AF1314" s="425"/>
      <c r="AG1314" s="425"/>
      <c r="AH1314" s="425"/>
      <c r="AI1314" s="425"/>
      <c r="AJ1314" s="425"/>
      <c r="AK1314" s="425"/>
      <c r="AL1314" s="425"/>
      <c r="AM1314" s="425"/>
      <c r="AN1314" s="425"/>
      <c r="AO1314" s="425"/>
      <c r="AP1314" s="425"/>
      <c r="AQ1314" s="425"/>
      <c r="AR1314" s="425"/>
      <c r="AS1314" s="425"/>
      <c r="AT1314" s="425"/>
      <c r="AU1314" s="425"/>
      <c r="AV1314" s="425"/>
      <c r="AW1314" s="425"/>
      <c r="AX1314" s="425"/>
      <c r="AY1314" s="425"/>
      <c r="AZ1314" s="425"/>
      <c r="BA1314" s="425"/>
      <c r="BB1314" s="425"/>
      <c r="BC1314" s="425"/>
      <c r="BD1314" s="425"/>
      <c r="BE1314" s="425"/>
      <c r="BF1314" s="425"/>
      <c r="BG1314" s="425"/>
      <c r="BH1314" s="425"/>
      <c r="BI1314" s="425"/>
      <c r="BJ1314" s="196"/>
      <c r="BK1314" s="196"/>
      <c r="BL1314" s="196"/>
      <c r="BM1314" s="196"/>
    </row>
    <row r="1315" spans="1:65" x14ac:dyDescent="0.35">
      <c r="A1315" s="196"/>
      <c r="B1315" s="196"/>
      <c r="C1315" s="402"/>
      <c r="D1315" s="404"/>
      <c r="E1315" s="405">
        <v>1</v>
      </c>
      <c r="F1315" s="406"/>
      <c r="G1315" s="523"/>
      <c r="H1315" s="425">
        <v>0</v>
      </c>
      <c r="I1315" s="425">
        <v>0</v>
      </c>
      <c r="J1315" s="425">
        <v>0</v>
      </c>
      <c r="K1315" s="425">
        <v>0</v>
      </c>
      <c r="L1315" s="425">
        <v>0</v>
      </c>
      <c r="M1315" s="425">
        <v>0</v>
      </c>
      <c r="N1315" s="425">
        <v>0</v>
      </c>
      <c r="O1315" s="425">
        <v>0</v>
      </c>
      <c r="P1315" s="425">
        <v>0</v>
      </c>
      <c r="Q1315" s="425">
        <v>0</v>
      </c>
      <c r="R1315" s="425">
        <v>0</v>
      </c>
      <c r="S1315" s="425">
        <v>0</v>
      </c>
      <c r="T1315" s="425">
        <v>0</v>
      </c>
      <c r="U1315" s="425">
        <v>0</v>
      </c>
      <c r="V1315" s="425">
        <v>0</v>
      </c>
      <c r="W1315" s="425">
        <v>0</v>
      </c>
      <c r="X1315" s="425">
        <v>0</v>
      </c>
      <c r="Y1315" s="425">
        <v>0</v>
      </c>
      <c r="Z1315" s="425">
        <v>0</v>
      </c>
      <c r="AA1315" s="425">
        <v>0</v>
      </c>
      <c r="AB1315" s="425">
        <v>0</v>
      </c>
      <c r="AC1315" s="425">
        <v>0</v>
      </c>
      <c r="AD1315" s="425">
        <v>0</v>
      </c>
      <c r="AE1315" s="425">
        <v>0</v>
      </c>
      <c r="AF1315" s="425">
        <v>0</v>
      </c>
      <c r="AG1315" s="425">
        <v>0</v>
      </c>
      <c r="AH1315" s="425">
        <v>0</v>
      </c>
      <c r="AI1315" s="425">
        <v>0</v>
      </c>
      <c r="AJ1315" s="425">
        <v>0</v>
      </c>
      <c r="AK1315" s="425">
        <v>0</v>
      </c>
      <c r="AL1315" s="425">
        <v>0</v>
      </c>
      <c r="AM1315" s="425">
        <v>0</v>
      </c>
      <c r="AN1315" s="425">
        <v>0</v>
      </c>
      <c r="AO1315" s="425">
        <v>0</v>
      </c>
      <c r="AP1315" s="425">
        <v>0</v>
      </c>
      <c r="AQ1315" s="425">
        <v>0</v>
      </c>
      <c r="AR1315" s="425">
        <v>0</v>
      </c>
      <c r="AS1315" s="425">
        <v>0</v>
      </c>
      <c r="AT1315" s="425">
        <v>0</v>
      </c>
      <c r="AU1315" s="425">
        <v>0</v>
      </c>
      <c r="AV1315" s="425">
        <v>0</v>
      </c>
      <c r="AW1315" s="425">
        <v>0</v>
      </c>
      <c r="AX1315" s="425">
        <v>0</v>
      </c>
      <c r="AY1315" s="425">
        <v>0</v>
      </c>
      <c r="AZ1315" s="425">
        <v>0</v>
      </c>
      <c r="BA1315" s="425">
        <v>0</v>
      </c>
      <c r="BB1315" s="425">
        <v>0</v>
      </c>
      <c r="BC1315" s="425">
        <v>0</v>
      </c>
      <c r="BD1315" s="425">
        <v>0</v>
      </c>
      <c r="BE1315" s="425">
        <v>0</v>
      </c>
      <c r="BF1315" s="425">
        <v>0</v>
      </c>
      <c r="BG1315" s="425">
        <v>0</v>
      </c>
      <c r="BH1315" s="425">
        <v>0</v>
      </c>
      <c r="BI1315" s="425">
        <v>0</v>
      </c>
      <c r="BJ1315" s="196"/>
      <c r="BK1315" s="196"/>
      <c r="BL1315" s="196"/>
      <c r="BM1315" s="196"/>
    </row>
    <row r="1316" spans="1:65" x14ac:dyDescent="0.35">
      <c r="A1316" s="196"/>
      <c r="B1316" s="196"/>
      <c r="C1316" s="402"/>
      <c r="D1316" s="404"/>
      <c r="E1316" s="405">
        <v>2</v>
      </c>
      <c r="F1316" s="406"/>
      <c r="G1316" s="408"/>
      <c r="H1316" s="524"/>
      <c r="I1316" s="425">
        <v>0</v>
      </c>
      <c r="J1316" s="425">
        <v>0</v>
      </c>
      <c r="K1316" s="425">
        <v>0</v>
      </c>
      <c r="L1316" s="425">
        <v>0</v>
      </c>
      <c r="M1316" s="425">
        <v>0</v>
      </c>
      <c r="N1316" s="425">
        <v>0</v>
      </c>
      <c r="O1316" s="425">
        <v>0</v>
      </c>
      <c r="P1316" s="425">
        <v>0</v>
      </c>
      <c r="Q1316" s="425">
        <v>0</v>
      </c>
      <c r="R1316" s="425">
        <v>0</v>
      </c>
      <c r="S1316" s="425">
        <v>0</v>
      </c>
      <c r="T1316" s="425">
        <v>0</v>
      </c>
      <c r="U1316" s="425">
        <v>0</v>
      </c>
      <c r="V1316" s="425">
        <v>0</v>
      </c>
      <c r="W1316" s="425">
        <v>0</v>
      </c>
      <c r="X1316" s="425">
        <v>0</v>
      </c>
      <c r="Y1316" s="425">
        <v>0</v>
      </c>
      <c r="Z1316" s="425">
        <v>0</v>
      </c>
      <c r="AA1316" s="425">
        <v>0</v>
      </c>
      <c r="AB1316" s="425">
        <v>0</v>
      </c>
      <c r="AC1316" s="425">
        <v>0</v>
      </c>
      <c r="AD1316" s="425">
        <v>0</v>
      </c>
      <c r="AE1316" s="425">
        <v>0</v>
      </c>
      <c r="AF1316" s="425">
        <v>0</v>
      </c>
      <c r="AG1316" s="425">
        <v>0</v>
      </c>
      <c r="AH1316" s="425">
        <v>0</v>
      </c>
      <c r="AI1316" s="425">
        <v>0</v>
      </c>
      <c r="AJ1316" s="425">
        <v>0</v>
      </c>
      <c r="AK1316" s="425">
        <v>0</v>
      </c>
      <c r="AL1316" s="425">
        <v>0</v>
      </c>
      <c r="AM1316" s="425">
        <v>0</v>
      </c>
      <c r="AN1316" s="425">
        <v>0</v>
      </c>
      <c r="AO1316" s="425">
        <v>0</v>
      </c>
      <c r="AP1316" s="425">
        <v>0</v>
      </c>
      <c r="AQ1316" s="425">
        <v>0</v>
      </c>
      <c r="AR1316" s="425">
        <v>0</v>
      </c>
      <c r="AS1316" s="425">
        <v>0</v>
      </c>
      <c r="AT1316" s="425">
        <v>0</v>
      </c>
      <c r="AU1316" s="425">
        <v>0</v>
      </c>
      <c r="AV1316" s="425">
        <v>0</v>
      </c>
      <c r="AW1316" s="425">
        <v>0</v>
      </c>
      <c r="AX1316" s="425">
        <v>0</v>
      </c>
      <c r="AY1316" s="425">
        <v>0</v>
      </c>
      <c r="AZ1316" s="425">
        <v>0</v>
      </c>
      <c r="BA1316" s="425">
        <v>0</v>
      </c>
      <c r="BB1316" s="425">
        <v>0</v>
      </c>
      <c r="BC1316" s="425">
        <v>0</v>
      </c>
      <c r="BD1316" s="425">
        <v>0</v>
      </c>
      <c r="BE1316" s="425">
        <v>0</v>
      </c>
      <c r="BF1316" s="425">
        <v>0</v>
      </c>
      <c r="BG1316" s="425">
        <v>0</v>
      </c>
      <c r="BH1316" s="425">
        <v>0</v>
      </c>
      <c r="BI1316" s="425">
        <v>0</v>
      </c>
      <c r="BJ1316" s="407"/>
      <c r="BK1316" s="196"/>
      <c r="BL1316" s="196"/>
      <c r="BM1316" s="196"/>
    </row>
    <row r="1317" spans="1:65" x14ac:dyDescent="0.35">
      <c r="A1317" s="196"/>
      <c r="B1317" s="196"/>
      <c r="C1317" s="402"/>
      <c r="D1317" s="404"/>
      <c r="E1317" s="405">
        <v>3</v>
      </c>
      <c r="F1317" s="406"/>
      <c r="G1317" s="408"/>
      <c r="H1317" s="409"/>
      <c r="I1317" s="524"/>
      <c r="J1317" s="425">
        <v>0</v>
      </c>
      <c r="K1317" s="425">
        <v>0</v>
      </c>
      <c r="L1317" s="425">
        <v>0</v>
      </c>
      <c r="M1317" s="425">
        <v>0</v>
      </c>
      <c r="N1317" s="425">
        <v>0</v>
      </c>
      <c r="O1317" s="425">
        <v>0</v>
      </c>
      <c r="P1317" s="425">
        <v>0</v>
      </c>
      <c r="Q1317" s="425">
        <v>0</v>
      </c>
      <c r="R1317" s="425">
        <v>0</v>
      </c>
      <c r="S1317" s="425">
        <v>0</v>
      </c>
      <c r="T1317" s="425">
        <v>0</v>
      </c>
      <c r="U1317" s="425">
        <v>0</v>
      </c>
      <c r="V1317" s="425">
        <v>0</v>
      </c>
      <c r="W1317" s="425">
        <v>0</v>
      </c>
      <c r="X1317" s="425">
        <v>0</v>
      </c>
      <c r="Y1317" s="425">
        <v>0</v>
      </c>
      <c r="Z1317" s="425">
        <v>0</v>
      </c>
      <c r="AA1317" s="425">
        <v>0</v>
      </c>
      <c r="AB1317" s="425">
        <v>0</v>
      </c>
      <c r="AC1317" s="425">
        <v>0</v>
      </c>
      <c r="AD1317" s="425">
        <v>0</v>
      </c>
      <c r="AE1317" s="425">
        <v>0</v>
      </c>
      <c r="AF1317" s="425">
        <v>0</v>
      </c>
      <c r="AG1317" s="425">
        <v>0</v>
      </c>
      <c r="AH1317" s="425">
        <v>0</v>
      </c>
      <c r="AI1317" s="425">
        <v>0</v>
      </c>
      <c r="AJ1317" s="425">
        <v>0</v>
      </c>
      <c r="AK1317" s="425">
        <v>0</v>
      </c>
      <c r="AL1317" s="425">
        <v>0</v>
      </c>
      <c r="AM1317" s="425">
        <v>0</v>
      </c>
      <c r="AN1317" s="425">
        <v>0</v>
      </c>
      <c r="AO1317" s="425">
        <v>0</v>
      </c>
      <c r="AP1317" s="425">
        <v>0</v>
      </c>
      <c r="AQ1317" s="425">
        <v>0</v>
      </c>
      <c r="AR1317" s="425">
        <v>0</v>
      </c>
      <c r="AS1317" s="425">
        <v>0</v>
      </c>
      <c r="AT1317" s="425">
        <v>0</v>
      </c>
      <c r="AU1317" s="425">
        <v>0</v>
      </c>
      <c r="AV1317" s="425">
        <v>0</v>
      </c>
      <c r="AW1317" s="425">
        <v>0</v>
      </c>
      <c r="AX1317" s="425">
        <v>0</v>
      </c>
      <c r="AY1317" s="425">
        <v>0</v>
      </c>
      <c r="AZ1317" s="425">
        <v>0</v>
      </c>
      <c r="BA1317" s="425">
        <v>0</v>
      </c>
      <c r="BB1317" s="425">
        <v>0</v>
      </c>
      <c r="BC1317" s="425">
        <v>0</v>
      </c>
      <c r="BD1317" s="425">
        <v>0</v>
      </c>
      <c r="BE1317" s="425">
        <v>0</v>
      </c>
      <c r="BF1317" s="425">
        <v>0</v>
      </c>
      <c r="BG1317" s="425">
        <v>0</v>
      </c>
      <c r="BH1317" s="425">
        <v>0</v>
      </c>
      <c r="BI1317" s="425">
        <v>0</v>
      </c>
      <c r="BJ1317" s="196"/>
      <c r="BK1317" s="196"/>
      <c r="BL1317" s="196"/>
      <c r="BM1317" s="196"/>
    </row>
    <row r="1318" spans="1:65" x14ac:dyDescent="0.35">
      <c r="A1318" s="196"/>
      <c r="B1318" s="196"/>
      <c r="C1318" s="402"/>
      <c r="D1318" s="404"/>
      <c r="E1318" s="405">
        <v>4</v>
      </c>
      <c r="F1318" s="406"/>
      <c r="G1318" s="408"/>
      <c r="H1318" s="409"/>
      <c r="I1318" s="409"/>
      <c r="J1318" s="524"/>
      <c r="K1318" s="425">
        <v>0</v>
      </c>
      <c r="L1318" s="425">
        <v>0</v>
      </c>
      <c r="M1318" s="425">
        <v>0</v>
      </c>
      <c r="N1318" s="425">
        <v>0</v>
      </c>
      <c r="O1318" s="425">
        <v>0</v>
      </c>
      <c r="P1318" s="425">
        <v>0</v>
      </c>
      <c r="Q1318" s="425">
        <v>0</v>
      </c>
      <c r="R1318" s="425">
        <v>0</v>
      </c>
      <c r="S1318" s="425">
        <v>0</v>
      </c>
      <c r="T1318" s="425">
        <v>0</v>
      </c>
      <c r="U1318" s="425">
        <v>0</v>
      </c>
      <c r="V1318" s="425">
        <v>0</v>
      </c>
      <c r="W1318" s="425">
        <v>0</v>
      </c>
      <c r="X1318" s="425">
        <v>0</v>
      </c>
      <c r="Y1318" s="425">
        <v>0</v>
      </c>
      <c r="Z1318" s="425">
        <v>0</v>
      </c>
      <c r="AA1318" s="425">
        <v>0</v>
      </c>
      <c r="AB1318" s="425">
        <v>0</v>
      </c>
      <c r="AC1318" s="425">
        <v>0</v>
      </c>
      <c r="AD1318" s="425">
        <v>0</v>
      </c>
      <c r="AE1318" s="425">
        <v>0</v>
      </c>
      <c r="AF1318" s="425">
        <v>0</v>
      </c>
      <c r="AG1318" s="425">
        <v>0</v>
      </c>
      <c r="AH1318" s="425">
        <v>0</v>
      </c>
      <c r="AI1318" s="425">
        <v>0</v>
      </c>
      <c r="AJ1318" s="425">
        <v>0</v>
      </c>
      <c r="AK1318" s="425">
        <v>0</v>
      </c>
      <c r="AL1318" s="425">
        <v>0</v>
      </c>
      <c r="AM1318" s="425">
        <v>0</v>
      </c>
      <c r="AN1318" s="425">
        <v>0</v>
      </c>
      <c r="AO1318" s="425">
        <v>0</v>
      </c>
      <c r="AP1318" s="425">
        <v>0</v>
      </c>
      <c r="AQ1318" s="425">
        <v>0</v>
      </c>
      <c r="AR1318" s="425">
        <v>0</v>
      </c>
      <c r="AS1318" s="425">
        <v>0</v>
      </c>
      <c r="AT1318" s="425">
        <v>0</v>
      </c>
      <c r="AU1318" s="425">
        <v>0</v>
      </c>
      <c r="AV1318" s="425">
        <v>0</v>
      </c>
      <c r="AW1318" s="425">
        <v>0</v>
      </c>
      <c r="AX1318" s="425">
        <v>0</v>
      </c>
      <c r="AY1318" s="425">
        <v>0</v>
      </c>
      <c r="AZ1318" s="425">
        <v>0</v>
      </c>
      <c r="BA1318" s="425">
        <v>0</v>
      </c>
      <c r="BB1318" s="425">
        <v>0</v>
      </c>
      <c r="BC1318" s="425">
        <v>0</v>
      </c>
      <c r="BD1318" s="425">
        <v>0</v>
      </c>
      <c r="BE1318" s="425">
        <v>0</v>
      </c>
      <c r="BF1318" s="425">
        <v>0</v>
      </c>
      <c r="BG1318" s="425">
        <v>0</v>
      </c>
      <c r="BH1318" s="425">
        <v>0</v>
      </c>
      <c r="BI1318" s="425">
        <v>0</v>
      </c>
      <c r="BJ1318" s="196"/>
      <c r="BK1318" s="196"/>
      <c r="BL1318" s="196"/>
      <c r="BM1318" s="196"/>
    </row>
    <row r="1319" spans="1:65" x14ac:dyDescent="0.35">
      <c r="A1319" s="196"/>
      <c r="B1319" s="196"/>
      <c r="C1319" s="402"/>
      <c r="D1319" s="404"/>
      <c r="E1319" s="405">
        <v>5</v>
      </c>
      <c r="F1319" s="406"/>
      <c r="G1319" s="408"/>
      <c r="H1319" s="409"/>
      <c r="I1319" s="409"/>
      <c r="J1319" s="409"/>
      <c r="K1319" s="524"/>
      <c r="L1319" s="425">
        <v>0</v>
      </c>
      <c r="M1319" s="425">
        <v>0</v>
      </c>
      <c r="N1319" s="425">
        <v>0</v>
      </c>
      <c r="O1319" s="425">
        <v>0</v>
      </c>
      <c r="P1319" s="425">
        <v>0</v>
      </c>
      <c r="Q1319" s="425">
        <v>0</v>
      </c>
      <c r="R1319" s="425">
        <v>0</v>
      </c>
      <c r="S1319" s="425">
        <v>0</v>
      </c>
      <c r="T1319" s="425">
        <v>0</v>
      </c>
      <c r="U1319" s="425">
        <v>0</v>
      </c>
      <c r="V1319" s="425">
        <v>0</v>
      </c>
      <c r="W1319" s="425">
        <v>0</v>
      </c>
      <c r="X1319" s="425">
        <v>0</v>
      </c>
      <c r="Y1319" s="425">
        <v>0</v>
      </c>
      <c r="Z1319" s="425">
        <v>0</v>
      </c>
      <c r="AA1319" s="425">
        <v>0</v>
      </c>
      <c r="AB1319" s="425">
        <v>0</v>
      </c>
      <c r="AC1319" s="425">
        <v>0</v>
      </c>
      <c r="AD1319" s="425">
        <v>0</v>
      </c>
      <c r="AE1319" s="425">
        <v>0</v>
      </c>
      <c r="AF1319" s="425">
        <v>0</v>
      </c>
      <c r="AG1319" s="425">
        <v>0</v>
      </c>
      <c r="AH1319" s="425">
        <v>0</v>
      </c>
      <c r="AI1319" s="425">
        <v>0</v>
      </c>
      <c r="AJ1319" s="425">
        <v>0</v>
      </c>
      <c r="AK1319" s="425">
        <v>0</v>
      </c>
      <c r="AL1319" s="425">
        <v>0</v>
      </c>
      <c r="AM1319" s="425">
        <v>0</v>
      </c>
      <c r="AN1319" s="425">
        <v>0</v>
      </c>
      <c r="AO1319" s="425">
        <v>0</v>
      </c>
      <c r="AP1319" s="425">
        <v>0</v>
      </c>
      <c r="AQ1319" s="425">
        <v>0</v>
      </c>
      <c r="AR1319" s="425">
        <v>0</v>
      </c>
      <c r="AS1319" s="425">
        <v>0</v>
      </c>
      <c r="AT1319" s="425">
        <v>0</v>
      </c>
      <c r="AU1319" s="425">
        <v>0</v>
      </c>
      <c r="AV1319" s="425">
        <v>0</v>
      </c>
      <c r="AW1319" s="425">
        <v>0</v>
      </c>
      <c r="AX1319" s="425">
        <v>0</v>
      </c>
      <c r="AY1319" s="425">
        <v>0</v>
      </c>
      <c r="AZ1319" s="425">
        <v>0</v>
      </c>
      <c r="BA1319" s="425">
        <v>0</v>
      </c>
      <c r="BB1319" s="425">
        <v>0</v>
      </c>
      <c r="BC1319" s="425">
        <v>0</v>
      </c>
      <c r="BD1319" s="425">
        <v>0</v>
      </c>
      <c r="BE1319" s="425">
        <v>0</v>
      </c>
      <c r="BF1319" s="425">
        <v>0</v>
      </c>
      <c r="BG1319" s="425">
        <v>0</v>
      </c>
      <c r="BH1319" s="425">
        <v>0</v>
      </c>
      <c r="BI1319" s="425">
        <v>0</v>
      </c>
      <c r="BJ1319" s="196"/>
      <c r="BK1319" s="196"/>
      <c r="BL1319" s="196"/>
      <c r="BM1319" s="196"/>
    </row>
    <row r="1320" spans="1:65" x14ac:dyDescent="0.35">
      <c r="A1320" s="196"/>
      <c r="B1320" s="196"/>
      <c r="C1320" s="402"/>
      <c r="D1320" s="404"/>
      <c r="E1320" s="405">
        <v>6</v>
      </c>
      <c r="F1320" s="406"/>
      <c r="G1320" s="408"/>
      <c r="H1320" s="409"/>
      <c r="I1320" s="409"/>
      <c r="J1320" s="409"/>
      <c r="K1320" s="409"/>
      <c r="L1320" s="524"/>
      <c r="M1320" s="425">
        <v>0</v>
      </c>
      <c r="N1320" s="425">
        <v>0</v>
      </c>
      <c r="O1320" s="425">
        <v>0</v>
      </c>
      <c r="P1320" s="425">
        <v>0</v>
      </c>
      <c r="Q1320" s="425">
        <v>0</v>
      </c>
      <c r="R1320" s="425">
        <v>0</v>
      </c>
      <c r="S1320" s="425">
        <v>0</v>
      </c>
      <c r="T1320" s="425">
        <v>0</v>
      </c>
      <c r="U1320" s="425">
        <v>0</v>
      </c>
      <c r="V1320" s="425">
        <v>0</v>
      </c>
      <c r="W1320" s="425">
        <v>0</v>
      </c>
      <c r="X1320" s="425">
        <v>0</v>
      </c>
      <c r="Y1320" s="425">
        <v>0</v>
      </c>
      <c r="Z1320" s="425">
        <v>0</v>
      </c>
      <c r="AA1320" s="425">
        <v>0</v>
      </c>
      <c r="AB1320" s="425">
        <v>0</v>
      </c>
      <c r="AC1320" s="425">
        <v>0</v>
      </c>
      <c r="AD1320" s="425">
        <v>0</v>
      </c>
      <c r="AE1320" s="425">
        <v>0</v>
      </c>
      <c r="AF1320" s="425">
        <v>0</v>
      </c>
      <c r="AG1320" s="425">
        <v>0</v>
      </c>
      <c r="AH1320" s="425">
        <v>0</v>
      </c>
      <c r="AI1320" s="425">
        <v>0</v>
      </c>
      <c r="AJ1320" s="425">
        <v>0</v>
      </c>
      <c r="AK1320" s="425">
        <v>0</v>
      </c>
      <c r="AL1320" s="425">
        <v>0</v>
      </c>
      <c r="AM1320" s="425">
        <v>0</v>
      </c>
      <c r="AN1320" s="425">
        <v>0</v>
      </c>
      <c r="AO1320" s="425">
        <v>0</v>
      </c>
      <c r="AP1320" s="425">
        <v>0</v>
      </c>
      <c r="AQ1320" s="425">
        <v>0</v>
      </c>
      <c r="AR1320" s="425">
        <v>0</v>
      </c>
      <c r="AS1320" s="425">
        <v>0</v>
      </c>
      <c r="AT1320" s="425">
        <v>0</v>
      </c>
      <c r="AU1320" s="425">
        <v>0</v>
      </c>
      <c r="AV1320" s="425">
        <v>0</v>
      </c>
      <c r="AW1320" s="425">
        <v>0</v>
      </c>
      <c r="AX1320" s="425">
        <v>0</v>
      </c>
      <c r="AY1320" s="425">
        <v>0</v>
      </c>
      <c r="AZ1320" s="425">
        <v>0</v>
      </c>
      <c r="BA1320" s="425">
        <v>0</v>
      </c>
      <c r="BB1320" s="425">
        <v>0</v>
      </c>
      <c r="BC1320" s="425">
        <v>0</v>
      </c>
      <c r="BD1320" s="425">
        <v>0</v>
      </c>
      <c r="BE1320" s="425">
        <v>0</v>
      </c>
      <c r="BF1320" s="425">
        <v>0</v>
      </c>
      <c r="BG1320" s="425">
        <v>0</v>
      </c>
      <c r="BH1320" s="425">
        <v>0</v>
      </c>
      <c r="BI1320" s="425">
        <v>0</v>
      </c>
      <c r="BJ1320" s="196"/>
      <c r="BK1320" s="196"/>
      <c r="BL1320" s="196"/>
      <c r="BM1320" s="196"/>
    </row>
    <row r="1321" spans="1:65" x14ac:dyDescent="0.35">
      <c r="A1321" s="196"/>
      <c r="B1321" s="196"/>
      <c r="C1321" s="402"/>
      <c r="D1321" s="404"/>
      <c r="E1321" s="405">
        <v>7</v>
      </c>
      <c r="F1321" s="406"/>
      <c r="G1321" s="408"/>
      <c r="H1321" s="409"/>
      <c r="I1321" s="409"/>
      <c r="J1321" s="409"/>
      <c r="K1321" s="409"/>
      <c r="L1321" s="409"/>
      <c r="M1321" s="524"/>
      <c r="N1321" s="425">
        <v>0</v>
      </c>
      <c r="O1321" s="425">
        <v>0</v>
      </c>
      <c r="P1321" s="425">
        <v>0</v>
      </c>
      <c r="Q1321" s="425">
        <v>0</v>
      </c>
      <c r="R1321" s="425">
        <v>0</v>
      </c>
      <c r="S1321" s="425">
        <v>0</v>
      </c>
      <c r="T1321" s="425">
        <v>0</v>
      </c>
      <c r="U1321" s="425">
        <v>0</v>
      </c>
      <c r="V1321" s="425">
        <v>0</v>
      </c>
      <c r="W1321" s="425">
        <v>0</v>
      </c>
      <c r="X1321" s="425">
        <v>0</v>
      </c>
      <c r="Y1321" s="425">
        <v>0</v>
      </c>
      <c r="Z1321" s="425">
        <v>0</v>
      </c>
      <c r="AA1321" s="425">
        <v>0</v>
      </c>
      <c r="AB1321" s="425">
        <v>0</v>
      </c>
      <c r="AC1321" s="425">
        <v>0</v>
      </c>
      <c r="AD1321" s="425">
        <v>0</v>
      </c>
      <c r="AE1321" s="425">
        <v>0</v>
      </c>
      <c r="AF1321" s="425">
        <v>0</v>
      </c>
      <c r="AG1321" s="425">
        <v>0</v>
      </c>
      <c r="AH1321" s="425">
        <v>0</v>
      </c>
      <c r="AI1321" s="425">
        <v>0</v>
      </c>
      <c r="AJ1321" s="425">
        <v>0</v>
      </c>
      <c r="AK1321" s="425">
        <v>0</v>
      </c>
      <c r="AL1321" s="425">
        <v>0</v>
      </c>
      <c r="AM1321" s="425">
        <v>0</v>
      </c>
      <c r="AN1321" s="425">
        <v>0</v>
      </c>
      <c r="AO1321" s="425">
        <v>0</v>
      </c>
      <c r="AP1321" s="425">
        <v>0</v>
      </c>
      <c r="AQ1321" s="425">
        <v>0</v>
      </c>
      <c r="AR1321" s="425">
        <v>0</v>
      </c>
      <c r="AS1321" s="425">
        <v>0</v>
      </c>
      <c r="AT1321" s="425">
        <v>0</v>
      </c>
      <c r="AU1321" s="425">
        <v>0</v>
      </c>
      <c r="AV1321" s="425">
        <v>0</v>
      </c>
      <c r="AW1321" s="425">
        <v>0</v>
      </c>
      <c r="AX1321" s="425">
        <v>0</v>
      </c>
      <c r="AY1321" s="425">
        <v>0</v>
      </c>
      <c r="AZ1321" s="425">
        <v>0</v>
      </c>
      <c r="BA1321" s="425">
        <v>0</v>
      </c>
      <c r="BB1321" s="425">
        <v>0</v>
      </c>
      <c r="BC1321" s="425">
        <v>0</v>
      </c>
      <c r="BD1321" s="425">
        <v>0</v>
      </c>
      <c r="BE1321" s="425">
        <v>0</v>
      </c>
      <c r="BF1321" s="425">
        <v>0</v>
      </c>
      <c r="BG1321" s="425">
        <v>0</v>
      </c>
      <c r="BH1321" s="425">
        <v>0</v>
      </c>
      <c r="BI1321" s="425">
        <v>0</v>
      </c>
      <c r="BJ1321" s="196"/>
      <c r="BK1321" s="196"/>
      <c r="BL1321" s="196"/>
      <c r="BM1321" s="196"/>
    </row>
    <row r="1322" spans="1:65" x14ac:dyDescent="0.35">
      <c r="A1322" s="196"/>
      <c r="B1322" s="196"/>
      <c r="C1322" s="402"/>
      <c r="D1322" s="404"/>
      <c r="E1322" s="405">
        <v>8</v>
      </c>
      <c r="F1322" s="406"/>
      <c r="G1322" s="408"/>
      <c r="H1322" s="409"/>
      <c r="I1322" s="409"/>
      <c r="J1322" s="409"/>
      <c r="K1322" s="409"/>
      <c r="L1322" s="409"/>
      <c r="M1322" s="409"/>
      <c r="N1322" s="524"/>
      <c r="O1322" s="425">
        <v>0</v>
      </c>
      <c r="P1322" s="425">
        <v>0</v>
      </c>
      <c r="Q1322" s="425">
        <v>0</v>
      </c>
      <c r="R1322" s="425">
        <v>0</v>
      </c>
      <c r="S1322" s="425">
        <v>0</v>
      </c>
      <c r="T1322" s="425">
        <v>0</v>
      </c>
      <c r="U1322" s="425">
        <v>0</v>
      </c>
      <c r="V1322" s="425">
        <v>0</v>
      </c>
      <c r="W1322" s="425">
        <v>0</v>
      </c>
      <c r="X1322" s="425">
        <v>0</v>
      </c>
      <c r="Y1322" s="425">
        <v>0</v>
      </c>
      <c r="Z1322" s="425">
        <v>0</v>
      </c>
      <c r="AA1322" s="425">
        <v>0</v>
      </c>
      <c r="AB1322" s="425">
        <v>0</v>
      </c>
      <c r="AC1322" s="425">
        <v>0</v>
      </c>
      <c r="AD1322" s="425">
        <v>0</v>
      </c>
      <c r="AE1322" s="425">
        <v>0</v>
      </c>
      <c r="AF1322" s="425">
        <v>0</v>
      </c>
      <c r="AG1322" s="425">
        <v>0</v>
      </c>
      <c r="AH1322" s="425">
        <v>0</v>
      </c>
      <c r="AI1322" s="425">
        <v>0</v>
      </c>
      <c r="AJ1322" s="425">
        <v>0</v>
      </c>
      <c r="AK1322" s="425">
        <v>0</v>
      </c>
      <c r="AL1322" s="425">
        <v>0</v>
      </c>
      <c r="AM1322" s="425">
        <v>0</v>
      </c>
      <c r="AN1322" s="425">
        <v>0</v>
      </c>
      <c r="AO1322" s="425">
        <v>0</v>
      </c>
      <c r="AP1322" s="425">
        <v>0</v>
      </c>
      <c r="AQ1322" s="425">
        <v>0</v>
      </c>
      <c r="AR1322" s="425">
        <v>0</v>
      </c>
      <c r="AS1322" s="425">
        <v>0</v>
      </c>
      <c r="AT1322" s="425">
        <v>0</v>
      </c>
      <c r="AU1322" s="425">
        <v>0</v>
      </c>
      <c r="AV1322" s="425">
        <v>0</v>
      </c>
      <c r="AW1322" s="425">
        <v>0</v>
      </c>
      <c r="AX1322" s="425">
        <v>0</v>
      </c>
      <c r="AY1322" s="425">
        <v>0</v>
      </c>
      <c r="AZ1322" s="425">
        <v>0</v>
      </c>
      <c r="BA1322" s="425">
        <v>0</v>
      </c>
      <c r="BB1322" s="425">
        <v>0</v>
      </c>
      <c r="BC1322" s="425">
        <v>0</v>
      </c>
      <c r="BD1322" s="425">
        <v>0</v>
      </c>
      <c r="BE1322" s="425">
        <v>0</v>
      </c>
      <c r="BF1322" s="425">
        <v>0</v>
      </c>
      <c r="BG1322" s="425">
        <v>0</v>
      </c>
      <c r="BH1322" s="425">
        <v>0</v>
      </c>
      <c r="BI1322" s="425">
        <v>0</v>
      </c>
      <c r="BJ1322" s="196"/>
      <c r="BK1322" s="196"/>
      <c r="BL1322" s="196"/>
      <c r="BM1322" s="196"/>
    </row>
    <row r="1323" spans="1:65" x14ac:dyDescent="0.35">
      <c r="A1323" s="196"/>
      <c r="B1323" s="196"/>
      <c r="C1323" s="402"/>
      <c r="D1323" s="404"/>
      <c r="E1323" s="405">
        <v>9</v>
      </c>
      <c r="F1323" s="406"/>
      <c r="G1323" s="408"/>
      <c r="H1323" s="409"/>
      <c r="I1323" s="409"/>
      <c r="J1323" s="409"/>
      <c r="K1323" s="409"/>
      <c r="L1323" s="409"/>
      <c r="M1323" s="409"/>
      <c r="N1323" s="409"/>
      <c r="O1323" s="524"/>
      <c r="P1323" s="425">
        <v>0</v>
      </c>
      <c r="Q1323" s="425">
        <v>0</v>
      </c>
      <c r="R1323" s="425">
        <v>0</v>
      </c>
      <c r="S1323" s="425">
        <v>0</v>
      </c>
      <c r="T1323" s="425">
        <v>0</v>
      </c>
      <c r="U1323" s="425">
        <v>0</v>
      </c>
      <c r="V1323" s="425">
        <v>0</v>
      </c>
      <c r="W1323" s="425">
        <v>0</v>
      </c>
      <c r="X1323" s="425">
        <v>0</v>
      </c>
      <c r="Y1323" s="425">
        <v>0</v>
      </c>
      <c r="Z1323" s="425">
        <v>0</v>
      </c>
      <c r="AA1323" s="425">
        <v>0</v>
      </c>
      <c r="AB1323" s="425">
        <v>0</v>
      </c>
      <c r="AC1323" s="425">
        <v>0</v>
      </c>
      <c r="AD1323" s="425">
        <v>0</v>
      </c>
      <c r="AE1323" s="425">
        <v>0</v>
      </c>
      <c r="AF1323" s="425">
        <v>0</v>
      </c>
      <c r="AG1323" s="425">
        <v>0</v>
      </c>
      <c r="AH1323" s="425">
        <v>0</v>
      </c>
      <c r="AI1323" s="425">
        <v>0</v>
      </c>
      <c r="AJ1323" s="425">
        <v>0</v>
      </c>
      <c r="AK1323" s="425">
        <v>0</v>
      </c>
      <c r="AL1323" s="425">
        <v>0</v>
      </c>
      <c r="AM1323" s="425">
        <v>0</v>
      </c>
      <c r="AN1323" s="425">
        <v>0</v>
      </c>
      <c r="AO1323" s="425">
        <v>0</v>
      </c>
      <c r="AP1323" s="425">
        <v>0</v>
      </c>
      <c r="AQ1323" s="425">
        <v>0</v>
      </c>
      <c r="AR1323" s="425">
        <v>0</v>
      </c>
      <c r="AS1323" s="425">
        <v>0</v>
      </c>
      <c r="AT1323" s="425">
        <v>0</v>
      </c>
      <c r="AU1323" s="425">
        <v>0</v>
      </c>
      <c r="AV1323" s="425">
        <v>0</v>
      </c>
      <c r="AW1323" s="425">
        <v>0</v>
      </c>
      <c r="AX1323" s="425">
        <v>0</v>
      </c>
      <c r="AY1323" s="425">
        <v>0</v>
      </c>
      <c r="AZ1323" s="425">
        <v>0</v>
      </c>
      <c r="BA1323" s="425">
        <v>0</v>
      </c>
      <c r="BB1323" s="425">
        <v>0</v>
      </c>
      <c r="BC1323" s="425">
        <v>0</v>
      </c>
      <c r="BD1323" s="425">
        <v>0</v>
      </c>
      <c r="BE1323" s="425">
        <v>0</v>
      </c>
      <c r="BF1323" s="425">
        <v>0</v>
      </c>
      <c r="BG1323" s="425">
        <v>0</v>
      </c>
      <c r="BH1323" s="425">
        <v>0</v>
      </c>
      <c r="BI1323" s="425">
        <v>0</v>
      </c>
      <c r="BJ1323" s="196"/>
      <c r="BK1323" s="196"/>
      <c r="BL1323" s="196"/>
      <c r="BM1323" s="196"/>
    </row>
    <row r="1324" spans="1:65" x14ac:dyDescent="0.35">
      <c r="A1324" s="196"/>
      <c r="B1324" s="196"/>
      <c r="C1324" s="402"/>
      <c r="D1324" s="404"/>
      <c r="E1324" s="411">
        <v>10</v>
      </c>
      <c r="F1324" s="406"/>
      <c r="G1324" s="408"/>
      <c r="H1324" s="409"/>
      <c r="I1324" s="409"/>
      <c r="J1324" s="409"/>
      <c r="K1324" s="409"/>
      <c r="L1324" s="409"/>
      <c r="M1324" s="409"/>
      <c r="N1324" s="409"/>
      <c r="O1324" s="409"/>
      <c r="P1324" s="524"/>
      <c r="Q1324" s="425">
        <v>0</v>
      </c>
      <c r="R1324" s="425">
        <v>0</v>
      </c>
      <c r="S1324" s="425">
        <v>0</v>
      </c>
      <c r="T1324" s="425">
        <v>0</v>
      </c>
      <c r="U1324" s="425">
        <v>0</v>
      </c>
      <c r="V1324" s="425">
        <v>0</v>
      </c>
      <c r="W1324" s="425">
        <v>0</v>
      </c>
      <c r="X1324" s="425">
        <v>0</v>
      </c>
      <c r="Y1324" s="425">
        <v>0</v>
      </c>
      <c r="Z1324" s="425">
        <v>0</v>
      </c>
      <c r="AA1324" s="425">
        <v>0</v>
      </c>
      <c r="AB1324" s="425">
        <v>0</v>
      </c>
      <c r="AC1324" s="425">
        <v>0</v>
      </c>
      <c r="AD1324" s="425">
        <v>0</v>
      </c>
      <c r="AE1324" s="425">
        <v>0</v>
      </c>
      <c r="AF1324" s="425">
        <v>0</v>
      </c>
      <c r="AG1324" s="425">
        <v>0</v>
      </c>
      <c r="AH1324" s="425">
        <v>0</v>
      </c>
      <c r="AI1324" s="425">
        <v>0</v>
      </c>
      <c r="AJ1324" s="425">
        <v>0</v>
      </c>
      <c r="AK1324" s="425">
        <v>0</v>
      </c>
      <c r="AL1324" s="425">
        <v>0</v>
      </c>
      <c r="AM1324" s="425">
        <v>0</v>
      </c>
      <c r="AN1324" s="425">
        <v>0</v>
      </c>
      <c r="AO1324" s="425">
        <v>0</v>
      </c>
      <c r="AP1324" s="425">
        <v>0</v>
      </c>
      <c r="AQ1324" s="425">
        <v>0</v>
      </c>
      <c r="AR1324" s="425">
        <v>0</v>
      </c>
      <c r="AS1324" s="425">
        <v>0</v>
      </c>
      <c r="AT1324" s="425">
        <v>0</v>
      </c>
      <c r="AU1324" s="425">
        <v>0</v>
      </c>
      <c r="AV1324" s="425">
        <v>0</v>
      </c>
      <c r="AW1324" s="425">
        <v>0</v>
      </c>
      <c r="AX1324" s="425">
        <v>0</v>
      </c>
      <c r="AY1324" s="425">
        <v>0</v>
      </c>
      <c r="AZ1324" s="425">
        <v>0</v>
      </c>
      <c r="BA1324" s="425">
        <v>0</v>
      </c>
      <c r="BB1324" s="425">
        <v>0</v>
      </c>
      <c r="BC1324" s="425">
        <v>0</v>
      </c>
      <c r="BD1324" s="425">
        <v>0</v>
      </c>
      <c r="BE1324" s="425">
        <v>0</v>
      </c>
      <c r="BF1324" s="425">
        <v>0</v>
      </c>
      <c r="BG1324" s="425">
        <v>0</v>
      </c>
      <c r="BH1324" s="425">
        <v>0</v>
      </c>
      <c r="BI1324" s="425">
        <v>0</v>
      </c>
      <c r="BJ1324" s="196"/>
      <c r="BK1324" s="196"/>
      <c r="BL1324" s="196"/>
      <c r="BM1324" s="196"/>
    </row>
    <row r="1325" spans="1:65" x14ac:dyDescent="0.35">
      <c r="A1325" s="196"/>
      <c r="B1325" s="196"/>
      <c r="C1325" s="402">
        <v>0</v>
      </c>
      <c r="D1325" s="196"/>
      <c r="E1325" s="196"/>
      <c r="F1325" s="412"/>
      <c r="G1325" s="426">
        <v>0</v>
      </c>
      <c r="H1325" s="426">
        <v>0</v>
      </c>
      <c r="I1325" s="426">
        <v>0</v>
      </c>
      <c r="J1325" s="426">
        <v>0</v>
      </c>
      <c r="K1325" s="426">
        <v>0</v>
      </c>
      <c r="L1325" s="426">
        <v>0</v>
      </c>
      <c r="M1325" s="426">
        <v>0</v>
      </c>
      <c r="N1325" s="426">
        <v>0</v>
      </c>
      <c r="O1325" s="426">
        <v>0</v>
      </c>
      <c r="P1325" s="426">
        <v>0</v>
      </c>
      <c r="Q1325" s="426">
        <v>0</v>
      </c>
      <c r="R1325" s="426">
        <v>0</v>
      </c>
      <c r="S1325" s="426">
        <v>0</v>
      </c>
      <c r="T1325" s="426">
        <v>0</v>
      </c>
      <c r="U1325" s="426">
        <v>0</v>
      </c>
      <c r="V1325" s="426">
        <v>0</v>
      </c>
      <c r="W1325" s="426">
        <v>0</v>
      </c>
      <c r="X1325" s="426">
        <v>0</v>
      </c>
      <c r="Y1325" s="426">
        <v>0</v>
      </c>
      <c r="Z1325" s="426">
        <v>0</v>
      </c>
      <c r="AA1325" s="426">
        <v>0</v>
      </c>
      <c r="AB1325" s="426">
        <v>0</v>
      </c>
      <c r="AC1325" s="426">
        <v>0</v>
      </c>
      <c r="AD1325" s="426">
        <v>0</v>
      </c>
      <c r="AE1325" s="426">
        <v>0</v>
      </c>
      <c r="AF1325" s="426">
        <v>0</v>
      </c>
      <c r="AG1325" s="426">
        <v>0</v>
      </c>
      <c r="AH1325" s="426">
        <v>0</v>
      </c>
      <c r="AI1325" s="426">
        <v>0</v>
      </c>
      <c r="AJ1325" s="426">
        <v>0</v>
      </c>
      <c r="AK1325" s="426">
        <v>0</v>
      </c>
      <c r="AL1325" s="426">
        <v>0</v>
      </c>
      <c r="AM1325" s="426">
        <v>0</v>
      </c>
      <c r="AN1325" s="426">
        <v>0</v>
      </c>
      <c r="AO1325" s="426">
        <v>0</v>
      </c>
      <c r="AP1325" s="426">
        <v>0</v>
      </c>
      <c r="AQ1325" s="426">
        <v>0</v>
      </c>
      <c r="AR1325" s="426">
        <v>0</v>
      </c>
      <c r="AS1325" s="426">
        <v>0</v>
      </c>
      <c r="AT1325" s="426">
        <v>0</v>
      </c>
      <c r="AU1325" s="426">
        <v>0</v>
      </c>
      <c r="AV1325" s="426">
        <v>0</v>
      </c>
      <c r="AW1325" s="426">
        <v>0</v>
      </c>
      <c r="AX1325" s="426">
        <v>0</v>
      </c>
      <c r="AY1325" s="426">
        <v>0</v>
      </c>
      <c r="AZ1325" s="426">
        <v>0</v>
      </c>
      <c r="BA1325" s="426">
        <v>0</v>
      </c>
      <c r="BB1325" s="426">
        <v>0</v>
      </c>
      <c r="BC1325" s="426">
        <v>0</v>
      </c>
      <c r="BD1325" s="426">
        <v>0</v>
      </c>
      <c r="BE1325" s="426">
        <v>0</v>
      </c>
      <c r="BF1325" s="426">
        <v>0</v>
      </c>
      <c r="BG1325" s="426">
        <v>0</v>
      </c>
      <c r="BH1325" s="426">
        <v>0</v>
      </c>
      <c r="BI1325" s="426">
        <v>0</v>
      </c>
      <c r="BJ1325" s="196"/>
      <c r="BK1325" s="196"/>
      <c r="BL1325" s="196"/>
      <c r="BM1325" s="196"/>
    </row>
    <row r="1326" spans="1:65" x14ac:dyDescent="0.35">
      <c r="A1326" s="196"/>
      <c r="B1326" s="397">
        <v>0</v>
      </c>
      <c r="C1326" s="398"/>
      <c r="D1326" s="399" t="s">
        <v>499</v>
      </c>
      <c r="E1326" s="398"/>
      <c r="F1326" s="400"/>
      <c r="G1326" s="401">
        <v>0</v>
      </c>
      <c r="H1326" s="401">
        <v>0</v>
      </c>
      <c r="I1326" s="401">
        <v>0</v>
      </c>
      <c r="J1326" s="401">
        <v>0</v>
      </c>
      <c r="K1326" s="401">
        <v>0</v>
      </c>
      <c r="L1326" s="401">
        <v>0</v>
      </c>
      <c r="M1326" s="401">
        <v>0</v>
      </c>
      <c r="N1326" s="401">
        <v>0</v>
      </c>
      <c r="O1326" s="401">
        <v>0</v>
      </c>
      <c r="P1326" s="401">
        <v>0</v>
      </c>
      <c r="Q1326" s="401">
        <v>0</v>
      </c>
      <c r="R1326" s="401">
        <v>0</v>
      </c>
      <c r="S1326" s="401">
        <v>0</v>
      </c>
      <c r="T1326" s="401">
        <v>0</v>
      </c>
      <c r="U1326" s="401">
        <v>0</v>
      </c>
      <c r="V1326" s="401">
        <v>0</v>
      </c>
      <c r="W1326" s="401">
        <v>0</v>
      </c>
      <c r="X1326" s="401">
        <v>0</v>
      </c>
      <c r="Y1326" s="401">
        <v>0</v>
      </c>
      <c r="Z1326" s="401">
        <v>0</v>
      </c>
      <c r="AA1326" s="401">
        <v>0</v>
      </c>
      <c r="AB1326" s="401">
        <v>0</v>
      </c>
      <c r="AC1326" s="401">
        <v>0</v>
      </c>
      <c r="AD1326" s="401">
        <v>0</v>
      </c>
      <c r="AE1326" s="401">
        <v>0</v>
      </c>
      <c r="AF1326" s="401">
        <v>0</v>
      </c>
      <c r="AG1326" s="401">
        <v>0</v>
      </c>
      <c r="AH1326" s="401">
        <v>0</v>
      </c>
      <c r="AI1326" s="401">
        <v>0</v>
      </c>
      <c r="AJ1326" s="401">
        <v>0</v>
      </c>
      <c r="AK1326" s="401">
        <v>0</v>
      </c>
      <c r="AL1326" s="401">
        <v>0</v>
      </c>
      <c r="AM1326" s="401">
        <v>0</v>
      </c>
      <c r="AN1326" s="401">
        <v>0</v>
      </c>
      <c r="AO1326" s="401">
        <v>0</v>
      </c>
      <c r="AP1326" s="401">
        <v>0</v>
      </c>
      <c r="AQ1326" s="401">
        <v>0</v>
      </c>
      <c r="AR1326" s="401">
        <v>0</v>
      </c>
      <c r="AS1326" s="401">
        <v>0</v>
      </c>
      <c r="AT1326" s="401">
        <v>0</v>
      </c>
      <c r="AU1326" s="401">
        <v>0</v>
      </c>
      <c r="AV1326" s="401">
        <v>0</v>
      </c>
      <c r="AW1326" s="401">
        <v>0</v>
      </c>
      <c r="AX1326" s="401">
        <v>0</v>
      </c>
      <c r="AY1326" s="401">
        <v>0</v>
      </c>
      <c r="AZ1326" s="401">
        <v>0</v>
      </c>
      <c r="BA1326" s="401">
        <v>0</v>
      </c>
      <c r="BB1326" s="401">
        <v>0</v>
      </c>
      <c r="BC1326" s="401">
        <v>0</v>
      </c>
      <c r="BD1326" s="401">
        <v>0</v>
      </c>
      <c r="BE1326" s="401">
        <v>0</v>
      </c>
      <c r="BF1326" s="401">
        <v>0</v>
      </c>
      <c r="BG1326" s="401">
        <v>0</v>
      </c>
      <c r="BH1326" s="401">
        <v>0</v>
      </c>
      <c r="BI1326" s="401">
        <v>0</v>
      </c>
      <c r="BJ1326" s="196"/>
      <c r="BK1326" s="196"/>
      <c r="BL1326" s="196"/>
      <c r="BM1326" s="196"/>
    </row>
    <row r="1327" spans="1:65" ht="118" x14ac:dyDescent="0.35">
      <c r="A1327" s="196"/>
      <c r="B1327" s="196"/>
      <c r="C1327" s="402"/>
      <c r="D1327" s="404" t="s">
        <v>500</v>
      </c>
      <c r="E1327" s="405">
        <v>0</v>
      </c>
      <c r="F1327" s="406"/>
      <c r="G1327" s="407"/>
      <c r="H1327" s="407"/>
      <c r="I1327" s="407"/>
      <c r="J1327" s="407"/>
      <c r="K1327" s="407"/>
      <c r="L1327" s="407"/>
      <c r="M1327" s="407"/>
      <c r="N1327" s="407"/>
      <c r="O1327" s="407"/>
      <c r="P1327" s="407"/>
      <c r="Q1327" s="425"/>
      <c r="R1327" s="425"/>
      <c r="S1327" s="425"/>
      <c r="T1327" s="425"/>
      <c r="U1327" s="425"/>
      <c r="V1327" s="425"/>
      <c r="W1327" s="425"/>
      <c r="X1327" s="425"/>
      <c r="Y1327" s="425"/>
      <c r="Z1327" s="425"/>
      <c r="AA1327" s="425"/>
      <c r="AB1327" s="425"/>
      <c r="AC1327" s="425"/>
      <c r="AD1327" s="425"/>
      <c r="AE1327" s="425"/>
      <c r="AF1327" s="425"/>
      <c r="AG1327" s="425"/>
      <c r="AH1327" s="425"/>
      <c r="AI1327" s="425"/>
      <c r="AJ1327" s="425"/>
      <c r="AK1327" s="425"/>
      <c r="AL1327" s="425"/>
      <c r="AM1327" s="425"/>
      <c r="AN1327" s="425"/>
      <c r="AO1327" s="425"/>
      <c r="AP1327" s="425"/>
      <c r="AQ1327" s="425"/>
      <c r="AR1327" s="425"/>
      <c r="AS1327" s="425"/>
      <c r="AT1327" s="425"/>
      <c r="AU1327" s="425"/>
      <c r="AV1327" s="425"/>
      <c r="AW1327" s="425"/>
      <c r="AX1327" s="425"/>
      <c r="AY1327" s="425"/>
      <c r="AZ1327" s="425"/>
      <c r="BA1327" s="425"/>
      <c r="BB1327" s="425"/>
      <c r="BC1327" s="425"/>
      <c r="BD1327" s="425"/>
      <c r="BE1327" s="425"/>
      <c r="BF1327" s="425"/>
      <c r="BG1327" s="425"/>
      <c r="BH1327" s="425"/>
      <c r="BI1327" s="425"/>
      <c r="BJ1327" s="196"/>
      <c r="BK1327" s="196"/>
      <c r="BL1327" s="196"/>
      <c r="BM1327" s="196"/>
    </row>
    <row r="1328" spans="1:65" x14ac:dyDescent="0.35">
      <c r="A1328" s="196"/>
      <c r="B1328" s="196"/>
      <c r="C1328" s="402"/>
      <c r="D1328" s="404"/>
      <c r="E1328" s="405">
        <v>1</v>
      </c>
      <c r="F1328" s="406"/>
      <c r="G1328" s="523"/>
      <c r="H1328" s="425">
        <v>0</v>
      </c>
      <c r="I1328" s="425">
        <v>0</v>
      </c>
      <c r="J1328" s="425">
        <v>0</v>
      </c>
      <c r="K1328" s="425">
        <v>0</v>
      </c>
      <c r="L1328" s="425">
        <v>0</v>
      </c>
      <c r="M1328" s="425">
        <v>0</v>
      </c>
      <c r="N1328" s="425">
        <v>0</v>
      </c>
      <c r="O1328" s="425">
        <v>0</v>
      </c>
      <c r="P1328" s="425">
        <v>0</v>
      </c>
      <c r="Q1328" s="425">
        <v>0</v>
      </c>
      <c r="R1328" s="425">
        <v>0</v>
      </c>
      <c r="S1328" s="425">
        <v>0</v>
      </c>
      <c r="T1328" s="425">
        <v>0</v>
      </c>
      <c r="U1328" s="425">
        <v>0</v>
      </c>
      <c r="V1328" s="425">
        <v>0</v>
      </c>
      <c r="W1328" s="425">
        <v>0</v>
      </c>
      <c r="X1328" s="425">
        <v>0</v>
      </c>
      <c r="Y1328" s="425">
        <v>0</v>
      </c>
      <c r="Z1328" s="425">
        <v>0</v>
      </c>
      <c r="AA1328" s="425">
        <v>0</v>
      </c>
      <c r="AB1328" s="425">
        <v>0</v>
      </c>
      <c r="AC1328" s="425">
        <v>0</v>
      </c>
      <c r="AD1328" s="425">
        <v>0</v>
      </c>
      <c r="AE1328" s="425">
        <v>0</v>
      </c>
      <c r="AF1328" s="425">
        <v>0</v>
      </c>
      <c r="AG1328" s="425">
        <v>0</v>
      </c>
      <c r="AH1328" s="425">
        <v>0</v>
      </c>
      <c r="AI1328" s="425">
        <v>0</v>
      </c>
      <c r="AJ1328" s="425">
        <v>0</v>
      </c>
      <c r="AK1328" s="425">
        <v>0</v>
      </c>
      <c r="AL1328" s="425">
        <v>0</v>
      </c>
      <c r="AM1328" s="425">
        <v>0</v>
      </c>
      <c r="AN1328" s="425">
        <v>0</v>
      </c>
      <c r="AO1328" s="425">
        <v>0</v>
      </c>
      <c r="AP1328" s="425">
        <v>0</v>
      </c>
      <c r="AQ1328" s="425">
        <v>0</v>
      </c>
      <c r="AR1328" s="425">
        <v>0</v>
      </c>
      <c r="AS1328" s="425">
        <v>0</v>
      </c>
      <c r="AT1328" s="425">
        <v>0</v>
      </c>
      <c r="AU1328" s="425">
        <v>0</v>
      </c>
      <c r="AV1328" s="425">
        <v>0</v>
      </c>
      <c r="AW1328" s="425">
        <v>0</v>
      </c>
      <c r="AX1328" s="425">
        <v>0</v>
      </c>
      <c r="AY1328" s="425">
        <v>0</v>
      </c>
      <c r="AZ1328" s="425">
        <v>0</v>
      </c>
      <c r="BA1328" s="425">
        <v>0</v>
      </c>
      <c r="BB1328" s="425">
        <v>0</v>
      </c>
      <c r="BC1328" s="425">
        <v>0</v>
      </c>
      <c r="BD1328" s="425">
        <v>0</v>
      </c>
      <c r="BE1328" s="425">
        <v>0</v>
      </c>
      <c r="BF1328" s="425">
        <v>0</v>
      </c>
      <c r="BG1328" s="425">
        <v>0</v>
      </c>
      <c r="BH1328" s="425">
        <v>0</v>
      </c>
      <c r="BI1328" s="425">
        <v>0</v>
      </c>
      <c r="BJ1328" s="196"/>
      <c r="BK1328" s="196"/>
      <c r="BL1328" s="196"/>
      <c r="BM1328" s="196"/>
    </row>
    <row r="1329" spans="1:65" x14ac:dyDescent="0.35">
      <c r="A1329" s="196"/>
      <c r="B1329" s="196"/>
      <c r="C1329" s="402"/>
      <c r="D1329" s="404"/>
      <c r="E1329" s="405">
        <v>2</v>
      </c>
      <c r="F1329" s="406"/>
      <c r="G1329" s="408"/>
      <c r="H1329" s="524"/>
      <c r="I1329" s="425">
        <v>0</v>
      </c>
      <c r="J1329" s="425">
        <v>0</v>
      </c>
      <c r="K1329" s="425">
        <v>0</v>
      </c>
      <c r="L1329" s="425">
        <v>0</v>
      </c>
      <c r="M1329" s="425">
        <v>0</v>
      </c>
      <c r="N1329" s="425">
        <v>0</v>
      </c>
      <c r="O1329" s="425">
        <v>0</v>
      </c>
      <c r="P1329" s="425">
        <v>0</v>
      </c>
      <c r="Q1329" s="425">
        <v>0</v>
      </c>
      <c r="R1329" s="425">
        <v>0</v>
      </c>
      <c r="S1329" s="425">
        <v>0</v>
      </c>
      <c r="T1329" s="425">
        <v>0</v>
      </c>
      <c r="U1329" s="425">
        <v>0</v>
      </c>
      <c r="V1329" s="425">
        <v>0</v>
      </c>
      <c r="W1329" s="425">
        <v>0</v>
      </c>
      <c r="X1329" s="425">
        <v>0</v>
      </c>
      <c r="Y1329" s="425">
        <v>0</v>
      </c>
      <c r="Z1329" s="425">
        <v>0</v>
      </c>
      <c r="AA1329" s="425">
        <v>0</v>
      </c>
      <c r="AB1329" s="425">
        <v>0</v>
      </c>
      <c r="AC1329" s="425">
        <v>0</v>
      </c>
      <c r="AD1329" s="425">
        <v>0</v>
      </c>
      <c r="AE1329" s="425">
        <v>0</v>
      </c>
      <c r="AF1329" s="425">
        <v>0</v>
      </c>
      <c r="AG1329" s="425">
        <v>0</v>
      </c>
      <c r="AH1329" s="425">
        <v>0</v>
      </c>
      <c r="AI1329" s="425">
        <v>0</v>
      </c>
      <c r="AJ1329" s="425">
        <v>0</v>
      </c>
      <c r="AK1329" s="425">
        <v>0</v>
      </c>
      <c r="AL1329" s="425">
        <v>0</v>
      </c>
      <c r="AM1329" s="425">
        <v>0</v>
      </c>
      <c r="AN1329" s="425">
        <v>0</v>
      </c>
      <c r="AO1329" s="425">
        <v>0</v>
      </c>
      <c r="AP1329" s="425">
        <v>0</v>
      </c>
      <c r="AQ1329" s="425">
        <v>0</v>
      </c>
      <c r="AR1329" s="425">
        <v>0</v>
      </c>
      <c r="AS1329" s="425">
        <v>0</v>
      </c>
      <c r="AT1329" s="425">
        <v>0</v>
      </c>
      <c r="AU1329" s="425">
        <v>0</v>
      </c>
      <c r="AV1329" s="425">
        <v>0</v>
      </c>
      <c r="AW1329" s="425">
        <v>0</v>
      </c>
      <c r="AX1329" s="425">
        <v>0</v>
      </c>
      <c r="AY1329" s="425">
        <v>0</v>
      </c>
      <c r="AZ1329" s="425">
        <v>0</v>
      </c>
      <c r="BA1329" s="425">
        <v>0</v>
      </c>
      <c r="BB1329" s="425">
        <v>0</v>
      </c>
      <c r="BC1329" s="425">
        <v>0</v>
      </c>
      <c r="BD1329" s="425">
        <v>0</v>
      </c>
      <c r="BE1329" s="425">
        <v>0</v>
      </c>
      <c r="BF1329" s="425">
        <v>0</v>
      </c>
      <c r="BG1329" s="425">
        <v>0</v>
      </c>
      <c r="BH1329" s="425">
        <v>0</v>
      </c>
      <c r="BI1329" s="425">
        <v>0</v>
      </c>
      <c r="BJ1329" s="407"/>
      <c r="BK1329" s="196"/>
      <c r="BL1329" s="196"/>
      <c r="BM1329" s="196"/>
    </row>
    <row r="1330" spans="1:65" x14ac:dyDescent="0.35">
      <c r="A1330" s="196"/>
      <c r="B1330" s="196"/>
      <c r="C1330" s="402"/>
      <c r="D1330" s="404"/>
      <c r="E1330" s="405">
        <v>3</v>
      </c>
      <c r="F1330" s="406"/>
      <c r="G1330" s="408"/>
      <c r="H1330" s="409"/>
      <c r="I1330" s="524"/>
      <c r="J1330" s="425">
        <v>0</v>
      </c>
      <c r="K1330" s="425">
        <v>0</v>
      </c>
      <c r="L1330" s="425">
        <v>0</v>
      </c>
      <c r="M1330" s="425">
        <v>0</v>
      </c>
      <c r="N1330" s="425">
        <v>0</v>
      </c>
      <c r="O1330" s="425">
        <v>0</v>
      </c>
      <c r="P1330" s="425">
        <v>0</v>
      </c>
      <c r="Q1330" s="425">
        <v>0</v>
      </c>
      <c r="R1330" s="425">
        <v>0</v>
      </c>
      <c r="S1330" s="425">
        <v>0</v>
      </c>
      <c r="T1330" s="425">
        <v>0</v>
      </c>
      <c r="U1330" s="425">
        <v>0</v>
      </c>
      <c r="V1330" s="425">
        <v>0</v>
      </c>
      <c r="W1330" s="425">
        <v>0</v>
      </c>
      <c r="X1330" s="425">
        <v>0</v>
      </c>
      <c r="Y1330" s="425">
        <v>0</v>
      </c>
      <c r="Z1330" s="425">
        <v>0</v>
      </c>
      <c r="AA1330" s="425">
        <v>0</v>
      </c>
      <c r="AB1330" s="425">
        <v>0</v>
      </c>
      <c r="AC1330" s="425">
        <v>0</v>
      </c>
      <c r="AD1330" s="425">
        <v>0</v>
      </c>
      <c r="AE1330" s="425">
        <v>0</v>
      </c>
      <c r="AF1330" s="425">
        <v>0</v>
      </c>
      <c r="AG1330" s="425">
        <v>0</v>
      </c>
      <c r="AH1330" s="425">
        <v>0</v>
      </c>
      <c r="AI1330" s="425">
        <v>0</v>
      </c>
      <c r="AJ1330" s="425">
        <v>0</v>
      </c>
      <c r="AK1330" s="425">
        <v>0</v>
      </c>
      <c r="AL1330" s="425">
        <v>0</v>
      </c>
      <c r="AM1330" s="425">
        <v>0</v>
      </c>
      <c r="AN1330" s="425">
        <v>0</v>
      </c>
      <c r="AO1330" s="425">
        <v>0</v>
      </c>
      <c r="AP1330" s="425">
        <v>0</v>
      </c>
      <c r="AQ1330" s="425">
        <v>0</v>
      </c>
      <c r="AR1330" s="425">
        <v>0</v>
      </c>
      <c r="AS1330" s="425">
        <v>0</v>
      </c>
      <c r="AT1330" s="425">
        <v>0</v>
      </c>
      <c r="AU1330" s="425">
        <v>0</v>
      </c>
      <c r="AV1330" s="425">
        <v>0</v>
      </c>
      <c r="AW1330" s="425">
        <v>0</v>
      </c>
      <c r="AX1330" s="425">
        <v>0</v>
      </c>
      <c r="AY1330" s="425">
        <v>0</v>
      </c>
      <c r="AZ1330" s="425">
        <v>0</v>
      </c>
      <c r="BA1330" s="425">
        <v>0</v>
      </c>
      <c r="BB1330" s="425">
        <v>0</v>
      </c>
      <c r="BC1330" s="425">
        <v>0</v>
      </c>
      <c r="BD1330" s="425">
        <v>0</v>
      </c>
      <c r="BE1330" s="425">
        <v>0</v>
      </c>
      <c r="BF1330" s="425">
        <v>0</v>
      </c>
      <c r="BG1330" s="425">
        <v>0</v>
      </c>
      <c r="BH1330" s="425">
        <v>0</v>
      </c>
      <c r="BI1330" s="425">
        <v>0</v>
      </c>
      <c r="BJ1330" s="196"/>
      <c r="BK1330" s="196"/>
      <c r="BL1330" s="196"/>
      <c r="BM1330" s="196"/>
    </row>
    <row r="1331" spans="1:65" x14ac:dyDescent="0.35">
      <c r="A1331" s="196"/>
      <c r="B1331" s="196"/>
      <c r="C1331" s="402"/>
      <c r="D1331" s="404"/>
      <c r="E1331" s="405">
        <v>4</v>
      </c>
      <c r="F1331" s="406"/>
      <c r="G1331" s="408"/>
      <c r="H1331" s="409"/>
      <c r="I1331" s="409"/>
      <c r="J1331" s="524"/>
      <c r="K1331" s="425">
        <v>0</v>
      </c>
      <c r="L1331" s="425">
        <v>0</v>
      </c>
      <c r="M1331" s="425">
        <v>0</v>
      </c>
      <c r="N1331" s="425">
        <v>0</v>
      </c>
      <c r="O1331" s="425">
        <v>0</v>
      </c>
      <c r="P1331" s="425">
        <v>0</v>
      </c>
      <c r="Q1331" s="425">
        <v>0</v>
      </c>
      <c r="R1331" s="425">
        <v>0</v>
      </c>
      <c r="S1331" s="425">
        <v>0</v>
      </c>
      <c r="T1331" s="425">
        <v>0</v>
      </c>
      <c r="U1331" s="425">
        <v>0</v>
      </c>
      <c r="V1331" s="425">
        <v>0</v>
      </c>
      <c r="W1331" s="425">
        <v>0</v>
      </c>
      <c r="X1331" s="425">
        <v>0</v>
      </c>
      <c r="Y1331" s="425">
        <v>0</v>
      </c>
      <c r="Z1331" s="425">
        <v>0</v>
      </c>
      <c r="AA1331" s="425">
        <v>0</v>
      </c>
      <c r="AB1331" s="425">
        <v>0</v>
      </c>
      <c r="AC1331" s="425">
        <v>0</v>
      </c>
      <c r="AD1331" s="425">
        <v>0</v>
      </c>
      <c r="AE1331" s="425">
        <v>0</v>
      </c>
      <c r="AF1331" s="425">
        <v>0</v>
      </c>
      <c r="AG1331" s="425">
        <v>0</v>
      </c>
      <c r="AH1331" s="425">
        <v>0</v>
      </c>
      <c r="AI1331" s="425">
        <v>0</v>
      </c>
      <c r="AJ1331" s="425">
        <v>0</v>
      </c>
      <c r="AK1331" s="425">
        <v>0</v>
      </c>
      <c r="AL1331" s="425">
        <v>0</v>
      </c>
      <c r="AM1331" s="425">
        <v>0</v>
      </c>
      <c r="AN1331" s="425">
        <v>0</v>
      </c>
      <c r="AO1331" s="425">
        <v>0</v>
      </c>
      <c r="AP1331" s="425">
        <v>0</v>
      </c>
      <c r="AQ1331" s="425">
        <v>0</v>
      </c>
      <c r="AR1331" s="425">
        <v>0</v>
      </c>
      <c r="AS1331" s="425">
        <v>0</v>
      </c>
      <c r="AT1331" s="425">
        <v>0</v>
      </c>
      <c r="AU1331" s="425">
        <v>0</v>
      </c>
      <c r="AV1331" s="425">
        <v>0</v>
      </c>
      <c r="AW1331" s="425">
        <v>0</v>
      </c>
      <c r="AX1331" s="425">
        <v>0</v>
      </c>
      <c r="AY1331" s="425">
        <v>0</v>
      </c>
      <c r="AZ1331" s="425">
        <v>0</v>
      </c>
      <c r="BA1331" s="425">
        <v>0</v>
      </c>
      <c r="BB1331" s="425">
        <v>0</v>
      </c>
      <c r="BC1331" s="425">
        <v>0</v>
      </c>
      <c r="BD1331" s="425">
        <v>0</v>
      </c>
      <c r="BE1331" s="425">
        <v>0</v>
      </c>
      <c r="BF1331" s="425">
        <v>0</v>
      </c>
      <c r="BG1331" s="425">
        <v>0</v>
      </c>
      <c r="BH1331" s="425">
        <v>0</v>
      </c>
      <c r="BI1331" s="425">
        <v>0</v>
      </c>
      <c r="BJ1331" s="196"/>
      <c r="BK1331" s="196"/>
      <c r="BL1331" s="196"/>
      <c r="BM1331" s="196"/>
    </row>
    <row r="1332" spans="1:65" x14ac:dyDescent="0.35">
      <c r="A1332" s="196"/>
      <c r="B1332" s="196"/>
      <c r="C1332" s="402"/>
      <c r="D1332" s="404"/>
      <c r="E1332" s="405">
        <v>5</v>
      </c>
      <c r="F1332" s="406"/>
      <c r="G1332" s="408"/>
      <c r="H1332" s="409"/>
      <c r="I1332" s="409"/>
      <c r="J1332" s="409"/>
      <c r="K1332" s="524"/>
      <c r="L1332" s="425">
        <v>0</v>
      </c>
      <c r="M1332" s="425">
        <v>0</v>
      </c>
      <c r="N1332" s="425">
        <v>0</v>
      </c>
      <c r="O1332" s="425">
        <v>0</v>
      </c>
      <c r="P1332" s="425">
        <v>0</v>
      </c>
      <c r="Q1332" s="425">
        <v>0</v>
      </c>
      <c r="R1332" s="425">
        <v>0</v>
      </c>
      <c r="S1332" s="425">
        <v>0</v>
      </c>
      <c r="T1332" s="425">
        <v>0</v>
      </c>
      <c r="U1332" s="425">
        <v>0</v>
      </c>
      <c r="V1332" s="425">
        <v>0</v>
      </c>
      <c r="W1332" s="425">
        <v>0</v>
      </c>
      <c r="X1332" s="425">
        <v>0</v>
      </c>
      <c r="Y1332" s="425">
        <v>0</v>
      </c>
      <c r="Z1332" s="425">
        <v>0</v>
      </c>
      <c r="AA1332" s="425">
        <v>0</v>
      </c>
      <c r="AB1332" s="425">
        <v>0</v>
      </c>
      <c r="AC1332" s="425">
        <v>0</v>
      </c>
      <c r="AD1332" s="425">
        <v>0</v>
      </c>
      <c r="AE1332" s="425">
        <v>0</v>
      </c>
      <c r="AF1332" s="425">
        <v>0</v>
      </c>
      <c r="AG1332" s="425">
        <v>0</v>
      </c>
      <c r="AH1332" s="425">
        <v>0</v>
      </c>
      <c r="AI1332" s="425">
        <v>0</v>
      </c>
      <c r="AJ1332" s="425">
        <v>0</v>
      </c>
      <c r="AK1332" s="425">
        <v>0</v>
      </c>
      <c r="AL1332" s="425">
        <v>0</v>
      </c>
      <c r="AM1332" s="425">
        <v>0</v>
      </c>
      <c r="AN1332" s="425">
        <v>0</v>
      </c>
      <c r="AO1332" s="425">
        <v>0</v>
      </c>
      <c r="AP1332" s="425">
        <v>0</v>
      </c>
      <c r="AQ1332" s="425">
        <v>0</v>
      </c>
      <c r="AR1332" s="425">
        <v>0</v>
      </c>
      <c r="AS1332" s="425">
        <v>0</v>
      </c>
      <c r="AT1332" s="425">
        <v>0</v>
      </c>
      <c r="AU1332" s="425">
        <v>0</v>
      </c>
      <c r="AV1332" s="425">
        <v>0</v>
      </c>
      <c r="AW1332" s="425">
        <v>0</v>
      </c>
      <c r="AX1332" s="425">
        <v>0</v>
      </c>
      <c r="AY1332" s="425">
        <v>0</v>
      </c>
      <c r="AZ1332" s="425">
        <v>0</v>
      </c>
      <c r="BA1332" s="425">
        <v>0</v>
      </c>
      <c r="BB1332" s="425">
        <v>0</v>
      </c>
      <c r="BC1332" s="425">
        <v>0</v>
      </c>
      <c r="BD1332" s="425">
        <v>0</v>
      </c>
      <c r="BE1332" s="425">
        <v>0</v>
      </c>
      <c r="BF1332" s="425">
        <v>0</v>
      </c>
      <c r="BG1332" s="425">
        <v>0</v>
      </c>
      <c r="BH1332" s="425">
        <v>0</v>
      </c>
      <c r="BI1332" s="425">
        <v>0</v>
      </c>
      <c r="BJ1332" s="196"/>
      <c r="BK1332" s="196"/>
      <c r="BL1332" s="196"/>
      <c r="BM1332" s="196"/>
    </row>
    <row r="1333" spans="1:65" x14ac:dyDescent="0.35">
      <c r="A1333" s="196"/>
      <c r="B1333" s="196"/>
      <c r="C1333" s="402"/>
      <c r="D1333" s="404"/>
      <c r="E1333" s="405">
        <v>6</v>
      </c>
      <c r="F1333" s="406"/>
      <c r="G1333" s="408"/>
      <c r="H1333" s="409"/>
      <c r="I1333" s="409"/>
      <c r="J1333" s="409"/>
      <c r="K1333" s="409"/>
      <c r="L1333" s="524"/>
      <c r="M1333" s="425">
        <v>0</v>
      </c>
      <c r="N1333" s="425">
        <v>0</v>
      </c>
      <c r="O1333" s="425">
        <v>0</v>
      </c>
      <c r="P1333" s="425">
        <v>0</v>
      </c>
      <c r="Q1333" s="425">
        <v>0</v>
      </c>
      <c r="R1333" s="425">
        <v>0</v>
      </c>
      <c r="S1333" s="425">
        <v>0</v>
      </c>
      <c r="T1333" s="425">
        <v>0</v>
      </c>
      <c r="U1333" s="425">
        <v>0</v>
      </c>
      <c r="V1333" s="425">
        <v>0</v>
      </c>
      <c r="W1333" s="425">
        <v>0</v>
      </c>
      <c r="X1333" s="425">
        <v>0</v>
      </c>
      <c r="Y1333" s="425">
        <v>0</v>
      </c>
      <c r="Z1333" s="425">
        <v>0</v>
      </c>
      <c r="AA1333" s="425">
        <v>0</v>
      </c>
      <c r="AB1333" s="425">
        <v>0</v>
      </c>
      <c r="AC1333" s="425">
        <v>0</v>
      </c>
      <c r="AD1333" s="425">
        <v>0</v>
      </c>
      <c r="AE1333" s="425">
        <v>0</v>
      </c>
      <c r="AF1333" s="425">
        <v>0</v>
      </c>
      <c r="AG1333" s="425">
        <v>0</v>
      </c>
      <c r="AH1333" s="425">
        <v>0</v>
      </c>
      <c r="AI1333" s="425">
        <v>0</v>
      </c>
      <c r="AJ1333" s="425">
        <v>0</v>
      </c>
      <c r="AK1333" s="425">
        <v>0</v>
      </c>
      <c r="AL1333" s="425">
        <v>0</v>
      </c>
      <c r="AM1333" s="425">
        <v>0</v>
      </c>
      <c r="AN1333" s="425">
        <v>0</v>
      </c>
      <c r="AO1333" s="425">
        <v>0</v>
      </c>
      <c r="AP1333" s="425">
        <v>0</v>
      </c>
      <c r="AQ1333" s="425">
        <v>0</v>
      </c>
      <c r="AR1333" s="425">
        <v>0</v>
      </c>
      <c r="AS1333" s="425">
        <v>0</v>
      </c>
      <c r="AT1333" s="425">
        <v>0</v>
      </c>
      <c r="AU1333" s="425">
        <v>0</v>
      </c>
      <c r="AV1333" s="425">
        <v>0</v>
      </c>
      <c r="AW1333" s="425">
        <v>0</v>
      </c>
      <c r="AX1333" s="425">
        <v>0</v>
      </c>
      <c r="AY1333" s="425">
        <v>0</v>
      </c>
      <c r="AZ1333" s="425">
        <v>0</v>
      </c>
      <c r="BA1333" s="425">
        <v>0</v>
      </c>
      <c r="BB1333" s="425">
        <v>0</v>
      </c>
      <c r="BC1333" s="425">
        <v>0</v>
      </c>
      <c r="BD1333" s="425">
        <v>0</v>
      </c>
      <c r="BE1333" s="425">
        <v>0</v>
      </c>
      <c r="BF1333" s="425">
        <v>0</v>
      </c>
      <c r="BG1333" s="425">
        <v>0</v>
      </c>
      <c r="BH1333" s="425">
        <v>0</v>
      </c>
      <c r="BI1333" s="425">
        <v>0</v>
      </c>
      <c r="BJ1333" s="196"/>
      <c r="BK1333" s="196"/>
      <c r="BL1333" s="196"/>
      <c r="BM1333" s="196"/>
    </row>
    <row r="1334" spans="1:65" x14ac:dyDescent="0.35">
      <c r="A1334" s="196"/>
      <c r="B1334" s="196"/>
      <c r="C1334" s="402"/>
      <c r="D1334" s="404"/>
      <c r="E1334" s="405">
        <v>7</v>
      </c>
      <c r="F1334" s="406"/>
      <c r="G1334" s="408"/>
      <c r="H1334" s="409"/>
      <c r="I1334" s="409"/>
      <c r="J1334" s="409"/>
      <c r="K1334" s="409"/>
      <c r="L1334" s="409"/>
      <c r="M1334" s="524"/>
      <c r="N1334" s="425">
        <v>0</v>
      </c>
      <c r="O1334" s="425">
        <v>0</v>
      </c>
      <c r="P1334" s="425">
        <v>0</v>
      </c>
      <c r="Q1334" s="425">
        <v>0</v>
      </c>
      <c r="R1334" s="425">
        <v>0</v>
      </c>
      <c r="S1334" s="425">
        <v>0</v>
      </c>
      <c r="T1334" s="425">
        <v>0</v>
      </c>
      <c r="U1334" s="425">
        <v>0</v>
      </c>
      <c r="V1334" s="425">
        <v>0</v>
      </c>
      <c r="W1334" s="425">
        <v>0</v>
      </c>
      <c r="X1334" s="425">
        <v>0</v>
      </c>
      <c r="Y1334" s="425">
        <v>0</v>
      </c>
      <c r="Z1334" s="425">
        <v>0</v>
      </c>
      <c r="AA1334" s="425">
        <v>0</v>
      </c>
      <c r="AB1334" s="425">
        <v>0</v>
      </c>
      <c r="AC1334" s="425">
        <v>0</v>
      </c>
      <c r="AD1334" s="425">
        <v>0</v>
      </c>
      <c r="AE1334" s="425">
        <v>0</v>
      </c>
      <c r="AF1334" s="425">
        <v>0</v>
      </c>
      <c r="AG1334" s="425">
        <v>0</v>
      </c>
      <c r="AH1334" s="425">
        <v>0</v>
      </c>
      <c r="AI1334" s="425">
        <v>0</v>
      </c>
      <c r="AJ1334" s="425">
        <v>0</v>
      </c>
      <c r="AK1334" s="425">
        <v>0</v>
      </c>
      <c r="AL1334" s="425">
        <v>0</v>
      </c>
      <c r="AM1334" s="425">
        <v>0</v>
      </c>
      <c r="AN1334" s="425">
        <v>0</v>
      </c>
      <c r="AO1334" s="425">
        <v>0</v>
      </c>
      <c r="AP1334" s="425">
        <v>0</v>
      </c>
      <c r="AQ1334" s="425">
        <v>0</v>
      </c>
      <c r="AR1334" s="425">
        <v>0</v>
      </c>
      <c r="AS1334" s="425">
        <v>0</v>
      </c>
      <c r="AT1334" s="425">
        <v>0</v>
      </c>
      <c r="AU1334" s="425">
        <v>0</v>
      </c>
      <c r="AV1334" s="425">
        <v>0</v>
      </c>
      <c r="AW1334" s="425">
        <v>0</v>
      </c>
      <c r="AX1334" s="425">
        <v>0</v>
      </c>
      <c r="AY1334" s="425">
        <v>0</v>
      </c>
      <c r="AZ1334" s="425">
        <v>0</v>
      </c>
      <c r="BA1334" s="425">
        <v>0</v>
      </c>
      <c r="BB1334" s="425">
        <v>0</v>
      </c>
      <c r="BC1334" s="425">
        <v>0</v>
      </c>
      <c r="BD1334" s="425">
        <v>0</v>
      </c>
      <c r="BE1334" s="425">
        <v>0</v>
      </c>
      <c r="BF1334" s="425">
        <v>0</v>
      </c>
      <c r="BG1334" s="425">
        <v>0</v>
      </c>
      <c r="BH1334" s="425">
        <v>0</v>
      </c>
      <c r="BI1334" s="425">
        <v>0</v>
      </c>
      <c r="BJ1334" s="196"/>
      <c r="BK1334" s="196"/>
      <c r="BL1334" s="196"/>
      <c r="BM1334" s="196"/>
    </row>
    <row r="1335" spans="1:65" x14ac:dyDescent="0.35">
      <c r="A1335" s="196"/>
      <c r="B1335" s="196"/>
      <c r="C1335" s="402"/>
      <c r="D1335" s="404"/>
      <c r="E1335" s="405">
        <v>8</v>
      </c>
      <c r="F1335" s="406"/>
      <c r="G1335" s="408"/>
      <c r="H1335" s="409"/>
      <c r="I1335" s="409"/>
      <c r="J1335" s="409"/>
      <c r="K1335" s="409"/>
      <c r="L1335" s="409"/>
      <c r="M1335" s="409"/>
      <c r="N1335" s="524"/>
      <c r="O1335" s="425">
        <v>0</v>
      </c>
      <c r="P1335" s="425">
        <v>0</v>
      </c>
      <c r="Q1335" s="425">
        <v>0</v>
      </c>
      <c r="R1335" s="425">
        <v>0</v>
      </c>
      <c r="S1335" s="425">
        <v>0</v>
      </c>
      <c r="T1335" s="425">
        <v>0</v>
      </c>
      <c r="U1335" s="425">
        <v>0</v>
      </c>
      <c r="V1335" s="425">
        <v>0</v>
      </c>
      <c r="W1335" s="425">
        <v>0</v>
      </c>
      <c r="X1335" s="425">
        <v>0</v>
      </c>
      <c r="Y1335" s="425">
        <v>0</v>
      </c>
      <c r="Z1335" s="425">
        <v>0</v>
      </c>
      <c r="AA1335" s="425">
        <v>0</v>
      </c>
      <c r="AB1335" s="425">
        <v>0</v>
      </c>
      <c r="AC1335" s="425">
        <v>0</v>
      </c>
      <c r="AD1335" s="425">
        <v>0</v>
      </c>
      <c r="AE1335" s="425">
        <v>0</v>
      </c>
      <c r="AF1335" s="425">
        <v>0</v>
      </c>
      <c r="AG1335" s="425">
        <v>0</v>
      </c>
      <c r="AH1335" s="425">
        <v>0</v>
      </c>
      <c r="AI1335" s="425">
        <v>0</v>
      </c>
      <c r="AJ1335" s="425">
        <v>0</v>
      </c>
      <c r="AK1335" s="425">
        <v>0</v>
      </c>
      <c r="AL1335" s="425">
        <v>0</v>
      </c>
      <c r="AM1335" s="425">
        <v>0</v>
      </c>
      <c r="AN1335" s="425">
        <v>0</v>
      </c>
      <c r="AO1335" s="425">
        <v>0</v>
      </c>
      <c r="AP1335" s="425">
        <v>0</v>
      </c>
      <c r="AQ1335" s="425">
        <v>0</v>
      </c>
      <c r="AR1335" s="425">
        <v>0</v>
      </c>
      <c r="AS1335" s="425">
        <v>0</v>
      </c>
      <c r="AT1335" s="425">
        <v>0</v>
      </c>
      <c r="AU1335" s="425">
        <v>0</v>
      </c>
      <c r="AV1335" s="425">
        <v>0</v>
      </c>
      <c r="AW1335" s="425">
        <v>0</v>
      </c>
      <c r="AX1335" s="425">
        <v>0</v>
      </c>
      <c r="AY1335" s="425">
        <v>0</v>
      </c>
      <c r="AZ1335" s="425">
        <v>0</v>
      </c>
      <c r="BA1335" s="425">
        <v>0</v>
      </c>
      <c r="BB1335" s="425">
        <v>0</v>
      </c>
      <c r="BC1335" s="425">
        <v>0</v>
      </c>
      <c r="BD1335" s="425">
        <v>0</v>
      </c>
      <c r="BE1335" s="425">
        <v>0</v>
      </c>
      <c r="BF1335" s="425">
        <v>0</v>
      </c>
      <c r="BG1335" s="425">
        <v>0</v>
      </c>
      <c r="BH1335" s="425">
        <v>0</v>
      </c>
      <c r="BI1335" s="425">
        <v>0</v>
      </c>
      <c r="BJ1335" s="196"/>
      <c r="BK1335" s="196"/>
      <c r="BL1335" s="196"/>
      <c r="BM1335" s="196"/>
    </row>
    <row r="1336" spans="1:65" x14ac:dyDescent="0.35">
      <c r="A1336" s="196"/>
      <c r="B1336" s="196"/>
      <c r="C1336" s="402"/>
      <c r="D1336" s="404"/>
      <c r="E1336" s="405">
        <v>9</v>
      </c>
      <c r="F1336" s="406"/>
      <c r="G1336" s="408"/>
      <c r="H1336" s="409"/>
      <c r="I1336" s="409"/>
      <c r="J1336" s="409"/>
      <c r="K1336" s="409"/>
      <c r="L1336" s="409"/>
      <c r="M1336" s="409"/>
      <c r="N1336" s="409"/>
      <c r="O1336" s="524"/>
      <c r="P1336" s="425">
        <v>0</v>
      </c>
      <c r="Q1336" s="425">
        <v>0</v>
      </c>
      <c r="R1336" s="425">
        <v>0</v>
      </c>
      <c r="S1336" s="425">
        <v>0</v>
      </c>
      <c r="T1336" s="425">
        <v>0</v>
      </c>
      <c r="U1336" s="425">
        <v>0</v>
      </c>
      <c r="V1336" s="425">
        <v>0</v>
      </c>
      <c r="W1336" s="425">
        <v>0</v>
      </c>
      <c r="X1336" s="425">
        <v>0</v>
      </c>
      <c r="Y1336" s="425">
        <v>0</v>
      </c>
      <c r="Z1336" s="425">
        <v>0</v>
      </c>
      <c r="AA1336" s="425">
        <v>0</v>
      </c>
      <c r="AB1336" s="425">
        <v>0</v>
      </c>
      <c r="AC1336" s="425">
        <v>0</v>
      </c>
      <c r="AD1336" s="425">
        <v>0</v>
      </c>
      <c r="AE1336" s="425">
        <v>0</v>
      </c>
      <c r="AF1336" s="425">
        <v>0</v>
      </c>
      <c r="AG1336" s="425">
        <v>0</v>
      </c>
      <c r="AH1336" s="425">
        <v>0</v>
      </c>
      <c r="AI1336" s="425">
        <v>0</v>
      </c>
      <c r="AJ1336" s="425">
        <v>0</v>
      </c>
      <c r="AK1336" s="425">
        <v>0</v>
      </c>
      <c r="AL1336" s="425">
        <v>0</v>
      </c>
      <c r="AM1336" s="425">
        <v>0</v>
      </c>
      <c r="AN1336" s="425">
        <v>0</v>
      </c>
      <c r="AO1336" s="425">
        <v>0</v>
      </c>
      <c r="AP1336" s="425">
        <v>0</v>
      </c>
      <c r="AQ1336" s="425">
        <v>0</v>
      </c>
      <c r="AR1336" s="425">
        <v>0</v>
      </c>
      <c r="AS1336" s="425">
        <v>0</v>
      </c>
      <c r="AT1336" s="425">
        <v>0</v>
      </c>
      <c r="AU1336" s="425">
        <v>0</v>
      </c>
      <c r="AV1336" s="425">
        <v>0</v>
      </c>
      <c r="AW1336" s="425">
        <v>0</v>
      </c>
      <c r="AX1336" s="425">
        <v>0</v>
      </c>
      <c r="AY1336" s="425">
        <v>0</v>
      </c>
      <c r="AZ1336" s="425">
        <v>0</v>
      </c>
      <c r="BA1336" s="425">
        <v>0</v>
      </c>
      <c r="BB1336" s="425">
        <v>0</v>
      </c>
      <c r="BC1336" s="425">
        <v>0</v>
      </c>
      <c r="BD1336" s="425">
        <v>0</v>
      </c>
      <c r="BE1336" s="425">
        <v>0</v>
      </c>
      <c r="BF1336" s="425">
        <v>0</v>
      </c>
      <c r="BG1336" s="425">
        <v>0</v>
      </c>
      <c r="BH1336" s="425">
        <v>0</v>
      </c>
      <c r="BI1336" s="425">
        <v>0</v>
      </c>
      <c r="BJ1336" s="196"/>
      <c r="BK1336" s="196"/>
      <c r="BL1336" s="196"/>
      <c r="BM1336" s="196"/>
    </row>
    <row r="1337" spans="1:65" x14ac:dyDescent="0.35">
      <c r="A1337" s="196"/>
      <c r="B1337" s="196"/>
      <c r="C1337" s="402"/>
      <c r="D1337" s="404"/>
      <c r="E1337" s="411">
        <v>10</v>
      </c>
      <c r="F1337" s="406"/>
      <c r="G1337" s="408"/>
      <c r="H1337" s="409"/>
      <c r="I1337" s="409"/>
      <c r="J1337" s="409"/>
      <c r="K1337" s="409"/>
      <c r="L1337" s="409"/>
      <c r="M1337" s="409"/>
      <c r="N1337" s="409"/>
      <c r="O1337" s="409"/>
      <c r="P1337" s="524"/>
      <c r="Q1337" s="425">
        <v>0</v>
      </c>
      <c r="R1337" s="425">
        <v>0</v>
      </c>
      <c r="S1337" s="425">
        <v>0</v>
      </c>
      <c r="T1337" s="425">
        <v>0</v>
      </c>
      <c r="U1337" s="425">
        <v>0</v>
      </c>
      <c r="V1337" s="425">
        <v>0</v>
      </c>
      <c r="W1337" s="425">
        <v>0</v>
      </c>
      <c r="X1337" s="425">
        <v>0</v>
      </c>
      <c r="Y1337" s="425">
        <v>0</v>
      </c>
      <c r="Z1337" s="425">
        <v>0</v>
      </c>
      <c r="AA1337" s="425">
        <v>0</v>
      </c>
      <c r="AB1337" s="425">
        <v>0</v>
      </c>
      <c r="AC1337" s="425">
        <v>0</v>
      </c>
      <c r="AD1337" s="425">
        <v>0</v>
      </c>
      <c r="AE1337" s="425">
        <v>0</v>
      </c>
      <c r="AF1337" s="425">
        <v>0</v>
      </c>
      <c r="AG1337" s="425">
        <v>0</v>
      </c>
      <c r="AH1337" s="425">
        <v>0</v>
      </c>
      <c r="AI1337" s="425">
        <v>0</v>
      </c>
      <c r="AJ1337" s="425">
        <v>0</v>
      </c>
      <c r="AK1337" s="425">
        <v>0</v>
      </c>
      <c r="AL1337" s="425">
        <v>0</v>
      </c>
      <c r="AM1337" s="425">
        <v>0</v>
      </c>
      <c r="AN1337" s="425">
        <v>0</v>
      </c>
      <c r="AO1337" s="425">
        <v>0</v>
      </c>
      <c r="AP1337" s="425">
        <v>0</v>
      </c>
      <c r="AQ1337" s="425">
        <v>0</v>
      </c>
      <c r="AR1337" s="425">
        <v>0</v>
      </c>
      <c r="AS1337" s="425">
        <v>0</v>
      </c>
      <c r="AT1337" s="425">
        <v>0</v>
      </c>
      <c r="AU1337" s="425">
        <v>0</v>
      </c>
      <c r="AV1337" s="425">
        <v>0</v>
      </c>
      <c r="AW1337" s="425">
        <v>0</v>
      </c>
      <c r="AX1337" s="425">
        <v>0</v>
      </c>
      <c r="AY1337" s="425">
        <v>0</v>
      </c>
      <c r="AZ1337" s="425">
        <v>0</v>
      </c>
      <c r="BA1337" s="425">
        <v>0</v>
      </c>
      <c r="BB1337" s="425">
        <v>0</v>
      </c>
      <c r="BC1337" s="425">
        <v>0</v>
      </c>
      <c r="BD1337" s="425">
        <v>0</v>
      </c>
      <c r="BE1337" s="425">
        <v>0</v>
      </c>
      <c r="BF1337" s="425">
        <v>0</v>
      </c>
      <c r="BG1337" s="425">
        <v>0</v>
      </c>
      <c r="BH1337" s="425">
        <v>0</v>
      </c>
      <c r="BI1337" s="425">
        <v>0</v>
      </c>
      <c r="BJ1337" s="196"/>
      <c r="BK1337" s="196"/>
      <c r="BL1337" s="196"/>
      <c r="BM1337" s="196"/>
    </row>
    <row r="1338" spans="1:65" x14ac:dyDescent="0.35">
      <c r="A1338" s="196"/>
      <c r="B1338" s="196"/>
      <c r="C1338" s="402">
        <v>0</v>
      </c>
      <c r="D1338" s="196"/>
      <c r="E1338" s="196"/>
      <c r="F1338" s="412"/>
      <c r="G1338" s="426">
        <v>0</v>
      </c>
      <c r="H1338" s="426">
        <v>0</v>
      </c>
      <c r="I1338" s="426">
        <v>0</v>
      </c>
      <c r="J1338" s="426">
        <v>0</v>
      </c>
      <c r="K1338" s="426">
        <v>0</v>
      </c>
      <c r="L1338" s="426">
        <v>0</v>
      </c>
      <c r="M1338" s="426">
        <v>0</v>
      </c>
      <c r="N1338" s="426">
        <v>0</v>
      </c>
      <c r="O1338" s="426">
        <v>0</v>
      </c>
      <c r="P1338" s="426">
        <v>0</v>
      </c>
      <c r="Q1338" s="426">
        <v>0</v>
      </c>
      <c r="R1338" s="426">
        <v>0</v>
      </c>
      <c r="S1338" s="426">
        <v>0</v>
      </c>
      <c r="T1338" s="426">
        <v>0</v>
      </c>
      <c r="U1338" s="426">
        <v>0</v>
      </c>
      <c r="V1338" s="426">
        <v>0</v>
      </c>
      <c r="W1338" s="426">
        <v>0</v>
      </c>
      <c r="X1338" s="426">
        <v>0</v>
      </c>
      <c r="Y1338" s="426">
        <v>0</v>
      </c>
      <c r="Z1338" s="426">
        <v>0</v>
      </c>
      <c r="AA1338" s="426">
        <v>0</v>
      </c>
      <c r="AB1338" s="426">
        <v>0</v>
      </c>
      <c r="AC1338" s="426">
        <v>0</v>
      </c>
      <c r="AD1338" s="426">
        <v>0</v>
      </c>
      <c r="AE1338" s="426">
        <v>0</v>
      </c>
      <c r="AF1338" s="426">
        <v>0</v>
      </c>
      <c r="AG1338" s="426">
        <v>0</v>
      </c>
      <c r="AH1338" s="426">
        <v>0</v>
      </c>
      <c r="AI1338" s="426">
        <v>0</v>
      </c>
      <c r="AJ1338" s="426">
        <v>0</v>
      </c>
      <c r="AK1338" s="426">
        <v>0</v>
      </c>
      <c r="AL1338" s="426">
        <v>0</v>
      </c>
      <c r="AM1338" s="426">
        <v>0</v>
      </c>
      <c r="AN1338" s="426">
        <v>0</v>
      </c>
      <c r="AO1338" s="426">
        <v>0</v>
      </c>
      <c r="AP1338" s="426">
        <v>0</v>
      </c>
      <c r="AQ1338" s="426">
        <v>0</v>
      </c>
      <c r="AR1338" s="426">
        <v>0</v>
      </c>
      <c r="AS1338" s="426">
        <v>0</v>
      </c>
      <c r="AT1338" s="426">
        <v>0</v>
      </c>
      <c r="AU1338" s="426">
        <v>0</v>
      </c>
      <c r="AV1338" s="426">
        <v>0</v>
      </c>
      <c r="AW1338" s="426">
        <v>0</v>
      </c>
      <c r="AX1338" s="426">
        <v>0</v>
      </c>
      <c r="AY1338" s="426">
        <v>0</v>
      </c>
      <c r="AZ1338" s="426">
        <v>0</v>
      </c>
      <c r="BA1338" s="426">
        <v>0</v>
      </c>
      <c r="BB1338" s="426">
        <v>0</v>
      </c>
      <c r="BC1338" s="426">
        <v>0</v>
      </c>
      <c r="BD1338" s="426">
        <v>0</v>
      </c>
      <c r="BE1338" s="426">
        <v>0</v>
      </c>
      <c r="BF1338" s="426">
        <v>0</v>
      </c>
      <c r="BG1338" s="426">
        <v>0</v>
      </c>
      <c r="BH1338" s="426">
        <v>0</v>
      </c>
      <c r="BI1338" s="426">
        <v>0</v>
      </c>
      <c r="BJ1338" s="196"/>
      <c r="BK1338" s="196"/>
      <c r="BL1338" s="196"/>
      <c r="BM1338" s="196"/>
    </row>
    <row r="1339" spans="1:65" x14ac:dyDescent="0.35">
      <c r="A1339" s="196"/>
      <c r="B1339" s="397">
        <v>0</v>
      </c>
      <c r="C1339" s="398"/>
      <c r="D1339" s="399" t="s">
        <v>499</v>
      </c>
      <c r="E1339" s="398"/>
      <c r="F1339" s="400"/>
      <c r="G1339" s="401">
        <v>0</v>
      </c>
      <c r="H1339" s="401">
        <v>0</v>
      </c>
      <c r="I1339" s="401">
        <v>0</v>
      </c>
      <c r="J1339" s="401">
        <v>0</v>
      </c>
      <c r="K1339" s="401">
        <v>0</v>
      </c>
      <c r="L1339" s="401">
        <v>0</v>
      </c>
      <c r="M1339" s="401">
        <v>0</v>
      </c>
      <c r="N1339" s="401">
        <v>0</v>
      </c>
      <c r="O1339" s="401">
        <v>0</v>
      </c>
      <c r="P1339" s="401">
        <v>0</v>
      </c>
      <c r="Q1339" s="401">
        <v>0</v>
      </c>
      <c r="R1339" s="401">
        <v>0</v>
      </c>
      <c r="S1339" s="401">
        <v>0</v>
      </c>
      <c r="T1339" s="401">
        <v>0</v>
      </c>
      <c r="U1339" s="401">
        <v>0</v>
      </c>
      <c r="V1339" s="401">
        <v>0</v>
      </c>
      <c r="W1339" s="401">
        <v>0</v>
      </c>
      <c r="X1339" s="401">
        <v>0</v>
      </c>
      <c r="Y1339" s="401">
        <v>0</v>
      </c>
      <c r="Z1339" s="401">
        <v>0</v>
      </c>
      <c r="AA1339" s="401">
        <v>0</v>
      </c>
      <c r="AB1339" s="401">
        <v>0</v>
      </c>
      <c r="AC1339" s="401">
        <v>0</v>
      </c>
      <c r="AD1339" s="401">
        <v>0</v>
      </c>
      <c r="AE1339" s="401">
        <v>0</v>
      </c>
      <c r="AF1339" s="401">
        <v>0</v>
      </c>
      <c r="AG1339" s="401">
        <v>0</v>
      </c>
      <c r="AH1339" s="401">
        <v>0</v>
      </c>
      <c r="AI1339" s="401">
        <v>0</v>
      </c>
      <c r="AJ1339" s="401">
        <v>0</v>
      </c>
      <c r="AK1339" s="401">
        <v>0</v>
      </c>
      <c r="AL1339" s="401">
        <v>0</v>
      </c>
      <c r="AM1339" s="401">
        <v>0</v>
      </c>
      <c r="AN1339" s="401">
        <v>0</v>
      </c>
      <c r="AO1339" s="401">
        <v>0</v>
      </c>
      <c r="AP1339" s="401">
        <v>0</v>
      </c>
      <c r="AQ1339" s="401">
        <v>0</v>
      </c>
      <c r="AR1339" s="401">
        <v>0</v>
      </c>
      <c r="AS1339" s="401">
        <v>0</v>
      </c>
      <c r="AT1339" s="401">
        <v>0</v>
      </c>
      <c r="AU1339" s="401">
        <v>0</v>
      </c>
      <c r="AV1339" s="401">
        <v>0</v>
      </c>
      <c r="AW1339" s="401">
        <v>0</v>
      </c>
      <c r="AX1339" s="401">
        <v>0</v>
      </c>
      <c r="AY1339" s="401">
        <v>0</v>
      </c>
      <c r="AZ1339" s="401">
        <v>0</v>
      </c>
      <c r="BA1339" s="401">
        <v>0</v>
      </c>
      <c r="BB1339" s="401">
        <v>0</v>
      </c>
      <c r="BC1339" s="401">
        <v>0</v>
      </c>
      <c r="BD1339" s="401">
        <v>0</v>
      </c>
      <c r="BE1339" s="401">
        <v>0</v>
      </c>
      <c r="BF1339" s="401">
        <v>0</v>
      </c>
      <c r="BG1339" s="401">
        <v>0</v>
      </c>
      <c r="BH1339" s="401">
        <v>0</v>
      </c>
      <c r="BI1339" s="401">
        <v>0</v>
      </c>
      <c r="BJ1339" s="196"/>
      <c r="BK1339" s="196"/>
      <c r="BL1339" s="196"/>
      <c r="BM1339" s="196"/>
    </row>
    <row r="1340" spans="1:65" ht="118" x14ac:dyDescent="0.35">
      <c r="A1340" s="196"/>
      <c r="B1340" s="196"/>
      <c r="C1340" s="402"/>
      <c r="D1340" s="404" t="s">
        <v>500</v>
      </c>
      <c r="E1340" s="405">
        <v>0</v>
      </c>
      <c r="F1340" s="406"/>
      <c r="G1340" s="407"/>
      <c r="H1340" s="407"/>
      <c r="I1340" s="407"/>
      <c r="J1340" s="407"/>
      <c r="K1340" s="407"/>
      <c r="L1340" s="407"/>
      <c r="M1340" s="407"/>
      <c r="N1340" s="407"/>
      <c r="O1340" s="407"/>
      <c r="P1340" s="407"/>
      <c r="Q1340" s="425"/>
      <c r="R1340" s="425"/>
      <c r="S1340" s="425"/>
      <c r="T1340" s="425"/>
      <c r="U1340" s="425"/>
      <c r="V1340" s="425"/>
      <c r="W1340" s="425"/>
      <c r="X1340" s="425"/>
      <c r="Y1340" s="425"/>
      <c r="Z1340" s="425"/>
      <c r="AA1340" s="425"/>
      <c r="AB1340" s="425"/>
      <c r="AC1340" s="425"/>
      <c r="AD1340" s="425"/>
      <c r="AE1340" s="425"/>
      <c r="AF1340" s="425"/>
      <c r="AG1340" s="425"/>
      <c r="AH1340" s="425"/>
      <c r="AI1340" s="425"/>
      <c r="AJ1340" s="425"/>
      <c r="AK1340" s="425"/>
      <c r="AL1340" s="425"/>
      <c r="AM1340" s="425"/>
      <c r="AN1340" s="425"/>
      <c r="AO1340" s="425"/>
      <c r="AP1340" s="425"/>
      <c r="AQ1340" s="425"/>
      <c r="AR1340" s="425"/>
      <c r="AS1340" s="425"/>
      <c r="AT1340" s="425"/>
      <c r="AU1340" s="425"/>
      <c r="AV1340" s="425"/>
      <c r="AW1340" s="425"/>
      <c r="AX1340" s="425"/>
      <c r="AY1340" s="425"/>
      <c r="AZ1340" s="425"/>
      <c r="BA1340" s="425"/>
      <c r="BB1340" s="425"/>
      <c r="BC1340" s="425"/>
      <c r="BD1340" s="425"/>
      <c r="BE1340" s="425"/>
      <c r="BF1340" s="425"/>
      <c r="BG1340" s="425"/>
      <c r="BH1340" s="425"/>
      <c r="BI1340" s="425"/>
      <c r="BJ1340" s="196"/>
      <c r="BK1340" s="196"/>
      <c r="BL1340" s="196"/>
      <c r="BM1340" s="196"/>
    </row>
    <row r="1341" spans="1:65" x14ac:dyDescent="0.35">
      <c r="A1341" s="196"/>
      <c r="B1341" s="196"/>
      <c r="C1341" s="402"/>
      <c r="D1341" s="404"/>
      <c r="E1341" s="405">
        <v>1</v>
      </c>
      <c r="F1341" s="406"/>
      <c r="G1341" s="523"/>
      <c r="H1341" s="425">
        <v>0</v>
      </c>
      <c r="I1341" s="425">
        <v>0</v>
      </c>
      <c r="J1341" s="425">
        <v>0</v>
      </c>
      <c r="K1341" s="425">
        <v>0</v>
      </c>
      <c r="L1341" s="425">
        <v>0</v>
      </c>
      <c r="M1341" s="425">
        <v>0</v>
      </c>
      <c r="N1341" s="425">
        <v>0</v>
      </c>
      <c r="O1341" s="425">
        <v>0</v>
      </c>
      <c r="P1341" s="425">
        <v>0</v>
      </c>
      <c r="Q1341" s="425">
        <v>0</v>
      </c>
      <c r="R1341" s="425">
        <v>0</v>
      </c>
      <c r="S1341" s="425">
        <v>0</v>
      </c>
      <c r="T1341" s="425">
        <v>0</v>
      </c>
      <c r="U1341" s="425">
        <v>0</v>
      </c>
      <c r="V1341" s="425">
        <v>0</v>
      </c>
      <c r="W1341" s="425">
        <v>0</v>
      </c>
      <c r="X1341" s="425">
        <v>0</v>
      </c>
      <c r="Y1341" s="425">
        <v>0</v>
      </c>
      <c r="Z1341" s="425">
        <v>0</v>
      </c>
      <c r="AA1341" s="425">
        <v>0</v>
      </c>
      <c r="AB1341" s="425">
        <v>0</v>
      </c>
      <c r="AC1341" s="425">
        <v>0</v>
      </c>
      <c r="AD1341" s="425">
        <v>0</v>
      </c>
      <c r="AE1341" s="425">
        <v>0</v>
      </c>
      <c r="AF1341" s="425">
        <v>0</v>
      </c>
      <c r="AG1341" s="425">
        <v>0</v>
      </c>
      <c r="AH1341" s="425">
        <v>0</v>
      </c>
      <c r="AI1341" s="425">
        <v>0</v>
      </c>
      <c r="AJ1341" s="425">
        <v>0</v>
      </c>
      <c r="AK1341" s="425">
        <v>0</v>
      </c>
      <c r="AL1341" s="425">
        <v>0</v>
      </c>
      <c r="AM1341" s="425">
        <v>0</v>
      </c>
      <c r="AN1341" s="425">
        <v>0</v>
      </c>
      <c r="AO1341" s="425">
        <v>0</v>
      </c>
      <c r="AP1341" s="425">
        <v>0</v>
      </c>
      <c r="AQ1341" s="425">
        <v>0</v>
      </c>
      <c r="AR1341" s="425">
        <v>0</v>
      </c>
      <c r="AS1341" s="425">
        <v>0</v>
      </c>
      <c r="AT1341" s="425">
        <v>0</v>
      </c>
      <c r="AU1341" s="425">
        <v>0</v>
      </c>
      <c r="AV1341" s="425">
        <v>0</v>
      </c>
      <c r="AW1341" s="425">
        <v>0</v>
      </c>
      <c r="AX1341" s="425">
        <v>0</v>
      </c>
      <c r="AY1341" s="425">
        <v>0</v>
      </c>
      <c r="AZ1341" s="425">
        <v>0</v>
      </c>
      <c r="BA1341" s="425">
        <v>0</v>
      </c>
      <c r="BB1341" s="425">
        <v>0</v>
      </c>
      <c r="BC1341" s="425">
        <v>0</v>
      </c>
      <c r="BD1341" s="425">
        <v>0</v>
      </c>
      <c r="BE1341" s="425">
        <v>0</v>
      </c>
      <c r="BF1341" s="425">
        <v>0</v>
      </c>
      <c r="BG1341" s="425">
        <v>0</v>
      </c>
      <c r="BH1341" s="425">
        <v>0</v>
      </c>
      <c r="BI1341" s="425">
        <v>0</v>
      </c>
      <c r="BJ1341" s="196"/>
      <c r="BK1341" s="196"/>
      <c r="BL1341" s="196"/>
      <c r="BM1341" s="196"/>
    </row>
    <row r="1342" spans="1:65" x14ac:dyDescent="0.35">
      <c r="A1342" s="196"/>
      <c r="B1342" s="196"/>
      <c r="C1342" s="402"/>
      <c r="D1342" s="404"/>
      <c r="E1342" s="405">
        <v>2</v>
      </c>
      <c r="F1342" s="406"/>
      <c r="G1342" s="408"/>
      <c r="H1342" s="524"/>
      <c r="I1342" s="425">
        <v>0</v>
      </c>
      <c r="J1342" s="425">
        <v>0</v>
      </c>
      <c r="K1342" s="425">
        <v>0</v>
      </c>
      <c r="L1342" s="425">
        <v>0</v>
      </c>
      <c r="M1342" s="425">
        <v>0</v>
      </c>
      <c r="N1342" s="425">
        <v>0</v>
      </c>
      <c r="O1342" s="425">
        <v>0</v>
      </c>
      <c r="P1342" s="425">
        <v>0</v>
      </c>
      <c r="Q1342" s="425">
        <v>0</v>
      </c>
      <c r="R1342" s="425">
        <v>0</v>
      </c>
      <c r="S1342" s="425">
        <v>0</v>
      </c>
      <c r="T1342" s="425">
        <v>0</v>
      </c>
      <c r="U1342" s="425">
        <v>0</v>
      </c>
      <c r="V1342" s="425">
        <v>0</v>
      </c>
      <c r="W1342" s="425">
        <v>0</v>
      </c>
      <c r="X1342" s="425">
        <v>0</v>
      </c>
      <c r="Y1342" s="425">
        <v>0</v>
      </c>
      <c r="Z1342" s="425">
        <v>0</v>
      </c>
      <c r="AA1342" s="425">
        <v>0</v>
      </c>
      <c r="AB1342" s="425">
        <v>0</v>
      </c>
      <c r="AC1342" s="425">
        <v>0</v>
      </c>
      <c r="AD1342" s="425">
        <v>0</v>
      </c>
      <c r="AE1342" s="425">
        <v>0</v>
      </c>
      <c r="AF1342" s="425">
        <v>0</v>
      </c>
      <c r="AG1342" s="425">
        <v>0</v>
      </c>
      <c r="AH1342" s="425">
        <v>0</v>
      </c>
      <c r="AI1342" s="425">
        <v>0</v>
      </c>
      <c r="AJ1342" s="425">
        <v>0</v>
      </c>
      <c r="AK1342" s="425">
        <v>0</v>
      </c>
      <c r="AL1342" s="425">
        <v>0</v>
      </c>
      <c r="AM1342" s="425">
        <v>0</v>
      </c>
      <c r="AN1342" s="425">
        <v>0</v>
      </c>
      <c r="AO1342" s="425">
        <v>0</v>
      </c>
      <c r="AP1342" s="425">
        <v>0</v>
      </c>
      <c r="AQ1342" s="425">
        <v>0</v>
      </c>
      <c r="AR1342" s="425">
        <v>0</v>
      </c>
      <c r="AS1342" s="425">
        <v>0</v>
      </c>
      <c r="AT1342" s="425">
        <v>0</v>
      </c>
      <c r="AU1342" s="425">
        <v>0</v>
      </c>
      <c r="AV1342" s="425">
        <v>0</v>
      </c>
      <c r="AW1342" s="425">
        <v>0</v>
      </c>
      <c r="AX1342" s="425">
        <v>0</v>
      </c>
      <c r="AY1342" s="425">
        <v>0</v>
      </c>
      <c r="AZ1342" s="425">
        <v>0</v>
      </c>
      <c r="BA1342" s="425">
        <v>0</v>
      </c>
      <c r="BB1342" s="425">
        <v>0</v>
      </c>
      <c r="BC1342" s="425">
        <v>0</v>
      </c>
      <c r="BD1342" s="425">
        <v>0</v>
      </c>
      <c r="BE1342" s="425">
        <v>0</v>
      </c>
      <c r="BF1342" s="425">
        <v>0</v>
      </c>
      <c r="BG1342" s="425">
        <v>0</v>
      </c>
      <c r="BH1342" s="425">
        <v>0</v>
      </c>
      <c r="BI1342" s="425">
        <v>0</v>
      </c>
      <c r="BJ1342" s="407"/>
      <c r="BK1342" s="196"/>
      <c r="BL1342" s="196"/>
      <c r="BM1342" s="196"/>
    </row>
    <row r="1343" spans="1:65" x14ac:dyDescent="0.35">
      <c r="A1343" s="196"/>
      <c r="B1343" s="196"/>
      <c r="C1343" s="402"/>
      <c r="D1343" s="404"/>
      <c r="E1343" s="405">
        <v>3</v>
      </c>
      <c r="F1343" s="406"/>
      <c r="G1343" s="408"/>
      <c r="H1343" s="409"/>
      <c r="I1343" s="524"/>
      <c r="J1343" s="425">
        <v>0</v>
      </c>
      <c r="K1343" s="425">
        <v>0</v>
      </c>
      <c r="L1343" s="425">
        <v>0</v>
      </c>
      <c r="M1343" s="425">
        <v>0</v>
      </c>
      <c r="N1343" s="425">
        <v>0</v>
      </c>
      <c r="O1343" s="425">
        <v>0</v>
      </c>
      <c r="P1343" s="425">
        <v>0</v>
      </c>
      <c r="Q1343" s="425">
        <v>0</v>
      </c>
      <c r="R1343" s="425">
        <v>0</v>
      </c>
      <c r="S1343" s="425">
        <v>0</v>
      </c>
      <c r="T1343" s="425">
        <v>0</v>
      </c>
      <c r="U1343" s="425">
        <v>0</v>
      </c>
      <c r="V1343" s="425">
        <v>0</v>
      </c>
      <c r="W1343" s="425">
        <v>0</v>
      </c>
      <c r="X1343" s="425">
        <v>0</v>
      </c>
      <c r="Y1343" s="425">
        <v>0</v>
      </c>
      <c r="Z1343" s="425">
        <v>0</v>
      </c>
      <c r="AA1343" s="425">
        <v>0</v>
      </c>
      <c r="AB1343" s="425">
        <v>0</v>
      </c>
      <c r="AC1343" s="425">
        <v>0</v>
      </c>
      <c r="AD1343" s="425">
        <v>0</v>
      </c>
      <c r="AE1343" s="425">
        <v>0</v>
      </c>
      <c r="AF1343" s="425">
        <v>0</v>
      </c>
      <c r="AG1343" s="425">
        <v>0</v>
      </c>
      <c r="AH1343" s="425">
        <v>0</v>
      </c>
      <c r="AI1343" s="425">
        <v>0</v>
      </c>
      <c r="AJ1343" s="425">
        <v>0</v>
      </c>
      <c r="AK1343" s="425">
        <v>0</v>
      </c>
      <c r="AL1343" s="425">
        <v>0</v>
      </c>
      <c r="AM1343" s="425">
        <v>0</v>
      </c>
      <c r="AN1343" s="425">
        <v>0</v>
      </c>
      <c r="AO1343" s="425">
        <v>0</v>
      </c>
      <c r="AP1343" s="425">
        <v>0</v>
      </c>
      <c r="AQ1343" s="425">
        <v>0</v>
      </c>
      <c r="AR1343" s="425">
        <v>0</v>
      </c>
      <c r="AS1343" s="425">
        <v>0</v>
      </c>
      <c r="AT1343" s="425">
        <v>0</v>
      </c>
      <c r="AU1343" s="425">
        <v>0</v>
      </c>
      <c r="AV1343" s="425">
        <v>0</v>
      </c>
      <c r="AW1343" s="425">
        <v>0</v>
      </c>
      <c r="AX1343" s="425">
        <v>0</v>
      </c>
      <c r="AY1343" s="425">
        <v>0</v>
      </c>
      <c r="AZ1343" s="425">
        <v>0</v>
      </c>
      <c r="BA1343" s="425">
        <v>0</v>
      </c>
      <c r="BB1343" s="425">
        <v>0</v>
      </c>
      <c r="BC1343" s="425">
        <v>0</v>
      </c>
      <c r="BD1343" s="425">
        <v>0</v>
      </c>
      <c r="BE1343" s="425">
        <v>0</v>
      </c>
      <c r="BF1343" s="425">
        <v>0</v>
      </c>
      <c r="BG1343" s="425">
        <v>0</v>
      </c>
      <c r="BH1343" s="425">
        <v>0</v>
      </c>
      <c r="BI1343" s="425">
        <v>0</v>
      </c>
      <c r="BJ1343" s="196"/>
      <c r="BK1343" s="196"/>
      <c r="BL1343" s="196"/>
      <c r="BM1343" s="196"/>
    </row>
    <row r="1344" spans="1:65" x14ac:dyDescent="0.35">
      <c r="A1344" s="196"/>
      <c r="B1344" s="196"/>
      <c r="C1344" s="402"/>
      <c r="D1344" s="404"/>
      <c r="E1344" s="405">
        <v>4</v>
      </c>
      <c r="F1344" s="406"/>
      <c r="G1344" s="408"/>
      <c r="H1344" s="409"/>
      <c r="I1344" s="409"/>
      <c r="J1344" s="524"/>
      <c r="K1344" s="425">
        <v>0</v>
      </c>
      <c r="L1344" s="425">
        <v>0</v>
      </c>
      <c r="M1344" s="425">
        <v>0</v>
      </c>
      <c r="N1344" s="425">
        <v>0</v>
      </c>
      <c r="O1344" s="425">
        <v>0</v>
      </c>
      <c r="P1344" s="425">
        <v>0</v>
      </c>
      <c r="Q1344" s="425">
        <v>0</v>
      </c>
      <c r="R1344" s="425">
        <v>0</v>
      </c>
      <c r="S1344" s="425">
        <v>0</v>
      </c>
      <c r="T1344" s="425">
        <v>0</v>
      </c>
      <c r="U1344" s="425">
        <v>0</v>
      </c>
      <c r="V1344" s="425">
        <v>0</v>
      </c>
      <c r="W1344" s="425">
        <v>0</v>
      </c>
      <c r="X1344" s="425">
        <v>0</v>
      </c>
      <c r="Y1344" s="425">
        <v>0</v>
      </c>
      <c r="Z1344" s="425">
        <v>0</v>
      </c>
      <c r="AA1344" s="425">
        <v>0</v>
      </c>
      <c r="AB1344" s="425">
        <v>0</v>
      </c>
      <c r="AC1344" s="425">
        <v>0</v>
      </c>
      <c r="AD1344" s="425">
        <v>0</v>
      </c>
      <c r="AE1344" s="425">
        <v>0</v>
      </c>
      <c r="AF1344" s="425">
        <v>0</v>
      </c>
      <c r="AG1344" s="425">
        <v>0</v>
      </c>
      <c r="AH1344" s="425">
        <v>0</v>
      </c>
      <c r="AI1344" s="425">
        <v>0</v>
      </c>
      <c r="AJ1344" s="425">
        <v>0</v>
      </c>
      <c r="AK1344" s="425">
        <v>0</v>
      </c>
      <c r="AL1344" s="425">
        <v>0</v>
      </c>
      <c r="AM1344" s="425">
        <v>0</v>
      </c>
      <c r="AN1344" s="425">
        <v>0</v>
      </c>
      <c r="AO1344" s="425">
        <v>0</v>
      </c>
      <c r="AP1344" s="425">
        <v>0</v>
      </c>
      <c r="AQ1344" s="425">
        <v>0</v>
      </c>
      <c r="AR1344" s="425">
        <v>0</v>
      </c>
      <c r="AS1344" s="425">
        <v>0</v>
      </c>
      <c r="AT1344" s="425">
        <v>0</v>
      </c>
      <c r="AU1344" s="425">
        <v>0</v>
      </c>
      <c r="AV1344" s="425">
        <v>0</v>
      </c>
      <c r="AW1344" s="425">
        <v>0</v>
      </c>
      <c r="AX1344" s="425">
        <v>0</v>
      </c>
      <c r="AY1344" s="425">
        <v>0</v>
      </c>
      <c r="AZ1344" s="425">
        <v>0</v>
      </c>
      <c r="BA1344" s="425">
        <v>0</v>
      </c>
      <c r="BB1344" s="425">
        <v>0</v>
      </c>
      <c r="BC1344" s="425">
        <v>0</v>
      </c>
      <c r="BD1344" s="425">
        <v>0</v>
      </c>
      <c r="BE1344" s="425">
        <v>0</v>
      </c>
      <c r="BF1344" s="425">
        <v>0</v>
      </c>
      <c r="BG1344" s="425">
        <v>0</v>
      </c>
      <c r="BH1344" s="425">
        <v>0</v>
      </c>
      <c r="BI1344" s="425">
        <v>0</v>
      </c>
      <c r="BJ1344" s="196"/>
      <c r="BK1344" s="196"/>
      <c r="BL1344" s="196"/>
      <c r="BM1344" s="196"/>
    </row>
    <row r="1345" spans="1:65" x14ac:dyDescent="0.35">
      <c r="A1345" s="196"/>
      <c r="B1345" s="196"/>
      <c r="C1345" s="402"/>
      <c r="D1345" s="404"/>
      <c r="E1345" s="405">
        <v>5</v>
      </c>
      <c r="F1345" s="406"/>
      <c r="G1345" s="408"/>
      <c r="H1345" s="409"/>
      <c r="I1345" s="409"/>
      <c r="J1345" s="409"/>
      <c r="K1345" s="524"/>
      <c r="L1345" s="425">
        <v>0</v>
      </c>
      <c r="M1345" s="425">
        <v>0</v>
      </c>
      <c r="N1345" s="425">
        <v>0</v>
      </c>
      <c r="O1345" s="425">
        <v>0</v>
      </c>
      <c r="P1345" s="425">
        <v>0</v>
      </c>
      <c r="Q1345" s="425">
        <v>0</v>
      </c>
      <c r="R1345" s="425">
        <v>0</v>
      </c>
      <c r="S1345" s="425">
        <v>0</v>
      </c>
      <c r="T1345" s="425">
        <v>0</v>
      </c>
      <c r="U1345" s="425">
        <v>0</v>
      </c>
      <c r="V1345" s="425">
        <v>0</v>
      </c>
      <c r="W1345" s="425">
        <v>0</v>
      </c>
      <c r="X1345" s="425">
        <v>0</v>
      </c>
      <c r="Y1345" s="425">
        <v>0</v>
      </c>
      <c r="Z1345" s="425">
        <v>0</v>
      </c>
      <c r="AA1345" s="425">
        <v>0</v>
      </c>
      <c r="AB1345" s="425">
        <v>0</v>
      </c>
      <c r="AC1345" s="425">
        <v>0</v>
      </c>
      <c r="AD1345" s="425">
        <v>0</v>
      </c>
      <c r="AE1345" s="425">
        <v>0</v>
      </c>
      <c r="AF1345" s="425">
        <v>0</v>
      </c>
      <c r="AG1345" s="425">
        <v>0</v>
      </c>
      <c r="AH1345" s="425">
        <v>0</v>
      </c>
      <c r="AI1345" s="425">
        <v>0</v>
      </c>
      <c r="AJ1345" s="425">
        <v>0</v>
      </c>
      <c r="AK1345" s="425">
        <v>0</v>
      </c>
      <c r="AL1345" s="425">
        <v>0</v>
      </c>
      <c r="AM1345" s="425">
        <v>0</v>
      </c>
      <c r="AN1345" s="425">
        <v>0</v>
      </c>
      <c r="AO1345" s="425">
        <v>0</v>
      </c>
      <c r="AP1345" s="425">
        <v>0</v>
      </c>
      <c r="AQ1345" s="425">
        <v>0</v>
      </c>
      <c r="AR1345" s="425">
        <v>0</v>
      </c>
      <c r="AS1345" s="425">
        <v>0</v>
      </c>
      <c r="AT1345" s="425">
        <v>0</v>
      </c>
      <c r="AU1345" s="425">
        <v>0</v>
      </c>
      <c r="AV1345" s="425">
        <v>0</v>
      </c>
      <c r="AW1345" s="425">
        <v>0</v>
      </c>
      <c r="AX1345" s="425">
        <v>0</v>
      </c>
      <c r="AY1345" s="425">
        <v>0</v>
      </c>
      <c r="AZ1345" s="425">
        <v>0</v>
      </c>
      <c r="BA1345" s="425">
        <v>0</v>
      </c>
      <c r="BB1345" s="425">
        <v>0</v>
      </c>
      <c r="BC1345" s="425">
        <v>0</v>
      </c>
      <c r="BD1345" s="425">
        <v>0</v>
      </c>
      <c r="BE1345" s="425">
        <v>0</v>
      </c>
      <c r="BF1345" s="425">
        <v>0</v>
      </c>
      <c r="BG1345" s="425">
        <v>0</v>
      </c>
      <c r="BH1345" s="425">
        <v>0</v>
      </c>
      <c r="BI1345" s="425">
        <v>0</v>
      </c>
      <c r="BJ1345" s="196"/>
      <c r="BK1345" s="196"/>
      <c r="BL1345" s="196"/>
      <c r="BM1345" s="196"/>
    </row>
    <row r="1346" spans="1:65" x14ac:dyDescent="0.35">
      <c r="A1346" s="196"/>
      <c r="B1346" s="196"/>
      <c r="C1346" s="402"/>
      <c r="D1346" s="404"/>
      <c r="E1346" s="405">
        <v>6</v>
      </c>
      <c r="F1346" s="406"/>
      <c r="G1346" s="408"/>
      <c r="H1346" s="409"/>
      <c r="I1346" s="409"/>
      <c r="J1346" s="409"/>
      <c r="K1346" s="409"/>
      <c r="L1346" s="524"/>
      <c r="M1346" s="425">
        <v>0</v>
      </c>
      <c r="N1346" s="425">
        <v>0</v>
      </c>
      <c r="O1346" s="425">
        <v>0</v>
      </c>
      <c r="P1346" s="425">
        <v>0</v>
      </c>
      <c r="Q1346" s="425">
        <v>0</v>
      </c>
      <c r="R1346" s="425">
        <v>0</v>
      </c>
      <c r="S1346" s="425">
        <v>0</v>
      </c>
      <c r="T1346" s="425">
        <v>0</v>
      </c>
      <c r="U1346" s="425">
        <v>0</v>
      </c>
      <c r="V1346" s="425">
        <v>0</v>
      </c>
      <c r="W1346" s="425">
        <v>0</v>
      </c>
      <c r="X1346" s="425">
        <v>0</v>
      </c>
      <c r="Y1346" s="425">
        <v>0</v>
      </c>
      <c r="Z1346" s="425">
        <v>0</v>
      </c>
      <c r="AA1346" s="425">
        <v>0</v>
      </c>
      <c r="AB1346" s="425">
        <v>0</v>
      </c>
      <c r="AC1346" s="425">
        <v>0</v>
      </c>
      <c r="AD1346" s="425">
        <v>0</v>
      </c>
      <c r="AE1346" s="425">
        <v>0</v>
      </c>
      <c r="AF1346" s="425">
        <v>0</v>
      </c>
      <c r="AG1346" s="425">
        <v>0</v>
      </c>
      <c r="AH1346" s="425">
        <v>0</v>
      </c>
      <c r="AI1346" s="425">
        <v>0</v>
      </c>
      <c r="AJ1346" s="425">
        <v>0</v>
      </c>
      <c r="AK1346" s="425">
        <v>0</v>
      </c>
      <c r="AL1346" s="425">
        <v>0</v>
      </c>
      <c r="AM1346" s="425">
        <v>0</v>
      </c>
      <c r="AN1346" s="425">
        <v>0</v>
      </c>
      <c r="AO1346" s="425">
        <v>0</v>
      </c>
      <c r="AP1346" s="425">
        <v>0</v>
      </c>
      <c r="AQ1346" s="425">
        <v>0</v>
      </c>
      <c r="AR1346" s="425">
        <v>0</v>
      </c>
      <c r="AS1346" s="425">
        <v>0</v>
      </c>
      <c r="AT1346" s="425">
        <v>0</v>
      </c>
      <c r="AU1346" s="425">
        <v>0</v>
      </c>
      <c r="AV1346" s="425">
        <v>0</v>
      </c>
      <c r="AW1346" s="425">
        <v>0</v>
      </c>
      <c r="AX1346" s="425">
        <v>0</v>
      </c>
      <c r="AY1346" s="425">
        <v>0</v>
      </c>
      <c r="AZ1346" s="425">
        <v>0</v>
      </c>
      <c r="BA1346" s="425">
        <v>0</v>
      </c>
      <c r="BB1346" s="425">
        <v>0</v>
      </c>
      <c r="BC1346" s="425">
        <v>0</v>
      </c>
      <c r="BD1346" s="425">
        <v>0</v>
      </c>
      <c r="BE1346" s="425">
        <v>0</v>
      </c>
      <c r="BF1346" s="425">
        <v>0</v>
      </c>
      <c r="BG1346" s="425">
        <v>0</v>
      </c>
      <c r="BH1346" s="425">
        <v>0</v>
      </c>
      <c r="BI1346" s="425">
        <v>0</v>
      </c>
      <c r="BJ1346" s="196"/>
      <c r="BK1346" s="196"/>
      <c r="BL1346" s="196"/>
      <c r="BM1346" s="196"/>
    </row>
    <row r="1347" spans="1:65" x14ac:dyDescent="0.35">
      <c r="A1347" s="196"/>
      <c r="B1347" s="196"/>
      <c r="C1347" s="402"/>
      <c r="D1347" s="404"/>
      <c r="E1347" s="405">
        <v>7</v>
      </c>
      <c r="F1347" s="406"/>
      <c r="G1347" s="408"/>
      <c r="H1347" s="409"/>
      <c r="I1347" s="409"/>
      <c r="J1347" s="409"/>
      <c r="K1347" s="409"/>
      <c r="L1347" s="409"/>
      <c r="M1347" s="524"/>
      <c r="N1347" s="425">
        <v>0</v>
      </c>
      <c r="O1347" s="425">
        <v>0</v>
      </c>
      <c r="P1347" s="425">
        <v>0</v>
      </c>
      <c r="Q1347" s="425">
        <v>0</v>
      </c>
      <c r="R1347" s="425">
        <v>0</v>
      </c>
      <c r="S1347" s="425">
        <v>0</v>
      </c>
      <c r="T1347" s="425">
        <v>0</v>
      </c>
      <c r="U1347" s="425">
        <v>0</v>
      </c>
      <c r="V1347" s="425">
        <v>0</v>
      </c>
      <c r="W1347" s="425">
        <v>0</v>
      </c>
      <c r="X1347" s="425">
        <v>0</v>
      </c>
      <c r="Y1347" s="425">
        <v>0</v>
      </c>
      <c r="Z1347" s="425">
        <v>0</v>
      </c>
      <c r="AA1347" s="425">
        <v>0</v>
      </c>
      <c r="AB1347" s="425">
        <v>0</v>
      </c>
      <c r="AC1347" s="425">
        <v>0</v>
      </c>
      <c r="AD1347" s="425">
        <v>0</v>
      </c>
      <c r="AE1347" s="425">
        <v>0</v>
      </c>
      <c r="AF1347" s="425">
        <v>0</v>
      </c>
      <c r="AG1347" s="425">
        <v>0</v>
      </c>
      <c r="AH1347" s="425">
        <v>0</v>
      </c>
      <c r="AI1347" s="425">
        <v>0</v>
      </c>
      <c r="AJ1347" s="425">
        <v>0</v>
      </c>
      <c r="AK1347" s="425">
        <v>0</v>
      </c>
      <c r="AL1347" s="425">
        <v>0</v>
      </c>
      <c r="AM1347" s="425">
        <v>0</v>
      </c>
      <c r="AN1347" s="425">
        <v>0</v>
      </c>
      <c r="AO1347" s="425">
        <v>0</v>
      </c>
      <c r="AP1347" s="425">
        <v>0</v>
      </c>
      <c r="AQ1347" s="425">
        <v>0</v>
      </c>
      <c r="AR1347" s="425">
        <v>0</v>
      </c>
      <c r="AS1347" s="425">
        <v>0</v>
      </c>
      <c r="AT1347" s="425">
        <v>0</v>
      </c>
      <c r="AU1347" s="425">
        <v>0</v>
      </c>
      <c r="AV1347" s="425">
        <v>0</v>
      </c>
      <c r="AW1347" s="425">
        <v>0</v>
      </c>
      <c r="AX1347" s="425">
        <v>0</v>
      </c>
      <c r="AY1347" s="425">
        <v>0</v>
      </c>
      <c r="AZ1347" s="425">
        <v>0</v>
      </c>
      <c r="BA1347" s="425">
        <v>0</v>
      </c>
      <c r="BB1347" s="425">
        <v>0</v>
      </c>
      <c r="BC1347" s="425">
        <v>0</v>
      </c>
      <c r="BD1347" s="425">
        <v>0</v>
      </c>
      <c r="BE1347" s="425">
        <v>0</v>
      </c>
      <c r="BF1347" s="425">
        <v>0</v>
      </c>
      <c r="BG1347" s="425">
        <v>0</v>
      </c>
      <c r="BH1347" s="425">
        <v>0</v>
      </c>
      <c r="BI1347" s="425">
        <v>0</v>
      </c>
      <c r="BJ1347" s="196"/>
      <c r="BK1347" s="196"/>
      <c r="BL1347" s="196"/>
      <c r="BM1347" s="196"/>
    </row>
    <row r="1348" spans="1:65" x14ac:dyDescent="0.35">
      <c r="A1348" s="196"/>
      <c r="B1348" s="196"/>
      <c r="C1348" s="402"/>
      <c r="D1348" s="404"/>
      <c r="E1348" s="405">
        <v>8</v>
      </c>
      <c r="F1348" s="406"/>
      <c r="G1348" s="408"/>
      <c r="H1348" s="409"/>
      <c r="I1348" s="409"/>
      <c r="J1348" s="409"/>
      <c r="K1348" s="409"/>
      <c r="L1348" s="409"/>
      <c r="M1348" s="409"/>
      <c r="N1348" s="524"/>
      <c r="O1348" s="425">
        <v>0</v>
      </c>
      <c r="P1348" s="425">
        <v>0</v>
      </c>
      <c r="Q1348" s="425">
        <v>0</v>
      </c>
      <c r="R1348" s="425">
        <v>0</v>
      </c>
      <c r="S1348" s="425">
        <v>0</v>
      </c>
      <c r="T1348" s="425">
        <v>0</v>
      </c>
      <c r="U1348" s="425">
        <v>0</v>
      </c>
      <c r="V1348" s="425">
        <v>0</v>
      </c>
      <c r="W1348" s="425">
        <v>0</v>
      </c>
      <c r="X1348" s="425">
        <v>0</v>
      </c>
      <c r="Y1348" s="425">
        <v>0</v>
      </c>
      <c r="Z1348" s="425">
        <v>0</v>
      </c>
      <c r="AA1348" s="425">
        <v>0</v>
      </c>
      <c r="AB1348" s="425">
        <v>0</v>
      </c>
      <c r="AC1348" s="425">
        <v>0</v>
      </c>
      <c r="AD1348" s="425">
        <v>0</v>
      </c>
      <c r="AE1348" s="425">
        <v>0</v>
      </c>
      <c r="AF1348" s="425">
        <v>0</v>
      </c>
      <c r="AG1348" s="425">
        <v>0</v>
      </c>
      <c r="AH1348" s="425">
        <v>0</v>
      </c>
      <c r="AI1348" s="425">
        <v>0</v>
      </c>
      <c r="AJ1348" s="425">
        <v>0</v>
      </c>
      <c r="AK1348" s="425">
        <v>0</v>
      </c>
      <c r="AL1348" s="425">
        <v>0</v>
      </c>
      <c r="AM1348" s="425">
        <v>0</v>
      </c>
      <c r="AN1348" s="425">
        <v>0</v>
      </c>
      <c r="AO1348" s="425">
        <v>0</v>
      </c>
      <c r="AP1348" s="425">
        <v>0</v>
      </c>
      <c r="AQ1348" s="425">
        <v>0</v>
      </c>
      <c r="AR1348" s="425">
        <v>0</v>
      </c>
      <c r="AS1348" s="425">
        <v>0</v>
      </c>
      <c r="AT1348" s="425">
        <v>0</v>
      </c>
      <c r="AU1348" s="425">
        <v>0</v>
      </c>
      <c r="AV1348" s="425">
        <v>0</v>
      </c>
      <c r="AW1348" s="425">
        <v>0</v>
      </c>
      <c r="AX1348" s="425">
        <v>0</v>
      </c>
      <c r="AY1348" s="425">
        <v>0</v>
      </c>
      <c r="AZ1348" s="425">
        <v>0</v>
      </c>
      <c r="BA1348" s="425">
        <v>0</v>
      </c>
      <c r="BB1348" s="425">
        <v>0</v>
      </c>
      <c r="BC1348" s="425">
        <v>0</v>
      </c>
      <c r="BD1348" s="425">
        <v>0</v>
      </c>
      <c r="BE1348" s="425">
        <v>0</v>
      </c>
      <c r="BF1348" s="425">
        <v>0</v>
      </c>
      <c r="BG1348" s="425">
        <v>0</v>
      </c>
      <c r="BH1348" s="425">
        <v>0</v>
      </c>
      <c r="BI1348" s="425">
        <v>0</v>
      </c>
      <c r="BJ1348" s="196"/>
      <c r="BK1348" s="196"/>
      <c r="BL1348" s="196"/>
      <c r="BM1348" s="196"/>
    </row>
    <row r="1349" spans="1:65" x14ac:dyDescent="0.35">
      <c r="A1349" s="196"/>
      <c r="B1349" s="196"/>
      <c r="C1349" s="402"/>
      <c r="D1349" s="404"/>
      <c r="E1349" s="405">
        <v>9</v>
      </c>
      <c r="F1349" s="406"/>
      <c r="G1349" s="408"/>
      <c r="H1349" s="409"/>
      <c r="I1349" s="409"/>
      <c r="J1349" s="409"/>
      <c r="K1349" s="409"/>
      <c r="L1349" s="409"/>
      <c r="M1349" s="409"/>
      <c r="N1349" s="409"/>
      <c r="O1349" s="524"/>
      <c r="P1349" s="425">
        <v>0</v>
      </c>
      <c r="Q1349" s="425">
        <v>0</v>
      </c>
      <c r="R1349" s="425">
        <v>0</v>
      </c>
      <c r="S1349" s="425">
        <v>0</v>
      </c>
      <c r="T1349" s="425">
        <v>0</v>
      </c>
      <c r="U1349" s="425">
        <v>0</v>
      </c>
      <c r="V1349" s="425">
        <v>0</v>
      </c>
      <c r="W1349" s="425">
        <v>0</v>
      </c>
      <c r="X1349" s="425">
        <v>0</v>
      </c>
      <c r="Y1349" s="425">
        <v>0</v>
      </c>
      <c r="Z1349" s="425">
        <v>0</v>
      </c>
      <c r="AA1349" s="425">
        <v>0</v>
      </c>
      <c r="AB1349" s="425">
        <v>0</v>
      </c>
      <c r="AC1349" s="425">
        <v>0</v>
      </c>
      <c r="AD1349" s="425">
        <v>0</v>
      </c>
      <c r="AE1349" s="425">
        <v>0</v>
      </c>
      <c r="AF1349" s="425">
        <v>0</v>
      </c>
      <c r="AG1349" s="425">
        <v>0</v>
      </c>
      <c r="AH1349" s="425">
        <v>0</v>
      </c>
      <c r="AI1349" s="425">
        <v>0</v>
      </c>
      <c r="AJ1349" s="425">
        <v>0</v>
      </c>
      <c r="AK1349" s="425">
        <v>0</v>
      </c>
      <c r="AL1349" s="425">
        <v>0</v>
      </c>
      <c r="AM1349" s="425">
        <v>0</v>
      </c>
      <c r="AN1349" s="425">
        <v>0</v>
      </c>
      <c r="AO1349" s="425">
        <v>0</v>
      </c>
      <c r="AP1349" s="425">
        <v>0</v>
      </c>
      <c r="AQ1349" s="425">
        <v>0</v>
      </c>
      <c r="AR1349" s="425">
        <v>0</v>
      </c>
      <c r="AS1349" s="425">
        <v>0</v>
      </c>
      <c r="AT1349" s="425">
        <v>0</v>
      </c>
      <c r="AU1349" s="425">
        <v>0</v>
      </c>
      <c r="AV1349" s="425">
        <v>0</v>
      </c>
      <c r="AW1349" s="425">
        <v>0</v>
      </c>
      <c r="AX1349" s="425">
        <v>0</v>
      </c>
      <c r="AY1349" s="425">
        <v>0</v>
      </c>
      <c r="AZ1349" s="425">
        <v>0</v>
      </c>
      <c r="BA1349" s="425">
        <v>0</v>
      </c>
      <c r="BB1349" s="425">
        <v>0</v>
      </c>
      <c r="BC1349" s="425">
        <v>0</v>
      </c>
      <c r="BD1349" s="425">
        <v>0</v>
      </c>
      <c r="BE1349" s="425">
        <v>0</v>
      </c>
      <c r="BF1349" s="425">
        <v>0</v>
      </c>
      <c r="BG1349" s="425">
        <v>0</v>
      </c>
      <c r="BH1349" s="425">
        <v>0</v>
      </c>
      <c r="BI1349" s="425">
        <v>0</v>
      </c>
      <c r="BJ1349" s="196"/>
      <c r="BK1349" s="196"/>
      <c r="BL1349" s="196"/>
      <c r="BM1349" s="196"/>
    </row>
    <row r="1350" spans="1:65" x14ac:dyDescent="0.35">
      <c r="A1350" s="196"/>
      <c r="B1350" s="196"/>
      <c r="C1350" s="402"/>
      <c r="D1350" s="404"/>
      <c r="E1350" s="411">
        <v>10</v>
      </c>
      <c r="F1350" s="406"/>
      <c r="G1350" s="408"/>
      <c r="H1350" s="409"/>
      <c r="I1350" s="409"/>
      <c r="J1350" s="409"/>
      <c r="K1350" s="409"/>
      <c r="L1350" s="409"/>
      <c r="M1350" s="409"/>
      <c r="N1350" s="409"/>
      <c r="O1350" s="409"/>
      <c r="P1350" s="524"/>
      <c r="Q1350" s="425">
        <v>0</v>
      </c>
      <c r="R1350" s="425">
        <v>0</v>
      </c>
      <c r="S1350" s="425">
        <v>0</v>
      </c>
      <c r="T1350" s="425">
        <v>0</v>
      </c>
      <c r="U1350" s="425">
        <v>0</v>
      </c>
      <c r="V1350" s="425">
        <v>0</v>
      </c>
      <c r="W1350" s="425">
        <v>0</v>
      </c>
      <c r="X1350" s="425">
        <v>0</v>
      </c>
      <c r="Y1350" s="425">
        <v>0</v>
      </c>
      <c r="Z1350" s="425">
        <v>0</v>
      </c>
      <c r="AA1350" s="425">
        <v>0</v>
      </c>
      <c r="AB1350" s="425">
        <v>0</v>
      </c>
      <c r="AC1350" s="425">
        <v>0</v>
      </c>
      <c r="AD1350" s="425">
        <v>0</v>
      </c>
      <c r="AE1350" s="425">
        <v>0</v>
      </c>
      <c r="AF1350" s="425">
        <v>0</v>
      </c>
      <c r="AG1350" s="425">
        <v>0</v>
      </c>
      <c r="AH1350" s="425">
        <v>0</v>
      </c>
      <c r="AI1350" s="425">
        <v>0</v>
      </c>
      <c r="AJ1350" s="425">
        <v>0</v>
      </c>
      <c r="AK1350" s="425">
        <v>0</v>
      </c>
      <c r="AL1350" s="425">
        <v>0</v>
      </c>
      <c r="AM1350" s="425">
        <v>0</v>
      </c>
      <c r="AN1350" s="425">
        <v>0</v>
      </c>
      <c r="AO1350" s="425">
        <v>0</v>
      </c>
      <c r="AP1350" s="425">
        <v>0</v>
      </c>
      <c r="AQ1350" s="425">
        <v>0</v>
      </c>
      <c r="AR1350" s="425">
        <v>0</v>
      </c>
      <c r="AS1350" s="425">
        <v>0</v>
      </c>
      <c r="AT1350" s="425">
        <v>0</v>
      </c>
      <c r="AU1350" s="425">
        <v>0</v>
      </c>
      <c r="AV1350" s="425">
        <v>0</v>
      </c>
      <c r="AW1350" s="425">
        <v>0</v>
      </c>
      <c r="AX1350" s="425">
        <v>0</v>
      </c>
      <c r="AY1350" s="425">
        <v>0</v>
      </c>
      <c r="AZ1350" s="425">
        <v>0</v>
      </c>
      <c r="BA1350" s="425">
        <v>0</v>
      </c>
      <c r="BB1350" s="425">
        <v>0</v>
      </c>
      <c r="BC1350" s="425">
        <v>0</v>
      </c>
      <c r="BD1350" s="425">
        <v>0</v>
      </c>
      <c r="BE1350" s="425">
        <v>0</v>
      </c>
      <c r="BF1350" s="425">
        <v>0</v>
      </c>
      <c r="BG1350" s="425">
        <v>0</v>
      </c>
      <c r="BH1350" s="425">
        <v>0</v>
      </c>
      <c r="BI1350" s="425">
        <v>0</v>
      </c>
      <c r="BJ1350" s="196"/>
      <c r="BK1350" s="196"/>
      <c r="BL1350" s="196"/>
      <c r="BM1350" s="196"/>
    </row>
    <row r="1351" spans="1:65" x14ac:dyDescent="0.35">
      <c r="A1351" s="196"/>
      <c r="B1351" s="196"/>
      <c r="C1351" s="402">
        <v>0</v>
      </c>
      <c r="D1351" s="196"/>
      <c r="E1351" s="196"/>
      <c r="F1351" s="412"/>
      <c r="G1351" s="426">
        <v>0</v>
      </c>
      <c r="H1351" s="426">
        <v>0</v>
      </c>
      <c r="I1351" s="426">
        <v>0</v>
      </c>
      <c r="J1351" s="426">
        <v>0</v>
      </c>
      <c r="K1351" s="426">
        <v>0</v>
      </c>
      <c r="L1351" s="426">
        <v>0</v>
      </c>
      <c r="M1351" s="426">
        <v>0</v>
      </c>
      <c r="N1351" s="426">
        <v>0</v>
      </c>
      <c r="O1351" s="426">
        <v>0</v>
      </c>
      <c r="P1351" s="426">
        <v>0</v>
      </c>
      <c r="Q1351" s="426">
        <v>0</v>
      </c>
      <c r="R1351" s="426">
        <v>0</v>
      </c>
      <c r="S1351" s="426">
        <v>0</v>
      </c>
      <c r="T1351" s="426">
        <v>0</v>
      </c>
      <c r="U1351" s="426">
        <v>0</v>
      </c>
      <c r="V1351" s="426">
        <v>0</v>
      </c>
      <c r="W1351" s="426">
        <v>0</v>
      </c>
      <c r="X1351" s="426">
        <v>0</v>
      </c>
      <c r="Y1351" s="426">
        <v>0</v>
      </c>
      <c r="Z1351" s="426">
        <v>0</v>
      </c>
      <c r="AA1351" s="426">
        <v>0</v>
      </c>
      <c r="AB1351" s="426">
        <v>0</v>
      </c>
      <c r="AC1351" s="426">
        <v>0</v>
      </c>
      <c r="AD1351" s="426">
        <v>0</v>
      </c>
      <c r="AE1351" s="426">
        <v>0</v>
      </c>
      <c r="AF1351" s="426">
        <v>0</v>
      </c>
      <c r="AG1351" s="426">
        <v>0</v>
      </c>
      <c r="AH1351" s="426">
        <v>0</v>
      </c>
      <c r="AI1351" s="426">
        <v>0</v>
      </c>
      <c r="AJ1351" s="426">
        <v>0</v>
      </c>
      <c r="AK1351" s="426">
        <v>0</v>
      </c>
      <c r="AL1351" s="426">
        <v>0</v>
      </c>
      <c r="AM1351" s="426">
        <v>0</v>
      </c>
      <c r="AN1351" s="426">
        <v>0</v>
      </c>
      <c r="AO1351" s="426">
        <v>0</v>
      </c>
      <c r="AP1351" s="426">
        <v>0</v>
      </c>
      <c r="AQ1351" s="426">
        <v>0</v>
      </c>
      <c r="AR1351" s="426">
        <v>0</v>
      </c>
      <c r="AS1351" s="426">
        <v>0</v>
      </c>
      <c r="AT1351" s="426">
        <v>0</v>
      </c>
      <c r="AU1351" s="426">
        <v>0</v>
      </c>
      <c r="AV1351" s="426">
        <v>0</v>
      </c>
      <c r="AW1351" s="426">
        <v>0</v>
      </c>
      <c r="AX1351" s="426">
        <v>0</v>
      </c>
      <c r="AY1351" s="426">
        <v>0</v>
      </c>
      <c r="AZ1351" s="426">
        <v>0</v>
      </c>
      <c r="BA1351" s="426">
        <v>0</v>
      </c>
      <c r="BB1351" s="426">
        <v>0</v>
      </c>
      <c r="BC1351" s="426">
        <v>0</v>
      </c>
      <c r="BD1351" s="426">
        <v>0</v>
      </c>
      <c r="BE1351" s="426">
        <v>0</v>
      </c>
      <c r="BF1351" s="426">
        <v>0</v>
      </c>
      <c r="BG1351" s="426">
        <v>0</v>
      </c>
      <c r="BH1351" s="426">
        <v>0</v>
      </c>
      <c r="BI1351" s="426">
        <v>0</v>
      </c>
      <c r="BJ1351" s="196"/>
      <c r="BK1351" s="196"/>
      <c r="BL1351" s="196"/>
      <c r="BM1351" s="196"/>
    </row>
    <row r="1352" spans="1:65" x14ac:dyDescent="0.35">
      <c r="A1352" s="196"/>
      <c r="B1352" s="397">
        <v>0</v>
      </c>
      <c r="C1352" s="398"/>
      <c r="D1352" s="399" t="s">
        <v>499</v>
      </c>
      <c r="E1352" s="398"/>
      <c r="F1352" s="400"/>
      <c r="G1352" s="401">
        <v>0</v>
      </c>
      <c r="H1352" s="401">
        <v>0</v>
      </c>
      <c r="I1352" s="401">
        <v>0</v>
      </c>
      <c r="J1352" s="401">
        <v>0</v>
      </c>
      <c r="K1352" s="401">
        <v>0</v>
      </c>
      <c r="L1352" s="401">
        <v>0</v>
      </c>
      <c r="M1352" s="401">
        <v>0</v>
      </c>
      <c r="N1352" s="401">
        <v>0</v>
      </c>
      <c r="O1352" s="401">
        <v>0</v>
      </c>
      <c r="P1352" s="401">
        <v>0</v>
      </c>
      <c r="Q1352" s="401">
        <v>0</v>
      </c>
      <c r="R1352" s="401">
        <v>0</v>
      </c>
      <c r="S1352" s="401">
        <v>0</v>
      </c>
      <c r="T1352" s="401">
        <v>0</v>
      </c>
      <c r="U1352" s="401">
        <v>0</v>
      </c>
      <c r="V1352" s="401">
        <v>0</v>
      </c>
      <c r="W1352" s="401">
        <v>0</v>
      </c>
      <c r="X1352" s="401">
        <v>0</v>
      </c>
      <c r="Y1352" s="401">
        <v>0</v>
      </c>
      <c r="Z1352" s="401">
        <v>0</v>
      </c>
      <c r="AA1352" s="401">
        <v>0</v>
      </c>
      <c r="AB1352" s="401">
        <v>0</v>
      </c>
      <c r="AC1352" s="401">
        <v>0</v>
      </c>
      <c r="AD1352" s="401">
        <v>0</v>
      </c>
      <c r="AE1352" s="401">
        <v>0</v>
      </c>
      <c r="AF1352" s="401">
        <v>0</v>
      </c>
      <c r="AG1352" s="401">
        <v>0</v>
      </c>
      <c r="AH1352" s="401">
        <v>0</v>
      </c>
      <c r="AI1352" s="401">
        <v>0</v>
      </c>
      <c r="AJ1352" s="401">
        <v>0</v>
      </c>
      <c r="AK1352" s="401">
        <v>0</v>
      </c>
      <c r="AL1352" s="401">
        <v>0</v>
      </c>
      <c r="AM1352" s="401">
        <v>0</v>
      </c>
      <c r="AN1352" s="401">
        <v>0</v>
      </c>
      <c r="AO1352" s="401">
        <v>0</v>
      </c>
      <c r="AP1352" s="401">
        <v>0</v>
      </c>
      <c r="AQ1352" s="401">
        <v>0</v>
      </c>
      <c r="AR1352" s="401">
        <v>0</v>
      </c>
      <c r="AS1352" s="401">
        <v>0</v>
      </c>
      <c r="AT1352" s="401">
        <v>0</v>
      </c>
      <c r="AU1352" s="401">
        <v>0</v>
      </c>
      <c r="AV1352" s="401">
        <v>0</v>
      </c>
      <c r="AW1352" s="401">
        <v>0</v>
      </c>
      <c r="AX1352" s="401">
        <v>0</v>
      </c>
      <c r="AY1352" s="401">
        <v>0</v>
      </c>
      <c r="AZ1352" s="401">
        <v>0</v>
      </c>
      <c r="BA1352" s="401">
        <v>0</v>
      </c>
      <c r="BB1352" s="401">
        <v>0</v>
      </c>
      <c r="BC1352" s="401">
        <v>0</v>
      </c>
      <c r="BD1352" s="401">
        <v>0</v>
      </c>
      <c r="BE1352" s="401">
        <v>0</v>
      </c>
      <c r="BF1352" s="401">
        <v>0</v>
      </c>
      <c r="BG1352" s="401">
        <v>0</v>
      </c>
      <c r="BH1352" s="401">
        <v>0</v>
      </c>
      <c r="BI1352" s="401">
        <v>0</v>
      </c>
      <c r="BJ1352" s="196"/>
      <c r="BK1352" s="196"/>
      <c r="BL1352" s="196"/>
      <c r="BM1352" s="196"/>
    </row>
    <row r="1353" spans="1:65" ht="118" x14ac:dyDescent="0.35">
      <c r="A1353" s="196"/>
      <c r="B1353" s="196"/>
      <c r="C1353" s="402"/>
      <c r="D1353" s="404" t="s">
        <v>500</v>
      </c>
      <c r="E1353" s="405">
        <v>0</v>
      </c>
      <c r="F1353" s="406"/>
      <c r="G1353" s="407"/>
      <c r="H1353" s="407"/>
      <c r="I1353" s="407"/>
      <c r="J1353" s="407"/>
      <c r="K1353" s="407"/>
      <c r="L1353" s="407"/>
      <c r="M1353" s="407"/>
      <c r="N1353" s="407"/>
      <c r="O1353" s="407"/>
      <c r="P1353" s="407"/>
      <c r="Q1353" s="425"/>
      <c r="R1353" s="425"/>
      <c r="S1353" s="425"/>
      <c r="T1353" s="425"/>
      <c r="U1353" s="425"/>
      <c r="V1353" s="425"/>
      <c r="W1353" s="425"/>
      <c r="X1353" s="425"/>
      <c r="Y1353" s="425"/>
      <c r="Z1353" s="425"/>
      <c r="AA1353" s="425"/>
      <c r="AB1353" s="425"/>
      <c r="AC1353" s="425"/>
      <c r="AD1353" s="425"/>
      <c r="AE1353" s="425"/>
      <c r="AF1353" s="425"/>
      <c r="AG1353" s="425"/>
      <c r="AH1353" s="425"/>
      <c r="AI1353" s="425"/>
      <c r="AJ1353" s="425"/>
      <c r="AK1353" s="425"/>
      <c r="AL1353" s="425"/>
      <c r="AM1353" s="425"/>
      <c r="AN1353" s="425"/>
      <c r="AO1353" s="425"/>
      <c r="AP1353" s="425"/>
      <c r="AQ1353" s="425"/>
      <c r="AR1353" s="425"/>
      <c r="AS1353" s="425"/>
      <c r="AT1353" s="425"/>
      <c r="AU1353" s="425"/>
      <c r="AV1353" s="425"/>
      <c r="AW1353" s="425"/>
      <c r="AX1353" s="425"/>
      <c r="AY1353" s="425"/>
      <c r="AZ1353" s="425"/>
      <c r="BA1353" s="425"/>
      <c r="BB1353" s="425"/>
      <c r="BC1353" s="425"/>
      <c r="BD1353" s="425"/>
      <c r="BE1353" s="425"/>
      <c r="BF1353" s="425"/>
      <c r="BG1353" s="425"/>
      <c r="BH1353" s="425"/>
      <c r="BI1353" s="425"/>
      <c r="BJ1353" s="196"/>
      <c r="BK1353" s="196"/>
      <c r="BL1353" s="196"/>
      <c r="BM1353" s="196"/>
    </row>
    <row r="1354" spans="1:65" x14ac:dyDescent="0.35">
      <c r="A1354" s="196"/>
      <c r="B1354" s="196"/>
      <c r="C1354" s="402"/>
      <c r="D1354" s="404"/>
      <c r="E1354" s="405">
        <v>1</v>
      </c>
      <c r="F1354" s="406"/>
      <c r="G1354" s="523"/>
      <c r="H1354" s="425">
        <v>0</v>
      </c>
      <c r="I1354" s="425">
        <v>0</v>
      </c>
      <c r="J1354" s="425">
        <v>0</v>
      </c>
      <c r="K1354" s="425">
        <v>0</v>
      </c>
      <c r="L1354" s="425">
        <v>0</v>
      </c>
      <c r="M1354" s="425">
        <v>0</v>
      </c>
      <c r="N1354" s="425">
        <v>0</v>
      </c>
      <c r="O1354" s="425">
        <v>0</v>
      </c>
      <c r="P1354" s="425">
        <v>0</v>
      </c>
      <c r="Q1354" s="425">
        <v>0</v>
      </c>
      <c r="R1354" s="425">
        <v>0</v>
      </c>
      <c r="S1354" s="425">
        <v>0</v>
      </c>
      <c r="T1354" s="425">
        <v>0</v>
      </c>
      <c r="U1354" s="425">
        <v>0</v>
      </c>
      <c r="V1354" s="425">
        <v>0</v>
      </c>
      <c r="W1354" s="425">
        <v>0</v>
      </c>
      <c r="X1354" s="425">
        <v>0</v>
      </c>
      <c r="Y1354" s="425">
        <v>0</v>
      </c>
      <c r="Z1354" s="425">
        <v>0</v>
      </c>
      <c r="AA1354" s="425">
        <v>0</v>
      </c>
      <c r="AB1354" s="425">
        <v>0</v>
      </c>
      <c r="AC1354" s="425">
        <v>0</v>
      </c>
      <c r="AD1354" s="425">
        <v>0</v>
      </c>
      <c r="AE1354" s="425">
        <v>0</v>
      </c>
      <c r="AF1354" s="425">
        <v>0</v>
      </c>
      <c r="AG1354" s="425">
        <v>0</v>
      </c>
      <c r="AH1354" s="425">
        <v>0</v>
      </c>
      <c r="AI1354" s="425">
        <v>0</v>
      </c>
      <c r="AJ1354" s="425">
        <v>0</v>
      </c>
      <c r="AK1354" s="425">
        <v>0</v>
      </c>
      <c r="AL1354" s="425">
        <v>0</v>
      </c>
      <c r="AM1354" s="425">
        <v>0</v>
      </c>
      <c r="AN1354" s="425">
        <v>0</v>
      </c>
      <c r="AO1354" s="425">
        <v>0</v>
      </c>
      <c r="AP1354" s="425">
        <v>0</v>
      </c>
      <c r="AQ1354" s="425">
        <v>0</v>
      </c>
      <c r="AR1354" s="425">
        <v>0</v>
      </c>
      <c r="AS1354" s="425">
        <v>0</v>
      </c>
      <c r="AT1354" s="425">
        <v>0</v>
      </c>
      <c r="AU1354" s="425">
        <v>0</v>
      </c>
      <c r="AV1354" s="425">
        <v>0</v>
      </c>
      <c r="AW1354" s="425">
        <v>0</v>
      </c>
      <c r="AX1354" s="425">
        <v>0</v>
      </c>
      <c r="AY1354" s="425">
        <v>0</v>
      </c>
      <c r="AZ1354" s="425">
        <v>0</v>
      </c>
      <c r="BA1354" s="425">
        <v>0</v>
      </c>
      <c r="BB1354" s="425">
        <v>0</v>
      </c>
      <c r="BC1354" s="425">
        <v>0</v>
      </c>
      <c r="BD1354" s="425">
        <v>0</v>
      </c>
      <c r="BE1354" s="425">
        <v>0</v>
      </c>
      <c r="BF1354" s="425">
        <v>0</v>
      </c>
      <c r="BG1354" s="425">
        <v>0</v>
      </c>
      <c r="BH1354" s="425">
        <v>0</v>
      </c>
      <c r="BI1354" s="425">
        <v>0</v>
      </c>
      <c r="BJ1354" s="196"/>
      <c r="BK1354" s="196"/>
      <c r="BL1354" s="196"/>
      <c r="BM1354" s="196"/>
    </row>
    <row r="1355" spans="1:65" x14ac:dyDescent="0.35">
      <c r="A1355" s="196"/>
      <c r="B1355" s="196"/>
      <c r="C1355" s="402"/>
      <c r="D1355" s="404"/>
      <c r="E1355" s="405">
        <v>2</v>
      </c>
      <c r="F1355" s="406"/>
      <c r="G1355" s="408"/>
      <c r="H1355" s="524"/>
      <c r="I1355" s="425">
        <v>0</v>
      </c>
      <c r="J1355" s="425">
        <v>0</v>
      </c>
      <c r="K1355" s="425">
        <v>0</v>
      </c>
      <c r="L1355" s="425">
        <v>0</v>
      </c>
      <c r="M1355" s="425">
        <v>0</v>
      </c>
      <c r="N1355" s="425">
        <v>0</v>
      </c>
      <c r="O1355" s="425">
        <v>0</v>
      </c>
      <c r="P1355" s="425">
        <v>0</v>
      </c>
      <c r="Q1355" s="425">
        <v>0</v>
      </c>
      <c r="R1355" s="425">
        <v>0</v>
      </c>
      <c r="S1355" s="425">
        <v>0</v>
      </c>
      <c r="T1355" s="425">
        <v>0</v>
      </c>
      <c r="U1355" s="425">
        <v>0</v>
      </c>
      <c r="V1355" s="425">
        <v>0</v>
      </c>
      <c r="W1355" s="425">
        <v>0</v>
      </c>
      <c r="X1355" s="425">
        <v>0</v>
      </c>
      <c r="Y1355" s="425">
        <v>0</v>
      </c>
      <c r="Z1355" s="425">
        <v>0</v>
      </c>
      <c r="AA1355" s="425">
        <v>0</v>
      </c>
      <c r="AB1355" s="425">
        <v>0</v>
      </c>
      <c r="AC1355" s="425">
        <v>0</v>
      </c>
      <c r="AD1355" s="425">
        <v>0</v>
      </c>
      <c r="AE1355" s="425">
        <v>0</v>
      </c>
      <c r="AF1355" s="425">
        <v>0</v>
      </c>
      <c r="AG1355" s="425">
        <v>0</v>
      </c>
      <c r="AH1355" s="425">
        <v>0</v>
      </c>
      <c r="AI1355" s="425">
        <v>0</v>
      </c>
      <c r="AJ1355" s="425">
        <v>0</v>
      </c>
      <c r="AK1355" s="425">
        <v>0</v>
      </c>
      <c r="AL1355" s="425">
        <v>0</v>
      </c>
      <c r="AM1355" s="425">
        <v>0</v>
      </c>
      <c r="AN1355" s="425">
        <v>0</v>
      </c>
      <c r="AO1355" s="425">
        <v>0</v>
      </c>
      <c r="AP1355" s="425">
        <v>0</v>
      </c>
      <c r="AQ1355" s="425">
        <v>0</v>
      </c>
      <c r="AR1355" s="425">
        <v>0</v>
      </c>
      <c r="AS1355" s="425">
        <v>0</v>
      </c>
      <c r="AT1355" s="425">
        <v>0</v>
      </c>
      <c r="AU1355" s="425">
        <v>0</v>
      </c>
      <c r="AV1355" s="425">
        <v>0</v>
      </c>
      <c r="AW1355" s="425">
        <v>0</v>
      </c>
      <c r="AX1355" s="425">
        <v>0</v>
      </c>
      <c r="AY1355" s="425">
        <v>0</v>
      </c>
      <c r="AZ1355" s="425">
        <v>0</v>
      </c>
      <c r="BA1355" s="425">
        <v>0</v>
      </c>
      <c r="BB1355" s="425">
        <v>0</v>
      </c>
      <c r="BC1355" s="425">
        <v>0</v>
      </c>
      <c r="BD1355" s="425">
        <v>0</v>
      </c>
      <c r="BE1355" s="425">
        <v>0</v>
      </c>
      <c r="BF1355" s="425">
        <v>0</v>
      </c>
      <c r="BG1355" s="425">
        <v>0</v>
      </c>
      <c r="BH1355" s="425">
        <v>0</v>
      </c>
      <c r="BI1355" s="425">
        <v>0</v>
      </c>
      <c r="BJ1355" s="407"/>
      <c r="BK1355" s="196"/>
      <c r="BL1355" s="196"/>
      <c r="BM1355" s="196"/>
    </row>
    <row r="1356" spans="1:65" x14ac:dyDescent="0.35">
      <c r="A1356" s="196"/>
      <c r="B1356" s="196"/>
      <c r="C1356" s="402"/>
      <c r="D1356" s="404"/>
      <c r="E1356" s="405">
        <v>3</v>
      </c>
      <c r="F1356" s="406"/>
      <c r="G1356" s="408"/>
      <c r="H1356" s="409"/>
      <c r="I1356" s="524"/>
      <c r="J1356" s="425">
        <v>0</v>
      </c>
      <c r="K1356" s="425">
        <v>0</v>
      </c>
      <c r="L1356" s="425">
        <v>0</v>
      </c>
      <c r="M1356" s="425">
        <v>0</v>
      </c>
      <c r="N1356" s="425">
        <v>0</v>
      </c>
      <c r="O1356" s="425">
        <v>0</v>
      </c>
      <c r="P1356" s="425">
        <v>0</v>
      </c>
      <c r="Q1356" s="425">
        <v>0</v>
      </c>
      <c r="R1356" s="425">
        <v>0</v>
      </c>
      <c r="S1356" s="425">
        <v>0</v>
      </c>
      <c r="T1356" s="425">
        <v>0</v>
      </c>
      <c r="U1356" s="425">
        <v>0</v>
      </c>
      <c r="V1356" s="425">
        <v>0</v>
      </c>
      <c r="W1356" s="425">
        <v>0</v>
      </c>
      <c r="X1356" s="425">
        <v>0</v>
      </c>
      <c r="Y1356" s="425">
        <v>0</v>
      </c>
      <c r="Z1356" s="425">
        <v>0</v>
      </c>
      <c r="AA1356" s="425">
        <v>0</v>
      </c>
      <c r="AB1356" s="425">
        <v>0</v>
      </c>
      <c r="AC1356" s="425">
        <v>0</v>
      </c>
      <c r="AD1356" s="425">
        <v>0</v>
      </c>
      <c r="AE1356" s="425">
        <v>0</v>
      </c>
      <c r="AF1356" s="425">
        <v>0</v>
      </c>
      <c r="AG1356" s="425">
        <v>0</v>
      </c>
      <c r="AH1356" s="425">
        <v>0</v>
      </c>
      <c r="AI1356" s="425">
        <v>0</v>
      </c>
      <c r="AJ1356" s="425">
        <v>0</v>
      </c>
      <c r="AK1356" s="425">
        <v>0</v>
      </c>
      <c r="AL1356" s="425">
        <v>0</v>
      </c>
      <c r="AM1356" s="425">
        <v>0</v>
      </c>
      <c r="AN1356" s="425">
        <v>0</v>
      </c>
      <c r="AO1356" s="425">
        <v>0</v>
      </c>
      <c r="AP1356" s="425">
        <v>0</v>
      </c>
      <c r="AQ1356" s="425">
        <v>0</v>
      </c>
      <c r="AR1356" s="425">
        <v>0</v>
      </c>
      <c r="AS1356" s="425">
        <v>0</v>
      </c>
      <c r="AT1356" s="425">
        <v>0</v>
      </c>
      <c r="AU1356" s="425">
        <v>0</v>
      </c>
      <c r="AV1356" s="425">
        <v>0</v>
      </c>
      <c r="AW1356" s="425">
        <v>0</v>
      </c>
      <c r="AX1356" s="425">
        <v>0</v>
      </c>
      <c r="AY1356" s="425">
        <v>0</v>
      </c>
      <c r="AZ1356" s="425">
        <v>0</v>
      </c>
      <c r="BA1356" s="425">
        <v>0</v>
      </c>
      <c r="BB1356" s="425">
        <v>0</v>
      </c>
      <c r="BC1356" s="425">
        <v>0</v>
      </c>
      <c r="BD1356" s="425">
        <v>0</v>
      </c>
      <c r="BE1356" s="425">
        <v>0</v>
      </c>
      <c r="BF1356" s="425">
        <v>0</v>
      </c>
      <c r="BG1356" s="425">
        <v>0</v>
      </c>
      <c r="BH1356" s="425">
        <v>0</v>
      </c>
      <c r="BI1356" s="425">
        <v>0</v>
      </c>
      <c r="BJ1356" s="196"/>
      <c r="BK1356" s="196"/>
      <c r="BL1356" s="196"/>
      <c r="BM1356" s="196"/>
    </row>
    <row r="1357" spans="1:65" x14ac:dyDescent="0.35">
      <c r="A1357" s="196"/>
      <c r="B1357" s="196"/>
      <c r="C1357" s="402"/>
      <c r="D1357" s="404"/>
      <c r="E1357" s="405">
        <v>4</v>
      </c>
      <c r="F1357" s="406"/>
      <c r="G1357" s="408"/>
      <c r="H1357" s="409"/>
      <c r="I1357" s="409"/>
      <c r="J1357" s="524"/>
      <c r="K1357" s="425">
        <v>0</v>
      </c>
      <c r="L1357" s="425">
        <v>0</v>
      </c>
      <c r="M1357" s="425">
        <v>0</v>
      </c>
      <c r="N1357" s="425">
        <v>0</v>
      </c>
      <c r="O1357" s="425">
        <v>0</v>
      </c>
      <c r="P1357" s="425">
        <v>0</v>
      </c>
      <c r="Q1357" s="425">
        <v>0</v>
      </c>
      <c r="R1357" s="425">
        <v>0</v>
      </c>
      <c r="S1357" s="425">
        <v>0</v>
      </c>
      <c r="T1357" s="425">
        <v>0</v>
      </c>
      <c r="U1357" s="425">
        <v>0</v>
      </c>
      <c r="V1357" s="425">
        <v>0</v>
      </c>
      <c r="W1357" s="425">
        <v>0</v>
      </c>
      <c r="X1357" s="425">
        <v>0</v>
      </c>
      <c r="Y1357" s="425">
        <v>0</v>
      </c>
      <c r="Z1357" s="425">
        <v>0</v>
      </c>
      <c r="AA1357" s="425">
        <v>0</v>
      </c>
      <c r="AB1357" s="425">
        <v>0</v>
      </c>
      <c r="AC1357" s="425">
        <v>0</v>
      </c>
      <c r="AD1357" s="425">
        <v>0</v>
      </c>
      <c r="AE1357" s="425">
        <v>0</v>
      </c>
      <c r="AF1357" s="425">
        <v>0</v>
      </c>
      <c r="AG1357" s="425">
        <v>0</v>
      </c>
      <c r="AH1357" s="425">
        <v>0</v>
      </c>
      <c r="AI1357" s="425">
        <v>0</v>
      </c>
      <c r="AJ1357" s="425">
        <v>0</v>
      </c>
      <c r="AK1357" s="425">
        <v>0</v>
      </c>
      <c r="AL1357" s="425">
        <v>0</v>
      </c>
      <c r="AM1357" s="425">
        <v>0</v>
      </c>
      <c r="AN1357" s="425">
        <v>0</v>
      </c>
      <c r="AO1357" s="425">
        <v>0</v>
      </c>
      <c r="AP1357" s="425">
        <v>0</v>
      </c>
      <c r="AQ1357" s="425">
        <v>0</v>
      </c>
      <c r="AR1357" s="425">
        <v>0</v>
      </c>
      <c r="AS1357" s="425">
        <v>0</v>
      </c>
      <c r="AT1357" s="425">
        <v>0</v>
      </c>
      <c r="AU1357" s="425">
        <v>0</v>
      </c>
      <c r="AV1357" s="425">
        <v>0</v>
      </c>
      <c r="AW1357" s="425">
        <v>0</v>
      </c>
      <c r="AX1357" s="425">
        <v>0</v>
      </c>
      <c r="AY1357" s="425">
        <v>0</v>
      </c>
      <c r="AZ1357" s="425">
        <v>0</v>
      </c>
      <c r="BA1357" s="425">
        <v>0</v>
      </c>
      <c r="BB1357" s="425">
        <v>0</v>
      </c>
      <c r="BC1357" s="425">
        <v>0</v>
      </c>
      <c r="BD1357" s="425">
        <v>0</v>
      </c>
      <c r="BE1357" s="425">
        <v>0</v>
      </c>
      <c r="BF1357" s="425">
        <v>0</v>
      </c>
      <c r="BG1357" s="425">
        <v>0</v>
      </c>
      <c r="BH1357" s="425">
        <v>0</v>
      </c>
      <c r="BI1357" s="425">
        <v>0</v>
      </c>
      <c r="BJ1357" s="196"/>
      <c r="BK1357" s="196"/>
      <c r="BL1357" s="196"/>
      <c r="BM1357" s="196"/>
    </row>
    <row r="1358" spans="1:65" x14ac:dyDescent="0.35">
      <c r="A1358" s="196"/>
      <c r="B1358" s="196"/>
      <c r="C1358" s="402"/>
      <c r="D1358" s="404"/>
      <c r="E1358" s="405">
        <v>5</v>
      </c>
      <c r="F1358" s="406"/>
      <c r="G1358" s="408"/>
      <c r="H1358" s="409"/>
      <c r="I1358" s="409"/>
      <c r="J1358" s="409"/>
      <c r="K1358" s="524"/>
      <c r="L1358" s="425">
        <v>0</v>
      </c>
      <c r="M1358" s="425">
        <v>0</v>
      </c>
      <c r="N1358" s="425">
        <v>0</v>
      </c>
      <c r="O1358" s="425">
        <v>0</v>
      </c>
      <c r="P1358" s="425">
        <v>0</v>
      </c>
      <c r="Q1358" s="425">
        <v>0</v>
      </c>
      <c r="R1358" s="425">
        <v>0</v>
      </c>
      <c r="S1358" s="425">
        <v>0</v>
      </c>
      <c r="T1358" s="425">
        <v>0</v>
      </c>
      <c r="U1358" s="425">
        <v>0</v>
      </c>
      <c r="V1358" s="425">
        <v>0</v>
      </c>
      <c r="W1358" s="425">
        <v>0</v>
      </c>
      <c r="X1358" s="425">
        <v>0</v>
      </c>
      <c r="Y1358" s="425">
        <v>0</v>
      </c>
      <c r="Z1358" s="425">
        <v>0</v>
      </c>
      <c r="AA1358" s="425">
        <v>0</v>
      </c>
      <c r="AB1358" s="425">
        <v>0</v>
      </c>
      <c r="AC1358" s="425">
        <v>0</v>
      </c>
      <c r="AD1358" s="425">
        <v>0</v>
      </c>
      <c r="AE1358" s="425">
        <v>0</v>
      </c>
      <c r="AF1358" s="425">
        <v>0</v>
      </c>
      <c r="AG1358" s="425">
        <v>0</v>
      </c>
      <c r="AH1358" s="425">
        <v>0</v>
      </c>
      <c r="AI1358" s="425">
        <v>0</v>
      </c>
      <c r="AJ1358" s="425">
        <v>0</v>
      </c>
      <c r="AK1358" s="425">
        <v>0</v>
      </c>
      <c r="AL1358" s="425">
        <v>0</v>
      </c>
      <c r="AM1358" s="425">
        <v>0</v>
      </c>
      <c r="AN1358" s="425">
        <v>0</v>
      </c>
      <c r="AO1358" s="425">
        <v>0</v>
      </c>
      <c r="AP1358" s="425">
        <v>0</v>
      </c>
      <c r="AQ1358" s="425">
        <v>0</v>
      </c>
      <c r="AR1358" s="425">
        <v>0</v>
      </c>
      <c r="AS1358" s="425">
        <v>0</v>
      </c>
      <c r="AT1358" s="425">
        <v>0</v>
      </c>
      <c r="AU1358" s="425">
        <v>0</v>
      </c>
      <c r="AV1358" s="425">
        <v>0</v>
      </c>
      <c r="AW1358" s="425">
        <v>0</v>
      </c>
      <c r="AX1358" s="425">
        <v>0</v>
      </c>
      <c r="AY1358" s="425">
        <v>0</v>
      </c>
      <c r="AZ1358" s="425">
        <v>0</v>
      </c>
      <c r="BA1358" s="425">
        <v>0</v>
      </c>
      <c r="BB1358" s="425">
        <v>0</v>
      </c>
      <c r="BC1358" s="425">
        <v>0</v>
      </c>
      <c r="BD1358" s="425">
        <v>0</v>
      </c>
      <c r="BE1358" s="425">
        <v>0</v>
      </c>
      <c r="BF1358" s="425">
        <v>0</v>
      </c>
      <c r="BG1358" s="425">
        <v>0</v>
      </c>
      <c r="BH1358" s="425">
        <v>0</v>
      </c>
      <c r="BI1358" s="425">
        <v>0</v>
      </c>
      <c r="BJ1358" s="196"/>
      <c r="BK1358" s="196"/>
      <c r="BL1358" s="196"/>
      <c r="BM1358" s="196"/>
    </row>
    <row r="1359" spans="1:65" x14ac:dyDescent="0.35">
      <c r="A1359" s="196"/>
      <c r="B1359" s="196"/>
      <c r="C1359" s="402"/>
      <c r="D1359" s="404"/>
      <c r="E1359" s="405">
        <v>6</v>
      </c>
      <c r="F1359" s="406"/>
      <c r="G1359" s="408"/>
      <c r="H1359" s="409"/>
      <c r="I1359" s="409"/>
      <c r="J1359" s="409"/>
      <c r="K1359" s="409"/>
      <c r="L1359" s="524"/>
      <c r="M1359" s="425">
        <v>0</v>
      </c>
      <c r="N1359" s="425">
        <v>0</v>
      </c>
      <c r="O1359" s="425">
        <v>0</v>
      </c>
      <c r="P1359" s="425">
        <v>0</v>
      </c>
      <c r="Q1359" s="425">
        <v>0</v>
      </c>
      <c r="R1359" s="425">
        <v>0</v>
      </c>
      <c r="S1359" s="425">
        <v>0</v>
      </c>
      <c r="T1359" s="425">
        <v>0</v>
      </c>
      <c r="U1359" s="425">
        <v>0</v>
      </c>
      <c r="V1359" s="425">
        <v>0</v>
      </c>
      <c r="W1359" s="425">
        <v>0</v>
      </c>
      <c r="X1359" s="425">
        <v>0</v>
      </c>
      <c r="Y1359" s="425">
        <v>0</v>
      </c>
      <c r="Z1359" s="425">
        <v>0</v>
      </c>
      <c r="AA1359" s="425">
        <v>0</v>
      </c>
      <c r="AB1359" s="425">
        <v>0</v>
      </c>
      <c r="AC1359" s="425">
        <v>0</v>
      </c>
      <c r="AD1359" s="425">
        <v>0</v>
      </c>
      <c r="AE1359" s="425">
        <v>0</v>
      </c>
      <c r="AF1359" s="425">
        <v>0</v>
      </c>
      <c r="AG1359" s="425">
        <v>0</v>
      </c>
      <c r="AH1359" s="425">
        <v>0</v>
      </c>
      <c r="AI1359" s="425">
        <v>0</v>
      </c>
      <c r="AJ1359" s="425">
        <v>0</v>
      </c>
      <c r="AK1359" s="425">
        <v>0</v>
      </c>
      <c r="AL1359" s="425">
        <v>0</v>
      </c>
      <c r="AM1359" s="425">
        <v>0</v>
      </c>
      <c r="AN1359" s="425">
        <v>0</v>
      </c>
      <c r="AO1359" s="425">
        <v>0</v>
      </c>
      <c r="AP1359" s="425">
        <v>0</v>
      </c>
      <c r="AQ1359" s="425">
        <v>0</v>
      </c>
      <c r="AR1359" s="425">
        <v>0</v>
      </c>
      <c r="AS1359" s="425">
        <v>0</v>
      </c>
      <c r="AT1359" s="425">
        <v>0</v>
      </c>
      <c r="AU1359" s="425">
        <v>0</v>
      </c>
      <c r="AV1359" s="425">
        <v>0</v>
      </c>
      <c r="AW1359" s="425">
        <v>0</v>
      </c>
      <c r="AX1359" s="425">
        <v>0</v>
      </c>
      <c r="AY1359" s="425">
        <v>0</v>
      </c>
      <c r="AZ1359" s="425">
        <v>0</v>
      </c>
      <c r="BA1359" s="425">
        <v>0</v>
      </c>
      <c r="BB1359" s="425">
        <v>0</v>
      </c>
      <c r="BC1359" s="425">
        <v>0</v>
      </c>
      <c r="BD1359" s="425">
        <v>0</v>
      </c>
      <c r="BE1359" s="425">
        <v>0</v>
      </c>
      <c r="BF1359" s="425">
        <v>0</v>
      </c>
      <c r="BG1359" s="425">
        <v>0</v>
      </c>
      <c r="BH1359" s="425">
        <v>0</v>
      </c>
      <c r="BI1359" s="425">
        <v>0</v>
      </c>
      <c r="BJ1359" s="196"/>
      <c r="BK1359" s="196"/>
      <c r="BL1359" s="196"/>
      <c r="BM1359" s="196"/>
    </row>
    <row r="1360" spans="1:65" x14ac:dyDescent="0.35">
      <c r="A1360" s="196"/>
      <c r="B1360" s="196"/>
      <c r="C1360" s="402"/>
      <c r="D1360" s="404"/>
      <c r="E1360" s="405">
        <v>7</v>
      </c>
      <c r="F1360" s="406"/>
      <c r="G1360" s="408"/>
      <c r="H1360" s="409"/>
      <c r="I1360" s="409"/>
      <c r="J1360" s="409"/>
      <c r="K1360" s="409"/>
      <c r="L1360" s="409"/>
      <c r="M1360" s="524"/>
      <c r="N1360" s="425">
        <v>0</v>
      </c>
      <c r="O1360" s="425">
        <v>0</v>
      </c>
      <c r="P1360" s="425">
        <v>0</v>
      </c>
      <c r="Q1360" s="425">
        <v>0</v>
      </c>
      <c r="R1360" s="425">
        <v>0</v>
      </c>
      <c r="S1360" s="425">
        <v>0</v>
      </c>
      <c r="T1360" s="425">
        <v>0</v>
      </c>
      <c r="U1360" s="425">
        <v>0</v>
      </c>
      <c r="V1360" s="425">
        <v>0</v>
      </c>
      <c r="W1360" s="425">
        <v>0</v>
      </c>
      <c r="X1360" s="425">
        <v>0</v>
      </c>
      <c r="Y1360" s="425">
        <v>0</v>
      </c>
      <c r="Z1360" s="425">
        <v>0</v>
      </c>
      <c r="AA1360" s="425">
        <v>0</v>
      </c>
      <c r="AB1360" s="425">
        <v>0</v>
      </c>
      <c r="AC1360" s="425">
        <v>0</v>
      </c>
      <c r="AD1360" s="425">
        <v>0</v>
      </c>
      <c r="AE1360" s="425">
        <v>0</v>
      </c>
      <c r="AF1360" s="425">
        <v>0</v>
      </c>
      <c r="AG1360" s="425">
        <v>0</v>
      </c>
      <c r="AH1360" s="425">
        <v>0</v>
      </c>
      <c r="AI1360" s="425">
        <v>0</v>
      </c>
      <c r="AJ1360" s="425">
        <v>0</v>
      </c>
      <c r="AK1360" s="425">
        <v>0</v>
      </c>
      <c r="AL1360" s="425">
        <v>0</v>
      </c>
      <c r="AM1360" s="425">
        <v>0</v>
      </c>
      <c r="AN1360" s="425">
        <v>0</v>
      </c>
      <c r="AO1360" s="425">
        <v>0</v>
      </c>
      <c r="AP1360" s="425">
        <v>0</v>
      </c>
      <c r="AQ1360" s="425">
        <v>0</v>
      </c>
      <c r="AR1360" s="425">
        <v>0</v>
      </c>
      <c r="AS1360" s="425">
        <v>0</v>
      </c>
      <c r="AT1360" s="425">
        <v>0</v>
      </c>
      <c r="AU1360" s="425">
        <v>0</v>
      </c>
      <c r="AV1360" s="425">
        <v>0</v>
      </c>
      <c r="AW1360" s="425">
        <v>0</v>
      </c>
      <c r="AX1360" s="425">
        <v>0</v>
      </c>
      <c r="AY1360" s="425">
        <v>0</v>
      </c>
      <c r="AZ1360" s="425">
        <v>0</v>
      </c>
      <c r="BA1360" s="425">
        <v>0</v>
      </c>
      <c r="BB1360" s="425">
        <v>0</v>
      </c>
      <c r="BC1360" s="425">
        <v>0</v>
      </c>
      <c r="BD1360" s="425">
        <v>0</v>
      </c>
      <c r="BE1360" s="425">
        <v>0</v>
      </c>
      <c r="BF1360" s="425">
        <v>0</v>
      </c>
      <c r="BG1360" s="425">
        <v>0</v>
      </c>
      <c r="BH1360" s="425">
        <v>0</v>
      </c>
      <c r="BI1360" s="425">
        <v>0</v>
      </c>
      <c r="BJ1360" s="196"/>
      <c r="BK1360" s="196"/>
      <c r="BL1360" s="196"/>
      <c r="BM1360" s="196"/>
    </row>
    <row r="1361" spans="1:65" x14ac:dyDescent="0.35">
      <c r="A1361" s="196"/>
      <c r="B1361" s="196"/>
      <c r="C1361" s="402"/>
      <c r="D1361" s="404"/>
      <c r="E1361" s="405">
        <v>8</v>
      </c>
      <c r="F1361" s="406"/>
      <c r="G1361" s="408"/>
      <c r="H1361" s="409"/>
      <c r="I1361" s="409"/>
      <c r="J1361" s="409"/>
      <c r="K1361" s="409"/>
      <c r="L1361" s="409"/>
      <c r="M1361" s="409"/>
      <c r="N1361" s="524"/>
      <c r="O1361" s="425">
        <v>0</v>
      </c>
      <c r="P1361" s="425">
        <v>0</v>
      </c>
      <c r="Q1361" s="425">
        <v>0</v>
      </c>
      <c r="R1361" s="425">
        <v>0</v>
      </c>
      <c r="S1361" s="425">
        <v>0</v>
      </c>
      <c r="T1361" s="425">
        <v>0</v>
      </c>
      <c r="U1361" s="425">
        <v>0</v>
      </c>
      <c r="V1361" s="425">
        <v>0</v>
      </c>
      <c r="W1361" s="425">
        <v>0</v>
      </c>
      <c r="X1361" s="425">
        <v>0</v>
      </c>
      <c r="Y1361" s="425">
        <v>0</v>
      </c>
      <c r="Z1361" s="425">
        <v>0</v>
      </c>
      <c r="AA1361" s="425">
        <v>0</v>
      </c>
      <c r="AB1361" s="425">
        <v>0</v>
      </c>
      <c r="AC1361" s="425">
        <v>0</v>
      </c>
      <c r="AD1361" s="425">
        <v>0</v>
      </c>
      <c r="AE1361" s="425">
        <v>0</v>
      </c>
      <c r="AF1361" s="425">
        <v>0</v>
      </c>
      <c r="AG1361" s="425">
        <v>0</v>
      </c>
      <c r="AH1361" s="425">
        <v>0</v>
      </c>
      <c r="AI1361" s="425">
        <v>0</v>
      </c>
      <c r="AJ1361" s="425">
        <v>0</v>
      </c>
      <c r="AK1361" s="425">
        <v>0</v>
      </c>
      <c r="AL1361" s="425">
        <v>0</v>
      </c>
      <c r="AM1361" s="425">
        <v>0</v>
      </c>
      <c r="AN1361" s="425">
        <v>0</v>
      </c>
      <c r="AO1361" s="425">
        <v>0</v>
      </c>
      <c r="AP1361" s="425">
        <v>0</v>
      </c>
      <c r="AQ1361" s="425">
        <v>0</v>
      </c>
      <c r="AR1361" s="425">
        <v>0</v>
      </c>
      <c r="AS1361" s="425">
        <v>0</v>
      </c>
      <c r="AT1361" s="425">
        <v>0</v>
      </c>
      <c r="AU1361" s="425">
        <v>0</v>
      </c>
      <c r="AV1361" s="425">
        <v>0</v>
      </c>
      <c r="AW1361" s="425">
        <v>0</v>
      </c>
      <c r="AX1361" s="425">
        <v>0</v>
      </c>
      <c r="AY1361" s="425">
        <v>0</v>
      </c>
      <c r="AZ1361" s="425">
        <v>0</v>
      </c>
      <c r="BA1361" s="425">
        <v>0</v>
      </c>
      <c r="BB1361" s="425">
        <v>0</v>
      </c>
      <c r="BC1361" s="425">
        <v>0</v>
      </c>
      <c r="BD1361" s="425">
        <v>0</v>
      </c>
      <c r="BE1361" s="425">
        <v>0</v>
      </c>
      <c r="BF1361" s="425">
        <v>0</v>
      </c>
      <c r="BG1361" s="425">
        <v>0</v>
      </c>
      <c r="BH1361" s="425">
        <v>0</v>
      </c>
      <c r="BI1361" s="425">
        <v>0</v>
      </c>
      <c r="BJ1361" s="196"/>
      <c r="BK1361" s="196"/>
      <c r="BL1361" s="196"/>
      <c r="BM1361" s="196"/>
    </row>
    <row r="1362" spans="1:65" x14ac:dyDescent="0.35">
      <c r="A1362" s="196"/>
      <c r="B1362" s="196"/>
      <c r="C1362" s="402"/>
      <c r="D1362" s="404"/>
      <c r="E1362" s="405">
        <v>9</v>
      </c>
      <c r="F1362" s="406"/>
      <c r="G1362" s="408"/>
      <c r="H1362" s="409"/>
      <c r="I1362" s="409"/>
      <c r="J1362" s="409"/>
      <c r="K1362" s="409"/>
      <c r="L1362" s="409"/>
      <c r="M1362" s="409"/>
      <c r="N1362" s="409"/>
      <c r="O1362" s="524"/>
      <c r="P1362" s="425">
        <v>0</v>
      </c>
      <c r="Q1362" s="425">
        <v>0</v>
      </c>
      <c r="R1362" s="425">
        <v>0</v>
      </c>
      <c r="S1362" s="425">
        <v>0</v>
      </c>
      <c r="T1362" s="425">
        <v>0</v>
      </c>
      <c r="U1362" s="425">
        <v>0</v>
      </c>
      <c r="V1362" s="425">
        <v>0</v>
      </c>
      <c r="W1362" s="425">
        <v>0</v>
      </c>
      <c r="X1362" s="425">
        <v>0</v>
      </c>
      <c r="Y1362" s="425">
        <v>0</v>
      </c>
      <c r="Z1362" s="425">
        <v>0</v>
      </c>
      <c r="AA1362" s="425">
        <v>0</v>
      </c>
      <c r="AB1362" s="425">
        <v>0</v>
      </c>
      <c r="AC1362" s="425">
        <v>0</v>
      </c>
      <c r="AD1362" s="425">
        <v>0</v>
      </c>
      <c r="AE1362" s="425">
        <v>0</v>
      </c>
      <c r="AF1362" s="425">
        <v>0</v>
      </c>
      <c r="AG1362" s="425">
        <v>0</v>
      </c>
      <c r="AH1362" s="425">
        <v>0</v>
      </c>
      <c r="AI1362" s="425">
        <v>0</v>
      </c>
      <c r="AJ1362" s="425">
        <v>0</v>
      </c>
      <c r="AK1362" s="425">
        <v>0</v>
      </c>
      <c r="AL1362" s="425">
        <v>0</v>
      </c>
      <c r="AM1362" s="425">
        <v>0</v>
      </c>
      <c r="AN1362" s="425">
        <v>0</v>
      </c>
      <c r="AO1362" s="425">
        <v>0</v>
      </c>
      <c r="AP1362" s="425">
        <v>0</v>
      </c>
      <c r="AQ1362" s="425">
        <v>0</v>
      </c>
      <c r="AR1362" s="425">
        <v>0</v>
      </c>
      <c r="AS1362" s="425">
        <v>0</v>
      </c>
      <c r="AT1362" s="425">
        <v>0</v>
      </c>
      <c r="AU1362" s="425">
        <v>0</v>
      </c>
      <c r="AV1362" s="425">
        <v>0</v>
      </c>
      <c r="AW1362" s="425">
        <v>0</v>
      </c>
      <c r="AX1362" s="425">
        <v>0</v>
      </c>
      <c r="AY1362" s="425">
        <v>0</v>
      </c>
      <c r="AZ1362" s="425">
        <v>0</v>
      </c>
      <c r="BA1362" s="425">
        <v>0</v>
      </c>
      <c r="BB1362" s="425">
        <v>0</v>
      </c>
      <c r="BC1362" s="425">
        <v>0</v>
      </c>
      <c r="BD1362" s="425">
        <v>0</v>
      </c>
      <c r="BE1362" s="425">
        <v>0</v>
      </c>
      <c r="BF1362" s="425">
        <v>0</v>
      </c>
      <c r="BG1362" s="425">
        <v>0</v>
      </c>
      <c r="BH1362" s="425">
        <v>0</v>
      </c>
      <c r="BI1362" s="425">
        <v>0</v>
      </c>
      <c r="BJ1362" s="196"/>
      <c r="BK1362" s="196"/>
      <c r="BL1362" s="196"/>
      <c r="BM1362" s="196"/>
    </row>
    <row r="1363" spans="1:65" x14ac:dyDescent="0.35">
      <c r="A1363" s="196"/>
      <c r="B1363" s="196"/>
      <c r="C1363" s="402"/>
      <c r="D1363" s="404"/>
      <c r="E1363" s="411">
        <v>10</v>
      </c>
      <c r="F1363" s="406"/>
      <c r="G1363" s="408"/>
      <c r="H1363" s="409"/>
      <c r="I1363" s="409"/>
      <c r="J1363" s="409"/>
      <c r="K1363" s="409"/>
      <c r="L1363" s="409"/>
      <c r="M1363" s="409"/>
      <c r="N1363" s="409"/>
      <c r="O1363" s="409"/>
      <c r="P1363" s="524"/>
      <c r="Q1363" s="425">
        <v>0</v>
      </c>
      <c r="R1363" s="425">
        <v>0</v>
      </c>
      <c r="S1363" s="425">
        <v>0</v>
      </c>
      <c r="T1363" s="425">
        <v>0</v>
      </c>
      <c r="U1363" s="425">
        <v>0</v>
      </c>
      <c r="V1363" s="425">
        <v>0</v>
      </c>
      <c r="W1363" s="425">
        <v>0</v>
      </c>
      <c r="X1363" s="425">
        <v>0</v>
      </c>
      <c r="Y1363" s="425">
        <v>0</v>
      </c>
      <c r="Z1363" s="425">
        <v>0</v>
      </c>
      <c r="AA1363" s="425">
        <v>0</v>
      </c>
      <c r="AB1363" s="425">
        <v>0</v>
      </c>
      <c r="AC1363" s="425">
        <v>0</v>
      </c>
      <c r="AD1363" s="425">
        <v>0</v>
      </c>
      <c r="AE1363" s="425">
        <v>0</v>
      </c>
      <c r="AF1363" s="425">
        <v>0</v>
      </c>
      <c r="AG1363" s="425">
        <v>0</v>
      </c>
      <c r="AH1363" s="425">
        <v>0</v>
      </c>
      <c r="AI1363" s="425">
        <v>0</v>
      </c>
      <c r="AJ1363" s="425">
        <v>0</v>
      </c>
      <c r="AK1363" s="425">
        <v>0</v>
      </c>
      <c r="AL1363" s="425">
        <v>0</v>
      </c>
      <c r="AM1363" s="425">
        <v>0</v>
      </c>
      <c r="AN1363" s="425">
        <v>0</v>
      </c>
      <c r="AO1363" s="425">
        <v>0</v>
      </c>
      <c r="AP1363" s="425">
        <v>0</v>
      </c>
      <c r="AQ1363" s="425">
        <v>0</v>
      </c>
      <c r="AR1363" s="425">
        <v>0</v>
      </c>
      <c r="AS1363" s="425">
        <v>0</v>
      </c>
      <c r="AT1363" s="425">
        <v>0</v>
      </c>
      <c r="AU1363" s="425">
        <v>0</v>
      </c>
      <c r="AV1363" s="425">
        <v>0</v>
      </c>
      <c r="AW1363" s="425">
        <v>0</v>
      </c>
      <c r="AX1363" s="425">
        <v>0</v>
      </c>
      <c r="AY1363" s="425">
        <v>0</v>
      </c>
      <c r="AZ1363" s="425">
        <v>0</v>
      </c>
      <c r="BA1363" s="425">
        <v>0</v>
      </c>
      <c r="BB1363" s="425">
        <v>0</v>
      </c>
      <c r="BC1363" s="425">
        <v>0</v>
      </c>
      <c r="BD1363" s="425">
        <v>0</v>
      </c>
      <c r="BE1363" s="425">
        <v>0</v>
      </c>
      <c r="BF1363" s="425">
        <v>0</v>
      </c>
      <c r="BG1363" s="425">
        <v>0</v>
      </c>
      <c r="BH1363" s="425">
        <v>0</v>
      </c>
      <c r="BI1363" s="425">
        <v>0</v>
      </c>
      <c r="BJ1363" s="196"/>
      <c r="BK1363" s="196"/>
      <c r="BL1363" s="196"/>
      <c r="BM1363" s="196"/>
    </row>
    <row r="1364" spans="1:65" x14ac:dyDescent="0.35">
      <c r="A1364" s="196"/>
      <c r="B1364" s="196"/>
      <c r="C1364" s="402">
        <v>0</v>
      </c>
      <c r="D1364" s="196"/>
      <c r="E1364" s="196"/>
      <c r="F1364" s="412"/>
      <c r="G1364" s="426">
        <v>0</v>
      </c>
      <c r="H1364" s="426">
        <v>0</v>
      </c>
      <c r="I1364" s="426">
        <v>0</v>
      </c>
      <c r="J1364" s="426">
        <v>0</v>
      </c>
      <c r="K1364" s="426">
        <v>0</v>
      </c>
      <c r="L1364" s="426">
        <v>0</v>
      </c>
      <c r="M1364" s="426">
        <v>0</v>
      </c>
      <c r="N1364" s="426">
        <v>0</v>
      </c>
      <c r="O1364" s="426">
        <v>0</v>
      </c>
      <c r="P1364" s="426">
        <v>0</v>
      </c>
      <c r="Q1364" s="426">
        <v>0</v>
      </c>
      <c r="R1364" s="426">
        <v>0</v>
      </c>
      <c r="S1364" s="426">
        <v>0</v>
      </c>
      <c r="T1364" s="426">
        <v>0</v>
      </c>
      <c r="U1364" s="426">
        <v>0</v>
      </c>
      <c r="V1364" s="426">
        <v>0</v>
      </c>
      <c r="W1364" s="426">
        <v>0</v>
      </c>
      <c r="X1364" s="426">
        <v>0</v>
      </c>
      <c r="Y1364" s="426">
        <v>0</v>
      </c>
      <c r="Z1364" s="426">
        <v>0</v>
      </c>
      <c r="AA1364" s="426">
        <v>0</v>
      </c>
      <c r="AB1364" s="426">
        <v>0</v>
      </c>
      <c r="AC1364" s="426">
        <v>0</v>
      </c>
      <c r="AD1364" s="426">
        <v>0</v>
      </c>
      <c r="AE1364" s="426">
        <v>0</v>
      </c>
      <c r="AF1364" s="426">
        <v>0</v>
      </c>
      <c r="AG1364" s="426">
        <v>0</v>
      </c>
      <c r="AH1364" s="426">
        <v>0</v>
      </c>
      <c r="AI1364" s="426">
        <v>0</v>
      </c>
      <c r="AJ1364" s="426">
        <v>0</v>
      </c>
      <c r="AK1364" s="426">
        <v>0</v>
      </c>
      <c r="AL1364" s="426">
        <v>0</v>
      </c>
      <c r="AM1364" s="426">
        <v>0</v>
      </c>
      <c r="AN1364" s="426">
        <v>0</v>
      </c>
      <c r="AO1364" s="426">
        <v>0</v>
      </c>
      <c r="AP1364" s="426">
        <v>0</v>
      </c>
      <c r="AQ1364" s="426">
        <v>0</v>
      </c>
      <c r="AR1364" s="426">
        <v>0</v>
      </c>
      <c r="AS1364" s="426">
        <v>0</v>
      </c>
      <c r="AT1364" s="426">
        <v>0</v>
      </c>
      <c r="AU1364" s="426">
        <v>0</v>
      </c>
      <c r="AV1364" s="426">
        <v>0</v>
      </c>
      <c r="AW1364" s="426">
        <v>0</v>
      </c>
      <c r="AX1364" s="426">
        <v>0</v>
      </c>
      <c r="AY1364" s="426">
        <v>0</v>
      </c>
      <c r="AZ1364" s="426">
        <v>0</v>
      </c>
      <c r="BA1364" s="426">
        <v>0</v>
      </c>
      <c r="BB1364" s="426">
        <v>0</v>
      </c>
      <c r="BC1364" s="426">
        <v>0</v>
      </c>
      <c r="BD1364" s="426">
        <v>0</v>
      </c>
      <c r="BE1364" s="426">
        <v>0</v>
      </c>
      <c r="BF1364" s="426">
        <v>0</v>
      </c>
      <c r="BG1364" s="426">
        <v>0</v>
      </c>
      <c r="BH1364" s="426">
        <v>0</v>
      </c>
      <c r="BI1364" s="426">
        <v>0</v>
      </c>
      <c r="BJ1364" s="196"/>
      <c r="BK1364" s="196"/>
      <c r="BL1364" s="196"/>
      <c r="BM1364" s="196"/>
    </row>
    <row r="1365" spans="1:65" x14ac:dyDescent="0.35">
      <c r="A1365" s="196"/>
      <c r="B1365" s="397">
        <v>0</v>
      </c>
      <c r="C1365" s="398"/>
      <c r="D1365" s="399" t="s">
        <v>499</v>
      </c>
      <c r="E1365" s="398"/>
      <c r="F1365" s="400"/>
      <c r="G1365" s="401">
        <v>0</v>
      </c>
      <c r="H1365" s="401">
        <v>0</v>
      </c>
      <c r="I1365" s="401">
        <v>0</v>
      </c>
      <c r="J1365" s="401">
        <v>0</v>
      </c>
      <c r="K1365" s="401">
        <v>0</v>
      </c>
      <c r="L1365" s="401">
        <v>0</v>
      </c>
      <c r="M1365" s="401">
        <v>0</v>
      </c>
      <c r="N1365" s="401">
        <v>0</v>
      </c>
      <c r="O1365" s="401">
        <v>0</v>
      </c>
      <c r="P1365" s="401">
        <v>0</v>
      </c>
      <c r="Q1365" s="401">
        <v>0</v>
      </c>
      <c r="R1365" s="401">
        <v>0</v>
      </c>
      <c r="S1365" s="401">
        <v>0</v>
      </c>
      <c r="T1365" s="401">
        <v>0</v>
      </c>
      <c r="U1365" s="401">
        <v>0</v>
      </c>
      <c r="V1365" s="401">
        <v>0</v>
      </c>
      <c r="W1365" s="401">
        <v>0</v>
      </c>
      <c r="X1365" s="401">
        <v>0</v>
      </c>
      <c r="Y1365" s="401">
        <v>0</v>
      </c>
      <c r="Z1365" s="401">
        <v>0</v>
      </c>
      <c r="AA1365" s="401">
        <v>0</v>
      </c>
      <c r="AB1365" s="401">
        <v>0</v>
      </c>
      <c r="AC1365" s="401">
        <v>0</v>
      </c>
      <c r="AD1365" s="401">
        <v>0</v>
      </c>
      <c r="AE1365" s="401">
        <v>0</v>
      </c>
      <c r="AF1365" s="401">
        <v>0</v>
      </c>
      <c r="AG1365" s="401">
        <v>0</v>
      </c>
      <c r="AH1365" s="401">
        <v>0</v>
      </c>
      <c r="AI1365" s="401">
        <v>0</v>
      </c>
      <c r="AJ1365" s="401">
        <v>0</v>
      </c>
      <c r="AK1365" s="401">
        <v>0</v>
      </c>
      <c r="AL1365" s="401">
        <v>0</v>
      </c>
      <c r="AM1365" s="401">
        <v>0</v>
      </c>
      <c r="AN1365" s="401">
        <v>0</v>
      </c>
      <c r="AO1365" s="401">
        <v>0</v>
      </c>
      <c r="AP1365" s="401">
        <v>0</v>
      </c>
      <c r="AQ1365" s="401">
        <v>0</v>
      </c>
      <c r="AR1365" s="401">
        <v>0</v>
      </c>
      <c r="AS1365" s="401">
        <v>0</v>
      </c>
      <c r="AT1365" s="401">
        <v>0</v>
      </c>
      <c r="AU1365" s="401">
        <v>0</v>
      </c>
      <c r="AV1365" s="401">
        <v>0</v>
      </c>
      <c r="AW1365" s="401">
        <v>0</v>
      </c>
      <c r="AX1365" s="401">
        <v>0</v>
      </c>
      <c r="AY1365" s="401">
        <v>0</v>
      </c>
      <c r="AZ1365" s="401">
        <v>0</v>
      </c>
      <c r="BA1365" s="401">
        <v>0</v>
      </c>
      <c r="BB1365" s="401">
        <v>0</v>
      </c>
      <c r="BC1365" s="401">
        <v>0</v>
      </c>
      <c r="BD1365" s="401">
        <v>0</v>
      </c>
      <c r="BE1365" s="401">
        <v>0</v>
      </c>
      <c r="BF1365" s="401">
        <v>0</v>
      </c>
      <c r="BG1365" s="401">
        <v>0</v>
      </c>
      <c r="BH1365" s="401">
        <v>0</v>
      </c>
      <c r="BI1365" s="401">
        <v>0</v>
      </c>
      <c r="BJ1365" s="196"/>
      <c r="BK1365" s="196"/>
      <c r="BL1365" s="196"/>
      <c r="BM1365" s="196"/>
    </row>
    <row r="1366" spans="1:65" ht="118" x14ac:dyDescent="0.35">
      <c r="A1366" s="196"/>
      <c r="B1366" s="196"/>
      <c r="C1366" s="402"/>
      <c r="D1366" s="404" t="s">
        <v>500</v>
      </c>
      <c r="E1366" s="405">
        <v>0</v>
      </c>
      <c r="F1366" s="406"/>
      <c r="G1366" s="407"/>
      <c r="H1366" s="407"/>
      <c r="I1366" s="407"/>
      <c r="J1366" s="407"/>
      <c r="K1366" s="407"/>
      <c r="L1366" s="407"/>
      <c r="M1366" s="407"/>
      <c r="N1366" s="407"/>
      <c r="O1366" s="407"/>
      <c r="P1366" s="407"/>
      <c r="Q1366" s="425"/>
      <c r="R1366" s="425"/>
      <c r="S1366" s="425"/>
      <c r="T1366" s="425"/>
      <c r="U1366" s="425"/>
      <c r="V1366" s="425"/>
      <c r="W1366" s="425"/>
      <c r="X1366" s="425"/>
      <c r="Y1366" s="425"/>
      <c r="Z1366" s="425"/>
      <c r="AA1366" s="425"/>
      <c r="AB1366" s="425"/>
      <c r="AC1366" s="425"/>
      <c r="AD1366" s="425"/>
      <c r="AE1366" s="425"/>
      <c r="AF1366" s="425"/>
      <c r="AG1366" s="425"/>
      <c r="AH1366" s="425"/>
      <c r="AI1366" s="425"/>
      <c r="AJ1366" s="425"/>
      <c r="AK1366" s="425"/>
      <c r="AL1366" s="425"/>
      <c r="AM1366" s="425"/>
      <c r="AN1366" s="425"/>
      <c r="AO1366" s="425"/>
      <c r="AP1366" s="425"/>
      <c r="AQ1366" s="425"/>
      <c r="AR1366" s="425"/>
      <c r="AS1366" s="425"/>
      <c r="AT1366" s="425"/>
      <c r="AU1366" s="425"/>
      <c r="AV1366" s="425"/>
      <c r="AW1366" s="425"/>
      <c r="AX1366" s="425"/>
      <c r="AY1366" s="425"/>
      <c r="AZ1366" s="425"/>
      <c r="BA1366" s="425"/>
      <c r="BB1366" s="425"/>
      <c r="BC1366" s="425"/>
      <c r="BD1366" s="425"/>
      <c r="BE1366" s="425"/>
      <c r="BF1366" s="425"/>
      <c r="BG1366" s="425"/>
      <c r="BH1366" s="425"/>
      <c r="BI1366" s="425"/>
      <c r="BJ1366" s="196"/>
      <c r="BK1366" s="196"/>
      <c r="BL1366" s="196"/>
      <c r="BM1366" s="196"/>
    </row>
    <row r="1367" spans="1:65" x14ac:dyDescent="0.35">
      <c r="A1367" s="196"/>
      <c r="B1367" s="196"/>
      <c r="C1367" s="402"/>
      <c r="D1367" s="404"/>
      <c r="E1367" s="405">
        <v>1</v>
      </c>
      <c r="F1367" s="406"/>
      <c r="G1367" s="523"/>
      <c r="H1367" s="425">
        <v>0</v>
      </c>
      <c r="I1367" s="425">
        <v>0</v>
      </c>
      <c r="J1367" s="425">
        <v>0</v>
      </c>
      <c r="K1367" s="425">
        <v>0</v>
      </c>
      <c r="L1367" s="425">
        <v>0</v>
      </c>
      <c r="M1367" s="425">
        <v>0</v>
      </c>
      <c r="N1367" s="425">
        <v>0</v>
      </c>
      <c r="O1367" s="425">
        <v>0</v>
      </c>
      <c r="P1367" s="425">
        <v>0</v>
      </c>
      <c r="Q1367" s="425">
        <v>0</v>
      </c>
      <c r="R1367" s="425">
        <v>0</v>
      </c>
      <c r="S1367" s="425">
        <v>0</v>
      </c>
      <c r="T1367" s="425">
        <v>0</v>
      </c>
      <c r="U1367" s="425">
        <v>0</v>
      </c>
      <c r="V1367" s="425">
        <v>0</v>
      </c>
      <c r="W1367" s="425">
        <v>0</v>
      </c>
      <c r="X1367" s="425">
        <v>0</v>
      </c>
      <c r="Y1367" s="425">
        <v>0</v>
      </c>
      <c r="Z1367" s="425">
        <v>0</v>
      </c>
      <c r="AA1367" s="425">
        <v>0</v>
      </c>
      <c r="AB1367" s="425">
        <v>0</v>
      </c>
      <c r="AC1367" s="425">
        <v>0</v>
      </c>
      <c r="AD1367" s="425">
        <v>0</v>
      </c>
      <c r="AE1367" s="425">
        <v>0</v>
      </c>
      <c r="AF1367" s="425">
        <v>0</v>
      </c>
      <c r="AG1367" s="425">
        <v>0</v>
      </c>
      <c r="AH1367" s="425">
        <v>0</v>
      </c>
      <c r="AI1367" s="425">
        <v>0</v>
      </c>
      <c r="AJ1367" s="425">
        <v>0</v>
      </c>
      <c r="AK1367" s="425">
        <v>0</v>
      </c>
      <c r="AL1367" s="425">
        <v>0</v>
      </c>
      <c r="AM1367" s="425">
        <v>0</v>
      </c>
      <c r="AN1367" s="425">
        <v>0</v>
      </c>
      <c r="AO1367" s="425">
        <v>0</v>
      </c>
      <c r="AP1367" s="425">
        <v>0</v>
      </c>
      <c r="AQ1367" s="425">
        <v>0</v>
      </c>
      <c r="AR1367" s="425">
        <v>0</v>
      </c>
      <c r="AS1367" s="425">
        <v>0</v>
      </c>
      <c r="AT1367" s="425">
        <v>0</v>
      </c>
      <c r="AU1367" s="425">
        <v>0</v>
      </c>
      <c r="AV1367" s="425">
        <v>0</v>
      </c>
      <c r="AW1367" s="425">
        <v>0</v>
      </c>
      <c r="AX1367" s="425">
        <v>0</v>
      </c>
      <c r="AY1367" s="425">
        <v>0</v>
      </c>
      <c r="AZ1367" s="425">
        <v>0</v>
      </c>
      <c r="BA1367" s="425">
        <v>0</v>
      </c>
      <c r="BB1367" s="425">
        <v>0</v>
      </c>
      <c r="BC1367" s="425">
        <v>0</v>
      </c>
      <c r="BD1367" s="425">
        <v>0</v>
      </c>
      <c r="BE1367" s="425">
        <v>0</v>
      </c>
      <c r="BF1367" s="425">
        <v>0</v>
      </c>
      <c r="BG1367" s="425">
        <v>0</v>
      </c>
      <c r="BH1367" s="425">
        <v>0</v>
      </c>
      <c r="BI1367" s="425">
        <v>0</v>
      </c>
      <c r="BJ1367" s="196"/>
      <c r="BK1367" s="196"/>
      <c r="BL1367" s="196"/>
      <c r="BM1367" s="196"/>
    </row>
    <row r="1368" spans="1:65" x14ac:dyDescent="0.35">
      <c r="A1368" s="196"/>
      <c r="B1368" s="196"/>
      <c r="C1368" s="402"/>
      <c r="D1368" s="404"/>
      <c r="E1368" s="405">
        <v>2</v>
      </c>
      <c r="F1368" s="406"/>
      <c r="G1368" s="408"/>
      <c r="H1368" s="524"/>
      <c r="I1368" s="425">
        <v>0</v>
      </c>
      <c r="J1368" s="425">
        <v>0</v>
      </c>
      <c r="K1368" s="425">
        <v>0</v>
      </c>
      <c r="L1368" s="425">
        <v>0</v>
      </c>
      <c r="M1368" s="425">
        <v>0</v>
      </c>
      <c r="N1368" s="425">
        <v>0</v>
      </c>
      <c r="O1368" s="425">
        <v>0</v>
      </c>
      <c r="P1368" s="425">
        <v>0</v>
      </c>
      <c r="Q1368" s="425">
        <v>0</v>
      </c>
      <c r="R1368" s="425">
        <v>0</v>
      </c>
      <c r="S1368" s="425">
        <v>0</v>
      </c>
      <c r="T1368" s="425">
        <v>0</v>
      </c>
      <c r="U1368" s="425">
        <v>0</v>
      </c>
      <c r="V1368" s="425">
        <v>0</v>
      </c>
      <c r="W1368" s="425">
        <v>0</v>
      </c>
      <c r="X1368" s="425">
        <v>0</v>
      </c>
      <c r="Y1368" s="425">
        <v>0</v>
      </c>
      <c r="Z1368" s="425">
        <v>0</v>
      </c>
      <c r="AA1368" s="425">
        <v>0</v>
      </c>
      <c r="AB1368" s="425">
        <v>0</v>
      </c>
      <c r="AC1368" s="425">
        <v>0</v>
      </c>
      <c r="AD1368" s="425">
        <v>0</v>
      </c>
      <c r="AE1368" s="425">
        <v>0</v>
      </c>
      <c r="AF1368" s="425">
        <v>0</v>
      </c>
      <c r="AG1368" s="425">
        <v>0</v>
      </c>
      <c r="AH1368" s="425">
        <v>0</v>
      </c>
      <c r="AI1368" s="425">
        <v>0</v>
      </c>
      <c r="AJ1368" s="425">
        <v>0</v>
      </c>
      <c r="AK1368" s="425">
        <v>0</v>
      </c>
      <c r="AL1368" s="425">
        <v>0</v>
      </c>
      <c r="AM1368" s="425">
        <v>0</v>
      </c>
      <c r="AN1368" s="425">
        <v>0</v>
      </c>
      <c r="AO1368" s="425">
        <v>0</v>
      </c>
      <c r="AP1368" s="425">
        <v>0</v>
      </c>
      <c r="AQ1368" s="425">
        <v>0</v>
      </c>
      <c r="AR1368" s="425">
        <v>0</v>
      </c>
      <c r="AS1368" s="425">
        <v>0</v>
      </c>
      <c r="AT1368" s="425">
        <v>0</v>
      </c>
      <c r="AU1368" s="425">
        <v>0</v>
      </c>
      <c r="AV1368" s="425">
        <v>0</v>
      </c>
      <c r="AW1368" s="425">
        <v>0</v>
      </c>
      <c r="AX1368" s="425">
        <v>0</v>
      </c>
      <c r="AY1368" s="425">
        <v>0</v>
      </c>
      <c r="AZ1368" s="425">
        <v>0</v>
      </c>
      <c r="BA1368" s="425">
        <v>0</v>
      </c>
      <c r="BB1368" s="425">
        <v>0</v>
      </c>
      <c r="BC1368" s="425">
        <v>0</v>
      </c>
      <c r="BD1368" s="425">
        <v>0</v>
      </c>
      <c r="BE1368" s="425">
        <v>0</v>
      </c>
      <c r="BF1368" s="425">
        <v>0</v>
      </c>
      <c r="BG1368" s="425">
        <v>0</v>
      </c>
      <c r="BH1368" s="425">
        <v>0</v>
      </c>
      <c r="BI1368" s="425">
        <v>0</v>
      </c>
      <c r="BJ1368" s="407"/>
      <c r="BK1368" s="196"/>
      <c r="BL1368" s="196"/>
      <c r="BM1368" s="196"/>
    </row>
    <row r="1369" spans="1:65" x14ac:dyDescent="0.35">
      <c r="A1369" s="196"/>
      <c r="B1369" s="196"/>
      <c r="C1369" s="402"/>
      <c r="D1369" s="404"/>
      <c r="E1369" s="405">
        <v>3</v>
      </c>
      <c r="F1369" s="406"/>
      <c r="G1369" s="408"/>
      <c r="H1369" s="409"/>
      <c r="I1369" s="524"/>
      <c r="J1369" s="425">
        <v>0</v>
      </c>
      <c r="K1369" s="425">
        <v>0</v>
      </c>
      <c r="L1369" s="425">
        <v>0</v>
      </c>
      <c r="M1369" s="425">
        <v>0</v>
      </c>
      <c r="N1369" s="425">
        <v>0</v>
      </c>
      <c r="O1369" s="425">
        <v>0</v>
      </c>
      <c r="P1369" s="425">
        <v>0</v>
      </c>
      <c r="Q1369" s="425">
        <v>0</v>
      </c>
      <c r="R1369" s="425">
        <v>0</v>
      </c>
      <c r="S1369" s="425">
        <v>0</v>
      </c>
      <c r="T1369" s="425">
        <v>0</v>
      </c>
      <c r="U1369" s="425">
        <v>0</v>
      </c>
      <c r="V1369" s="425">
        <v>0</v>
      </c>
      <c r="W1369" s="425">
        <v>0</v>
      </c>
      <c r="X1369" s="425">
        <v>0</v>
      </c>
      <c r="Y1369" s="425">
        <v>0</v>
      </c>
      <c r="Z1369" s="425">
        <v>0</v>
      </c>
      <c r="AA1369" s="425">
        <v>0</v>
      </c>
      <c r="AB1369" s="425">
        <v>0</v>
      </c>
      <c r="AC1369" s="425">
        <v>0</v>
      </c>
      <c r="AD1369" s="425">
        <v>0</v>
      </c>
      <c r="AE1369" s="425">
        <v>0</v>
      </c>
      <c r="AF1369" s="425">
        <v>0</v>
      </c>
      <c r="AG1369" s="425">
        <v>0</v>
      </c>
      <c r="AH1369" s="425">
        <v>0</v>
      </c>
      <c r="AI1369" s="425">
        <v>0</v>
      </c>
      <c r="AJ1369" s="425">
        <v>0</v>
      </c>
      <c r="AK1369" s="425">
        <v>0</v>
      </c>
      <c r="AL1369" s="425">
        <v>0</v>
      </c>
      <c r="AM1369" s="425">
        <v>0</v>
      </c>
      <c r="AN1369" s="425">
        <v>0</v>
      </c>
      <c r="AO1369" s="425">
        <v>0</v>
      </c>
      <c r="AP1369" s="425">
        <v>0</v>
      </c>
      <c r="AQ1369" s="425">
        <v>0</v>
      </c>
      <c r="AR1369" s="425">
        <v>0</v>
      </c>
      <c r="AS1369" s="425">
        <v>0</v>
      </c>
      <c r="AT1369" s="425">
        <v>0</v>
      </c>
      <c r="AU1369" s="425">
        <v>0</v>
      </c>
      <c r="AV1369" s="425">
        <v>0</v>
      </c>
      <c r="AW1369" s="425">
        <v>0</v>
      </c>
      <c r="AX1369" s="425">
        <v>0</v>
      </c>
      <c r="AY1369" s="425">
        <v>0</v>
      </c>
      <c r="AZ1369" s="425">
        <v>0</v>
      </c>
      <c r="BA1369" s="425">
        <v>0</v>
      </c>
      <c r="BB1369" s="425">
        <v>0</v>
      </c>
      <c r="BC1369" s="425">
        <v>0</v>
      </c>
      <c r="BD1369" s="425">
        <v>0</v>
      </c>
      <c r="BE1369" s="425">
        <v>0</v>
      </c>
      <c r="BF1369" s="425">
        <v>0</v>
      </c>
      <c r="BG1369" s="425">
        <v>0</v>
      </c>
      <c r="BH1369" s="425">
        <v>0</v>
      </c>
      <c r="BI1369" s="425">
        <v>0</v>
      </c>
      <c r="BJ1369" s="196"/>
      <c r="BK1369" s="196"/>
      <c r="BL1369" s="196"/>
      <c r="BM1369" s="196"/>
    </row>
    <row r="1370" spans="1:65" x14ac:dyDescent="0.35">
      <c r="A1370" s="196"/>
      <c r="B1370" s="196"/>
      <c r="C1370" s="402"/>
      <c r="D1370" s="404"/>
      <c r="E1370" s="405">
        <v>4</v>
      </c>
      <c r="F1370" s="406"/>
      <c r="G1370" s="408"/>
      <c r="H1370" s="409"/>
      <c r="I1370" s="409"/>
      <c r="J1370" s="524"/>
      <c r="K1370" s="425">
        <v>0</v>
      </c>
      <c r="L1370" s="425">
        <v>0</v>
      </c>
      <c r="M1370" s="425">
        <v>0</v>
      </c>
      <c r="N1370" s="425">
        <v>0</v>
      </c>
      <c r="O1370" s="425">
        <v>0</v>
      </c>
      <c r="P1370" s="425">
        <v>0</v>
      </c>
      <c r="Q1370" s="425">
        <v>0</v>
      </c>
      <c r="R1370" s="425">
        <v>0</v>
      </c>
      <c r="S1370" s="425">
        <v>0</v>
      </c>
      <c r="T1370" s="425">
        <v>0</v>
      </c>
      <c r="U1370" s="425">
        <v>0</v>
      </c>
      <c r="V1370" s="425">
        <v>0</v>
      </c>
      <c r="W1370" s="425">
        <v>0</v>
      </c>
      <c r="X1370" s="425">
        <v>0</v>
      </c>
      <c r="Y1370" s="425">
        <v>0</v>
      </c>
      <c r="Z1370" s="425">
        <v>0</v>
      </c>
      <c r="AA1370" s="425">
        <v>0</v>
      </c>
      <c r="AB1370" s="425">
        <v>0</v>
      </c>
      <c r="AC1370" s="425">
        <v>0</v>
      </c>
      <c r="AD1370" s="425">
        <v>0</v>
      </c>
      <c r="AE1370" s="425">
        <v>0</v>
      </c>
      <c r="AF1370" s="425">
        <v>0</v>
      </c>
      <c r="AG1370" s="425">
        <v>0</v>
      </c>
      <c r="AH1370" s="425">
        <v>0</v>
      </c>
      <c r="AI1370" s="425">
        <v>0</v>
      </c>
      <c r="AJ1370" s="425">
        <v>0</v>
      </c>
      <c r="AK1370" s="425">
        <v>0</v>
      </c>
      <c r="AL1370" s="425">
        <v>0</v>
      </c>
      <c r="AM1370" s="425">
        <v>0</v>
      </c>
      <c r="AN1370" s="425">
        <v>0</v>
      </c>
      <c r="AO1370" s="425">
        <v>0</v>
      </c>
      <c r="AP1370" s="425">
        <v>0</v>
      </c>
      <c r="AQ1370" s="425">
        <v>0</v>
      </c>
      <c r="AR1370" s="425">
        <v>0</v>
      </c>
      <c r="AS1370" s="425">
        <v>0</v>
      </c>
      <c r="AT1370" s="425">
        <v>0</v>
      </c>
      <c r="AU1370" s="425">
        <v>0</v>
      </c>
      <c r="AV1370" s="425">
        <v>0</v>
      </c>
      <c r="AW1370" s="425">
        <v>0</v>
      </c>
      <c r="AX1370" s="425">
        <v>0</v>
      </c>
      <c r="AY1370" s="425">
        <v>0</v>
      </c>
      <c r="AZ1370" s="425">
        <v>0</v>
      </c>
      <c r="BA1370" s="425">
        <v>0</v>
      </c>
      <c r="BB1370" s="425">
        <v>0</v>
      </c>
      <c r="BC1370" s="425">
        <v>0</v>
      </c>
      <c r="BD1370" s="425">
        <v>0</v>
      </c>
      <c r="BE1370" s="425">
        <v>0</v>
      </c>
      <c r="BF1370" s="425">
        <v>0</v>
      </c>
      <c r="BG1370" s="425">
        <v>0</v>
      </c>
      <c r="BH1370" s="425">
        <v>0</v>
      </c>
      <c r="BI1370" s="425">
        <v>0</v>
      </c>
      <c r="BJ1370" s="196"/>
      <c r="BK1370" s="196"/>
      <c r="BL1370" s="196"/>
      <c r="BM1370" s="196"/>
    </row>
    <row r="1371" spans="1:65" x14ac:dyDescent="0.35">
      <c r="A1371" s="196"/>
      <c r="B1371" s="196"/>
      <c r="C1371" s="402"/>
      <c r="D1371" s="404"/>
      <c r="E1371" s="405">
        <v>5</v>
      </c>
      <c r="F1371" s="406"/>
      <c r="G1371" s="408"/>
      <c r="H1371" s="409"/>
      <c r="I1371" s="409"/>
      <c r="J1371" s="409"/>
      <c r="K1371" s="524"/>
      <c r="L1371" s="425">
        <v>0</v>
      </c>
      <c r="M1371" s="425">
        <v>0</v>
      </c>
      <c r="N1371" s="425">
        <v>0</v>
      </c>
      <c r="O1371" s="425">
        <v>0</v>
      </c>
      <c r="P1371" s="425">
        <v>0</v>
      </c>
      <c r="Q1371" s="425">
        <v>0</v>
      </c>
      <c r="R1371" s="425">
        <v>0</v>
      </c>
      <c r="S1371" s="425">
        <v>0</v>
      </c>
      <c r="T1371" s="425">
        <v>0</v>
      </c>
      <c r="U1371" s="425">
        <v>0</v>
      </c>
      <c r="V1371" s="425">
        <v>0</v>
      </c>
      <c r="W1371" s="425">
        <v>0</v>
      </c>
      <c r="X1371" s="425">
        <v>0</v>
      </c>
      <c r="Y1371" s="425">
        <v>0</v>
      </c>
      <c r="Z1371" s="425">
        <v>0</v>
      </c>
      <c r="AA1371" s="425">
        <v>0</v>
      </c>
      <c r="AB1371" s="425">
        <v>0</v>
      </c>
      <c r="AC1371" s="425">
        <v>0</v>
      </c>
      <c r="AD1371" s="425">
        <v>0</v>
      </c>
      <c r="AE1371" s="425">
        <v>0</v>
      </c>
      <c r="AF1371" s="425">
        <v>0</v>
      </c>
      <c r="AG1371" s="425">
        <v>0</v>
      </c>
      <c r="AH1371" s="425">
        <v>0</v>
      </c>
      <c r="AI1371" s="425">
        <v>0</v>
      </c>
      <c r="AJ1371" s="425">
        <v>0</v>
      </c>
      <c r="AK1371" s="425">
        <v>0</v>
      </c>
      <c r="AL1371" s="425">
        <v>0</v>
      </c>
      <c r="AM1371" s="425">
        <v>0</v>
      </c>
      <c r="AN1371" s="425">
        <v>0</v>
      </c>
      <c r="AO1371" s="425">
        <v>0</v>
      </c>
      <c r="AP1371" s="425">
        <v>0</v>
      </c>
      <c r="AQ1371" s="425">
        <v>0</v>
      </c>
      <c r="AR1371" s="425">
        <v>0</v>
      </c>
      <c r="AS1371" s="425">
        <v>0</v>
      </c>
      <c r="AT1371" s="425">
        <v>0</v>
      </c>
      <c r="AU1371" s="425">
        <v>0</v>
      </c>
      <c r="AV1371" s="425">
        <v>0</v>
      </c>
      <c r="AW1371" s="425">
        <v>0</v>
      </c>
      <c r="AX1371" s="425">
        <v>0</v>
      </c>
      <c r="AY1371" s="425">
        <v>0</v>
      </c>
      <c r="AZ1371" s="425">
        <v>0</v>
      </c>
      <c r="BA1371" s="425">
        <v>0</v>
      </c>
      <c r="BB1371" s="425">
        <v>0</v>
      </c>
      <c r="BC1371" s="425">
        <v>0</v>
      </c>
      <c r="BD1371" s="425">
        <v>0</v>
      </c>
      <c r="BE1371" s="425">
        <v>0</v>
      </c>
      <c r="BF1371" s="425">
        <v>0</v>
      </c>
      <c r="BG1371" s="425">
        <v>0</v>
      </c>
      <c r="BH1371" s="425">
        <v>0</v>
      </c>
      <c r="BI1371" s="425">
        <v>0</v>
      </c>
      <c r="BJ1371" s="196"/>
      <c r="BK1371" s="196"/>
      <c r="BL1371" s="196"/>
      <c r="BM1371" s="196"/>
    </row>
    <row r="1372" spans="1:65" x14ac:dyDescent="0.35">
      <c r="A1372" s="196"/>
      <c r="B1372" s="196"/>
      <c r="C1372" s="402"/>
      <c r="D1372" s="404"/>
      <c r="E1372" s="405">
        <v>6</v>
      </c>
      <c r="F1372" s="406"/>
      <c r="G1372" s="408"/>
      <c r="H1372" s="409"/>
      <c r="I1372" s="409"/>
      <c r="J1372" s="409"/>
      <c r="K1372" s="409"/>
      <c r="L1372" s="524"/>
      <c r="M1372" s="425">
        <v>0</v>
      </c>
      <c r="N1372" s="425">
        <v>0</v>
      </c>
      <c r="O1372" s="425">
        <v>0</v>
      </c>
      <c r="P1372" s="425">
        <v>0</v>
      </c>
      <c r="Q1372" s="425">
        <v>0</v>
      </c>
      <c r="R1372" s="425">
        <v>0</v>
      </c>
      <c r="S1372" s="425">
        <v>0</v>
      </c>
      <c r="T1372" s="425">
        <v>0</v>
      </c>
      <c r="U1372" s="425">
        <v>0</v>
      </c>
      <c r="V1372" s="425">
        <v>0</v>
      </c>
      <c r="W1372" s="425">
        <v>0</v>
      </c>
      <c r="X1372" s="425">
        <v>0</v>
      </c>
      <c r="Y1372" s="425">
        <v>0</v>
      </c>
      <c r="Z1372" s="425">
        <v>0</v>
      </c>
      <c r="AA1372" s="425">
        <v>0</v>
      </c>
      <c r="AB1372" s="425">
        <v>0</v>
      </c>
      <c r="AC1372" s="425">
        <v>0</v>
      </c>
      <c r="AD1372" s="425">
        <v>0</v>
      </c>
      <c r="AE1372" s="425">
        <v>0</v>
      </c>
      <c r="AF1372" s="425">
        <v>0</v>
      </c>
      <c r="AG1372" s="425">
        <v>0</v>
      </c>
      <c r="AH1372" s="425">
        <v>0</v>
      </c>
      <c r="AI1372" s="425">
        <v>0</v>
      </c>
      <c r="AJ1372" s="425">
        <v>0</v>
      </c>
      <c r="AK1372" s="425">
        <v>0</v>
      </c>
      <c r="AL1372" s="425">
        <v>0</v>
      </c>
      <c r="AM1372" s="425">
        <v>0</v>
      </c>
      <c r="AN1372" s="425">
        <v>0</v>
      </c>
      <c r="AO1372" s="425">
        <v>0</v>
      </c>
      <c r="AP1372" s="425">
        <v>0</v>
      </c>
      <c r="AQ1372" s="425">
        <v>0</v>
      </c>
      <c r="AR1372" s="425">
        <v>0</v>
      </c>
      <c r="AS1372" s="425">
        <v>0</v>
      </c>
      <c r="AT1372" s="425">
        <v>0</v>
      </c>
      <c r="AU1372" s="425">
        <v>0</v>
      </c>
      <c r="AV1372" s="425">
        <v>0</v>
      </c>
      <c r="AW1372" s="425">
        <v>0</v>
      </c>
      <c r="AX1372" s="425">
        <v>0</v>
      </c>
      <c r="AY1372" s="425">
        <v>0</v>
      </c>
      <c r="AZ1372" s="425">
        <v>0</v>
      </c>
      <c r="BA1372" s="425">
        <v>0</v>
      </c>
      <c r="BB1372" s="425">
        <v>0</v>
      </c>
      <c r="BC1372" s="425">
        <v>0</v>
      </c>
      <c r="BD1372" s="425">
        <v>0</v>
      </c>
      <c r="BE1372" s="425">
        <v>0</v>
      </c>
      <c r="BF1372" s="425">
        <v>0</v>
      </c>
      <c r="BG1372" s="425">
        <v>0</v>
      </c>
      <c r="BH1372" s="425">
        <v>0</v>
      </c>
      <c r="BI1372" s="425">
        <v>0</v>
      </c>
      <c r="BJ1372" s="196"/>
      <c r="BK1372" s="196"/>
      <c r="BL1372" s="196"/>
      <c r="BM1372" s="196"/>
    </row>
    <row r="1373" spans="1:65" x14ac:dyDescent="0.35">
      <c r="A1373" s="196"/>
      <c r="B1373" s="196"/>
      <c r="C1373" s="402"/>
      <c r="D1373" s="404"/>
      <c r="E1373" s="405">
        <v>7</v>
      </c>
      <c r="F1373" s="406"/>
      <c r="G1373" s="408"/>
      <c r="H1373" s="409"/>
      <c r="I1373" s="409"/>
      <c r="J1373" s="409"/>
      <c r="K1373" s="409"/>
      <c r="L1373" s="409"/>
      <c r="M1373" s="524"/>
      <c r="N1373" s="425">
        <v>0</v>
      </c>
      <c r="O1373" s="425">
        <v>0</v>
      </c>
      <c r="P1373" s="425">
        <v>0</v>
      </c>
      <c r="Q1373" s="425">
        <v>0</v>
      </c>
      <c r="R1373" s="425">
        <v>0</v>
      </c>
      <c r="S1373" s="425">
        <v>0</v>
      </c>
      <c r="T1373" s="425">
        <v>0</v>
      </c>
      <c r="U1373" s="425">
        <v>0</v>
      </c>
      <c r="V1373" s="425">
        <v>0</v>
      </c>
      <c r="W1373" s="425">
        <v>0</v>
      </c>
      <c r="X1373" s="425">
        <v>0</v>
      </c>
      <c r="Y1373" s="425">
        <v>0</v>
      </c>
      <c r="Z1373" s="425">
        <v>0</v>
      </c>
      <c r="AA1373" s="425">
        <v>0</v>
      </c>
      <c r="AB1373" s="425">
        <v>0</v>
      </c>
      <c r="AC1373" s="425">
        <v>0</v>
      </c>
      <c r="AD1373" s="425">
        <v>0</v>
      </c>
      <c r="AE1373" s="425">
        <v>0</v>
      </c>
      <c r="AF1373" s="425">
        <v>0</v>
      </c>
      <c r="AG1373" s="425">
        <v>0</v>
      </c>
      <c r="AH1373" s="425">
        <v>0</v>
      </c>
      <c r="AI1373" s="425">
        <v>0</v>
      </c>
      <c r="AJ1373" s="425">
        <v>0</v>
      </c>
      <c r="AK1373" s="425">
        <v>0</v>
      </c>
      <c r="AL1373" s="425">
        <v>0</v>
      </c>
      <c r="AM1373" s="425">
        <v>0</v>
      </c>
      <c r="AN1373" s="425">
        <v>0</v>
      </c>
      <c r="AO1373" s="425">
        <v>0</v>
      </c>
      <c r="AP1373" s="425">
        <v>0</v>
      </c>
      <c r="AQ1373" s="425">
        <v>0</v>
      </c>
      <c r="AR1373" s="425">
        <v>0</v>
      </c>
      <c r="AS1373" s="425">
        <v>0</v>
      </c>
      <c r="AT1373" s="425">
        <v>0</v>
      </c>
      <c r="AU1373" s="425">
        <v>0</v>
      </c>
      <c r="AV1373" s="425">
        <v>0</v>
      </c>
      <c r="AW1373" s="425">
        <v>0</v>
      </c>
      <c r="AX1373" s="425">
        <v>0</v>
      </c>
      <c r="AY1373" s="425">
        <v>0</v>
      </c>
      <c r="AZ1373" s="425">
        <v>0</v>
      </c>
      <c r="BA1373" s="425">
        <v>0</v>
      </c>
      <c r="BB1373" s="425">
        <v>0</v>
      </c>
      <c r="BC1373" s="425">
        <v>0</v>
      </c>
      <c r="BD1373" s="425">
        <v>0</v>
      </c>
      <c r="BE1373" s="425">
        <v>0</v>
      </c>
      <c r="BF1373" s="425">
        <v>0</v>
      </c>
      <c r="BG1373" s="425">
        <v>0</v>
      </c>
      <c r="BH1373" s="425">
        <v>0</v>
      </c>
      <c r="BI1373" s="425">
        <v>0</v>
      </c>
      <c r="BJ1373" s="196"/>
      <c r="BK1373" s="196"/>
      <c r="BL1373" s="196"/>
      <c r="BM1373" s="196"/>
    </row>
    <row r="1374" spans="1:65" x14ac:dyDescent="0.35">
      <c r="A1374" s="196"/>
      <c r="B1374" s="196"/>
      <c r="C1374" s="402"/>
      <c r="D1374" s="404"/>
      <c r="E1374" s="405">
        <v>8</v>
      </c>
      <c r="F1374" s="406"/>
      <c r="G1374" s="408"/>
      <c r="H1374" s="409"/>
      <c r="I1374" s="409"/>
      <c r="J1374" s="409"/>
      <c r="K1374" s="409"/>
      <c r="L1374" s="409"/>
      <c r="M1374" s="409"/>
      <c r="N1374" s="524"/>
      <c r="O1374" s="425">
        <v>0</v>
      </c>
      <c r="P1374" s="425">
        <v>0</v>
      </c>
      <c r="Q1374" s="425">
        <v>0</v>
      </c>
      <c r="R1374" s="425">
        <v>0</v>
      </c>
      <c r="S1374" s="425">
        <v>0</v>
      </c>
      <c r="T1374" s="425">
        <v>0</v>
      </c>
      <c r="U1374" s="425">
        <v>0</v>
      </c>
      <c r="V1374" s="425">
        <v>0</v>
      </c>
      <c r="W1374" s="425">
        <v>0</v>
      </c>
      <c r="X1374" s="425">
        <v>0</v>
      </c>
      <c r="Y1374" s="425">
        <v>0</v>
      </c>
      <c r="Z1374" s="425">
        <v>0</v>
      </c>
      <c r="AA1374" s="425">
        <v>0</v>
      </c>
      <c r="AB1374" s="425">
        <v>0</v>
      </c>
      <c r="AC1374" s="425">
        <v>0</v>
      </c>
      <c r="AD1374" s="425">
        <v>0</v>
      </c>
      <c r="AE1374" s="425">
        <v>0</v>
      </c>
      <c r="AF1374" s="425">
        <v>0</v>
      </c>
      <c r="AG1374" s="425">
        <v>0</v>
      </c>
      <c r="AH1374" s="425">
        <v>0</v>
      </c>
      <c r="AI1374" s="425">
        <v>0</v>
      </c>
      <c r="AJ1374" s="425">
        <v>0</v>
      </c>
      <c r="AK1374" s="425">
        <v>0</v>
      </c>
      <c r="AL1374" s="425">
        <v>0</v>
      </c>
      <c r="AM1374" s="425">
        <v>0</v>
      </c>
      <c r="AN1374" s="425">
        <v>0</v>
      </c>
      <c r="AO1374" s="425">
        <v>0</v>
      </c>
      <c r="AP1374" s="425">
        <v>0</v>
      </c>
      <c r="AQ1374" s="425">
        <v>0</v>
      </c>
      <c r="AR1374" s="425">
        <v>0</v>
      </c>
      <c r="AS1374" s="425">
        <v>0</v>
      </c>
      <c r="AT1374" s="425">
        <v>0</v>
      </c>
      <c r="AU1374" s="425">
        <v>0</v>
      </c>
      <c r="AV1374" s="425">
        <v>0</v>
      </c>
      <c r="AW1374" s="425">
        <v>0</v>
      </c>
      <c r="AX1374" s="425">
        <v>0</v>
      </c>
      <c r="AY1374" s="425">
        <v>0</v>
      </c>
      <c r="AZ1374" s="425">
        <v>0</v>
      </c>
      <c r="BA1374" s="425">
        <v>0</v>
      </c>
      <c r="BB1374" s="425">
        <v>0</v>
      </c>
      <c r="BC1374" s="425">
        <v>0</v>
      </c>
      <c r="BD1374" s="425">
        <v>0</v>
      </c>
      <c r="BE1374" s="425">
        <v>0</v>
      </c>
      <c r="BF1374" s="425">
        <v>0</v>
      </c>
      <c r="BG1374" s="425">
        <v>0</v>
      </c>
      <c r="BH1374" s="425">
        <v>0</v>
      </c>
      <c r="BI1374" s="425">
        <v>0</v>
      </c>
      <c r="BJ1374" s="196"/>
      <c r="BK1374" s="196"/>
      <c r="BL1374" s="196"/>
      <c r="BM1374" s="196"/>
    </row>
    <row r="1375" spans="1:65" x14ac:dyDescent="0.35">
      <c r="A1375" s="196"/>
      <c r="B1375" s="196"/>
      <c r="C1375" s="402"/>
      <c r="D1375" s="404"/>
      <c r="E1375" s="405">
        <v>9</v>
      </c>
      <c r="F1375" s="406"/>
      <c r="G1375" s="408"/>
      <c r="H1375" s="409"/>
      <c r="I1375" s="409"/>
      <c r="J1375" s="409"/>
      <c r="K1375" s="409"/>
      <c r="L1375" s="409"/>
      <c r="M1375" s="409"/>
      <c r="N1375" s="409"/>
      <c r="O1375" s="524"/>
      <c r="P1375" s="425">
        <v>0</v>
      </c>
      <c r="Q1375" s="425">
        <v>0</v>
      </c>
      <c r="R1375" s="425">
        <v>0</v>
      </c>
      <c r="S1375" s="425">
        <v>0</v>
      </c>
      <c r="T1375" s="425">
        <v>0</v>
      </c>
      <c r="U1375" s="425">
        <v>0</v>
      </c>
      <c r="V1375" s="425">
        <v>0</v>
      </c>
      <c r="W1375" s="425">
        <v>0</v>
      </c>
      <c r="X1375" s="425">
        <v>0</v>
      </c>
      <c r="Y1375" s="425">
        <v>0</v>
      </c>
      <c r="Z1375" s="425">
        <v>0</v>
      </c>
      <c r="AA1375" s="425">
        <v>0</v>
      </c>
      <c r="AB1375" s="425">
        <v>0</v>
      </c>
      <c r="AC1375" s="425">
        <v>0</v>
      </c>
      <c r="AD1375" s="425">
        <v>0</v>
      </c>
      <c r="AE1375" s="425">
        <v>0</v>
      </c>
      <c r="AF1375" s="425">
        <v>0</v>
      </c>
      <c r="AG1375" s="425">
        <v>0</v>
      </c>
      <c r="AH1375" s="425">
        <v>0</v>
      </c>
      <c r="AI1375" s="425">
        <v>0</v>
      </c>
      <c r="AJ1375" s="425">
        <v>0</v>
      </c>
      <c r="AK1375" s="425">
        <v>0</v>
      </c>
      <c r="AL1375" s="425">
        <v>0</v>
      </c>
      <c r="AM1375" s="425">
        <v>0</v>
      </c>
      <c r="AN1375" s="425">
        <v>0</v>
      </c>
      <c r="AO1375" s="425">
        <v>0</v>
      </c>
      <c r="AP1375" s="425">
        <v>0</v>
      </c>
      <c r="AQ1375" s="425">
        <v>0</v>
      </c>
      <c r="AR1375" s="425">
        <v>0</v>
      </c>
      <c r="AS1375" s="425">
        <v>0</v>
      </c>
      <c r="AT1375" s="425">
        <v>0</v>
      </c>
      <c r="AU1375" s="425">
        <v>0</v>
      </c>
      <c r="AV1375" s="425">
        <v>0</v>
      </c>
      <c r="AW1375" s="425">
        <v>0</v>
      </c>
      <c r="AX1375" s="425">
        <v>0</v>
      </c>
      <c r="AY1375" s="425">
        <v>0</v>
      </c>
      <c r="AZ1375" s="425">
        <v>0</v>
      </c>
      <c r="BA1375" s="425">
        <v>0</v>
      </c>
      <c r="BB1375" s="425">
        <v>0</v>
      </c>
      <c r="BC1375" s="425">
        <v>0</v>
      </c>
      <c r="BD1375" s="425">
        <v>0</v>
      </c>
      <c r="BE1375" s="425">
        <v>0</v>
      </c>
      <c r="BF1375" s="425">
        <v>0</v>
      </c>
      <c r="BG1375" s="425">
        <v>0</v>
      </c>
      <c r="BH1375" s="425">
        <v>0</v>
      </c>
      <c r="BI1375" s="425">
        <v>0</v>
      </c>
      <c r="BJ1375" s="196"/>
      <c r="BK1375" s="196"/>
      <c r="BL1375" s="196"/>
      <c r="BM1375" s="196"/>
    </row>
    <row r="1376" spans="1:65" x14ac:dyDescent="0.35">
      <c r="A1376" s="196"/>
      <c r="B1376" s="196"/>
      <c r="C1376" s="402"/>
      <c r="D1376" s="404"/>
      <c r="E1376" s="411">
        <v>10</v>
      </c>
      <c r="F1376" s="406"/>
      <c r="G1376" s="408"/>
      <c r="H1376" s="409"/>
      <c r="I1376" s="409"/>
      <c r="J1376" s="409"/>
      <c r="K1376" s="409"/>
      <c r="L1376" s="409"/>
      <c r="M1376" s="409"/>
      <c r="N1376" s="409"/>
      <c r="O1376" s="409"/>
      <c r="P1376" s="524"/>
      <c r="Q1376" s="425">
        <v>0</v>
      </c>
      <c r="R1376" s="425">
        <v>0</v>
      </c>
      <c r="S1376" s="425">
        <v>0</v>
      </c>
      <c r="T1376" s="425">
        <v>0</v>
      </c>
      <c r="U1376" s="425">
        <v>0</v>
      </c>
      <c r="V1376" s="425">
        <v>0</v>
      </c>
      <c r="W1376" s="425">
        <v>0</v>
      </c>
      <c r="X1376" s="425">
        <v>0</v>
      </c>
      <c r="Y1376" s="425">
        <v>0</v>
      </c>
      <c r="Z1376" s="425">
        <v>0</v>
      </c>
      <c r="AA1376" s="425">
        <v>0</v>
      </c>
      <c r="AB1376" s="425">
        <v>0</v>
      </c>
      <c r="AC1376" s="425">
        <v>0</v>
      </c>
      <c r="AD1376" s="425">
        <v>0</v>
      </c>
      <c r="AE1376" s="425">
        <v>0</v>
      </c>
      <c r="AF1376" s="425">
        <v>0</v>
      </c>
      <c r="AG1376" s="425">
        <v>0</v>
      </c>
      <c r="AH1376" s="425">
        <v>0</v>
      </c>
      <c r="AI1376" s="425">
        <v>0</v>
      </c>
      <c r="AJ1376" s="425">
        <v>0</v>
      </c>
      <c r="AK1376" s="425">
        <v>0</v>
      </c>
      <c r="AL1376" s="425">
        <v>0</v>
      </c>
      <c r="AM1376" s="425">
        <v>0</v>
      </c>
      <c r="AN1376" s="425">
        <v>0</v>
      </c>
      <c r="AO1376" s="425">
        <v>0</v>
      </c>
      <c r="AP1376" s="425">
        <v>0</v>
      </c>
      <c r="AQ1376" s="425">
        <v>0</v>
      </c>
      <c r="AR1376" s="425">
        <v>0</v>
      </c>
      <c r="AS1376" s="425">
        <v>0</v>
      </c>
      <c r="AT1376" s="425">
        <v>0</v>
      </c>
      <c r="AU1376" s="425">
        <v>0</v>
      </c>
      <c r="AV1376" s="425">
        <v>0</v>
      </c>
      <c r="AW1376" s="425">
        <v>0</v>
      </c>
      <c r="AX1376" s="425">
        <v>0</v>
      </c>
      <c r="AY1376" s="425">
        <v>0</v>
      </c>
      <c r="AZ1376" s="425">
        <v>0</v>
      </c>
      <c r="BA1376" s="425">
        <v>0</v>
      </c>
      <c r="BB1376" s="425">
        <v>0</v>
      </c>
      <c r="BC1376" s="425">
        <v>0</v>
      </c>
      <c r="BD1376" s="425">
        <v>0</v>
      </c>
      <c r="BE1376" s="425">
        <v>0</v>
      </c>
      <c r="BF1376" s="425">
        <v>0</v>
      </c>
      <c r="BG1376" s="425">
        <v>0</v>
      </c>
      <c r="BH1376" s="425">
        <v>0</v>
      </c>
      <c r="BI1376" s="425">
        <v>0</v>
      </c>
      <c r="BJ1376" s="196"/>
      <c r="BK1376" s="196"/>
      <c r="BL1376" s="196"/>
      <c r="BM1376" s="196"/>
    </row>
    <row r="1377" spans="1:65" x14ac:dyDescent="0.35">
      <c r="A1377" s="196"/>
      <c r="B1377" s="196"/>
      <c r="C1377" s="402">
        <v>0</v>
      </c>
      <c r="D1377" s="196"/>
      <c r="E1377" s="196"/>
      <c r="F1377" s="412"/>
      <c r="G1377" s="426">
        <v>0</v>
      </c>
      <c r="H1377" s="426">
        <v>0</v>
      </c>
      <c r="I1377" s="426">
        <v>0</v>
      </c>
      <c r="J1377" s="426">
        <v>0</v>
      </c>
      <c r="K1377" s="426">
        <v>0</v>
      </c>
      <c r="L1377" s="426">
        <v>0</v>
      </c>
      <c r="M1377" s="426">
        <v>0</v>
      </c>
      <c r="N1377" s="426">
        <v>0</v>
      </c>
      <c r="O1377" s="426">
        <v>0</v>
      </c>
      <c r="P1377" s="426">
        <v>0</v>
      </c>
      <c r="Q1377" s="426">
        <v>0</v>
      </c>
      <c r="R1377" s="426">
        <v>0</v>
      </c>
      <c r="S1377" s="426">
        <v>0</v>
      </c>
      <c r="T1377" s="426">
        <v>0</v>
      </c>
      <c r="U1377" s="426">
        <v>0</v>
      </c>
      <c r="V1377" s="426">
        <v>0</v>
      </c>
      <c r="W1377" s="426">
        <v>0</v>
      </c>
      <c r="X1377" s="426">
        <v>0</v>
      </c>
      <c r="Y1377" s="426">
        <v>0</v>
      </c>
      <c r="Z1377" s="426">
        <v>0</v>
      </c>
      <c r="AA1377" s="426">
        <v>0</v>
      </c>
      <c r="AB1377" s="426">
        <v>0</v>
      </c>
      <c r="AC1377" s="426">
        <v>0</v>
      </c>
      <c r="AD1377" s="426">
        <v>0</v>
      </c>
      <c r="AE1377" s="426">
        <v>0</v>
      </c>
      <c r="AF1377" s="426">
        <v>0</v>
      </c>
      <c r="AG1377" s="426">
        <v>0</v>
      </c>
      <c r="AH1377" s="426">
        <v>0</v>
      </c>
      <c r="AI1377" s="426">
        <v>0</v>
      </c>
      <c r="AJ1377" s="426">
        <v>0</v>
      </c>
      <c r="AK1377" s="426">
        <v>0</v>
      </c>
      <c r="AL1377" s="426">
        <v>0</v>
      </c>
      <c r="AM1377" s="426">
        <v>0</v>
      </c>
      <c r="AN1377" s="426">
        <v>0</v>
      </c>
      <c r="AO1377" s="426">
        <v>0</v>
      </c>
      <c r="AP1377" s="426">
        <v>0</v>
      </c>
      <c r="AQ1377" s="426">
        <v>0</v>
      </c>
      <c r="AR1377" s="426">
        <v>0</v>
      </c>
      <c r="AS1377" s="426">
        <v>0</v>
      </c>
      <c r="AT1377" s="426">
        <v>0</v>
      </c>
      <c r="AU1377" s="426">
        <v>0</v>
      </c>
      <c r="AV1377" s="426">
        <v>0</v>
      </c>
      <c r="AW1377" s="426">
        <v>0</v>
      </c>
      <c r="AX1377" s="426">
        <v>0</v>
      </c>
      <c r="AY1377" s="426">
        <v>0</v>
      </c>
      <c r="AZ1377" s="426">
        <v>0</v>
      </c>
      <c r="BA1377" s="426">
        <v>0</v>
      </c>
      <c r="BB1377" s="426">
        <v>0</v>
      </c>
      <c r="BC1377" s="426">
        <v>0</v>
      </c>
      <c r="BD1377" s="426">
        <v>0</v>
      </c>
      <c r="BE1377" s="426">
        <v>0</v>
      </c>
      <c r="BF1377" s="426">
        <v>0</v>
      </c>
      <c r="BG1377" s="426">
        <v>0</v>
      </c>
      <c r="BH1377" s="426">
        <v>0</v>
      </c>
      <c r="BI1377" s="426">
        <v>0</v>
      </c>
      <c r="BJ1377" s="196"/>
      <c r="BK1377" s="196"/>
      <c r="BL1377" s="196"/>
      <c r="BM1377" s="196"/>
    </row>
    <row r="1378" spans="1:65" x14ac:dyDescent="0.35">
      <c r="A1378" s="196"/>
      <c r="B1378" s="397" t="s">
        <v>66</v>
      </c>
      <c r="C1378" s="398"/>
      <c r="D1378" s="399" t="s">
        <v>499</v>
      </c>
      <c r="E1378" s="398"/>
      <c r="F1378" s="400"/>
      <c r="G1378" s="401">
        <v>2.7179864031562331</v>
      </c>
      <c r="H1378" s="401">
        <v>2.7179864031562331</v>
      </c>
      <c r="I1378" s="401">
        <v>2.7179864031562331</v>
      </c>
      <c r="J1378" s="401">
        <v>2.7179864031562331</v>
      </c>
      <c r="K1378" s="401">
        <v>2.7179864031562331</v>
      </c>
      <c r="L1378" s="401">
        <v>0</v>
      </c>
      <c r="M1378" s="401">
        <v>0</v>
      </c>
      <c r="N1378" s="401">
        <v>0</v>
      </c>
      <c r="O1378" s="401">
        <v>0</v>
      </c>
      <c r="P1378" s="401">
        <v>0</v>
      </c>
      <c r="Q1378" s="401">
        <v>0</v>
      </c>
      <c r="R1378" s="401">
        <v>0</v>
      </c>
      <c r="S1378" s="401">
        <v>0</v>
      </c>
      <c r="T1378" s="401">
        <v>0</v>
      </c>
      <c r="U1378" s="401">
        <v>0</v>
      </c>
      <c r="V1378" s="401">
        <v>0</v>
      </c>
      <c r="W1378" s="401">
        <v>0</v>
      </c>
      <c r="X1378" s="401">
        <v>0</v>
      </c>
      <c r="Y1378" s="401">
        <v>0</v>
      </c>
      <c r="Z1378" s="401">
        <v>0</v>
      </c>
      <c r="AA1378" s="401">
        <v>0</v>
      </c>
      <c r="AB1378" s="401">
        <v>0</v>
      </c>
      <c r="AC1378" s="401">
        <v>0</v>
      </c>
      <c r="AD1378" s="401">
        <v>0</v>
      </c>
      <c r="AE1378" s="401">
        <v>0</v>
      </c>
      <c r="AF1378" s="401">
        <v>0</v>
      </c>
      <c r="AG1378" s="401">
        <v>0</v>
      </c>
      <c r="AH1378" s="401">
        <v>0</v>
      </c>
      <c r="AI1378" s="401">
        <v>0</v>
      </c>
      <c r="AJ1378" s="401">
        <v>0</v>
      </c>
      <c r="AK1378" s="401">
        <v>0</v>
      </c>
      <c r="AL1378" s="401">
        <v>0</v>
      </c>
      <c r="AM1378" s="401">
        <v>0</v>
      </c>
      <c r="AN1378" s="401">
        <v>0</v>
      </c>
      <c r="AO1378" s="401">
        <v>0</v>
      </c>
      <c r="AP1378" s="401">
        <v>0</v>
      </c>
      <c r="AQ1378" s="401">
        <v>0</v>
      </c>
      <c r="AR1378" s="401">
        <v>0</v>
      </c>
      <c r="AS1378" s="401">
        <v>0</v>
      </c>
      <c r="AT1378" s="401">
        <v>0</v>
      </c>
      <c r="AU1378" s="401">
        <v>0</v>
      </c>
      <c r="AV1378" s="401">
        <v>0</v>
      </c>
      <c r="AW1378" s="401">
        <v>0</v>
      </c>
      <c r="AX1378" s="401">
        <v>0</v>
      </c>
      <c r="AY1378" s="401">
        <v>0</v>
      </c>
      <c r="AZ1378" s="401">
        <v>0</v>
      </c>
      <c r="BA1378" s="401">
        <v>0</v>
      </c>
      <c r="BB1378" s="401">
        <v>0</v>
      </c>
      <c r="BC1378" s="401">
        <v>0</v>
      </c>
      <c r="BD1378" s="401">
        <v>0</v>
      </c>
      <c r="BE1378" s="401">
        <v>0</v>
      </c>
      <c r="BF1378" s="401">
        <v>0</v>
      </c>
      <c r="BG1378" s="401">
        <v>0</v>
      </c>
      <c r="BH1378" s="401">
        <v>0</v>
      </c>
      <c r="BI1378" s="401">
        <v>0</v>
      </c>
      <c r="BJ1378" s="196"/>
      <c r="BK1378" s="196"/>
      <c r="BL1378" s="196"/>
      <c r="BM1378" s="196"/>
    </row>
    <row r="1379" spans="1:65" ht="118" x14ac:dyDescent="0.35">
      <c r="A1379" s="196"/>
      <c r="B1379" s="196"/>
      <c r="C1379" s="402"/>
      <c r="D1379" s="404" t="s">
        <v>500</v>
      </c>
      <c r="E1379" s="405">
        <v>0</v>
      </c>
      <c r="F1379" s="406"/>
      <c r="G1379" s="407"/>
      <c r="H1379" s="407"/>
      <c r="I1379" s="407"/>
      <c r="J1379" s="407"/>
      <c r="K1379" s="407"/>
      <c r="L1379" s="407"/>
      <c r="M1379" s="407"/>
      <c r="N1379" s="407"/>
      <c r="O1379" s="407"/>
      <c r="P1379" s="407"/>
      <c r="Q1379" s="425"/>
      <c r="R1379" s="425"/>
      <c r="S1379" s="425"/>
      <c r="T1379" s="425"/>
      <c r="U1379" s="425"/>
      <c r="V1379" s="425"/>
      <c r="W1379" s="425"/>
      <c r="X1379" s="425"/>
      <c r="Y1379" s="425"/>
      <c r="Z1379" s="425"/>
      <c r="AA1379" s="425"/>
      <c r="AB1379" s="425"/>
      <c r="AC1379" s="425"/>
      <c r="AD1379" s="425"/>
      <c r="AE1379" s="425"/>
      <c r="AF1379" s="425"/>
      <c r="AG1379" s="425"/>
      <c r="AH1379" s="425"/>
      <c r="AI1379" s="425"/>
      <c r="AJ1379" s="425"/>
      <c r="AK1379" s="425"/>
      <c r="AL1379" s="425"/>
      <c r="AM1379" s="425"/>
      <c r="AN1379" s="425"/>
      <c r="AO1379" s="425"/>
      <c r="AP1379" s="425"/>
      <c r="AQ1379" s="425"/>
      <c r="AR1379" s="425"/>
      <c r="AS1379" s="425"/>
      <c r="AT1379" s="425"/>
      <c r="AU1379" s="425"/>
      <c r="AV1379" s="425"/>
      <c r="AW1379" s="425"/>
      <c r="AX1379" s="425"/>
      <c r="AY1379" s="425"/>
      <c r="AZ1379" s="425"/>
      <c r="BA1379" s="425"/>
      <c r="BB1379" s="425"/>
      <c r="BC1379" s="425"/>
      <c r="BD1379" s="425"/>
      <c r="BE1379" s="425"/>
      <c r="BF1379" s="425"/>
      <c r="BG1379" s="425"/>
      <c r="BH1379" s="425"/>
      <c r="BI1379" s="425"/>
      <c r="BJ1379" s="196"/>
      <c r="BK1379" s="196"/>
      <c r="BL1379" s="196"/>
      <c r="BM1379" s="196"/>
    </row>
    <row r="1380" spans="1:65" x14ac:dyDescent="0.35">
      <c r="A1380" s="196"/>
      <c r="B1380" s="196"/>
      <c r="C1380" s="402"/>
      <c r="D1380" s="404"/>
      <c r="E1380" s="405">
        <v>1</v>
      </c>
      <c r="F1380" s="406"/>
      <c r="G1380" s="523"/>
      <c r="H1380" s="425">
        <v>0.7660663572132026</v>
      </c>
      <c r="I1380" s="425">
        <v>0.7660663572132026</v>
      </c>
      <c r="J1380" s="425">
        <v>0.7660663572132026</v>
      </c>
      <c r="K1380" s="425">
        <v>0.7660663572132026</v>
      </c>
      <c r="L1380" s="425">
        <v>0.7660663572132026</v>
      </c>
      <c r="M1380" s="425">
        <v>0.7660663572132026</v>
      </c>
      <c r="N1380" s="425">
        <v>0.7660663572132026</v>
      </c>
      <c r="O1380" s="425">
        <v>0.7660663572132026</v>
      </c>
      <c r="P1380" s="425">
        <v>0.7660663572132026</v>
      </c>
      <c r="Q1380" s="425">
        <v>0.7660663572132026</v>
      </c>
      <c r="R1380" s="425">
        <v>0.7660663572132026</v>
      </c>
      <c r="S1380" s="425">
        <v>0.7660663572132026</v>
      </c>
      <c r="T1380" s="425">
        <v>0.7660663572132026</v>
      </c>
      <c r="U1380" s="425">
        <v>0.7660663572132026</v>
      </c>
      <c r="V1380" s="425">
        <v>0.7660663572132026</v>
      </c>
      <c r="W1380" s="425">
        <v>0.7660663572132026</v>
      </c>
      <c r="X1380" s="425">
        <v>0.7660663572132026</v>
      </c>
      <c r="Y1380" s="425">
        <v>0.7660663572132026</v>
      </c>
      <c r="Z1380" s="425">
        <v>0.7660663572132026</v>
      </c>
      <c r="AA1380" s="425">
        <v>0.7660663572132026</v>
      </c>
      <c r="AB1380" s="425">
        <v>0.7660663572132026</v>
      </c>
      <c r="AC1380" s="425">
        <v>0.7660663572132026</v>
      </c>
      <c r="AD1380" s="425">
        <v>0.7660663572132026</v>
      </c>
      <c r="AE1380" s="425">
        <v>0.7660663572132026</v>
      </c>
      <c r="AF1380" s="425">
        <v>0.7660663572132026</v>
      </c>
      <c r="AG1380" s="425">
        <v>0.7660663572132026</v>
      </c>
      <c r="AH1380" s="425">
        <v>0.7660663572132026</v>
      </c>
      <c r="AI1380" s="425">
        <v>0.7660663572132026</v>
      </c>
      <c r="AJ1380" s="425">
        <v>0.7660663572132026</v>
      </c>
      <c r="AK1380" s="425">
        <v>0.7660663572132026</v>
      </c>
      <c r="AL1380" s="425">
        <v>0.7660663572132026</v>
      </c>
      <c r="AM1380" s="425">
        <v>0.7660663572132026</v>
      </c>
      <c r="AN1380" s="425">
        <v>0.7660663572132026</v>
      </c>
      <c r="AO1380" s="425">
        <v>0.7660663572132026</v>
      </c>
      <c r="AP1380" s="425">
        <v>0.7660663572132026</v>
      </c>
      <c r="AQ1380" s="425">
        <v>0.7660663572132026</v>
      </c>
      <c r="AR1380" s="425">
        <v>0.7660663572132026</v>
      </c>
      <c r="AS1380" s="425">
        <v>0.7660663572132026</v>
      </c>
      <c r="AT1380" s="425">
        <v>0.7660663572132026</v>
      </c>
      <c r="AU1380" s="425">
        <v>0.7660663572132026</v>
      </c>
      <c r="AV1380" s="425">
        <v>1.0658141036401503E-14</v>
      </c>
      <c r="AW1380" s="425">
        <v>0</v>
      </c>
      <c r="AX1380" s="425">
        <v>0</v>
      </c>
      <c r="AY1380" s="425">
        <v>0</v>
      </c>
      <c r="AZ1380" s="425">
        <v>0</v>
      </c>
      <c r="BA1380" s="425">
        <v>0</v>
      </c>
      <c r="BB1380" s="425">
        <v>0</v>
      </c>
      <c r="BC1380" s="425">
        <v>0</v>
      </c>
      <c r="BD1380" s="425">
        <v>0</v>
      </c>
      <c r="BE1380" s="425">
        <v>0</v>
      </c>
      <c r="BF1380" s="425">
        <v>0</v>
      </c>
      <c r="BG1380" s="425">
        <v>0</v>
      </c>
      <c r="BH1380" s="425">
        <v>0</v>
      </c>
      <c r="BI1380" s="425">
        <v>0</v>
      </c>
      <c r="BJ1380" s="196"/>
      <c r="BK1380" s="196"/>
      <c r="BL1380" s="196"/>
      <c r="BM1380" s="196"/>
    </row>
    <row r="1381" spans="1:65" x14ac:dyDescent="0.35">
      <c r="A1381" s="196"/>
      <c r="B1381" s="196"/>
      <c r="C1381" s="402"/>
      <c r="D1381" s="404"/>
      <c r="E1381" s="405">
        <v>2</v>
      </c>
      <c r="F1381" s="406"/>
      <c r="G1381" s="408"/>
      <c r="H1381" s="524"/>
      <c r="I1381" s="425">
        <v>0.66616926664935505</v>
      </c>
      <c r="J1381" s="425">
        <v>0.66616926664935505</v>
      </c>
      <c r="K1381" s="425">
        <v>0.66616926664935505</v>
      </c>
      <c r="L1381" s="425">
        <v>0.66616926664935505</v>
      </c>
      <c r="M1381" s="425">
        <v>0.66616926664935505</v>
      </c>
      <c r="N1381" s="425">
        <v>0.66616926664935505</v>
      </c>
      <c r="O1381" s="425">
        <v>0.66616926664935505</v>
      </c>
      <c r="P1381" s="425">
        <v>0.66616926664935505</v>
      </c>
      <c r="Q1381" s="425">
        <v>0.66616926664935505</v>
      </c>
      <c r="R1381" s="425">
        <v>0.66616926664935505</v>
      </c>
      <c r="S1381" s="425">
        <v>0.66616926664935505</v>
      </c>
      <c r="T1381" s="425">
        <v>0.66616926664935505</v>
      </c>
      <c r="U1381" s="425">
        <v>0.66616926664935505</v>
      </c>
      <c r="V1381" s="425">
        <v>0.66616926664935505</v>
      </c>
      <c r="W1381" s="425">
        <v>0.66616926664935505</v>
      </c>
      <c r="X1381" s="425">
        <v>0.66616926664935505</v>
      </c>
      <c r="Y1381" s="425">
        <v>0.66616926664935505</v>
      </c>
      <c r="Z1381" s="425">
        <v>0.66616926664935505</v>
      </c>
      <c r="AA1381" s="425">
        <v>0.66616926664935505</v>
      </c>
      <c r="AB1381" s="425">
        <v>0.66616926664935505</v>
      </c>
      <c r="AC1381" s="425">
        <v>0.66616926664935505</v>
      </c>
      <c r="AD1381" s="425">
        <v>0.66616926664935505</v>
      </c>
      <c r="AE1381" s="425">
        <v>0.66616926664935505</v>
      </c>
      <c r="AF1381" s="425">
        <v>0.66616926664935505</v>
      </c>
      <c r="AG1381" s="425">
        <v>0.66616926664935505</v>
      </c>
      <c r="AH1381" s="425">
        <v>0.66616926664935505</v>
      </c>
      <c r="AI1381" s="425">
        <v>0.66616926664935505</v>
      </c>
      <c r="AJ1381" s="425">
        <v>0.66616926664935505</v>
      </c>
      <c r="AK1381" s="425">
        <v>0.66616926664935505</v>
      </c>
      <c r="AL1381" s="425">
        <v>0.66616926664935505</v>
      </c>
      <c r="AM1381" s="425">
        <v>0.66616926664935505</v>
      </c>
      <c r="AN1381" s="425">
        <v>0.66616926664935505</v>
      </c>
      <c r="AO1381" s="425">
        <v>0.66616926664935505</v>
      </c>
      <c r="AP1381" s="425">
        <v>0.66616926664935505</v>
      </c>
      <c r="AQ1381" s="425">
        <v>0.66616926664935505</v>
      </c>
      <c r="AR1381" s="425">
        <v>0.66616926664935505</v>
      </c>
      <c r="AS1381" s="425">
        <v>0.66616926664935505</v>
      </c>
      <c r="AT1381" s="425">
        <v>0.66616926664935505</v>
      </c>
      <c r="AU1381" s="425">
        <v>0.66616926664935505</v>
      </c>
      <c r="AV1381" s="425">
        <v>0.66616926664935505</v>
      </c>
      <c r="AW1381" s="425">
        <v>0</v>
      </c>
      <c r="AX1381" s="425">
        <v>0</v>
      </c>
      <c r="AY1381" s="425">
        <v>0</v>
      </c>
      <c r="AZ1381" s="425">
        <v>0</v>
      </c>
      <c r="BA1381" s="425">
        <v>0</v>
      </c>
      <c r="BB1381" s="425">
        <v>0</v>
      </c>
      <c r="BC1381" s="425">
        <v>0</v>
      </c>
      <c r="BD1381" s="425">
        <v>0</v>
      </c>
      <c r="BE1381" s="425">
        <v>0</v>
      </c>
      <c r="BF1381" s="425">
        <v>0</v>
      </c>
      <c r="BG1381" s="425">
        <v>0</v>
      </c>
      <c r="BH1381" s="425">
        <v>0</v>
      </c>
      <c r="BI1381" s="425">
        <v>0</v>
      </c>
      <c r="BJ1381" s="407"/>
      <c r="BK1381" s="196"/>
      <c r="BL1381" s="196"/>
      <c r="BM1381" s="196"/>
    </row>
    <row r="1382" spans="1:65" x14ac:dyDescent="0.35">
      <c r="A1382" s="196"/>
      <c r="B1382" s="196"/>
      <c r="C1382" s="402"/>
      <c r="D1382" s="404"/>
      <c r="E1382" s="405">
        <v>3</v>
      </c>
      <c r="F1382" s="406"/>
      <c r="G1382" s="408"/>
      <c r="H1382" s="409"/>
      <c r="I1382" s="524"/>
      <c r="J1382" s="425">
        <v>0.69206940733330757</v>
      </c>
      <c r="K1382" s="425">
        <v>0.69206940733330757</v>
      </c>
      <c r="L1382" s="425">
        <v>0.69206940733330757</v>
      </c>
      <c r="M1382" s="425">
        <v>0.69206940733330757</v>
      </c>
      <c r="N1382" s="425">
        <v>0.69206940733330757</v>
      </c>
      <c r="O1382" s="425">
        <v>0.69206940733330757</v>
      </c>
      <c r="P1382" s="425">
        <v>0.69206940733330757</v>
      </c>
      <c r="Q1382" s="425">
        <v>0.69206940733330757</v>
      </c>
      <c r="R1382" s="425">
        <v>0.69206940733330757</v>
      </c>
      <c r="S1382" s="425">
        <v>0.69206940733330757</v>
      </c>
      <c r="T1382" s="425">
        <v>0.69206940733330757</v>
      </c>
      <c r="U1382" s="425">
        <v>0.69206940733330757</v>
      </c>
      <c r="V1382" s="425">
        <v>0.69206940733330757</v>
      </c>
      <c r="W1382" s="425">
        <v>0.69206940733330757</v>
      </c>
      <c r="X1382" s="425">
        <v>0.69206940733330757</v>
      </c>
      <c r="Y1382" s="425">
        <v>0.69206940733330757</v>
      </c>
      <c r="Z1382" s="425">
        <v>0.69206940733330757</v>
      </c>
      <c r="AA1382" s="425">
        <v>0.69206940733330757</v>
      </c>
      <c r="AB1382" s="425">
        <v>0.69206940733330757</v>
      </c>
      <c r="AC1382" s="425">
        <v>0.69206940733330757</v>
      </c>
      <c r="AD1382" s="425">
        <v>0.69206940733330757</v>
      </c>
      <c r="AE1382" s="425">
        <v>0.69206940733330757</v>
      </c>
      <c r="AF1382" s="425">
        <v>0.69206940733330757</v>
      </c>
      <c r="AG1382" s="425">
        <v>0.69206940733330757</v>
      </c>
      <c r="AH1382" s="425">
        <v>0.69206940733330757</v>
      </c>
      <c r="AI1382" s="425">
        <v>0.69206940733330757</v>
      </c>
      <c r="AJ1382" s="425">
        <v>0.69206940733330757</v>
      </c>
      <c r="AK1382" s="425">
        <v>0.69206940733330757</v>
      </c>
      <c r="AL1382" s="425">
        <v>0.69206940733330757</v>
      </c>
      <c r="AM1382" s="425">
        <v>0.69206940733330757</v>
      </c>
      <c r="AN1382" s="425">
        <v>0.69206940733330757</v>
      </c>
      <c r="AO1382" s="425">
        <v>0.69206940733330757</v>
      </c>
      <c r="AP1382" s="425">
        <v>0.69206940733330757</v>
      </c>
      <c r="AQ1382" s="425">
        <v>0.69206940733330757</v>
      </c>
      <c r="AR1382" s="425">
        <v>0.69206940733330757</v>
      </c>
      <c r="AS1382" s="425">
        <v>0.69206940733330757</v>
      </c>
      <c r="AT1382" s="425">
        <v>0.69206940733330757</v>
      </c>
      <c r="AU1382" s="425">
        <v>0.69206940733330757</v>
      </c>
      <c r="AV1382" s="425">
        <v>0.69206940733330757</v>
      </c>
      <c r="AW1382" s="425">
        <v>0.69206940733330757</v>
      </c>
      <c r="AX1382" s="425">
        <v>2.4868995751603507E-14</v>
      </c>
      <c r="AY1382" s="425">
        <v>0</v>
      </c>
      <c r="AZ1382" s="425">
        <v>0</v>
      </c>
      <c r="BA1382" s="425">
        <v>0</v>
      </c>
      <c r="BB1382" s="425">
        <v>0</v>
      </c>
      <c r="BC1382" s="425">
        <v>0</v>
      </c>
      <c r="BD1382" s="425">
        <v>0</v>
      </c>
      <c r="BE1382" s="425">
        <v>0</v>
      </c>
      <c r="BF1382" s="425">
        <v>0</v>
      </c>
      <c r="BG1382" s="425">
        <v>0</v>
      </c>
      <c r="BH1382" s="425">
        <v>0</v>
      </c>
      <c r="BI1382" s="425">
        <v>0</v>
      </c>
      <c r="BJ1382" s="196"/>
      <c r="BK1382" s="196"/>
      <c r="BL1382" s="196"/>
      <c r="BM1382" s="196"/>
    </row>
    <row r="1383" spans="1:65" x14ac:dyDescent="0.35">
      <c r="A1383" s="196"/>
      <c r="B1383" s="196"/>
      <c r="C1383" s="402"/>
      <c r="D1383" s="404"/>
      <c r="E1383" s="405">
        <v>4</v>
      </c>
      <c r="F1383" s="406"/>
      <c r="G1383" s="408"/>
      <c r="H1383" s="409"/>
      <c r="I1383" s="409"/>
      <c r="J1383" s="524"/>
      <c r="K1383" s="425">
        <v>0.7573378950406473</v>
      </c>
      <c r="L1383" s="425">
        <v>0.7573378950406473</v>
      </c>
      <c r="M1383" s="425">
        <v>0.7573378950406473</v>
      </c>
      <c r="N1383" s="425">
        <v>0.7573378950406473</v>
      </c>
      <c r="O1383" s="425">
        <v>0.7573378950406473</v>
      </c>
      <c r="P1383" s="425">
        <v>0.7573378950406473</v>
      </c>
      <c r="Q1383" s="425">
        <v>0.7573378950406473</v>
      </c>
      <c r="R1383" s="425">
        <v>0.7573378950406473</v>
      </c>
      <c r="S1383" s="425">
        <v>0.7573378950406473</v>
      </c>
      <c r="T1383" s="425">
        <v>0.7573378950406473</v>
      </c>
      <c r="U1383" s="425">
        <v>0.7573378950406473</v>
      </c>
      <c r="V1383" s="425">
        <v>0.7573378950406473</v>
      </c>
      <c r="W1383" s="425">
        <v>0.7573378950406473</v>
      </c>
      <c r="X1383" s="425">
        <v>0.7573378950406473</v>
      </c>
      <c r="Y1383" s="425">
        <v>0.7573378950406473</v>
      </c>
      <c r="Z1383" s="425">
        <v>0.7573378950406473</v>
      </c>
      <c r="AA1383" s="425">
        <v>0.7573378950406473</v>
      </c>
      <c r="AB1383" s="425">
        <v>0.7573378950406473</v>
      </c>
      <c r="AC1383" s="425">
        <v>0.7573378950406473</v>
      </c>
      <c r="AD1383" s="425">
        <v>0.7573378950406473</v>
      </c>
      <c r="AE1383" s="425">
        <v>0.7573378950406473</v>
      </c>
      <c r="AF1383" s="425">
        <v>0.7573378950406473</v>
      </c>
      <c r="AG1383" s="425">
        <v>0.7573378950406473</v>
      </c>
      <c r="AH1383" s="425">
        <v>0.7573378950406473</v>
      </c>
      <c r="AI1383" s="425">
        <v>0.7573378950406473</v>
      </c>
      <c r="AJ1383" s="425">
        <v>0.7573378950406473</v>
      </c>
      <c r="AK1383" s="425">
        <v>0.7573378950406473</v>
      </c>
      <c r="AL1383" s="425">
        <v>0.7573378950406473</v>
      </c>
      <c r="AM1383" s="425">
        <v>0.7573378950406473</v>
      </c>
      <c r="AN1383" s="425">
        <v>0.7573378950406473</v>
      </c>
      <c r="AO1383" s="425">
        <v>0.7573378950406473</v>
      </c>
      <c r="AP1383" s="425">
        <v>0.7573378950406473</v>
      </c>
      <c r="AQ1383" s="425">
        <v>0.7573378950406473</v>
      </c>
      <c r="AR1383" s="425">
        <v>0.7573378950406473</v>
      </c>
      <c r="AS1383" s="425">
        <v>0.7573378950406473</v>
      </c>
      <c r="AT1383" s="425">
        <v>0.7573378950406473</v>
      </c>
      <c r="AU1383" s="425">
        <v>0.7573378950406473</v>
      </c>
      <c r="AV1383" s="425">
        <v>0.7573378950406473</v>
      </c>
      <c r="AW1383" s="425">
        <v>0.7573378950406473</v>
      </c>
      <c r="AX1383" s="425">
        <v>0.7573378950406473</v>
      </c>
      <c r="AY1383" s="425">
        <v>2.8421709430404007E-14</v>
      </c>
      <c r="AZ1383" s="425">
        <v>0</v>
      </c>
      <c r="BA1383" s="425">
        <v>0</v>
      </c>
      <c r="BB1383" s="425">
        <v>0</v>
      </c>
      <c r="BC1383" s="425">
        <v>0</v>
      </c>
      <c r="BD1383" s="425">
        <v>0</v>
      </c>
      <c r="BE1383" s="425">
        <v>0</v>
      </c>
      <c r="BF1383" s="425">
        <v>0</v>
      </c>
      <c r="BG1383" s="425">
        <v>0</v>
      </c>
      <c r="BH1383" s="425">
        <v>0</v>
      </c>
      <c r="BI1383" s="425">
        <v>0</v>
      </c>
      <c r="BJ1383" s="196"/>
      <c r="BK1383" s="196"/>
      <c r="BL1383" s="196"/>
      <c r="BM1383" s="196"/>
    </row>
    <row r="1384" spans="1:65" x14ac:dyDescent="0.35">
      <c r="A1384" s="196"/>
      <c r="B1384" s="196"/>
      <c r="C1384" s="402"/>
      <c r="D1384" s="404"/>
      <c r="E1384" s="405">
        <v>5</v>
      </c>
      <c r="F1384" s="406"/>
      <c r="G1384" s="408"/>
      <c r="H1384" s="409"/>
      <c r="I1384" s="409"/>
      <c r="J1384" s="409"/>
      <c r="K1384" s="524"/>
      <c r="L1384" s="425">
        <v>0.72940040031054987</v>
      </c>
      <c r="M1384" s="425">
        <v>0.72940040031054987</v>
      </c>
      <c r="N1384" s="425">
        <v>0.72940040031054987</v>
      </c>
      <c r="O1384" s="425">
        <v>0.72940040031054987</v>
      </c>
      <c r="P1384" s="425">
        <v>0.72940040031054987</v>
      </c>
      <c r="Q1384" s="425">
        <v>0.72940040031054987</v>
      </c>
      <c r="R1384" s="425">
        <v>0.72940040031054987</v>
      </c>
      <c r="S1384" s="425">
        <v>0.72940040031054987</v>
      </c>
      <c r="T1384" s="425">
        <v>0.72940040031054987</v>
      </c>
      <c r="U1384" s="425">
        <v>0.72940040031054987</v>
      </c>
      <c r="V1384" s="425">
        <v>0.72940040031054987</v>
      </c>
      <c r="W1384" s="425">
        <v>0.72940040031054987</v>
      </c>
      <c r="X1384" s="425">
        <v>0.72940040031054987</v>
      </c>
      <c r="Y1384" s="425">
        <v>0.72940040031054987</v>
      </c>
      <c r="Z1384" s="425">
        <v>0.72940040031054987</v>
      </c>
      <c r="AA1384" s="425">
        <v>0.72940040031054987</v>
      </c>
      <c r="AB1384" s="425">
        <v>0.72940040031054987</v>
      </c>
      <c r="AC1384" s="425">
        <v>0.72940040031054987</v>
      </c>
      <c r="AD1384" s="425">
        <v>0.72940040031054987</v>
      </c>
      <c r="AE1384" s="425">
        <v>0.72940040031054987</v>
      </c>
      <c r="AF1384" s="425">
        <v>0.72940040031054987</v>
      </c>
      <c r="AG1384" s="425">
        <v>0.72940040031054987</v>
      </c>
      <c r="AH1384" s="425">
        <v>0.72940040031054987</v>
      </c>
      <c r="AI1384" s="425">
        <v>0.72940040031054987</v>
      </c>
      <c r="AJ1384" s="425">
        <v>0.72940040031054987</v>
      </c>
      <c r="AK1384" s="425">
        <v>0.72940040031054987</v>
      </c>
      <c r="AL1384" s="425">
        <v>0.72940040031054987</v>
      </c>
      <c r="AM1384" s="425">
        <v>0.72940040031054987</v>
      </c>
      <c r="AN1384" s="425">
        <v>0.72940040031054987</v>
      </c>
      <c r="AO1384" s="425">
        <v>0.72940040031054987</v>
      </c>
      <c r="AP1384" s="425">
        <v>0.72940040031054987</v>
      </c>
      <c r="AQ1384" s="425">
        <v>0.72940040031054987</v>
      </c>
      <c r="AR1384" s="425">
        <v>0.72940040031054987</v>
      </c>
      <c r="AS1384" s="425">
        <v>0.72940040031054987</v>
      </c>
      <c r="AT1384" s="425">
        <v>0.72940040031054987</v>
      </c>
      <c r="AU1384" s="425">
        <v>0.72940040031054987</v>
      </c>
      <c r="AV1384" s="425">
        <v>0.72940040031054987</v>
      </c>
      <c r="AW1384" s="425">
        <v>0.72940040031054987</v>
      </c>
      <c r="AX1384" s="425">
        <v>0.72940040031054987</v>
      </c>
      <c r="AY1384" s="425">
        <v>0.72940040031054987</v>
      </c>
      <c r="AZ1384" s="425">
        <v>1.4210854715202004E-14</v>
      </c>
      <c r="BA1384" s="425">
        <v>0</v>
      </c>
      <c r="BB1384" s="425">
        <v>0</v>
      </c>
      <c r="BC1384" s="425">
        <v>0</v>
      </c>
      <c r="BD1384" s="425">
        <v>0</v>
      </c>
      <c r="BE1384" s="425">
        <v>0</v>
      </c>
      <c r="BF1384" s="425">
        <v>0</v>
      </c>
      <c r="BG1384" s="425">
        <v>0</v>
      </c>
      <c r="BH1384" s="425">
        <v>0</v>
      </c>
      <c r="BI1384" s="425">
        <v>0</v>
      </c>
      <c r="BJ1384" s="196"/>
      <c r="BK1384" s="196"/>
      <c r="BL1384" s="196"/>
      <c r="BM1384" s="196"/>
    </row>
    <row r="1385" spans="1:65" x14ac:dyDescent="0.35">
      <c r="A1385" s="196"/>
      <c r="B1385" s="196"/>
      <c r="C1385" s="402"/>
      <c r="D1385" s="404"/>
      <c r="E1385" s="405">
        <v>6</v>
      </c>
      <c r="F1385" s="406"/>
      <c r="G1385" s="408"/>
      <c r="H1385" s="409"/>
      <c r="I1385" s="409"/>
      <c r="J1385" s="409"/>
      <c r="K1385" s="409"/>
      <c r="L1385" s="524"/>
      <c r="M1385" s="425">
        <v>0</v>
      </c>
      <c r="N1385" s="425">
        <v>0</v>
      </c>
      <c r="O1385" s="425">
        <v>0</v>
      </c>
      <c r="P1385" s="425">
        <v>0</v>
      </c>
      <c r="Q1385" s="425">
        <v>0</v>
      </c>
      <c r="R1385" s="425">
        <v>0</v>
      </c>
      <c r="S1385" s="425">
        <v>0</v>
      </c>
      <c r="T1385" s="425">
        <v>0</v>
      </c>
      <c r="U1385" s="425">
        <v>0</v>
      </c>
      <c r="V1385" s="425">
        <v>0</v>
      </c>
      <c r="W1385" s="425">
        <v>0</v>
      </c>
      <c r="X1385" s="425">
        <v>0</v>
      </c>
      <c r="Y1385" s="425">
        <v>0</v>
      </c>
      <c r="Z1385" s="425">
        <v>0</v>
      </c>
      <c r="AA1385" s="425">
        <v>0</v>
      </c>
      <c r="AB1385" s="425">
        <v>0</v>
      </c>
      <c r="AC1385" s="425">
        <v>0</v>
      </c>
      <c r="AD1385" s="425">
        <v>0</v>
      </c>
      <c r="AE1385" s="425">
        <v>0</v>
      </c>
      <c r="AF1385" s="425">
        <v>0</v>
      </c>
      <c r="AG1385" s="425">
        <v>0</v>
      </c>
      <c r="AH1385" s="425">
        <v>0</v>
      </c>
      <c r="AI1385" s="425">
        <v>0</v>
      </c>
      <c r="AJ1385" s="425">
        <v>0</v>
      </c>
      <c r="AK1385" s="425">
        <v>0</v>
      </c>
      <c r="AL1385" s="425">
        <v>0</v>
      </c>
      <c r="AM1385" s="425">
        <v>0</v>
      </c>
      <c r="AN1385" s="425">
        <v>0</v>
      </c>
      <c r="AO1385" s="425">
        <v>0</v>
      </c>
      <c r="AP1385" s="425">
        <v>0</v>
      </c>
      <c r="AQ1385" s="425">
        <v>0</v>
      </c>
      <c r="AR1385" s="425">
        <v>0</v>
      </c>
      <c r="AS1385" s="425">
        <v>0</v>
      </c>
      <c r="AT1385" s="425">
        <v>0</v>
      </c>
      <c r="AU1385" s="425">
        <v>0</v>
      </c>
      <c r="AV1385" s="425">
        <v>0</v>
      </c>
      <c r="AW1385" s="425">
        <v>0</v>
      </c>
      <c r="AX1385" s="425">
        <v>0</v>
      </c>
      <c r="AY1385" s="425">
        <v>0</v>
      </c>
      <c r="AZ1385" s="425">
        <v>0</v>
      </c>
      <c r="BA1385" s="425">
        <v>0</v>
      </c>
      <c r="BB1385" s="425">
        <v>0</v>
      </c>
      <c r="BC1385" s="425">
        <v>0</v>
      </c>
      <c r="BD1385" s="425">
        <v>0</v>
      </c>
      <c r="BE1385" s="425">
        <v>0</v>
      </c>
      <c r="BF1385" s="425">
        <v>0</v>
      </c>
      <c r="BG1385" s="425">
        <v>0</v>
      </c>
      <c r="BH1385" s="425">
        <v>0</v>
      </c>
      <c r="BI1385" s="425">
        <v>0</v>
      </c>
      <c r="BJ1385" s="196"/>
      <c r="BK1385" s="196"/>
      <c r="BL1385" s="196"/>
      <c r="BM1385" s="196"/>
    </row>
    <row r="1386" spans="1:65" x14ac:dyDescent="0.35">
      <c r="A1386" s="196"/>
      <c r="B1386" s="196"/>
      <c r="C1386" s="402"/>
      <c r="D1386" s="404"/>
      <c r="E1386" s="405">
        <v>7</v>
      </c>
      <c r="F1386" s="406"/>
      <c r="G1386" s="408"/>
      <c r="H1386" s="409"/>
      <c r="I1386" s="409"/>
      <c r="J1386" s="409"/>
      <c r="K1386" s="409"/>
      <c r="L1386" s="409"/>
      <c r="M1386" s="524"/>
      <c r="N1386" s="425">
        <v>0</v>
      </c>
      <c r="O1386" s="425">
        <v>0</v>
      </c>
      <c r="P1386" s="425">
        <v>0</v>
      </c>
      <c r="Q1386" s="425">
        <v>0</v>
      </c>
      <c r="R1386" s="425">
        <v>0</v>
      </c>
      <c r="S1386" s="425">
        <v>0</v>
      </c>
      <c r="T1386" s="425">
        <v>0</v>
      </c>
      <c r="U1386" s="425">
        <v>0</v>
      </c>
      <c r="V1386" s="425">
        <v>0</v>
      </c>
      <c r="W1386" s="425">
        <v>0</v>
      </c>
      <c r="X1386" s="425">
        <v>0</v>
      </c>
      <c r="Y1386" s="425">
        <v>0</v>
      </c>
      <c r="Z1386" s="425">
        <v>0</v>
      </c>
      <c r="AA1386" s="425">
        <v>0</v>
      </c>
      <c r="AB1386" s="425">
        <v>0</v>
      </c>
      <c r="AC1386" s="425">
        <v>0</v>
      </c>
      <c r="AD1386" s="425">
        <v>0</v>
      </c>
      <c r="AE1386" s="425">
        <v>0</v>
      </c>
      <c r="AF1386" s="425">
        <v>0</v>
      </c>
      <c r="AG1386" s="425">
        <v>0</v>
      </c>
      <c r="AH1386" s="425">
        <v>0</v>
      </c>
      <c r="AI1386" s="425">
        <v>0</v>
      </c>
      <c r="AJ1386" s="425">
        <v>0</v>
      </c>
      <c r="AK1386" s="425">
        <v>0</v>
      </c>
      <c r="AL1386" s="425">
        <v>0</v>
      </c>
      <c r="AM1386" s="425">
        <v>0</v>
      </c>
      <c r="AN1386" s="425">
        <v>0</v>
      </c>
      <c r="AO1386" s="425">
        <v>0</v>
      </c>
      <c r="AP1386" s="425">
        <v>0</v>
      </c>
      <c r="AQ1386" s="425">
        <v>0</v>
      </c>
      <c r="AR1386" s="425">
        <v>0</v>
      </c>
      <c r="AS1386" s="425">
        <v>0</v>
      </c>
      <c r="AT1386" s="425">
        <v>0</v>
      </c>
      <c r="AU1386" s="425">
        <v>0</v>
      </c>
      <c r="AV1386" s="425">
        <v>0</v>
      </c>
      <c r="AW1386" s="425">
        <v>0</v>
      </c>
      <c r="AX1386" s="425">
        <v>0</v>
      </c>
      <c r="AY1386" s="425">
        <v>0</v>
      </c>
      <c r="AZ1386" s="425">
        <v>0</v>
      </c>
      <c r="BA1386" s="425">
        <v>0</v>
      </c>
      <c r="BB1386" s="425">
        <v>0</v>
      </c>
      <c r="BC1386" s="425">
        <v>0</v>
      </c>
      <c r="BD1386" s="425">
        <v>0</v>
      </c>
      <c r="BE1386" s="425">
        <v>0</v>
      </c>
      <c r="BF1386" s="425">
        <v>0</v>
      </c>
      <c r="BG1386" s="425">
        <v>0</v>
      </c>
      <c r="BH1386" s="425">
        <v>0</v>
      </c>
      <c r="BI1386" s="425">
        <v>0</v>
      </c>
      <c r="BJ1386" s="196"/>
      <c r="BK1386" s="196"/>
      <c r="BL1386" s="196"/>
      <c r="BM1386" s="196"/>
    </row>
    <row r="1387" spans="1:65" x14ac:dyDescent="0.35">
      <c r="A1387" s="196"/>
      <c r="B1387" s="196"/>
      <c r="C1387" s="402"/>
      <c r="D1387" s="404"/>
      <c r="E1387" s="405">
        <v>8</v>
      </c>
      <c r="F1387" s="406"/>
      <c r="G1387" s="408"/>
      <c r="H1387" s="409"/>
      <c r="I1387" s="409"/>
      <c r="J1387" s="409"/>
      <c r="K1387" s="409"/>
      <c r="L1387" s="409"/>
      <c r="M1387" s="409"/>
      <c r="N1387" s="524"/>
      <c r="O1387" s="425">
        <v>0</v>
      </c>
      <c r="P1387" s="425">
        <v>0</v>
      </c>
      <c r="Q1387" s="425">
        <v>0</v>
      </c>
      <c r="R1387" s="425">
        <v>0</v>
      </c>
      <c r="S1387" s="425">
        <v>0</v>
      </c>
      <c r="T1387" s="425">
        <v>0</v>
      </c>
      <c r="U1387" s="425">
        <v>0</v>
      </c>
      <c r="V1387" s="425">
        <v>0</v>
      </c>
      <c r="W1387" s="425">
        <v>0</v>
      </c>
      <c r="X1387" s="425">
        <v>0</v>
      </c>
      <c r="Y1387" s="425">
        <v>0</v>
      </c>
      <c r="Z1387" s="425">
        <v>0</v>
      </c>
      <c r="AA1387" s="425">
        <v>0</v>
      </c>
      <c r="AB1387" s="425">
        <v>0</v>
      </c>
      <c r="AC1387" s="425">
        <v>0</v>
      </c>
      <c r="AD1387" s="425">
        <v>0</v>
      </c>
      <c r="AE1387" s="425">
        <v>0</v>
      </c>
      <c r="AF1387" s="425">
        <v>0</v>
      </c>
      <c r="AG1387" s="425">
        <v>0</v>
      </c>
      <c r="AH1387" s="425">
        <v>0</v>
      </c>
      <c r="AI1387" s="425">
        <v>0</v>
      </c>
      <c r="AJ1387" s="425">
        <v>0</v>
      </c>
      <c r="AK1387" s="425">
        <v>0</v>
      </c>
      <c r="AL1387" s="425">
        <v>0</v>
      </c>
      <c r="AM1387" s="425">
        <v>0</v>
      </c>
      <c r="AN1387" s="425">
        <v>0</v>
      </c>
      <c r="AO1387" s="425">
        <v>0</v>
      </c>
      <c r="AP1387" s="425">
        <v>0</v>
      </c>
      <c r="AQ1387" s="425">
        <v>0</v>
      </c>
      <c r="AR1387" s="425">
        <v>0</v>
      </c>
      <c r="AS1387" s="425">
        <v>0</v>
      </c>
      <c r="AT1387" s="425">
        <v>0</v>
      </c>
      <c r="AU1387" s="425">
        <v>0</v>
      </c>
      <c r="AV1387" s="425">
        <v>0</v>
      </c>
      <c r="AW1387" s="425">
        <v>0</v>
      </c>
      <c r="AX1387" s="425">
        <v>0</v>
      </c>
      <c r="AY1387" s="425">
        <v>0</v>
      </c>
      <c r="AZ1387" s="425">
        <v>0</v>
      </c>
      <c r="BA1387" s="425">
        <v>0</v>
      </c>
      <c r="BB1387" s="425">
        <v>0</v>
      </c>
      <c r="BC1387" s="425">
        <v>0</v>
      </c>
      <c r="BD1387" s="425">
        <v>0</v>
      </c>
      <c r="BE1387" s="425">
        <v>0</v>
      </c>
      <c r="BF1387" s="425">
        <v>0</v>
      </c>
      <c r="BG1387" s="425">
        <v>0</v>
      </c>
      <c r="BH1387" s="425">
        <v>0</v>
      </c>
      <c r="BI1387" s="425">
        <v>0</v>
      </c>
      <c r="BJ1387" s="196"/>
      <c r="BK1387" s="196"/>
      <c r="BL1387" s="196"/>
      <c r="BM1387" s="196"/>
    </row>
    <row r="1388" spans="1:65" x14ac:dyDescent="0.35">
      <c r="A1388" s="196"/>
      <c r="B1388" s="196"/>
      <c r="C1388" s="402"/>
      <c r="D1388" s="404"/>
      <c r="E1388" s="405">
        <v>9</v>
      </c>
      <c r="F1388" s="406"/>
      <c r="G1388" s="408"/>
      <c r="H1388" s="409"/>
      <c r="I1388" s="409"/>
      <c r="J1388" s="409"/>
      <c r="K1388" s="409"/>
      <c r="L1388" s="409"/>
      <c r="M1388" s="409"/>
      <c r="N1388" s="409"/>
      <c r="O1388" s="524"/>
      <c r="P1388" s="425">
        <v>0</v>
      </c>
      <c r="Q1388" s="425">
        <v>0</v>
      </c>
      <c r="R1388" s="425">
        <v>0</v>
      </c>
      <c r="S1388" s="425">
        <v>0</v>
      </c>
      <c r="T1388" s="425">
        <v>0</v>
      </c>
      <c r="U1388" s="425">
        <v>0</v>
      </c>
      <c r="V1388" s="425">
        <v>0</v>
      </c>
      <c r="W1388" s="425">
        <v>0</v>
      </c>
      <c r="X1388" s="425">
        <v>0</v>
      </c>
      <c r="Y1388" s="425">
        <v>0</v>
      </c>
      <c r="Z1388" s="425">
        <v>0</v>
      </c>
      <c r="AA1388" s="425">
        <v>0</v>
      </c>
      <c r="AB1388" s="425">
        <v>0</v>
      </c>
      <c r="AC1388" s="425">
        <v>0</v>
      </c>
      <c r="AD1388" s="425">
        <v>0</v>
      </c>
      <c r="AE1388" s="425">
        <v>0</v>
      </c>
      <c r="AF1388" s="425">
        <v>0</v>
      </c>
      <c r="AG1388" s="425">
        <v>0</v>
      </c>
      <c r="AH1388" s="425">
        <v>0</v>
      </c>
      <c r="AI1388" s="425">
        <v>0</v>
      </c>
      <c r="AJ1388" s="425">
        <v>0</v>
      </c>
      <c r="AK1388" s="425">
        <v>0</v>
      </c>
      <c r="AL1388" s="425">
        <v>0</v>
      </c>
      <c r="AM1388" s="425">
        <v>0</v>
      </c>
      <c r="AN1388" s="425">
        <v>0</v>
      </c>
      <c r="AO1388" s="425">
        <v>0</v>
      </c>
      <c r="AP1388" s="425">
        <v>0</v>
      </c>
      <c r="AQ1388" s="425">
        <v>0</v>
      </c>
      <c r="AR1388" s="425">
        <v>0</v>
      </c>
      <c r="AS1388" s="425">
        <v>0</v>
      </c>
      <c r="AT1388" s="425">
        <v>0</v>
      </c>
      <c r="AU1388" s="425">
        <v>0</v>
      </c>
      <c r="AV1388" s="425">
        <v>0</v>
      </c>
      <c r="AW1388" s="425">
        <v>0</v>
      </c>
      <c r="AX1388" s="425">
        <v>0</v>
      </c>
      <c r="AY1388" s="425">
        <v>0</v>
      </c>
      <c r="AZ1388" s="425">
        <v>0</v>
      </c>
      <c r="BA1388" s="425">
        <v>0</v>
      </c>
      <c r="BB1388" s="425">
        <v>0</v>
      </c>
      <c r="BC1388" s="425">
        <v>0</v>
      </c>
      <c r="BD1388" s="425">
        <v>0</v>
      </c>
      <c r="BE1388" s="425">
        <v>0</v>
      </c>
      <c r="BF1388" s="425">
        <v>0</v>
      </c>
      <c r="BG1388" s="425">
        <v>0</v>
      </c>
      <c r="BH1388" s="425">
        <v>0</v>
      </c>
      <c r="BI1388" s="425">
        <v>0</v>
      </c>
      <c r="BJ1388" s="196"/>
      <c r="BK1388" s="196"/>
      <c r="BL1388" s="196"/>
      <c r="BM1388" s="196"/>
    </row>
    <row r="1389" spans="1:65" x14ac:dyDescent="0.35">
      <c r="A1389" s="196"/>
      <c r="B1389" s="196"/>
      <c r="C1389" s="402"/>
      <c r="D1389" s="404"/>
      <c r="E1389" s="411">
        <v>10</v>
      </c>
      <c r="F1389" s="406"/>
      <c r="G1389" s="408"/>
      <c r="H1389" s="409"/>
      <c r="I1389" s="409"/>
      <c r="J1389" s="409"/>
      <c r="K1389" s="409"/>
      <c r="L1389" s="409"/>
      <c r="M1389" s="409"/>
      <c r="N1389" s="409"/>
      <c r="O1389" s="409"/>
      <c r="P1389" s="524"/>
      <c r="Q1389" s="425">
        <v>0</v>
      </c>
      <c r="R1389" s="425">
        <v>0</v>
      </c>
      <c r="S1389" s="425">
        <v>0</v>
      </c>
      <c r="T1389" s="425">
        <v>0</v>
      </c>
      <c r="U1389" s="425">
        <v>0</v>
      </c>
      <c r="V1389" s="425">
        <v>0</v>
      </c>
      <c r="W1389" s="425">
        <v>0</v>
      </c>
      <c r="X1389" s="425">
        <v>0</v>
      </c>
      <c r="Y1389" s="425">
        <v>0</v>
      </c>
      <c r="Z1389" s="425">
        <v>0</v>
      </c>
      <c r="AA1389" s="425">
        <v>0</v>
      </c>
      <c r="AB1389" s="425">
        <v>0</v>
      </c>
      <c r="AC1389" s="425">
        <v>0</v>
      </c>
      <c r="AD1389" s="425">
        <v>0</v>
      </c>
      <c r="AE1389" s="425">
        <v>0</v>
      </c>
      <c r="AF1389" s="425">
        <v>0</v>
      </c>
      <c r="AG1389" s="425">
        <v>0</v>
      </c>
      <c r="AH1389" s="425">
        <v>0</v>
      </c>
      <c r="AI1389" s="425">
        <v>0</v>
      </c>
      <c r="AJ1389" s="425">
        <v>0</v>
      </c>
      <c r="AK1389" s="425">
        <v>0</v>
      </c>
      <c r="AL1389" s="425">
        <v>0</v>
      </c>
      <c r="AM1389" s="425">
        <v>0</v>
      </c>
      <c r="AN1389" s="425">
        <v>0</v>
      </c>
      <c r="AO1389" s="425">
        <v>0</v>
      </c>
      <c r="AP1389" s="425">
        <v>0</v>
      </c>
      <c r="AQ1389" s="425">
        <v>0</v>
      </c>
      <c r="AR1389" s="425">
        <v>0</v>
      </c>
      <c r="AS1389" s="425">
        <v>0</v>
      </c>
      <c r="AT1389" s="425">
        <v>0</v>
      </c>
      <c r="AU1389" s="425">
        <v>0</v>
      </c>
      <c r="AV1389" s="425">
        <v>0</v>
      </c>
      <c r="AW1389" s="425">
        <v>0</v>
      </c>
      <c r="AX1389" s="425">
        <v>0</v>
      </c>
      <c r="AY1389" s="425">
        <v>0</v>
      </c>
      <c r="AZ1389" s="425">
        <v>0</v>
      </c>
      <c r="BA1389" s="425">
        <v>0</v>
      </c>
      <c r="BB1389" s="425">
        <v>0</v>
      </c>
      <c r="BC1389" s="425">
        <v>0</v>
      </c>
      <c r="BD1389" s="425">
        <v>0</v>
      </c>
      <c r="BE1389" s="425">
        <v>0</v>
      </c>
      <c r="BF1389" s="425">
        <v>0</v>
      </c>
      <c r="BG1389" s="425">
        <v>0</v>
      </c>
      <c r="BH1389" s="425">
        <v>0</v>
      </c>
      <c r="BI1389" s="425">
        <v>0</v>
      </c>
      <c r="BJ1389" s="196"/>
      <c r="BK1389" s="196"/>
      <c r="BL1389" s="196"/>
      <c r="BM1389" s="196"/>
    </row>
    <row r="1390" spans="1:65" x14ac:dyDescent="0.35">
      <c r="A1390" s="196"/>
      <c r="B1390" s="196"/>
      <c r="C1390" s="402" t="s">
        <v>66</v>
      </c>
      <c r="D1390" s="196"/>
      <c r="E1390" s="196"/>
      <c r="F1390" s="412"/>
      <c r="G1390" s="426">
        <v>2.7179864031562331</v>
      </c>
      <c r="H1390" s="426">
        <v>3.4840527603694356</v>
      </c>
      <c r="I1390" s="426">
        <v>4.1502220270187902</v>
      </c>
      <c r="J1390" s="426">
        <v>4.8422914343520977</v>
      </c>
      <c r="K1390" s="426">
        <v>5.5996293293927453</v>
      </c>
      <c r="L1390" s="426">
        <v>3.6110433265470627</v>
      </c>
      <c r="M1390" s="426">
        <v>3.6110433265470627</v>
      </c>
      <c r="N1390" s="426">
        <v>3.6110433265470627</v>
      </c>
      <c r="O1390" s="426">
        <v>3.6110433265470627</v>
      </c>
      <c r="P1390" s="426">
        <v>3.6110433265470627</v>
      </c>
      <c r="Q1390" s="426">
        <v>3.6110433265470627</v>
      </c>
      <c r="R1390" s="426">
        <v>3.6110433265470627</v>
      </c>
      <c r="S1390" s="426">
        <v>3.6110433265470627</v>
      </c>
      <c r="T1390" s="426">
        <v>3.6110433265470627</v>
      </c>
      <c r="U1390" s="426">
        <v>3.6110433265470627</v>
      </c>
      <c r="V1390" s="426">
        <v>3.6110433265470627</v>
      </c>
      <c r="W1390" s="426">
        <v>3.6110433265470627</v>
      </c>
      <c r="X1390" s="426">
        <v>3.6110433265470627</v>
      </c>
      <c r="Y1390" s="426">
        <v>3.6110433265470627</v>
      </c>
      <c r="Z1390" s="426">
        <v>3.6110433265470627</v>
      </c>
      <c r="AA1390" s="426">
        <v>3.6110433265470627</v>
      </c>
      <c r="AB1390" s="426">
        <v>3.6110433265470627</v>
      </c>
      <c r="AC1390" s="426">
        <v>3.6110433265470627</v>
      </c>
      <c r="AD1390" s="426">
        <v>3.6110433265470627</v>
      </c>
      <c r="AE1390" s="426">
        <v>3.6110433265470627</v>
      </c>
      <c r="AF1390" s="426">
        <v>3.6110433265470627</v>
      </c>
      <c r="AG1390" s="426">
        <v>3.6110433265470627</v>
      </c>
      <c r="AH1390" s="426">
        <v>3.6110433265470627</v>
      </c>
      <c r="AI1390" s="426">
        <v>3.6110433265470627</v>
      </c>
      <c r="AJ1390" s="426">
        <v>3.6110433265470627</v>
      </c>
      <c r="AK1390" s="426">
        <v>3.6110433265470627</v>
      </c>
      <c r="AL1390" s="426">
        <v>3.6110433265470627</v>
      </c>
      <c r="AM1390" s="426">
        <v>3.6110433265470627</v>
      </c>
      <c r="AN1390" s="426">
        <v>3.6110433265470627</v>
      </c>
      <c r="AO1390" s="426">
        <v>3.6110433265470627</v>
      </c>
      <c r="AP1390" s="426">
        <v>3.6110433265470627</v>
      </c>
      <c r="AQ1390" s="426">
        <v>3.6110433265470627</v>
      </c>
      <c r="AR1390" s="426">
        <v>3.6110433265470627</v>
      </c>
      <c r="AS1390" s="426">
        <v>3.6110433265470627</v>
      </c>
      <c r="AT1390" s="426">
        <v>3.6110433265470627</v>
      </c>
      <c r="AU1390" s="426">
        <v>3.6110433265470627</v>
      </c>
      <c r="AV1390" s="426">
        <v>2.8449769693338709</v>
      </c>
      <c r="AW1390" s="426">
        <v>2.1788077026845047</v>
      </c>
      <c r="AX1390" s="426">
        <v>1.486738295351222</v>
      </c>
      <c r="AY1390" s="426">
        <v>0.72940040031057829</v>
      </c>
      <c r="AZ1390" s="426">
        <v>1.4210854715202004E-14</v>
      </c>
      <c r="BA1390" s="426">
        <v>0</v>
      </c>
      <c r="BB1390" s="426">
        <v>0</v>
      </c>
      <c r="BC1390" s="426">
        <v>0</v>
      </c>
      <c r="BD1390" s="426">
        <v>0</v>
      </c>
      <c r="BE1390" s="426">
        <v>0</v>
      </c>
      <c r="BF1390" s="426">
        <v>0</v>
      </c>
      <c r="BG1390" s="426">
        <v>0</v>
      </c>
      <c r="BH1390" s="426">
        <v>0</v>
      </c>
      <c r="BI1390" s="426">
        <v>0</v>
      </c>
      <c r="BJ1390" s="196"/>
      <c r="BK1390" s="196"/>
      <c r="BL1390" s="196"/>
      <c r="BM1390" s="196"/>
    </row>
    <row r="1391" spans="1:65" x14ac:dyDescent="0.35">
      <c r="A1391" s="196"/>
      <c r="B1391" s="397" t="s">
        <v>67</v>
      </c>
      <c r="C1391" s="398"/>
      <c r="D1391" s="399" t="s">
        <v>499</v>
      </c>
      <c r="E1391" s="398"/>
      <c r="F1391" s="400"/>
      <c r="G1391" s="401">
        <v>13.296134203101353</v>
      </c>
      <c r="H1391" s="401">
        <v>13.296134203101353</v>
      </c>
      <c r="I1391" s="401">
        <v>13.296134203101353</v>
      </c>
      <c r="J1391" s="401">
        <v>13.296134203101353</v>
      </c>
      <c r="K1391" s="401">
        <v>13.296134203101353</v>
      </c>
      <c r="L1391" s="401">
        <v>0</v>
      </c>
      <c r="M1391" s="401">
        <v>0</v>
      </c>
      <c r="N1391" s="401">
        <v>0</v>
      </c>
      <c r="O1391" s="401">
        <v>0</v>
      </c>
      <c r="P1391" s="401">
        <v>0</v>
      </c>
      <c r="Q1391" s="401">
        <v>0</v>
      </c>
      <c r="R1391" s="401">
        <v>0</v>
      </c>
      <c r="S1391" s="401">
        <v>0</v>
      </c>
      <c r="T1391" s="401">
        <v>0</v>
      </c>
      <c r="U1391" s="401">
        <v>0</v>
      </c>
      <c r="V1391" s="401">
        <v>0</v>
      </c>
      <c r="W1391" s="401">
        <v>0</v>
      </c>
      <c r="X1391" s="401">
        <v>0</v>
      </c>
      <c r="Y1391" s="401">
        <v>0</v>
      </c>
      <c r="Z1391" s="401">
        <v>0</v>
      </c>
      <c r="AA1391" s="401">
        <v>0</v>
      </c>
      <c r="AB1391" s="401">
        <v>0</v>
      </c>
      <c r="AC1391" s="401">
        <v>0</v>
      </c>
      <c r="AD1391" s="401">
        <v>0</v>
      </c>
      <c r="AE1391" s="401">
        <v>0</v>
      </c>
      <c r="AF1391" s="401">
        <v>0</v>
      </c>
      <c r="AG1391" s="401">
        <v>0</v>
      </c>
      <c r="AH1391" s="401">
        <v>0</v>
      </c>
      <c r="AI1391" s="401">
        <v>0</v>
      </c>
      <c r="AJ1391" s="401">
        <v>0</v>
      </c>
      <c r="AK1391" s="401">
        <v>0</v>
      </c>
      <c r="AL1391" s="401">
        <v>0</v>
      </c>
      <c r="AM1391" s="401">
        <v>0</v>
      </c>
      <c r="AN1391" s="401">
        <v>0</v>
      </c>
      <c r="AO1391" s="401">
        <v>0</v>
      </c>
      <c r="AP1391" s="401">
        <v>0</v>
      </c>
      <c r="AQ1391" s="401">
        <v>0</v>
      </c>
      <c r="AR1391" s="401">
        <v>0</v>
      </c>
      <c r="AS1391" s="401">
        <v>0</v>
      </c>
      <c r="AT1391" s="401">
        <v>0</v>
      </c>
      <c r="AU1391" s="401">
        <v>0</v>
      </c>
      <c r="AV1391" s="401">
        <v>0</v>
      </c>
      <c r="AW1391" s="401">
        <v>0</v>
      </c>
      <c r="AX1391" s="401">
        <v>0</v>
      </c>
      <c r="AY1391" s="401">
        <v>0</v>
      </c>
      <c r="AZ1391" s="401">
        <v>0</v>
      </c>
      <c r="BA1391" s="401">
        <v>0</v>
      </c>
      <c r="BB1391" s="401">
        <v>0</v>
      </c>
      <c r="BC1391" s="401">
        <v>0</v>
      </c>
      <c r="BD1391" s="401">
        <v>0</v>
      </c>
      <c r="BE1391" s="401">
        <v>0</v>
      </c>
      <c r="BF1391" s="401">
        <v>0</v>
      </c>
      <c r="BG1391" s="401">
        <v>0</v>
      </c>
      <c r="BH1391" s="401">
        <v>0</v>
      </c>
      <c r="BI1391" s="401">
        <v>0</v>
      </c>
      <c r="BJ1391" s="196"/>
      <c r="BK1391" s="196"/>
      <c r="BL1391" s="196"/>
      <c r="BM1391" s="196"/>
    </row>
    <row r="1392" spans="1:65" ht="118" x14ac:dyDescent="0.35">
      <c r="A1392" s="28"/>
      <c r="B1392" s="28"/>
      <c r="C1392" s="393"/>
      <c r="D1392" s="404" t="s">
        <v>500</v>
      </c>
      <c r="E1392" s="405">
        <v>0</v>
      </c>
      <c r="F1392" s="406"/>
      <c r="G1392" s="407"/>
      <c r="H1392" s="407"/>
      <c r="I1392" s="407"/>
      <c r="J1392" s="407"/>
      <c r="K1392" s="407"/>
      <c r="L1392" s="407"/>
      <c r="M1392" s="407"/>
      <c r="N1392" s="407"/>
      <c r="O1392" s="407"/>
      <c r="P1392" s="407"/>
      <c r="Q1392" s="425"/>
      <c r="R1392" s="425"/>
      <c r="S1392" s="425"/>
      <c r="T1392" s="425"/>
      <c r="U1392" s="425"/>
      <c r="V1392" s="425"/>
      <c r="W1392" s="425"/>
      <c r="X1392" s="425"/>
      <c r="Y1392" s="425"/>
      <c r="Z1392" s="425"/>
      <c r="AA1392" s="425"/>
      <c r="AB1392" s="425"/>
      <c r="AC1392" s="425"/>
      <c r="AD1392" s="425"/>
      <c r="AE1392" s="425"/>
      <c r="AF1392" s="425"/>
      <c r="AG1392" s="425"/>
      <c r="AH1392" s="425"/>
      <c r="AI1392" s="425"/>
      <c r="AJ1392" s="425"/>
      <c r="AK1392" s="425"/>
      <c r="AL1392" s="425"/>
      <c r="AM1392" s="425"/>
      <c r="AN1392" s="425"/>
      <c r="AO1392" s="425"/>
      <c r="AP1392" s="425"/>
      <c r="AQ1392" s="425"/>
      <c r="AR1392" s="425"/>
      <c r="AS1392" s="425"/>
      <c r="AT1392" s="425"/>
      <c r="AU1392" s="425"/>
      <c r="AV1392" s="425"/>
      <c r="AW1392" s="425"/>
      <c r="AX1392" s="425"/>
      <c r="AY1392" s="425"/>
      <c r="AZ1392" s="425"/>
      <c r="BA1392" s="425"/>
      <c r="BB1392" s="425"/>
      <c r="BC1392" s="425"/>
      <c r="BD1392" s="425"/>
      <c r="BE1392" s="425"/>
      <c r="BF1392" s="425"/>
      <c r="BG1392" s="425"/>
      <c r="BH1392" s="425"/>
      <c r="BI1392" s="425"/>
      <c r="BJ1392" s="28"/>
      <c r="BK1392" s="28"/>
      <c r="BL1392" s="28"/>
      <c r="BM1392" s="28"/>
    </row>
    <row r="1393" spans="1:65" x14ac:dyDescent="0.35">
      <c r="A1393" s="28"/>
      <c r="B1393" s="28"/>
      <c r="C1393" s="393"/>
      <c r="D1393" s="404"/>
      <c r="E1393" s="405">
        <v>1</v>
      </c>
      <c r="F1393" s="406"/>
      <c r="G1393" s="523"/>
      <c r="H1393" s="425">
        <v>0.5450255287754826</v>
      </c>
      <c r="I1393" s="425">
        <v>0.5450255287754826</v>
      </c>
      <c r="J1393" s="425">
        <v>0.5450255287754826</v>
      </c>
      <c r="K1393" s="425">
        <v>0.5450255287754826</v>
      </c>
      <c r="L1393" s="425">
        <v>0.5450255287754826</v>
      </c>
      <c r="M1393" s="425">
        <v>0.5450255287754826</v>
      </c>
      <c r="N1393" s="425">
        <v>0.5450255287754826</v>
      </c>
      <c r="O1393" s="425">
        <v>0.5450255287754826</v>
      </c>
      <c r="P1393" s="425">
        <v>0.5450255287754826</v>
      </c>
      <c r="Q1393" s="425">
        <v>0.5450255287754826</v>
      </c>
      <c r="R1393" s="425">
        <v>0.5450255287754826</v>
      </c>
      <c r="S1393" s="425">
        <v>0.5450255287754826</v>
      </c>
      <c r="T1393" s="425">
        <v>0.5450255287754826</v>
      </c>
      <c r="U1393" s="425">
        <v>0.5450255287754826</v>
      </c>
      <c r="V1393" s="425">
        <v>0.5450255287754826</v>
      </c>
      <c r="W1393" s="425">
        <v>0.5450255287754826</v>
      </c>
      <c r="X1393" s="425">
        <v>0.5450255287754826</v>
      </c>
      <c r="Y1393" s="425">
        <v>0.5450255287754826</v>
      </c>
      <c r="Z1393" s="425">
        <v>0.5450255287754826</v>
      </c>
      <c r="AA1393" s="425">
        <v>0.5450255287754826</v>
      </c>
      <c r="AB1393" s="425">
        <v>0.5450255287754826</v>
      </c>
      <c r="AC1393" s="425">
        <v>0.5450255287754826</v>
      </c>
      <c r="AD1393" s="425">
        <v>0.5450255287754826</v>
      </c>
      <c r="AE1393" s="425">
        <v>0.5450255287754826</v>
      </c>
      <c r="AF1393" s="425">
        <v>0.5450255287754826</v>
      </c>
      <c r="AG1393" s="425">
        <v>0.5450255287754826</v>
      </c>
      <c r="AH1393" s="425">
        <v>0.5450255287754826</v>
      </c>
      <c r="AI1393" s="425">
        <v>0.5450255287754826</v>
      </c>
      <c r="AJ1393" s="425">
        <v>0.5450255287754826</v>
      </c>
      <c r="AK1393" s="425">
        <v>0.5450255287754826</v>
      </c>
      <c r="AL1393" s="425">
        <v>0.5450255287754826</v>
      </c>
      <c r="AM1393" s="425">
        <v>0.5450255287754826</v>
      </c>
      <c r="AN1393" s="425">
        <v>0.5450255287754826</v>
      </c>
      <c r="AO1393" s="425">
        <v>0.5450255287754826</v>
      </c>
      <c r="AP1393" s="425">
        <v>0.5450255287754826</v>
      </c>
      <c r="AQ1393" s="425">
        <v>0.5450255287754826</v>
      </c>
      <c r="AR1393" s="425">
        <v>0.5450255287754826</v>
      </c>
      <c r="AS1393" s="425">
        <v>0.5450255287754826</v>
      </c>
      <c r="AT1393" s="425">
        <v>0.5450255287754826</v>
      </c>
      <c r="AU1393" s="425">
        <v>0.5450255287754826</v>
      </c>
      <c r="AV1393" s="425">
        <v>-7.1054273576010019E-15</v>
      </c>
      <c r="AW1393" s="425">
        <v>0</v>
      </c>
      <c r="AX1393" s="425">
        <v>0</v>
      </c>
      <c r="AY1393" s="425">
        <v>0</v>
      </c>
      <c r="AZ1393" s="425">
        <v>0</v>
      </c>
      <c r="BA1393" s="425">
        <v>0</v>
      </c>
      <c r="BB1393" s="425">
        <v>0</v>
      </c>
      <c r="BC1393" s="425">
        <v>0</v>
      </c>
      <c r="BD1393" s="425">
        <v>0</v>
      </c>
      <c r="BE1393" s="425">
        <v>0</v>
      </c>
      <c r="BF1393" s="425">
        <v>0</v>
      </c>
      <c r="BG1393" s="425">
        <v>0</v>
      </c>
      <c r="BH1393" s="425">
        <v>0</v>
      </c>
      <c r="BI1393" s="425">
        <v>0</v>
      </c>
      <c r="BJ1393" s="28"/>
      <c r="BK1393" s="28"/>
      <c r="BL1393" s="28"/>
      <c r="BM1393" s="28"/>
    </row>
    <row r="1394" spans="1:65" x14ac:dyDescent="0.35">
      <c r="A1394" s="28"/>
      <c r="B1394" s="28"/>
      <c r="C1394" s="393"/>
      <c r="D1394" s="404"/>
      <c r="E1394" s="405">
        <v>2</v>
      </c>
      <c r="F1394" s="406"/>
      <c r="G1394" s="408"/>
      <c r="H1394" s="524"/>
      <c r="I1394" s="425">
        <v>0.35636284573781307</v>
      </c>
      <c r="J1394" s="425">
        <v>0.35636284573781307</v>
      </c>
      <c r="K1394" s="425">
        <v>0.35636284573781307</v>
      </c>
      <c r="L1394" s="425">
        <v>0.35636284573781307</v>
      </c>
      <c r="M1394" s="425">
        <v>0.35636284573781307</v>
      </c>
      <c r="N1394" s="425">
        <v>0.35636284573781307</v>
      </c>
      <c r="O1394" s="425">
        <v>0.35636284573781307</v>
      </c>
      <c r="P1394" s="425">
        <v>0.35636284573781307</v>
      </c>
      <c r="Q1394" s="425">
        <v>0.35636284573781307</v>
      </c>
      <c r="R1394" s="425">
        <v>0.35636284573781307</v>
      </c>
      <c r="S1394" s="425">
        <v>0.35636284573781307</v>
      </c>
      <c r="T1394" s="425">
        <v>0.35636284573781307</v>
      </c>
      <c r="U1394" s="425">
        <v>0.35636284573781307</v>
      </c>
      <c r="V1394" s="425">
        <v>0.35636284573781307</v>
      </c>
      <c r="W1394" s="425">
        <v>0.35636284573781307</v>
      </c>
      <c r="X1394" s="425">
        <v>0.35636284573781307</v>
      </c>
      <c r="Y1394" s="425">
        <v>0.35636284573781307</v>
      </c>
      <c r="Z1394" s="425">
        <v>0.35636284573781307</v>
      </c>
      <c r="AA1394" s="425">
        <v>0.35636284573781307</v>
      </c>
      <c r="AB1394" s="425">
        <v>0.35636284573781307</v>
      </c>
      <c r="AC1394" s="425">
        <v>0.35636284573781307</v>
      </c>
      <c r="AD1394" s="425">
        <v>0.35636284573781307</v>
      </c>
      <c r="AE1394" s="425">
        <v>0.35636284573781307</v>
      </c>
      <c r="AF1394" s="425">
        <v>0.35636284573781307</v>
      </c>
      <c r="AG1394" s="425">
        <v>0.35636284573781307</v>
      </c>
      <c r="AH1394" s="425">
        <v>0.35636284573781307</v>
      </c>
      <c r="AI1394" s="425">
        <v>0.35636284573781307</v>
      </c>
      <c r="AJ1394" s="425">
        <v>0.35636284573781307</v>
      </c>
      <c r="AK1394" s="425">
        <v>0.35636284573781307</v>
      </c>
      <c r="AL1394" s="425">
        <v>0.35636284573781307</v>
      </c>
      <c r="AM1394" s="425">
        <v>0.35636284573781307</v>
      </c>
      <c r="AN1394" s="425">
        <v>0.35636284573781307</v>
      </c>
      <c r="AO1394" s="425">
        <v>0.35636284573781307</v>
      </c>
      <c r="AP1394" s="425">
        <v>0.35636284573781307</v>
      </c>
      <c r="AQ1394" s="425">
        <v>0.35636284573781307</v>
      </c>
      <c r="AR1394" s="425">
        <v>0.35636284573781307</v>
      </c>
      <c r="AS1394" s="425">
        <v>0.35636284573781307</v>
      </c>
      <c r="AT1394" s="425">
        <v>0.35636284573781307</v>
      </c>
      <c r="AU1394" s="425">
        <v>0.35636284573781307</v>
      </c>
      <c r="AV1394" s="425">
        <v>0.35636284573781307</v>
      </c>
      <c r="AW1394" s="425">
        <v>1.7763568394002505E-15</v>
      </c>
      <c r="AX1394" s="425">
        <v>0</v>
      </c>
      <c r="AY1394" s="425">
        <v>0</v>
      </c>
      <c r="AZ1394" s="425">
        <v>0</v>
      </c>
      <c r="BA1394" s="425">
        <v>0</v>
      </c>
      <c r="BB1394" s="425">
        <v>0</v>
      </c>
      <c r="BC1394" s="425">
        <v>0</v>
      </c>
      <c r="BD1394" s="425">
        <v>0</v>
      </c>
      <c r="BE1394" s="425">
        <v>0</v>
      </c>
      <c r="BF1394" s="425">
        <v>0</v>
      </c>
      <c r="BG1394" s="425">
        <v>0</v>
      </c>
      <c r="BH1394" s="425">
        <v>0</v>
      </c>
      <c r="BI1394" s="425">
        <v>0</v>
      </c>
      <c r="BJ1394" s="28"/>
      <c r="BK1394" s="28"/>
      <c r="BL1394" s="28"/>
      <c r="BM1394" s="28"/>
    </row>
    <row r="1395" spans="1:65" x14ac:dyDescent="0.35">
      <c r="A1395" s="28"/>
      <c r="B1395" s="28"/>
      <c r="C1395" s="393"/>
      <c r="D1395" s="404"/>
      <c r="E1395" s="405">
        <v>3</v>
      </c>
      <c r="F1395" s="406"/>
      <c r="G1395" s="408"/>
      <c r="H1395" s="409"/>
      <c r="I1395" s="524"/>
      <c r="J1395" s="425">
        <v>1.6350765863264471</v>
      </c>
      <c r="K1395" s="425">
        <v>1.6350765863264471</v>
      </c>
      <c r="L1395" s="425">
        <v>1.6350765863264471</v>
      </c>
      <c r="M1395" s="425">
        <v>1.6350765863264471</v>
      </c>
      <c r="N1395" s="425">
        <v>1.6350765863264471</v>
      </c>
      <c r="O1395" s="425">
        <v>1.6350765863264471</v>
      </c>
      <c r="P1395" s="425">
        <v>1.6350765863264471</v>
      </c>
      <c r="Q1395" s="425">
        <v>1.6350765863264471</v>
      </c>
      <c r="R1395" s="425">
        <v>1.6350765863264471</v>
      </c>
      <c r="S1395" s="425">
        <v>1.6350765863264471</v>
      </c>
      <c r="T1395" s="425">
        <v>1.6350765863264471</v>
      </c>
      <c r="U1395" s="425">
        <v>1.6350765863264471</v>
      </c>
      <c r="V1395" s="425">
        <v>1.6350765863264471</v>
      </c>
      <c r="W1395" s="425">
        <v>1.6350765863264471</v>
      </c>
      <c r="X1395" s="425">
        <v>1.6350765863264471</v>
      </c>
      <c r="Y1395" s="425">
        <v>1.6350765863264471</v>
      </c>
      <c r="Z1395" s="425">
        <v>1.6350765863264471</v>
      </c>
      <c r="AA1395" s="425">
        <v>1.6350765863264471</v>
      </c>
      <c r="AB1395" s="425">
        <v>1.6350765863264471</v>
      </c>
      <c r="AC1395" s="425">
        <v>1.6350765863264471</v>
      </c>
      <c r="AD1395" s="425">
        <v>1.6350765863264471</v>
      </c>
      <c r="AE1395" s="425">
        <v>1.6350765863264471</v>
      </c>
      <c r="AF1395" s="425">
        <v>1.6350765863264471</v>
      </c>
      <c r="AG1395" s="425">
        <v>1.6350765863264471</v>
      </c>
      <c r="AH1395" s="425">
        <v>1.6350765863264471</v>
      </c>
      <c r="AI1395" s="425">
        <v>1.6350765863264471</v>
      </c>
      <c r="AJ1395" s="425">
        <v>1.6350765863264471</v>
      </c>
      <c r="AK1395" s="425">
        <v>1.6350765863264471</v>
      </c>
      <c r="AL1395" s="425">
        <v>1.6350765863264471</v>
      </c>
      <c r="AM1395" s="425">
        <v>1.6350765863264471</v>
      </c>
      <c r="AN1395" s="425">
        <v>1.6350765863264471</v>
      </c>
      <c r="AO1395" s="425">
        <v>1.6350765863264471</v>
      </c>
      <c r="AP1395" s="425">
        <v>1.6350765863264471</v>
      </c>
      <c r="AQ1395" s="425">
        <v>1.6350765863264471</v>
      </c>
      <c r="AR1395" s="425">
        <v>1.6350765863264471</v>
      </c>
      <c r="AS1395" s="425">
        <v>1.6350765863264471</v>
      </c>
      <c r="AT1395" s="425">
        <v>1.6350765863264471</v>
      </c>
      <c r="AU1395" s="425">
        <v>1.6350765863264471</v>
      </c>
      <c r="AV1395" s="425">
        <v>1.6350765863264471</v>
      </c>
      <c r="AW1395" s="425">
        <v>1.6350765863264471</v>
      </c>
      <c r="AX1395" s="425">
        <v>-4.2632564145606011E-14</v>
      </c>
      <c r="AY1395" s="425">
        <v>0</v>
      </c>
      <c r="AZ1395" s="425">
        <v>0</v>
      </c>
      <c r="BA1395" s="425">
        <v>0</v>
      </c>
      <c r="BB1395" s="425">
        <v>0</v>
      </c>
      <c r="BC1395" s="425">
        <v>0</v>
      </c>
      <c r="BD1395" s="425">
        <v>0</v>
      </c>
      <c r="BE1395" s="425">
        <v>0</v>
      </c>
      <c r="BF1395" s="425">
        <v>0</v>
      </c>
      <c r="BG1395" s="425">
        <v>0</v>
      </c>
      <c r="BH1395" s="425">
        <v>0</v>
      </c>
      <c r="BI1395" s="425">
        <v>0</v>
      </c>
      <c r="BJ1395" s="425"/>
      <c r="BK1395" s="28"/>
      <c r="BL1395" s="28"/>
      <c r="BM1395" s="28"/>
    </row>
    <row r="1396" spans="1:65" x14ac:dyDescent="0.35">
      <c r="A1396" s="28"/>
      <c r="B1396" s="28"/>
      <c r="C1396" s="393"/>
      <c r="D1396" s="404"/>
      <c r="E1396" s="405">
        <v>4</v>
      </c>
      <c r="F1396" s="406"/>
      <c r="G1396" s="408"/>
      <c r="H1396" s="409"/>
      <c r="I1396" s="409"/>
      <c r="J1396" s="524"/>
      <c r="K1396" s="425">
        <v>0.88042585417577912</v>
      </c>
      <c r="L1396" s="425">
        <v>0.88042585417577912</v>
      </c>
      <c r="M1396" s="425">
        <v>0.88042585417577912</v>
      </c>
      <c r="N1396" s="425">
        <v>0.88042585417577912</v>
      </c>
      <c r="O1396" s="425">
        <v>0.88042585417577912</v>
      </c>
      <c r="P1396" s="425">
        <v>0.88042585417577912</v>
      </c>
      <c r="Q1396" s="425">
        <v>0.88042585417577912</v>
      </c>
      <c r="R1396" s="425">
        <v>0.88042585417577912</v>
      </c>
      <c r="S1396" s="425">
        <v>0.88042585417577912</v>
      </c>
      <c r="T1396" s="425">
        <v>0.88042585417577912</v>
      </c>
      <c r="U1396" s="425">
        <v>0.88042585417577912</v>
      </c>
      <c r="V1396" s="425">
        <v>0.88042585417577912</v>
      </c>
      <c r="W1396" s="425">
        <v>0.88042585417577912</v>
      </c>
      <c r="X1396" s="425">
        <v>0.88042585417577912</v>
      </c>
      <c r="Y1396" s="425">
        <v>0.88042585417577912</v>
      </c>
      <c r="Z1396" s="425">
        <v>0.88042585417577912</v>
      </c>
      <c r="AA1396" s="425">
        <v>0.88042585417577912</v>
      </c>
      <c r="AB1396" s="425">
        <v>0.88042585417577912</v>
      </c>
      <c r="AC1396" s="425">
        <v>0.88042585417577912</v>
      </c>
      <c r="AD1396" s="425">
        <v>0.88042585417577912</v>
      </c>
      <c r="AE1396" s="425">
        <v>0.88042585417577912</v>
      </c>
      <c r="AF1396" s="425">
        <v>0.88042585417577912</v>
      </c>
      <c r="AG1396" s="425">
        <v>0.88042585417577912</v>
      </c>
      <c r="AH1396" s="425">
        <v>0.88042585417577912</v>
      </c>
      <c r="AI1396" s="425">
        <v>0.88042585417577912</v>
      </c>
      <c r="AJ1396" s="425">
        <v>0.88042585417577912</v>
      </c>
      <c r="AK1396" s="425">
        <v>0.88042585417577912</v>
      </c>
      <c r="AL1396" s="425">
        <v>0.88042585417577912</v>
      </c>
      <c r="AM1396" s="425">
        <v>0.88042585417577912</v>
      </c>
      <c r="AN1396" s="425">
        <v>0.88042585417577912</v>
      </c>
      <c r="AO1396" s="425">
        <v>0.88042585417577912</v>
      </c>
      <c r="AP1396" s="425">
        <v>0.88042585417577912</v>
      </c>
      <c r="AQ1396" s="425">
        <v>0.88042585417577912</v>
      </c>
      <c r="AR1396" s="425">
        <v>0.88042585417577912</v>
      </c>
      <c r="AS1396" s="425">
        <v>0.88042585417577912</v>
      </c>
      <c r="AT1396" s="425">
        <v>0.88042585417577912</v>
      </c>
      <c r="AU1396" s="425">
        <v>0.88042585417577912</v>
      </c>
      <c r="AV1396" s="425">
        <v>0.88042585417577912</v>
      </c>
      <c r="AW1396" s="425">
        <v>0.88042585417577912</v>
      </c>
      <c r="AX1396" s="425">
        <v>0.88042585417577912</v>
      </c>
      <c r="AY1396" s="425">
        <v>0</v>
      </c>
      <c r="AZ1396" s="425">
        <v>0</v>
      </c>
      <c r="BA1396" s="425">
        <v>0</v>
      </c>
      <c r="BB1396" s="425">
        <v>0</v>
      </c>
      <c r="BC1396" s="425">
        <v>0</v>
      </c>
      <c r="BD1396" s="425">
        <v>0</v>
      </c>
      <c r="BE1396" s="425">
        <v>0</v>
      </c>
      <c r="BF1396" s="425">
        <v>0</v>
      </c>
      <c r="BG1396" s="425">
        <v>0</v>
      </c>
      <c r="BH1396" s="425">
        <v>0</v>
      </c>
      <c r="BI1396" s="425">
        <v>0</v>
      </c>
      <c r="BJ1396" s="28"/>
      <c r="BK1396" s="28"/>
      <c r="BL1396" s="28"/>
      <c r="BM1396" s="28"/>
    </row>
    <row r="1397" spans="1:65" x14ac:dyDescent="0.35">
      <c r="A1397" s="28"/>
      <c r="B1397" s="28"/>
      <c r="C1397" s="393"/>
      <c r="D1397" s="404"/>
      <c r="E1397" s="405">
        <v>5</v>
      </c>
      <c r="F1397" s="406"/>
      <c r="G1397" s="408"/>
      <c r="H1397" s="409"/>
      <c r="I1397" s="409"/>
      <c r="J1397" s="409"/>
      <c r="K1397" s="524"/>
      <c r="L1397" s="425">
        <v>0.5240630084379615</v>
      </c>
      <c r="M1397" s="425">
        <v>0.5240630084379615</v>
      </c>
      <c r="N1397" s="425">
        <v>0.5240630084379615</v>
      </c>
      <c r="O1397" s="425">
        <v>0.5240630084379615</v>
      </c>
      <c r="P1397" s="425">
        <v>0.5240630084379615</v>
      </c>
      <c r="Q1397" s="425">
        <v>0.5240630084379615</v>
      </c>
      <c r="R1397" s="425">
        <v>0.5240630084379615</v>
      </c>
      <c r="S1397" s="425">
        <v>0.5240630084379615</v>
      </c>
      <c r="T1397" s="425">
        <v>0.5240630084379615</v>
      </c>
      <c r="U1397" s="425">
        <v>0.5240630084379615</v>
      </c>
      <c r="V1397" s="425">
        <v>0.5240630084379615</v>
      </c>
      <c r="W1397" s="425">
        <v>0.5240630084379615</v>
      </c>
      <c r="X1397" s="425">
        <v>0.5240630084379615</v>
      </c>
      <c r="Y1397" s="425">
        <v>0.5240630084379615</v>
      </c>
      <c r="Z1397" s="425">
        <v>0.5240630084379615</v>
      </c>
      <c r="AA1397" s="425">
        <v>0.5240630084379615</v>
      </c>
      <c r="AB1397" s="425">
        <v>0.5240630084379615</v>
      </c>
      <c r="AC1397" s="425">
        <v>0.5240630084379615</v>
      </c>
      <c r="AD1397" s="425">
        <v>0.5240630084379615</v>
      </c>
      <c r="AE1397" s="425">
        <v>0.5240630084379615</v>
      </c>
      <c r="AF1397" s="425">
        <v>0.5240630084379615</v>
      </c>
      <c r="AG1397" s="425">
        <v>0.5240630084379615</v>
      </c>
      <c r="AH1397" s="425">
        <v>0.5240630084379615</v>
      </c>
      <c r="AI1397" s="425">
        <v>0.5240630084379615</v>
      </c>
      <c r="AJ1397" s="425">
        <v>0.5240630084379615</v>
      </c>
      <c r="AK1397" s="425">
        <v>0.5240630084379615</v>
      </c>
      <c r="AL1397" s="425">
        <v>0.5240630084379615</v>
      </c>
      <c r="AM1397" s="425">
        <v>0.5240630084379615</v>
      </c>
      <c r="AN1397" s="425">
        <v>0.5240630084379615</v>
      </c>
      <c r="AO1397" s="425">
        <v>0.5240630084379615</v>
      </c>
      <c r="AP1397" s="425">
        <v>0.5240630084379615</v>
      </c>
      <c r="AQ1397" s="425">
        <v>0.5240630084379615</v>
      </c>
      <c r="AR1397" s="425">
        <v>0.5240630084379615</v>
      </c>
      <c r="AS1397" s="425">
        <v>0.5240630084379615</v>
      </c>
      <c r="AT1397" s="425">
        <v>0.5240630084379615</v>
      </c>
      <c r="AU1397" s="425">
        <v>0.5240630084379615</v>
      </c>
      <c r="AV1397" s="425">
        <v>0.5240630084379615</v>
      </c>
      <c r="AW1397" s="425">
        <v>0.5240630084379615</v>
      </c>
      <c r="AX1397" s="425">
        <v>0.5240630084379615</v>
      </c>
      <c r="AY1397" s="425">
        <v>0.5240630084379615</v>
      </c>
      <c r="AZ1397" s="425">
        <v>-1.4210854715202004E-14</v>
      </c>
      <c r="BA1397" s="425">
        <v>0</v>
      </c>
      <c r="BB1397" s="425">
        <v>0</v>
      </c>
      <c r="BC1397" s="425">
        <v>0</v>
      </c>
      <c r="BD1397" s="425">
        <v>0</v>
      </c>
      <c r="BE1397" s="425">
        <v>0</v>
      </c>
      <c r="BF1397" s="425">
        <v>0</v>
      </c>
      <c r="BG1397" s="425">
        <v>0</v>
      </c>
      <c r="BH1397" s="425">
        <v>0</v>
      </c>
      <c r="BI1397" s="425">
        <v>0</v>
      </c>
      <c r="BJ1397" s="28"/>
      <c r="BK1397" s="28"/>
      <c r="BL1397" s="28"/>
      <c r="BM1397" s="28"/>
    </row>
    <row r="1398" spans="1:65" x14ac:dyDescent="0.35">
      <c r="A1398" s="28"/>
      <c r="B1398" s="28"/>
      <c r="C1398" s="393"/>
      <c r="D1398" s="404"/>
      <c r="E1398" s="405">
        <v>6</v>
      </c>
      <c r="F1398" s="406"/>
      <c r="G1398" s="408"/>
      <c r="H1398" s="409"/>
      <c r="I1398" s="409"/>
      <c r="J1398" s="409"/>
      <c r="K1398" s="409"/>
      <c r="L1398" s="524"/>
      <c r="M1398" s="425">
        <v>0</v>
      </c>
      <c r="N1398" s="425">
        <v>0</v>
      </c>
      <c r="O1398" s="425">
        <v>0</v>
      </c>
      <c r="P1398" s="425">
        <v>0</v>
      </c>
      <c r="Q1398" s="425">
        <v>0</v>
      </c>
      <c r="R1398" s="425">
        <v>0</v>
      </c>
      <c r="S1398" s="425">
        <v>0</v>
      </c>
      <c r="T1398" s="425">
        <v>0</v>
      </c>
      <c r="U1398" s="425">
        <v>0</v>
      </c>
      <c r="V1398" s="425">
        <v>0</v>
      </c>
      <c r="W1398" s="425">
        <v>0</v>
      </c>
      <c r="X1398" s="425">
        <v>0</v>
      </c>
      <c r="Y1398" s="425">
        <v>0</v>
      </c>
      <c r="Z1398" s="425">
        <v>0</v>
      </c>
      <c r="AA1398" s="425">
        <v>0</v>
      </c>
      <c r="AB1398" s="425">
        <v>0</v>
      </c>
      <c r="AC1398" s="425">
        <v>0</v>
      </c>
      <c r="AD1398" s="425">
        <v>0</v>
      </c>
      <c r="AE1398" s="425">
        <v>0</v>
      </c>
      <c r="AF1398" s="425">
        <v>0</v>
      </c>
      <c r="AG1398" s="425">
        <v>0</v>
      </c>
      <c r="AH1398" s="425">
        <v>0</v>
      </c>
      <c r="AI1398" s="425">
        <v>0</v>
      </c>
      <c r="AJ1398" s="425">
        <v>0</v>
      </c>
      <c r="AK1398" s="425">
        <v>0</v>
      </c>
      <c r="AL1398" s="425">
        <v>0</v>
      </c>
      <c r="AM1398" s="425">
        <v>0</v>
      </c>
      <c r="AN1398" s="425">
        <v>0</v>
      </c>
      <c r="AO1398" s="425">
        <v>0</v>
      </c>
      <c r="AP1398" s="425">
        <v>0</v>
      </c>
      <c r="AQ1398" s="425">
        <v>0</v>
      </c>
      <c r="AR1398" s="425">
        <v>0</v>
      </c>
      <c r="AS1398" s="425">
        <v>0</v>
      </c>
      <c r="AT1398" s="425">
        <v>0</v>
      </c>
      <c r="AU1398" s="425">
        <v>0</v>
      </c>
      <c r="AV1398" s="425">
        <v>0</v>
      </c>
      <c r="AW1398" s="425">
        <v>0</v>
      </c>
      <c r="AX1398" s="425">
        <v>0</v>
      </c>
      <c r="AY1398" s="425">
        <v>0</v>
      </c>
      <c r="AZ1398" s="425">
        <v>0</v>
      </c>
      <c r="BA1398" s="425">
        <v>0</v>
      </c>
      <c r="BB1398" s="425">
        <v>0</v>
      </c>
      <c r="BC1398" s="425">
        <v>0</v>
      </c>
      <c r="BD1398" s="425">
        <v>0</v>
      </c>
      <c r="BE1398" s="425">
        <v>0</v>
      </c>
      <c r="BF1398" s="425">
        <v>0</v>
      </c>
      <c r="BG1398" s="425">
        <v>0</v>
      </c>
      <c r="BH1398" s="425">
        <v>0</v>
      </c>
      <c r="BI1398" s="425">
        <v>0</v>
      </c>
      <c r="BJ1398" s="28"/>
      <c r="BK1398" s="28"/>
      <c r="BL1398" s="28"/>
      <c r="BM1398" s="28"/>
    </row>
    <row r="1399" spans="1:65" x14ac:dyDescent="0.35">
      <c r="A1399" s="28"/>
      <c r="B1399" s="28"/>
      <c r="C1399" s="393"/>
      <c r="D1399" s="404"/>
      <c r="E1399" s="405">
        <v>7</v>
      </c>
      <c r="F1399" s="406"/>
      <c r="G1399" s="408"/>
      <c r="H1399" s="409"/>
      <c r="I1399" s="409"/>
      <c r="J1399" s="409"/>
      <c r="K1399" s="409"/>
      <c r="L1399" s="409"/>
      <c r="M1399" s="524"/>
      <c r="N1399" s="425">
        <v>0</v>
      </c>
      <c r="O1399" s="425">
        <v>0</v>
      </c>
      <c r="P1399" s="425">
        <v>0</v>
      </c>
      <c r="Q1399" s="425">
        <v>0</v>
      </c>
      <c r="R1399" s="425">
        <v>0</v>
      </c>
      <c r="S1399" s="425">
        <v>0</v>
      </c>
      <c r="T1399" s="425">
        <v>0</v>
      </c>
      <c r="U1399" s="425">
        <v>0</v>
      </c>
      <c r="V1399" s="425">
        <v>0</v>
      </c>
      <c r="W1399" s="425">
        <v>0</v>
      </c>
      <c r="X1399" s="425">
        <v>0</v>
      </c>
      <c r="Y1399" s="425">
        <v>0</v>
      </c>
      <c r="Z1399" s="425">
        <v>0</v>
      </c>
      <c r="AA1399" s="425">
        <v>0</v>
      </c>
      <c r="AB1399" s="425">
        <v>0</v>
      </c>
      <c r="AC1399" s="425">
        <v>0</v>
      </c>
      <c r="AD1399" s="425">
        <v>0</v>
      </c>
      <c r="AE1399" s="425">
        <v>0</v>
      </c>
      <c r="AF1399" s="425">
        <v>0</v>
      </c>
      <c r="AG1399" s="425">
        <v>0</v>
      </c>
      <c r="AH1399" s="425">
        <v>0</v>
      </c>
      <c r="AI1399" s="425">
        <v>0</v>
      </c>
      <c r="AJ1399" s="425">
        <v>0</v>
      </c>
      <c r="AK1399" s="425">
        <v>0</v>
      </c>
      <c r="AL1399" s="425">
        <v>0</v>
      </c>
      <c r="AM1399" s="425">
        <v>0</v>
      </c>
      <c r="AN1399" s="425">
        <v>0</v>
      </c>
      <c r="AO1399" s="425">
        <v>0</v>
      </c>
      <c r="AP1399" s="425">
        <v>0</v>
      </c>
      <c r="AQ1399" s="425">
        <v>0</v>
      </c>
      <c r="AR1399" s="425">
        <v>0</v>
      </c>
      <c r="AS1399" s="425">
        <v>0</v>
      </c>
      <c r="AT1399" s="425">
        <v>0</v>
      </c>
      <c r="AU1399" s="425">
        <v>0</v>
      </c>
      <c r="AV1399" s="425">
        <v>0</v>
      </c>
      <c r="AW1399" s="425">
        <v>0</v>
      </c>
      <c r="AX1399" s="425">
        <v>0</v>
      </c>
      <c r="AY1399" s="425">
        <v>0</v>
      </c>
      <c r="AZ1399" s="425">
        <v>0</v>
      </c>
      <c r="BA1399" s="425">
        <v>0</v>
      </c>
      <c r="BB1399" s="425">
        <v>0</v>
      </c>
      <c r="BC1399" s="425">
        <v>0</v>
      </c>
      <c r="BD1399" s="425">
        <v>0</v>
      </c>
      <c r="BE1399" s="425">
        <v>0</v>
      </c>
      <c r="BF1399" s="425">
        <v>0</v>
      </c>
      <c r="BG1399" s="425">
        <v>0</v>
      </c>
      <c r="BH1399" s="425">
        <v>0</v>
      </c>
      <c r="BI1399" s="425">
        <v>0</v>
      </c>
      <c r="BJ1399" s="28"/>
      <c r="BK1399" s="28"/>
      <c r="BL1399" s="28"/>
      <c r="BM1399" s="28"/>
    </row>
    <row r="1400" spans="1:65" x14ac:dyDescent="0.35">
      <c r="A1400" s="28"/>
      <c r="B1400" s="28"/>
      <c r="C1400" s="393"/>
      <c r="D1400" s="404"/>
      <c r="E1400" s="405">
        <v>8</v>
      </c>
      <c r="F1400" s="406"/>
      <c r="G1400" s="408"/>
      <c r="H1400" s="409"/>
      <c r="I1400" s="409"/>
      <c r="J1400" s="409"/>
      <c r="K1400" s="409"/>
      <c r="L1400" s="409"/>
      <c r="M1400" s="409"/>
      <c r="N1400" s="524"/>
      <c r="O1400" s="425">
        <v>0</v>
      </c>
      <c r="P1400" s="425">
        <v>0</v>
      </c>
      <c r="Q1400" s="425">
        <v>0</v>
      </c>
      <c r="R1400" s="425">
        <v>0</v>
      </c>
      <c r="S1400" s="425">
        <v>0</v>
      </c>
      <c r="T1400" s="425">
        <v>0</v>
      </c>
      <c r="U1400" s="425">
        <v>0</v>
      </c>
      <c r="V1400" s="425">
        <v>0</v>
      </c>
      <c r="W1400" s="425">
        <v>0</v>
      </c>
      <c r="X1400" s="425">
        <v>0</v>
      </c>
      <c r="Y1400" s="425">
        <v>0</v>
      </c>
      <c r="Z1400" s="425">
        <v>0</v>
      </c>
      <c r="AA1400" s="425">
        <v>0</v>
      </c>
      <c r="AB1400" s="425">
        <v>0</v>
      </c>
      <c r="AC1400" s="425">
        <v>0</v>
      </c>
      <c r="AD1400" s="425">
        <v>0</v>
      </c>
      <c r="AE1400" s="425">
        <v>0</v>
      </c>
      <c r="AF1400" s="425">
        <v>0</v>
      </c>
      <c r="AG1400" s="425">
        <v>0</v>
      </c>
      <c r="AH1400" s="425">
        <v>0</v>
      </c>
      <c r="AI1400" s="425">
        <v>0</v>
      </c>
      <c r="AJ1400" s="425">
        <v>0</v>
      </c>
      <c r="AK1400" s="425">
        <v>0</v>
      </c>
      <c r="AL1400" s="425">
        <v>0</v>
      </c>
      <c r="AM1400" s="425">
        <v>0</v>
      </c>
      <c r="AN1400" s="425">
        <v>0</v>
      </c>
      <c r="AO1400" s="425">
        <v>0</v>
      </c>
      <c r="AP1400" s="425">
        <v>0</v>
      </c>
      <c r="AQ1400" s="425">
        <v>0</v>
      </c>
      <c r="AR1400" s="425">
        <v>0</v>
      </c>
      <c r="AS1400" s="425">
        <v>0</v>
      </c>
      <c r="AT1400" s="425">
        <v>0</v>
      </c>
      <c r="AU1400" s="425">
        <v>0</v>
      </c>
      <c r="AV1400" s="425">
        <v>0</v>
      </c>
      <c r="AW1400" s="425">
        <v>0</v>
      </c>
      <c r="AX1400" s="425">
        <v>0</v>
      </c>
      <c r="AY1400" s="425">
        <v>0</v>
      </c>
      <c r="AZ1400" s="425">
        <v>0</v>
      </c>
      <c r="BA1400" s="425">
        <v>0</v>
      </c>
      <c r="BB1400" s="425">
        <v>0</v>
      </c>
      <c r="BC1400" s="425">
        <v>0</v>
      </c>
      <c r="BD1400" s="425">
        <v>0</v>
      </c>
      <c r="BE1400" s="425">
        <v>0</v>
      </c>
      <c r="BF1400" s="425">
        <v>0</v>
      </c>
      <c r="BG1400" s="425">
        <v>0</v>
      </c>
      <c r="BH1400" s="425">
        <v>0</v>
      </c>
      <c r="BI1400" s="425">
        <v>0</v>
      </c>
      <c r="BJ1400" s="28"/>
      <c r="BK1400" s="28"/>
      <c r="BL1400" s="28"/>
      <c r="BM1400" s="28"/>
    </row>
    <row r="1401" spans="1:65" x14ac:dyDescent="0.35">
      <c r="A1401" s="28"/>
      <c r="B1401" s="28"/>
      <c r="C1401" s="393"/>
      <c r="D1401" s="404"/>
      <c r="E1401" s="405">
        <v>9</v>
      </c>
      <c r="F1401" s="406"/>
      <c r="G1401" s="408"/>
      <c r="H1401" s="409"/>
      <c r="I1401" s="409"/>
      <c r="J1401" s="409"/>
      <c r="K1401" s="409"/>
      <c r="L1401" s="409"/>
      <c r="M1401" s="409"/>
      <c r="N1401" s="409"/>
      <c r="O1401" s="524"/>
      <c r="P1401" s="425">
        <v>0</v>
      </c>
      <c r="Q1401" s="425">
        <v>0</v>
      </c>
      <c r="R1401" s="425">
        <v>0</v>
      </c>
      <c r="S1401" s="425">
        <v>0</v>
      </c>
      <c r="T1401" s="425">
        <v>0</v>
      </c>
      <c r="U1401" s="425">
        <v>0</v>
      </c>
      <c r="V1401" s="425">
        <v>0</v>
      </c>
      <c r="W1401" s="425">
        <v>0</v>
      </c>
      <c r="X1401" s="425">
        <v>0</v>
      </c>
      <c r="Y1401" s="425">
        <v>0</v>
      </c>
      <c r="Z1401" s="425">
        <v>0</v>
      </c>
      <c r="AA1401" s="425">
        <v>0</v>
      </c>
      <c r="AB1401" s="425">
        <v>0</v>
      </c>
      <c r="AC1401" s="425">
        <v>0</v>
      </c>
      <c r="AD1401" s="425">
        <v>0</v>
      </c>
      <c r="AE1401" s="425">
        <v>0</v>
      </c>
      <c r="AF1401" s="425">
        <v>0</v>
      </c>
      <c r="AG1401" s="425">
        <v>0</v>
      </c>
      <c r="AH1401" s="425">
        <v>0</v>
      </c>
      <c r="AI1401" s="425">
        <v>0</v>
      </c>
      <c r="AJ1401" s="425">
        <v>0</v>
      </c>
      <c r="AK1401" s="425">
        <v>0</v>
      </c>
      <c r="AL1401" s="425">
        <v>0</v>
      </c>
      <c r="AM1401" s="425">
        <v>0</v>
      </c>
      <c r="AN1401" s="425">
        <v>0</v>
      </c>
      <c r="AO1401" s="425">
        <v>0</v>
      </c>
      <c r="AP1401" s="425">
        <v>0</v>
      </c>
      <c r="AQ1401" s="425">
        <v>0</v>
      </c>
      <c r="AR1401" s="425">
        <v>0</v>
      </c>
      <c r="AS1401" s="425">
        <v>0</v>
      </c>
      <c r="AT1401" s="425">
        <v>0</v>
      </c>
      <c r="AU1401" s="425">
        <v>0</v>
      </c>
      <c r="AV1401" s="425">
        <v>0</v>
      </c>
      <c r="AW1401" s="425">
        <v>0</v>
      </c>
      <c r="AX1401" s="425">
        <v>0</v>
      </c>
      <c r="AY1401" s="425">
        <v>0</v>
      </c>
      <c r="AZ1401" s="425">
        <v>0</v>
      </c>
      <c r="BA1401" s="425">
        <v>0</v>
      </c>
      <c r="BB1401" s="425">
        <v>0</v>
      </c>
      <c r="BC1401" s="425">
        <v>0</v>
      </c>
      <c r="BD1401" s="425">
        <v>0</v>
      </c>
      <c r="BE1401" s="425">
        <v>0</v>
      </c>
      <c r="BF1401" s="425">
        <v>0</v>
      </c>
      <c r="BG1401" s="425">
        <v>0</v>
      </c>
      <c r="BH1401" s="425">
        <v>0</v>
      </c>
      <c r="BI1401" s="425">
        <v>0</v>
      </c>
      <c r="BJ1401" s="28"/>
      <c r="BK1401" s="28"/>
      <c r="BL1401" s="28"/>
      <c r="BM1401" s="28"/>
    </row>
    <row r="1402" spans="1:65" x14ac:dyDescent="0.35">
      <c r="A1402" s="28"/>
      <c r="B1402" s="28"/>
      <c r="C1402" s="393"/>
      <c r="D1402" s="404"/>
      <c r="E1402" s="411">
        <v>10</v>
      </c>
      <c r="F1402" s="406"/>
      <c r="G1402" s="408"/>
      <c r="H1402" s="409"/>
      <c r="I1402" s="409"/>
      <c r="J1402" s="409"/>
      <c r="K1402" s="409"/>
      <c r="L1402" s="409"/>
      <c r="M1402" s="409"/>
      <c r="N1402" s="409"/>
      <c r="O1402" s="409"/>
      <c r="P1402" s="524"/>
      <c r="Q1402" s="425">
        <v>0</v>
      </c>
      <c r="R1402" s="425">
        <v>0</v>
      </c>
      <c r="S1402" s="425">
        <v>0</v>
      </c>
      <c r="T1402" s="425">
        <v>0</v>
      </c>
      <c r="U1402" s="425">
        <v>0</v>
      </c>
      <c r="V1402" s="425">
        <v>0</v>
      </c>
      <c r="W1402" s="425">
        <v>0</v>
      </c>
      <c r="X1402" s="425">
        <v>0</v>
      </c>
      <c r="Y1402" s="425">
        <v>0</v>
      </c>
      <c r="Z1402" s="425">
        <v>0</v>
      </c>
      <c r="AA1402" s="425">
        <v>0</v>
      </c>
      <c r="AB1402" s="425">
        <v>0</v>
      </c>
      <c r="AC1402" s="425">
        <v>0</v>
      </c>
      <c r="AD1402" s="425">
        <v>0</v>
      </c>
      <c r="AE1402" s="425">
        <v>0</v>
      </c>
      <c r="AF1402" s="425">
        <v>0</v>
      </c>
      <c r="AG1402" s="425">
        <v>0</v>
      </c>
      <c r="AH1402" s="425">
        <v>0</v>
      </c>
      <c r="AI1402" s="425">
        <v>0</v>
      </c>
      <c r="AJ1402" s="425">
        <v>0</v>
      </c>
      <c r="AK1402" s="425">
        <v>0</v>
      </c>
      <c r="AL1402" s="425">
        <v>0</v>
      </c>
      <c r="AM1402" s="425">
        <v>0</v>
      </c>
      <c r="AN1402" s="425">
        <v>0</v>
      </c>
      <c r="AO1402" s="425">
        <v>0</v>
      </c>
      <c r="AP1402" s="425">
        <v>0</v>
      </c>
      <c r="AQ1402" s="425">
        <v>0</v>
      </c>
      <c r="AR1402" s="425">
        <v>0</v>
      </c>
      <c r="AS1402" s="425">
        <v>0</v>
      </c>
      <c r="AT1402" s="425">
        <v>0</v>
      </c>
      <c r="AU1402" s="425">
        <v>0</v>
      </c>
      <c r="AV1402" s="425">
        <v>0</v>
      </c>
      <c r="AW1402" s="425">
        <v>0</v>
      </c>
      <c r="AX1402" s="425">
        <v>0</v>
      </c>
      <c r="AY1402" s="425">
        <v>0</v>
      </c>
      <c r="AZ1402" s="425">
        <v>0</v>
      </c>
      <c r="BA1402" s="425">
        <v>0</v>
      </c>
      <c r="BB1402" s="425">
        <v>0</v>
      </c>
      <c r="BC1402" s="425">
        <v>0</v>
      </c>
      <c r="BD1402" s="425">
        <v>0</v>
      </c>
      <c r="BE1402" s="425">
        <v>0</v>
      </c>
      <c r="BF1402" s="425">
        <v>0</v>
      </c>
      <c r="BG1402" s="425">
        <v>0</v>
      </c>
      <c r="BH1402" s="425">
        <v>0</v>
      </c>
      <c r="BI1402" s="425">
        <v>0</v>
      </c>
      <c r="BJ1402" s="28"/>
      <c r="BK1402" s="28"/>
      <c r="BL1402" s="28"/>
      <c r="BM1402" s="28"/>
    </row>
    <row r="1403" spans="1:65" x14ac:dyDescent="0.35">
      <c r="A1403" s="196"/>
      <c r="B1403" s="196"/>
      <c r="C1403" s="402" t="s">
        <v>67</v>
      </c>
      <c r="D1403" s="196"/>
      <c r="E1403" s="196"/>
      <c r="F1403" s="412"/>
      <c r="G1403" s="426">
        <v>13.296134203101353</v>
      </c>
      <c r="H1403" s="426">
        <v>13.841159731876836</v>
      </c>
      <c r="I1403" s="426">
        <v>14.197522577614649</v>
      </c>
      <c r="J1403" s="426">
        <v>15.832599163941095</v>
      </c>
      <c r="K1403" s="426">
        <v>16.713025018116873</v>
      </c>
      <c r="L1403" s="426">
        <v>3.9409538234534836</v>
      </c>
      <c r="M1403" s="426">
        <v>3.9409538234534836</v>
      </c>
      <c r="N1403" s="426">
        <v>3.9409538234534836</v>
      </c>
      <c r="O1403" s="426">
        <v>3.9409538234534836</v>
      </c>
      <c r="P1403" s="426">
        <v>3.9409538234534836</v>
      </c>
      <c r="Q1403" s="426">
        <v>3.9409538234534836</v>
      </c>
      <c r="R1403" s="426">
        <v>3.9409538234534836</v>
      </c>
      <c r="S1403" s="426">
        <v>3.9409538234534836</v>
      </c>
      <c r="T1403" s="426">
        <v>3.9409538234534836</v>
      </c>
      <c r="U1403" s="426">
        <v>3.9409538234534836</v>
      </c>
      <c r="V1403" s="426">
        <v>3.9409538234534836</v>
      </c>
      <c r="W1403" s="426">
        <v>3.9409538234534836</v>
      </c>
      <c r="X1403" s="426">
        <v>3.9409538234534836</v>
      </c>
      <c r="Y1403" s="426">
        <v>3.9409538234534836</v>
      </c>
      <c r="Z1403" s="426">
        <v>3.9409538234534836</v>
      </c>
      <c r="AA1403" s="426">
        <v>3.9409538234534836</v>
      </c>
      <c r="AB1403" s="426">
        <v>3.9409538234534836</v>
      </c>
      <c r="AC1403" s="426">
        <v>3.9409538234534836</v>
      </c>
      <c r="AD1403" s="426">
        <v>3.9409538234534836</v>
      </c>
      <c r="AE1403" s="426">
        <v>3.9409538234534836</v>
      </c>
      <c r="AF1403" s="426">
        <v>3.9409538234534836</v>
      </c>
      <c r="AG1403" s="426">
        <v>3.9409538234534836</v>
      </c>
      <c r="AH1403" s="426">
        <v>3.9409538234534836</v>
      </c>
      <c r="AI1403" s="426">
        <v>3.9409538234534836</v>
      </c>
      <c r="AJ1403" s="426">
        <v>3.9409538234534836</v>
      </c>
      <c r="AK1403" s="426">
        <v>3.9409538234534836</v>
      </c>
      <c r="AL1403" s="426">
        <v>3.9409538234534836</v>
      </c>
      <c r="AM1403" s="426">
        <v>3.9409538234534836</v>
      </c>
      <c r="AN1403" s="426">
        <v>3.9409538234534836</v>
      </c>
      <c r="AO1403" s="426">
        <v>3.9409538234534836</v>
      </c>
      <c r="AP1403" s="426">
        <v>3.9409538234534836</v>
      </c>
      <c r="AQ1403" s="426">
        <v>3.9409538234534836</v>
      </c>
      <c r="AR1403" s="426">
        <v>3.9409538234534836</v>
      </c>
      <c r="AS1403" s="426">
        <v>3.9409538234534836</v>
      </c>
      <c r="AT1403" s="426">
        <v>3.9409538234534836</v>
      </c>
      <c r="AU1403" s="426">
        <v>3.9409538234534836</v>
      </c>
      <c r="AV1403" s="426">
        <v>3.3959282946779936</v>
      </c>
      <c r="AW1403" s="426">
        <v>3.0395654489401895</v>
      </c>
      <c r="AX1403" s="426">
        <v>1.404488862613698</v>
      </c>
      <c r="AY1403" s="426">
        <v>0.5240630084379615</v>
      </c>
      <c r="AZ1403" s="426">
        <v>-1.4210854715202004E-14</v>
      </c>
      <c r="BA1403" s="426">
        <v>0</v>
      </c>
      <c r="BB1403" s="426">
        <v>0</v>
      </c>
      <c r="BC1403" s="426">
        <v>0</v>
      </c>
      <c r="BD1403" s="426">
        <v>0</v>
      </c>
      <c r="BE1403" s="426">
        <v>0</v>
      </c>
      <c r="BF1403" s="426">
        <v>0</v>
      </c>
      <c r="BG1403" s="426">
        <v>0</v>
      </c>
      <c r="BH1403" s="426">
        <v>0</v>
      </c>
      <c r="BI1403" s="426">
        <v>0</v>
      </c>
      <c r="BJ1403" s="196"/>
      <c r="BK1403" s="196"/>
      <c r="BL1403" s="196"/>
      <c r="BM1403" s="196"/>
    </row>
    <row r="1404" spans="1:65" x14ac:dyDescent="0.35">
      <c r="A1404" s="196"/>
      <c r="B1404" s="397" t="s">
        <v>322</v>
      </c>
      <c r="C1404" s="398"/>
      <c r="D1404" s="399" t="s">
        <v>499</v>
      </c>
      <c r="E1404" s="398"/>
      <c r="F1404" s="400"/>
      <c r="G1404" s="401">
        <v>32.641977376663135</v>
      </c>
      <c r="H1404" s="401">
        <v>24.244715200663137</v>
      </c>
      <c r="I1404" s="401">
        <v>19.070591624663138</v>
      </c>
      <c r="J1404" s="401">
        <v>14.212307979200807</v>
      </c>
      <c r="K1404" s="401">
        <v>5.5686606230990066</v>
      </c>
      <c r="L1404" s="401">
        <v>0</v>
      </c>
      <c r="M1404" s="401">
        <v>0</v>
      </c>
      <c r="N1404" s="401">
        <v>0</v>
      </c>
      <c r="O1404" s="401">
        <v>0</v>
      </c>
      <c r="P1404" s="401">
        <v>0</v>
      </c>
      <c r="Q1404" s="401">
        <v>0</v>
      </c>
      <c r="R1404" s="401">
        <v>0</v>
      </c>
      <c r="S1404" s="401">
        <v>0</v>
      </c>
      <c r="T1404" s="401">
        <v>0</v>
      </c>
      <c r="U1404" s="401">
        <v>0</v>
      </c>
      <c r="V1404" s="401">
        <v>0</v>
      </c>
      <c r="W1404" s="401">
        <v>0</v>
      </c>
      <c r="X1404" s="401">
        <v>0</v>
      </c>
      <c r="Y1404" s="401">
        <v>0</v>
      </c>
      <c r="Z1404" s="401">
        <v>0</v>
      </c>
      <c r="AA1404" s="401">
        <v>0</v>
      </c>
      <c r="AB1404" s="401">
        <v>0</v>
      </c>
      <c r="AC1404" s="401">
        <v>0</v>
      </c>
      <c r="AD1404" s="401">
        <v>0</v>
      </c>
      <c r="AE1404" s="401">
        <v>0</v>
      </c>
      <c r="AF1404" s="401">
        <v>0</v>
      </c>
      <c r="AG1404" s="401">
        <v>0</v>
      </c>
      <c r="AH1404" s="401">
        <v>0</v>
      </c>
      <c r="AI1404" s="401">
        <v>0</v>
      </c>
      <c r="AJ1404" s="401">
        <v>0</v>
      </c>
      <c r="AK1404" s="401">
        <v>0</v>
      </c>
      <c r="AL1404" s="401">
        <v>0</v>
      </c>
      <c r="AM1404" s="401">
        <v>0</v>
      </c>
      <c r="AN1404" s="401">
        <v>0</v>
      </c>
      <c r="AO1404" s="401">
        <v>0</v>
      </c>
      <c r="AP1404" s="401">
        <v>0</v>
      </c>
      <c r="AQ1404" s="401">
        <v>0</v>
      </c>
      <c r="AR1404" s="401">
        <v>0</v>
      </c>
      <c r="AS1404" s="401">
        <v>0</v>
      </c>
      <c r="AT1404" s="401">
        <v>0</v>
      </c>
      <c r="AU1404" s="401">
        <v>0</v>
      </c>
      <c r="AV1404" s="401">
        <v>0</v>
      </c>
      <c r="AW1404" s="401">
        <v>0</v>
      </c>
      <c r="AX1404" s="401">
        <v>0</v>
      </c>
      <c r="AY1404" s="401">
        <v>0</v>
      </c>
      <c r="AZ1404" s="401">
        <v>0</v>
      </c>
      <c r="BA1404" s="401">
        <v>0</v>
      </c>
      <c r="BB1404" s="401">
        <v>0</v>
      </c>
      <c r="BC1404" s="401">
        <v>0</v>
      </c>
      <c r="BD1404" s="401">
        <v>0</v>
      </c>
      <c r="BE1404" s="401">
        <v>0</v>
      </c>
      <c r="BF1404" s="401">
        <v>0</v>
      </c>
      <c r="BG1404" s="401">
        <v>0</v>
      </c>
      <c r="BH1404" s="401">
        <v>0</v>
      </c>
      <c r="BI1404" s="401">
        <v>0</v>
      </c>
      <c r="BJ1404" s="196"/>
      <c r="BK1404" s="196"/>
      <c r="BL1404" s="196"/>
      <c r="BM1404" s="196"/>
    </row>
    <row r="1405" spans="1:65" ht="118" x14ac:dyDescent="0.35">
      <c r="A1405" s="28"/>
      <c r="B1405" s="28"/>
      <c r="C1405" s="393"/>
      <c r="D1405" s="404" t="s">
        <v>500</v>
      </c>
      <c r="E1405" s="405">
        <v>0</v>
      </c>
      <c r="F1405" s="406"/>
      <c r="G1405" s="407"/>
      <c r="H1405" s="407"/>
      <c r="I1405" s="407"/>
      <c r="J1405" s="407"/>
      <c r="K1405" s="407"/>
      <c r="L1405" s="407"/>
      <c r="M1405" s="407"/>
      <c r="N1405" s="407"/>
      <c r="O1405" s="407"/>
      <c r="P1405" s="407"/>
      <c r="Q1405" s="425"/>
      <c r="R1405" s="425"/>
      <c r="S1405" s="425"/>
      <c r="T1405" s="425"/>
      <c r="U1405" s="425"/>
      <c r="V1405" s="425"/>
      <c r="W1405" s="425"/>
      <c r="X1405" s="425"/>
      <c r="Y1405" s="425"/>
      <c r="Z1405" s="425"/>
      <c r="AA1405" s="425"/>
      <c r="AB1405" s="425"/>
      <c r="AC1405" s="425"/>
      <c r="AD1405" s="425"/>
      <c r="AE1405" s="425"/>
      <c r="AF1405" s="425"/>
      <c r="AG1405" s="425"/>
      <c r="AH1405" s="425"/>
      <c r="AI1405" s="425"/>
      <c r="AJ1405" s="425"/>
      <c r="AK1405" s="425"/>
      <c r="AL1405" s="425"/>
      <c r="AM1405" s="425"/>
      <c r="AN1405" s="425"/>
      <c r="AO1405" s="425"/>
      <c r="AP1405" s="425"/>
      <c r="AQ1405" s="425"/>
      <c r="AR1405" s="425"/>
      <c r="AS1405" s="425"/>
      <c r="AT1405" s="425"/>
      <c r="AU1405" s="425"/>
      <c r="AV1405" s="425"/>
      <c r="AW1405" s="425"/>
      <c r="AX1405" s="425"/>
      <c r="AY1405" s="425"/>
      <c r="AZ1405" s="425"/>
      <c r="BA1405" s="425"/>
      <c r="BB1405" s="425"/>
      <c r="BC1405" s="425"/>
      <c r="BD1405" s="425"/>
      <c r="BE1405" s="425"/>
      <c r="BF1405" s="425"/>
      <c r="BG1405" s="425"/>
      <c r="BH1405" s="425"/>
      <c r="BI1405" s="425"/>
      <c r="BJ1405" s="28"/>
      <c r="BK1405" s="28"/>
      <c r="BL1405" s="28"/>
      <c r="BM1405" s="28"/>
    </row>
    <row r="1406" spans="1:65" x14ac:dyDescent="0.35">
      <c r="A1406" s="28"/>
      <c r="B1406" s="28"/>
      <c r="C1406" s="393"/>
      <c r="D1406" s="404"/>
      <c r="E1406" s="405">
        <v>1</v>
      </c>
      <c r="F1406" s="406"/>
      <c r="G1406" s="523"/>
      <c r="H1406" s="425">
        <v>8.9326077285160643</v>
      </c>
      <c r="I1406" s="425">
        <v>8.9326077285160643</v>
      </c>
      <c r="J1406" s="425">
        <v>8.9326077285160643</v>
      </c>
      <c r="K1406" s="425">
        <v>8.9326077285160643</v>
      </c>
      <c r="L1406" s="425">
        <v>8.9326077285160643</v>
      </c>
      <c r="M1406" s="425">
        <v>0</v>
      </c>
      <c r="N1406" s="425">
        <v>0</v>
      </c>
      <c r="O1406" s="425">
        <v>0</v>
      </c>
      <c r="P1406" s="425">
        <v>0</v>
      </c>
      <c r="Q1406" s="425">
        <v>0</v>
      </c>
      <c r="R1406" s="425">
        <v>0</v>
      </c>
      <c r="S1406" s="425">
        <v>0</v>
      </c>
      <c r="T1406" s="425">
        <v>0</v>
      </c>
      <c r="U1406" s="425">
        <v>0</v>
      </c>
      <c r="V1406" s="425">
        <v>0</v>
      </c>
      <c r="W1406" s="425">
        <v>0</v>
      </c>
      <c r="X1406" s="425">
        <v>0</v>
      </c>
      <c r="Y1406" s="425">
        <v>0</v>
      </c>
      <c r="Z1406" s="425">
        <v>0</v>
      </c>
      <c r="AA1406" s="425">
        <v>0</v>
      </c>
      <c r="AB1406" s="425">
        <v>0</v>
      </c>
      <c r="AC1406" s="425">
        <v>0</v>
      </c>
      <c r="AD1406" s="425">
        <v>0</v>
      </c>
      <c r="AE1406" s="425">
        <v>0</v>
      </c>
      <c r="AF1406" s="425">
        <v>0</v>
      </c>
      <c r="AG1406" s="425">
        <v>0</v>
      </c>
      <c r="AH1406" s="425">
        <v>0</v>
      </c>
      <c r="AI1406" s="425">
        <v>0</v>
      </c>
      <c r="AJ1406" s="425">
        <v>0</v>
      </c>
      <c r="AK1406" s="425">
        <v>0</v>
      </c>
      <c r="AL1406" s="425">
        <v>0</v>
      </c>
      <c r="AM1406" s="425">
        <v>0</v>
      </c>
      <c r="AN1406" s="425">
        <v>0</v>
      </c>
      <c r="AO1406" s="425">
        <v>0</v>
      </c>
      <c r="AP1406" s="425">
        <v>0</v>
      </c>
      <c r="AQ1406" s="425">
        <v>0</v>
      </c>
      <c r="AR1406" s="425">
        <v>0</v>
      </c>
      <c r="AS1406" s="425">
        <v>0</v>
      </c>
      <c r="AT1406" s="425">
        <v>0</v>
      </c>
      <c r="AU1406" s="425">
        <v>0</v>
      </c>
      <c r="AV1406" s="425">
        <v>0</v>
      </c>
      <c r="AW1406" s="425">
        <v>0</v>
      </c>
      <c r="AX1406" s="425">
        <v>0</v>
      </c>
      <c r="AY1406" s="425">
        <v>0</v>
      </c>
      <c r="AZ1406" s="425">
        <v>0</v>
      </c>
      <c r="BA1406" s="425">
        <v>0</v>
      </c>
      <c r="BB1406" s="425">
        <v>0</v>
      </c>
      <c r="BC1406" s="425">
        <v>0</v>
      </c>
      <c r="BD1406" s="425">
        <v>0</v>
      </c>
      <c r="BE1406" s="425">
        <v>0</v>
      </c>
      <c r="BF1406" s="425">
        <v>0</v>
      </c>
      <c r="BG1406" s="425">
        <v>0</v>
      </c>
      <c r="BH1406" s="425">
        <v>0</v>
      </c>
      <c r="BI1406" s="425">
        <v>0</v>
      </c>
      <c r="BJ1406" s="28"/>
      <c r="BK1406" s="28"/>
      <c r="BL1406" s="28"/>
      <c r="BM1406" s="28"/>
    </row>
    <row r="1407" spans="1:65" x14ac:dyDescent="0.35">
      <c r="A1407" s="28"/>
      <c r="B1407" s="28"/>
      <c r="C1407" s="393"/>
      <c r="D1407" s="404"/>
      <c r="E1407" s="405">
        <v>2</v>
      </c>
      <c r="F1407" s="406"/>
      <c r="G1407" s="408"/>
      <c r="H1407" s="524"/>
      <c r="I1407" s="425">
        <v>11.393030471519625</v>
      </c>
      <c r="J1407" s="425">
        <v>11.393030471519625</v>
      </c>
      <c r="K1407" s="425">
        <v>11.393030471519625</v>
      </c>
      <c r="L1407" s="425">
        <v>11.393030471519625</v>
      </c>
      <c r="M1407" s="425">
        <v>11.393030471519625</v>
      </c>
      <c r="N1407" s="425">
        <v>0</v>
      </c>
      <c r="O1407" s="425">
        <v>0</v>
      </c>
      <c r="P1407" s="425">
        <v>0</v>
      </c>
      <c r="Q1407" s="425">
        <v>0</v>
      </c>
      <c r="R1407" s="425">
        <v>0</v>
      </c>
      <c r="S1407" s="425">
        <v>0</v>
      </c>
      <c r="T1407" s="425">
        <v>0</v>
      </c>
      <c r="U1407" s="425">
        <v>0</v>
      </c>
      <c r="V1407" s="425">
        <v>0</v>
      </c>
      <c r="W1407" s="425">
        <v>0</v>
      </c>
      <c r="X1407" s="425">
        <v>0</v>
      </c>
      <c r="Y1407" s="425">
        <v>0</v>
      </c>
      <c r="Z1407" s="425">
        <v>0</v>
      </c>
      <c r="AA1407" s="425">
        <v>0</v>
      </c>
      <c r="AB1407" s="425">
        <v>0</v>
      </c>
      <c r="AC1407" s="425">
        <v>0</v>
      </c>
      <c r="AD1407" s="425">
        <v>0</v>
      </c>
      <c r="AE1407" s="425">
        <v>0</v>
      </c>
      <c r="AF1407" s="425">
        <v>0</v>
      </c>
      <c r="AG1407" s="425">
        <v>0</v>
      </c>
      <c r="AH1407" s="425">
        <v>0</v>
      </c>
      <c r="AI1407" s="425">
        <v>0</v>
      </c>
      <c r="AJ1407" s="425">
        <v>0</v>
      </c>
      <c r="AK1407" s="425">
        <v>0</v>
      </c>
      <c r="AL1407" s="425">
        <v>0</v>
      </c>
      <c r="AM1407" s="425">
        <v>0</v>
      </c>
      <c r="AN1407" s="425">
        <v>0</v>
      </c>
      <c r="AO1407" s="425">
        <v>0</v>
      </c>
      <c r="AP1407" s="425">
        <v>0</v>
      </c>
      <c r="AQ1407" s="425">
        <v>0</v>
      </c>
      <c r="AR1407" s="425">
        <v>0</v>
      </c>
      <c r="AS1407" s="425">
        <v>0</v>
      </c>
      <c r="AT1407" s="425">
        <v>0</v>
      </c>
      <c r="AU1407" s="425">
        <v>0</v>
      </c>
      <c r="AV1407" s="425">
        <v>0</v>
      </c>
      <c r="AW1407" s="425">
        <v>0</v>
      </c>
      <c r="AX1407" s="425">
        <v>0</v>
      </c>
      <c r="AY1407" s="425">
        <v>0</v>
      </c>
      <c r="AZ1407" s="425">
        <v>0</v>
      </c>
      <c r="BA1407" s="425">
        <v>0</v>
      </c>
      <c r="BB1407" s="425">
        <v>0</v>
      </c>
      <c r="BC1407" s="425">
        <v>0</v>
      </c>
      <c r="BD1407" s="425">
        <v>0</v>
      </c>
      <c r="BE1407" s="425">
        <v>0</v>
      </c>
      <c r="BF1407" s="425">
        <v>0</v>
      </c>
      <c r="BG1407" s="425">
        <v>0</v>
      </c>
      <c r="BH1407" s="425">
        <v>0</v>
      </c>
      <c r="BI1407" s="425">
        <v>0</v>
      </c>
      <c r="BJ1407" s="28"/>
      <c r="BK1407" s="28"/>
      <c r="BL1407" s="28"/>
      <c r="BM1407" s="28"/>
    </row>
    <row r="1408" spans="1:65" x14ac:dyDescent="0.35">
      <c r="A1408" s="28"/>
      <c r="B1408" s="28"/>
      <c r="C1408" s="393"/>
      <c r="D1408" s="404"/>
      <c r="E1408" s="405">
        <v>3</v>
      </c>
      <c r="F1408" s="406"/>
      <c r="G1408" s="408"/>
      <c r="H1408" s="409"/>
      <c r="I1408" s="524"/>
      <c r="J1408" s="425">
        <v>6.9152530879161036</v>
      </c>
      <c r="K1408" s="425">
        <v>6.9152530879161036</v>
      </c>
      <c r="L1408" s="425">
        <v>6.9152530879161036</v>
      </c>
      <c r="M1408" s="425">
        <v>6.9152530879161036</v>
      </c>
      <c r="N1408" s="425">
        <v>6.9152530879161036</v>
      </c>
      <c r="O1408" s="425">
        <v>0</v>
      </c>
      <c r="P1408" s="425">
        <v>0</v>
      </c>
      <c r="Q1408" s="425">
        <v>0</v>
      </c>
      <c r="R1408" s="425">
        <v>0</v>
      </c>
      <c r="S1408" s="425">
        <v>0</v>
      </c>
      <c r="T1408" s="425">
        <v>0</v>
      </c>
      <c r="U1408" s="425">
        <v>0</v>
      </c>
      <c r="V1408" s="425">
        <v>0</v>
      </c>
      <c r="W1408" s="425">
        <v>0</v>
      </c>
      <c r="X1408" s="425">
        <v>0</v>
      </c>
      <c r="Y1408" s="425">
        <v>0</v>
      </c>
      <c r="Z1408" s="425">
        <v>0</v>
      </c>
      <c r="AA1408" s="425">
        <v>0</v>
      </c>
      <c r="AB1408" s="425">
        <v>0</v>
      </c>
      <c r="AC1408" s="425">
        <v>0</v>
      </c>
      <c r="AD1408" s="425">
        <v>0</v>
      </c>
      <c r="AE1408" s="425">
        <v>0</v>
      </c>
      <c r="AF1408" s="425">
        <v>0</v>
      </c>
      <c r="AG1408" s="425">
        <v>0</v>
      </c>
      <c r="AH1408" s="425">
        <v>0</v>
      </c>
      <c r="AI1408" s="425">
        <v>0</v>
      </c>
      <c r="AJ1408" s="425">
        <v>0</v>
      </c>
      <c r="AK1408" s="425">
        <v>0</v>
      </c>
      <c r="AL1408" s="425">
        <v>0</v>
      </c>
      <c r="AM1408" s="425">
        <v>0</v>
      </c>
      <c r="AN1408" s="425">
        <v>0</v>
      </c>
      <c r="AO1408" s="425">
        <v>0</v>
      </c>
      <c r="AP1408" s="425">
        <v>0</v>
      </c>
      <c r="AQ1408" s="425">
        <v>0</v>
      </c>
      <c r="AR1408" s="425">
        <v>0</v>
      </c>
      <c r="AS1408" s="425">
        <v>0</v>
      </c>
      <c r="AT1408" s="425">
        <v>0</v>
      </c>
      <c r="AU1408" s="425">
        <v>0</v>
      </c>
      <c r="AV1408" s="425">
        <v>0</v>
      </c>
      <c r="AW1408" s="425">
        <v>0</v>
      </c>
      <c r="AX1408" s="425">
        <v>0</v>
      </c>
      <c r="AY1408" s="425">
        <v>0</v>
      </c>
      <c r="AZ1408" s="425">
        <v>0</v>
      </c>
      <c r="BA1408" s="425">
        <v>0</v>
      </c>
      <c r="BB1408" s="425">
        <v>0</v>
      </c>
      <c r="BC1408" s="425">
        <v>0</v>
      </c>
      <c r="BD1408" s="425">
        <v>0</v>
      </c>
      <c r="BE1408" s="425">
        <v>0</v>
      </c>
      <c r="BF1408" s="425">
        <v>0</v>
      </c>
      <c r="BG1408" s="425">
        <v>0</v>
      </c>
      <c r="BH1408" s="425">
        <v>0</v>
      </c>
      <c r="BI1408" s="425">
        <v>0</v>
      </c>
      <c r="BJ1408" s="425"/>
      <c r="BK1408" s="28"/>
      <c r="BL1408" s="28"/>
      <c r="BM1408" s="28"/>
    </row>
    <row r="1409" spans="1:65" x14ac:dyDescent="0.35">
      <c r="A1409" s="28"/>
      <c r="B1409" s="28"/>
      <c r="C1409" s="393"/>
      <c r="D1409" s="404"/>
      <c r="E1409" s="405">
        <v>4</v>
      </c>
      <c r="F1409" s="406"/>
      <c r="G1409" s="408"/>
      <c r="H1409" s="409"/>
      <c r="I1409" s="409"/>
      <c r="J1409" s="524"/>
      <c r="K1409" s="425">
        <v>5.0351537335521561</v>
      </c>
      <c r="L1409" s="425">
        <v>5.0351537335521561</v>
      </c>
      <c r="M1409" s="425">
        <v>5.0351537335521561</v>
      </c>
      <c r="N1409" s="425">
        <v>5.0351537335521561</v>
      </c>
      <c r="O1409" s="425">
        <v>5.0351537335521561</v>
      </c>
      <c r="P1409" s="425">
        <v>0</v>
      </c>
      <c r="Q1409" s="425">
        <v>0</v>
      </c>
      <c r="R1409" s="425">
        <v>0</v>
      </c>
      <c r="S1409" s="425">
        <v>0</v>
      </c>
      <c r="T1409" s="425">
        <v>0</v>
      </c>
      <c r="U1409" s="425">
        <v>0</v>
      </c>
      <c r="V1409" s="425">
        <v>0</v>
      </c>
      <c r="W1409" s="425">
        <v>0</v>
      </c>
      <c r="X1409" s="425">
        <v>0</v>
      </c>
      <c r="Y1409" s="425">
        <v>0</v>
      </c>
      <c r="Z1409" s="425">
        <v>0</v>
      </c>
      <c r="AA1409" s="425">
        <v>0</v>
      </c>
      <c r="AB1409" s="425">
        <v>0</v>
      </c>
      <c r="AC1409" s="425">
        <v>0</v>
      </c>
      <c r="AD1409" s="425">
        <v>0</v>
      </c>
      <c r="AE1409" s="425">
        <v>0</v>
      </c>
      <c r="AF1409" s="425">
        <v>0</v>
      </c>
      <c r="AG1409" s="425">
        <v>0</v>
      </c>
      <c r="AH1409" s="425">
        <v>0</v>
      </c>
      <c r="AI1409" s="425">
        <v>0</v>
      </c>
      <c r="AJ1409" s="425">
        <v>0</v>
      </c>
      <c r="AK1409" s="425">
        <v>0</v>
      </c>
      <c r="AL1409" s="425">
        <v>0</v>
      </c>
      <c r="AM1409" s="425">
        <v>0</v>
      </c>
      <c r="AN1409" s="425">
        <v>0</v>
      </c>
      <c r="AO1409" s="425">
        <v>0</v>
      </c>
      <c r="AP1409" s="425">
        <v>0</v>
      </c>
      <c r="AQ1409" s="425">
        <v>0</v>
      </c>
      <c r="AR1409" s="425">
        <v>0</v>
      </c>
      <c r="AS1409" s="425">
        <v>0</v>
      </c>
      <c r="AT1409" s="425">
        <v>0</v>
      </c>
      <c r="AU1409" s="425">
        <v>0</v>
      </c>
      <c r="AV1409" s="425">
        <v>0</v>
      </c>
      <c r="AW1409" s="425">
        <v>0</v>
      </c>
      <c r="AX1409" s="425">
        <v>0</v>
      </c>
      <c r="AY1409" s="425">
        <v>0</v>
      </c>
      <c r="AZ1409" s="425">
        <v>0</v>
      </c>
      <c r="BA1409" s="425">
        <v>0</v>
      </c>
      <c r="BB1409" s="425">
        <v>0</v>
      </c>
      <c r="BC1409" s="425">
        <v>0</v>
      </c>
      <c r="BD1409" s="425">
        <v>0</v>
      </c>
      <c r="BE1409" s="425">
        <v>0</v>
      </c>
      <c r="BF1409" s="425">
        <v>0</v>
      </c>
      <c r="BG1409" s="425">
        <v>0</v>
      </c>
      <c r="BH1409" s="425">
        <v>0</v>
      </c>
      <c r="BI1409" s="425">
        <v>0</v>
      </c>
      <c r="BJ1409" s="28"/>
      <c r="BK1409" s="28"/>
      <c r="BL1409" s="28"/>
      <c r="BM1409" s="28"/>
    </row>
    <row r="1410" spans="1:65" x14ac:dyDescent="0.35">
      <c r="A1410" s="28"/>
      <c r="B1410" s="28"/>
      <c r="C1410" s="393"/>
      <c r="D1410" s="404"/>
      <c r="E1410" s="405">
        <v>5</v>
      </c>
      <c r="F1410" s="406"/>
      <c r="G1410" s="408"/>
      <c r="H1410" s="409"/>
      <c r="I1410" s="409"/>
      <c r="J1410" s="409"/>
      <c r="K1410" s="524"/>
      <c r="L1410" s="425">
        <v>4.9824369816645309</v>
      </c>
      <c r="M1410" s="425">
        <v>4.9824369816645309</v>
      </c>
      <c r="N1410" s="425">
        <v>4.9824369816645309</v>
      </c>
      <c r="O1410" s="425">
        <v>4.9824369816645309</v>
      </c>
      <c r="P1410" s="425">
        <v>4.9824369816645309</v>
      </c>
      <c r="Q1410" s="425">
        <v>0</v>
      </c>
      <c r="R1410" s="425">
        <v>0</v>
      </c>
      <c r="S1410" s="425">
        <v>0</v>
      </c>
      <c r="T1410" s="425">
        <v>0</v>
      </c>
      <c r="U1410" s="425">
        <v>0</v>
      </c>
      <c r="V1410" s="425">
        <v>0</v>
      </c>
      <c r="W1410" s="425">
        <v>0</v>
      </c>
      <c r="X1410" s="425">
        <v>0</v>
      </c>
      <c r="Y1410" s="425">
        <v>0</v>
      </c>
      <c r="Z1410" s="425">
        <v>0</v>
      </c>
      <c r="AA1410" s="425">
        <v>0</v>
      </c>
      <c r="AB1410" s="425">
        <v>0</v>
      </c>
      <c r="AC1410" s="425">
        <v>0</v>
      </c>
      <c r="AD1410" s="425">
        <v>0</v>
      </c>
      <c r="AE1410" s="425">
        <v>0</v>
      </c>
      <c r="AF1410" s="425">
        <v>0</v>
      </c>
      <c r="AG1410" s="425">
        <v>0</v>
      </c>
      <c r="AH1410" s="425">
        <v>0</v>
      </c>
      <c r="AI1410" s="425">
        <v>0</v>
      </c>
      <c r="AJ1410" s="425">
        <v>0</v>
      </c>
      <c r="AK1410" s="425">
        <v>0</v>
      </c>
      <c r="AL1410" s="425">
        <v>0</v>
      </c>
      <c r="AM1410" s="425">
        <v>0</v>
      </c>
      <c r="AN1410" s="425">
        <v>0</v>
      </c>
      <c r="AO1410" s="425">
        <v>0</v>
      </c>
      <c r="AP1410" s="425">
        <v>0</v>
      </c>
      <c r="AQ1410" s="425">
        <v>0</v>
      </c>
      <c r="AR1410" s="425">
        <v>0</v>
      </c>
      <c r="AS1410" s="425">
        <v>0</v>
      </c>
      <c r="AT1410" s="425">
        <v>0</v>
      </c>
      <c r="AU1410" s="425">
        <v>0</v>
      </c>
      <c r="AV1410" s="425">
        <v>0</v>
      </c>
      <c r="AW1410" s="425">
        <v>0</v>
      </c>
      <c r="AX1410" s="425">
        <v>0</v>
      </c>
      <c r="AY1410" s="425">
        <v>0</v>
      </c>
      <c r="AZ1410" s="425">
        <v>0</v>
      </c>
      <c r="BA1410" s="425">
        <v>0</v>
      </c>
      <c r="BB1410" s="425">
        <v>0</v>
      </c>
      <c r="BC1410" s="425">
        <v>0</v>
      </c>
      <c r="BD1410" s="425">
        <v>0</v>
      </c>
      <c r="BE1410" s="425">
        <v>0</v>
      </c>
      <c r="BF1410" s="425">
        <v>0</v>
      </c>
      <c r="BG1410" s="425">
        <v>0</v>
      </c>
      <c r="BH1410" s="425">
        <v>0</v>
      </c>
      <c r="BI1410" s="425">
        <v>0</v>
      </c>
      <c r="BJ1410" s="28"/>
      <c r="BK1410" s="28"/>
      <c r="BL1410" s="28"/>
      <c r="BM1410" s="28"/>
    </row>
    <row r="1411" spans="1:65" x14ac:dyDescent="0.35">
      <c r="A1411" s="28"/>
      <c r="B1411" s="28"/>
      <c r="C1411" s="393"/>
      <c r="D1411" s="404"/>
      <c r="E1411" s="405">
        <v>6</v>
      </c>
      <c r="F1411" s="406"/>
      <c r="G1411" s="408"/>
      <c r="H1411" s="409"/>
      <c r="I1411" s="409"/>
      <c r="J1411" s="409"/>
      <c r="K1411" s="409"/>
      <c r="L1411" s="524"/>
      <c r="M1411" s="425">
        <v>0</v>
      </c>
      <c r="N1411" s="425">
        <v>0</v>
      </c>
      <c r="O1411" s="425">
        <v>0</v>
      </c>
      <c r="P1411" s="425">
        <v>0</v>
      </c>
      <c r="Q1411" s="425">
        <v>0</v>
      </c>
      <c r="R1411" s="425">
        <v>0</v>
      </c>
      <c r="S1411" s="425">
        <v>0</v>
      </c>
      <c r="T1411" s="425">
        <v>0</v>
      </c>
      <c r="U1411" s="425">
        <v>0</v>
      </c>
      <c r="V1411" s="425">
        <v>0</v>
      </c>
      <c r="W1411" s="425">
        <v>0</v>
      </c>
      <c r="X1411" s="425">
        <v>0</v>
      </c>
      <c r="Y1411" s="425">
        <v>0</v>
      </c>
      <c r="Z1411" s="425">
        <v>0</v>
      </c>
      <c r="AA1411" s="425">
        <v>0</v>
      </c>
      <c r="AB1411" s="425">
        <v>0</v>
      </c>
      <c r="AC1411" s="425">
        <v>0</v>
      </c>
      <c r="AD1411" s="425">
        <v>0</v>
      </c>
      <c r="AE1411" s="425">
        <v>0</v>
      </c>
      <c r="AF1411" s="425">
        <v>0</v>
      </c>
      <c r="AG1411" s="425">
        <v>0</v>
      </c>
      <c r="AH1411" s="425">
        <v>0</v>
      </c>
      <c r="AI1411" s="425">
        <v>0</v>
      </c>
      <c r="AJ1411" s="425">
        <v>0</v>
      </c>
      <c r="AK1411" s="425">
        <v>0</v>
      </c>
      <c r="AL1411" s="425">
        <v>0</v>
      </c>
      <c r="AM1411" s="425">
        <v>0</v>
      </c>
      <c r="AN1411" s="425">
        <v>0</v>
      </c>
      <c r="AO1411" s="425">
        <v>0</v>
      </c>
      <c r="AP1411" s="425">
        <v>0</v>
      </c>
      <c r="AQ1411" s="425">
        <v>0</v>
      </c>
      <c r="AR1411" s="425">
        <v>0</v>
      </c>
      <c r="AS1411" s="425">
        <v>0</v>
      </c>
      <c r="AT1411" s="425">
        <v>0</v>
      </c>
      <c r="AU1411" s="425">
        <v>0</v>
      </c>
      <c r="AV1411" s="425">
        <v>0</v>
      </c>
      <c r="AW1411" s="425">
        <v>0</v>
      </c>
      <c r="AX1411" s="425">
        <v>0</v>
      </c>
      <c r="AY1411" s="425">
        <v>0</v>
      </c>
      <c r="AZ1411" s="425">
        <v>0</v>
      </c>
      <c r="BA1411" s="425">
        <v>0</v>
      </c>
      <c r="BB1411" s="425">
        <v>0</v>
      </c>
      <c r="BC1411" s="425">
        <v>0</v>
      </c>
      <c r="BD1411" s="425">
        <v>0</v>
      </c>
      <c r="BE1411" s="425">
        <v>0</v>
      </c>
      <c r="BF1411" s="425">
        <v>0</v>
      </c>
      <c r="BG1411" s="425">
        <v>0</v>
      </c>
      <c r="BH1411" s="425">
        <v>0</v>
      </c>
      <c r="BI1411" s="425">
        <v>0</v>
      </c>
      <c r="BJ1411" s="28"/>
      <c r="BK1411" s="28"/>
      <c r="BL1411" s="28"/>
      <c r="BM1411" s="28"/>
    </row>
    <row r="1412" spans="1:65" x14ac:dyDescent="0.35">
      <c r="A1412" s="28"/>
      <c r="B1412" s="28"/>
      <c r="C1412" s="393"/>
      <c r="D1412" s="404"/>
      <c r="E1412" s="405">
        <v>7</v>
      </c>
      <c r="F1412" s="406"/>
      <c r="G1412" s="408"/>
      <c r="H1412" s="409"/>
      <c r="I1412" s="409"/>
      <c r="J1412" s="409"/>
      <c r="K1412" s="409"/>
      <c r="L1412" s="409"/>
      <c r="M1412" s="524"/>
      <c r="N1412" s="425">
        <v>0</v>
      </c>
      <c r="O1412" s="425">
        <v>0</v>
      </c>
      <c r="P1412" s="425">
        <v>0</v>
      </c>
      <c r="Q1412" s="425">
        <v>0</v>
      </c>
      <c r="R1412" s="425">
        <v>0</v>
      </c>
      <c r="S1412" s="425">
        <v>0</v>
      </c>
      <c r="T1412" s="425">
        <v>0</v>
      </c>
      <c r="U1412" s="425">
        <v>0</v>
      </c>
      <c r="V1412" s="425">
        <v>0</v>
      </c>
      <c r="W1412" s="425">
        <v>0</v>
      </c>
      <c r="X1412" s="425">
        <v>0</v>
      </c>
      <c r="Y1412" s="425">
        <v>0</v>
      </c>
      <c r="Z1412" s="425">
        <v>0</v>
      </c>
      <c r="AA1412" s="425">
        <v>0</v>
      </c>
      <c r="AB1412" s="425">
        <v>0</v>
      </c>
      <c r="AC1412" s="425">
        <v>0</v>
      </c>
      <c r="AD1412" s="425">
        <v>0</v>
      </c>
      <c r="AE1412" s="425">
        <v>0</v>
      </c>
      <c r="AF1412" s="425">
        <v>0</v>
      </c>
      <c r="AG1412" s="425">
        <v>0</v>
      </c>
      <c r="AH1412" s="425">
        <v>0</v>
      </c>
      <c r="AI1412" s="425">
        <v>0</v>
      </c>
      <c r="AJ1412" s="425">
        <v>0</v>
      </c>
      <c r="AK1412" s="425">
        <v>0</v>
      </c>
      <c r="AL1412" s="425">
        <v>0</v>
      </c>
      <c r="AM1412" s="425">
        <v>0</v>
      </c>
      <c r="AN1412" s="425">
        <v>0</v>
      </c>
      <c r="AO1412" s="425">
        <v>0</v>
      </c>
      <c r="AP1412" s="425">
        <v>0</v>
      </c>
      <c r="AQ1412" s="425">
        <v>0</v>
      </c>
      <c r="AR1412" s="425">
        <v>0</v>
      </c>
      <c r="AS1412" s="425">
        <v>0</v>
      </c>
      <c r="AT1412" s="425">
        <v>0</v>
      </c>
      <c r="AU1412" s="425">
        <v>0</v>
      </c>
      <c r="AV1412" s="425">
        <v>0</v>
      </c>
      <c r="AW1412" s="425">
        <v>0</v>
      </c>
      <c r="AX1412" s="425">
        <v>0</v>
      </c>
      <c r="AY1412" s="425">
        <v>0</v>
      </c>
      <c r="AZ1412" s="425">
        <v>0</v>
      </c>
      <c r="BA1412" s="425">
        <v>0</v>
      </c>
      <c r="BB1412" s="425">
        <v>0</v>
      </c>
      <c r="BC1412" s="425">
        <v>0</v>
      </c>
      <c r="BD1412" s="425">
        <v>0</v>
      </c>
      <c r="BE1412" s="425">
        <v>0</v>
      </c>
      <c r="BF1412" s="425">
        <v>0</v>
      </c>
      <c r="BG1412" s="425">
        <v>0</v>
      </c>
      <c r="BH1412" s="425">
        <v>0</v>
      </c>
      <c r="BI1412" s="425">
        <v>0</v>
      </c>
      <c r="BJ1412" s="28"/>
      <c r="BK1412" s="28"/>
      <c r="BL1412" s="28"/>
      <c r="BM1412" s="28"/>
    </row>
    <row r="1413" spans="1:65" x14ac:dyDescent="0.35">
      <c r="A1413" s="28"/>
      <c r="B1413" s="28"/>
      <c r="C1413" s="393"/>
      <c r="D1413" s="404"/>
      <c r="E1413" s="405">
        <v>8</v>
      </c>
      <c r="F1413" s="406"/>
      <c r="G1413" s="408"/>
      <c r="H1413" s="409"/>
      <c r="I1413" s="409"/>
      <c r="J1413" s="409"/>
      <c r="K1413" s="409"/>
      <c r="L1413" s="409"/>
      <c r="M1413" s="409"/>
      <c r="N1413" s="524"/>
      <c r="O1413" s="425">
        <v>0</v>
      </c>
      <c r="P1413" s="425">
        <v>0</v>
      </c>
      <c r="Q1413" s="425">
        <v>0</v>
      </c>
      <c r="R1413" s="425">
        <v>0</v>
      </c>
      <c r="S1413" s="425">
        <v>0</v>
      </c>
      <c r="T1413" s="425">
        <v>0</v>
      </c>
      <c r="U1413" s="425">
        <v>0</v>
      </c>
      <c r="V1413" s="425">
        <v>0</v>
      </c>
      <c r="W1413" s="425">
        <v>0</v>
      </c>
      <c r="X1413" s="425">
        <v>0</v>
      </c>
      <c r="Y1413" s="425">
        <v>0</v>
      </c>
      <c r="Z1413" s="425">
        <v>0</v>
      </c>
      <c r="AA1413" s="425">
        <v>0</v>
      </c>
      <c r="AB1413" s="425">
        <v>0</v>
      </c>
      <c r="AC1413" s="425">
        <v>0</v>
      </c>
      <c r="AD1413" s="425">
        <v>0</v>
      </c>
      <c r="AE1413" s="425">
        <v>0</v>
      </c>
      <c r="AF1413" s="425">
        <v>0</v>
      </c>
      <c r="AG1413" s="425">
        <v>0</v>
      </c>
      <c r="AH1413" s="425">
        <v>0</v>
      </c>
      <c r="AI1413" s="425">
        <v>0</v>
      </c>
      <c r="AJ1413" s="425">
        <v>0</v>
      </c>
      <c r="AK1413" s="425">
        <v>0</v>
      </c>
      <c r="AL1413" s="425">
        <v>0</v>
      </c>
      <c r="AM1413" s="425">
        <v>0</v>
      </c>
      <c r="AN1413" s="425">
        <v>0</v>
      </c>
      <c r="AO1413" s="425">
        <v>0</v>
      </c>
      <c r="AP1413" s="425">
        <v>0</v>
      </c>
      <c r="AQ1413" s="425">
        <v>0</v>
      </c>
      <c r="AR1413" s="425">
        <v>0</v>
      </c>
      <c r="AS1413" s="425">
        <v>0</v>
      </c>
      <c r="AT1413" s="425">
        <v>0</v>
      </c>
      <c r="AU1413" s="425">
        <v>0</v>
      </c>
      <c r="AV1413" s="425">
        <v>0</v>
      </c>
      <c r="AW1413" s="425">
        <v>0</v>
      </c>
      <c r="AX1413" s="425">
        <v>0</v>
      </c>
      <c r="AY1413" s="425">
        <v>0</v>
      </c>
      <c r="AZ1413" s="425">
        <v>0</v>
      </c>
      <c r="BA1413" s="425">
        <v>0</v>
      </c>
      <c r="BB1413" s="425">
        <v>0</v>
      </c>
      <c r="BC1413" s="425">
        <v>0</v>
      </c>
      <c r="BD1413" s="425">
        <v>0</v>
      </c>
      <c r="BE1413" s="425">
        <v>0</v>
      </c>
      <c r="BF1413" s="425">
        <v>0</v>
      </c>
      <c r="BG1413" s="425">
        <v>0</v>
      </c>
      <c r="BH1413" s="425">
        <v>0</v>
      </c>
      <c r="BI1413" s="425">
        <v>0</v>
      </c>
      <c r="BJ1413" s="28"/>
      <c r="BK1413" s="28"/>
      <c r="BL1413" s="28"/>
      <c r="BM1413" s="28"/>
    </row>
    <row r="1414" spans="1:65" x14ac:dyDescent="0.35">
      <c r="A1414" s="28"/>
      <c r="B1414" s="28"/>
      <c r="C1414" s="393"/>
      <c r="D1414" s="404"/>
      <c r="E1414" s="405">
        <v>9</v>
      </c>
      <c r="F1414" s="406"/>
      <c r="G1414" s="408"/>
      <c r="H1414" s="409"/>
      <c r="I1414" s="409"/>
      <c r="J1414" s="409"/>
      <c r="K1414" s="409"/>
      <c r="L1414" s="409"/>
      <c r="M1414" s="409"/>
      <c r="N1414" s="409"/>
      <c r="O1414" s="524"/>
      <c r="P1414" s="425">
        <v>0</v>
      </c>
      <c r="Q1414" s="425">
        <v>0</v>
      </c>
      <c r="R1414" s="425">
        <v>0</v>
      </c>
      <c r="S1414" s="425">
        <v>0</v>
      </c>
      <c r="T1414" s="425">
        <v>0</v>
      </c>
      <c r="U1414" s="425">
        <v>0</v>
      </c>
      <c r="V1414" s="425">
        <v>0</v>
      </c>
      <c r="W1414" s="425">
        <v>0</v>
      </c>
      <c r="X1414" s="425">
        <v>0</v>
      </c>
      <c r="Y1414" s="425">
        <v>0</v>
      </c>
      <c r="Z1414" s="425">
        <v>0</v>
      </c>
      <c r="AA1414" s="425">
        <v>0</v>
      </c>
      <c r="AB1414" s="425">
        <v>0</v>
      </c>
      <c r="AC1414" s="425">
        <v>0</v>
      </c>
      <c r="AD1414" s="425">
        <v>0</v>
      </c>
      <c r="AE1414" s="425">
        <v>0</v>
      </c>
      <c r="AF1414" s="425">
        <v>0</v>
      </c>
      <c r="AG1414" s="425">
        <v>0</v>
      </c>
      <c r="AH1414" s="425">
        <v>0</v>
      </c>
      <c r="AI1414" s="425">
        <v>0</v>
      </c>
      <c r="AJ1414" s="425">
        <v>0</v>
      </c>
      <c r="AK1414" s="425">
        <v>0</v>
      </c>
      <c r="AL1414" s="425">
        <v>0</v>
      </c>
      <c r="AM1414" s="425">
        <v>0</v>
      </c>
      <c r="AN1414" s="425">
        <v>0</v>
      </c>
      <c r="AO1414" s="425">
        <v>0</v>
      </c>
      <c r="AP1414" s="425">
        <v>0</v>
      </c>
      <c r="AQ1414" s="425">
        <v>0</v>
      </c>
      <c r="AR1414" s="425">
        <v>0</v>
      </c>
      <c r="AS1414" s="425">
        <v>0</v>
      </c>
      <c r="AT1414" s="425">
        <v>0</v>
      </c>
      <c r="AU1414" s="425">
        <v>0</v>
      </c>
      <c r="AV1414" s="425">
        <v>0</v>
      </c>
      <c r="AW1414" s="425">
        <v>0</v>
      </c>
      <c r="AX1414" s="425">
        <v>0</v>
      </c>
      <c r="AY1414" s="425">
        <v>0</v>
      </c>
      <c r="AZ1414" s="425">
        <v>0</v>
      </c>
      <c r="BA1414" s="425">
        <v>0</v>
      </c>
      <c r="BB1414" s="425">
        <v>0</v>
      </c>
      <c r="BC1414" s="425">
        <v>0</v>
      </c>
      <c r="BD1414" s="425">
        <v>0</v>
      </c>
      <c r="BE1414" s="425">
        <v>0</v>
      </c>
      <c r="BF1414" s="425">
        <v>0</v>
      </c>
      <c r="BG1414" s="425">
        <v>0</v>
      </c>
      <c r="BH1414" s="425">
        <v>0</v>
      </c>
      <c r="BI1414" s="425">
        <v>0</v>
      </c>
      <c r="BJ1414" s="28"/>
      <c r="BK1414" s="28"/>
      <c r="BL1414" s="28"/>
      <c r="BM1414" s="28"/>
    </row>
    <row r="1415" spans="1:65" x14ac:dyDescent="0.35">
      <c r="A1415" s="28"/>
      <c r="B1415" s="28"/>
      <c r="C1415" s="393"/>
      <c r="D1415" s="404"/>
      <c r="E1415" s="411">
        <v>10</v>
      </c>
      <c r="F1415" s="406"/>
      <c r="G1415" s="408"/>
      <c r="H1415" s="409"/>
      <c r="I1415" s="409"/>
      <c r="J1415" s="409"/>
      <c r="K1415" s="409"/>
      <c r="L1415" s="409"/>
      <c r="M1415" s="409"/>
      <c r="N1415" s="409"/>
      <c r="O1415" s="409"/>
      <c r="P1415" s="524"/>
      <c r="Q1415" s="425">
        <v>0</v>
      </c>
      <c r="R1415" s="425">
        <v>0</v>
      </c>
      <c r="S1415" s="425">
        <v>0</v>
      </c>
      <c r="T1415" s="425">
        <v>0</v>
      </c>
      <c r="U1415" s="425">
        <v>0</v>
      </c>
      <c r="V1415" s="425">
        <v>0</v>
      </c>
      <c r="W1415" s="425">
        <v>0</v>
      </c>
      <c r="X1415" s="425">
        <v>0</v>
      </c>
      <c r="Y1415" s="425">
        <v>0</v>
      </c>
      <c r="Z1415" s="425">
        <v>0</v>
      </c>
      <c r="AA1415" s="425">
        <v>0</v>
      </c>
      <c r="AB1415" s="425">
        <v>0</v>
      </c>
      <c r="AC1415" s="425">
        <v>0</v>
      </c>
      <c r="AD1415" s="425">
        <v>0</v>
      </c>
      <c r="AE1415" s="425">
        <v>0</v>
      </c>
      <c r="AF1415" s="425">
        <v>0</v>
      </c>
      <c r="AG1415" s="425">
        <v>0</v>
      </c>
      <c r="AH1415" s="425">
        <v>0</v>
      </c>
      <c r="AI1415" s="425">
        <v>0</v>
      </c>
      <c r="AJ1415" s="425">
        <v>0</v>
      </c>
      <c r="AK1415" s="425">
        <v>0</v>
      </c>
      <c r="AL1415" s="425">
        <v>0</v>
      </c>
      <c r="AM1415" s="425">
        <v>0</v>
      </c>
      <c r="AN1415" s="425">
        <v>0</v>
      </c>
      <c r="AO1415" s="425">
        <v>0</v>
      </c>
      <c r="AP1415" s="425">
        <v>0</v>
      </c>
      <c r="AQ1415" s="425">
        <v>0</v>
      </c>
      <c r="AR1415" s="425">
        <v>0</v>
      </c>
      <c r="AS1415" s="425">
        <v>0</v>
      </c>
      <c r="AT1415" s="425">
        <v>0</v>
      </c>
      <c r="AU1415" s="425">
        <v>0</v>
      </c>
      <c r="AV1415" s="425">
        <v>0</v>
      </c>
      <c r="AW1415" s="425">
        <v>0</v>
      </c>
      <c r="AX1415" s="425">
        <v>0</v>
      </c>
      <c r="AY1415" s="425">
        <v>0</v>
      </c>
      <c r="AZ1415" s="425">
        <v>0</v>
      </c>
      <c r="BA1415" s="425">
        <v>0</v>
      </c>
      <c r="BB1415" s="425">
        <v>0</v>
      </c>
      <c r="BC1415" s="425">
        <v>0</v>
      </c>
      <c r="BD1415" s="425">
        <v>0</v>
      </c>
      <c r="BE1415" s="425">
        <v>0</v>
      </c>
      <c r="BF1415" s="425">
        <v>0</v>
      </c>
      <c r="BG1415" s="425">
        <v>0</v>
      </c>
      <c r="BH1415" s="425">
        <v>0</v>
      </c>
      <c r="BI1415" s="425">
        <v>0</v>
      </c>
      <c r="BJ1415" s="28"/>
      <c r="BK1415" s="28"/>
      <c r="BL1415" s="28"/>
      <c r="BM1415" s="28"/>
    </row>
    <row r="1416" spans="1:65" x14ac:dyDescent="0.35">
      <c r="A1416" s="196"/>
      <c r="B1416" s="196"/>
      <c r="C1416" s="402" t="s">
        <v>322</v>
      </c>
      <c r="D1416" s="196"/>
      <c r="E1416" s="196"/>
      <c r="F1416" s="412"/>
      <c r="G1416" s="426">
        <v>32.641977376663135</v>
      </c>
      <c r="H1416" s="426">
        <v>33.177322929179198</v>
      </c>
      <c r="I1416" s="426">
        <v>39.396229824698828</v>
      </c>
      <c r="J1416" s="426">
        <v>41.453199267152598</v>
      </c>
      <c r="K1416" s="426">
        <v>37.844705644602961</v>
      </c>
      <c r="L1416" s="426">
        <v>37.258482003168481</v>
      </c>
      <c r="M1416" s="426">
        <v>28.325874274652417</v>
      </c>
      <c r="N1416" s="426">
        <v>16.932843803132791</v>
      </c>
      <c r="O1416" s="426">
        <v>10.017590715216688</v>
      </c>
      <c r="P1416" s="426">
        <v>4.9824369816645309</v>
      </c>
      <c r="Q1416" s="426">
        <v>0</v>
      </c>
      <c r="R1416" s="426">
        <v>0</v>
      </c>
      <c r="S1416" s="426">
        <v>0</v>
      </c>
      <c r="T1416" s="426">
        <v>0</v>
      </c>
      <c r="U1416" s="426">
        <v>0</v>
      </c>
      <c r="V1416" s="426">
        <v>0</v>
      </c>
      <c r="W1416" s="426">
        <v>0</v>
      </c>
      <c r="X1416" s="426">
        <v>0</v>
      </c>
      <c r="Y1416" s="426">
        <v>0</v>
      </c>
      <c r="Z1416" s="426">
        <v>0</v>
      </c>
      <c r="AA1416" s="426">
        <v>0</v>
      </c>
      <c r="AB1416" s="426">
        <v>0</v>
      </c>
      <c r="AC1416" s="426">
        <v>0</v>
      </c>
      <c r="AD1416" s="426">
        <v>0</v>
      </c>
      <c r="AE1416" s="426">
        <v>0</v>
      </c>
      <c r="AF1416" s="426">
        <v>0</v>
      </c>
      <c r="AG1416" s="426">
        <v>0</v>
      </c>
      <c r="AH1416" s="426">
        <v>0</v>
      </c>
      <c r="AI1416" s="426">
        <v>0</v>
      </c>
      <c r="AJ1416" s="426">
        <v>0</v>
      </c>
      <c r="AK1416" s="426">
        <v>0</v>
      </c>
      <c r="AL1416" s="426">
        <v>0</v>
      </c>
      <c r="AM1416" s="426">
        <v>0</v>
      </c>
      <c r="AN1416" s="426">
        <v>0</v>
      </c>
      <c r="AO1416" s="426">
        <v>0</v>
      </c>
      <c r="AP1416" s="426">
        <v>0</v>
      </c>
      <c r="AQ1416" s="426">
        <v>0</v>
      </c>
      <c r="AR1416" s="426">
        <v>0</v>
      </c>
      <c r="AS1416" s="426">
        <v>0</v>
      </c>
      <c r="AT1416" s="426">
        <v>0</v>
      </c>
      <c r="AU1416" s="426">
        <v>0</v>
      </c>
      <c r="AV1416" s="426">
        <v>0</v>
      </c>
      <c r="AW1416" s="426">
        <v>0</v>
      </c>
      <c r="AX1416" s="426">
        <v>0</v>
      </c>
      <c r="AY1416" s="426">
        <v>0</v>
      </c>
      <c r="AZ1416" s="426">
        <v>0</v>
      </c>
      <c r="BA1416" s="426">
        <v>0</v>
      </c>
      <c r="BB1416" s="426">
        <v>0</v>
      </c>
      <c r="BC1416" s="426">
        <v>0</v>
      </c>
      <c r="BD1416" s="426">
        <v>0</v>
      </c>
      <c r="BE1416" s="426">
        <v>0</v>
      </c>
      <c r="BF1416" s="426">
        <v>0</v>
      </c>
      <c r="BG1416" s="426">
        <v>0</v>
      </c>
      <c r="BH1416" s="426">
        <v>0</v>
      </c>
      <c r="BI1416" s="426">
        <v>0</v>
      </c>
      <c r="BJ1416" s="196"/>
      <c r="BK1416" s="196"/>
      <c r="BL1416" s="196"/>
      <c r="BM1416" s="196"/>
    </row>
    <row r="1417" spans="1:65" x14ac:dyDescent="0.35">
      <c r="A1417" s="196"/>
      <c r="B1417" s="397" t="s">
        <v>69</v>
      </c>
      <c r="C1417" s="398"/>
      <c r="D1417" s="399" t="s">
        <v>499</v>
      </c>
      <c r="E1417" s="398"/>
      <c r="F1417" s="400"/>
      <c r="G1417" s="401">
        <v>0.52910345712098339</v>
      </c>
      <c r="H1417" s="401">
        <v>0.52910345712098339</v>
      </c>
      <c r="I1417" s="401">
        <v>0.52910345712098339</v>
      </c>
      <c r="J1417" s="401">
        <v>0.52910345712098339</v>
      </c>
      <c r="K1417" s="401">
        <v>0.52910345712098339</v>
      </c>
      <c r="L1417" s="401">
        <v>0</v>
      </c>
      <c r="M1417" s="401">
        <v>0</v>
      </c>
      <c r="N1417" s="401">
        <v>0</v>
      </c>
      <c r="O1417" s="401">
        <v>0</v>
      </c>
      <c r="P1417" s="401">
        <v>0</v>
      </c>
      <c r="Q1417" s="401">
        <v>0</v>
      </c>
      <c r="R1417" s="401">
        <v>0</v>
      </c>
      <c r="S1417" s="401">
        <v>0</v>
      </c>
      <c r="T1417" s="401">
        <v>0</v>
      </c>
      <c r="U1417" s="401">
        <v>0</v>
      </c>
      <c r="V1417" s="401">
        <v>0</v>
      </c>
      <c r="W1417" s="401">
        <v>0</v>
      </c>
      <c r="X1417" s="401">
        <v>0</v>
      </c>
      <c r="Y1417" s="401">
        <v>0</v>
      </c>
      <c r="Z1417" s="401">
        <v>0</v>
      </c>
      <c r="AA1417" s="401">
        <v>0</v>
      </c>
      <c r="AB1417" s="401">
        <v>0</v>
      </c>
      <c r="AC1417" s="401">
        <v>0</v>
      </c>
      <c r="AD1417" s="401">
        <v>0</v>
      </c>
      <c r="AE1417" s="401">
        <v>0</v>
      </c>
      <c r="AF1417" s="401">
        <v>0</v>
      </c>
      <c r="AG1417" s="401">
        <v>0</v>
      </c>
      <c r="AH1417" s="401">
        <v>0</v>
      </c>
      <c r="AI1417" s="401">
        <v>0</v>
      </c>
      <c r="AJ1417" s="401">
        <v>0</v>
      </c>
      <c r="AK1417" s="401">
        <v>0</v>
      </c>
      <c r="AL1417" s="401">
        <v>0</v>
      </c>
      <c r="AM1417" s="401">
        <v>0</v>
      </c>
      <c r="AN1417" s="401">
        <v>0</v>
      </c>
      <c r="AO1417" s="401">
        <v>0</v>
      </c>
      <c r="AP1417" s="401">
        <v>0</v>
      </c>
      <c r="AQ1417" s="401">
        <v>0</v>
      </c>
      <c r="AR1417" s="401">
        <v>0</v>
      </c>
      <c r="AS1417" s="401">
        <v>0</v>
      </c>
      <c r="AT1417" s="401">
        <v>0</v>
      </c>
      <c r="AU1417" s="401">
        <v>0</v>
      </c>
      <c r="AV1417" s="401">
        <v>0</v>
      </c>
      <c r="AW1417" s="401">
        <v>0</v>
      </c>
      <c r="AX1417" s="401">
        <v>0</v>
      </c>
      <c r="AY1417" s="401">
        <v>0</v>
      </c>
      <c r="AZ1417" s="401">
        <v>0</v>
      </c>
      <c r="BA1417" s="401">
        <v>0</v>
      </c>
      <c r="BB1417" s="401">
        <v>0</v>
      </c>
      <c r="BC1417" s="401">
        <v>0</v>
      </c>
      <c r="BD1417" s="401">
        <v>0</v>
      </c>
      <c r="BE1417" s="401">
        <v>0</v>
      </c>
      <c r="BF1417" s="401">
        <v>0</v>
      </c>
      <c r="BG1417" s="401">
        <v>0</v>
      </c>
      <c r="BH1417" s="401">
        <v>0</v>
      </c>
      <c r="BI1417" s="401">
        <v>0</v>
      </c>
      <c r="BJ1417" s="196"/>
      <c r="BK1417" s="196"/>
      <c r="BL1417" s="196"/>
      <c r="BM1417" s="196"/>
    </row>
    <row r="1418" spans="1:65" ht="118" x14ac:dyDescent="0.35">
      <c r="A1418" s="28"/>
      <c r="B1418" s="28"/>
      <c r="C1418" s="393"/>
      <c r="D1418" s="404" t="s">
        <v>500</v>
      </c>
      <c r="E1418" s="405">
        <v>0</v>
      </c>
      <c r="F1418" s="406"/>
      <c r="G1418" s="407"/>
      <c r="H1418" s="407"/>
      <c r="I1418" s="407"/>
      <c r="J1418" s="407"/>
      <c r="K1418" s="407"/>
      <c r="L1418" s="407"/>
      <c r="M1418" s="407"/>
      <c r="N1418" s="407"/>
      <c r="O1418" s="407"/>
      <c r="P1418" s="407"/>
      <c r="Q1418" s="425"/>
      <c r="R1418" s="425"/>
      <c r="S1418" s="425"/>
      <c r="T1418" s="425"/>
      <c r="U1418" s="425"/>
      <c r="V1418" s="425"/>
      <c r="W1418" s="425"/>
      <c r="X1418" s="425"/>
      <c r="Y1418" s="425"/>
      <c r="Z1418" s="425"/>
      <c r="AA1418" s="425"/>
      <c r="AB1418" s="425"/>
      <c r="AC1418" s="425"/>
      <c r="AD1418" s="425"/>
      <c r="AE1418" s="425"/>
      <c r="AF1418" s="425"/>
      <c r="AG1418" s="425"/>
      <c r="AH1418" s="425"/>
      <c r="AI1418" s="425"/>
      <c r="AJ1418" s="425"/>
      <c r="AK1418" s="425"/>
      <c r="AL1418" s="425"/>
      <c r="AM1418" s="425"/>
      <c r="AN1418" s="425"/>
      <c r="AO1418" s="425"/>
      <c r="AP1418" s="425"/>
      <c r="AQ1418" s="425"/>
      <c r="AR1418" s="425"/>
      <c r="AS1418" s="425"/>
      <c r="AT1418" s="425"/>
      <c r="AU1418" s="425"/>
      <c r="AV1418" s="425"/>
      <c r="AW1418" s="425"/>
      <c r="AX1418" s="425"/>
      <c r="AY1418" s="425"/>
      <c r="AZ1418" s="425"/>
      <c r="BA1418" s="425"/>
      <c r="BB1418" s="425"/>
      <c r="BC1418" s="425"/>
      <c r="BD1418" s="425"/>
      <c r="BE1418" s="425"/>
      <c r="BF1418" s="425"/>
      <c r="BG1418" s="425"/>
      <c r="BH1418" s="425"/>
      <c r="BI1418" s="425"/>
      <c r="BJ1418" s="28"/>
      <c r="BK1418" s="28"/>
      <c r="BL1418" s="28"/>
      <c r="BM1418" s="28"/>
    </row>
    <row r="1419" spans="1:65" x14ac:dyDescent="0.35">
      <c r="A1419" s="28"/>
      <c r="B1419" s="28"/>
      <c r="C1419" s="393"/>
      <c r="D1419" s="404"/>
      <c r="E1419" s="405">
        <v>1</v>
      </c>
      <c r="F1419" s="406"/>
      <c r="G1419" s="523"/>
      <c r="H1419" s="425">
        <v>0</v>
      </c>
      <c r="I1419" s="425">
        <v>0</v>
      </c>
      <c r="J1419" s="425">
        <v>0</v>
      </c>
      <c r="K1419" s="425">
        <v>0</v>
      </c>
      <c r="L1419" s="425">
        <v>0</v>
      </c>
      <c r="M1419" s="425">
        <v>0</v>
      </c>
      <c r="N1419" s="425">
        <v>0</v>
      </c>
      <c r="O1419" s="425">
        <v>0</v>
      </c>
      <c r="P1419" s="425">
        <v>0</v>
      </c>
      <c r="Q1419" s="425">
        <v>0</v>
      </c>
      <c r="R1419" s="425">
        <v>0</v>
      </c>
      <c r="S1419" s="425">
        <v>0</v>
      </c>
      <c r="T1419" s="425">
        <v>0</v>
      </c>
      <c r="U1419" s="425">
        <v>0</v>
      </c>
      <c r="V1419" s="425">
        <v>0</v>
      </c>
      <c r="W1419" s="425">
        <v>0</v>
      </c>
      <c r="X1419" s="425">
        <v>0</v>
      </c>
      <c r="Y1419" s="425">
        <v>0</v>
      </c>
      <c r="Z1419" s="425">
        <v>0</v>
      </c>
      <c r="AA1419" s="425">
        <v>0</v>
      </c>
      <c r="AB1419" s="425">
        <v>0</v>
      </c>
      <c r="AC1419" s="425">
        <v>0</v>
      </c>
      <c r="AD1419" s="425">
        <v>0</v>
      </c>
      <c r="AE1419" s="425">
        <v>0</v>
      </c>
      <c r="AF1419" s="425">
        <v>0</v>
      </c>
      <c r="AG1419" s="425">
        <v>0</v>
      </c>
      <c r="AH1419" s="425">
        <v>0</v>
      </c>
      <c r="AI1419" s="425">
        <v>0</v>
      </c>
      <c r="AJ1419" s="425">
        <v>0</v>
      </c>
      <c r="AK1419" s="425">
        <v>0</v>
      </c>
      <c r="AL1419" s="425">
        <v>0</v>
      </c>
      <c r="AM1419" s="425">
        <v>0</v>
      </c>
      <c r="AN1419" s="425">
        <v>0</v>
      </c>
      <c r="AO1419" s="425">
        <v>0</v>
      </c>
      <c r="AP1419" s="425">
        <v>0</v>
      </c>
      <c r="AQ1419" s="425">
        <v>0</v>
      </c>
      <c r="AR1419" s="425">
        <v>0</v>
      </c>
      <c r="AS1419" s="425">
        <v>0</v>
      </c>
      <c r="AT1419" s="425">
        <v>0</v>
      </c>
      <c r="AU1419" s="425">
        <v>0</v>
      </c>
      <c r="AV1419" s="425">
        <v>0</v>
      </c>
      <c r="AW1419" s="425">
        <v>0</v>
      </c>
      <c r="AX1419" s="425">
        <v>0</v>
      </c>
      <c r="AY1419" s="425">
        <v>0</v>
      </c>
      <c r="AZ1419" s="425">
        <v>0</v>
      </c>
      <c r="BA1419" s="425">
        <v>0</v>
      </c>
      <c r="BB1419" s="425">
        <v>0</v>
      </c>
      <c r="BC1419" s="425">
        <v>0</v>
      </c>
      <c r="BD1419" s="425">
        <v>0</v>
      </c>
      <c r="BE1419" s="425">
        <v>0</v>
      </c>
      <c r="BF1419" s="425">
        <v>0</v>
      </c>
      <c r="BG1419" s="425">
        <v>0</v>
      </c>
      <c r="BH1419" s="425">
        <v>0</v>
      </c>
      <c r="BI1419" s="425">
        <v>0</v>
      </c>
      <c r="BJ1419" s="28"/>
      <c r="BK1419" s="28"/>
      <c r="BL1419" s="28"/>
      <c r="BM1419" s="28"/>
    </row>
    <row r="1420" spans="1:65" x14ac:dyDescent="0.35">
      <c r="A1420" s="28"/>
      <c r="B1420" s="28"/>
      <c r="C1420" s="393"/>
      <c r="D1420" s="404"/>
      <c r="E1420" s="405">
        <v>2</v>
      </c>
      <c r="F1420" s="406"/>
      <c r="G1420" s="408"/>
      <c r="H1420" s="524"/>
      <c r="I1420" s="425">
        <v>0</v>
      </c>
      <c r="J1420" s="425">
        <v>0</v>
      </c>
      <c r="K1420" s="425">
        <v>0</v>
      </c>
      <c r="L1420" s="425">
        <v>0</v>
      </c>
      <c r="M1420" s="425">
        <v>0</v>
      </c>
      <c r="N1420" s="425">
        <v>0</v>
      </c>
      <c r="O1420" s="425">
        <v>0</v>
      </c>
      <c r="P1420" s="425">
        <v>0</v>
      </c>
      <c r="Q1420" s="425">
        <v>0</v>
      </c>
      <c r="R1420" s="425">
        <v>0</v>
      </c>
      <c r="S1420" s="425">
        <v>0</v>
      </c>
      <c r="T1420" s="425">
        <v>0</v>
      </c>
      <c r="U1420" s="425">
        <v>0</v>
      </c>
      <c r="V1420" s="425">
        <v>0</v>
      </c>
      <c r="W1420" s="425">
        <v>0</v>
      </c>
      <c r="X1420" s="425">
        <v>0</v>
      </c>
      <c r="Y1420" s="425">
        <v>0</v>
      </c>
      <c r="Z1420" s="425">
        <v>0</v>
      </c>
      <c r="AA1420" s="425">
        <v>0</v>
      </c>
      <c r="AB1420" s="425">
        <v>0</v>
      </c>
      <c r="AC1420" s="425">
        <v>0</v>
      </c>
      <c r="AD1420" s="425">
        <v>0</v>
      </c>
      <c r="AE1420" s="425">
        <v>0</v>
      </c>
      <c r="AF1420" s="425">
        <v>0</v>
      </c>
      <c r="AG1420" s="425">
        <v>0</v>
      </c>
      <c r="AH1420" s="425">
        <v>0</v>
      </c>
      <c r="AI1420" s="425">
        <v>0</v>
      </c>
      <c r="AJ1420" s="425">
        <v>0</v>
      </c>
      <c r="AK1420" s="425">
        <v>0</v>
      </c>
      <c r="AL1420" s="425">
        <v>0</v>
      </c>
      <c r="AM1420" s="425">
        <v>0</v>
      </c>
      <c r="AN1420" s="425">
        <v>0</v>
      </c>
      <c r="AO1420" s="425">
        <v>0</v>
      </c>
      <c r="AP1420" s="425">
        <v>0</v>
      </c>
      <c r="AQ1420" s="425">
        <v>0</v>
      </c>
      <c r="AR1420" s="425">
        <v>0</v>
      </c>
      <c r="AS1420" s="425">
        <v>0</v>
      </c>
      <c r="AT1420" s="425">
        <v>0</v>
      </c>
      <c r="AU1420" s="425">
        <v>0</v>
      </c>
      <c r="AV1420" s="425">
        <v>0</v>
      </c>
      <c r="AW1420" s="425">
        <v>0</v>
      </c>
      <c r="AX1420" s="425">
        <v>0</v>
      </c>
      <c r="AY1420" s="425">
        <v>0</v>
      </c>
      <c r="AZ1420" s="425">
        <v>0</v>
      </c>
      <c r="BA1420" s="425">
        <v>0</v>
      </c>
      <c r="BB1420" s="425">
        <v>0</v>
      </c>
      <c r="BC1420" s="425">
        <v>0</v>
      </c>
      <c r="BD1420" s="425">
        <v>0</v>
      </c>
      <c r="BE1420" s="425">
        <v>0</v>
      </c>
      <c r="BF1420" s="425">
        <v>0</v>
      </c>
      <c r="BG1420" s="425">
        <v>0</v>
      </c>
      <c r="BH1420" s="425">
        <v>0</v>
      </c>
      <c r="BI1420" s="425">
        <v>0</v>
      </c>
      <c r="BJ1420" s="28"/>
      <c r="BK1420" s="28"/>
      <c r="BL1420" s="28"/>
      <c r="BM1420" s="28"/>
    </row>
    <row r="1421" spans="1:65" x14ac:dyDescent="0.35">
      <c r="A1421" s="28"/>
      <c r="B1421" s="28"/>
      <c r="C1421" s="393"/>
      <c r="D1421" s="404"/>
      <c r="E1421" s="405">
        <v>3</v>
      </c>
      <c r="F1421" s="406"/>
      <c r="G1421" s="408"/>
      <c r="H1421" s="409"/>
      <c r="I1421" s="524"/>
      <c r="J1421" s="425">
        <v>0</v>
      </c>
      <c r="K1421" s="425">
        <v>0</v>
      </c>
      <c r="L1421" s="425">
        <v>0</v>
      </c>
      <c r="M1421" s="425">
        <v>0</v>
      </c>
      <c r="N1421" s="425">
        <v>0</v>
      </c>
      <c r="O1421" s="425">
        <v>0</v>
      </c>
      <c r="P1421" s="425">
        <v>0</v>
      </c>
      <c r="Q1421" s="425">
        <v>0</v>
      </c>
      <c r="R1421" s="425">
        <v>0</v>
      </c>
      <c r="S1421" s="425">
        <v>0</v>
      </c>
      <c r="T1421" s="425">
        <v>0</v>
      </c>
      <c r="U1421" s="425">
        <v>0</v>
      </c>
      <c r="V1421" s="425">
        <v>0</v>
      </c>
      <c r="W1421" s="425">
        <v>0</v>
      </c>
      <c r="X1421" s="425">
        <v>0</v>
      </c>
      <c r="Y1421" s="425">
        <v>0</v>
      </c>
      <c r="Z1421" s="425">
        <v>0</v>
      </c>
      <c r="AA1421" s="425">
        <v>0</v>
      </c>
      <c r="AB1421" s="425">
        <v>0</v>
      </c>
      <c r="AC1421" s="425">
        <v>0</v>
      </c>
      <c r="AD1421" s="425">
        <v>0</v>
      </c>
      <c r="AE1421" s="425">
        <v>0</v>
      </c>
      <c r="AF1421" s="425">
        <v>0</v>
      </c>
      <c r="AG1421" s="425">
        <v>0</v>
      </c>
      <c r="AH1421" s="425">
        <v>0</v>
      </c>
      <c r="AI1421" s="425">
        <v>0</v>
      </c>
      <c r="AJ1421" s="425">
        <v>0</v>
      </c>
      <c r="AK1421" s="425">
        <v>0</v>
      </c>
      <c r="AL1421" s="425">
        <v>0</v>
      </c>
      <c r="AM1421" s="425">
        <v>0</v>
      </c>
      <c r="AN1421" s="425">
        <v>0</v>
      </c>
      <c r="AO1421" s="425">
        <v>0</v>
      </c>
      <c r="AP1421" s="425">
        <v>0</v>
      </c>
      <c r="AQ1421" s="425">
        <v>0</v>
      </c>
      <c r="AR1421" s="425">
        <v>0</v>
      </c>
      <c r="AS1421" s="425">
        <v>0</v>
      </c>
      <c r="AT1421" s="425">
        <v>0</v>
      </c>
      <c r="AU1421" s="425">
        <v>0</v>
      </c>
      <c r="AV1421" s="425">
        <v>0</v>
      </c>
      <c r="AW1421" s="425">
        <v>0</v>
      </c>
      <c r="AX1421" s="425">
        <v>0</v>
      </c>
      <c r="AY1421" s="425">
        <v>0</v>
      </c>
      <c r="AZ1421" s="425">
        <v>0</v>
      </c>
      <c r="BA1421" s="425">
        <v>0</v>
      </c>
      <c r="BB1421" s="425">
        <v>0</v>
      </c>
      <c r="BC1421" s="425">
        <v>0</v>
      </c>
      <c r="BD1421" s="425">
        <v>0</v>
      </c>
      <c r="BE1421" s="425">
        <v>0</v>
      </c>
      <c r="BF1421" s="425">
        <v>0</v>
      </c>
      <c r="BG1421" s="425">
        <v>0</v>
      </c>
      <c r="BH1421" s="425">
        <v>0</v>
      </c>
      <c r="BI1421" s="425">
        <v>0</v>
      </c>
      <c r="BJ1421" s="425"/>
      <c r="BK1421" s="28"/>
      <c r="BL1421" s="28"/>
      <c r="BM1421" s="28"/>
    </row>
    <row r="1422" spans="1:65" x14ac:dyDescent="0.35">
      <c r="A1422" s="28"/>
      <c r="B1422" s="28"/>
      <c r="C1422" s="393"/>
      <c r="D1422" s="404"/>
      <c r="E1422" s="405">
        <v>4</v>
      </c>
      <c r="F1422" s="406"/>
      <c r="G1422" s="408"/>
      <c r="H1422" s="409"/>
      <c r="I1422" s="409"/>
      <c r="J1422" s="524"/>
      <c r="K1422" s="425">
        <v>0</v>
      </c>
      <c r="L1422" s="425">
        <v>0</v>
      </c>
      <c r="M1422" s="425">
        <v>0</v>
      </c>
      <c r="N1422" s="425">
        <v>0</v>
      </c>
      <c r="O1422" s="425">
        <v>0</v>
      </c>
      <c r="P1422" s="425">
        <v>0</v>
      </c>
      <c r="Q1422" s="425">
        <v>0</v>
      </c>
      <c r="R1422" s="425">
        <v>0</v>
      </c>
      <c r="S1422" s="425">
        <v>0</v>
      </c>
      <c r="T1422" s="425">
        <v>0</v>
      </c>
      <c r="U1422" s="425">
        <v>0</v>
      </c>
      <c r="V1422" s="425">
        <v>0</v>
      </c>
      <c r="W1422" s="425">
        <v>0</v>
      </c>
      <c r="X1422" s="425">
        <v>0</v>
      </c>
      <c r="Y1422" s="425">
        <v>0</v>
      </c>
      <c r="Z1422" s="425">
        <v>0</v>
      </c>
      <c r="AA1422" s="425">
        <v>0</v>
      </c>
      <c r="AB1422" s="425">
        <v>0</v>
      </c>
      <c r="AC1422" s="425">
        <v>0</v>
      </c>
      <c r="AD1422" s="425">
        <v>0</v>
      </c>
      <c r="AE1422" s="425">
        <v>0</v>
      </c>
      <c r="AF1422" s="425">
        <v>0</v>
      </c>
      <c r="AG1422" s="425">
        <v>0</v>
      </c>
      <c r="AH1422" s="425">
        <v>0</v>
      </c>
      <c r="AI1422" s="425">
        <v>0</v>
      </c>
      <c r="AJ1422" s="425">
        <v>0</v>
      </c>
      <c r="AK1422" s="425">
        <v>0</v>
      </c>
      <c r="AL1422" s="425">
        <v>0</v>
      </c>
      <c r="AM1422" s="425">
        <v>0</v>
      </c>
      <c r="AN1422" s="425">
        <v>0</v>
      </c>
      <c r="AO1422" s="425">
        <v>0</v>
      </c>
      <c r="AP1422" s="425">
        <v>0</v>
      </c>
      <c r="AQ1422" s="425">
        <v>0</v>
      </c>
      <c r="AR1422" s="425">
        <v>0</v>
      </c>
      <c r="AS1422" s="425">
        <v>0</v>
      </c>
      <c r="AT1422" s="425">
        <v>0</v>
      </c>
      <c r="AU1422" s="425">
        <v>0</v>
      </c>
      <c r="AV1422" s="425">
        <v>0</v>
      </c>
      <c r="AW1422" s="425">
        <v>0</v>
      </c>
      <c r="AX1422" s="425">
        <v>0</v>
      </c>
      <c r="AY1422" s="425">
        <v>0</v>
      </c>
      <c r="AZ1422" s="425">
        <v>0</v>
      </c>
      <c r="BA1422" s="425">
        <v>0</v>
      </c>
      <c r="BB1422" s="425">
        <v>0</v>
      </c>
      <c r="BC1422" s="425">
        <v>0</v>
      </c>
      <c r="BD1422" s="425">
        <v>0</v>
      </c>
      <c r="BE1422" s="425">
        <v>0</v>
      </c>
      <c r="BF1422" s="425">
        <v>0</v>
      </c>
      <c r="BG1422" s="425">
        <v>0</v>
      </c>
      <c r="BH1422" s="425">
        <v>0</v>
      </c>
      <c r="BI1422" s="425">
        <v>0</v>
      </c>
      <c r="BJ1422" s="28"/>
      <c r="BK1422" s="28"/>
      <c r="BL1422" s="28"/>
      <c r="BM1422" s="28"/>
    </row>
    <row r="1423" spans="1:65" x14ac:dyDescent="0.35">
      <c r="A1423" s="28"/>
      <c r="B1423" s="28"/>
      <c r="C1423" s="393"/>
      <c r="D1423" s="404"/>
      <c r="E1423" s="405">
        <v>5</v>
      </c>
      <c r="F1423" s="406"/>
      <c r="G1423" s="408"/>
      <c r="H1423" s="409"/>
      <c r="I1423" s="409"/>
      <c r="J1423" s="409"/>
      <c r="K1423" s="524"/>
      <c r="L1423" s="425">
        <v>0</v>
      </c>
      <c r="M1423" s="425">
        <v>0</v>
      </c>
      <c r="N1423" s="425">
        <v>0</v>
      </c>
      <c r="O1423" s="425">
        <v>0</v>
      </c>
      <c r="P1423" s="425">
        <v>0</v>
      </c>
      <c r="Q1423" s="425">
        <v>0</v>
      </c>
      <c r="R1423" s="425">
        <v>0</v>
      </c>
      <c r="S1423" s="425">
        <v>0</v>
      </c>
      <c r="T1423" s="425">
        <v>0</v>
      </c>
      <c r="U1423" s="425">
        <v>0</v>
      </c>
      <c r="V1423" s="425">
        <v>0</v>
      </c>
      <c r="W1423" s="425">
        <v>0</v>
      </c>
      <c r="X1423" s="425">
        <v>0</v>
      </c>
      <c r="Y1423" s="425">
        <v>0</v>
      </c>
      <c r="Z1423" s="425">
        <v>0</v>
      </c>
      <c r="AA1423" s="425">
        <v>0</v>
      </c>
      <c r="AB1423" s="425">
        <v>0</v>
      </c>
      <c r="AC1423" s="425">
        <v>0</v>
      </c>
      <c r="AD1423" s="425">
        <v>0</v>
      </c>
      <c r="AE1423" s="425">
        <v>0</v>
      </c>
      <c r="AF1423" s="425">
        <v>0</v>
      </c>
      <c r="AG1423" s="425">
        <v>0</v>
      </c>
      <c r="AH1423" s="425">
        <v>0</v>
      </c>
      <c r="AI1423" s="425">
        <v>0</v>
      </c>
      <c r="AJ1423" s="425">
        <v>0</v>
      </c>
      <c r="AK1423" s="425">
        <v>0</v>
      </c>
      <c r="AL1423" s="425">
        <v>0</v>
      </c>
      <c r="AM1423" s="425">
        <v>0</v>
      </c>
      <c r="AN1423" s="425">
        <v>0</v>
      </c>
      <c r="AO1423" s="425">
        <v>0</v>
      </c>
      <c r="AP1423" s="425">
        <v>0</v>
      </c>
      <c r="AQ1423" s="425">
        <v>0</v>
      </c>
      <c r="AR1423" s="425">
        <v>0</v>
      </c>
      <c r="AS1423" s="425">
        <v>0</v>
      </c>
      <c r="AT1423" s="425">
        <v>0</v>
      </c>
      <c r="AU1423" s="425">
        <v>0</v>
      </c>
      <c r="AV1423" s="425">
        <v>0</v>
      </c>
      <c r="AW1423" s="425">
        <v>0</v>
      </c>
      <c r="AX1423" s="425">
        <v>0</v>
      </c>
      <c r="AY1423" s="425">
        <v>0</v>
      </c>
      <c r="AZ1423" s="425">
        <v>0</v>
      </c>
      <c r="BA1423" s="425">
        <v>0</v>
      </c>
      <c r="BB1423" s="425">
        <v>0</v>
      </c>
      <c r="BC1423" s="425">
        <v>0</v>
      </c>
      <c r="BD1423" s="425">
        <v>0</v>
      </c>
      <c r="BE1423" s="425">
        <v>0</v>
      </c>
      <c r="BF1423" s="425">
        <v>0</v>
      </c>
      <c r="BG1423" s="425">
        <v>0</v>
      </c>
      <c r="BH1423" s="425">
        <v>0</v>
      </c>
      <c r="BI1423" s="425">
        <v>0</v>
      </c>
      <c r="BJ1423" s="28"/>
      <c r="BK1423" s="28"/>
      <c r="BL1423" s="28"/>
      <c r="BM1423" s="28"/>
    </row>
    <row r="1424" spans="1:65" x14ac:dyDescent="0.35">
      <c r="A1424" s="28"/>
      <c r="B1424" s="28"/>
      <c r="C1424" s="393"/>
      <c r="D1424" s="404"/>
      <c r="E1424" s="405">
        <v>6</v>
      </c>
      <c r="F1424" s="406"/>
      <c r="G1424" s="408"/>
      <c r="H1424" s="409"/>
      <c r="I1424" s="409"/>
      <c r="J1424" s="409"/>
      <c r="K1424" s="409"/>
      <c r="L1424" s="524"/>
      <c r="M1424" s="425">
        <v>0</v>
      </c>
      <c r="N1424" s="425">
        <v>0</v>
      </c>
      <c r="O1424" s="425">
        <v>0</v>
      </c>
      <c r="P1424" s="425">
        <v>0</v>
      </c>
      <c r="Q1424" s="425">
        <v>0</v>
      </c>
      <c r="R1424" s="425">
        <v>0</v>
      </c>
      <c r="S1424" s="425">
        <v>0</v>
      </c>
      <c r="T1424" s="425">
        <v>0</v>
      </c>
      <c r="U1424" s="425">
        <v>0</v>
      </c>
      <c r="V1424" s="425">
        <v>0</v>
      </c>
      <c r="W1424" s="425">
        <v>0</v>
      </c>
      <c r="X1424" s="425">
        <v>0</v>
      </c>
      <c r="Y1424" s="425">
        <v>0</v>
      </c>
      <c r="Z1424" s="425">
        <v>0</v>
      </c>
      <c r="AA1424" s="425">
        <v>0</v>
      </c>
      <c r="AB1424" s="425">
        <v>0</v>
      </c>
      <c r="AC1424" s="425">
        <v>0</v>
      </c>
      <c r="AD1424" s="425">
        <v>0</v>
      </c>
      <c r="AE1424" s="425">
        <v>0</v>
      </c>
      <c r="AF1424" s="425">
        <v>0</v>
      </c>
      <c r="AG1424" s="425">
        <v>0</v>
      </c>
      <c r="AH1424" s="425">
        <v>0</v>
      </c>
      <c r="AI1424" s="425">
        <v>0</v>
      </c>
      <c r="AJ1424" s="425">
        <v>0</v>
      </c>
      <c r="AK1424" s="425">
        <v>0</v>
      </c>
      <c r="AL1424" s="425">
        <v>0</v>
      </c>
      <c r="AM1424" s="425">
        <v>0</v>
      </c>
      <c r="AN1424" s="425">
        <v>0</v>
      </c>
      <c r="AO1424" s="425">
        <v>0</v>
      </c>
      <c r="AP1424" s="425">
        <v>0</v>
      </c>
      <c r="AQ1424" s="425">
        <v>0</v>
      </c>
      <c r="AR1424" s="425">
        <v>0</v>
      </c>
      <c r="AS1424" s="425">
        <v>0</v>
      </c>
      <c r="AT1424" s="425">
        <v>0</v>
      </c>
      <c r="AU1424" s="425">
        <v>0</v>
      </c>
      <c r="AV1424" s="425">
        <v>0</v>
      </c>
      <c r="AW1424" s="425">
        <v>0</v>
      </c>
      <c r="AX1424" s="425">
        <v>0</v>
      </c>
      <c r="AY1424" s="425">
        <v>0</v>
      </c>
      <c r="AZ1424" s="425">
        <v>0</v>
      </c>
      <c r="BA1424" s="425">
        <v>0</v>
      </c>
      <c r="BB1424" s="425">
        <v>0</v>
      </c>
      <c r="BC1424" s="425">
        <v>0</v>
      </c>
      <c r="BD1424" s="425">
        <v>0</v>
      </c>
      <c r="BE1424" s="425">
        <v>0</v>
      </c>
      <c r="BF1424" s="425">
        <v>0</v>
      </c>
      <c r="BG1424" s="425">
        <v>0</v>
      </c>
      <c r="BH1424" s="425">
        <v>0</v>
      </c>
      <c r="BI1424" s="425">
        <v>0</v>
      </c>
      <c r="BJ1424" s="28"/>
      <c r="BK1424" s="28"/>
      <c r="BL1424" s="28"/>
      <c r="BM1424" s="28"/>
    </row>
    <row r="1425" spans="1:65" x14ac:dyDescent="0.35">
      <c r="A1425" s="28"/>
      <c r="B1425" s="28"/>
      <c r="C1425" s="393"/>
      <c r="D1425" s="404"/>
      <c r="E1425" s="405">
        <v>7</v>
      </c>
      <c r="F1425" s="406"/>
      <c r="G1425" s="408"/>
      <c r="H1425" s="409"/>
      <c r="I1425" s="409"/>
      <c r="J1425" s="409"/>
      <c r="K1425" s="409"/>
      <c r="L1425" s="409"/>
      <c r="M1425" s="524"/>
      <c r="N1425" s="425">
        <v>0</v>
      </c>
      <c r="O1425" s="425">
        <v>0</v>
      </c>
      <c r="P1425" s="425">
        <v>0</v>
      </c>
      <c r="Q1425" s="425">
        <v>0</v>
      </c>
      <c r="R1425" s="425">
        <v>0</v>
      </c>
      <c r="S1425" s="425">
        <v>0</v>
      </c>
      <c r="T1425" s="425">
        <v>0</v>
      </c>
      <c r="U1425" s="425">
        <v>0</v>
      </c>
      <c r="V1425" s="425">
        <v>0</v>
      </c>
      <c r="W1425" s="425">
        <v>0</v>
      </c>
      <c r="X1425" s="425">
        <v>0</v>
      </c>
      <c r="Y1425" s="425">
        <v>0</v>
      </c>
      <c r="Z1425" s="425">
        <v>0</v>
      </c>
      <c r="AA1425" s="425">
        <v>0</v>
      </c>
      <c r="AB1425" s="425">
        <v>0</v>
      </c>
      <c r="AC1425" s="425">
        <v>0</v>
      </c>
      <c r="AD1425" s="425">
        <v>0</v>
      </c>
      <c r="AE1425" s="425">
        <v>0</v>
      </c>
      <c r="AF1425" s="425">
        <v>0</v>
      </c>
      <c r="AG1425" s="425">
        <v>0</v>
      </c>
      <c r="AH1425" s="425">
        <v>0</v>
      </c>
      <c r="AI1425" s="425">
        <v>0</v>
      </c>
      <c r="AJ1425" s="425">
        <v>0</v>
      </c>
      <c r="AK1425" s="425">
        <v>0</v>
      </c>
      <c r="AL1425" s="425">
        <v>0</v>
      </c>
      <c r="AM1425" s="425">
        <v>0</v>
      </c>
      <c r="AN1425" s="425">
        <v>0</v>
      </c>
      <c r="AO1425" s="425">
        <v>0</v>
      </c>
      <c r="AP1425" s="425">
        <v>0</v>
      </c>
      <c r="AQ1425" s="425">
        <v>0</v>
      </c>
      <c r="AR1425" s="425">
        <v>0</v>
      </c>
      <c r="AS1425" s="425">
        <v>0</v>
      </c>
      <c r="AT1425" s="425">
        <v>0</v>
      </c>
      <c r="AU1425" s="425">
        <v>0</v>
      </c>
      <c r="AV1425" s="425">
        <v>0</v>
      </c>
      <c r="AW1425" s="425">
        <v>0</v>
      </c>
      <c r="AX1425" s="425">
        <v>0</v>
      </c>
      <c r="AY1425" s="425">
        <v>0</v>
      </c>
      <c r="AZ1425" s="425">
        <v>0</v>
      </c>
      <c r="BA1425" s="425">
        <v>0</v>
      </c>
      <c r="BB1425" s="425">
        <v>0</v>
      </c>
      <c r="BC1425" s="425">
        <v>0</v>
      </c>
      <c r="BD1425" s="425">
        <v>0</v>
      </c>
      <c r="BE1425" s="425">
        <v>0</v>
      </c>
      <c r="BF1425" s="425">
        <v>0</v>
      </c>
      <c r="BG1425" s="425">
        <v>0</v>
      </c>
      <c r="BH1425" s="425">
        <v>0</v>
      </c>
      <c r="BI1425" s="425">
        <v>0</v>
      </c>
      <c r="BJ1425" s="28"/>
      <c r="BK1425" s="28"/>
      <c r="BL1425" s="28"/>
      <c r="BM1425" s="28"/>
    </row>
    <row r="1426" spans="1:65" x14ac:dyDescent="0.35">
      <c r="A1426" s="28"/>
      <c r="B1426" s="28"/>
      <c r="C1426" s="393"/>
      <c r="D1426" s="404"/>
      <c r="E1426" s="405">
        <v>8</v>
      </c>
      <c r="F1426" s="406"/>
      <c r="G1426" s="408"/>
      <c r="H1426" s="409"/>
      <c r="I1426" s="409"/>
      <c r="J1426" s="409"/>
      <c r="K1426" s="409"/>
      <c r="L1426" s="409"/>
      <c r="M1426" s="409"/>
      <c r="N1426" s="524"/>
      <c r="O1426" s="425">
        <v>0</v>
      </c>
      <c r="P1426" s="425">
        <v>0</v>
      </c>
      <c r="Q1426" s="425">
        <v>0</v>
      </c>
      <c r="R1426" s="425">
        <v>0</v>
      </c>
      <c r="S1426" s="425">
        <v>0</v>
      </c>
      <c r="T1426" s="425">
        <v>0</v>
      </c>
      <c r="U1426" s="425">
        <v>0</v>
      </c>
      <c r="V1426" s="425">
        <v>0</v>
      </c>
      <c r="W1426" s="425">
        <v>0</v>
      </c>
      <c r="X1426" s="425">
        <v>0</v>
      </c>
      <c r="Y1426" s="425">
        <v>0</v>
      </c>
      <c r="Z1426" s="425">
        <v>0</v>
      </c>
      <c r="AA1426" s="425">
        <v>0</v>
      </c>
      <c r="AB1426" s="425">
        <v>0</v>
      </c>
      <c r="AC1426" s="425">
        <v>0</v>
      </c>
      <c r="AD1426" s="425">
        <v>0</v>
      </c>
      <c r="AE1426" s="425">
        <v>0</v>
      </c>
      <c r="AF1426" s="425">
        <v>0</v>
      </c>
      <c r="AG1426" s="425">
        <v>0</v>
      </c>
      <c r="AH1426" s="425">
        <v>0</v>
      </c>
      <c r="AI1426" s="425">
        <v>0</v>
      </c>
      <c r="AJ1426" s="425">
        <v>0</v>
      </c>
      <c r="AK1426" s="425">
        <v>0</v>
      </c>
      <c r="AL1426" s="425">
        <v>0</v>
      </c>
      <c r="AM1426" s="425">
        <v>0</v>
      </c>
      <c r="AN1426" s="425">
        <v>0</v>
      </c>
      <c r="AO1426" s="425">
        <v>0</v>
      </c>
      <c r="AP1426" s="425">
        <v>0</v>
      </c>
      <c r="AQ1426" s="425">
        <v>0</v>
      </c>
      <c r="AR1426" s="425">
        <v>0</v>
      </c>
      <c r="AS1426" s="425">
        <v>0</v>
      </c>
      <c r="AT1426" s="425">
        <v>0</v>
      </c>
      <c r="AU1426" s="425">
        <v>0</v>
      </c>
      <c r="AV1426" s="425">
        <v>0</v>
      </c>
      <c r="AW1426" s="425">
        <v>0</v>
      </c>
      <c r="AX1426" s="425">
        <v>0</v>
      </c>
      <c r="AY1426" s="425">
        <v>0</v>
      </c>
      <c r="AZ1426" s="425">
        <v>0</v>
      </c>
      <c r="BA1426" s="425">
        <v>0</v>
      </c>
      <c r="BB1426" s="425">
        <v>0</v>
      </c>
      <c r="BC1426" s="425">
        <v>0</v>
      </c>
      <c r="BD1426" s="425">
        <v>0</v>
      </c>
      <c r="BE1426" s="425">
        <v>0</v>
      </c>
      <c r="BF1426" s="425">
        <v>0</v>
      </c>
      <c r="BG1426" s="425">
        <v>0</v>
      </c>
      <c r="BH1426" s="425">
        <v>0</v>
      </c>
      <c r="BI1426" s="425">
        <v>0</v>
      </c>
      <c r="BJ1426" s="28"/>
      <c r="BK1426" s="28"/>
      <c r="BL1426" s="28"/>
      <c r="BM1426" s="28"/>
    </row>
    <row r="1427" spans="1:65" x14ac:dyDescent="0.35">
      <c r="A1427" s="28"/>
      <c r="B1427" s="28"/>
      <c r="C1427" s="393"/>
      <c r="D1427" s="404"/>
      <c r="E1427" s="405">
        <v>9</v>
      </c>
      <c r="F1427" s="406"/>
      <c r="G1427" s="408"/>
      <c r="H1427" s="409"/>
      <c r="I1427" s="409"/>
      <c r="J1427" s="409"/>
      <c r="K1427" s="409"/>
      <c r="L1427" s="409"/>
      <c r="M1427" s="409"/>
      <c r="N1427" s="409"/>
      <c r="O1427" s="524"/>
      <c r="P1427" s="425">
        <v>0</v>
      </c>
      <c r="Q1427" s="425">
        <v>0</v>
      </c>
      <c r="R1427" s="425">
        <v>0</v>
      </c>
      <c r="S1427" s="425">
        <v>0</v>
      </c>
      <c r="T1427" s="425">
        <v>0</v>
      </c>
      <c r="U1427" s="425">
        <v>0</v>
      </c>
      <c r="V1427" s="425">
        <v>0</v>
      </c>
      <c r="W1427" s="425">
        <v>0</v>
      </c>
      <c r="X1427" s="425">
        <v>0</v>
      </c>
      <c r="Y1427" s="425">
        <v>0</v>
      </c>
      <c r="Z1427" s="425">
        <v>0</v>
      </c>
      <c r="AA1427" s="425">
        <v>0</v>
      </c>
      <c r="AB1427" s="425">
        <v>0</v>
      </c>
      <c r="AC1427" s="425">
        <v>0</v>
      </c>
      <c r="AD1427" s="425">
        <v>0</v>
      </c>
      <c r="AE1427" s="425">
        <v>0</v>
      </c>
      <c r="AF1427" s="425">
        <v>0</v>
      </c>
      <c r="AG1427" s="425">
        <v>0</v>
      </c>
      <c r="AH1427" s="425">
        <v>0</v>
      </c>
      <c r="AI1427" s="425">
        <v>0</v>
      </c>
      <c r="AJ1427" s="425">
        <v>0</v>
      </c>
      <c r="AK1427" s="425">
        <v>0</v>
      </c>
      <c r="AL1427" s="425">
        <v>0</v>
      </c>
      <c r="AM1427" s="425">
        <v>0</v>
      </c>
      <c r="AN1427" s="425">
        <v>0</v>
      </c>
      <c r="AO1427" s="425">
        <v>0</v>
      </c>
      <c r="AP1427" s="425">
        <v>0</v>
      </c>
      <c r="AQ1427" s="425">
        <v>0</v>
      </c>
      <c r="AR1427" s="425">
        <v>0</v>
      </c>
      <c r="AS1427" s="425">
        <v>0</v>
      </c>
      <c r="AT1427" s="425">
        <v>0</v>
      </c>
      <c r="AU1427" s="425">
        <v>0</v>
      </c>
      <c r="AV1427" s="425">
        <v>0</v>
      </c>
      <c r="AW1427" s="425">
        <v>0</v>
      </c>
      <c r="AX1427" s="425">
        <v>0</v>
      </c>
      <c r="AY1427" s="425">
        <v>0</v>
      </c>
      <c r="AZ1427" s="425">
        <v>0</v>
      </c>
      <c r="BA1427" s="425">
        <v>0</v>
      </c>
      <c r="BB1427" s="425">
        <v>0</v>
      </c>
      <c r="BC1427" s="425">
        <v>0</v>
      </c>
      <c r="BD1427" s="425">
        <v>0</v>
      </c>
      <c r="BE1427" s="425">
        <v>0</v>
      </c>
      <c r="BF1427" s="425">
        <v>0</v>
      </c>
      <c r="BG1427" s="425">
        <v>0</v>
      </c>
      <c r="BH1427" s="425">
        <v>0</v>
      </c>
      <c r="BI1427" s="425">
        <v>0</v>
      </c>
      <c r="BJ1427" s="28"/>
      <c r="BK1427" s="28"/>
      <c r="BL1427" s="28"/>
      <c r="BM1427" s="28"/>
    </row>
    <row r="1428" spans="1:65" x14ac:dyDescent="0.35">
      <c r="A1428" s="28"/>
      <c r="B1428" s="28"/>
      <c r="C1428" s="393"/>
      <c r="D1428" s="404"/>
      <c r="E1428" s="411">
        <v>10</v>
      </c>
      <c r="F1428" s="406"/>
      <c r="G1428" s="408"/>
      <c r="H1428" s="409"/>
      <c r="I1428" s="409"/>
      <c r="J1428" s="409"/>
      <c r="K1428" s="409"/>
      <c r="L1428" s="409"/>
      <c r="M1428" s="409"/>
      <c r="N1428" s="409"/>
      <c r="O1428" s="409"/>
      <c r="P1428" s="524"/>
      <c r="Q1428" s="425">
        <v>0</v>
      </c>
      <c r="R1428" s="425">
        <v>0</v>
      </c>
      <c r="S1428" s="425">
        <v>0</v>
      </c>
      <c r="T1428" s="425">
        <v>0</v>
      </c>
      <c r="U1428" s="425">
        <v>0</v>
      </c>
      <c r="V1428" s="425">
        <v>0</v>
      </c>
      <c r="W1428" s="425">
        <v>0</v>
      </c>
      <c r="X1428" s="425">
        <v>0</v>
      </c>
      <c r="Y1428" s="425">
        <v>0</v>
      </c>
      <c r="Z1428" s="425">
        <v>0</v>
      </c>
      <c r="AA1428" s="425">
        <v>0</v>
      </c>
      <c r="AB1428" s="425">
        <v>0</v>
      </c>
      <c r="AC1428" s="425">
        <v>0</v>
      </c>
      <c r="AD1428" s="425">
        <v>0</v>
      </c>
      <c r="AE1428" s="425">
        <v>0</v>
      </c>
      <c r="AF1428" s="425">
        <v>0</v>
      </c>
      <c r="AG1428" s="425">
        <v>0</v>
      </c>
      <c r="AH1428" s="425">
        <v>0</v>
      </c>
      <c r="AI1428" s="425">
        <v>0</v>
      </c>
      <c r="AJ1428" s="425">
        <v>0</v>
      </c>
      <c r="AK1428" s="425">
        <v>0</v>
      </c>
      <c r="AL1428" s="425">
        <v>0</v>
      </c>
      <c r="AM1428" s="425">
        <v>0</v>
      </c>
      <c r="AN1428" s="425">
        <v>0</v>
      </c>
      <c r="AO1428" s="425">
        <v>0</v>
      </c>
      <c r="AP1428" s="425">
        <v>0</v>
      </c>
      <c r="AQ1428" s="425">
        <v>0</v>
      </c>
      <c r="AR1428" s="425">
        <v>0</v>
      </c>
      <c r="AS1428" s="425">
        <v>0</v>
      </c>
      <c r="AT1428" s="425">
        <v>0</v>
      </c>
      <c r="AU1428" s="425">
        <v>0</v>
      </c>
      <c r="AV1428" s="425">
        <v>0</v>
      </c>
      <c r="AW1428" s="425">
        <v>0</v>
      </c>
      <c r="AX1428" s="425">
        <v>0</v>
      </c>
      <c r="AY1428" s="425">
        <v>0</v>
      </c>
      <c r="AZ1428" s="425">
        <v>0</v>
      </c>
      <c r="BA1428" s="425">
        <v>0</v>
      </c>
      <c r="BB1428" s="425">
        <v>0</v>
      </c>
      <c r="BC1428" s="425">
        <v>0</v>
      </c>
      <c r="BD1428" s="425">
        <v>0</v>
      </c>
      <c r="BE1428" s="425">
        <v>0</v>
      </c>
      <c r="BF1428" s="425">
        <v>0</v>
      </c>
      <c r="BG1428" s="425">
        <v>0</v>
      </c>
      <c r="BH1428" s="425">
        <v>0</v>
      </c>
      <c r="BI1428" s="425">
        <v>0</v>
      </c>
      <c r="BJ1428" s="28"/>
      <c r="BK1428" s="28"/>
      <c r="BL1428" s="28"/>
      <c r="BM1428" s="28"/>
    </row>
    <row r="1429" spans="1:65" x14ac:dyDescent="0.35">
      <c r="A1429" s="196"/>
      <c r="B1429" s="196"/>
      <c r="C1429" s="402" t="s">
        <v>69</v>
      </c>
      <c r="D1429" s="196"/>
      <c r="E1429" s="196"/>
      <c r="F1429" s="412"/>
      <c r="G1429" s="426">
        <v>0.52910345712098339</v>
      </c>
      <c r="H1429" s="426">
        <v>0.52910345712098339</v>
      </c>
      <c r="I1429" s="426">
        <v>0.52910345712098339</v>
      </c>
      <c r="J1429" s="426">
        <v>0.52910345712098339</v>
      </c>
      <c r="K1429" s="426">
        <v>0.52910345712098339</v>
      </c>
      <c r="L1429" s="426">
        <v>0</v>
      </c>
      <c r="M1429" s="426">
        <v>0</v>
      </c>
      <c r="N1429" s="426">
        <v>0</v>
      </c>
      <c r="O1429" s="426">
        <v>0</v>
      </c>
      <c r="P1429" s="426">
        <v>0</v>
      </c>
      <c r="Q1429" s="413">
        <v>0</v>
      </c>
      <c r="R1429" s="413">
        <v>0</v>
      </c>
      <c r="S1429" s="413">
        <v>0</v>
      </c>
      <c r="T1429" s="413">
        <v>0</v>
      </c>
      <c r="U1429" s="413">
        <v>0</v>
      </c>
      <c r="V1429" s="413">
        <v>0</v>
      </c>
      <c r="W1429" s="413">
        <v>0</v>
      </c>
      <c r="X1429" s="413">
        <v>0</v>
      </c>
      <c r="Y1429" s="413">
        <v>0</v>
      </c>
      <c r="Z1429" s="413">
        <v>0</v>
      </c>
      <c r="AA1429" s="413">
        <v>0</v>
      </c>
      <c r="AB1429" s="413">
        <v>0</v>
      </c>
      <c r="AC1429" s="413">
        <v>0</v>
      </c>
      <c r="AD1429" s="413">
        <v>0</v>
      </c>
      <c r="AE1429" s="413">
        <v>0</v>
      </c>
      <c r="AF1429" s="413">
        <v>0</v>
      </c>
      <c r="AG1429" s="413">
        <v>0</v>
      </c>
      <c r="AH1429" s="413">
        <v>0</v>
      </c>
      <c r="AI1429" s="413">
        <v>0</v>
      </c>
      <c r="AJ1429" s="413">
        <v>0</v>
      </c>
      <c r="AK1429" s="413">
        <v>0</v>
      </c>
      <c r="AL1429" s="413">
        <v>0</v>
      </c>
      <c r="AM1429" s="413">
        <v>0</v>
      </c>
      <c r="AN1429" s="413">
        <v>0</v>
      </c>
      <c r="AO1429" s="413">
        <v>0</v>
      </c>
      <c r="AP1429" s="413">
        <v>0</v>
      </c>
      <c r="AQ1429" s="413">
        <v>0</v>
      </c>
      <c r="AR1429" s="413">
        <v>0</v>
      </c>
      <c r="AS1429" s="413">
        <v>0</v>
      </c>
      <c r="AT1429" s="413">
        <v>0</v>
      </c>
      <c r="AU1429" s="413">
        <v>0</v>
      </c>
      <c r="AV1429" s="413">
        <v>0</v>
      </c>
      <c r="AW1429" s="413">
        <v>0</v>
      </c>
      <c r="AX1429" s="413">
        <v>0</v>
      </c>
      <c r="AY1429" s="413">
        <v>0</v>
      </c>
      <c r="AZ1429" s="413">
        <v>0</v>
      </c>
      <c r="BA1429" s="413">
        <v>0</v>
      </c>
      <c r="BB1429" s="413">
        <v>0</v>
      </c>
      <c r="BC1429" s="413">
        <v>0</v>
      </c>
      <c r="BD1429" s="413">
        <v>0</v>
      </c>
      <c r="BE1429" s="413">
        <v>0</v>
      </c>
      <c r="BF1429" s="413">
        <v>0</v>
      </c>
      <c r="BG1429" s="413">
        <v>0</v>
      </c>
      <c r="BH1429" s="413">
        <v>0</v>
      </c>
      <c r="BI1429" s="413">
        <v>0</v>
      </c>
      <c r="BJ1429" s="196"/>
      <c r="BK1429" s="196"/>
      <c r="BL1429" s="196"/>
      <c r="BM1429" s="196"/>
    </row>
    <row r="1430" spans="1:65" x14ac:dyDescent="0.35">
      <c r="A1430" s="28"/>
      <c r="B1430" s="28" t="s">
        <v>511</v>
      </c>
      <c r="C1430" s="28"/>
      <c r="D1430" s="28"/>
      <c r="E1430" s="28"/>
      <c r="F1430" s="427">
        <v>10469.875049312381</v>
      </c>
      <c r="G1430" s="427">
        <v>10829.247131613871</v>
      </c>
      <c r="H1430" s="427">
        <v>11113.511058270866</v>
      </c>
      <c r="I1430" s="427">
        <v>11348.777562948357</v>
      </c>
      <c r="J1430" s="427">
        <v>11588.62339256729</v>
      </c>
      <c r="K1430" s="427">
        <v>11769.44515913861</v>
      </c>
      <c r="L1430" s="427">
        <v>11565.001622352858</v>
      </c>
      <c r="M1430" s="427">
        <v>11385.285102669757</v>
      </c>
      <c r="N1430" s="427">
        <v>11229.029563707449</v>
      </c>
      <c r="O1430" s="427">
        <v>11087.52633801686</v>
      </c>
      <c r="P1430" s="427">
        <v>10960.372086194209</v>
      </c>
      <c r="Q1430" s="427">
        <v>10845.488547898512</v>
      </c>
      <c r="R1430" s="427">
        <v>10730.020824065752</v>
      </c>
      <c r="S1430" s="427">
        <v>10619.694608366022</v>
      </c>
      <c r="T1430" s="427">
        <v>10517.745312030189</v>
      </c>
      <c r="U1430" s="427">
        <v>10421.803475163762</v>
      </c>
      <c r="V1430" s="427">
        <v>10330.375520085432</v>
      </c>
      <c r="W1430" s="427">
        <v>10246.929198130492</v>
      </c>
      <c r="X1430" s="427">
        <v>10167.955741117405</v>
      </c>
      <c r="Y1430" s="427">
        <v>10092.152130810236</v>
      </c>
      <c r="Z1430" s="427">
        <v>10019.256581815029</v>
      </c>
      <c r="AA1430" s="427">
        <v>9949.0443494127176</v>
      </c>
      <c r="AB1430" s="427">
        <v>9883.5846583598723</v>
      </c>
      <c r="AC1430" s="427">
        <v>9820.7211142726592</v>
      </c>
      <c r="AD1430" s="427">
        <v>9760.3706012032471</v>
      </c>
      <c r="AE1430" s="427">
        <v>9702.3789214698172</v>
      </c>
      <c r="AF1430" s="427">
        <v>9646.640088351578</v>
      </c>
      <c r="AG1430" s="427">
        <v>9593.0529053925802</v>
      </c>
      <c r="AH1430" s="427">
        <v>9541.5207485933661</v>
      </c>
      <c r="AI1430" s="427">
        <v>9491.9513585664263</v>
      </c>
      <c r="AJ1430" s="427">
        <v>9444.2566421968695</v>
      </c>
      <c r="AK1430" s="427">
        <v>9398.3524833709725</v>
      </c>
      <c r="AL1430" s="427">
        <v>9354.1585623554929</v>
      </c>
      <c r="AM1430" s="427">
        <v>9311.598183429971</v>
      </c>
      <c r="AN1430" s="427">
        <v>9270.598110392606</v>
      </c>
      <c r="AO1430" s="427">
        <v>9231.0884095778601</v>
      </c>
      <c r="AP1430" s="427">
        <v>9193.0023000406782</v>
      </c>
      <c r="AQ1430" s="427">
        <v>9156.2760105781526</v>
      </c>
      <c r="AR1430" s="427">
        <v>9120.848643274674</v>
      </c>
      <c r="AS1430" s="427">
        <v>9086.6620432711225</v>
      </c>
      <c r="AT1430" s="427">
        <v>9053.6606744724704</v>
      </c>
      <c r="AU1430" s="427">
        <v>9021.7915009213575</v>
      </c>
      <c r="AV1430" s="427">
        <v>8992.3149654637782</v>
      </c>
      <c r="AW1430" s="427">
        <v>8964.8941381414352</v>
      </c>
      <c r="AX1430" s="427">
        <v>8940.7874383659419</v>
      </c>
      <c r="AY1430" s="427">
        <v>8919.2613666942489</v>
      </c>
      <c r="AZ1430" s="427">
        <v>8899.8894888954819</v>
      </c>
      <c r="BA1430" s="427">
        <v>8877.4648783626781</v>
      </c>
      <c r="BB1430" s="427">
        <v>8837.9678979961536</v>
      </c>
      <c r="BC1430" s="427">
        <v>8800.1538101659589</v>
      </c>
      <c r="BD1430" s="427">
        <v>8764.7648104942327</v>
      </c>
      <c r="BE1430" s="427">
        <v>8727.3154035079533</v>
      </c>
      <c r="BF1430" s="427">
        <v>8697.8653829487394</v>
      </c>
      <c r="BG1430" s="427">
        <v>8688.6291293561244</v>
      </c>
      <c r="BH1430" s="427">
        <v>8660.7214579974261</v>
      </c>
      <c r="BI1430" s="427">
        <v>8633.2577027973712</v>
      </c>
      <c r="BJ1430" s="28"/>
      <c r="BK1430" s="28"/>
      <c r="BL1430" s="28"/>
      <c r="BM1430" s="28"/>
    </row>
    <row r="1431" spans="1:65" x14ac:dyDescent="0.35">
      <c r="A1431" s="28"/>
      <c r="B1431" s="28"/>
      <c r="C1431" s="28"/>
      <c r="D1431" s="28"/>
      <c r="E1431" s="28"/>
      <c r="F1431" s="28"/>
      <c r="G1431" s="28"/>
      <c r="H1431" s="28"/>
      <c r="I1431" s="28"/>
      <c r="J1431" s="28"/>
      <c r="K1431" s="28"/>
      <c r="L1431" s="28"/>
      <c r="M1431" s="28"/>
      <c r="N1431" s="28"/>
      <c r="O1431" s="28"/>
      <c r="P1431" s="28"/>
      <c r="Q1431" s="196"/>
      <c r="R1431" s="196"/>
      <c r="S1431" s="196"/>
      <c r="T1431" s="196"/>
      <c r="U1431" s="196"/>
      <c r="V1431" s="196"/>
      <c r="W1431" s="196"/>
      <c r="X1431" s="196"/>
      <c r="Y1431" s="196"/>
      <c r="Z1431" s="196"/>
      <c r="AA1431" s="196"/>
      <c r="AB1431" s="196"/>
      <c r="AC1431" s="196"/>
      <c r="AD1431" s="196"/>
      <c r="AE1431" s="196"/>
      <c r="AF1431" s="196"/>
      <c r="AG1431" s="196"/>
      <c r="AH1431" s="196"/>
      <c r="AI1431" s="196"/>
      <c r="AJ1431" s="196"/>
      <c r="AK1431" s="196"/>
      <c r="AL1431" s="196"/>
      <c r="AM1431" s="196"/>
      <c r="AN1431" s="196"/>
      <c r="AO1431" s="196"/>
      <c r="AP1431" s="196"/>
      <c r="AQ1431" s="196"/>
      <c r="AR1431" s="196"/>
      <c r="AS1431" s="196"/>
      <c r="AT1431" s="196"/>
      <c r="AU1431" s="196"/>
      <c r="AV1431" s="196"/>
      <c r="AW1431" s="196"/>
      <c r="AX1431" s="196"/>
      <c r="AY1431" s="196"/>
      <c r="AZ1431" s="196"/>
      <c r="BA1431" s="196"/>
      <c r="BB1431" s="196"/>
      <c r="BC1431" s="196"/>
      <c r="BD1431" s="196"/>
      <c r="BE1431" s="196"/>
      <c r="BF1431" s="196"/>
      <c r="BG1431" s="196"/>
      <c r="BH1431" s="196"/>
      <c r="BI1431" s="196"/>
      <c r="BJ1431" s="196"/>
      <c r="BK1431" s="196"/>
      <c r="BL1431" s="196"/>
      <c r="BM1431" s="196"/>
    </row>
    <row r="1432" spans="1:65" x14ac:dyDescent="0.35">
      <c r="A1432" s="211"/>
      <c r="B1432" s="309" t="s">
        <v>512</v>
      </c>
      <c r="C1432" s="211"/>
      <c r="D1432" s="211"/>
      <c r="E1432" s="211"/>
      <c r="F1432" s="422"/>
      <c r="G1432" s="423"/>
      <c r="H1432" s="423"/>
      <c r="I1432" s="423"/>
      <c r="J1432" s="423"/>
      <c r="K1432" s="423"/>
      <c r="L1432" s="423"/>
      <c r="M1432" s="423"/>
      <c r="N1432" s="423"/>
      <c r="O1432" s="423"/>
      <c r="P1432" s="423"/>
      <c r="Q1432" s="423"/>
      <c r="R1432" s="423"/>
      <c r="S1432" s="423"/>
      <c r="T1432" s="423"/>
      <c r="U1432" s="423"/>
      <c r="V1432" s="423"/>
      <c r="W1432" s="423"/>
      <c r="X1432" s="423"/>
      <c r="Y1432" s="423"/>
      <c r="Z1432" s="423"/>
      <c r="AA1432" s="423"/>
      <c r="AB1432" s="423"/>
      <c r="AC1432" s="423"/>
      <c r="AD1432" s="423"/>
      <c r="AE1432" s="423"/>
      <c r="AF1432" s="423"/>
      <c r="AG1432" s="423"/>
      <c r="AH1432" s="423"/>
      <c r="AI1432" s="423"/>
      <c r="AJ1432" s="423"/>
      <c r="AK1432" s="423"/>
      <c r="AL1432" s="423"/>
      <c r="AM1432" s="423"/>
      <c r="AN1432" s="423"/>
      <c r="AO1432" s="423"/>
      <c r="AP1432" s="423"/>
      <c r="AQ1432" s="423"/>
      <c r="AR1432" s="423"/>
      <c r="AS1432" s="423"/>
      <c r="AT1432" s="423"/>
      <c r="AU1432" s="423"/>
      <c r="AV1432" s="423"/>
      <c r="AW1432" s="423"/>
      <c r="AX1432" s="423"/>
      <c r="AY1432" s="423"/>
      <c r="AZ1432" s="423"/>
      <c r="BA1432" s="423"/>
      <c r="BB1432" s="423"/>
      <c r="BC1432" s="423"/>
      <c r="BD1432" s="423"/>
      <c r="BE1432" s="423"/>
      <c r="BF1432" s="423"/>
      <c r="BG1432" s="423"/>
      <c r="BH1432" s="423"/>
      <c r="BI1432" s="423"/>
      <c r="BJ1432" s="423"/>
      <c r="BK1432" s="196"/>
      <c r="BL1432" s="196"/>
      <c r="BM1432" s="196"/>
    </row>
    <row r="1433" spans="1:65" x14ac:dyDescent="0.35">
      <c r="A1433" s="196"/>
      <c r="B1433" s="262" t="s">
        <v>513</v>
      </c>
      <c r="C1433" s="196"/>
      <c r="D1433" s="196"/>
      <c r="E1433" s="196"/>
      <c r="F1433" s="418"/>
      <c r="G1433" s="424"/>
      <c r="H1433" s="424"/>
      <c r="I1433" s="424"/>
      <c r="J1433" s="424"/>
      <c r="K1433" s="424"/>
      <c r="L1433" s="424"/>
      <c r="M1433" s="424"/>
      <c r="N1433" s="424"/>
      <c r="O1433" s="424"/>
      <c r="P1433" s="424"/>
      <c r="Q1433" s="424"/>
      <c r="R1433" s="424"/>
      <c r="S1433" s="424"/>
      <c r="T1433" s="424"/>
      <c r="U1433" s="424"/>
      <c r="V1433" s="424"/>
      <c r="W1433" s="424"/>
      <c r="X1433" s="424"/>
      <c r="Y1433" s="424"/>
      <c r="Z1433" s="424"/>
      <c r="AA1433" s="424"/>
      <c r="AB1433" s="424"/>
      <c r="AC1433" s="424"/>
      <c r="AD1433" s="424"/>
      <c r="AE1433" s="424"/>
      <c r="AF1433" s="424"/>
      <c r="AG1433" s="424"/>
      <c r="AH1433" s="424"/>
      <c r="AI1433" s="424"/>
      <c r="AJ1433" s="424"/>
      <c r="AK1433" s="424"/>
      <c r="AL1433" s="424"/>
      <c r="AM1433" s="424"/>
      <c r="AN1433" s="424"/>
      <c r="AO1433" s="424"/>
      <c r="AP1433" s="424"/>
      <c r="AQ1433" s="424"/>
      <c r="AR1433" s="424"/>
      <c r="AS1433" s="424"/>
      <c r="AT1433" s="424"/>
      <c r="AU1433" s="424"/>
      <c r="AV1433" s="424"/>
      <c r="AW1433" s="424"/>
      <c r="AX1433" s="424"/>
      <c r="AY1433" s="424"/>
      <c r="AZ1433" s="424"/>
      <c r="BA1433" s="424"/>
      <c r="BB1433" s="424"/>
      <c r="BC1433" s="424"/>
      <c r="BD1433" s="424"/>
      <c r="BE1433" s="424"/>
      <c r="BF1433" s="424"/>
      <c r="BG1433" s="424"/>
      <c r="BH1433" s="424"/>
      <c r="BI1433" s="424"/>
      <c r="BJ1433" s="196"/>
      <c r="BK1433" s="196"/>
      <c r="BL1433" s="196"/>
      <c r="BM1433" s="196"/>
    </row>
    <row r="1434" spans="1:65" x14ac:dyDescent="0.35">
      <c r="A1434" s="196"/>
      <c r="B1434" s="196" t="s">
        <v>514</v>
      </c>
      <c r="C1434" s="196"/>
      <c r="D1434" s="196"/>
      <c r="E1434" s="196"/>
      <c r="F1434" s="418"/>
      <c r="G1434" s="419">
        <v>15348.371431056066</v>
      </c>
      <c r="H1434" s="419">
        <v>15859.575033252298</v>
      </c>
      <c r="I1434" s="419">
        <v>16363.159902503859</v>
      </c>
      <c r="J1434" s="419">
        <v>16850.3156494139</v>
      </c>
      <c r="K1434" s="419">
        <v>17359.475903993887</v>
      </c>
      <c r="L1434" s="419">
        <v>0</v>
      </c>
      <c r="M1434" s="419">
        <v>0</v>
      </c>
      <c r="N1434" s="419">
        <v>0</v>
      </c>
      <c r="O1434" s="419">
        <v>0</v>
      </c>
      <c r="P1434" s="419">
        <v>0</v>
      </c>
      <c r="Q1434" s="419"/>
      <c r="R1434" s="419"/>
      <c r="S1434" s="419"/>
      <c r="T1434" s="419"/>
      <c r="U1434" s="419"/>
      <c r="V1434" s="419"/>
      <c r="W1434" s="419"/>
      <c r="X1434" s="419"/>
      <c r="Y1434" s="419"/>
      <c r="Z1434" s="419"/>
      <c r="AA1434" s="419"/>
      <c r="AB1434" s="419"/>
      <c r="AC1434" s="419"/>
      <c r="AD1434" s="419"/>
      <c r="AE1434" s="419"/>
      <c r="AF1434" s="419"/>
      <c r="AG1434" s="419"/>
      <c r="AH1434" s="419"/>
      <c r="AI1434" s="419"/>
      <c r="AJ1434" s="419"/>
      <c r="AK1434" s="419"/>
      <c r="AL1434" s="419"/>
      <c r="AM1434" s="419"/>
      <c r="AN1434" s="419"/>
      <c r="AO1434" s="419"/>
      <c r="AP1434" s="419"/>
      <c r="AQ1434" s="419"/>
      <c r="AR1434" s="419"/>
      <c r="AS1434" s="419"/>
      <c r="AT1434" s="419"/>
      <c r="AU1434" s="419"/>
      <c r="AV1434" s="419"/>
      <c r="AW1434" s="419"/>
      <c r="AX1434" s="419"/>
      <c r="AY1434" s="419"/>
      <c r="AZ1434" s="419"/>
      <c r="BA1434" s="419"/>
      <c r="BB1434" s="419"/>
      <c r="BC1434" s="419"/>
      <c r="BD1434" s="419"/>
      <c r="BE1434" s="419"/>
      <c r="BF1434" s="419"/>
      <c r="BG1434" s="419"/>
      <c r="BH1434" s="419"/>
      <c r="BI1434" s="419"/>
      <c r="BJ1434" s="28"/>
      <c r="BK1434" s="28"/>
      <c r="BL1434" s="28"/>
      <c r="BM1434" s="28"/>
    </row>
    <row r="1435" spans="1:65" x14ac:dyDescent="0.35">
      <c r="A1435" s="196"/>
      <c r="B1435" s="196" t="s">
        <v>515</v>
      </c>
      <c r="C1435" s="196"/>
      <c r="D1435" s="196"/>
      <c r="E1435" s="196"/>
      <c r="F1435" s="196"/>
      <c r="G1435" s="419">
        <v>619.77725653759637</v>
      </c>
      <c r="H1435" s="419">
        <v>627.28702771897611</v>
      </c>
      <c r="I1435" s="419">
        <v>645.44456198851151</v>
      </c>
      <c r="J1435" s="419">
        <v>685.44417253630593</v>
      </c>
      <c r="K1435" s="419">
        <v>647.89446733347893</v>
      </c>
      <c r="L1435" s="419">
        <v>0</v>
      </c>
      <c r="M1435" s="419">
        <v>0</v>
      </c>
      <c r="N1435" s="419">
        <v>0</v>
      </c>
      <c r="O1435" s="419">
        <v>0</v>
      </c>
      <c r="P1435" s="419">
        <v>0</v>
      </c>
      <c r="Q1435" s="419"/>
      <c r="R1435" s="419"/>
      <c r="S1435" s="196"/>
      <c r="T1435" s="196"/>
      <c r="U1435" s="196"/>
      <c r="V1435" s="196"/>
      <c r="W1435" s="196"/>
      <c r="X1435" s="196"/>
      <c r="Y1435" s="196"/>
      <c r="Z1435" s="196"/>
      <c r="AA1435" s="196"/>
      <c r="AB1435" s="196"/>
      <c r="AC1435" s="196"/>
      <c r="AD1435" s="196"/>
      <c r="AE1435" s="196"/>
      <c r="AF1435" s="196"/>
      <c r="AG1435" s="196"/>
      <c r="AH1435" s="196"/>
      <c r="AI1435" s="196"/>
      <c r="AJ1435" s="196"/>
      <c r="AK1435" s="196"/>
      <c r="AL1435" s="196"/>
      <c r="AM1435" s="196"/>
      <c r="AN1435" s="196"/>
      <c r="AO1435" s="196"/>
      <c r="AP1435" s="196"/>
      <c r="AQ1435" s="196"/>
      <c r="AR1435" s="196"/>
      <c r="AS1435" s="196"/>
      <c r="AT1435" s="196"/>
      <c r="AU1435" s="196"/>
      <c r="AV1435" s="196"/>
      <c r="AW1435" s="196"/>
      <c r="AX1435" s="196"/>
      <c r="AY1435" s="196"/>
      <c r="AZ1435" s="196"/>
      <c r="BA1435" s="196"/>
      <c r="BB1435" s="196"/>
      <c r="BC1435" s="196"/>
      <c r="BD1435" s="196"/>
      <c r="BE1435" s="196"/>
      <c r="BF1435" s="196"/>
      <c r="BG1435" s="196"/>
      <c r="BH1435" s="196"/>
      <c r="BI1435" s="196"/>
      <c r="BJ1435" s="196"/>
      <c r="BK1435" s="196"/>
      <c r="BL1435" s="196"/>
      <c r="BM1435" s="196"/>
    </row>
    <row r="1436" spans="1:65" x14ac:dyDescent="0.35">
      <c r="A1436" s="196"/>
      <c r="B1436" s="196" t="s">
        <v>516</v>
      </c>
      <c r="C1436" s="196"/>
      <c r="D1436" s="196"/>
      <c r="E1436" s="196"/>
      <c r="F1436" s="196"/>
      <c r="G1436" s="419">
        <v>-479.10643523654585</v>
      </c>
      <c r="H1436" s="419">
        <v>-506.57616352284037</v>
      </c>
      <c r="I1436" s="419">
        <v>-553.320116617027</v>
      </c>
      <c r="J1436" s="419">
        <v>-583.07589224393121</v>
      </c>
      <c r="K1436" s="419">
        <v>-604.67327748905552</v>
      </c>
      <c r="L1436" s="419">
        <v>0</v>
      </c>
      <c r="M1436" s="419">
        <v>0</v>
      </c>
      <c r="N1436" s="419">
        <v>0</v>
      </c>
      <c r="O1436" s="419">
        <v>0</v>
      </c>
      <c r="P1436" s="419">
        <v>0</v>
      </c>
      <c r="Q1436" s="419"/>
      <c r="R1436" s="419"/>
      <c r="S1436" s="196"/>
      <c r="T1436" s="196"/>
      <c r="U1436" s="196"/>
      <c r="V1436" s="196"/>
      <c r="W1436" s="196"/>
      <c r="X1436" s="196"/>
      <c r="Y1436" s="196"/>
      <c r="Z1436" s="196"/>
      <c r="AA1436" s="196"/>
      <c r="AB1436" s="196"/>
      <c r="AC1436" s="196"/>
      <c r="AD1436" s="196"/>
      <c r="AE1436" s="196"/>
      <c r="AF1436" s="196"/>
      <c r="AG1436" s="196"/>
      <c r="AH1436" s="196"/>
      <c r="AI1436" s="196"/>
      <c r="AJ1436" s="196"/>
      <c r="AK1436" s="196"/>
      <c r="AL1436" s="196"/>
      <c r="AM1436" s="196"/>
      <c r="AN1436" s="196"/>
      <c r="AO1436" s="196"/>
      <c r="AP1436" s="196"/>
      <c r="AQ1436" s="196"/>
      <c r="AR1436" s="196"/>
      <c r="AS1436" s="196"/>
      <c r="AT1436" s="196"/>
      <c r="AU1436" s="196"/>
      <c r="AV1436" s="196"/>
      <c r="AW1436" s="196"/>
      <c r="AX1436" s="196"/>
      <c r="AY1436" s="196"/>
      <c r="AZ1436" s="196"/>
      <c r="BA1436" s="196"/>
      <c r="BB1436" s="196"/>
      <c r="BC1436" s="196"/>
      <c r="BD1436" s="196"/>
      <c r="BE1436" s="196"/>
      <c r="BF1436" s="196"/>
      <c r="BG1436" s="196"/>
      <c r="BH1436" s="196"/>
      <c r="BI1436" s="196"/>
      <c r="BJ1436" s="196"/>
      <c r="BK1436" s="196"/>
      <c r="BL1436" s="196"/>
      <c r="BM1436" s="196"/>
    </row>
    <row r="1437" spans="1:65" x14ac:dyDescent="0.35">
      <c r="A1437" s="196"/>
      <c r="B1437" s="196" t="s">
        <v>504</v>
      </c>
      <c r="C1437" s="196"/>
      <c r="D1437" s="196"/>
      <c r="E1437" s="196"/>
      <c r="F1437" s="196"/>
      <c r="G1437" s="419">
        <v>370.53278089518091</v>
      </c>
      <c r="H1437" s="419">
        <v>382.87400505542854</v>
      </c>
      <c r="I1437" s="419">
        <v>395.03130153855636</v>
      </c>
      <c r="J1437" s="419">
        <v>406.79197428761466</v>
      </c>
      <c r="K1437" s="419">
        <v>419.08386896180031</v>
      </c>
      <c r="L1437" s="419">
        <v>0</v>
      </c>
      <c r="M1437" s="419">
        <v>0</v>
      </c>
      <c r="N1437" s="419">
        <v>0</v>
      </c>
      <c r="O1437" s="419">
        <v>0</v>
      </c>
      <c r="P1437" s="419">
        <v>0</v>
      </c>
      <c r="Q1437" s="196"/>
      <c r="R1437" s="196"/>
      <c r="S1437" s="196"/>
      <c r="T1437" s="196"/>
      <c r="U1437" s="196"/>
      <c r="V1437" s="196"/>
      <c r="W1437" s="196"/>
      <c r="X1437" s="196"/>
      <c r="Y1437" s="196"/>
      <c r="Z1437" s="196"/>
      <c r="AA1437" s="196"/>
      <c r="AB1437" s="196"/>
      <c r="AC1437" s="196"/>
      <c r="AD1437" s="196"/>
      <c r="AE1437" s="196"/>
      <c r="AF1437" s="196"/>
      <c r="AG1437" s="196"/>
      <c r="AH1437" s="196"/>
      <c r="AI1437" s="196"/>
      <c r="AJ1437" s="196"/>
      <c r="AK1437" s="196"/>
      <c r="AL1437" s="196"/>
      <c r="AM1437" s="196"/>
      <c r="AN1437" s="196"/>
      <c r="AO1437" s="196"/>
      <c r="AP1437" s="196"/>
      <c r="AQ1437" s="196"/>
      <c r="AR1437" s="196"/>
      <c r="AS1437" s="196"/>
      <c r="AT1437" s="196"/>
      <c r="AU1437" s="196"/>
      <c r="AV1437" s="196"/>
      <c r="AW1437" s="196"/>
      <c r="AX1437" s="196"/>
      <c r="AY1437" s="196"/>
      <c r="AZ1437" s="196"/>
      <c r="BA1437" s="196"/>
      <c r="BB1437" s="196"/>
      <c r="BC1437" s="196"/>
      <c r="BD1437" s="196"/>
      <c r="BE1437" s="196"/>
      <c r="BF1437" s="196"/>
      <c r="BG1437" s="196"/>
      <c r="BH1437" s="196"/>
      <c r="BI1437" s="196"/>
      <c r="BJ1437" s="196"/>
      <c r="BK1437" s="196"/>
      <c r="BL1437" s="196"/>
      <c r="BM1437" s="196"/>
    </row>
    <row r="1438" spans="1:65" x14ac:dyDescent="0.35">
      <c r="A1438" s="196"/>
      <c r="B1438" s="196" t="s">
        <v>517</v>
      </c>
      <c r="C1438" s="196"/>
      <c r="D1438" s="196"/>
      <c r="E1438" s="196"/>
      <c r="F1438" s="196"/>
      <c r="G1438" s="419">
        <v>15859.575033252297</v>
      </c>
      <c r="H1438" s="419">
        <v>16363.159902503861</v>
      </c>
      <c r="I1438" s="419">
        <v>16850.315649413904</v>
      </c>
      <c r="J1438" s="419">
        <v>17359.475903993891</v>
      </c>
      <c r="K1438" s="419">
        <v>17821.780962800109</v>
      </c>
      <c r="L1438" s="419">
        <v>0</v>
      </c>
      <c r="M1438" s="419">
        <v>0</v>
      </c>
      <c r="N1438" s="419">
        <v>0</v>
      </c>
      <c r="O1438" s="419">
        <v>0</v>
      </c>
      <c r="P1438" s="419">
        <v>0</v>
      </c>
      <c r="Q1438" s="196"/>
      <c r="R1438" s="196"/>
      <c r="S1438" s="196"/>
      <c r="T1438" s="196"/>
      <c r="U1438" s="196"/>
      <c r="V1438" s="196"/>
      <c r="W1438" s="196"/>
      <c r="X1438" s="196"/>
      <c r="Y1438" s="196"/>
      <c r="Z1438" s="196"/>
      <c r="AA1438" s="196"/>
      <c r="AB1438" s="196"/>
      <c r="AC1438" s="196"/>
      <c r="AD1438" s="196"/>
      <c r="AE1438" s="196"/>
      <c r="AF1438" s="196"/>
      <c r="AG1438" s="196"/>
      <c r="AH1438" s="196"/>
      <c r="AI1438" s="196"/>
      <c r="AJ1438" s="196"/>
      <c r="AK1438" s="196"/>
      <c r="AL1438" s="196"/>
      <c r="AM1438" s="196"/>
      <c r="AN1438" s="196"/>
      <c r="AO1438" s="196"/>
      <c r="AP1438" s="196"/>
      <c r="AQ1438" s="196"/>
      <c r="AR1438" s="196"/>
      <c r="AS1438" s="196"/>
      <c r="AT1438" s="196"/>
      <c r="AU1438" s="196"/>
      <c r="AV1438" s="196"/>
      <c r="AW1438" s="196"/>
      <c r="AX1438" s="196"/>
      <c r="AY1438" s="196"/>
      <c r="AZ1438" s="196"/>
      <c r="BA1438" s="196"/>
      <c r="BB1438" s="196"/>
      <c r="BC1438" s="196"/>
      <c r="BD1438" s="196"/>
      <c r="BE1438" s="196"/>
      <c r="BF1438" s="196"/>
      <c r="BG1438" s="196"/>
      <c r="BH1438" s="196"/>
      <c r="BI1438" s="196"/>
      <c r="BJ1438" s="196"/>
      <c r="BK1438" s="196"/>
      <c r="BL1438" s="196"/>
      <c r="BM1438" s="196"/>
    </row>
    <row r="1439" spans="1:65" x14ac:dyDescent="0.35">
      <c r="A1439" s="196"/>
      <c r="B1439" s="196"/>
      <c r="C1439" s="196"/>
      <c r="D1439" s="196"/>
      <c r="E1439" s="196"/>
      <c r="F1439" s="196"/>
      <c r="G1439" s="196"/>
      <c r="H1439" s="196"/>
      <c r="I1439" s="196"/>
      <c r="J1439" s="196"/>
      <c r="K1439" s="196"/>
      <c r="L1439" s="196"/>
      <c r="M1439" s="196"/>
      <c r="N1439" s="196"/>
      <c r="O1439" s="196"/>
      <c r="P1439" s="196"/>
      <c r="Q1439" s="196"/>
      <c r="R1439" s="196"/>
      <c r="S1439" s="196"/>
      <c r="T1439" s="196"/>
      <c r="U1439" s="196"/>
      <c r="V1439" s="196"/>
      <c r="W1439" s="196"/>
      <c r="X1439" s="196"/>
      <c r="Y1439" s="196"/>
      <c r="Z1439" s="196"/>
      <c r="AA1439" s="196"/>
      <c r="AB1439" s="196"/>
      <c r="AC1439" s="196"/>
      <c r="AD1439" s="196"/>
      <c r="AE1439" s="196"/>
      <c r="AF1439" s="196"/>
      <c r="AG1439" s="196"/>
      <c r="AH1439" s="196"/>
      <c r="AI1439" s="196"/>
      <c r="AJ1439" s="196"/>
      <c r="AK1439" s="196"/>
      <c r="AL1439" s="196"/>
      <c r="AM1439" s="196"/>
      <c r="AN1439" s="196"/>
      <c r="AO1439" s="196"/>
      <c r="AP1439" s="196"/>
      <c r="AQ1439" s="196"/>
      <c r="AR1439" s="196"/>
      <c r="AS1439" s="196"/>
      <c r="AT1439" s="196"/>
      <c r="AU1439" s="196"/>
      <c r="AV1439" s="196"/>
      <c r="AW1439" s="196"/>
      <c r="AX1439" s="196"/>
      <c r="AY1439" s="196"/>
      <c r="AZ1439" s="196"/>
      <c r="BA1439" s="196"/>
      <c r="BB1439" s="196"/>
      <c r="BC1439" s="196"/>
      <c r="BD1439" s="196"/>
      <c r="BE1439" s="196"/>
      <c r="BF1439" s="196"/>
      <c r="BG1439" s="196"/>
      <c r="BH1439" s="196"/>
      <c r="BI1439" s="196"/>
      <c r="BJ1439" s="196"/>
      <c r="BK1439" s="196"/>
      <c r="BL1439" s="196"/>
      <c r="BM1439" s="196"/>
    </row>
    <row r="1440" spans="1:65" x14ac:dyDescent="0.35">
      <c r="A1440" s="196"/>
      <c r="B1440" s="428" t="s">
        <v>518</v>
      </c>
      <c r="C1440" s="428"/>
      <c r="D1440" s="428"/>
      <c r="E1440" s="428"/>
      <c r="F1440" s="428"/>
      <c r="G1440" s="429" t="s">
        <v>519</v>
      </c>
      <c r="H1440" s="429" t="s">
        <v>519</v>
      </c>
      <c r="I1440" s="429" t="s">
        <v>519</v>
      </c>
      <c r="J1440" s="429" t="s">
        <v>519</v>
      </c>
      <c r="K1440" s="429" t="s">
        <v>519</v>
      </c>
      <c r="L1440" s="429" t="s">
        <v>343</v>
      </c>
      <c r="M1440" s="429" t="s">
        <v>343</v>
      </c>
      <c r="N1440" s="429" t="s">
        <v>343</v>
      </c>
      <c r="O1440" s="429" t="s">
        <v>343</v>
      </c>
      <c r="P1440" s="429" t="s">
        <v>343</v>
      </c>
      <c r="Q1440" s="196"/>
      <c r="R1440" s="196"/>
      <c r="S1440" s="196"/>
      <c r="T1440" s="196"/>
      <c r="U1440" s="196"/>
      <c r="V1440" s="196"/>
      <c r="W1440" s="196"/>
      <c r="X1440" s="196"/>
      <c r="Y1440" s="196"/>
      <c r="Z1440" s="196"/>
      <c r="AA1440" s="196"/>
      <c r="AB1440" s="196"/>
      <c r="AC1440" s="196"/>
      <c r="AD1440" s="196"/>
      <c r="AE1440" s="196"/>
      <c r="AF1440" s="196"/>
      <c r="AG1440" s="196"/>
      <c r="AH1440" s="196"/>
      <c r="AI1440" s="196"/>
      <c r="AJ1440" s="196"/>
      <c r="AK1440" s="196"/>
      <c r="AL1440" s="196"/>
      <c r="AM1440" s="196"/>
      <c r="AN1440" s="196"/>
      <c r="AO1440" s="196"/>
      <c r="AP1440" s="196"/>
      <c r="AQ1440" s="196"/>
      <c r="AR1440" s="196"/>
      <c r="AS1440" s="196"/>
      <c r="AT1440" s="196"/>
      <c r="AU1440" s="196"/>
      <c r="AV1440" s="196"/>
      <c r="AW1440" s="196"/>
      <c r="AX1440" s="196"/>
      <c r="AY1440" s="196"/>
      <c r="AZ1440" s="196"/>
      <c r="BA1440" s="196"/>
      <c r="BB1440" s="196"/>
      <c r="BC1440" s="196"/>
      <c r="BD1440" s="196"/>
      <c r="BE1440" s="196"/>
      <c r="BF1440" s="196"/>
      <c r="BG1440" s="196"/>
      <c r="BH1440" s="196"/>
      <c r="BI1440" s="196"/>
      <c r="BJ1440" s="196"/>
      <c r="BK1440" s="196"/>
      <c r="BL1440" s="196"/>
      <c r="BM1440" s="196"/>
    </row>
    <row r="1441" spans="1:65" x14ac:dyDescent="0.35">
      <c r="A1441" s="196"/>
      <c r="B1441" s="196"/>
      <c r="C1441" s="196"/>
      <c r="D1441" s="196"/>
      <c r="E1441" s="196"/>
      <c r="F1441" s="196"/>
      <c r="G1441" s="430"/>
      <c r="H1441" s="430"/>
      <c r="I1441" s="430"/>
      <c r="J1441" s="430"/>
      <c r="K1441" s="430"/>
      <c r="L1441" s="196"/>
      <c r="M1441" s="196"/>
      <c r="N1441" s="196"/>
      <c r="O1441" s="196"/>
      <c r="P1441" s="196"/>
      <c r="Q1441" s="196"/>
      <c r="R1441" s="196"/>
      <c r="S1441" s="196"/>
      <c r="T1441" s="196"/>
      <c r="U1441" s="196"/>
      <c r="V1441" s="196"/>
      <c r="W1441" s="196"/>
      <c r="X1441" s="196"/>
      <c r="Y1441" s="196"/>
      <c r="Z1441" s="196"/>
      <c r="AA1441" s="196"/>
      <c r="AB1441" s="196"/>
      <c r="AC1441" s="196"/>
      <c r="AD1441" s="196"/>
      <c r="AE1441" s="196"/>
      <c r="AF1441" s="196"/>
      <c r="AG1441" s="196"/>
      <c r="AH1441" s="196"/>
      <c r="AI1441" s="196"/>
      <c r="AJ1441" s="196"/>
      <c r="AK1441" s="196"/>
      <c r="AL1441" s="196"/>
      <c r="AM1441" s="196"/>
      <c r="AN1441" s="196"/>
      <c r="AO1441" s="196"/>
      <c r="AP1441" s="196"/>
      <c r="AQ1441" s="196"/>
      <c r="AR1441" s="196"/>
      <c r="AS1441" s="196"/>
      <c r="AT1441" s="196"/>
      <c r="AU1441" s="196"/>
      <c r="AV1441" s="196"/>
      <c r="AW1441" s="196"/>
      <c r="AX1441" s="196"/>
      <c r="AY1441" s="196"/>
      <c r="AZ1441" s="196"/>
      <c r="BA1441" s="196"/>
      <c r="BB1441" s="196"/>
      <c r="BC1441" s="196"/>
      <c r="BD1441" s="196"/>
      <c r="BE1441" s="196"/>
      <c r="BF1441" s="196"/>
      <c r="BG1441" s="196"/>
      <c r="BH1441" s="196"/>
      <c r="BI1441" s="196"/>
      <c r="BJ1441" s="196"/>
      <c r="BK1441" s="196"/>
      <c r="BL1441" s="196"/>
      <c r="BM1441" s="196"/>
    </row>
    <row r="1442" spans="1:65" x14ac:dyDescent="0.35">
      <c r="A1442" s="196"/>
      <c r="B1442" s="262" t="s">
        <v>520</v>
      </c>
      <c r="C1442" s="196"/>
      <c r="D1442" s="196"/>
      <c r="E1442" s="196"/>
      <c r="F1442" s="196"/>
      <c r="G1442" s="196"/>
      <c r="H1442" s="196"/>
      <c r="I1442" s="196"/>
      <c r="J1442" s="196"/>
      <c r="K1442" s="196"/>
      <c r="L1442" s="196"/>
      <c r="M1442" s="196"/>
      <c r="N1442" s="196"/>
      <c r="O1442" s="196"/>
      <c r="P1442" s="196"/>
      <c r="Q1442" s="196"/>
      <c r="R1442" s="196"/>
      <c r="S1442" s="196"/>
      <c r="T1442" s="196"/>
      <c r="U1442" s="196"/>
      <c r="V1442" s="196"/>
      <c r="W1442" s="196"/>
      <c r="X1442" s="196"/>
      <c r="Y1442" s="196"/>
      <c r="Z1442" s="196"/>
      <c r="AA1442" s="196"/>
      <c r="AB1442" s="196"/>
      <c r="AC1442" s="196"/>
      <c r="AD1442" s="196"/>
      <c r="AE1442" s="196"/>
      <c r="AF1442" s="196"/>
      <c r="AG1442" s="196"/>
      <c r="AH1442" s="196"/>
      <c r="AI1442" s="196"/>
      <c r="AJ1442" s="196"/>
      <c r="AK1442" s="196"/>
      <c r="AL1442" s="196"/>
      <c r="AM1442" s="196"/>
      <c r="AN1442" s="196"/>
      <c r="AO1442" s="196"/>
      <c r="AP1442" s="196"/>
      <c r="AQ1442" s="196"/>
      <c r="AR1442" s="196"/>
      <c r="AS1442" s="196"/>
      <c r="AT1442" s="196"/>
      <c r="AU1442" s="196"/>
      <c r="AV1442" s="196"/>
      <c r="AW1442" s="196"/>
      <c r="AX1442" s="196"/>
      <c r="AY1442" s="196"/>
      <c r="AZ1442" s="196"/>
      <c r="BA1442" s="196"/>
      <c r="BB1442" s="196"/>
      <c r="BC1442" s="196"/>
      <c r="BD1442" s="196"/>
      <c r="BE1442" s="196"/>
      <c r="BF1442" s="196"/>
      <c r="BG1442" s="196"/>
      <c r="BH1442" s="196"/>
      <c r="BI1442" s="196"/>
      <c r="BJ1442" s="196"/>
      <c r="BK1442" s="196"/>
      <c r="BL1442" s="196"/>
      <c r="BM1442" s="196"/>
    </row>
    <row r="1443" spans="1:65" x14ac:dyDescent="0.35">
      <c r="A1443" s="196"/>
      <c r="B1443" s="204" t="s">
        <v>521</v>
      </c>
      <c r="C1443" s="28"/>
      <c r="D1443" s="28"/>
      <c r="E1443" s="28"/>
      <c r="F1443" s="28"/>
      <c r="G1443" s="391">
        <v>10469.875049312381</v>
      </c>
      <c r="H1443" s="416">
        <v>10829.247131613871</v>
      </c>
      <c r="I1443" s="416">
        <v>11113.511058270866</v>
      </c>
      <c r="J1443" s="416">
        <v>11348.777562948357</v>
      </c>
      <c r="K1443" s="416">
        <v>11588.62339256729</v>
      </c>
      <c r="L1443" s="416">
        <v>0</v>
      </c>
      <c r="M1443" s="416">
        <v>0</v>
      </c>
      <c r="N1443" s="416">
        <v>0</v>
      </c>
      <c r="O1443" s="416">
        <v>0</v>
      </c>
      <c r="P1443" s="416">
        <v>0</v>
      </c>
      <c r="Q1443" s="196"/>
      <c r="R1443" s="196"/>
      <c r="S1443" s="196"/>
      <c r="T1443" s="196"/>
      <c r="U1443" s="196"/>
      <c r="V1443" s="196"/>
      <c r="W1443" s="196"/>
      <c r="X1443" s="196"/>
      <c r="Y1443" s="196"/>
      <c r="Z1443" s="196"/>
      <c r="AA1443" s="196"/>
      <c r="AB1443" s="196"/>
      <c r="AC1443" s="196"/>
      <c r="AD1443" s="196"/>
      <c r="AE1443" s="196"/>
      <c r="AF1443" s="196"/>
      <c r="AG1443" s="196"/>
      <c r="AH1443" s="196"/>
      <c r="AI1443" s="196"/>
      <c r="AJ1443" s="196"/>
      <c r="AK1443" s="196"/>
      <c r="AL1443" s="196"/>
      <c r="AM1443" s="196"/>
      <c r="AN1443" s="196"/>
      <c r="AO1443" s="196"/>
      <c r="AP1443" s="196"/>
      <c r="AQ1443" s="196"/>
      <c r="AR1443" s="196"/>
      <c r="AS1443" s="196"/>
      <c r="AT1443" s="196"/>
      <c r="AU1443" s="196"/>
      <c r="AV1443" s="196"/>
      <c r="AW1443" s="196"/>
      <c r="AX1443" s="196"/>
      <c r="AY1443" s="196"/>
      <c r="AZ1443" s="196"/>
      <c r="BA1443" s="196"/>
      <c r="BB1443" s="196"/>
      <c r="BC1443" s="196"/>
      <c r="BD1443" s="196"/>
      <c r="BE1443" s="196"/>
      <c r="BF1443" s="196"/>
      <c r="BG1443" s="196"/>
      <c r="BH1443" s="196"/>
      <c r="BI1443" s="196"/>
      <c r="BJ1443" s="196"/>
      <c r="BK1443" s="196"/>
      <c r="BL1443" s="196"/>
      <c r="BM1443" s="196"/>
    </row>
    <row r="1444" spans="1:65" x14ac:dyDescent="0.35">
      <c r="A1444" s="196"/>
      <c r="B1444" s="204" t="s">
        <v>522</v>
      </c>
      <c r="C1444" s="28"/>
      <c r="D1444" s="28"/>
      <c r="E1444" s="28"/>
      <c r="F1444" s="28"/>
      <c r="G1444" s="391">
        <v>610.32954557531286</v>
      </c>
      <c r="H1444" s="416">
        <v>617.67310954212655</v>
      </c>
      <c r="I1444" s="416">
        <v>635.39444241862907</v>
      </c>
      <c r="J1444" s="416">
        <v>674.55178399290367</v>
      </c>
      <c r="K1444" s="416">
        <v>637.29388456726008</v>
      </c>
      <c r="L1444" s="416">
        <v>0</v>
      </c>
      <c r="M1444" s="416">
        <v>0</v>
      </c>
      <c r="N1444" s="416">
        <v>0</v>
      </c>
      <c r="O1444" s="416">
        <v>0</v>
      </c>
      <c r="P1444" s="416">
        <v>0</v>
      </c>
      <c r="Q1444" s="196"/>
      <c r="R1444" s="196"/>
      <c r="S1444" s="196"/>
      <c r="T1444" s="196"/>
      <c r="U1444" s="196"/>
      <c r="V1444" s="196"/>
      <c r="W1444" s="196"/>
      <c r="X1444" s="196"/>
      <c r="Y1444" s="196"/>
      <c r="Z1444" s="196"/>
      <c r="AA1444" s="196"/>
      <c r="AB1444" s="196"/>
      <c r="AC1444" s="196"/>
      <c r="AD1444" s="196"/>
      <c r="AE1444" s="196"/>
      <c r="AF1444" s="196"/>
      <c r="AG1444" s="196"/>
      <c r="AH1444" s="196"/>
      <c r="AI1444" s="196"/>
      <c r="AJ1444" s="196"/>
      <c r="AK1444" s="196"/>
      <c r="AL1444" s="196"/>
      <c r="AM1444" s="196"/>
      <c r="AN1444" s="196"/>
      <c r="AO1444" s="196"/>
      <c r="AP1444" s="196"/>
      <c r="AQ1444" s="196"/>
      <c r="AR1444" s="196"/>
      <c r="AS1444" s="196"/>
      <c r="AT1444" s="196"/>
      <c r="AU1444" s="196"/>
      <c r="AV1444" s="196"/>
      <c r="AW1444" s="196"/>
      <c r="AX1444" s="196"/>
      <c r="AY1444" s="196"/>
      <c r="AZ1444" s="196"/>
      <c r="BA1444" s="196"/>
      <c r="BB1444" s="196"/>
      <c r="BC1444" s="196"/>
      <c r="BD1444" s="196"/>
      <c r="BE1444" s="196"/>
      <c r="BF1444" s="196"/>
      <c r="BG1444" s="196"/>
      <c r="BH1444" s="196"/>
      <c r="BI1444" s="196"/>
      <c r="BJ1444" s="196"/>
      <c r="BK1444" s="196"/>
      <c r="BL1444" s="196"/>
      <c r="BM1444" s="196"/>
    </row>
    <row r="1445" spans="1:65" x14ac:dyDescent="0.35">
      <c r="A1445" s="196"/>
      <c r="B1445" s="204" t="s">
        <v>523</v>
      </c>
      <c r="C1445" s="28"/>
      <c r="D1445" s="28"/>
      <c r="E1445" s="28"/>
      <c r="F1445" s="28"/>
      <c r="G1445" s="391">
        <v>107.0594300635417</v>
      </c>
      <c r="H1445" s="416">
        <v>105.4833514312067</v>
      </c>
      <c r="I1445" s="416">
        <v>99.635826589235592</v>
      </c>
      <c r="J1445" s="416">
        <v>103.94466762857357</v>
      </c>
      <c r="K1445" s="416">
        <v>109.1460523785311</v>
      </c>
      <c r="L1445" s="416">
        <v>0</v>
      </c>
      <c r="M1445" s="416">
        <v>0</v>
      </c>
      <c r="N1445" s="416">
        <v>0</v>
      </c>
      <c r="O1445" s="416">
        <v>0</v>
      </c>
      <c r="P1445" s="416">
        <v>0</v>
      </c>
      <c r="Q1445" s="196"/>
      <c r="R1445" s="196"/>
      <c r="S1445" s="196"/>
      <c r="T1445" s="196"/>
      <c r="U1445" s="196"/>
      <c r="V1445" s="196"/>
      <c r="W1445" s="196"/>
      <c r="X1445" s="196"/>
      <c r="Y1445" s="196"/>
      <c r="Z1445" s="196"/>
      <c r="AA1445" s="196"/>
      <c r="AB1445" s="196"/>
      <c r="AC1445" s="196"/>
      <c r="AD1445" s="196"/>
      <c r="AE1445" s="196"/>
      <c r="AF1445" s="196"/>
      <c r="AG1445" s="196"/>
      <c r="AH1445" s="196"/>
      <c r="AI1445" s="196"/>
      <c r="AJ1445" s="196"/>
      <c r="AK1445" s="196"/>
      <c r="AL1445" s="196"/>
      <c r="AM1445" s="196"/>
      <c r="AN1445" s="196"/>
      <c r="AO1445" s="196"/>
      <c r="AP1445" s="196"/>
      <c r="AQ1445" s="196"/>
      <c r="AR1445" s="196"/>
      <c r="AS1445" s="196"/>
      <c r="AT1445" s="196"/>
      <c r="AU1445" s="196"/>
      <c r="AV1445" s="196"/>
      <c r="AW1445" s="196"/>
      <c r="AX1445" s="196"/>
      <c r="AY1445" s="196"/>
      <c r="AZ1445" s="196"/>
      <c r="BA1445" s="196"/>
      <c r="BB1445" s="196"/>
      <c r="BC1445" s="196"/>
      <c r="BD1445" s="196"/>
      <c r="BE1445" s="196"/>
      <c r="BF1445" s="196"/>
      <c r="BG1445" s="196"/>
      <c r="BH1445" s="196"/>
      <c r="BI1445" s="196"/>
      <c r="BJ1445" s="196"/>
      <c r="BK1445" s="196"/>
      <c r="BL1445" s="196"/>
      <c r="BM1445" s="196"/>
    </row>
    <row r="1446" spans="1:65" x14ac:dyDescent="0.35">
      <c r="A1446" s="196"/>
      <c r="B1446" s="204" t="s">
        <v>510</v>
      </c>
      <c r="C1446" s="28"/>
      <c r="D1446" s="28"/>
      <c r="E1446" s="28"/>
      <c r="F1446" s="28"/>
      <c r="G1446" s="391">
        <v>-358.01689333736454</v>
      </c>
      <c r="H1446" s="416">
        <v>-438.89253431633983</v>
      </c>
      <c r="I1446" s="416">
        <v>-499.76376433037251</v>
      </c>
      <c r="J1446" s="416">
        <v>-538.65062200254386</v>
      </c>
      <c r="K1446" s="416">
        <v>-565.61817037447145</v>
      </c>
      <c r="L1446" s="416">
        <v>0</v>
      </c>
      <c r="M1446" s="416">
        <v>0</v>
      </c>
      <c r="N1446" s="416">
        <v>0</v>
      </c>
      <c r="O1446" s="416">
        <v>0</v>
      </c>
      <c r="P1446" s="416">
        <v>0</v>
      </c>
      <c r="Q1446" s="196"/>
      <c r="R1446" s="196"/>
      <c r="S1446" s="196"/>
      <c r="T1446" s="196"/>
      <c r="U1446" s="196"/>
      <c r="V1446" s="196"/>
      <c r="W1446" s="196"/>
      <c r="X1446" s="196"/>
      <c r="Y1446" s="196"/>
      <c r="Z1446" s="196"/>
      <c r="AA1446" s="196"/>
      <c r="AB1446" s="196"/>
      <c r="AC1446" s="196"/>
      <c r="AD1446" s="196"/>
      <c r="AE1446" s="196"/>
      <c r="AF1446" s="196"/>
      <c r="AG1446" s="196"/>
      <c r="AH1446" s="196"/>
      <c r="AI1446" s="196"/>
      <c r="AJ1446" s="196"/>
      <c r="AK1446" s="196"/>
      <c r="AL1446" s="196"/>
      <c r="AM1446" s="196"/>
      <c r="AN1446" s="196"/>
      <c r="AO1446" s="196"/>
      <c r="AP1446" s="196"/>
      <c r="AQ1446" s="196"/>
      <c r="AR1446" s="196"/>
      <c r="AS1446" s="196"/>
      <c r="AT1446" s="196"/>
      <c r="AU1446" s="196"/>
      <c r="AV1446" s="196"/>
      <c r="AW1446" s="196"/>
      <c r="AX1446" s="196"/>
      <c r="AY1446" s="196"/>
      <c r="AZ1446" s="196"/>
      <c r="BA1446" s="196"/>
      <c r="BB1446" s="196"/>
      <c r="BC1446" s="196"/>
      <c r="BD1446" s="196"/>
      <c r="BE1446" s="196"/>
      <c r="BF1446" s="196"/>
      <c r="BG1446" s="196"/>
      <c r="BH1446" s="196"/>
      <c r="BI1446" s="196"/>
      <c r="BJ1446" s="196"/>
      <c r="BK1446" s="196"/>
      <c r="BL1446" s="196"/>
      <c r="BM1446" s="196"/>
    </row>
    <row r="1447" spans="1:65" x14ac:dyDescent="0.35">
      <c r="A1447" s="196"/>
      <c r="B1447" s="204" t="s">
        <v>524</v>
      </c>
      <c r="C1447" s="28"/>
      <c r="D1447" s="28"/>
      <c r="E1447" s="28"/>
      <c r="F1447" s="28"/>
      <c r="G1447" s="391">
        <v>10829.247131613871</v>
      </c>
      <c r="H1447" s="416">
        <v>11113.511058270866</v>
      </c>
      <c r="I1447" s="416">
        <v>11348.777562948357</v>
      </c>
      <c r="J1447" s="416">
        <v>11588.62339256729</v>
      </c>
      <c r="K1447" s="416">
        <v>11769.44515913861</v>
      </c>
      <c r="L1447" s="416">
        <v>0</v>
      </c>
      <c r="M1447" s="416">
        <v>0</v>
      </c>
      <c r="N1447" s="416">
        <v>0</v>
      </c>
      <c r="O1447" s="416">
        <v>0</v>
      </c>
      <c r="P1447" s="416">
        <v>0</v>
      </c>
      <c r="Q1447" s="196"/>
      <c r="R1447" s="196"/>
      <c r="S1447" s="196"/>
      <c r="T1447" s="196"/>
      <c r="U1447" s="196"/>
      <c r="V1447" s="196"/>
      <c r="W1447" s="196"/>
      <c r="X1447" s="196"/>
      <c r="Y1447" s="196"/>
      <c r="Z1447" s="196"/>
      <c r="AA1447" s="196"/>
      <c r="AB1447" s="196"/>
      <c r="AC1447" s="196"/>
      <c r="AD1447" s="196"/>
      <c r="AE1447" s="196"/>
      <c r="AF1447" s="196"/>
      <c r="AG1447" s="196"/>
      <c r="AH1447" s="196"/>
      <c r="AI1447" s="196"/>
      <c r="AJ1447" s="196"/>
      <c r="AK1447" s="196"/>
      <c r="AL1447" s="196"/>
      <c r="AM1447" s="196"/>
      <c r="AN1447" s="196"/>
      <c r="AO1447" s="196"/>
      <c r="AP1447" s="196"/>
      <c r="AQ1447" s="196"/>
      <c r="AR1447" s="196"/>
      <c r="AS1447" s="196"/>
      <c r="AT1447" s="196"/>
      <c r="AU1447" s="196"/>
      <c r="AV1447" s="196"/>
      <c r="AW1447" s="196"/>
      <c r="AX1447" s="196"/>
      <c r="AY1447" s="196"/>
      <c r="AZ1447" s="196"/>
      <c r="BA1447" s="196"/>
      <c r="BB1447" s="196"/>
      <c r="BC1447" s="196"/>
      <c r="BD1447" s="196"/>
      <c r="BE1447" s="196"/>
      <c r="BF1447" s="196"/>
      <c r="BG1447" s="196"/>
      <c r="BH1447" s="196"/>
      <c r="BI1447" s="196"/>
      <c r="BJ1447" s="196"/>
      <c r="BK1447" s="196"/>
      <c r="BL1447" s="196"/>
      <c r="BM1447" s="196"/>
    </row>
    <row r="1448" spans="1:65" x14ac:dyDescent="0.35">
      <c r="A1448" s="28"/>
      <c r="B1448" s="28"/>
      <c r="C1448" s="28"/>
      <c r="D1448" s="28"/>
      <c r="E1448" s="28"/>
      <c r="F1448" s="28"/>
      <c r="G1448" s="271"/>
      <c r="H1448" s="271"/>
      <c r="I1448" s="271"/>
      <c r="J1448" s="271"/>
      <c r="K1448" s="271"/>
      <c r="L1448" s="28"/>
      <c r="M1448" s="28"/>
      <c r="N1448" s="28"/>
      <c r="O1448" s="28"/>
      <c r="P1448" s="28"/>
      <c r="Q1448" s="28"/>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row>
    <row r="1449" spans="1:65" x14ac:dyDescent="0.35">
      <c r="A1449" s="196"/>
      <c r="B1449" s="428" t="s">
        <v>518</v>
      </c>
      <c r="C1449" s="428"/>
      <c r="D1449" s="428"/>
      <c r="E1449" s="428"/>
      <c r="F1449" s="428"/>
      <c r="G1449" s="429" t="s">
        <v>519</v>
      </c>
      <c r="H1449" s="429" t="s">
        <v>519</v>
      </c>
      <c r="I1449" s="429" t="s">
        <v>519</v>
      </c>
      <c r="J1449" s="429" t="s">
        <v>519</v>
      </c>
      <c r="K1449" s="429" t="s">
        <v>519</v>
      </c>
      <c r="L1449" s="429" t="s">
        <v>343</v>
      </c>
      <c r="M1449" s="429" t="s">
        <v>343</v>
      </c>
      <c r="N1449" s="429" t="s">
        <v>343</v>
      </c>
      <c r="O1449" s="429" t="s">
        <v>343</v>
      </c>
      <c r="P1449" s="429" t="s">
        <v>343</v>
      </c>
      <c r="Q1449" s="196"/>
      <c r="R1449" s="196"/>
      <c r="S1449" s="196"/>
      <c r="T1449" s="196"/>
      <c r="U1449" s="196"/>
      <c r="V1449" s="196"/>
      <c r="W1449" s="196"/>
      <c r="X1449" s="196"/>
      <c r="Y1449" s="196"/>
      <c r="Z1449" s="196"/>
      <c r="AA1449" s="196"/>
      <c r="AB1449" s="196"/>
      <c r="AC1449" s="196"/>
      <c r="AD1449" s="196"/>
      <c r="AE1449" s="196"/>
      <c r="AF1449" s="196"/>
      <c r="AG1449" s="196"/>
      <c r="AH1449" s="196"/>
      <c r="AI1449" s="196"/>
      <c r="AJ1449" s="196"/>
      <c r="AK1449" s="196"/>
      <c r="AL1449" s="196"/>
      <c r="AM1449" s="196"/>
      <c r="AN1449" s="196"/>
      <c r="AO1449" s="196"/>
      <c r="AP1449" s="196"/>
      <c r="AQ1449" s="196"/>
      <c r="AR1449" s="196"/>
      <c r="AS1449" s="196"/>
      <c r="AT1449" s="196"/>
      <c r="AU1449" s="196"/>
      <c r="AV1449" s="196"/>
      <c r="AW1449" s="196"/>
      <c r="AX1449" s="196"/>
      <c r="AY1449" s="196"/>
      <c r="AZ1449" s="196"/>
      <c r="BA1449" s="196"/>
      <c r="BB1449" s="196"/>
      <c r="BC1449" s="196"/>
      <c r="BD1449" s="196"/>
      <c r="BE1449" s="196"/>
      <c r="BF1449" s="196"/>
      <c r="BG1449" s="196"/>
      <c r="BH1449" s="196"/>
      <c r="BI1449" s="196"/>
      <c r="BJ1449" s="196"/>
      <c r="BK1449" s="196"/>
      <c r="BL1449" s="196"/>
      <c r="BM1449" s="196"/>
    </row>
  </sheetData>
  <printOptions headings="1" gridLines="1"/>
  <pageMargins left="0.70866141732283472" right="0.70866141732283472" top="0.74803149606299213" bottom="0.74803149606299213" header="0.31496062992125984" footer="0.31496062992125984"/>
  <pageSetup paperSize="8" scale="10" orientation="landscape" r:id="rId1"/>
  <headerFooter>
    <oddFooter>&amp;L_x000D_&amp;1#&amp;"Calibri"&amp;8&amp;K000000 For Official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57F4-FF38-407E-87E6-E8D999ACA4C6}">
  <sheetPr>
    <tabColor theme="5" tint="0.59999389629810485"/>
    <pageSetUpPr fitToPage="1"/>
  </sheetPr>
  <dimension ref="A1:K36"/>
  <sheetViews>
    <sheetView showGridLines="0" zoomScale="70" zoomScaleNormal="70" zoomScaleSheetLayoutView="70" workbookViewId="0"/>
  </sheetViews>
  <sheetFormatPr defaultColWidth="20.90625" defaultRowHeight="14.5" x14ac:dyDescent="0.35"/>
  <cols>
    <col min="1" max="3" width="3" customWidth="1"/>
    <col min="4" max="5" width="44.90625" customWidth="1"/>
    <col min="6" max="11" width="9.453125" customWidth="1"/>
  </cols>
  <sheetData>
    <row r="1" spans="1:11" x14ac:dyDescent="0.35">
      <c r="A1" s="201"/>
      <c r="B1" s="201"/>
      <c r="C1" s="201"/>
      <c r="D1" s="262"/>
      <c r="E1" s="262"/>
      <c r="F1" s="262"/>
      <c r="G1" s="312"/>
      <c r="H1" s="201"/>
      <c r="I1" s="201"/>
      <c r="J1" s="432"/>
      <c r="K1" s="201"/>
    </row>
    <row r="2" spans="1:11" ht="15.5" x14ac:dyDescent="0.35">
      <c r="A2" s="312"/>
      <c r="B2" s="312"/>
      <c r="C2" s="312"/>
      <c r="D2" s="360" t="s">
        <v>525</v>
      </c>
      <c r="E2" s="312"/>
      <c r="F2" s="312"/>
      <c r="G2" s="312"/>
      <c r="H2" s="312"/>
      <c r="I2" s="312"/>
      <c r="J2" s="312"/>
      <c r="K2" s="312"/>
    </row>
    <row r="3" spans="1:11" ht="15.5" x14ac:dyDescent="0.35">
      <c r="A3" s="312"/>
      <c r="B3" s="312"/>
      <c r="C3" s="312"/>
      <c r="D3" s="360"/>
      <c r="E3" s="312"/>
      <c r="F3" s="312"/>
      <c r="G3" s="312"/>
      <c r="H3" s="312"/>
      <c r="I3" s="312"/>
      <c r="J3" s="312"/>
      <c r="K3" s="312"/>
    </row>
    <row r="4" spans="1:11" ht="15.5" x14ac:dyDescent="0.35">
      <c r="A4" s="433"/>
      <c r="B4" s="433"/>
      <c r="C4" s="433"/>
      <c r="D4" s="434" t="s">
        <v>325</v>
      </c>
      <c r="E4" s="433"/>
      <c r="F4" s="433" t="s">
        <v>356</v>
      </c>
      <c r="G4" s="433" t="s">
        <v>16</v>
      </c>
      <c r="H4" s="433" t="s">
        <v>73</v>
      </c>
      <c r="I4" s="433" t="s">
        <v>74</v>
      </c>
      <c r="J4" s="433" t="s">
        <v>75</v>
      </c>
      <c r="K4" s="433" t="s">
        <v>76</v>
      </c>
    </row>
    <row r="5" spans="1:11" x14ac:dyDescent="0.35">
      <c r="A5" s="267"/>
      <c r="B5" s="267"/>
      <c r="C5" s="267"/>
      <c r="D5" s="212" t="s">
        <v>526</v>
      </c>
      <c r="E5" s="212"/>
      <c r="F5" s="212"/>
      <c r="G5" s="212"/>
      <c r="H5" s="435"/>
      <c r="I5" s="435"/>
      <c r="J5" s="435"/>
      <c r="K5" s="435"/>
    </row>
    <row r="6" spans="1:11" x14ac:dyDescent="0.35">
      <c r="A6" s="201"/>
      <c r="B6" s="201"/>
      <c r="C6" s="201"/>
      <c r="D6" s="436"/>
      <c r="E6" s="432"/>
      <c r="F6" s="432"/>
      <c r="G6" s="432"/>
      <c r="H6" s="432"/>
      <c r="I6" s="432"/>
      <c r="J6" s="432"/>
      <c r="K6" s="432"/>
    </row>
    <row r="7" spans="1:11" x14ac:dyDescent="0.35">
      <c r="A7" s="201"/>
      <c r="B7" s="201"/>
      <c r="C7" s="201"/>
      <c r="D7" s="437" t="s">
        <v>527</v>
      </c>
      <c r="E7" s="438"/>
      <c r="F7" s="432"/>
      <c r="G7" s="432">
        <v>5.609369222406517E-2</v>
      </c>
      <c r="H7" s="432">
        <v>5.6270596154248939E-2</v>
      </c>
      <c r="I7" s="432">
        <v>5.6795694750971848E-2</v>
      </c>
      <c r="J7" s="432">
        <v>5.7483387314680667E-2</v>
      </c>
      <c r="K7" s="432">
        <v>5.8495479016108909E-2</v>
      </c>
    </row>
    <row r="8" spans="1:11" x14ac:dyDescent="0.35">
      <c r="A8" s="204"/>
      <c r="B8" s="204"/>
      <c r="C8" s="204"/>
      <c r="D8" s="326" t="s">
        <v>528</v>
      </c>
      <c r="E8" s="439"/>
      <c r="F8" s="440">
        <v>1</v>
      </c>
      <c r="G8" s="424">
        <v>1.0560936922240651</v>
      </c>
      <c r="H8" s="424">
        <v>1.1155207138802552</v>
      </c>
      <c r="I8" s="424">
        <v>1.1788774878341843</v>
      </c>
      <c r="J8" s="424">
        <v>1.2466433590639145</v>
      </c>
      <c r="K8" s="424">
        <v>1.3195663595146094</v>
      </c>
    </row>
    <row r="9" spans="1:11" x14ac:dyDescent="0.35">
      <c r="A9" s="204"/>
      <c r="B9" s="204"/>
      <c r="C9" s="204"/>
      <c r="D9" s="326"/>
      <c r="E9" s="439"/>
      <c r="F9" s="441"/>
      <c r="G9" s="417"/>
      <c r="H9" s="417"/>
      <c r="I9" s="417"/>
      <c r="J9" s="417"/>
      <c r="K9" s="417"/>
    </row>
    <row r="10" spans="1:11" x14ac:dyDescent="0.35">
      <c r="A10" s="201"/>
      <c r="B10" s="201"/>
      <c r="C10" s="201"/>
      <c r="D10" s="442" t="s">
        <v>529</v>
      </c>
      <c r="E10" s="204"/>
      <c r="F10" s="443"/>
      <c r="G10" s="443">
        <v>2.4141504690552429E-2</v>
      </c>
      <c r="H10" s="443">
        <v>2.4141504690552429E-2</v>
      </c>
      <c r="I10" s="443">
        <v>2.4141504690552429E-2</v>
      </c>
      <c r="J10" s="443">
        <v>2.4141504690552429E-2</v>
      </c>
      <c r="K10" s="443">
        <v>2.4141504690552429E-2</v>
      </c>
    </row>
    <row r="11" spans="1:11" x14ac:dyDescent="0.35">
      <c r="A11" s="201"/>
      <c r="B11" s="201"/>
      <c r="C11" s="201"/>
      <c r="D11" s="204" t="s">
        <v>493</v>
      </c>
      <c r="E11" s="383"/>
      <c r="F11" s="440">
        <v>1</v>
      </c>
      <c r="G11" s="283">
        <v>1.0241415046905524</v>
      </c>
      <c r="H11" s="283">
        <v>1.0488658216298288</v>
      </c>
      <c r="I11" s="283">
        <v>1.0741870207824653</v>
      </c>
      <c r="J11" s="283">
        <v>1.1001195117832157</v>
      </c>
      <c r="K11" s="283">
        <v>1.1266780521370985</v>
      </c>
    </row>
    <row r="12" spans="1:11" x14ac:dyDescent="0.35">
      <c r="A12" s="201"/>
      <c r="B12" s="201"/>
      <c r="C12" s="201"/>
      <c r="D12" s="437"/>
      <c r="E12" s="432"/>
      <c r="F12" s="432"/>
      <c r="G12" s="432"/>
      <c r="H12" s="432"/>
      <c r="I12" s="432"/>
      <c r="J12" s="432"/>
      <c r="K12" s="432"/>
    </row>
    <row r="13" spans="1:11" x14ac:dyDescent="0.35">
      <c r="A13" s="267"/>
      <c r="B13" s="267"/>
      <c r="C13" s="267"/>
      <c r="D13" s="212" t="s">
        <v>530</v>
      </c>
      <c r="E13" s="212"/>
      <c r="F13" s="212"/>
      <c r="G13" s="212"/>
      <c r="H13" s="435"/>
      <c r="I13" s="435"/>
      <c r="J13" s="435"/>
      <c r="K13" s="435"/>
    </row>
    <row r="14" spans="1:11" x14ac:dyDescent="0.35">
      <c r="A14" s="201"/>
      <c r="B14" s="201"/>
      <c r="C14" s="201"/>
      <c r="D14" s="262"/>
      <c r="E14" s="204"/>
      <c r="F14" s="432"/>
      <c r="G14" s="432"/>
      <c r="H14" s="432"/>
      <c r="I14" s="432"/>
      <c r="J14" s="432"/>
      <c r="K14" s="432"/>
    </row>
    <row r="15" spans="1:11" x14ac:dyDescent="0.35">
      <c r="A15" s="201"/>
      <c r="B15" s="201"/>
      <c r="C15" s="201"/>
      <c r="D15" s="201" t="s">
        <v>531</v>
      </c>
      <c r="E15" s="204"/>
      <c r="F15" s="432"/>
      <c r="G15" s="432"/>
      <c r="H15" s="432"/>
      <c r="I15" s="432"/>
      <c r="J15" s="432"/>
      <c r="K15" s="432"/>
    </row>
    <row r="16" spans="1:11" x14ac:dyDescent="0.35">
      <c r="A16" s="262"/>
      <c r="B16" s="262"/>
      <c r="C16" s="262"/>
      <c r="D16" s="201" t="s">
        <v>532</v>
      </c>
      <c r="E16" s="201"/>
      <c r="F16" s="444"/>
      <c r="G16" s="444"/>
      <c r="H16" s="445" t="s">
        <v>533</v>
      </c>
      <c r="I16" s="446"/>
      <c r="J16" s="446"/>
      <c r="K16" s="447"/>
    </row>
    <row r="17" spans="1:11" x14ac:dyDescent="0.35">
      <c r="A17" s="201"/>
      <c r="B17" s="201"/>
      <c r="C17" s="201"/>
      <c r="D17" s="432"/>
      <c r="E17" s="432"/>
      <c r="F17" s="432"/>
      <c r="G17" s="432"/>
      <c r="H17" s="432"/>
      <c r="I17" s="432"/>
      <c r="J17" s="432"/>
      <c r="K17" s="432"/>
    </row>
    <row r="18" spans="1:11" x14ac:dyDescent="0.35">
      <c r="A18" s="262"/>
      <c r="B18" s="262"/>
      <c r="C18" s="262"/>
      <c r="D18" s="201" t="s">
        <v>534</v>
      </c>
      <c r="E18" s="201"/>
      <c r="F18" s="444"/>
      <c r="G18" s="444"/>
      <c r="H18" s="447"/>
      <c r="I18" s="447"/>
      <c r="J18" s="447"/>
      <c r="K18" s="447"/>
    </row>
    <row r="19" spans="1:11" x14ac:dyDescent="0.35">
      <c r="A19" s="262"/>
      <c r="B19" s="262"/>
      <c r="C19" s="262"/>
      <c r="D19" s="201" t="s">
        <v>535</v>
      </c>
      <c r="E19" s="201"/>
      <c r="F19" s="444"/>
      <c r="G19" s="444"/>
      <c r="H19" s="447"/>
      <c r="I19" s="447"/>
      <c r="J19" s="447"/>
      <c r="K19" s="447"/>
    </row>
    <row r="20" spans="1:11" x14ac:dyDescent="0.35">
      <c r="A20" s="262"/>
      <c r="B20" s="262"/>
      <c r="C20" s="262"/>
      <c r="D20" s="201"/>
      <c r="E20" s="201"/>
      <c r="F20" s="444"/>
      <c r="G20" s="444"/>
      <c r="H20" s="447"/>
      <c r="I20" s="447"/>
      <c r="J20" s="447"/>
      <c r="K20" s="447"/>
    </row>
    <row r="21" spans="1:11" x14ac:dyDescent="0.35">
      <c r="A21" s="201"/>
      <c r="B21" s="201"/>
      <c r="C21" s="201"/>
      <c r="D21" s="432" t="s">
        <v>536</v>
      </c>
      <c r="E21" s="432"/>
      <c r="F21" s="448" t="s">
        <v>16</v>
      </c>
      <c r="G21" s="432" t="s">
        <v>537</v>
      </c>
      <c r="H21" s="432"/>
      <c r="I21" s="432"/>
      <c r="J21" s="432"/>
      <c r="K21" s="432"/>
    </row>
    <row r="22" spans="1:11" x14ac:dyDescent="0.35">
      <c r="A22" s="201"/>
      <c r="B22" s="201"/>
      <c r="C22" s="201"/>
      <c r="D22" s="201"/>
      <c r="E22" s="204"/>
      <c r="F22" s="28"/>
      <c r="G22" s="28"/>
      <c r="H22" s="432"/>
      <c r="I22" s="432"/>
      <c r="J22" s="432"/>
      <c r="K22" s="432"/>
    </row>
    <row r="23" spans="1:11" x14ac:dyDescent="0.35">
      <c r="A23" s="201"/>
      <c r="B23" s="201"/>
      <c r="C23" s="201"/>
      <c r="D23" s="449" t="s">
        <v>538</v>
      </c>
      <c r="E23" s="450" t="s">
        <v>539</v>
      </c>
      <c r="F23" s="443"/>
      <c r="G23" s="443"/>
      <c r="H23" s="443"/>
      <c r="I23" s="443"/>
      <c r="J23" s="443"/>
      <c r="K23" s="451"/>
    </row>
    <row r="24" spans="1:11" x14ac:dyDescent="0.35">
      <c r="A24" s="201"/>
      <c r="B24" s="201"/>
      <c r="C24" s="201"/>
      <c r="D24" s="452" t="s">
        <v>343</v>
      </c>
      <c r="E24" s="432"/>
      <c r="F24" s="443"/>
      <c r="G24" s="204"/>
      <c r="H24" s="443"/>
      <c r="I24" s="443"/>
      <c r="J24" s="443"/>
      <c r="K24" s="451"/>
    </row>
    <row r="25" spans="1:11" x14ac:dyDescent="0.35">
      <c r="A25" s="201"/>
      <c r="B25" s="201"/>
      <c r="C25" s="201"/>
      <c r="D25" s="452" t="s">
        <v>343</v>
      </c>
      <c r="E25" s="432"/>
      <c r="F25" s="443"/>
      <c r="G25" s="204"/>
      <c r="H25" s="443"/>
      <c r="I25" s="443"/>
      <c r="J25" s="443"/>
      <c r="K25" s="451"/>
    </row>
    <row r="26" spans="1:11" x14ac:dyDescent="0.35">
      <c r="A26" s="201"/>
      <c r="B26" s="201"/>
      <c r="C26" s="201"/>
      <c r="D26" s="452" t="s">
        <v>343</v>
      </c>
      <c r="E26" s="432"/>
      <c r="F26" s="451"/>
      <c r="G26" s="451"/>
      <c r="H26" s="451"/>
      <c r="I26" s="451"/>
      <c r="J26" s="451"/>
      <c r="K26" s="451"/>
    </row>
    <row r="27" spans="1:11" x14ac:dyDescent="0.35">
      <c r="A27" s="201"/>
      <c r="B27" s="201"/>
      <c r="C27" s="201"/>
      <c r="D27" s="452"/>
      <c r="E27" s="432"/>
      <c r="F27" s="451"/>
      <c r="G27" s="451"/>
      <c r="H27" s="451"/>
      <c r="I27" s="451"/>
      <c r="J27" s="451"/>
      <c r="K27" s="451"/>
    </row>
    <row r="28" spans="1:11" x14ac:dyDescent="0.35">
      <c r="A28" s="267"/>
      <c r="B28" s="267"/>
      <c r="C28" s="267"/>
      <c r="D28" s="212" t="s">
        <v>83</v>
      </c>
      <c r="E28" s="212"/>
      <c r="F28" s="212"/>
      <c r="G28" s="212"/>
      <c r="H28" s="435"/>
      <c r="I28" s="435"/>
      <c r="J28" s="435"/>
      <c r="K28" s="435"/>
    </row>
    <row r="29" spans="1:11" x14ac:dyDescent="0.35">
      <c r="A29" s="432"/>
      <c r="B29" s="432"/>
      <c r="C29" s="432"/>
      <c r="D29" s="432"/>
      <c r="E29" s="262"/>
      <c r="F29" s="432"/>
      <c r="G29" s="432"/>
      <c r="H29" s="432"/>
      <c r="I29" s="432"/>
      <c r="J29" s="432"/>
      <c r="K29" s="432"/>
    </row>
    <row r="30" spans="1:11" x14ac:dyDescent="0.35">
      <c r="A30" s="201"/>
      <c r="B30" s="201"/>
      <c r="C30" s="201"/>
      <c r="D30" s="201" t="s">
        <v>27</v>
      </c>
      <c r="E30" s="201"/>
      <c r="F30" s="234"/>
      <c r="G30" s="453">
        <v>860.94682319429364</v>
      </c>
      <c r="H30" s="453">
        <v>892.42774187414921</v>
      </c>
      <c r="I30" s="453">
        <v>929.35703498395151</v>
      </c>
      <c r="J30" s="453">
        <v>968.6132208498841</v>
      </c>
      <c r="K30" s="453">
        <v>1015.4508584727228</v>
      </c>
    </row>
    <row r="31" spans="1:11" x14ac:dyDescent="0.35">
      <c r="A31" s="201"/>
      <c r="B31" s="201"/>
      <c r="C31" s="201"/>
      <c r="D31" s="201" t="s">
        <v>28</v>
      </c>
      <c r="E31" s="201"/>
      <c r="F31" s="454"/>
      <c r="G31" s="453">
        <v>108.57365434136494</v>
      </c>
      <c r="H31" s="453">
        <v>123.70215846741183</v>
      </c>
      <c r="I31" s="453">
        <v>158.28881507847063</v>
      </c>
      <c r="J31" s="453">
        <v>176.28391795631654</v>
      </c>
      <c r="K31" s="453">
        <v>185.58940852725522</v>
      </c>
    </row>
    <row r="32" spans="1:11" x14ac:dyDescent="0.35">
      <c r="A32" s="201"/>
      <c r="B32" s="201"/>
      <c r="C32" s="201"/>
      <c r="D32" s="201" t="s">
        <v>29</v>
      </c>
      <c r="E32" s="201"/>
      <c r="F32" s="454"/>
      <c r="G32" s="453">
        <v>412.47420352771769</v>
      </c>
      <c r="H32" s="453">
        <v>431.94495339690138</v>
      </c>
      <c r="I32" s="453">
        <v>429.27761006835618</v>
      </c>
      <c r="J32" s="453">
        <v>427.84781109575812</v>
      </c>
      <c r="K32" s="453">
        <v>434.51206804712587</v>
      </c>
    </row>
    <row r="33" spans="1:11" x14ac:dyDescent="0.35">
      <c r="A33" s="201"/>
      <c r="B33" s="201"/>
      <c r="C33" s="201"/>
      <c r="D33" s="204" t="s">
        <v>30</v>
      </c>
      <c r="E33" s="204"/>
      <c r="F33" s="455"/>
      <c r="G33" s="456">
        <v>104.47193246282303</v>
      </c>
      <c r="H33" s="456">
        <v>174.8138042435655</v>
      </c>
      <c r="I33" s="456">
        <v>52.148170880383823</v>
      </c>
      <c r="J33" s="456">
        <v>1.9782108445288102</v>
      </c>
      <c r="K33" s="456">
        <v>27.178608018659986</v>
      </c>
    </row>
    <row r="34" spans="1:11" x14ac:dyDescent="0.35">
      <c r="A34" s="201"/>
      <c r="B34" s="201"/>
      <c r="C34" s="201"/>
      <c r="D34" s="201" t="s">
        <v>31</v>
      </c>
      <c r="E34" s="201"/>
      <c r="F34" s="454"/>
      <c r="G34" s="456">
        <v>44.44485331280805</v>
      </c>
      <c r="H34" s="456">
        <v>37.025884701542765</v>
      </c>
      <c r="I34" s="456">
        <v>34.579137221610232</v>
      </c>
      <c r="J34" s="456">
        <v>34.274305276020897</v>
      </c>
      <c r="K34" s="456">
        <v>34.648422001769134</v>
      </c>
    </row>
    <row r="35" spans="1:11" ht="15" thickBot="1" x14ac:dyDescent="0.4">
      <c r="A35" s="201"/>
      <c r="B35" s="201"/>
      <c r="C35" s="201"/>
      <c r="D35" s="201" t="s">
        <v>85</v>
      </c>
      <c r="E35" s="201"/>
      <c r="F35" s="454"/>
      <c r="G35" s="457">
        <v>1530.9114668390075</v>
      </c>
      <c r="H35" s="457">
        <v>1659.9145426835707</v>
      </c>
      <c r="I35" s="457">
        <v>1603.6507682327722</v>
      </c>
      <c r="J35" s="457">
        <v>1608.9974660225084</v>
      </c>
      <c r="K35" s="457">
        <v>1697.3793650675332</v>
      </c>
    </row>
    <row r="36" spans="1:11" ht="15" thickTop="1" x14ac:dyDescent="0.35"/>
  </sheetData>
  <printOptions headings="1" gridLines="1"/>
  <pageMargins left="0.70866141732283472" right="0.70866141732283472" top="0.74803149606299213" bottom="0.74803149606299213" header="0.31496062992125984" footer="0.31496062992125984"/>
  <pageSetup paperSize="8" scale="10" orientation="landscape" r:id="rId1"/>
  <headerFooter>
    <oddFooter>&amp;L_x000D_&amp;1#&amp;"Calibri"&amp;8&amp;K000000 For Official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7815-E649-4FDC-91CC-D94C40B22473}">
  <sheetPr>
    <tabColor theme="0" tint="-0.34998626667073579"/>
  </sheetPr>
  <dimension ref="A1:A2"/>
  <sheetViews>
    <sheetView showGridLines="0" zoomScale="70" zoomScaleNormal="70" workbookViewId="0">
      <selection activeCell="N26" sqref="N26"/>
    </sheetView>
  </sheetViews>
  <sheetFormatPr defaultColWidth="10.54296875" defaultRowHeight="14" x14ac:dyDescent="0.3"/>
  <cols>
    <col min="1" max="1" width="8.6328125" style="2" bestFit="1" customWidth="1"/>
    <col min="2" max="16384" width="10.54296875" style="2"/>
  </cols>
  <sheetData>
    <row r="1" spans="1:1" ht="18" x14ac:dyDescent="0.4">
      <c r="A1" s="1" t="str">
        <f ca="1">MID(CELL("filename",A2),FIND("]",CELL("filename",A2))+1,256)</f>
        <v>Inputs</v>
      </c>
    </row>
    <row r="2" spans="1:1" ht="14.5" x14ac:dyDescent="0.35">
      <c r="A2"/>
    </row>
  </sheetData>
  <pageMargins left="0.7" right="0.7" top="0.75" bottom="0.75" header="0.3" footer="0.3"/>
  <pageSetup orientation="portrait" r:id="rId1"/>
  <headerFooter>
    <oddFooter>&amp;L_x000D_&amp;1#&amp;"Calibri"&amp;8&amp;K000000 For Official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CC"/>
    <pageSetUpPr fitToPage="1"/>
  </sheetPr>
  <dimension ref="A1:W49"/>
  <sheetViews>
    <sheetView showGridLines="0" topLeftCell="A6" zoomScale="55" zoomScaleNormal="55" workbookViewId="0">
      <selection activeCell="C9" sqref="C9"/>
    </sheetView>
  </sheetViews>
  <sheetFormatPr defaultColWidth="9.08984375" defaultRowHeight="15.5" x14ac:dyDescent="0.35"/>
  <cols>
    <col min="1" max="1" width="23.90625" style="2" customWidth="1"/>
    <col min="2" max="2" width="18.08984375" style="2" customWidth="1"/>
    <col min="3" max="3" width="43.36328125" style="2" customWidth="1"/>
    <col min="4" max="4" width="15.36328125" style="2" bestFit="1" customWidth="1"/>
    <col min="5" max="5" width="30.54296875" style="121" customWidth="1"/>
    <col min="6" max="6" width="17.08984375" style="122" customWidth="1"/>
    <col min="7" max="7" width="21" style="122" customWidth="1"/>
    <col min="8" max="8" width="17.54296875" style="122" customWidth="1"/>
    <col min="9" max="9" width="18.6328125" style="122" bestFit="1" customWidth="1"/>
    <col min="10" max="23" width="14.36328125" style="3" bestFit="1" customWidth="1"/>
    <col min="24" max="16384" width="9.08984375" style="2"/>
  </cols>
  <sheetData>
    <row r="1" spans="1:9" ht="18" x14ac:dyDescent="0.4">
      <c r="A1" s="1" t="str">
        <f ca="1">MID(CELL("filename",A2),FIND("]",CELL("filename",A2))+1,256)</f>
        <v>I1 Allocators</v>
      </c>
    </row>
    <row r="2" spans="1:9" ht="46.5" x14ac:dyDescent="0.35">
      <c r="A2" s="4" t="s">
        <v>1</v>
      </c>
    </row>
    <row r="3" spans="1:9" x14ac:dyDescent="0.35">
      <c r="A3" s="5"/>
    </row>
    <row r="4" spans="1:9" ht="20" x14ac:dyDescent="0.4">
      <c r="B4" s="6" t="s">
        <v>2</v>
      </c>
      <c r="C4" s="6"/>
      <c r="D4" s="6"/>
      <c r="E4" s="123"/>
      <c r="F4" s="123"/>
      <c r="G4" s="123"/>
    </row>
    <row r="5" spans="1:9" x14ac:dyDescent="0.35">
      <c r="E5" s="124"/>
    </row>
    <row r="6" spans="1:9" x14ac:dyDescent="0.35">
      <c r="B6" s="7" t="s">
        <v>3</v>
      </c>
      <c r="C6" s="7"/>
      <c r="D6" s="7"/>
      <c r="E6" s="125"/>
      <c r="F6" s="125"/>
      <c r="G6" s="125"/>
    </row>
    <row r="8" spans="1:9" x14ac:dyDescent="0.35">
      <c r="B8" s="8" t="s">
        <v>4</v>
      </c>
      <c r="C8" s="189" t="s">
        <v>5</v>
      </c>
      <c r="D8" s="9"/>
      <c r="E8" s="126"/>
    </row>
    <row r="10" spans="1:9" ht="31" x14ac:dyDescent="0.35">
      <c r="B10" s="10" t="s">
        <v>6</v>
      </c>
      <c r="C10" s="10" t="s">
        <v>7</v>
      </c>
      <c r="D10" s="10" t="s">
        <v>8</v>
      </c>
      <c r="E10" s="127" t="str">
        <f>CONCATENATE("Customer numbers (",'I2 BBM costs'!C2,")")</f>
        <v>Customer numbers (2024-25)</v>
      </c>
      <c r="F10" s="127" t="str">
        <f>CONCATENATE("Energy (",'I2 BBM costs'!C2,")")</f>
        <v>Energy (2024-25)</v>
      </c>
      <c r="G10" s="127" t="str">
        <f>CONCATENATE("Demand (kVA) (",'I2 BBM costs'!C2,")")</f>
        <v>Demand (kVA) (2024-25)</v>
      </c>
    </row>
    <row r="11" spans="1:9" x14ac:dyDescent="0.35">
      <c r="B11" s="89" t="str">
        <f>'I6 Tariffs'!B7</f>
        <v>EA010</v>
      </c>
      <c r="C11" s="90" t="str">
        <f>'I6 Tariffs'!C7</f>
        <v>Residential Non ToU Closed</v>
      </c>
      <c r="D11" s="13" t="str">
        <f>'I6 Tariffs'!A7</f>
        <v>LV</v>
      </c>
      <c r="E11" s="128">
        <f>HLOOKUP('I2 BBM costs'!$C$2,'I6 Tariffs'!$E$6:$U$40,'I6 Tariffs'!GJ7,FALSE)</f>
        <v>821167.79755485966</v>
      </c>
      <c r="F11" s="128">
        <f>HLOOKUP('I2 BBM costs'!$C$2,'I6 Tariffs'!$FS$6:$GI$40,'I6 Tariffs'!GJ7,FALSE)</f>
        <v>3494599.1816809247</v>
      </c>
      <c r="G11" s="128">
        <f>HLOOKUP('I2 BBM costs'!$C$2,'I6 Tariffs'!$BU$6:$CK$40,'I6 Tariffs'!GJ7,FALSE)</f>
        <v>0</v>
      </c>
    </row>
    <row r="12" spans="1:9" s="3" customFormat="1" x14ac:dyDescent="0.35">
      <c r="B12" s="89" t="str">
        <f>'I6 Tariffs'!B8</f>
        <v>EA011</v>
      </c>
      <c r="C12" s="90" t="str">
        <f>'I6 Tariffs'!C8</f>
        <v>Residential Transitional ToU</v>
      </c>
      <c r="D12" s="13" t="str">
        <f>'I6 Tariffs'!A8</f>
        <v>LV</v>
      </c>
      <c r="E12" s="128">
        <f>HLOOKUP('I2 BBM costs'!$C$2,'I6 Tariffs'!$E$6:$U$40,'I6 Tariffs'!GJ8,FALSE)</f>
        <v>156076.61008219176</v>
      </c>
      <c r="F12" s="128">
        <f>HLOOKUP('I2 BBM costs'!$C$2,'I6 Tariffs'!$FS$6:$GI$40,'I6 Tariffs'!GJ8,FALSE)</f>
        <v>791957.72883574117</v>
      </c>
      <c r="G12" s="128">
        <f>HLOOKUP('I2 BBM costs'!$C$2,'I6 Tariffs'!$BU$6:$CK$40,'I6 Tariffs'!GJ8,FALSE)</f>
        <v>0</v>
      </c>
      <c r="H12" s="122"/>
      <c r="I12" s="122"/>
    </row>
    <row r="13" spans="1:9" s="3" customFormat="1" x14ac:dyDescent="0.35">
      <c r="B13" s="89" t="str">
        <f>'I6 Tariffs'!B9</f>
        <v>EA025</v>
      </c>
      <c r="C13" s="90" t="str">
        <f>'I6 Tariffs'!C9</f>
        <v>LV Energy40 ToU (System)</v>
      </c>
      <c r="D13" s="13" t="str">
        <f>'I6 Tariffs'!A9</f>
        <v>LV</v>
      </c>
      <c r="E13" s="128">
        <f>HLOOKUP('I2 BBM costs'!$C$2,'I6 Tariffs'!$E$6:$U$40,'I6 Tariffs'!GJ9,FALSE)</f>
        <v>342729.15906849306</v>
      </c>
      <c r="F13" s="128">
        <f>HLOOKUP('I2 BBM costs'!$C$2,'I6 Tariffs'!$FS$6:$GI$40,'I6 Tariffs'!GJ9,FALSE)</f>
        <v>2174164.6284545679</v>
      </c>
      <c r="G13" s="128">
        <f>HLOOKUP('I2 BBM costs'!$C$2,'I6 Tariffs'!$BU$6:$CK$40,'I6 Tariffs'!GJ9,FALSE)</f>
        <v>0</v>
      </c>
      <c r="H13" s="122"/>
      <c r="I13" s="122"/>
    </row>
    <row r="14" spans="1:9" s="3" customFormat="1" x14ac:dyDescent="0.35">
      <c r="B14" s="89" t="str">
        <f>'I6 Tariffs'!B10</f>
        <v>EA111</v>
      </c>
      <c r="C14" s="90" t="str">
        <f>'I6 Tariffs'!C10</f>
        <v>Residential Transitional ToU w/Demand</v>
      </c>
      <c r="D14" s="13" t="str">
        <f>'I6 Tariffs'!A10</f>
        <v>LV</v>
      </c>
      <c r="E14" s="128">
        <f>HLOOKUP('I2 BBM costs'!$C$2,'I6 Tariffs'!$E$6:$U$40,'I6 Tariffs'!GJ10,FALSE)</f>
        <v>35793.25101135025</v>
      </c>
      <c r="F14" s="128">
        <f>HLOOKUP('I2 BBM costs'!$C$2,'I6 Tariffs'!$FS$6:$GI$40,'I6 Tariffs'!GJ10,FALSE)</f>
        <v>152522.03711433796</v>
      </c>
      <c r="G14" s="128">
        <f>HLOOKUP('I2 BBM costs'!$C$2,'I6 Tariffs'!$BU$6:$CK$40,'I6 Tariffs'!GJ10,FALSE)</f>
        <v>0</v>
      </c>
      <c r="H14" s="122"/>
      <c r="I14" s="122"/>
    </row>
    <row r="15" spans="1:9" s="3" customFormat="1" x14ac:dyDescent="0.35">
      <c r="B15" s="89" t="str">
        <f>'I6 Tariffs'!B11</f>
        <v>EA115</v>
      </c>
      <c r="C15" s="90" t="str">
        <f>'I6 Tariffs'!C11</f>
        <v>Residential ToU w/Demand</v>
      </c>
      <c r="D15" s="13" t="str">
        <f>'I6 Tariffs'!A11</f>
        <v>LV</v>
      </c>
      <c r="E15" s="128">
        <f>HLOOKUP('I2 BBM costs'!$C$2,'I6 Tariffs'!$E$6:$U$40,'I6 Tariffs'!GJ11,FALSE)</f>
        <v>82.665753424657538</v>
      </c>
      <c r="F15" s="128">
        <f>HLOOKUP('I2 BBM costs'!$C$2,'I6 Tariffs'!$FS$6:$GI$40,'I6 Tariffs'!GJ11,FALSE)</f>
        <v>539.58406761332878</v>
      </c>
      <c r="G15" s="128">
        <f>HLOOKUP('I2 BBM costs'!$C$2,'I6 Tariffs'!$BU$6:$CK$40,'I6 Tariffs'!GJ11,FALSE)</f>
        <v>0</v>
      </c>
      <c r="H15" s="122"/>
      <c r="I15" s="122"/>
    </row>
    <row r="16" spans="1:9" s="3" customFormat="1" x14ac:dyDescent="0.35">
      <c r="B16" s="89" t="str">
        <f>'I6 Tariffs'!B12</f>
        <v>EA116</v>
      </c>
      <c r="C16" s="90" t="str">
        <f>'I6 Tariffs'!C12</f>
        <v>Residential Demand</v>
      </c>
      <c r="D16" s="13" t="str">
        <f>'I6 Tariffs'!A12</f>
        <v>LV</v>
      </c>
      <c r="E16" s="128">
        <f>HLOOKUP('I2 BBM costs'!$C$2,'I6 Tariffs'!$E$6:$U$40,'I6 Tariffs'!GJ12,FALSE)</f>
        <v>264534.37211648154</v>
      </c>
      <c r="F16" s="128">
        <f>HLOOKUP('I2 BBM costs'!$C$2,'I6 Tariffs'!$FS$6:$GI$40,'I6 Tariffs'!GJ12,FALSE)</f>
        <v>1188749.2460309614</v>
      </c>
      <c r="G16" s="128">
        <f>HLOOKUP('I2 BBM costs'!$C$2,'I6 Tariffs'!$BU$6:$CK$40,'I6 Tariffs'!GJ12,FALSE)</f>
        <v>0</v>
      </c>
      <c r="H16" s="122"/>
      <c r="I16" s="122"/>
    </row>
    <row r="17" spans="2:9" s="3" customFormat="1" x14ac:dyDescent="0.35">
      <c r="B17" s="89" t="str">
        <f>'I6 Tariffs'!B13</f>
        <v>EA030</v>
      </c>
      <c r="C17" s="90" t="str">
        <f>'I6 Tariffs'!C13</f>
        <v>Controlled Load 1</v>
      </c>
      <c r="D17" s="13" t="str">
        <f>'I6 Tariffs'!A13</f>
        <v>LV</v>
      </c>
      <c r="E17" s="128">
        <f>HLOOKUP('I2 BBM costs'!$C$2,'I6 Tariffs'!$E$6:$U$40,'I6 Tariffs'!GJ13,FALSE)</f>
        <v>313019.78739146399</v>
      </c>
      <c r="F17" s="128">
        <f>HLOOKUP('I2 BBM costs'!$C$2,'I6 Tariffs'!$FS$6:$GI$40,'I6 Tariffs'!GJ13,FALSE)</f>
        <v>610735.98481376865</v>
      </c>
      <c r="G17" s="128">
        <f>HLOOKUP('I2 BBM costs'!$C$2,'I6 Tariffs'!$BU$6:$CK$40,'I6 Tariffs'!GJ13,FALSE)</f>
        <v>0</v>
      </c>
      <c r="H17" s="122"/>
      <c r="I17" s="122"/>
    </row>
    <row r="18" spans="2:9" s="3" customFormat="1" x14ac:dyDescent="0.35">
      <c r="B18" s="89" t="str">
        <f>'I6 Tariffs'!B14</f>
        <v>EA040</v>
      </c>
      <c r="C18" s="90" t="str">
        <f>'I6 Tariffs'!C14</f>
        <v>Controlled Load 2</v>
      </c>
      <c r="D18" s="13" t="str">
        <f>'I6 Tariffs'!A14</f>
        <v>LV</v>
      </c>
      <c r="E18" s="128">
        <f>HLOOKUP('I2 BBM costs'!$C$2,'I6 Tariffs'!$E$6:$U$40,'I6 Tariffs'!GJ14,FALSE)</f>
        <v>143250.37024847913</v>
      </c>
      <c r="F18" s="128">
        <f>HLOOKUP('I2 BBM costs'!$C$2,'I6 Tariffs'!$FS$6:$GI$40,'I6 Tariffs'!GJ14,FALSE)</f>
        <v>302187.86340246542</v>
      </c>
      <c r="G18" s="128">
        <f>HLOOKUP('I2 BBM costs'!$C$2,'I6 Tariffs'!$BU$6:$CK$40,'I6 Tariffs'!GJ14,FALSE)</f>
        <v>0</v>
      </c>
      <c r="H18" s="122"/>
      <c r="I18" s="122"/>
    </row>
    <row r="19" spans="2:9" s="3" customFormat="1" x14ac:dyDescent="0.35">
      <c r="B19" s="89" t="str">
        <f>'I6 Tariffs'!B15</f>
        <v>EA050</v>
      </c>
      <c r="C19" s="90" t="str">
        <f>'I6 Tariffs'!C15</f>
        <v>Small Business Non ToU Closed</v>
      </c>
      <c r="D19" s="13" t="str">
        <f>'I6 Tariffs'!A15</f>
        <v>LV</v>
      </c>
      <c r="E19" s="128">
        <f>HLOOKUP('I2 BBM costs'!$C$2,'I6 Tariffs'!$E$6:$U$40,'I6 Tariffs'!GJ15,FALSE)</f>
        <v>54420.44715596141</v>
      </c>
      <c r="F19" s="128">
        <f>HLOOKUP('I2 BBM costs'!$C$2,'I6 Tariffs'!$FS$6:$GI$40,'I6 Tariffs'!GJ15,FALSE)</f>
        <v>355715.47703501419</v>
      </c>
      <c r="G19" s="128">
        <f>HLOOKUP('I2 BBM costs'!$C$2,'I6 Tariffs'!$BU$6:$CK$40,'I6 Tariffs'!GJ15,FALSE)</f>
        <v>0</v>
      </c>
      <c r="H19" s="122"/>
      <c r="I19" s="122"/>
    </row>
    <row r="20" spans="2:9" s="3" customFormat="1" x14ac:dyDescent="0.35">
      <c r="B20" s="89" t="str">
        <f>'I6 Tariffs'!B16</f>
        <v>EA051</v>
      </c>
      <c r="C20" s="90" t="str">
        <f>'I6 Tariffs'!C16</f>
        <v>Small Business Transitional ToU</v>
      </c>
      <c r="D20" s="13" t="str">
        <f>'I6 Tariffs'!A16</f>
        <v>LV</v>
      </c>
      <c r="E20" s="128">
        <f>HLOOKUP('I2 BBM costs'!$C$2,'I6 Tariffs'!$E$6:$U$40,'I6 Tariffs'!GJ16,FALSE)</f>
        <v>3410.984529680366</v>
      </c>
      <c r="F20" s="128">
        <f>HLOOKUP('I2 BBM costs'!$C$2,'I6 Tariffs'!$FS$6:$GI$40,'I6 Tariffs'!GJ16,FALSE)</f>
        <v>38770.340512691531</v>
      </c>
      <c r="G20" s="128">
        <f>HLOOKUP('I2 BBM costs'!$C$2,'I6 Tariffs'!$BU$6:$CK$40,'I6 Tariffs'!GJ16,FALSE)</f>
        <v>0</v>
      </c>
      <c r="H20" s="122"/>
      <c r="I20" s="122"/>
    </row>
    <row r="21" spans="2:9" s="3" customFormat="1" x14ac:dyDescent="0.35">
      <c r="B21" s="89" t="str">
        <f>'I6 Tariffs'!B17</f>
        <v>EA225</v>
      </c>
      <c r="C21" s="90" t="str">
        <f>'I6 Tariffs'!C17</f>
        <v>Small Business ToU</v>
      </c>
      <c r="D21" s="13" t="str">
        <f>'I6 Tariffs'!A17</f>
        <v>LV</v>
      </c>
      <c r="E21" s="128">
        <f>HLOOKUP('I2 BBM costs'!$C$2,'I6 Tariffs'!$E$6:$U$40,'I6 Tariffs'!GJ17,FALSE)</f>
        <v>70206.029661953158</v>
      </c>
      <c r="F21" s="128">
        <f>HLOOKUP('I2 BBM costs'!$C$2,'I6 Tariffs'!$FS$6:$GI$40,'I6 Tariffs'!GJ17,FALSE)</f>
        <v>864578.10943945602</v>
      </c>
      <c r="G21" s="128">
        <f>HLOOKUP('I2 BBM costs'!$C$2,'I6 Tariffs'!$BU$6:$CK$40,'I6 Tariffs'!GJ17,FALSE)</f>
        <v>0</v>
      </c>
      <c r="H21" s="122"/>
      <c r="I21" s="122"/>
    </row>
    <row r="22" spans="2:9" s="3" customFormat="1" x14ac:dyDescent="0.35">
      <c r="B22" s="89" t="str">
        <f>'I6 Tariffs'!B18</f>
        <v>EA251</v>
      </c>
      <c r="C22" s="90" t="str">
        <f>'I6 Tariffs'!C18</f>
        <v>Small Business Transitional ToU w/Demand</v>
      </c>
      <c r="D22" s="13" t="str">
        <f>'I6 Tariffs'!A18</f>
        <v>LV</v>
      </c>
      <c r="E22" s="128">
        <f>HLOOKUP('I2 BBM costs'!$C$2,'I6 Tariffs'!$E$6:$U$40,'I6 Tariffs'!GJ18,FALSE)</f>
        <v>2085.9862504312896</v>
      </c>
      <c r="F22" s="128">
        <f>HLOOKUP('I2 BBM costs'!$C$2,'I6 Tariffs'!$FS$6:$GI$40,'I6 Tariffs'!GJ18,FALSE)</f>
        <v>13772.547103406177</v>
      </c>
      <c r="G22" s="128">
        <f>HLOOKUP('I2 BBM costs'!$C$2,'I6 Tariffs'!$BU$6:$CK$40,'I6 Tariffs'!GJ18,FALSE)</f>
        <v>0</v>
      </c>
      <c r="H22" s="122"/>
      <c r="I22" s="122"/>
    </row>
    <row r="23" spans="2:9" s="3" customFormat="1" x14ac:dyDescent="0.35">
      <c r="B23" s="89" t="str">
        <f>'I6 Tariffs'!B19</f>
        <v>EA255</v>
      </c>
      <c r="C23" s="90" t="str">
        <f>'I6 Tariffs'!C19</f>
        <v>Small Business ToU w/Demand</v>
      </c>
      <c r="D23" s="13" t="str">
        <f>'I6 Tariffs'!A19</f>
        <v>LV</v>
      </c>
      <c r="E23" s="128">
        <f>HLOOKUP('I2 BBM costs'!$C$2,'I6 Tariffs'!$E$6:$U$40,'I6 Tariffs'!GJ19,FALSE)</f>
        <v>38.893150684931506</v>
      </c>
      <c r="F23" s="128">
        <f>HLOOKUP('I2 BBM costs'!$C$2,'I6 Tariffs'!$FS$6:$GI$40,'I6 Tariffs'!GJ19,FALSE)</f>
        <v>1154.4986076968949</v>
      </c>
      <c r="G23" s="128">
        <f>HLOOKUP('I2 BBM costs'!$C$2,'I6 Tariffs'!$BU$6:$CK$40,'I6 Tariffs'!GJ19,FALSE)</f>
        <v>0</v>
      </c>
      <c r="H23" s="122"/>
      <c r="I23" s="122"/>
    </row>
    <row r="24" spans="2:9" s="3" customFormat="1" x14ac:dyDescent="0.35">
      <c r="B24" s="89" t="str">
        <f>'I6 Tariffs'!B20</f>
        <v>EA256</v>
      </c>
      <c r="C24" s="90" t="str">
        <f>'I6 Tariffs'!C20</f>
        <v>Business Demand</v>
      </c>
      <c r="D24" s="13" t="str">
        <f>'I6 Tariffs'!A20</f>
        <v>LV</v>
      </c>
      <c r="E24" s="128">
        <f>HLOOKUP('I2 BBM costs'!$C$2,'I6 Tariffs'!$E$6:$U$40,'I6 Tariffs'!GJ20,FALSE)</f>
        <v>16238.743814639127</v>
      </c>
      <c r="F24" s="128">
        <f>HLOOKUP('I2 BBM costs'!$C$2,'I6 Tariffs'!$FS$6:$GI$40,'I6 Tariffs'!GJ20,FALSE)</f>
        <v>154226.31441465081</v>
      </c>
      <c r="G24" s="128">
        <f>HLOOKUP('I2 BBM costs'!$C$2,'I6 Tariffs'!$BU$6:$CK$40,'I6 Tariffs'!GJ20,FALSE)</f>
        <v>0</v>
      </c>
      <c r="H24" s="122"/>
      <c r="I24" s="122"/>
    </row>
    <row r="25" spans="2:9" s="3" customFormat="1" x14ac:dyDescent="0.35">
      <c r="B25" s="89" t="str">
        <f>'I6 Tariffs'!B21</f>
        <v>EA302</v>
      </c>
      <c r="C25" s="90" t="str">
        <f>'I6 Tariffs'!C21</f>
        <v>LV 40-160 MWh (System)</v>
      </c>
      <c r="D25" s="13" t="str">
        <f>'I6 Tariffs'!A21</f>
        <v>LV</v>
      </c>
      <c r="E25" s="128">
        <f>HLOOKUP('I2 BBM costs'!$C$2,'I6 Tariffs'!$E$6:$U$40,'I6 Tariffs'!GJ21,FALSE)</f>
        <v>25911.614601335081</v>
      </c>
      <c r="F25" s="128">
        <f>HLOOKUP('I2 BBM costs'!$C$2,'I6 Tariffs'!$FS$6:$GI$40,'I6 Tariffs'!GJ21,FALSE)</f>
        <v>1647220.3523959536</v>
      </c>
      <c r="G25" s="128">
        <f>HLOOKUP('I2 BBM costs'!$C$2,'I6 Tariffs'!$BU$6:$CK$40,'I6 Tariffs'!GJ21,FALSE)</f>
        <v>7627195.7642984027</v>
      </c>
      <c r="H25" s="122"/>
      <c r="I25" s="122"/>
    </row>
    <row r="26" spans="2:9" s="3" customFormat="1" x14ac:dyDescent="0.35">
      <c r="B26" s="89" t="str">
        <f>'I6 Tariffs'!B22</f>
        <v>EA305</v>
      </c>
      <c r="C26" s="90" t="str">
        <f>'I6 Tariffs'!C22</f>
        <v>LV 160-750 MWh (System)</v>
      </c>
      <c r="D26" s="13" t="str">
        <f>'I6 Tariffs'!A22</f>
        <v>LV</v>
      </c>
      <c r="E26" s="128">
        <f>HLOOKUP('I2 BBM costs'!$C$2,'I6 Tariffs'!$E$6:$U$40,'I6 Tariffs'!GJ22,FALSE)</f>
        <v>7721.6126426704632</v>
      </c>
      <c r="F26" s="128">
        <f>HLOOKUP('I2 BBM costs'!$C$2,'I6 Tariffs'!$FS$6:$GI$40,'I6 Tariffs'!GJ22,FALSE)</f>
        <v>2348715.8329407945</v>
      </c>
      <c r="G26" s="128">
        <f>HLOOKUP('I2 BBM costs'!$C$2,'I6 Tariffs'!$BU$6:$CK$40,'I6 Tariffs'!GJ22,FALSE)</f>
        <v>10473245.97178828</v>
      </c>
      <c r="H26" s="122"/>
      <c r="I26" s="122"/>
    </row>
    <row r="27" spans="2:9" s="3" customFormat="1" x14ac:dyDescent="0.35">
      <c r="B27" s="89" t="str">
        <f>'I6 Tariffs'!B23</f>
        <v>EA310</v>
      </c>
      <c r="C27" s="90" t="str">
        <f>'I6 Tariffs'!C23</f>
        <v>LV &gt; 750 MWh (System)</v>
      </c>
      <c r="D27" s="13" t="str">
        <f>'I6 Tariffs'!A23</f>
        <v>LV</v>
      </c>
      <c r="E27" s="128">
        <f>HLOOKUP('I2 BBM costs'!$C$2,'I6 Tariffs'!$E$6:$U$40,'I6 Tariffs'!GJ23,FALSE)</f>
        <v>3003.9730685146728</v>
      </c>
      <c r="F27" s="128">
        <f>HLOOKUP('I2 BBM costs'!$C$2,'I6 Tariffs'!$FS$6:$GI$40,'I6 Tariffs'!GJ23,FALSE)</f>
        <v>4118385.9998780368</v>
      </c>
      <c r="G27" s="128">
        <f>HLOOKUP('I2 BBM costs'!$C$2,'I6 Tariffs'!$BU$6:$CK$40,'I6 Tariffs'!GJ23,FALSE)</f>
        <v>13659741.593327198</v>
      </c>
      <c r="H27" s="122"/>
      <c r="I27" s="122"/>
    </row>
    <row r="28" spans="2:9" s="3" customFormat="1" x14ac:dyDescent="0.35">
      <c r="B28" s="89" t="str">
        <f>'I6 Tariffs'!B24</f>
        <v>EA316</v>
      </c>
      <c r="C28" s="90" t="str">
        <f>'I6 Tariffs'!C24</f>
        <v>Transitional 40-160 MWh Closed</v>
      </c>
      <c r="D28" s="13" t="str">
        <f>'I6 Tariffs'!A24</f>
        <v>LV</v>
      </c>
      <c r="E28" s="128">
        <f>HLOOKUP('I2 BBM costs'!$C$2,'I6 Tariffs'!$E$6:$U$40,'I6 Tariffs'!GJ24,FALSE)</f>
        <v>4038.2681449487363</v>
      </c>
      <c r="F28" s="128">
        <f>HLOOKUP('I2 BBM costs'!$C$2,'I6 Tariffs'!$FS$6:$GI$40,'I6 Tariffs'!GJ24,FALSE)</f>
        <v>122821.08030139233</v>
      </c>
      <c r="G28" s="128">
        <f>HLOOKUP('I2 BBM costs'!$C$2,'I6 Tariffs'!$BU$6:$CK$40,'I6 Tariffs'!GJ24,FALSE)</f>
        <v>465165.37069861515</v>
      </c>
      <c r="H28" s="122"/>
      <c r="I28" s="122"/>
    </row>
    <row r="29" spans="2:9" s="3" customFormat="1" x14ac:dyDescent="0.35">
      <c r="B29" s="89" t="str">
        <f>'I6 Tariffs'!B25</f>
        <v>EA317</v>
      </c>
      <c r="C29" s="90" t="str">
        <f>'I6 Tariffs'!C25</f>
        <v>Transitional 160-750 MWh Closed</v>
      </c>
      <c r="D29" s="13" t="str">
        <f>'I6 Tariffs'!A25</f>
        <v>LV</v>
      </c>
      <c r="E29" s="128">
        <f>HLOOKUP('I2 BBM costs'!$C$2,'I6 Tariffs'!$E$6:$U$40,'I6 Tariffs'!GJ25,FALSE)</f>
        <v>12.252055167178067</v>
      </c>
      <c r="F29" s="128">
        <f>HLOOKUP('I2 BBM costs'!$C$2,'I6 Tariffs'!$FS$6:$GI$40,'I6 Tariffs'!GJ25,FALSE)</f>
        <v>1253.533555607034</v>
      </c>
      <c r="G29" s="128">
        <f>HLOOKUP('I2 BBM costs'!$C$2,'I6 Tariffs'!$BU$6:$CK$40,'I6 Tariffs'!GJ25,FALSE)</f>
        <v>5332.1502933608535</v>
      </c>
      <c r="H29" s="122"/>
      <c r="I29" s="122"/>
    </row>
    <row r="30" spans="2:9" s="3" customFormat="1" x14ac:dyDescent="0.35">
      <c r="B30" s="89" t="str">
        <f>'I6 Tariffs'!B26</f>
        <v>EA325</v>
      </c>
      <c r="C30" s="90" t="str">
        <f>'I6 Tariffs'!C26</f>
        <v>LV Connection (Standby Tariff)</v>
      </c>
      <c r="D30" s="13" t="str">
        <f>'I6 Tariffs'!A26</f>
        <v>LV</v>
      </c>
      <c r="E30" s="128">
        <f>HLOOKUP('I2 BBM costs'!$C$2,'I6 Tariffs'!$E$6:$U$40,'I6 Tariffs'!GJ26,FALSE)</f>
        <v>2.9999912230665853</v>
      </c>
      <c r="F30" s="128">
        <f>HLOOKUP('I2 BBM costs'!$C$2,'I6 Tariffs'!$FS$6:$GI$40,'I6 Tariffs'!GJ26,FALSE)</f>
        <v>690.43177275723133</v>
      </c>
      <c r="G30" s="128">
        <f>HLOOKUP('I2 BBM costs'!$C$2,'I6 Tariffs'!$BU$6:$CK$40,'I6 Tariffs'!GJ26,FALSE)</f>
        <v>3367.7956201685256</v>
      </c>
      <c r="H30" s="122"/>
      <c r="I30" s="122"/>
    </row>
    <row r="31" spans="2:9" s="3" customFormat="1" x14ac:dyDescent="0.35">
      <c r="B31" s="89" t="str">
        <f>'I6 Tariffs'!B27</f>
        <v>EA360</v>
      </c>
      <c r="C31" s="90" t="str">
        <f>'I6 Tariffs'!C27</f>
        <v>HV Connection (Standby Tariff)</v>
      </c>
      <c r="D31" s="13" t="str">
        <f>'I6 Tariffs'!A27</f>
        <v>HV</v>
      </c>
      <c r="E31" s="128">
        <f>HLOOKUP('I2 BBM costs'!$C$2,'I6 Tariffs'!$E$6:$U$40,'I6 Tariffs'!GJ27,FALSE)</f>
        <v>7.0000303686817382</v>
      </c>
      <c r="F31" s="128">
        <f>HLOOKUP('I2 BBM costs'!$C$2,'I6 Tariffs'!$FS$6:$GI$40,'I6 Tariffs'!GJ27,FALSE)</f>
        <v>144.85438686787703</v>
      </c>
      <c r="G31" s="128">
        <f>HLOOKUP('I2 BBM costs'!$C$2,'I6 Tariffs'!$BU$6:$CK$40,'I6 Tariffs'!GJ27,FALSE)</f>
        <v>21948.071575426242</v>
      </c>
      <c r="H31" s="122"/>
      <c r="I31" s="122"/>
    </row>
    <row r="32" spans="2:9" s="3" customFormat="1" x14ac:dyDescent="0.35">
      <c r="B32" s="89" t="str">
        <f>'I6 Tariffs'!B28</f>
        <v>EA370</v>
      </c>
      <c r="C32" s="90" t="str">
        <f>'I6 Tariffs'!C28</f>
        <v>HV kVA Dem ToU (System)</v>
      </c>
      <c r="D32" s="13" t="str">
        <f>'I6 Tariffs'!A28</f>
        <v>HV</v>
      </c>
      <c r="E32" s="128">
        <f>HLOOKUP('I2 BBM costs'!$C$2,'I6 Tariffs'!$E$6:$U$40,'I6 Tariffs'!GJ28,FALSE)</f>
        <v>293.53493687942955</v>
      </c>
      <c r="F32" s="128">
        <f>HLOOKUP('I2 BBM costs'!$C$2,'I6 Tariffs'!$FS$6:$GI$40,'I6 Tariffs'!GJ28,FALSE)</f>
        <v>1225537.9741238574</v>
      </c>
      <c r="G32" s="128">
        <f>HLOOKUP('I2 BBM costs'!$C$2,'I6 Tariffs'!$BU$6:$CK$40,'I6 Tariffs'!GJ28,FALSE)</f>
        <v>3847346.6182312053</v>
      </c>
      <c r="H32" s="122"/>
      <c r="I32" s="122"/>
    </row>
    <row r="33" spans="2:12" s="3" customFormat="1" x14ac:dyDescent="0.35">
      <c r="B33" s="89" t="str">
        <f>'I6 Tariffs'!B29</f>
        <v>EA380</v>
      </c>
      <c r="C33" s="90" t="str">
        <f>'I6 Tariffs'!C29</f>
        <v>HV kVA Dem ToU (Substation)</v>
      </c>
      <c r="D33" s="13" t="str">
        <f>'I6 Tariffs'!A29</f>
        <v>HV</v>
      </c>
      <c r="E33" s="128">
        <f>HLOOKUP('I2 BBM costs'!$C$2,'I6 Tariffs'!$E$6:$U$40,'I6 Tariffs'!GJ29,FALSE)</f>
        <v>20.000051445411966</v>
      </c>
      <c r="F33" s="128">
        <f>HLOOKUP('I2 BBM costs'!$C$2,'I6 Tariffs'!$FS$6:$GI$40,'I6 Tariffs'!GJ29,FALSE)</f>
        <v>228873.81518965279</v>
      </c>
      <c r="G33" s="128">
        <f>HLOOKUP('I2 BBM costs'!$C$2,'I6 Tariffs'!$BU$6:$CK$40,'I6 Tariffs'!GJ29,FALSE)</f>
        <v>552307.09656942356</v>
      </c>
      <c r="H33" s="122"/>
      <c r="I33" s="122"/>
    </row>
    <row r="34" spans="2:12" s="3" customFormat="1" x14ac:dyDescent="0.35">
      <c r="B34" s="89" t="str">
        <f>'I6 Tariffs'!B30</f>
        <v>EA390</v>
      </c>
      <c r="C34" s="90" t="str">
        <f>'I6 Tariffs'!C30</f>
        <v>ST kVA Dem ToU</v>
      </c>
      <c r="D34" s="13" t="str">
        <f>'I6 Tariffs'!A30</f>
        <v>ST</v>
      </c>
      <c r="E34" s="128">
        <f>HLOOKUP('I2 BBM costs'!$C$2,'I6 Tariffs'!$E$6:$U$40,'I6 Tariffs'!GJ30,FALSE)</f>
        <v>63.632882399204576</v>
      </c>
      <c r="F34" s="128">
        <f>HLOOKUP('I2 BBM costs'!$C$2,'I6 Tariffs'!$FS$6:$GI$40,'I6 Tariffs'!GJ30,FALSE)</f>
        <v>1104643.1615751358</v>
      </c>
      <c r="G34" s="128">
        <f>HLOOKUP('I2 BBM costs'!$C$2,'I6 Tariffs'!$BU$6:$CK$40,'I6 Tariffs'!GJ30,FALSE)</f>
        <v>4106142.976459783</v>
      </c>
      <c r="H34" s="122"/>
      <c r="I34" s="122"/>
    </row>
    <row r="35" spans="2:12" s="3" customFormat="1" x14ac:dyDescent="0.35">
      <c r="B35" s="89" t="str">
        <f>'I6 Tariffs'!B31</f>
        <v>EA391</v>
      </c>
      <c r="C35" s="90" t="str">
        <f>'I6 Tariffs'!C31</f>
        <v>ST kVA Dem ToU (substation)</v>
      </c>
      <c r="D35" s="13" t="str">
        <f>'I6 Tariffs'!A31</f>
        <v>ST</v>
      </c>
      <c r="E35" s="128">
        <f>HLOOKUP('I2 BBM costs'!$C$2,'I6 Tariffs'!$E$6:$U$40,'I6 Tariffs'!GJ31,FALSE)</f>
        <v>0</v>
      </c>
      <c r="F35" s="128">
        <f>HLOOKUP('I2 BBM costs'!$C$2,'I6 Tariffs'!$FS$6:$GI$40,'I6 Tariffs'!GJ31,FALSE)</f>
        <v>0</v>
      </c>
      <c r="G35" s="128">
        <f>HLOOKUP('I2 BBM costs'!$C$2,'I6 Tariffs'!$BU$6:$CK$40,'I6 Tariffs'!GJ31,FALSE)</f>
        <v>0</v>
      </c>
      <c r="H35" s="122"/>
      <c r="I35" s="122"/>
    </row>
    <row r="36" spans="2:12" s="3" customFormat="1" x14ac:dyDescent="0.35">
      <c r="B36" s="89" t="str">
        <f>'I6 Tariffs'!B32</f>
        <v>EA401</v>
      </c>
      <c r="C36" s="90" t="str">
        <f>'I6 Tariffs'!C32</f>
        <v>Public lighting</v>
      </c>
      <c r="D36" s="13" t="str">
        <f>'I6 Tariffs'!A32</f>
        <v>Unmetered</v>
      </c>
      <c r="E36" s="128">
        <f>HLOOKUP('I2 BBM costs'!$C$2,'I6 Tariffs'!$E$6:$U$40,'I6 Tariffs'!GJ32,FALSE)</f>
        <v>0</v>
      </c>
      <c r="F36" s="128">
        <f>HLOOKUP('I2 BBM costs'!$C$2,'I6 Tariffs'!$FS$6:$GI$40,'I6 Tariffs'!GJ32,FALSE)</f>
        <v>87858.525517241913</v>
      </c>
      <c r="G36" s="128">
        <f>HLOOKUP('I2 BBM costs'!$C$2,'I6 Tariffs'!$BU$6:$CK$40,'I6 Tariffs'!GJ32,FALSE)</f>
        <v>0</v>
      </c>
      <c r="H36" s="122"/>
      <c r="I36" s="122"/>
    </row>
    <row r="37" spans="2:12" s="3" customFormat="1" x14ac:dyDescent="0.35">
      <c r="B37" s="89" t="str">
        <f>'I6 Tariffs'!B33</f>
        <v>EA402</v>
      </c>
      <c r="C37" s="90" t="str">
        <f>'I6 Tariffs'!C33</f>
        <v>Constant unmetered</v>
      </c>
      <c r="D37" s="13" t="str">
        <f>'I6 Tariffs'!A33</f>
        <v>Unmetered</v>
      </c>
      <c r="E37" s="128">
        <f>HLOOKUP('I2 BBM costs'!$C$2,'I6 Tariffs'!$E$6:$U$40,'I6 Tariffs'!GJ33,FALSE)</f>
        <v>0</v>
      </c>
      <c r="F37" s="128">
        <f>HLOOKUP('I2 BBM costs'!$C$2,'I6 Tariffs'!$FS$6:$GI$40,'I6 Tariffs'!GJ33,FALSE)</f>
        <v>48484.703000000001</v>
      </c>
      <c r="G37" s="128">
        <f>HLOOKUP('I2 BBM costs'!$C$2,'I6 Tariffs'!$BU$6:$CK$40,'I6 Tariffs'!GJ33,FALSE)</f>
        <v>0</v>
      </c>
      <c r="H37" s="122"/>
      <c r="I37" s="122"/>
    </row>
    <row r="38" spans="2:12" s="3" customFormat="1" x14ac:dyDescent="0.35">
      <c r="B38" s="89" t="str">
        <f>'I6 Tariffs'!B34</f>
        <v>EA403</v>
      </c>
      <c r="C38" s="90" t="str">
        <f>'I6 Tariffs'!C34</f>
        <v>EnergyLight</v>
      </c>
      <c r="D38" s="13" t="str">
        <f>'I6 Tariffs'!A34</f>
        <v>Unmetered</v>
      </c>
      <c r="E38" s="128">
        <f>HLOOKUP('I2 BBM costs'!$C$2,'I6 Tariffs'!$E$6:$U$40,'I6 Tariffs'!GJ34,FALSE)</f>
        <v>0</v>
      </c>
      <c r="F38" s="128">
        <f>HLOOKUP('I2 BBM costs'!$C$2,'I6 Tariffs'!$FS$6:$GI$40,'I6 Tariffs'!GJ34,FALSE)</f>
        <v>2752.6570821488804</v>
      </c>
      <c r="G38" s="128">
        <f>HLOOKUP('I2 BBM costs'!$C$2,'I6 Tariffs'!$BU$6:$CK$40,'I6 Tariffs'!GJ34,FALSE)</f>
        <v>0</v>
      </c>
      <c r="H38" s="122"/>
      <c r="I38" s="122"/>
    </row>
    <row r="39" spans="2:12" s="3" customFormat="1" x14ac:dyDescent="0.35">
      <c r="B39" s="89" t="str">
        <f>'I6 Tariffs'!B35</f>
        <v>EA959</v>
      </c>
      <c r="C39" s="90" t="str">
        <f>'I6 Tariffs'!C35</f>
        <v>Two-way residential (load) trial</v>
      </c>
      <c r="D39" s="13" t="str">
        <f>'I6 Tariffs'!A35</f>
        <v>LV</v>
      </c>
      <c r="E39" s="128">
        <f>HLOOKUP('I2 BBM costs'!$C$2,'I6 Tariffs'!$E$6:$U$40,'I6 Tariffs'!GJ35,FALSE)</f>
        <v>4000</v>
      </c>
      <c r="F39" s="128">
        <f>HLOOKUP('I2 BBM costs'!$C$2,'I6 Tariffs'!$FS$6:$GI$40,'I6 Tariffs'!GJ35,FALSE)</f>
        <v>22704.45242595112</v>
      </c>
      <c r="G39" s="128">
        <f>HLOOKUP('I2 BBM costs'!$C$2,'I6 Tariffs'!$BU$6:$CK$40,'I6 Tariffs'!GJ35,FALSE)</f>
        <v>0</v>
      </c>
      <c r="H39" s="122"/>
      <c r="I39" s="122"/>
    </row>
    <row r="40" spans="2:12" s="3" customFormat="1" x14ac:dyDescent="0.35">
      <c r="B40" s="89" t="str">
        <f>'I6 Tariffs'!B36</f>
        <v>EA960</v>
      </c>
      <c r="C40" s="90" t="str">
        <f>'I6 Tariffs'!C36</f>
        <v>Two-way residential (generation) trial</v>
      </c>
      <c r="D40" s="13" t="str">
        <f>'I6 Tariffs'!A36</f>
        <v>LV</v>
      </c>
      <c r="E40" s="128"/>
      <c r="F40" s="128">
        <f>HLOOKUP('I2 BBM costs'!$C$2,'I6 Tariffs'!$FS$6:$GI$40,'I6 Tariffs'!GJ36,FALSE)</f>
        <v>0</v>
      </c>
      <c r="G40" s="128">
        <f>HLOOKUP('I2 BBM costs'!$C$2,'I6 Tariffs'!$BU$6:$CK$40,'I6 Tariffs'!GJ36,FALSE)</f>
        <v>0</v>
      </c>
      <c r="H40" s="193" t="s">
        <v>9</v>
      </c>
      <c r="I40" s="194"/>
      <c r="J40" s="195"/>
      <c r="K40" s="195"/>
      <c r="L40" s="195"/>
    </row>
    <row r="41" spans="2:12" s="3" customFormat="1" x14ac:dyDescent="0.35">
      <c r="B41" s="89" t="str">
        <f>'I6 Tariffs'!B37</f>
        <v>EA961</v>
      </c>
      <c r="C41" s="90" t="str">
        <f>'I6 Tariffs'!C37</f>
        <v>Flexible Load (EV) trial</v>
      </c>
      <c r="D41" s="13" t="str">
        <f>'I6 Tariffs'!A37</f>
        <v>LV</v>
      </c>
      <c r="E41" s="128">
        <f>HLOOKUP('I2 BBM costs'!$C$2,'I6 Tariffs'!$E$6:$U$40,'I6 Tariffs'!GJ37,FALSE)</f>
        <v>100</v>
      </c>
      <c r="F41" s="128">
        <f>HLOOKUP('I2 BBM costs'!$C$2,'I6 Tariffs'!$FS$6:$GI$40,'I6 Tariffs'!GJ37,FALSE)</f>
        <v>634.36815074729884</v>
      </c>
      <c r="G41" s="128">
        <f>HLOOKUP('I2 BBM costs'!$C$2,'I6 Tariffs'!$BU$6:$CK$40,'I6 Tariffs'!GJ37,FALSE)</f>
        <v>0</v>
      </c>
      <c r="H41" s="122"/>
      <c r="I41" s="122"/>
    </row>
    <row r="42" spans="2:12" s="3" customFormat="1" x14ac:dyDescent="0.35">
      <c r="B42" s="89" t="str">
        <f>'I6 Tariffs'!B38</f>
        <v>EA962</v>
      </c>
      <c r="C42" s="90" t="str">
        <f>'I6 Tariffs'!C38</f>
        <v>Community battery (load) trial</v>
      </c>
      <c r="D42" s="13" t="str">
        <f>'I6 Tariffs'!A38</f>
        <v>LV</v>
      </c>
      <c r="E42" s="128">
        <f>HLOOKUP('I2 BBM costs'!$C$2,'I6 Tariffs'!$E$6:$U$40,'I6 Tariffs'!GJ38,FALSE)</f>
        <v>3</v>
      </c>
      <c r="F42" s="128">
        <f>HLOOKUP('I2 BBM costs'!$C$2,'I6 Tariffs'!$FS$6:$GI$40,'I6 Tariffs'!GJ38,FALSE)</f>
        <v>112.5</v>
      </c>
      <c r="G42" s="128">
        <f>HLOOKUP('I2 BBM costs'!$C$2,'I6 Tariffs'!$BU$6:$CK$40,'I6 Tariffs'!GJ38,FALSE)</f>
        <v>0</v>
      </c>
      <c r="I42" s="122"/>
    </row>
    <row r="43" spans="2:12" s="3" customFormat="1" x14ac:dyDescent="0.35">
      <c r="B43" s="89" t="str">
        <f>'I6 Tariffs'!B39</f>
        <v>EA963</v>
      </c>
      <c r="C43" s="90" t="str">
        <f>'I6 Tariffs'!C39</f>
        <v>Community battery (generation) trial</v>
      </c>
      <c r="D43" s="13" t="str">
        <f>'I6 Tariffs'!A39</f>
        <v>LV</v>
      </c>
      <c r="E43" s="128"/>
      <c r="F43" s="128">
        <f>HLOOKUP('I2 BBM costs'!$C$2,'I6 Tariffs'!$FS$6:$GI$40,'I6 Tariffs'!GJ39,FALSE)</f>
        <v>0</v>
      </c>
      <c r="G43" s="128">
        <f>HLOOKUP('I2 BBM costs'!$C$2,'I6 Tariffs'!$BU$6:$CK$40,'I6 Tariffs'!GJ39,FALSE)</f>
        <v>0</v>
      </c>
      <c r="H43" s="193" t="s">
        <v>10</v>
      </c>
      <c r="I43" s="194"/>
      <c r="J43" s="195"/>
      <c r="K43" s="195"/>
      <c r="L43" s="195"/>
    </row>
    <row r="44" spans="2:12" s="3" customFormat="1" x14ac:dyDescent="0.35">
      <c r="B44" s="89"/>
      <c r="C44" s="90"/>
      <c r="D44" s="13"/>
      <c r="E44" s="128"/>
      <c r="F44" s="128"/>
      <c r="G44" s="128"/>
      <c r="H44" s="122"/>
      <c r="I44" s="122"/>
    </row>
    <row r="45" spans="2:12" s="3" customFormat="1" x14ac:dyDescent="0.35">
      <c r="B45" s="89"/>
      <c r="C45" s="90"/>
      <c r="D45" s="13"/>
      <c r="E45" s="128"/>
      <c r="F45" s="128"/>
      <c r="G45" s="128"/>
      <c r="H45" s="122"/>
      <c r="I45" s="122"/>
    </row>
    <row r="46" spans="2:12" s="3" customFormat="1" x14ac:dyDescent="0.35">
      <c r="B46" s="33" t="s">
        <v>11</v>
      </c>
      <c r="C46" s="33"/>
      <c r="D46" s="33"/>
      <c r="E46" s="105">
        <f>SUM(E11:E45)</f>
        <v>2268232.986195046</v>
      </c>
      <c r="F46" s="105">
        <f>SUM(F11:F45)</f>
        <v>21104507.783809438</v>
      </c>
      <c r="G46" s="105">
        <f>SUM(G11:G45)</f>
        <v>40761793.408861868</v>
      </c>
      <c r="H46" s="122"/>
      <c r="I46" s="122"/>
    </row>
    <row r="47" spans="2:12" s="3" customFormat="1" x14ac:dyDescent="0.35">
      <c r="E47" s="122"/>
      <c r="F47" s="122"/>
      <c r="G47" s="122"/>
      <c r="H47" s="122"/>
      <c r="I47" s="122"/>
    </row>
    <row r="48" spans="2:12" s="3" customFormat="1" x14ac:dyDescent="0.35">
      <c r="E48" s="122"/>
      <c r="F48" s="122"/>
      <c r="G48" s="122"/>
      <c r="H48" s="122"/>
      <c r="I48" s="122"/>
    </row>
    <row r="49" spans="2:7" x14ac:dyDescent="0.35">
      <c r="B49" s="89" t="s">
        <v>12</v>
      </c>
      <c r="C49" s="94" t="str">
        <f>'I6 Tariffs'!C43</f>
        <v>T TCRNPs</v>
      </c>
      <c r="D49" s="94" t="s">
        <v>13</v>
      </c>
      <c r="E49" s="128">
        <f>INDEX('I6 Tariffs'!$Q$43:$U$43,1,MATCH('I2 BBM costs'!$C$2,'I6 Tariffs'!$Q$6:$U$6,0))</f>
        <v>3</v>
      </c>
      <c r="F49" s="128">
        <f>INDEX('I6 Tariffs'!$GE$43:$GI$43,1,MATCH('I2 BBM costs'!$C$2,'I6 Tariffs'!$GE$6:$GI$6,0))</f>
        <v>369011.00770312501</v>
      </c>
      <c r="G49" s="128">
        <f>INDEX('I6 Tariffs'!$CG$43:$CK$43,1,MATCH('I2 BBM costs'!$C$2,'I6 Tariffs'!$CG$6:$CK$6,0))</f>
        <v>1056948</v>
      </c>
    </row>
  </sheetData>
  <pageMargins left="0.25" right="0.25" top="0.75" bottom="0.75" header="0.3" footer="0.3"/>
  <pageSetup paperSize="8" scale="84" orientation="portrait" r:id="rId1"/>
  <headerFooter>
    <oddFooter>&amp;L_x000D_&amp;1#&amp;"Calibri"&amp;8&amp;K000000 For Official use only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FFFFCC"/>
    <pageSetUpPr fitToPage="1"/>
  </sheetPr>
  <dimension ref="A1:AN182"/>
  <sheetViews>
    <sheetView showGridLines="0" topLeftCell="A114" zoomScale="70" zoomScaleNormal="70" zoomScaleSheetLayoutView="55" workbookViewId="0">
      <selection activeCell="A41" sqref="A41"/>
    </sheetView>
  </sheetViews>
  <sheetFormatPr defaultColWidth="9.08984375" defaultRowHeight="15.5" x14ac:dyDescent="0.35"/>
  <cols>
    <col min="1" max="1" width="23.90625" style="2" customWidth="1"/>
    <col min="2" max="2" width="56.6328125" style="2" bestFit="1" customWidth="1"/>
    <col min="3" max="7" width="16.6328125" style="2" customWidth="1"/>
    <col min="8" max="8" width="13.08984375" style="3" customWidth="1"/>
    <col min="9" max="9" width="14.90625" style="3" customWidth="1"/>
    <col min="10" max="10" width="54.54296875" style="3" bestFit="1" customWidth="1"/>
    <col min="11" max="11" width="26.54296875" style="3" customWidth="1"/>
    <col min="12" max="30" width="19.90625" style="3" customWidth="1"/>
    <col min="31" max="36" width="19.90625" style="2" customWidth="1"/>
    <col min="37" max="40" width="19.54296875" style="2" customWidth="1"/>
    <col min="41" max="16384" width="9.08984375" style="2"/>
  </cols>
  <sheetData>
    <row r="1" spans="1:40" ht="18" x14ac:dyDescent="0.4">
      <c r="A1" s="1" t="str">
        <f ca="1">MID(CELL("filename",A2),FIND("]",CELL("filename",A2))+1,256)</f>
        <v>I2 BBM costs</v>
      </c>
    </row>
    <row r="2" spans="1:40" ht="46.5" x14ac:dyDescent="0.35">
      <c r="A2" s="4" t="s">
        <v>14</v>
      </c>
      <c r="B2" s="37" t="s">
        <v>15</v>
      </c>
      <c r="C2" s="38" t="s">
        <v>16</v>
      </c>
      <c r="N2" s="23" t="s">
        <v>17</v>
      </c>
    </row>
    <row r="3" spans="1:40" x14ac:dyDescent="0.35">
      <c r="N3" s="23" t="s">
        <v>18</v>
      </c>
    </row>
    <row r="4" spans="1:40" ht="23.25" customHeight="1" x14ac:dyDescent="0.4">
      <c r="B4" s="6" t="s">
        <v>19</v>
      </c>
      <c r="C4" s="6"/>
      <c r="D4" s="3"/>
      <c r="E4" s="3"/>
      <c r="F4" s="3"/>
      <c r="G4" s="3"/>
    </row>
    <row r="5" spans="1:40" x14ac:dyDescent="0.35">
      <c r="D5" s="3"/>
      <c r="E5" s="3"/>
      <c r="F5" s="3"/>
      <c r="G5" s="3"/>
    </row>
    <row r="6" spans="1:40" x14ac:dyDescent="0.35">
      <c r="B6" s="10"/>
      <c r="C6" s="11" t="s">
        <v>20</v>
      </c>
      <c r="D6" s="3"/>
      <c r="E6" s="3"/>
      <c r="F6" s="3"/>
      <c r="G6" s="3"/>
    </row>
    <row r="7" spans="1:40" x14ac:dyDescent="0.35">
      <c r="B7" s="13" t="s">
        <v>21</v>
      </c>
      <c r="C7" s="22">
        <v>1</v>
      </c>
      <c r="D7" s="3"/>
      <c r="E7" s="3"/>
      <c r="F7" s="3"/>
      <c r="G7" s="3"/>
    </row>
    <row r="8" spans="1:40" s="3" customFormat="1" x14ac:dyDescent="0.35">
      <c r="A8" s="2"/>
      <c r="B8" s="13" t="s">
        <v>22</v>
      </c>
      <c r="C8" s="22">
        <v>0.75</v>
      </c>
      <c r="AE8" s="2"/>
      <c r="AF8" s="2"/>
      <c r="AG8" s="2"/>
      <c r="AH8" s="2"/>
      <c r="AI8" s="2"/>
      <c r="AJ8" s="2"/>
      <c r="AK8" s="2"/>
      <c r="AL8" s="2"/>
      <c r="AM8" s="2"/>
      <c r="AN8" s="2"/>
    </row>
    <row r="9" spans="1:40" s="3" customFormat="1" x14ac:dyDescent="0.35">
      <c r="A9" s="2"/>
      <c r="B9" s="13" t="s">
        <v>23</v>
      </c>
      <c r="C9" s="22">
        <v>0.25</v>
      </c>
      <c r="AE9" s="2"/>
      <c r="AF9" s="2"/>
      <c r="AG9" s="2"/>
      <c r="AH9" s="2"/>
      <c r="AI9" s="2"/>
      <c r="AJ9" s="2"/>
      <c r="AK9" s="2"/>
      <c r="AL9" s="2"/>
      <c r="AM9" s="2"/>
      <c r="AN9" s="2"/>
    </row>
    <row r="10" spans="1:40" s="3" customFormat="1" x14ac:dyDescent="0.35">
      <c r="A10" s="2"/>
      <c r="B10" s="13" t="s">
        <v>24</v>
      </c>
      <c r="C10" s="22">
        <v>1</v>
      </c>
      <c r="AE10" s="2"/>
      <c r="AF10" s="2"/>
      <c r="AG10" s="2"/>
      <c r="AH10" s="2"/>
      <c r="AI10" s="2"/>
      <c r="AJ10" s="2"/>
      <c r="AK10" s="2"/>
      <c r="AL10" s="2"/>
      <c r="AM10" s="2"/>
      <c r="AN10" s="2"/>
    </row>
    <row r="12" spans="1:40" s="3" customFormat="1" ht="20" x14ac:dyDescent="0.4">
      <c r="A12" s="2"/>
      <c r="B12" s="6" t="s">
        <v>25</v>
      </c>
      <c r="C12" s="6"/>
      <c r="D12" s="2"/>
      <c r="E12" s="2"/>
      <c r="F12" s="2"/>
      <c r="G12" s="2"/>
      <c r="AE12" s="2"/>
      <c r="AF12" s="2"/>
      <c r="AG12" s="2"/>
      <c r="AH12" s="2"/>
      <c r="AI12" s="2"/>
      <c r="AJ12" s="2"/>
      <c r="AK12" s="2"/>
      <c r="AL12" s="2"/>
      <c r="AM12" s="2"/>
      <c r="AN12" s="2"/>
    </row>
    <row r="14" spans="1:40" s="3" customFormat="1" x14ac:dyDescent="0.35">
      <c r="A14" s="2"/>
      <c r="B14" s="17" t="s">
        <v>26</v>
      </c>
      <c r="C14" s="17"/>
      <c r="D14" s="2"/>
      <c r="E14" s="2"/>
      <c r="F14" s="2"/>
      <c r="G14" s="2"/>
      <c r="AE14" s="2"/>
      <c r="AF14" s="2"/>
      <c r="AG14" s="2"/>
      <c r="AH14" s="2"/>
      <c r="AI14" s="2"/>
      <c r="AJ14" s="2"/>
      <c r="AK14" s="2"/>
      <c r="AL14" s="2"/>
      <c r="AM14" s="2"/>
      <c r="AN14" s="2"/>
    </row>
    <row r="16" spans="1:40" s="3" customFormat="1" x14ac:dyDescent="0.35">
      <c r="A16" s="2"/>
      <c r="B16" s="10"/>
      <c r="C16" s="25" t="str">
        <f>C2</f>
        <v>2024-25</v>
      </c>
      <c r="AA16" s="2"/>
      <c r="AB16" s="2"/>
      <c r="AC16" s="2"/>
      <c r="AD16" s="2"/>
      <c r="AE16" s="2"/>
      <c r="AF16" s="2"/>
      <c r="AG16" s="2"/>
      <c r="AH16" s="2"/>
      <c r="AI16" s="2"/>
      <c r="AJ16" s="2"/>
    </row>
    <row r="17" spans="1:36" s="3" customFormat="1" x14ac:dyDescent="0.35">
      <c r="A17" s="2"/>
      <c r="B17" s="13" t="s">
        <v>27</v>
      </c>
      <c r="C17" s="42">
        <f>HLOOKUP($C$16,'I4 PTRM Revenue data'!$C$5:$G$10,2,FALSE)</f>
        <v>860.94682319429364</v>
      </c>
      <c r="E17"/>
      <c r="AA17" s="2"/>
      <c r="AB17" s="2"/>
      <c r="AC17" s="2"/>
      <c r="AD17" s="2"/>
      <c r="AE17" s="2"/>
      <c r="AF17" s="2"/>
      <c r="AG17" s="2"/>
      <c r="AH17" s="2"/>
      <c r="AI17" s="2"/>
      <c r="AJ17" s="2"/>
    </row>
    <row r="18" spans="1:36" s="3" customFormat="1" x14ac:dyDescent="0.35">
      <c r="A18" s="2"/>
      <c r="B18" s="13" t="s">
        <v>28</v>
      </c>
      <c r="C18" s="42">
        <f>HLOOKUP($C$16,'I4 PTRM Revenue data'!$C$5:$G$10,3,FALSE)</f>
        <v>108.57365434136494</v>
      </c>
      <c r="E18"/>
      <c r="AA18" s="2"/>
      <c r="AB18" s="2"/>
      <c r="AC18" s="2"/>
      <c r="AD18" s="2"/>
      <c r="AE18" s="2"/>
      <c r="AF18" s="2"/>
      <c r="AG18" s="2"/>
      <c r="AH18" s="2"/>
      <c r="AI18" s="2"/>
      <c r="AJ18" s="2"/>
    </row>
    <row r="19" spans="1:36" s="3" customFormat="1" x14ac:dyDescent="0.35">
      <c r="A19" s="2"/>
      <c r="B19" s="13" t="s">
        <v>29</v>
      </c>
      <c r="C19" s="42">
        <f>HLOOKUP($C$16,'I4 PTRM Revenue data'!$C$5:$G$10,4,FALSE)</f>
        <v>427.3</v>
      </c>
      <c r="E19"/>
      <c r="AA19" s="2"/>
      <c r="AB19" s="2"/>
      <c r="AC19" s="2"/>
      <c r="AD19" s="2"/>
      <c r="AE19" s="2"/>
      <c r="AF19" s="2"/>
      <c r="AG19" s="2"/>
      <c r="AH19" s="2"/>
      <c r="AI19" s="2"/>
      <c r="AJ19" s="2"/>
    </row>
    <row r="20" spans="1:36" s="3" customFormat="1" x14ac:dyDescent="0.35">
      <c r="A20" s="2"/>
      <c r="B20" s="13" t="s">
        <v>30</v>
      </c>
      <c r="C20" s="42">
        <f>HLOOKUP($C$16,'I4 PTRM Revenue data'!$C$5:$G$10,5,FALSE)</f>
        <v>104.47193246282303</v>
      </c>
      <c r="D20" s="98"/>
      <c r="E20"/>
      <c r="AA20" s="2"/>
      <c r="AB20" s="2"/>
      <c r="AC20" s="2"/>
      <c r="AD20" s="2"/>
      <c r="AE20" s="2"/>
      <c r="AF20" s="2"/>
      <c r="AG20" s="2"/>
      <c r="AH20" s="2"/>
      <c r="AI20" s="2"/>
      <c r="AJ20" s="2"/>
    </row>
    <row r="21" spans="1:36" s="3" customFormat="1" x14ac:dyDescent="0.35">
      <c r="A21" s="2"/>
      <c r="B21" s="13" t="s">
        <v>31</v>
      </c>
      <c r="C21" s="42">
        <f>HLOOKUP($C$16,'I4 PTRM Revenue data'!$C$5:$G$10,6,FALSE)</f>
        <v>44.44485331280805</v>
      </c>
      <c r="E21"/>
      <c r="AA21" s="2"/>
      <c r="AB21" s="2"/>
      <c r="AC21" s="2"/>
      <c r="AD21" s="2"/>
      <c r="AE21" s="2"/>
      <c r="AF21" s="2"/>
      <c r="AG21" s="2"/>
      <c r="AH21" s="2"/>
      <c r="AI21" s="2"/>
      <c r="AJ21" s="2"/>
    </row>
    <row r="22" spans="1:36" s="3" customFormat="1" x14ac:dyDescent="0.35">
      <c r="A22" s="2"/>
      <c r="B22" s="460" t="s">
        <v>11</v>
      </c>
      <c r="C22" s="459">
        <f>SUM(C17:C21)</f>
        <v>1545.7372633112896</v>
      </c>
      <c r="E22"/>
      <c r="AA22" s="2"/>
      <c r="AB22" s="2"/>
      <c r="AC22" s="2"/>
      <c r="AD22" s="2"/>
      <c r="AE22" s="2"/>
      <c r="AF22" s="2"/>
      <c r="AG22" s="2"/>
      <c r="AH22" s="2"/>
      <c r="AI22" s="2"/>
      <c r="AJ22" s="2"/>
    </row>
    <row r="23" spans="1:36" x14ac:dyDescent="0.35">
      <c r="C23" s="85"/>
      <c r="D23" s="3"/>
      <c r="E23" s="3"/>
      <c r="F23" s="3"/>
      <c r="G23" s="3"/>
      <c r="AA23" s="2"/>
      <c r="AB23" s="2"/>
      <c r="AC23" s="2"/>
      <c r="AD23" s="2"/>
    </row>
    <row r="24" spans="1:36" x14ac:dyDescent="0.35">
      <c r="D24" s="3"/>
      <c r="E24" s="3"/>
      <c r="F24" s="3"/>
      <c r="G24" s="3"/>
      <c r="AA24" s="2"/>
      <c r="AB24" s="2"/>
      <c r="AC24" s="2"/>
      <c r="AD24" s="2"/>
    </row>
    <row r="25" spans="1:36" s="3" customFormat="1" x14ac:dyDescent="0.35">
      <c r="A25" s="2"/>
      <c r="B25" s="17" t="s">
        <v>32</v>
      </c>
      <c r="C25" s="17"/>
      <c r="D25" s="17"/>
      <c r="E25" s="17"/>
      <c r="F25" s="17"/>
      <c r="G25" s="17"/>
      <c r="H25" s="17"/>
      <c r="AA25" s="2"/>
      <c r="AB25" s="2"/>
      <c r="AC25" s="2"/>
      <c r="AD25" s="2"/>
      <c r="AE25" s="2"/>
      <c r="AF25" s="2"/>
      <c r="AG25" s="2"/>
      <c r="AH25" s="2"/>
      <c r="AI25" s="2"/>
      <c r="AJ25" s="2"/>
    </row>
    <row r="26" spans="1:36" x14ac:dyDescent="0.35">
      <c r="D26" s="3"/>
      <c r="E26" s="3"/>
      <c r="F26" s="3"/>
      <c r="G26" s="3"/>
      <c r="AA26" s="2"/>
      <c r="AB26" s="2"/>
      <c r="AC26" s="2"/>
      <c r="AD26" s="2"/>
    </row>
    <row r="27" spans="1:36" s="3" customFormat="1" x14ac:dyDescent="0.35">
      <c r="A27" s="2"/>
      <c r="B27" s="469" t="s">
        <v>33</v>
      </c>
      <c r="C27" s="2"/>
      <c r="AA27" s="2"/>
      <c r="AB27" s="2"/>
      <c r="AC27" s="2"/>
      <c r="AD27" s="2"/>
      <c r="AE27" s="2"/>
      <c r="AF27" s="2"/>
      <c r="AG27" s="2"/>
      <c r="AH27" s="2"/>
      <c r="AI27" s="2"/>
      <c r="AJ27" s="2"/>
    </row>
    <row r="28" spans="1:36" s="3" customFormat="1" x14ac:dyDescent="0.35">
      <c r="A28" s="2"/>
      <c r="B28" s="8"/>
      <c r="C28" s="2"/>
      <c r="AA28" s="2"/>
      <c r="AB28" s="2"/>
      <c r="AC28" s="2"/>
      <c r="AD28" s="2"/>
      <c r="AE28" s="2"/>
      <c r="AF28" s="2"/>
      <c r="AG28" s="2"/>
      <c r="AH28" s="2"/>
      <c r="AI28" s="2"/>
      <c r="AJ28" s="2"/>
    </row>
    <row r="29" spans="1:36" s="3" customFormat="1" x14ac:dyDescent="0.35">
      <c r="A29" s="2"/>
      <c r="B29" s="2"/>
      <c r="C29" s="18"/>
      <c r="AA29" s="2"/>
      <c r="AB29" s="2"/>
      <c r="AC29" s="2"/>
      <c r="AD29" s="2"/>
      <c r="AE29" s="2"/>
      <c r="AF29" s="2"/>
      <c r="AG29" s="2"/>
      <c r="AH29" s="2"/>
      <c r="AI29" s="2"/>
      <c r="AJ29" s="2"/>
    </row>
    <row r="30" spans="1:36" s="3" customFormat="1" x14ac:dyDescent="0.35">
      <c r="A30" s="2"/>
      <c r="B30" s="10"/>
      <c r="C30" s="24" t="s">
        <v>34</v>
      </c>
      <c r="D30" s="12"/>
      <c r="E30" s="12"/>
      <c r="F30" s="12"/>
      <c r="G30" s="12"/>
      <c r="H30" s="12"/>
      <c r="AA30" s="2"/>
      <c r="AB30" s="2"/>
      <c r="AC30" s="2"/>
      <c r="AD30" s="2"/>
      <c r="AE30" s="2"/>
      <c r="AF30" s="2"/>
      <c r="AG30" s="2"/>
      <c r="AH30" s="2"/>
      <c r="AI30" s="2"/>
      <c r="AJ30" s="2"/>
    </row>
    <row r="31" spans="1:36" s="3" customFormat="1" ht="31" x14ac:dyDescent="0.35">
      <c r="A31" s="2"/>
      <c r="B31" s="10"/>
      <c r="C31" s="24" t="str">
        <f>C2</f>
        <v>2024-25</v>
      </c>
      <c r="D31" s="12" t="s">
        <v>35</v>
      </c>
      <c r="E31" s="12" t="s">
        <v>36</v>
      </c>
      <c r="F31" s="12" t="s">
        <v>37</v>
      </c>
      <c r="G31" s="12" t="s">
        <v>38</v>
      </c>
      <c r="H31" s="12" t="s">
        <v>17</v>
      </c>
      <c r="AA31" s="2"/>
      <c r="AB31" s="2"/>
      <c r="AC31" s="2"/>
      <c r="AD31" s="2"/>
      <c r="AE31" s="2"/>
      <c r="AF31" s="2"/>
      <c r="AG31" s="2"/>
      <c r="AH31" s="2"/>
      <c r="AI31" s="2"/>
      <c r="AJ31" s="2"/>
    </row>
    <row r="32" spans="1:36" s="3" customFormat="1" x14ac:dyDescent="0.35">
      <c r="A32" s="2"/>
      <c r="B32" s="13" t="str">
        <f>'I5 Opex costs'!B6</f>
        <v>Contact Centre</v>
      </c>
      <c r="C32" s="42">
        <f>HLOOKUP($C$31,'I5 Opex costs'!$B$5:$G$26,'I5 Opex costs'!A6,FALSE)*HLOOKUP('I2 BBM costs'!$C$31,'I4 PTRM Revenue data'!$B$15:$G$17,3,FALSE)</f>
        <v>5.0349697413127057</v>
      </c>
      <c r="D32" s="16">
        <v>1</v>
      </c>
      <c r="E32" s="19">
        <f>1-D32</f>
        <v>0</v>
      </c>
      <c r="F32" s="16">
        <v>0</v>
      </c>
      <c r="G32" s="20">
        <f>1-F32</f>
        <v>1</v>
      </c>
      <c r="H32" s="21" t="s">
        <v>17</v>
      </c>
      <c r="K32" s="95"/>
      <c r="AA32" s="2"/>
      <c r="AB32" s="2"/>
      <c r="AC32" s="2"/>
      <c r="AD32" s="2"/>
      <c r="AE32" s="2"/>
      <c r="AF32" s="2"/>
      <c r="AG32" s="2"/>
      <c r="AH32" s="2"/>
      <c r="AI32" s="2"/>
      <c r="AJ32" s="2"/>
    </row>
    <row r="33" spans="1:36" s="3" customFormat="1" x14ac:dyDescent="0.35">
      <c r="A33" s="2"/>
      <c r="B33" s="13" t="str">
        <f>'I5 Opex costs'!B7</f>
        <v>Customer Operations</v>
      </c>
      <c r="C33" s="42">
        <f>HLOOKUP($C$31,'I5 Opex costs'!$B$5:$G$26,'I5 Opex costs'!A7,FALSE)*HLOOKUP('I2 BBM costs'!$C$31,'I4 PTRM Revenue data'!$B$15:$G$17,3,FALSE)</f>
        <v>15.391562744326732</v>
      </c>
      <c r="D33" s="16">
        <v>1</v>
      </c>
      <c r="E33" s="19">
        <f t="shared" ref="E33:E55" si="0">1-D33</f>
        <v>0</v>
      </c>
      <c r="F33" s="16">
        <v>1</v>
      </c>
      <c r="G33" s="20">
        <f t="shared" ref="G33:G55" si="1">1-F33</f>
        <v>0</v>
      </c>
      <c r="H33" s="21" t="s">
        <v>17</v>
      </c>
      <c r="K33" s="95"/>
      <c r="AA33" s="2"/>
      <c r="AB33" s="2"/>
      <c r="AC33" s="2"/>
      <c r="AD33" s="2"/>
      <c r="AE33" s="2"/>
      <c r="AF33" s="2"/>
      <c r="AG33" s="2"/>
      <c r="AH33" s="2"/>
      <c r="AI33" s="2"/>
      <c r="AJ33" s="2"/>
    </row>
    <row r="34" spans="1:36" s="3" customFormat="1" x14ac:dyDescent="0.35">
      <c r="A34" s="2"/>
      <c r="B34" s="13" t="str">
        <f>'I5 Opex costs'!B8</f>
        <v>Data Operations</v>
      </c>
      <c r="C34" s="42">
        <f>HLOOKUP($C$31,'I5 Opex costs'!$B$5:$G$26,'I5 Opex costs'!A8,FALSE)*HLOOKUP('I2 BBM costs'!$C$31,'I4 PTRM Revenue data'!$B$15:$G$17,3,FALSE)</f>
        <v>7.0084180842426731</v>
      </c>
      <c r="D34" s="16">
        <v>1</v>
      </c>
      <c r="E34" s="19">
        <f t="shared" si="0"/>
        <v>0</v>
      </c>
      <c r="F34" s="16">
        <v>1</v>
      </c>
      <c r="G34" s="20">
        <f t="shared" si="1"/>
        <v>0</v>
      </c>
      <c r="H34" s="21" t="s">
        <v>17</v>
      </c>
      <c r="K34" s="95"/>
      <c r="AA34" s="2"/>
      <c r="AB34" s="2"/>
      <c r="AC34" s="2"/>
      <c r="AD34" s="2"/>
      <c r="AE34" s="2"/>
      <c r="AF34" s="2"/>
      <c r="AG34" s="2"/>
      <c r="AH34" s="2"/>
      <c r="AI34" s="2"/>
      <c r="AJ34" s="2"/>
    </row>
    <row r="35" spans="1:36" s="3" customFormat="1" x14ac:dyDescent="0.35">
      <c r="A35" s="2"/>
      <c r="B35" s="13" t="str">
        <f>'I5 Opex costs'!B9</f>
        <v>Engineering, Planning &amp; Project Management</v>
      </c>
      <c r="C35" s="42">
        <f>HLOOKUP($C$31,'I5 Opex costs'!$B$5:$G$26,'I5 Opex costs'!A9,FALSE)*HLOOKUP('I2 BBM costs'!$C$31,'I4 PTRM Revenue data'!$B$15:$G$17,3,FALSE)</f>
        <v>44.818220563535924</v>
      </c>
      <c r="D35" s="16">
        <v>0</v>
      </c>
      <c r="E35" s="19">
        <f t="shared" si="0"/>
        <v>1</v>
      </c>
      <c r="F35" s="16">
        <v>0</v>
      </c>
      <c r="G35" s="20">
        <f t="shared" si="1"/>
        <v>1</v>
      </c>
      <c r="H35" s="21" t="s">
        <v>17</v>
      </c>
      <c r="K35" s="95"/>
      <c r="AA35" s="2"/>
      <c r="AB35" s="2"/>
      <c r="AC35" s="2"/>
      <c r="AD35" s="2"/>
      <c r="AE35" s="2"/>
      <c r="AF35" s="2"/>
      <c r="AG35" s="2"/>
      <c r="AH35" s="2"/>
      <c r="AI35" s="2"/>
      <c r="AJ35" s="2"/>
    </row>
    <row r="36" spans="1:36" s="3" customFormat="1" x14ac:dyDescent="0.35">
      <c r="A36" s="2"/>
      <c r="B36" s="13" t="str">
        <f>'I5 Opex costs'!B10</f>
        <v>Finance Function</v>
      </c>
      <c r="C36" s="42">
        <f>HLOOKUP($C$31,'I5 Opex costs'!$B$5:$G$26,'I5 Opex costs'!A10,FALSE)*HLOOKUP('I2 BBM costs'!$C$31,'I4 PTRM Revenue data'!$B$15:$G$17,3,FALSE)</f>
        <v>11.265585432268869</v>
      </c>
      <c r="D36" s="16">
        <v>0</v>
      </c>
      <c r="E36" s="19">
        <f t="shared" si="0"/>
        <v>1</v>
      </c>
      <c r="F36" s="16">
        <v>0</v>
      </c>
      <c r="G36" s="20">
        <f t="shared" si="1"/>
        <v>1</v>
      </c>
      <c r="H36" s="21" t="s">
        <v>17</v>
      </c>
      <c r="K36" s="95"/>
      <c r="AA36" s="2"/>
      <c r="AB36" s="2"/>
      <c r="AC36" s="2"/>
      <c r="AD36" s="2"/>
      <c r="AE36" s="2"/>
      <c r="AF36" s="2"/>
      <c r="AG36" s="2"/>
      <c r="AH36" s="2"/>
      <c r="AI36" s="2"/>
      <c r="AJ36" s="2"/>
    </row>
    <row r="37" spans="1:36" s="3" customFormat="1" x14ac:dyDescent="0.35">
      <c r="A37" s="2"/>
      <c r="B37" s="13" t="str">
        <f>'I5 Opex costs'!B11</f>
        <v>Information Communication &amp; Technology</v>
      </c>
      <c r="C37" s="42">
        <f>HLOOKUP($C$31,'I5 Opex costs'!$B$5:$G$26,'I5 Opex costs'!A11,FALSE)*HLOOKUP('I2 BBM costs'!$C$31,'I4 PTRM Revenue data'!$B$15:$G$17,3,FALSE)</f>
        <v>46.947192616168195</v>
      </c>
      <c r="D37" s="16">
        <v>0.2</v>
      </c>
      <c r="E37" s="19">
        <f t="shared" si="0"/>
        <v>0.8</v>
      </c>
      <c r="F37" s="16">
        <v>0</v>
      </c>
      <c r="G37" s="20">
        <f t="shared" si="1"/>
        <v>1</v>
      </c>
      <c r="H37" s="21" t="s">
        <v>17</v>
      </c>
      <c r="K37" s="95"/>
      <c r="AA37" s="2"/>
      <c r="AB37" s="2"/>
      <c r="AC37" s="2"/>
      <c r="AD37" s="2"/>
      <c r="AE37" s="2"/>
      <c r="AF37" s="2"/>
      <c r="AG37" s="2"/>
      <c r="AH37" s="2"/>
      <c r="AI37" s="2"/>
      <c r="AJ37" s="2"/>
    </row>
    <row r="38" spans="1:36" s="3" customFormat="1" x14ac:dyDescent="0.35">
      <c r="A38" s="2"/>
      <c r="B38" s="13" t="str">
        <f>'I5 Opex costs'!B12</f>
        <v>Insurance</v>
      </c>
      <c r="C38" s="42">
        <f>HLOOKUP($C$31,'I5 Opex costs'!$B$5:$G$26,'I5 Opex costs'!A12,FALSE)*HLOOKUP('I2 BBM costs'!$C$31,'I4 PTRM Revenue data'!$B$15:$G$17,3,FALSE)</f>
        <v>5.2023832486889372</v>
      </c>
      <c r="D38" s="16">
        <v>0</v>
      </c>
      <c r="E38" s="19">
        <f t="shared" si="0"/>
        <v>1</v>
      </c>
      <c r="F38" s="16">
        <v>0</v>
      </c>
      <c r="G38" s="20">
        <f t="shared" si="1"/>
        <v>1</v>
      </c>
      <c r="H38" s="21" t="s">
        <v>17</v>
      </c>
      <c r="K38" s="95"/>
      <c r="AA38" s="2"/>
      <c r="AB38" s="2"/>
      <c r="AC38" s="2"/>
      <c r="AD38" s="2"/>
      <c r="AE38" s="2"/>
      <c r="AF38" s="2"/>
      <c r="AG38" s="2"/>
      <c r="AH38" s="2"/>
      <c r="AI38" s="2"/>
      <c r="AJ38" s="2"/>
    </row>
    <row r="39" spans="1:36" s="3" customFormat="1" x14ac:dyDescent="0.35">
      <c r="A39" s="2"/>
      <c r="B39" s="13" t="str">
        <f>'I5 Opex costs'!B13</f>
        <v>Management</v>
      </c>
      <c r="C39" s="42">
        <f>HLOOKUP($C$31,'I5 Opex costs'!$B$5:$G$26,'I5 Opex costs'!A13,FALSE)*HLOOKUP('I2 BBM costs'!$C$31,'I4 PTRM Revenue data'!$B$15:$G$17,3,FALSE)</f>
        <v>35.051785211264793</v>
      </c>
      <c r="D39" s="16">
        <v>0.8</v>
      </c>
      <c r="E39" s="19">
        <f t="shared" si="0"/>
        <v>0.19999999999999996</v>
      </c>
      <c r="F39" s="16">
        <v>0.3</v>
      </c>
      <c r="G39" s="20">
        <f t="shared" si="1"/>
        <v>0.7</v>
      </c>
      <c r="H39" s="21" t="s">
        <v>17</v>
      </c>
      <c r="K39" s="95"/>
      <c r="AA39" s="2"/>
      <c r="AB39" s="2"/>
      <c r="AC39" s="2"/>
      <c r="AD39" s="2"/>
      <c r="AE39" s="2"/>
      <c r="AF39" s="2"/>
      <c r="AG39" s="2"/>
      <c r="AH39" s="2"/>
      <c r="AI39" s="2"/>
      <c r="AJ39" s="2"/>
    </row>
    <row r="40" spans="1:36" s="3" customFormat="1" x14ac:dyDescent="0.35">
      <c r="A40" s="2"/>
      <c r="B40" s="13" t="str">
        <f>'I5 Opex costs'!B14</f>
        <v>Metering</v>
      </c>
      <c r="C40" s="42">
        <f>HLOOKUP($C$31,'I5 Opex costs'!$B$5:$G$26,'I5 Opex costs'!A14,FALSE)*HLOOKUP('I2 BBM costs'!$C$31,'I4 PTRM Revenue data'!$B$15:$G$17,3,FALSE)</f>
        <v>1.7728187280246785</v>
      </c>
      <c r="D40" s="16">
        <v>0.6</v>
      </c>
      <c r="E40" s="19">
        <f t="shared" si="0"/>
        <v>0.4</v>
      </c>
      <c r="F40" s="16">
        <v>1</v>
      </c>
      <c r="G40" s="20">
        <f t="shared" si="1"/>
        <v>0</v>
      </c>
      <c r="H40" s="21" t="s">
        <v>17</v>
      </c>
      <c r="K40" s="95"/>
      <c r="AA40" s="2"/>
      <c r="AB40" s="2"/>
      <c r="AC40" s="2"/>
      <c r="AD40" s="2"/>
      <c r="AE40" s="2"/>
      <c r="AF40" s="2"/>
      <c r="AG40" s="2"/>
      <c r="AH40" s="2"/>
      <c r="AI40" s="2"/>
      <c r="AJ40" s="2"/>
    </row>
    <row r="41" spans="1:36" s="3" customFormat="1" x14ac:dyDescent="0.35">
      <c r="A41" s="2"/>
      <c r="B41" s="13" t="str">
        <f>'I5 Opex costs'!B15</f>
        <v>System Control</v>
      </c>
      <c r="C41" s="42">
        <f>HLOOKUP($C$31,'I5 Opex costs'!$B$5:$G$26,'I5 Opex costs'!A15,FALSE)*HLOOKUP('I2 BBM costs'!$C$31,'I4 PTRM Revenue data'!$B$15:$G$17,3,FALSE)</f>
        <v>17.651657657285373</v>
      </c>
      <c r="D41" s="16">
        <v>1</v>
      </c>
      <c r="E41" s="19">
        <f t="shared" si="0"/>
        <v>0</v>
      </c>
      <c r="F41" s="16">
        <v>0.8</v>
      </c>
      <c r="G41" s="20">
        <f t="shared" si="1"/>
        <v>0.19999999999999996</v>
      </c>
      <c r="H41" s="21" t="s">
        <v>17</v>
      </c>
      <c r="K41" s="95"/>
      <c r="AA41" s="2"/>
      <c r="AB41" s="2"/>
      <c r="AC41" s="2"/>
      <c r="AD41" s="2"/>
      <c r="AE41" s="2"/>
      <c r="AF41" s="2"/>
      <c r="AG41" s="2"/>
      <c r="AH41" s="2"/>
      <c r="AI41" s="2"/>
      <c r="AJ41" s="2"/>
    </row>
    <row r="42" spans="1:36" s="3" customFormat="1" x14ac:dyDescent="0.35">
      <c r="A42" s="2"/>
      <c r="B42" s="13" t="str">
        <f>'I5 Opex costs'!B16</f>
        <v>Inspection</v>
      </c>
      <c r="C42" s="42">
        <f>HLOOKUP($C$31,'I5 Opex costs'!$B$5:$G$26,'I5 Opex costs'!A16,FALSE)*HLOOKUP('I2 BBM costs'!$C$31,'I4 PTRM Revenue data'!$B$15:$G$17,3,FALSE)</f>
        <v>79.420994016938593</v>
      </c>
      <c r="D42" s="16">
        <v>0</v>
      </c>
      <c r="E42" s="19">
        <f t="shared" si="0"/>
        <v>1</v>
      </c>
      <c r="F42" s="16">
        <v>0</v>
      </c>
      <c r="G42" s="20">
        <f t="shared" si="1"/>
        <v>1</v>
      </c>
      <c r="H42" s="21" t="s">
        <v>17</v>
      </c>
      <c r="K42" s="95"/>
      <c r="AA42" s="2"/>
      <c r="AB42" s="2"/>
      <c r="AC42" s="2"/>
      <c r="AD42" s="2"/>
      <c r="AE42" s="2"/>
      <c r="AF42" s="2"/>
      <c r="AG42" s="2"/>
      <c r="AH42" s="2"/>
      <c r="AI42" s="2"/>
      <c r="AJ42" s="2"/>
    </row>
    <row r="43" spans="1:36" s="3" customFormat="1" x14ac:dyDescent="0.35">
      <c r="A43" s="2"/>
      <c r="B43" s="13" t="str">
        <f>'I5 Opex costs'!B17</f>
        <v>Corrective</v>
      </c>
      <c r="C43" s="42">
        <f>HLOOKUP($C$31,'I5 Opex costs'!$B$5:$G$26,'I5 Opex costs'!A17,FALSE)*HLOOKUP('I2 BBM costs'!$C$31,'I4 PTRM Revenue data'!$B$15:$G$17,3,FALSE)</f>
        <v>14.531688306071011</v>
      </c>
      <c r="D43" s="16">
        <v>1</v>
      </c>
      <c r="E43" s="19">
        <f t="shared" si="0"/>
        <v>0</v>
      </c>
      <c r="F43" s="16">
        <v>0</v>
      </c>
      <c r="G43" s="20">
        <f t="shared" si="1"/>
        <v>1</v>
      </c>
      <c r="H43" s="21" t="s">
        <v>17</v>
      </c>
      <c r="K43" s="95"/>
      <c r="AA43" s="2"/>
      <c r="AB43" s="2"/>
      <c r="AC43" s="2"/>
      <c r="AD43" s="2"/>
      <c r="AE43" s="2"/>
      <c r="AF43" s="2"/>
      <c r="AG43" s="2"/>
      <c r="AH43" s="2"/>
      <c r="AI43" s="2"/>
      <c r="AJ43" s="2"/>
    </row>
    <row r="44" spans="1:36" s="3" customFormat="1" x14ac:dyDescent="0.35">
      <c r="A44" s="2"/>
      <c r="B44" s="13" t="str">
        <f>'I5 Opex costs'!B18</f>
        <v>Breakdown</v>
      </c>
      <c r="C44" s="42">
        <f>HLOOKUP($C$31,'I5 Opex costs'!$B$5:$G$26,'I5 Opex costs'!A18,FALSE)*HLOOKUP('I2 BBM costs'!$C$31,'I4 PTRM Revenue data'!$B$15:$G$17,3,FALSE)</f>
        <v>21.349079429330143</v>
      </c>
      <c r="D44" s="16">
        <v>1</v>
      </c>
      <c r="E44" s="19">
        <f t="shared" si="0"/>
        <v>0</v>
      </c>
      <c r="F44" s="16">
        <v>0</v>
      </c>
      <c r="G44" s="20">
        <f t="shared" si="1"/>
        <v>1</v>
      </c>
      <c r="H44" s="21" t="s">
        <v>17</v>
      </c>
      <c r="K44" s="95"/>
      <c r="AA44" s="2"/>
      <c r="AB44" s="2"/>
      <c r="AC44" s="2"/>
      <c r="AD44" s="2"/>
      <c r="AE44" s="2"/>
      <c r="AF44" s="2"/>
      <c r="AG44" s="2"/>
      <c r="AH44" s="2"/>
      <c r="AI44" s="2"/>
      <c r="AJ44" s="2"/>
    </row>
    <row r="45" spans="1:36" s="3" customFormat="1" x14ac:dyDescent="0.35">
      <c r="A45" s="2"/>
      <c r="B45" s="13" t="str">
        <f>'I5 Opex costs'!B19</f>
        <v>Nature induced &amp; other</v>
      </c>
      <c r="C45" s="42">
        <f>HLOOKUP($C$31,'I5 Opex costs'!$B$5:$G$26,'I5 Opex costs'!A19,FALSE)*HLOOKUP('I2 BBM costs'!$C$31,'I4 PTRM Revenue data'!$B$15:$G$17,3,FALSE)</f>
        <v>6.3285931551858159</v>
      </c>
      <c r="D45" s="16">
        <v>0</v>
      </c>
      <c r="E45" s="19">
        <f t="shared" si="0"/>
        <v>1</v>
      </c>
      <c r="F45" s="16">
        <v>0</v>
      </c>
      <c r="G45" s="20">
        <f t="shared" si="1"/>
        <v>1</v>
      </c>
      <c r="H45" s="21" t="s">
        <v>17</v>
      </c>
      <c r="K45" s="95"/>
      <c r="AA45" s="2"/>
      <c r="AB45" s="2"/>
      <c r="AC45" s="2"/>
      <c r="AD45" s="2"/>
      <c r="AE45" s="2"/>
      <c r="AF45" s="2"/>
      <c r="AG45" s="2"/>
      <c r="AH45" s="2"/>
      <c r="AI45" s="2"/>
      <c r="AJ45" s="2"/>
    </row>
    <row r="46" spans="1:36" s="3" customFormat="1" x14ac:dyDescent="0.35">
      <c r="A46" s="2"/>
      <c r="B46" s="13" t="str">
        <f>'I5 Opex costs'!B20</f>
        <v>Other indirect system maintenance</v>
      </c>
      <c r="C46" s="42">
        <f>HLOOKUP($C$31,'I5 Opex costs'!$B$5:$G$26,'I5 Opex costs'!A20,FALSE)*HLOOKUP('I2 BBM costs'!$C$31,'I4 PTRM Revenue data'!$B$15:$G$17,3,FALSE)</f>
        <v>1.3344468962010667</v>
      </c>
      <c r="D46" s="16">
        <v>1</v>
      </c>
      <c r="E46" s="19">
        <f t="shared" si="0"/>
        <v>0</v>
      </c>
      <c r="F46" s="16">
        <v>0</v>
      </c>
      <c r="G46" s="20">
        <f t="shared" si="1"/>
        <v>1</v>
      </c>
      <c r="H46" s="21" t="s">
        <v>17</v>
      </c>
      <c r="K46" s="95"/>
      <c r="AA46" s="2"/>
      <c r="AB46" s="2"/>
      <c r="AC46" s="2"/>
      <c r="AD46" s="2"/>
      <c r="AE46" s="2"/>
      <c r="AF46" s="2"/>
      <c r="AG46" s="2"/>
      <c r="AH46" s="2"/>
      <c r="AI46" s="2"/>
      <c r="AJ46" s="2"/>
    </row>
    <row r="47" spans="1:36" s="3" customFormat="1" x14ac:dyDescent="0.35">
      <c r="A47" s="2"/>
      <c r="B47" s="13" t="str">
        <f>'I5 Opex costs'!B21</f>
        <v>Demand Management</v>
      </c>
      <c r="C47" s="42">
        <f>HLOOKUP($C$31,'I5 Opex costs'!$B$5:$G$26,'I5 Opex costs'!A21,FALSE)*HLOOKUP('I2 BBM costs'!$C$31,'I4 PTRM Revenue data'!$B$15:$G$17,3,FALSE)</f>
        <v>3.8322596496726078</v>
      </c>
      <c r="D47" s="16">
        <v>1</v>
      </c>
      <c r="E47" s="19">
        <f t="shared" si="0"/>
        <v>0</v>
      </c>
      <c r="F47" s="16">
        <v>0</v>
      </c>
      <c r="G47" s="20">
        <f t="shared" si="1"/>
        <v>1</v>
      </c>
      <c r="H47" s="21" t="s">
        <v>17</v>
      </c>
      <c r="K47" s="95"/>
      <c r="AA47" s="2"/>
      <c r="AB47" s="2"/>
      <c r="AC47" s="2"/>
      <c r="AD47" s="2"/>
      <c r="AE47" s="2"/>
      <c r="AF47" s="2"/>
      <c r="AG47" s="2"/>
      <c r="AH47" s="2"/>
      <c r="AI47" s="2"/>
      <c r="AJ47" s="2"/>
    </row>
    <row r="48" spans="1:36" s="3" customFormat="1" x14ac:dyDescent="0.35">
      <c r="A48" s="2"/>
      <c r="B48" s="13" t="str">
        <f>'I5 Opex costs'!B22</f>
        <v>Operational Technology</v>
      </c>
      <c r="C48" s="42">
        <f>HLOOKUP($C$31,'I5 Opex costs'!$B$5:$G$26,'I5 Opex costs'!A22,FALSE)*HLOOKUP('I2 BBM costs'!$C$31,'I4 PTRM Revenue data'!$B$15:$G$17,3,FALSE)</f>
        <v>10.515996760209463</v>
      </c>
      <c r="D48" s="16">
        <v>1</v>
      </c>
      <c r="E48" s="19">
        <f t="shared" si="0"/>
        <v>0</v>
      </c>
      <c r="F48" s="16">
        <v>0</v>
      </c>
      <c r="G48" s="20">
        <f t="shared" si="1"/>
        <v>1</v>
      </c>
      <c r="H48" s="21" t="s">
        <v>17</v>
      </c>
      <c r="K48" s="95"/>
      <c r="AA48" s="2"/>
      <c r="AB48" s="2"/>
      <c r="AC48" s="2"/>
      <c r="AD48" s="2"/>
      <c r="AE48" s="2"/>
      <c r="AF48" s="2"/>
      <c r="AG48" s="2"/>
      <c r="AH48" s="2"/>
      <c r="AI48" s="2"/>
      <c r="AJ48" s="2"/>
    </row>
    <row r="49" spans="1:39" s="3" customFormat="1" x14ac:dyDescent="0.35">
      <c r="A49" s="2"/>
      <c r="B49" s="13" t="str">
        <f>'I5 Opex costs'!B23</f>
        <v>Other</v>
      </c>
      <c r="C49" s="42">
        <f>HLOOKUP($C$31,'I5 Opex costs'!$B$5:$G$26,'I5 Opex costs'!A23,FALSE)*HLOOKUP('I2 BBM costs'!$C$31,'I4 PTRM Revenue data'!$B$15:$G$17,3,FALSE)</f>
        <v>19.005903109220998</v>
      </c>
      <c r="D49" s="16">
        <v>0</v>
      </c>
      <c r="E49" s="19">
        <f t="shared" si="0"/>
        <v>1</v>
      </c>
      <c r="F49" s="16">
        <v>0</v>
      </c>
      <c r="G49" s="20">
        <f t="shared" si="1"/>
        <v>1</v>
      </c>
      <c r="H49" s="21" t="s">
        <v>17</v>
      </c>
      <c r="K49" s="95"/>
      <c r="AA49" s="2"/>
      <c r="AB49" s="2"/>
      <c r="AC49" s="2"/>
      <c r="AD49" s="2"/>
      <c r="AE49" s="2"/>
      <c r="AF49" s="2"/>
      <c r="AG49" s="2"/>
      <c r="AH49" s="2"/>
      <c r="AI49" s="2"/>
      <c r="AJ49" s="2"/>
    </row>
    <row r="50" spans="1:39" s="3" customFormat="1" x14ac:dyDescent="0.35">
      <c r="A50" s="2"/>
      <c r="B50" s="13" t="str">
        <f>'I5 Opex costs'!B24</f>
        <v>Property Management</v>
      </c>
      <c r="C50" s="42">
        <f>HLOOKUP($C$31,'I5 Opex costs'!$B$5:$G$26,'I5 Opex costs'!A24,FALSE)*HLOOKUP('I2 BBM costs'!$C$31,'I4 PTRM Revenue data'!$B$15:$G$17,3,FALSE)</f>
        <v>57.569098526097498</v>
      </c>
      <c r="D50" s="16">
        <v>1</v>
      </c>
      <c r="E50" s="19">
        <f t="shared" si="0"/>
        <v>0</v>
      </c>
      <c r="F50" s="16">
        <v>0</v>
      </c>
      <c r="G50" s="20">
        <f t="shared" si="1"/>
        <v>1</v>
      </c>
      <c r="H50" s="21" t="s">
        <v>17</v>
      </c>
      <c r="K50" s="95"/>
      <c r="AA50" s="2"/>
      <c r="AB50" s="2"/>
      <c r="AC50" s="2"/>
      <c r="AD50" s="2"/>
      <c r="AE50" s="2"/>
      <c r="AF50" s="2"/>
      <c r="AG50" s="2"/>
      <c r="AH50" s="2"/>
      <c r="AI50" s="2"/>
      <c r="AJ50" s="2"/>
    </row>
    <row r="51" spans="1:39" s="3" customFormat="1" x14ac:dyDescent="0.35">
      <c r="A51" s="2"/>
      <c r="B51" s="13" t="str">
        <f>'I5 Opex costs'!B25</f>
        <v>Training &amp; Development</v>
      </c>
      <c r="C51" s="42">
        <f>HLOOKUP($C$31,'I5 Opex costs'!$B$5:$G$26,'I5 Opex costs'!A25,FALSE)*HLOOKUP('I2 BBM costs'!$C$31,'I4 PTRM Revenue data'!$B$15:$G$17,3,FALSE)</f>
        <v>10.633156009342073</v>
      </c>
      <c r="D51" s="16">
        <v>1</v>
      </c>
      <c r="E51" s="19">
        <f t="shared" si="0"/>
        <v>0</v>
      </c>
      <c r="F51" s="16">
        <v>0</v>
      </c>
      <c r="G51" s="20">
        <f t="shared" si="1"/>
        <v>1</v>
      </c>
      <c r="H51" s="21" t="s">
        <v>17</v>
      </c>
      <c r="K51" s="95"/>
      <c r="AA51" s="2"/>
      <c r="AB51" s="2"/>
      <c r="AC51" s="2"/>
      <c r="AD51" s="2"/>
      <c r="AE51" s="2"/>
      <c r="AF51" s="2"/>
      <c r="AG51" s="2"/>
      <c r="AH51" s="2"/>
      <c r="AI51" s="2"/>
      <c r="AJ51" s="2"/>
    </row>
    <row r="52" spans="1:39" s="3" customFormat="1" x14ac:dyDescent="0.35">
      <c r="A52" s="2"/>
      <c r="B52" s="13" t="str">
        <f>'I5 Opex costs'!B26</f>
        <v>Emergency Recoverable Works</v>
      </c>
      <c r="C52" s="42">
        <f>HLOOKUP($C$31,'I5 Opex costs'!$B$5:$G$26,'I5 Opex costs'!A26,FALSE)*HLOOKUP('I2 BBM costs'!$C$31,'I4 PTRM Revenue data'!$B$15:$G$17,3,FALSE)</f>
        <v>4.9948026676035227</v>
      </c>
      <c r="D52" s="16">
        <v>1</v>
      </c>
      <c r="E52" s="19">
        <f t="shared" si="0"/>
        <v>0</v>
      </c>
      <c r="F52" s="16">
        <v>0</v>
      </c>
      <c r="G52" s="20">
        <f t="shared" si="1"/>
        <v>1</v>
      </c>
      <c r="H52" s="21" t="s">
        <v>17</v>
      </c>
      <c r="K52" s="95"/>
      <c r="AA52" s="2"/>
      <c r="AB52" s="2"/>
      <c r="AC52" s="2"/>
      <c r="AD52" s="2"/>
      <c r="AE52" s="2"/>
      <c r="AF52" s="2"/>
      <c r="AG52" s="2"/>
      <c r="AH52" s="2"/>
      <c r="AI52" s="2"/>
      <c r="AJ52" s="2"/>
    </row>
    <row r="53" spans="1:39" s="3" customFormat="1" x14ac:dyDescent="0.35">
      <c r="A53" s="2"/>
      <c r="B53" s="470" t="str">
        <f>'I4 PTRM Revenue data'!B22</f>
        <v>EBSS</v>
      </c>
      <c r="C53" s="471">
        <f>HLOOKUP($C$31,'I4 PTRM Revenue data'!$B$21:$G$27,'I4 PTRM Revenue data'!A22,FALSE)*HLOOKUP($C$31,'I4 PTRM Revenue data'!$B$15:$G$17,3,FALSE)</f>
        <v>104.39832839939466</v>
      </c>
      <c r="D53" s="472">
        <v>0</v>
      </c>
      <c r="E53" s="473">
        <f t="shared" si="0"/>
        <v>1</v>
      </c>
      <c r="F53" s="472">
        <v>0</v>
      </c>
      <c r="G53" s="474">
        <f t="shared" si="1"/>
        <v>1</v>
      </c>
      <c r="H53" s="475" t="s">
        <v>18</v>
      </c>
      <c r="K53" s="95"/>
      <c r="AA53" s="2"/>
      <c r="AB53" s="2"/>
      <c r="AC53" s="2"/>
      <c r="AD53" s="2"/>
      <c r="AE53" s="2"/>
      <c r="AF53" s="2"/>
      <c r="AG53" s="2"/>
      <c r="AH53" s="2"/>
      <c r="AI53" s="2"/>
      <c r="AJ53" s="2"/>
    </row>
    <row r="54" spans="1:39" s="3" customFormat="1" x14ac:dyDescent="0.35">
      <c r="A54" s="2"/>
      <c r="B54" s="13" t="str">
        <f>'I4 PTRM Revenue data'!B23</f>
        <v>CESS</v>
      </c>
      <c r="C54" s="42">
        <f>HLOOKUP($C$31,'I4 PTRM Revenue data'!$B$21:$G$27,'I4 PTRM Revenue data'!A23,FALSE)*HLOOKUP($C$31,'I4 PTRM Revenue data'!$B$15:$G$17,3,FALSE)</f>
        <v>28.804217259780032</v>
      </c>
      <c r="D54" s="16">
        <v>0</v>
      </c>
      <c r="E54" s="19">
        <f t="shared" si="0"/>
        <v>1</v>
      </c>
      <c r="F54" s="16">
        <v>0</v>
      </c>
      <c r="G54" s="20">
        <f t="shared" si="1"/>
        <v>1</v>
      </c>
      <c r="H54" s="21" t="s">
        <v>18</v>
      </c>
      <c r="K54" s="95"/>
      <c r="AA54" s="2"/>
      <c r="AB54" s="2"/>
      <c r="AC54" s="2"/>
      <c r="AD54" s="2"/>
      <c r="AE54" s="2"/>
      <c r="AF54" s="2"/>
      <c r="AG54" s="2"/>
      <c r="AH54" s="2"/>
      <c r="AI54" s="2"/>
      <c r="AJ54" s="2"/>
    </row>
    <row r="55" spans="1:39" s="3" customFormat="1" x14ac:dyDescent="0.35">
      <c r="A55" s="2"/>
      <c r="B55" s="13" t="str">
        <f>'I4 PTRM Revenue data'!B24</f>
        <v>Control period carryover</v>
      </c>
      <c r="C55" s="42">
        <f>HLOOKUP($C$31,'I4 PTRM Revenue data'!$B$21:$G$27,'I4 PTRM Revenue data'!A24,FALSE)*HLOOKUP($C$31,'I4 PTRM Revenue data'!$B$15:$G$17,3,FALSE)</f>
        <v>-25.45194861925674</v>
      </c>
      <c r="D55" s="16">
        <v>0</v>
      </c>
      <c r="E55" s="19">
        <f t="shared" si="0"/>
        <v>1</v>
      </c>
      <c r="F55" s="16">
        <v>0</v>
      </c>
      <c r="G55" s="20">
        <f t="shared" si="1"/>
        <v>1</v>
      </c>
      <c r="H55" s="21" t="s">
        <v>18</v>
      </c>
      <c r="K55" s="95"/>
      <c r="AA55" s="2"/>
      <c r="AB55" s="2"/>
      <c r="AC55" s="2"/>
      <c r="AD55" s="2"/>
      <c r="AE55" s="2"/>
      <c r="AF55" s="2"/>
      <c r="AG55" s="2"/>
      <c r="AH55" s="2"/>
      <c r="AI55" s="2"/>
      <c r="AJ55" s="2"/>
    </row>
    <row r="56" spans="1:39" s="3" customFormat="1" x14ac:dyDescent="0.35">
      <c r="A56" s="2"/>
      <c r="B56" s="13" t="str">
        <f>'I4 PTRM Revenue data'!B25</f>
        <v>Shared asset decrements</v>
      </c>
      <c r="C56" s="42">
        <f>HLOOKUP($C$31,'I4 PTRM Revenue data'!$B$21:$G$27,'I4 PTRM Revenue data'!A25,FALSE)*HLOOKUP($C$31,'I4 PTRM Revenue data'!$B$15:$G$17,3,FALSE)</f>
        <v>-4.5896363637208593</v>
      </c>
      <c r="D56" s="16">
        <v>0</v>
      </c>
      <c r="E56" s="19">
        <f>1-D56</f>
        <v>1</v>
      </c>
      <c r="F56" s="16">
        <v>0</v>
      </c>
      <c r="G56" s="20">
        <f>1-F56</f>
        <v>1</v>
      </c>
      <c r="H56" s="21" t="s">
        <v>18</v>
      </c>
      <c r="K56" s="95"/>
      <c r="AA56" s="2"/>
      <c r="AB56" s="2"/>
      <c r="AC56" s="2"/>
      <c r="AD56" s="2"/>
      <c r="AE56" s="2"/>
      <c r="AF56" s="2"/>
      <c r="AG56" s="2"/>
      <c r="AH56" s="2"/>
      <c r="AI56" s="2"/>
      <c r="AJ56" s="2"/>
    </row>
    <row r="57" spans="1:39" s="3" customFormat="1" x14ac:dyDescent="0.35">
      <c r="A57" s="2"/>
      <c r="B57" s="13" t="str">
        <f>'I4 PTRM Revenue data'!B26</f>
        <v>DMIA</v>
      </c>
      <c r="C57" s="42">
        <f>HLOOKUP($C$31,'I4 PTRM Revenue data'!$B$21:$G$27,'I4 PTRM Revenue data'!A26,FALSE)*HLOOKUP($C$31,'I4 PTRM Revenue data'!$B$15:$G$17,3,FALSE)</f>
        <v>1.3109717866259407</v>
      </c>
      <c r="D57" s="16">
        <v>0</v>
      </c>
      <c r="E57" s="19">
        <f>1-D57</f>
        <v>1</v>
      </c>
      <c r="F57" s="16">
        <v>0</v>
      </c>
      <c r="G57" s="20">
        <f>1-F57</f>
        <v>1</v>
      </c>
      <c r="H57" s="21" t="s">
        <v>17</v>
      </c>
      <c r="K57" s="95"/>
      <c r="AA57" s="2"/>
      <c r="AB57" s="2"/>
      <c r="AC57" s="2"/>
      <c r="AD57" s="2"/>
      <c r="AE57" s="2"/>
      <c r="AF57" s="2"/>
      <c r="AG57" s="2"/>
      <c r="AH57" s="2"/>
      <c r="AI57" s="2"/>
      <c r="AJ57" s="2"/>
    </row>
    <row r="58" spans="1:39" s="3" customFormat="1" x14ac:dyDescent="0.35">
      <c r="A58" s="2"/>
      <c r="B58" s="13" t="s">
        <v>39</v>
      </c>
      <c r="C58" s="42">
        <f>HLOOKUP($C$31,'I4 PTRM Revenue data'!$B$21:$G$27,'I4 PTRM Revenue data'!A27,FALSE)*HLOOKUP($C$31,'I4 PTRM Revenue data'!$B$15:$G$17,3,FALSE)</f>
        <v>7.6393874470083052</v>
      </c>
      <c r="D58" s="16">
        <v>0</v>
      </c>
      <c r="E58" s="19">
        <f>1-D58</f>
        <v>1</v>
      </c>
      <c r="F58" s="16">
        <v>0</v>
      </c>
      <c r="G58" s="20">
        <f>1-F58</f>
        <v>1</v>
      </c>
      <c r="H58" s="21" t="s">
        <v>18</v>
      </c>
      <c r="K58" s="95"/>
      <c r="AA58" s="2"/>
      <c r="AB58" s="2"/>
      <c r="AC58" s="2"/>
      <c r="AD58" s="2"/>
      <c r="AE58" s="2"/>
      <c r="AF58" s="2"/>
      <c r="AG58" s="2"/>
      <c r="AH58" s="2"/>
      <c r="AI58" s="2"/>
      <c r="AJ58" s="2"/>
    </row>
    <row r="59" spans="1:39" s="3" customFormat="1" x14ac:dyDescent="0.35">
      <c r="A59" s="2"/>
      <c r="B59" s="33" t="s">
        <v>11</v>
      </c>
      <c r="C59" s="459">
        <f>SUM(C32:C58)</f>
        <v>531.77193246282297</v>
      </c>
      <c r="D59" s="2"/>
      <c r="E59" s="2"/>
      <c r="F59" s="2"/>
      <c r="G59" s="2"/>
      <c r="H59" s="2"/>
      <c r="AA59" s="2"/>
      <c r="AB59" s="2"/>
      <c r="AC59" s="2"/>
      <c r="AD59" s="2"/>
      <c r="AE59" s="2"/>
      <c r="AF59" s="2"/>
      <c r="AG59" s="2"/>
      <c r="AH59" s="2"/>
      <c r="AI59" s="2"/>
      <c r="AJ59" s="2"/>
    </row>
    <row r="60" spans="1:39" x14ac:dyDescent="0.35">
      <c r="C60" s="40" t="str">
        <f>IF(ROUND(C59,6)=ROUND(C19+C20,6),"Ok","error")</f>
        <v>Ok</v>
      </c>
      <c r="E60" s="97"/>
      <c r="F60" s="3"/>
      <c r="G60" s="3"/>
      <c r="AA60" s="2"/>
      <c r="AB60" s="2"/>
      <c r="AC60" s="2"/>
      <c r="AD60" s="2"/>
    </row>
    <row r="61" spans="1:39" x14ac:dyDescent="0.35">
      <c r="B61" s="17" t="s">
        <v>40</v>
      </c>
      <c r="C61" s="17"/>
      <c r="D61" s="17"/>
      <c r="E61" s="17"/>
      <c r="F61" s="17"/>
      <c r="G61" s="17"/>
      <c r="H61" s="17"/>
      <c r="J61" s="17" t="s">
        <v>41</v>
      </c>
      <c r="K61" s="17"/>
      <c r="L61" s="17"/>
      <c r="M61" s="17"/>
      <c r="AE61" s="3"/>
      <c r="AF61" s="3"/>
      <c r="AG61" s="3"/>
      <c r="AH61" s="3"/>
    </row>
    <row r="62" spans="1:39" x14ac:dyDescent="0.35">
      <c r="D62" s="3"/>
      <c r="E62" s="3"/>
      <c r="F62" s="3"/>
      <c r="G62" s="3"/>
      <c r="J62" s="2"/>
      <c r="K62" s="2"/>
      <c r="AE62" s="3"/>
      <c r="AF62" s="3"/>
      <c r="AG62" s="3"/>
      <c r="AH62" s="3"/>
    </row>
    <row r="63" spans="1:39" x14ac:dyDescent="0.35">
      <c r="B63" s="10"/>
      <c r="C63" s="43" t="s">
        <v>34</v>
      </c>
      <c r="D63" s="12"/>
      <c r="E63" s="12"/>
      <c r="F63" s="12"/>
      <c r="G63" s="12"/>
      <c r="H63" s="12"/>
      <c r="J63" s="2"/>
      <c r="K63" s="2" t="s">
        <v>42</v>
      </c>
      <c r="AE63" s="3"/>
      <c r="AF63" s="3"/>
      <c r="AG63" s="3"/>
      <c r="AH63" s="3"/>
    </row>
    <row r="64" spans="1:39" ht="62" x14ac:dyDescent="0.35">
      <c r="B64" s="10"/>
      <c r="C64" s="43" t="str">
        <f>C2</f>
        <v>2024-25</v>
      </c>
      <c r="D64" s="12" t="s">
        <v>35</v>
      </c>
      <c r="E64" s="12" t="s">
        <v>36</v>
      </c>
      <c r="F64" s="12" t="s">
        <v>37</v>
      </c>
      <c r="G64" s="12" t="s">
        <v>38</v>
      </c>
      <c r="H64" s="12" t="s">
        <v>17</v>
      </c>
      <c r="J64" s="10"/>
      <c r="K64" s="476" t="s">
        <v>43</v>
      </c>
      <c r="L64" s="35" t="str">
        <f t="shared" ref="L64:AL64" ca="1" si="2">OFFSET($B$32,COLUMN(L$63) - COLUMN($L$63),0)</f>
        <v>Contact Centre</v>
      </c>
      <c r="M64" s="35" t="str">
        <f t="shared" ca="1" si="2"/>
        <v>Customer Operations</v>
      </c>
      <c r="N64" s="35" t="str">
        <f t="shared" ca="1" si="2"/>
        <v>Data Operations</v>
      </c>
      <c r="O64" s="35" t="str">
        <f t="shared" ca="1" si="2"/>
        <v>Engineering, Planning &amp; Project Management</v>
      </c>
      <c r="P64" s="35" t="str">
        <f t="shared" ca="1" si="2"/>
        <v>Finance Function</v>
      </c>
      <c r="Q64" s="35" t="str">
        <f t="shared" ca="1" si="2"/>
        <v>Information Communication &amp; Technology</v>
      </c>
      <c r="R64" s="35" t="str">
        <f t="shared" ca="1" si="2"/>
        <v>Insurance</v>
      </c>
      <c r="S64" s="35" t="str">
        <f t="shared" ca="1" si="2"/>
        <v>Management</v>
      </c>
      <c r="T64" s="35" t="str">
        <f t="shared" ca="1" si="2"/>
        <v>Metering</v>
      </c>
      <c r="U64" s="35" t="str">
        <f t="shared" ca="1" si="2"/>
        <v>System Control</v>
      </c>
      <c r="V64" s="35" t="str">
        <f t="shared" ca="1" si="2"/>
        <v>Inspection</v>
      </c>
      <c r="W64" s="35" t="str">
        <f t="shared" ca="1" si="2"/>
        <v>Corrective</v>
      </c>
      <c r="X64" s="35" t="str">
        <f t="shared" ca="1" si="2"/>
        <v>Breakdown</v>
      </c>
      <c r="Y64" s="35" t="str">
        <f t="shared" ca="1" si="2"/>
        <v>Nature induced &amp; other</v>
      </c>
      <c r="Z64" s="35" t="str">
        <f t="shared" ca="1" si="2"/>
        <v>Other indirect system maintenance</v>
      </c>
      <c r="AA64" s="35" t="str">
        <f t="shared" ca="1" si="2"/>
        <v>Demand Management</v>
      </c>
      <c r="AB64" s="35" t="str">
        <f t="shared" ca="1" si="2"/>
        <v>Operational Technology</v>
      </c>
      <c r="AC64" s="35" t="str">
        <f t="shared" ca="1" si="2"/>
        <v>Other</v>
      </c>
      <c r="AD64" s="35" t="str">
        <f t="shared" ca="1" si="2"/>
        <v>Property Management</v>
      </c>
      <c r="AE64" s="35" t="str">
        <f t="shared" ca="1" si="2"/>
        <v>Training &amp; Development</v>
      </c>
      <c r="AF64" s="35" t="str">
        <f t="shared" ca="1" si="2"/>
        <v>Emergency Recoverable Works</v>
      </c>
      <c r="AG64" s="35" t="str">
        <f t="shared" ca="1" si="2"/>
        <v>EBSS</v>
      </c>
      <c r="AH64" s="35" t="str">
        <f t="shared" ca="1" si="2"/>
        <v>CESS</v>
      </c>
      <c r="AI64" s="35" t="str">
        <f t="shared" ca="1" si="2"/>
        <v>Control period carryover</v>
      </c>
      <c r="AJ64" s="35" t="str">
        <f t="shared" ca="1" si="2"/>
        <v>Shared asset decrements</v>
      </c>
      <c r="AK64" s="35" t="str">
        <f t="shared" ca="1" si="2"/>
        <v>DMIA</v>
      </c>
      <c r="AL64" s="35" t="str">
        <f t="shared" ca="1" si="2"/>
        <v>Debt raising costs</v>
      </c>
      <c r="AM64"/>
    </row>
    <row r="65" spans="2:39" x14ac:dyDescent="0.35">
      <c r="B65" s="13" t="str">
        <f>'I3 PTRM asset data'!B6</f>
        <v>Sub-transmission lines and cables</v>
      </c>
      <c r="C65" s="42">
        <f>HLOOKUP($C$64,'I3 PTRM asset data'!$C$202:$G$225,'I3 PTRM asset data'!A203,FALSE)</f>
        <v>25.696955101531913</v>
      </c>
      <c r="D65" s="16">
        <v>1</v>
      </c>
      <c r="E65" s="20">
        <f>1-D65</f>
        <v>0</v>
      </c>
      <c r="F65" s="16">
        <v>0</v>
      </c>
      <c r="G65" s="20">
        <f t="shared" ref="G65:G84" si="3">1-F65</f>
        <v>1</v>
      </c>
      <c r="H65" s="21" t="s">
        <v>17</v>
      </c>
      <c r="I65" s="87"/>
      <c r="J65" s="13" t="str">
        <f>B65</f>
        <v>Sub-transmission lines and cables</v>
      </c>
      <c r="K65" s="86">
        <f>'I3 PTRM asset data'!C6</f>
        <v>1942.9770418953431</v>
      </c>
      <c r="L65" s="463">
        <v>1</v>
      </c>
      <c r="M65" s="463">
        <v>0</v>
      </c>
      <c r="N65" s="463">
        <v>0</v>
      </c>
      <c r="O65" s="463">
        <v>1</v>
      </c>
      <c r="P65" s="463">
        <v>1</v>
      </c>
      <c r="Q65" s="463">
        <v>0</v>
      </c>
      <c r="R65" s="463">
        <v>1</v>
      </c>
      <c r="S65" s="463">
        <v>1</v>
      </c>
      <c r="T65" s="463">
        <v>0</v>
      </c>
      <c r="U65" s="463">
        <v>1</v>
      </c>
      <c r="V65" s="463">
        <v>1</v>
      </c>
      <c r="W65" s="463">
        <v>1</v>
      </c>
      <c r="X65" s="463">
        <v>1</v>
      </c>
      <c r="Y65" s="463">
        <v>1</v>
      </c>
      <c r="Z65" s="463">
        <v>0</v>
      </c>
      <c r="AA65" s="463">
        <v>1</v>
      </c>
      <c r="AB65" s="463">
        <v>1</v>
      </c>
      <c r="AC65" s="463">
        <v>1</v>
      </c>
      <c r="AD65" s="463">
        <v>0</v>
      </c>
      <c r="AE65" s="463">
        <v>1</v>
      </c>
      <c r="AF65" s="463">
        <v>1</v>
      </c>
      <c r="AG65" s="463">
        <v>1</v>
      </c>
      <c r="AH65" s="463">
        <v>1</v>
      </c>
      <c r="AI65" s="463">
        <v>1</v>
      </c>
      <c r="AJ65" s="463">
        <v>1</v>
      </c>
      <c r="AK65" s="463">
        <v>1</v>
      </c>
      <c r="AL65" s="463">
        <v>1</v>
      </c>
      <c r="AM65"/>
    </row>
    <row r="66" spans="2:39" x14ac:dyDescent="0.35">
      <c r="B66" s="13" t="str">
        <f>'I3 PTRM asset data'!B7</f>
        <v>Cable tunnel (dx)</v>
      </c>
      <c r="C66" s="42">
        <f>HLOOKUP($C$64,'I3 PTRM asset data'!$C$202:$G$225,'I3 PTRM asset data'!A204,FALSE)</f>
        <v>-1.0439765301237083</v>
      </c>
      <c r="D66" s="16">
        <v>1</v>
      </c>
      <c r="E66" s="20">
        <f t="shared" ref="E66:E84" si="4">1-D66</f>
        <v>0</v>
      </c>
      <c r="F66" s="16">
        <v>0</v>
      </c>
      <c r="G66" s="20">
        <f t="shared" si="3"/>
        <v>1</v>
      </c>
      <c r="H66" s="21" t="s">
        <v>17</v>
      </c>
      <c r="I66" s="87"/>
      <c r="J66" s="13" t="str">
        <f t="shared" ref="J66:J87" si="5">B66</f>
        <v>Cable tunnel (dx)</v>
      </c>
      <c r="K66" s="86">
        <f>'I3 PTRM asset data'!C7</f>
        <v>161.4279622496276</v>
      </c>
      <c r="L66" s="463">
        <v>1</v>
      </c>
      <c r="M66" s="463">
        <v>0</v>
      </c>
      <c r="N66" s="463">
        <v>0</v>
      </c>
      <c r="O66" s="463">
        <v>1</v>
      </c>
      <c r="P66" s="463">
        <v>1</v>
      </c>
      <c r="Q66" s="463">
        <v>0</v>
      </c>
      <c r="R66" s="463">
        <v>1</v>
      </c>
      <c r="S66" s="463">
        <v>1</v>
      </c>
      <c r="T66" s="463">
        <v>0</v>
      </c>
      <c r="U66" s="463">
        <v>0</v>
      </c>
      <c r="V66" s="463">
        <v>1</v>
      </c>
      <c r="W66" s="463">
        <v>1</v>
      </c>
      <c r="X66" s="463">
        <v>1</v>
      </c>
      <c r="Y66" s="463">
        <v>1</v>
      </c>
      <c r="Z66" s="463">
        <v>0</v>
      </c>
      <c r="AA66" s="463">
        <v>1</v>
      </c>
      <c r="AB66" s="463">
        <v>1</v>
      </c>
      <c r="AC66" s="463">
        <v>1</v>
      </c>
      <c r="AD66" s="463">
        <v>0</v>
      </c>
      <c r="AE66" s="463">
        <v>1</v>
      </c>
      <c r="AF66" s="463">
        <v>1</v>
      </c>
      <c r="AG66" s="463">
        <v>1</v>
      </c>
      <c r="AH66" s="463">
        <v>1</v>
      </c>
      <c r="AI66" s="463">
        <v>1</v>
      </c>
      <c r="AJ66" s="463">
        <v>1</v>
      </c>
      <c r="AK66" s="463">
        <v>1</v>
      </c>
      <c r="AL66" s="463">
        <v>1</v>
      </c>
      <c r="AM66"/>
    </row>
    <row r="67" spans="2:39" x14ac:dyDescent="0.35">
      <c r="B67" s="13" t="str">
        <f>'I3 PTRM asset data'!B8</f>
        <v>Distribution lines and cables</v>
      </c>
      <c r="C67" s="42">
        <f>HLOOKUP($C$64,'I3 PTRM asset data'!$C$202:$G$225,'I3 PTRM asset data'!A205,FALSE)</f>
        <v>4.7023217774884074</v>
      </c>
      <c r="D67" s="16">
        <v>1</v>
      </c>
      <c r="E67" s="20">
        <f t="shared" si="4"/>
        <v>0</v>
      </c>
      <c r="F67" s="16">
        <v>0.5</v>
      </c>
      <c r="G67" s="20">
        <f t="shared" si="3"/>
        <v>0.5</v>
      </c>
      <c r="H67" s="21" t="s">
        <v>17</v>
      </c>
      <c r="I67" s="87"/>
      <c r="J67" s="13" t="str">
        <f t="shared" si="5"/>
        <v>Distribution lines and cables</v>
      </c>
      <c r="K67" s="86">
        <f>'I3 PTRM asset data'!C8</f>
        <v>4266.5649650291125</v>
      </c>
      <c r="L67" s="463">
        <v>1</v>
      </c>
      <c r="M67" s="463">
        <v>0</v>
      </c>
      <c r="N67" s="463">
        <v>0</v>
      </c>
      <c r="O67" s="463">
        <v>1</v>
      </c>
      <c r="P67" s="463">
        <v>1</v>
      </c>
      <c r="Q67" s="463">
        <v>0</v>
      </c>
      <c r="R67" s="463">
        <v>1</v>
      </c>
      <c r="S67" s="463">
        <v>1</v>
      </c>
      <c r="T67" s="463">
        <v>0</v>
      </c>
      <c r="U67" s="463">
        <v>1</v>
      </c>
      <c r="V67" s="463">
        <v>1</v>
      </c>
      <c r="W67" s="463">
        <v>1</v>
      </c>
      <c r="X67" s="463">
        <v>1</v>
      </c>
      <c r="Y67" s="463">
        <v>1</v>
      </c>
      <c r="Z67" s="463">
        <v>0</v>
      </c>
      <c r="AA67" s="463">
        <v>1</v>
      </c>
      <c r="AB67" s="463">
        <v>1</v>
      </c>
      <c r="AC67" s="463">
        <v>1</v>
      </c>
      <c r="AD67" s="463">
        <v>0</v>
      </c>
      <c r="AE67" s="463">
        <v>1</v>
      </c>
      <c r="AF67" s="463">
        <v>1</v>
      </c>
      <c r="AG67" s="463">
        <v>1</v>
      </c>
      <c r="AH67" s="463">
        <v>1</v>
      </c>
      <c r="AI67" s="463">
        <v>1</v>
      </c>
      <c r="AJ67" s="463">
        <v>1</v>
      </c>
      <c r="AK67" s="463">
        <v>1</v>
      </c>
      <c r="AL67" s="463">
        <v>1</v>
      </c>
      <c r="AM67"/>
    </row>
    <row r="68" spans="2:39" x14ac:dyDescent="0.35">
      <c r="B68" s="13" t="str">
        <f>'I3 PTRM asset data'!B9</f>
        <v>Substations</v>
      </c>
      <c r="C68" s="42">
        <f>HLOOKUP($C$64,'I3 PTRM asset data'!$C$202:$G$225,'I3 PTRM asset data'!A206,FALSE)</f>
        <v>49.214467595066523</v>
      </c>
      <c r="D68" s="16">
        <v>1</v>
      </c>
      <c r="E68" s="20">
        <f t="shared" si="4"/>
        <v>0</v>
      </c>
      <c r="F68" s="16">
        <v>0.3</v>
      </c>
      <c r="G68" s="20">
        <f t="shared" si="3"/>
        <v>0.7</v>
      </c>
      <c r="H68" s="21" t="s">
        <v>17</v>
      </c>
      <c r="I68" s="87"/>
      <c r="J68" s="13" t="str">
        <f t="shared" si="5"/>
        <v>Substations</v>
      </c>
      <c r="K68" s="86">
        <f>'I3 PTRM asset data'!C9</f>
        <v>4179.8843370689283</v>
      </c>
      <c r="L68" s="463">
        <v>1</v>
      </c>
      <c r="M68" s="463">
        <v>1</v>
      </c>
      <c r="N68" s="463">
        <v>0</v>
      </c>
      <c r="O68" s="463">
        <v>1</v>
      </c>
      <c r="P68" s="463">
        <v>1</v>
      </c>
      <c r="Q68" s="463">
        <v>1</v>
      </c>
      <c r="R68" s="463">
        <v>1</v>
      </c>
      <c r="S68" s="463">
        <v>1</v>
      </c>
      <c r="T68" s="463">
        <v>0</v>
      </c>
      <c r="U68" s="463">
        <v>1</v>
      </c>
      <c r="V68" s="463">
        <v>0</v>
      </c>
      <c r="W68" s="463">
        <v>1</v>
      </c>
      <c r="X68" s="463">
        <v>1</v>
      </c>
      <c r="Y68" s="463">
        <v>0</v>
      </c>
      <c r="Z68" s="463">
        <v>0</v>
      </c>
      <c r="AA68" s="463">
        <v>1</v>
      </c>
      <c r="AB68" s="463">
        <v>1</v>
      </c>
      <c r="AC68" s="463">
        <v>1</v>
      </c>
      <c r="AD68" s="463">
        <v>0</v>
      </c>
      <c r="AE68" s="463">
        <v>1</v>
      </c>
      <c r="AF68" s="463">
        <v>1</v>
      </c>
      <c r="AG68" s="463">
        <v>1</v>
      </c>
      <c r="AH68" s="463">
        <v>1</v>
      </c>
      <c r="AI68" s="463">
        <v>1</v>
      </c>
      <c r="AJ68" s="463">
        <v>1</v>
      </c>
      <c r="AK68" s="463">
        <v>1</v>
      </c>
      <c r="AL68" s="463">
        <v>1</v>
      </c>
      <c r="AM68"/>
    </row>
    <row r="69" spans="2:39" x14ac:dyDescent="0.35">
      <c r="B69" s="13" t="str">
        <f>'I3 PTRM asset data'!B10</f>
        <v>Transformers</v>
      </c>
      <c r="C69" s="42">
        <f>HLOOKUP($C$64,'I3 PTRM asset data'!$C$202:$G$225,'I3 PTRM asset data'!A207,FALSE)</f>
        <v>13.785972237679054</v>
      </c>
      <c r="D69" s="16">
        <v>1</v>
      </c>
      <c r="E69" s="20">
        <f t="shared" si="4"/>
        <v>0</v>
      </c>
      <c r="F69" s="16">
        <v>0.4</v>
      </c>
      <c r="G69" s="20">
        <f t="shared" si="3"/>
        <v>0.6</v>
      </c>
      <c r="H69" s="21" t="s">
        <v>17</v>
      </c>
      <c r="I69" s="87"/>
      <c r="J69" s="13" t="str">
        <f t="shared" si="5"/>
        <v>Transformers</v>
      </c>
      <c r="K69" s="86">
        <f>'I3 PTRM asset data'!C10</f>
        <v>721.59520319596538</v>
      </c>
      <c r="L69" s="463">
        <v>1</v>
      </c>
      <c r="M69" s="463">
        <v>0</v>
      </c>
      <c r="N69" s="463">
        <v>0</v>
      </c>
      <c r="O69" s="463">
        <v>1</v>
      </c>
      <c r="P69" s="463">
        <v>1</v>
      </c>
      <c r="Q69" s="463">
        <v>1</v>
      </c>
      <c r="R69" s="463">
        <v>1</v>
      </c>
      <c r="S69" s="463">
        <v>1</v>
      </c>
      <c r="T69" s="463">
        <v>0</v>
      </c>
      <c r="U69" s="463">
        <v>1</v>
      </c>
      <c r="V69" s="463">
        <v>0</v>
      </c>
      <c r="W69" s="463">
        <v>1</v>
      </c>
      <c r="X69" s="463">
        <v>1</v>
      </c>
      <c r="Y69" s="463">
        <v>0</v>
      </c>
      <c r="Z69" s="463">
        <v>0</v>
      </c>
      <c r="AA69" s="463">
        <v>1</v>
      </c>
      <c r="AB69" s="463">
        <v>1</v>
      </c>
      <c r="AC69" s="463">
        <v>1</v>
      </c>
      <c r="AD69" s="463">
        <v>0</v>
      </c>
      <c r="AE69" s="463">
        <v>1</v>
      </c>
      <c r="AF69" s="463">
        <v>1</v>
      </c>
      <c r="AG69" s="463">
        <v>1</v>
      </c>
      <c r="AH69" s="463">
        <v>1</v>
      </c>
      <c r="AI69" s="463">
        <v>1</v>
      </c>
      <c r="AJ69" s="463">
        <v>1</v>
      </c>
      <c r="AK69" s="463">
        <v>1</v>
      </c>
      <c r="AL69" s="463">
        <v>1</v>
      </c>
      <c r="AM69"/>
    </row>
    <row r="70" spans="2:39" x14ac:dyDescent="0.35">
      <c r="B70" s="13" t="str">
        <f>'I3 PTRM asset data'!B11</f>
        <v>Low Voltage Lines and Cables</v>
      </c>
      <c r="C70" s="42">
        <f>HLOOKUP($C$64,'I3 PTRM asset data'!$C$202:$G$225,'I3 PTRM asset data'!A208,FALSE)</f>
        <v>10.157748865732721</v>
      </c>
      <c r="D70" s="16">
        <v>1</v>
      </c>
      <c r="E70" s="20">
        <f t="shared" si="4"/>
        <v>0</v>
      </c>
      <c r="F70" s="16">
        <v>0.7</v>
      </c>
      <c r="G70" s="20">
        <f t="shared" si="3"/>
        <v>0.30000000000000004</v>
      </c>
      <c r="H70" s="21" t="s">
        <v>17</v>
      </c>
      <c r="I70" s="87"/>
      <c r="J70" s="13" t="str">
        <f t="shared" si="5"/>
        <v>Low Voltage Lines and Cables</v>
      </c>
      <c r="K70" s="86">
        <f>'I3 PTRM asset data'!C11</f>
        <v>2548.581980006762</v>
      </c>
      <c r="L70" s="463">
        <v>1</v>
      </c>
      <c r="M70" s="463">
        <v>1</v>
      </c>
      <c r="N70" s="463">
        <v>0</v>
      </c>
      <c r="O70" s="463">
        <v>1</v>
      </c>
      <c r="P70" s="463">
        <v>1</v>
      </c>
      <c r="Q70" s="463">
        <v>0</v>
      </c>
      <c r="R70" s="463">
        <v>1</v>
      </c>
      <c r="S70" s="463">
        <v>1</v>
      </c>
      <c r="T70" s="463">
        <v>0</v>
      </c>
      <c r="U70" s="463">
        <v>0</v>
      </c>
      <c r="V70" s="463">
        <v>1</v>
      </c>
      <c r="W70" s="463">
        <v>1</v>
      </c>
      <c r="X70" s="463">
        <v>1</v>
      </c>
      <c r="Y70" s="463">
        <v>0</v>
      </c>
      <c r="Z70" s="463">
        <v>0</v>
      </c>
      <c r="AA70" s="463">
        <v>1</v>
      </c>
      <c r="AB70" s="463">
        <v>1</v>
      </c>
      <c r="AC70" s="463">
        <v>1</v>
      </c>
      <c r="AD70" s="463">
        <v>0</v>
      </c>
      <c r="AE70" s="463">
        <v>1</v>
      </c>
      <c r="AF70" s="463">
        <v>1</v>
      </c>
      <c r="AG70" s="463">
        <v>1</v>
      </c>
      <c r="AH70" s="463">
        <v>1</v>
      </c>
      <c r="AI70" s="463">
        <v>1</v>
      </c>
      <c r="AJ70" s="463">
        <v>1</v>
      </c>
      <c r="AK70" s="463">
        <v>1</v>
      </c>
      <c r="AL70" s="463">
        <v>1</v>
      </c>
      <c r="AM70"/>
    </row>
    <row r="71" spans="2:39" x14ac:dyDescent="0.35">
      <c r="B71" s="13" t="str">
        <f>'I3 PTRM asset data'!B12</f>
        <v>Customer Metering and Load Control</v>
      </c>
      <c r="C71" s="42">
        <f>HLOOKUP($C$64,'I3 PTRM asset data'!$C$202:$G$225,'I3 PTRM asset data'!A209,FALSE)</f>
        <v>2.9699457567275429</v>
      </c>
      <c r="D71" s="16">
        <v>1</v>
      </c>
      <c r="E71" s="20">
        <f t="shared" si="4"/>
        <v>0</v>
      </c>
      <c r="F71" s="16">
        <v>1</v>
      </c>
      <c r="G71" s="20">
        <f t="shared" si="3"/>
        <v>0</v>
      </c>
      <c r="H71" s="21" t="s">
        <v>17</v>
      </c>
      <c r="I71" s="87"/>
      <c r="J71" s="13" t="str">
        <f t="shared" si="5"/>
        <v>Customer Metering and Load Control</v>
      </c>
      <c r="K71" s="86">
        <f>'I3 PTRM asset data'!C12</f>
        <v>14.6315696670269</v>
      </c>
      <c r="L71" s="463">
        <v>1</v>
      </c>
      <c r="M71" s="463">
        <v>1</v>
      </c>
      <c r="N71" s="463">
        <v>0</v>
      </c>
      <c r="O71" s="463">
        <v>1</v>
      </c>
      <c r="P71" s="463">
        <v>1</v>
      </c>
      <c r="Q71" s="463">
        <v>0</v>
      </c>
      <c r="R71" s="463">
        <v>1</v>
      </c>
      <c r="S71" s="463">
        <v>1</v>
      </c>
      <c r="T71" s="463">
        <v>1</v>
      </c>
      <c r="U71" s="463">
        <v>1</v>
      </c>
      <c r="V71" s="463">
        <v>0</v>
      </c>
      <c r="W71" s="463">
        <v>1</v>
      </c>
      <c r="X71" s="463">
        <v>1</v>
      </c>
      <c r="Y71" s="463">
        <v>0</v>
      </c>
      <c r="Z71" s="463">
        <v>0</v>
      </c>
      <c r="AA71" s="463">
        <v>1</v>
      </c>
      <c r="AB71" s="463">
        <v>1</v>
      </c>
      <c r="AC71" s="463">
        <v>1</v>
      </c>
      <c r="AD71" s="463">
        <v>0</v>
      </c>
      <c r="AE71" s="463">
        <v>1</v>
      </c>
      <c r="AF71" s="463">
        <v>1</v>
      </c>
      <c r="AG71" s="463">
        <v>1</v>
      </c>
      <c r="AH71" s="463">
        <v>1</v>
      </c>
      <c r="AI71" s="463">
        <v>1</v>
      </c>
      <c r="AJ71" s="463">
        <v>1</v>
      </c>
      <c r="AK71" s="463">
        <v>1</v>
      </c>
      <c r="AL71" s="463">
        <v>1</v>
      </c>
      <c r="AM71"/>
    </row>
    <row r="72" spans="2:39" x14ac:dyDescent="0.35">
      <c r="B72" s="13" t="str">
        <f>'I3 PTRM asset data'!B13</f>
        <v>Customer Metering (digital)</v>
      </c>
      <c r="C72" s="42">
        <f>HLOOKUP($C$64,'I3 PTRM asset data'!$C$202:$G$225,'I3 PTRM asset data'!A210,FALSE)</f>
        <v>-3.1452315651130116E-8</v>
      </c>
      <c r="D72" s="16">
        <v>1</v>
      </c>
      <c r="E72" s="20">
        <f t="shared" si="4"/>
        <v>0</v>
      </c>
      <c r="F72" s="16">
        <v>0</v>
      </c>
      <c r="G72" s="20">
        <f t="shared" si="3"/>
        <v>1</v>
      </c>
      <c r="H72" s="21" t="s">
        <v>17</v>
      </c>
      <c r="I72" s="87"/>
      <c r="J72" s="13" t="str">
        <f t="shared" si="5"/>
        <v>Customer Metering (digital)</v>
      </c>
      <c r="K72" s="86">
        <f>'I3 PTRM asset data'!C13</f>
        <v>-3.1452315651130116E-8</v>
      </c>
      <c r="L72" s="463">
        <v>1</v>
      </c>
      <c r="M72" s="463">
        <v>1</v>
      </c>
      <c r="N72" s="463">
        <v>0</v>
      </c>
      <c r="O72" s="463">
        <v>1</v>
      </c>
      <c r="P72" s="463">
        <v>1</v>
      </c>
      <c r="Q72" s="463">
        <v>0</v>
      </c>
      <c r="R72" s="463">
        <v>1</v>
      </c>
      <c r="S72" s="463">
        <v>1</v>
      </c>
      <c r="T72" s="463">
        <v>1</v>
      </c>
      <c r="U72" s="463">
        <v>0</v>
      </c>
      <c r="V72" s="463">
        <v>0</v>
      </c>
      <c r="W72" s="463">
        <v>1</v>
      </c>
      <c r="X72" s="463">
        <v>1</v>
      </c>
      <c r="Y72" s="463">
        <v>0</v>
      </c>
      <c r="Z72" s="463">
        <v>0</v>
      </c>
      <c r="AA72" s="463">
        <v>1</v>
      </c>
      <c r="AB72" s="463">
        <v>1</v>
      </c>
      <c r="AC72" s="463">
        <v>1</v>
      </c>
      <c r="AD72" s="463">
        <v>0</v>
      </c>
      <c r="AE72" s="463">
        <v>1</v>
      </c>
      <c r="AF72" s="463">
        <v>1</v>
      </c>
      <c r="AG72" s="463">
        <v>1</v>
      </c>
      <c r="AH72" s="463">
        <v>1</v>
      </c>
      <c r="AI72" s="463">
        <v>1</v>
      </c>
      <c r="AJ72" s="463">
        <v>1</v>
      </c>
      <c r="AK72" s="463">
        <v>1</v>
      </c>
      <c r="AL72" s="463">
        <v>1</v>
      </c>
      <c r="AM72"/>
    </row>
    <row r="73" spans="2:39" x14ac:dyDescent="0.35">
      <c r="B73" s="13" t="str">
        <f>'I3 PTRM asset data'!B14</f>
        <v>Communications (digital) - dx</v>
      </c>
      <c r="C73" s="42">
        <f>HLOOKUP($C$64,'I3 PTRM asset data'!$C$202:$G$225,'I3 PTRM asset data'!A211,FALSE)</f>
        <v>13.949240779032442</v>
      </c>
      <c r="D73" s="16">
        <v>1</v>
      </c>
      <c r="E73" s="20">
        <f t="shared" si="4"/>
        <v>0</v>
      </c>
      <c r="F73" s="16">
        <v>0</v>
      </c>
      <c r="G73" s="20">
        <f t="shared" si="3"/>
        <v>1</v>
      </c>
      <c r="H73" s="21" t="s">
        <v>17</v>
      </c>
      <c r="I73" s="87"/>
      <c r="J73" s="13" t="str">
        <f t="shared" si="5"/>
        <v>Communications (digital) - dx</v>
      </c>
      <c r="K73" s="86">
        <f>'I3 PTRM asset data'!C14</f>
        <v>80.830665763554265</v>
      </c>
      <c r="L73" s="463">
        <v>1</v>
      </c>
      <c r="M73" s="463">
        <v>0</v>
      </c>
      <c r="N73" s="463">
        <v>0</v>
      </c>
      <c r="O73" s="463">
        <v>1</v>
      </c>
      <c r="P73" s="463">
        <v>0</v>
      </c>
      <c r="Q73" s="463">
        <v>0</v>
      </c>
      <c r="R73" s="463">
        <v>1</v>
      </c>
      <c r="S73" s="463">
        <v>1</v>
      </c>
      <c r="T73" s="463">
        <v>0</v>
      </c>
      <c r="U73" s="463">
        <v>0</v>
      </c>
      <c r="V73" s="463">
        <v>0</v>
      </c>
      <c r="W73" s="463">
        <v>1</v>
      </c>
      <c r="X73" s="463">
        <v>1</v>
      </c>
      <c r="Y73" s="463">
        <v>0</v>
      </c>
      <c r="Z73" s="463">
        <v>0</v>
      </c>
      <c r="AA73" s="463">
        <v>1</v>
      </c>
      <c r="AB73" s="463">
        <v>1</v>
      </c>
      <c r="AC73" s="463">
        <v>1</v>
      </c>
      <c r="AD73" s="463">
        <v>0</v>
      </c>
      <c r="AE73" s="463">
        <v>1</v>
      </c>
      <c r="AF73" s="463">
        <v>1</v>
      </c>
      <c r="AG73" s="463">
        <v>1</v>
      </c>
      <c r="AH73" s="463">
        <v>1</v>
      </c>
      <c r="AI73" s="463">
        <v>1</v>
      </c>
      <c r="AJ73" s="463">
        <v>1</v>
      </c>
      <c r="AK73" s="463">
        <v>1</v>
      </c>
      <c r="AL73" s="463">
        <v>1</v>
      </c>
      <c r="AM73"/>
    </row>
    <row r="74" spans="2:39" x14ac:dyDescent="0.35">
      <c r="B74" s="13" t="str">
        <f>'I3 PTRM asset data'!B15</f>
        <v>Total Communications</v>
      </c>
      <c r="C74" s="42">
        <f>HLOOKUP($C$64,'I3 PTRM asset data'!$C$202:$G$225,'I3 PTRM asset data'!A212,FALSE)</f>
        <v>-5.1743077640029056E-4</v>
      </c>
      <c r="D74" s="16">
        <v>1</v>
      </c>
      <c r="E74" s="20">
        <f t="shared" si="4"/>
        <v>0</v>
      </c>
      <c r="F74" s="16">
        <v>0</v>
      </c>
      <c r="G74" s="20">
        <f t="shared" si="3"/>
        <v>1</v>
      </c>
      <c r="H74" s="21" t="s">
        <v>17</v>
      </c>
      <c r="I74" s="87"/>
      <c r="J74" s="13" t="str">
        <f t="shared" si="5"/>
        <v>Total Communications</v>
      </c>
      <c r="K74" s="86">
        <f>'I3 PTRM asset data'!C15</f>
        <v>-5.1743077640029056E-4</v>
      </c>
      <c r="L74" s="463">
        <v>1</v>
      </c>
      <c r="M74" s="463">
        <v>0</v>
      </c>
      <c r="N74" s="463">
        <v>0</v>
      </c>
      <c r="O74" s="463">
        <v>1</v>
      </c>
      <c r="P74" s="463">
        <v>1</v>
      </c>
      <c r="Q74" s="463">
        <v>1</v>
      </c>
      <c r="R74" s="463">
        <v>1</v>
      </c>
      <c r="S74" s="463">
        <v>1</v>
      </c>
      <c r="T74" s="463">
        <v>0</v>
      </c>
      <c r="U74" s="463">
        <v>1</v>
      </c>
      <c r="V74" s="463">
        <v>0</v>
      </c>
      <c r="W74" s="463">
        <v>1</v>
      </c>
      <c r="X74" s="463">
        <v>1</v>
      </c>
      <c r="Y74" s="463">
        <v>0</v>
      </c>
      <c r="Z74" s="463">
        <v>0</v>
      </c>
      <c r="AA74" s="463">
        <v>1</v>
      </c>
      <c r="AB74" s="463">
        <v>1</v>
      </c>
      <c r="AC74" s="463">
        <v>1</v>
      </c>
      <c r="AD74" s="463">
        <v>0</v>
      </c>
      <c r="AE74" s="463">
        <v>1</v>
      </c>
      <c r="AF74" s="463">
        <v>1</v>
      </c>
      <c r="AG74" s="463">
        <v>1</v>
      </c>
      <c r="AH74" s="463">
        <v>1</v>
      </c>
      <c r="AI74" s="463">
        <v>1</v>
      </c>
      <c r="AJ74" s="463">
        <v>1</v>
      </c>
      <c r="AK74" s="463">
        <v>1</v>
      </c>
      <c r="AL74" s="463">
        <v>1</v>
      </c>
      <c r="AM74"/>
    </row>
    <row r="75" spans="2:39" x14ac:dyDescent="0.35">
      <c r="B75" s="13" t="str">
        <f>'I3 PTRM asset data'!B16</f>
        <v>System IT (dx)</v>
      </c>
      <c r="C75" s="42">
        <f>HLOOKUP($C$64,'I3 PTRM asset data'!$C$202:$G$225,'I3 PTRM asset data'!A213,FALSE)</f>
        <v>4.8115391743980966</v>
      </c>
      <c r="D75" s="16">
        <v>1</v>
      </c>
      <c r="E75" s="20">
        <f t="shared" si="4"/>
        <v>0</v>
      </c>
      <c r="F75" s="16">
        <v>0</v>
      </c>
      <c r="G75" s="20">
        <f t="shared" si="3"/>
        <v>1</v>
      </c>
      <c r="H75" s="21" t="s">
        <v>17</v>
      </c>
      <c r="I75" s="87"/>
      <c r="J75" s="13" t="str">
        <f t="shared" si="5"/>
        <v>System IT (dx)</v>
      </c>
      <c r="K75" s="86">
        <f>'I3 PTRM asset data'!C16</f>
        <v>61.824515049564845</v>
      </c>
      <c r="L75" s="463">
        <v>1</v>
      </c>
      <c r="M75" s="463">
        <v>1</v>
      </c>
      <c r="N75" s="463">
        <v>1</v>
      </c>
      <c r="O75" s="463">
        <v>1</v>
      </c>
      <c r="P75" s="463">
        <v>1</v>
      </c>
      <c r="Q75" s="463">
        <v>1</v>
      </c>
      <c r="R75" s="463">
        <v>1</v>
      </c>
      <c r="S75" s="463">
        <v>1</v>
      </c>
      <c r="T75" s="463">
        <v>0</v>
      </c>
      <c r="U75" s="463">
        <v>1</v>
      </c>
      <c r="V75" s="463">
        <v>0</v>
      </c>
      <c r="W75" s="463">
        <v>0</v>
      </c>
      <c r="X75" s="463">
        <v>0</v>
      </c>
      <c r="Y75" s="463">
        <v>0</v>
      </c>
      <c r="Z75" s="463">
        <v>0</v>
      </c>
      <c r="AA75" s="463">
        <v>0</v>
      </c>
      <c r="AB75" s="463">
        <v>1</v>
      </c>
      <c r="AC75" s="463">
        <v>0</v>
      </c>
      <c r="AD75" s="463">
        <v>0</v>
      </c>
      <c r="AE75" s="463">
        <v>1</v>
      </c>
      <c r="AF75" s="463">
        <v>0</v>
      </c>
      <c r="AG75" s="463">
        <v>1</v>
      </c>
      <c r="AH75" s="463">
        <v>1</v>
      </c>
      <c r="AI75" s="463">
        <v>1</v>
      </c>
      <c r="AJ75" s="463">
        <v>1</v>
      </c>
      <c r="AK75" s="463">
        <v>1</v>
      </c>
      <c r="AL75" s="463">
        <v>1</v>
      </c>
      <c r="AM75"/>
    </row>
    <row r="76" spans="2:39" x14ac:dyDescent="0.35">
      <c r="B76" s="13" t="str">
        <f>'I3 PTRM asset data'!B17</f>
        <v>Ancillary substation equipment (dx)</v>
      </c>
      <c r="C76" s="42">
        <f>HLOOKUP($C$64,'I3 PTRM asset data'!$C$202:$G$225,'I3 PTRM asset data'!A214,FALSE)</f>
        <v>10.521080928942251</v>
      </c>
      <c r="D76" s="16">
        <v>1</v>
      </c>
      <c r="E76" s="20">
        <f t="shared" si="4"/>
        <v>0</v>
      </c>
      <c r="F76" s="16">
        <v>0</v>
      </c>
      <c r="G76" s="20">
        <f t="shared" si="3"/>
        <v>1</v>
      </c>
      <c r="H76" s="21" t="s">
        <v>17</v>
      </c>
      <c r="I76" s="87"/>
      <c r="J76" s="13" t="str">
        <f t="shared" si="5"/>
        <v>Ancillary substation equipment (dx)</v>
      </c>
      <c r="K76" s="86">
        <f>'I3 PTRM asset data'!C17</f>
        <v>116.57629039211685</v>
      </c>
      <c r="L76" s="463">
        <v>1</v>
      </c>
      <c r="M76" s="463">
        <v>0</v>
      </c>
      <c r="N76" s="463">
        <v>0</v>
      </c>
      <c r="O76" s="463">
        <v>1</v>
      </c>
      <c r="P76" s="463">
        <v>1</v>
      </c>
      <c r="Q76" s="463">
        <v>0</v>
      </c>
      <c r="R76" s="463">
        <v>1</v>
      </c>
      <c r="S76" s="463">
        <v>1</v>
      </c>
      <c r="T76" s="463">
        <v>0</v>
      </c>
      <c r="U76" s="463">
        <v>0</v>
      </c>
      <c r="V76" s="463">
        <v>0</v>
      </c>
      <c r="W76" s="463">
        <v>0</v>
      </c>
      <c r="X76" s="463">
        <v>0</v>
      </c>
      <c r="Y76" s="463">
        <v>0</v>
      </c>
      <c r="Z76" s="463">
        <v>0</v>
      </c>
      <c r="AA76" s="463">
        <v>0</v>
      </c>
      <c r="AB76" s="463">
        <v>0</v>
      </c>
      <c r="AC76" s="463">
        <v>0</v>
      </c>
      <c r="AD76" s="463">
        <v>0</v>
      </c>
      <c r="AE76" s="463">
        <v>1</v>
      </c>
      <c r="AF76" s="463">
        <v>1</v>
      </c>
      <c r="AG76" s="463">
        <v>1</v>
      </c>
      <c r="AH76" s="463">
        <v>1</v>
      </c>
      <c r="AI76" s="463">
        <v>1</v>
      </c>
      <c r="AJ76" s="463">
        <v>1</v>
      </c>
      <c r="AK76" s="463">
        <v>1</v>
      </c>
      <c r="AL76" s="463">
        <v>1</v>
      </c>
      <c r="AM76"/>
    </row>
    <row r="77" spans="2:39" x14ac:dyDescent="0.35">
      <c r="B77" s="13" t="str">
        <f>'I3 PTRM asset data'!B18</f>
        <v>Land and Easements</v>
      </c>
      <c r="C77" s="42">
        <f>HLOOKUP($C$64,'I3 PTRM asset data'!$C$202:$G$225,'I3 PTRM asset data'!A215,FALSE)</f>
        <v>-19.129703866582702</v>
      </c>
      <c r="D77" s="16">
        <v>1</v>
      </c>
      <c r="E77" s="20">
        <f t="shared" si="4"/>
        <v>0</v>
      </c>
      <c r="F77" s="16">
        <v>0</v>
      </c>
      <c r="G77" s="20">
        <f t="shared" si="3"/>
        <v>1</v>
      </c>
      <c r="H77" s="21" t="s">
        <v>17</v>
      </c>
      <c r="I77" s="87"/>
      <c r="J77" s="13" t="str">
        <f t="shared" si="5"/>
        <v>Land and Easements</v>
      </c>
      <c r="K77" s="86">
        <f>'I3 PTRM asset data'!C18</f>
        <v>792.39898721263</v>
      </c>
      <c r="L77" s="463">
        <v>1</v>
      </c>
      <c r="M77" s="463">
        <v>0</v>
      </c>
      <c r="N77" s="463">
        <v>0</v>
      </c>
      <c r="O77" s="463">
        <v>1</v>
      </c>
      <c r="P77" s="463">
        <v>1</v>
      </c>
      <c r="Q77" s="463">
        <v>0</v>
      </c>
      <c r="R77" s="463">
        <v>0</v>
      </c>
      <c r="S77" s="463">
        <v>1</v>
      </c>
      <c r="T77" s="463">
        <v>0</v>
      </c>
      <c r="U77" s="463">
        <v>0</v>
      </c>
      <c r="V77" s="463">
        <v>0</v>
      </c>
      <c r="W77" s="463">
        <v>0</v>
      </c>
      <c r="X77" s="463">
        <v>0</v>
      </c>
      <c r="Y77" s="463">
        <v>0</v>
      </c>
      <c r="Z77" s="463">
        <v>0</v>
      </c>
      <c r="AA77" s="463">
        <v>0</v>
      </c>
      <c r="AB77" s="463">
        <v>0</v>
      </c>
      <c r="AC77" s="463">
        <v>0</v>
      </c>
      <c r="AD77" s="463">
        <v>1</v>
      </c>
      <c r="AE77" s="463">
        <v>1</v>
      </c>
      <c r="AF77" s="463">
        <v>0</v>
      </c>
      <c r="AG77" s="463">
        <v>1</v>
      </c>
      <c r="AH77" s="463">
        <v>1</v>
      </c>
      <c r="AI77" s="463">
        <v>1</v>
      </c>
      <c r="AJ77" s="463">
        <v>1</v>
      </c>
      <c r="AK77" s="463">
        <v>1</v>
      </c>
      <c r="AL77" s="463">
        <v>1</v>
      </c>
      <c r="AM77"/>
    </row>
    <row r="78" spans="2:39" x14ac:dyDescent="0.35">
      <c r="B78" s="13" t="str">
        <f>'I3 PTRM asset data'!B19</f>
        <v>Emergency Spares (Major Plant, Excludes Inventory)</v>
      </c>
      <c r="C78" s="42">
        <f>HLOOKUP($C$64,'I3 PTRM asset data'!$C$202:$G$225,'I3 PTRM asset data'!A216,FALSE)</f>
        <v>0</v>
      </c>
      <c r="D78" s="16">
        <v>1</v>
      </c>
      <c r="E78" s="20">
        <f t="shared" si="4"/>
        <v>0</v>
      </c>
      <c r="F78" s="16">
        <v>0</v>
      </c>
      <c r="G78" s="20">
        <f t="shared" si="3"/>
        <v>1</v>
      </c>
      <c r="H78" s="21" t="s">
        <v>17</v>
      </c>
      <c r="I78" s="87"/>
      <c r="J78" s="13" t="str">
        <f t="shared" si="5"/>
        <v>Emergency Spares (Major Plant, Excludes Inventory)</v>
      </c>
      <c r="K78" s="86">
        <f>'I3 PTRM asset data'!C19</f>
        <v>0</v>
      </c>
      <c r="L78" s="463">
        <v>1</v>
      </c>
      <c r="M78" s="463">
        <v>0</v>
      </c>
      <c r="N78" s="463">
        <v>0</v>
      </c>
      <c r="O78" s="463">
        <v>1</v>
      </c>
      <c r="P78" s="463">
        <v>1</v>
      </c>
      <c r="Q78" s="463">
        <v>0</v>
      </c>
      <c r="R78" s="463">
        <v>1</v>
      </c>
      <c r="S78" s="463">
        <v>1</v>
      </c>
      <c r="T78" s="463">
        <v>0</v>
      </c>
      <c r="U78" s="463">
        <v>0</v>
      </c>
      <c r="V78" s="463">
        <v>0</v>
      </c>
      <c r="W78" s="463">
        <v>0</v>
      </c>
      <c r="X78" s="463">
        <v>0</v>
      </c>
      <c r="Y78" s="463">
        <v>0</v>
      </c>
      <c r="Z78" s="463">
        <v>0</v>
      </c>
      <c r="AA78" s="463">
        <v>0</v>
      </c>
      <c r="AB78" s="463">
        <v>0</v>
      </c>
      <c r="AC78" s="463">
        <v>0</v>
      </c>
      <c r="AD78" s="463">
        <v>0</v>
      </c>
      <c r="AE78" s="463">
        <v>1</v>
      </c>
      <c r="AF78" s="463">
        <v>0</v>
      </c>
      <c r="AG78" s="463">
        <v>1</v>
      </c>
      <c r="AH78" s="463">
        <v>1</v>
      </c>
      <c r="AI78" s="463">
        <v>1</v>
      </c>
      <c r="AJ78" s="463">
        <v>1</v>
      </c>
      <c r="AK78" s="463">
        <v>1</v>
      </c>
      <c r="AL78" s="463">
        <v>1</v>
      </c>
      <c r="AM78"/>
    </row>
    <row r="79" spans="2:39" x14ac:dyDescent="0.35">
      <c r="B79" s="13" t="str">
        <f>'I3 PTRM asset data'!B20</f>
        <v>Furniture, fittings, plant and equipment</v>
      </c>
      <c r="C79" s="42">
        <f>HLOOKUP($C$64,'I3 PTRM asset data'!$C$202:$G$225,'I3 PTRM asset data'!A217,FALSE)</f>
        <v>4.187348316544913</v>
      </c>
      <c r="D79" s="16">
        <v>1</v>
      </c>
      <c r="E79" s="20">
        <f t="shared" si="4"/>
        <v>0</v>
      </c>
      <c r="F79" s="16">
        <v>0</v>
      </c>
      <c r="G79" s="20">
        <f t="shared" si="3"/>
        <v>1</v>
      </c>
      <c r="H79" s="21" t="s">
        <v>17</v>
      </c>
      <c r="I79" s="87"/>
      <c r="J79" s="13" t="str">
        <f t="shared" si="5"/>
        <v>Furniture, fittings, plant and equipment</v>
      </c>
      <c r="K79" s="86">
        <f>'I3 PTRM asset data'!C20</f>
        <v>29.914074177024123</v>
      </c>
      <c r="L79" s="463">
        <v>1</v>
      </c>
      <c r="M79" s="463">
        <v>0</v>
      </c>
      <c r="N79" s="463">
        <v>0</v>
      </c>
      <c r="O79" s="463">
        <v>1</v>
      </c>
      <c r="P79" s="463">
        <v>1</v>
      </c>
      <c r="Q79" s="463">
        <v>0</v>
      </c>
      <c r="R79" s="463">
        <v>1</v>
      </c>
      <c r="S79" s="463">
        <v>1</v>
      </c>
      <c r="T79" s="463">
        <v>0</v>
      </c>
      <c r="U79" s="463">
        <v>0</v>
      </c>
      <c r="V79" s="463">
        <v>0</v>
      </c>
      <c r="W79" s="463">
        <v>0</v>
      </c>
      <c r="X79" s="463">
        <v>0</v>
      </c>
      <c r="Y79" s="463">
        <v>0</v>
      </c>
      <c r="Z79" s="463">
        <v>0</v>
      </c>
      <c r="AA79" s="463">
        <v>0</v>
      </c>
      <c r="AB79" s="463">
        <v>0</v>
      </c>
      <c r="AC79" s="463">
        <v>0</v>
      </c>
      <c r="AD79" s="463">
        <v>0</v>
      </c>
      <c r="AE79" s="463">
        <v>1</v>
      </c>
      <c r="AF79" s="463">
        <v>0</v>
      </c>
      <c r="AG79" s="463">
        <v>1</v>
      </c>
      <c r="AH79" s="463">
        <v>1</v>
      </c>
      <c r="AI79" s="463">
        <v>1</v>
      </c>
      <c r="AJ79" s="463">
        <v>1</v>
      </c>
      <c r="AK79" s="463">
        <v>1</v>
      </c>
      <c r="AL79" s="463">
        <v>1</v>
      </c>
      <c r="AM79"/>
    </row>
    <row r="80" spans="2:39" x14ac:dyDescent="0.35">
      <c r="B80" s="13" t="str">
        <f>'I3 PTRM asset data'!B21</f>
        <v>Land (non-system)</v>
      </c>
      <c r="C80" s="42">
        <f>HLOOKUP($C$64,'I3 PTRM asset data'!$C$202:$G$225,'I3 PTRM asset data'!A218,FALSE)</f>
        <v>-69.032050862071003</v>
      </c>
      <c r="D80" s="16">
        <v>1</v>
      </c>
      <c r="E80" s="20">
        <f t="shared" si="4"/>
        <v>0</v>
      </c>
      <c r="F80" s="16">
        <v>0</v>
      </c>
      <c r="G80" s="20">
        <f t="shared" si="3"/>
        <v>1</v>
      </c>
      <c r="H80" s="21" t="s">
        <v>17</v>
      </c>
      <c r="I80" s="87"/>
      <c r="J80" s="13" t="str">
        <f t="shared" si="5"/>
        <v>Land (non-system)</v>
      </c>
      <c r="K80" s="86">
        <f>'I3 PTRM asset data'!C21</f>
        <v>-382.05365469810278</v>
      </c>
      <c r="L80" s="463">
        <v>1</v>
      </c>
      <c r="M80" s="463">
        <v>0</v>
      </c>
      <c r="N80" s="463">
        <v>0</v>
      </c>
      <c r="O80" s="463">
        <v>1</v>
      </c>
      <c r="P80" s="463">
        <v>1</v>
      </c>
      <c r="Q80" s="463">
        <v>0</v>
      </c>
      <c r="R80" s="463">
        <v>0</v>
      </c>
      <c r="S80" s="463">
        <v>1</v>
      </c>
      <c r="T80" s="463">
        <v>0</v>
      </c>
      <c r="U80" s="463">
        <v>0</v>
      </c>
      <c r="V80" s="463">
        <v>0</v>
      </c>
      <c r="W80" s="463">
        <v>0</v>
      </c>
      <c r="X80" s="463">
        <v>0</v>
      </c>
      <c r="Y80" s="463">
        <v>0</v>
      </c>
      <c r="Z80" s="463">
        <v>0</v>
      </c>
      <c r="AA80" s="463">
        <v>0</v>
      </c>
      <c r="AB80" s="463">
        <v>0</v>
      </c>
      <c r="AC80" s="463">
        <v>0</v>
      </c>
      <c r="AD80" s="463">
        <v>0</v>
      </c>
      <c r="AE80" s="463">
        <v>1</v>
      </c>
      <c r="AF80" s="463">
        <v>0</v>
      </c>
      <c r="AG80" s="463">
        <v>1</v>
      </c>
      <c r="AH80" s="463">
        <v>1</v>
      </c>
      <c r="AI80" s="463">
        <v>1</v>
      </c>
      <c r="AJ80" s="463">
        <v>1</v>
      </c>
      <c r="AK80" s="463">
        <v>1</v>
      </c>
      <c r="AL80" s="463">
        <v>1</v>
      </c>
      <c r="AM80"/>
    </row>
    <row r="81" spans="1:39" x14ac:dyDescent="0.35">
      <c r="B81" s="13" t="str">
        <f>'I3 PTRM asset data'!B22</f>
        <v>Other non system assets</v>
      </c>
      <c r="C81" s="42">
        <f>HLOOKUP($C$64,'I3 PTRM asset data'!$C$202:$G$225,'I3 PTRM asset data'!A219,FALSE)</f>
        <v>3.2288670194787046E-2</v>
      </c>
      <c r="D81" s="16">
        <v>1</v>
      </c>
      <c r="E81" s="20">
        <f t="shared" si="4"/>
        <v>0</v>
      </c>
      <c r="F81" s="16">
        <v>0</v>
      </c>
      <c r="G81" s="20">
        <f t="shared" si="3"/>
        <v>1</v>
      </c>
      <c r="H81" s="21" t="s">
        <v>17</v>
      </c>
      <c r="I81" s="87"/>
      <c r="J81" s="13" t="str">
        <f t="shared" si="5"/>
        <v>Other non system assets</v>
      </c>
      <c r="K81" s="86">
        <f>'I3 PTRM asset data'!C22</f>
        <v>1.827776829446182</v>
      </c>
      <c r="L81" s="463">
        <v>1</v>
      </c>
      <c r="M81" s="463">
        <v>0</v>
      </c>
      <c r="N81" s="463">
        <v>0</v>
      </c>
      <c r="O81" s="463">
        <v>1</v>
      </c>
      <c r="P81" s="463">
        <v>1</v>
      </c>
      <c r="Q81" s="463">
        <v>0</v>
      </c>
      <c r="R81" s="463">
        <v>1</v>
      </c>
      <c r="S81" s="463">
        <v>1</v>
      </c>
      <c r="T81" s="463">
        <v>0</v>
      </c>
      <c r="U81" s="463">
        <v>0</v>
      </c>
      <c r="V81" s="463">
        <v>0</v>
      </c>
      <c r="W81" s="463">
        <v>0</v>
      </c>
      <c r="X81" s="463">
        <v>0</v>
      </c>
      <c r="Y81" s="463">
        <v>0</v>
      </c>
      <c r="Z81" s="463">
        <v>1</v>
      </c>
      <c r="AA81" s="463">
        <v>0</v>
      </c>
      <c r="AB81" s="463">
        <v>0</v>
      </c>
      <c r="AC81" s="463">
        <v>1</v>
      </c>
      <c r="AD81" s="463">
        <v>0</v>
      </c>
      <c r="AE81" s="463">
        <v>1</v>
      </c>
      <c r="AF81" s="463">
        <v>0</v>
      </c>
      <c r="AG81" s="463">
        <v>1</v>
      </c>
      <c r="AH81" s="463">
        <v>1</v>
      </c>
      <c r="AI81" s="463">
        <v>1</v>
      </c>
      <c r="AJ81" s="463">
        <v>1</v>
      </c>
      <c r="AK81" s="463">
        <v>1</v>
      </c>
      <c r="AL81" s="463">
        <v>1</v>
      </c>
      <c r="AM81"/>
    </row>
    <row r="82" spans="1:39" x14ac:dyDescent="0.35">
      <c r="B82" s="13" t="str">
        <f>'I3 PTRM asset data'!B23</f>
        <v>IT systems</v>
      </c>
      <c r="C82" s="42">
        <f>HLOOKUP($C$64,'I3 PTRM asset data'!$C$202:$G$225,'I3 PTRM asset data'!A220,FALSE)</f>
        <v>-1.0764566146896946</v>
      </c>
      <c r="D82" s="16">
        <v>1</v>
      </c>
      <c r="E82" s="20">
        <f t="shared" si="4"/>
        <v>0</v>
      </c>
      <c r="F82" s="16">
        <v>0</v>
      </c>
      <c r="G82" s="20">
        <f t="shared" si="3"/>
        <v>1</v>
      </c>
      <c r="H82" s="21" t="s">
        <v>17</v>
      </c>
      <c r="I82" s="87"/>
      <c r="J82" s="13" t="str">
        <f t="shared" si="5"/>
        <v>IT systems</v>
      </c>
      <c r="K82" s="86">
        <f>'I3 PTRM asset data'!C23</f>
        <v>13.568719820482205</v>
      </c>
      <c r="L82" s="463">
        <v>1</v>
      </c>
      <c r="M82" s="463">
        <v>1</v>
      </c>
      <c r="N82" s="463">
        <v>1</v>
      </c>
      <c r="O82" s="463">
        <v>1</v>
      </c>
      <c r="P82" s="463">
        <v>1</v>
      </c>
      <c r="Q82" s="463">
        <v>1</v>
      </c>
      <c r="R82" s="463">
        <v>1</v>
      </c>
      <c r="S82" s="463">
        <v>1</v>
      </c>
      <c r="T82" s="463">
        <v>0</v>
      </c>
      <c r="U82" s="463">
        <v>0</v>
      </c>
      <c r="V82" s="463">
        <v>0</v>
      </c>
      <c r="W82" s="463">
        <v>0</v>
      </c>
      <c r="X82" s="463">
        <v>0</v>
      </c>
      <c r="Y82" s="463">
        <v>0</v>
      </c>
      <c r="Z82" s="463">
        <v>0</v>
      </c>
      <c r="AA82" s="463">
        <v>0</v>
      </c>
      <c r="AB82" s="463">
        <v>0</v>
      </c>
      <c r="AC82" s="463">
        <v>0</v>
      </c>
      <c r="AD82" s="463">
        <v>0</v>
      </c>
      <c r="AE82" s="463">
        <v>1</v>
      </c>
      <c r="AF82" s="463">
        <v>0</v>
      </c>
      <c r="AG82" s="463">
        <v>1</v>
      </c>
      <c r="AH82" s="463">
        <v>1</v>
      </c>
      <c r="AI82" s="463">
        <v>1</v>
      </c>
      <c r="AJ82" s="463">
        <v>1</v>
      </c>
      <c r="AK82" s="463">
        <v>1</v>
      </c>
      <c r="AL82" s="463">
        <v>1</v>
      </c>
      <c r="AM82"/>
    </row>
    <row r="83" spans="1:39" x14ac:dyDescent="0.35">
      <c r="B83" s="13" t="str">
        <f>'I3 PTRM asset data'!B24</f>
        <v>Motor vehicles</v>
      </c>
      <c r="C83" s="42">
        <f>HLOOKUP($C$64,'I3 PTRM asset data'!$C$202:$G$225,'I3 PTRM asset data'!A221,FALSE)</f>
        <v>13.930519842076883</v>
      </c>
      <c r="D83" s="16">
        <v>1</v>
      </c>
      <c r="E83" s="20">
        <f t="shared" si="4"/>
        <v>0</v>
      </c>
      <c r="F83" s="16">
        <v>0</v>
      </c>
      <c r="G83" s="20">
        <f t="shared" si="3"/>
        <v>1</v>
      </c>
      <c r="H83" s="21" t="s">
        <v>17</v>
      </c>
      <c r="I83" s="87"/>
      <c r="J83" s="13" t="str">
        <f t="shared" si="5"/>
        <v>Motor vehicles</v>
      </c>
      <c r="K83" s="86">
        <f>'I3 PTRM asset data'!C24</f>
        <v>78.444128979595504</v>
      </c>
      <c r="L83" s="463">
        <v>1</v>
      </c>
      <c r="M83" s="463">
        <v>0</v>
      </c>
      <c r="N83" s="463">
        <v>0</v>
      </c>
      <c r="O83" s="463">
        <v>1</v>
      </c>
      <c r="P83" s="463">
        <v>1</v>
      </c>
      <c r="Q83" s="463">
        <v>0</v>
      </c>
      <c r="R83" s="463">
        <v>1</v>
      </c>
      <c r="S83" s="463">
        <v>1</v>
      </c>
      <c r="T83" s="463">
        <v>0</v>
      </c>
      <c r="U83" s="463">
        <v>0</v>
      </c>
      <c r="V83" s="463">
        <v>0</v>
      </c>
      <c r="W83" s="463">
        <v>0</v>
      </c>
      <c r="X83" s="463">
        <v>0</v>
      </c>
      <c r="Y83" s="463">
        <v>0</v>
      </c>
      <c r="Z83" s="463">
        <v>0</v>
      </c>
      <c r="AA83" s="463">
        <v>0</v>
      </c>
      <c r="AB83" s="463">
        <v>0</v>
      </c>
      <c r="AC83" s="463">
        <v>0</v>
      </c>
      <c r="AD83" s="463">
        <v>0</v>
      </c>
      <c r="AE83" s="463">
        <v>1</v>
      </c>
      <c r="AF83" s="463">
        <v>0</v>
      </c>
      <c r="AG83" s="463">
        <v>1</v>
      </c>
      <c r="AH83" s="463">
        <v>1</v>
      </c>
      <c r="AI83" s="463">
        <v>1</v>
      </c>
      <c r="AJ83" s="463">
        <v>1</v>
      </c>
      <c r="AK83" s="463">
        <v>1</v>
      </c>
      <c r="AL83" s="463">
        <v>1</v>
      </c>
      <c r="AM83"/>
    </row>
    <row r="84" spans="1:39" x14ac:dyDescent="0.35">
      <c r="B84" s="93" t="str">
        <f>'I3 PTRM asset data'!B25</f>
        <v>Buildings (system)</v>
      </c>
      <c r="C84" s="42">
        <f>HLOOKUP($C$64,'I3 PTRM asset data'!$C$202:$G$225,'I3 PTRM asset data'!A222,FALSE)</f>
        <v>-0.15746875888354639</v>
      </c>
      <c r="D84" s="16">
        <v>1</v>
      </c>
      <c r="E84" s="20">
        <f t="shared" si="4"/>
        <v>0</v>
      </c>
      <c r="F84" s="16">
        <v>0</v>
      </c>
      <c r="G84" s="20">
        <f t="shared" si="3"/>
        <v>1</v>
      </c>
      <c r="H84" s="21" t="s">
        <v>17</v>
      </c>
      <c r="I84" s="87"/>
      <c r="J84" s="93" t="str">
        <f t="shared" si="5"/>
        <v>Buildings (system)</v>
      </c>
      <c r="K84" s="86">
        <f>'I3 PTRM asset data'!C25</f>
        <v>115.2635161095166</v>
      </c>
      <c r="L84" s="463">
        <v>1</v>
      </c>
      <c r="M84" s="463">
        <v>0</v>
      </c>
      <c r="N84" s="463">
        <v>0</v>
      </c>
      <c r="O84" s="463">
        <v>1</v>
      </c>
      <c r="P84" s="463">
        <v>1</v>
      </c>
      <c r="Q84" s="463">
        <v>0</v>
      </c>
      <c r="R84" s="463">
        <v>1</v>
      </c>
      <c r="S84" s="463">
        <v>1</v>
      </c>
      <c r="T84" s="463">
        <v>0</v>
      </c>
      <c r="U84" s="463">
        <v>0</v>
      </c>
      <c r="V84" s="463">
        <v>0</v>
      </c>
      <c r="W84" s="463">
        <v>0</v>
      </c>
      <c r="X84" s="463">
        <v>0</v>
      </c>
      <c r="Y84" s="463">
        <v>0</v>
      </c>
      <c r="Z84" s="463">
        <v>0</v>
      </c>
      <c r="AA84" s="463">
        <v>0</v>
      </c>
      <c r="AB84" s="463">
        <v>0</v>
      </c>
      <c r="AC84" s="463">
        <v>0</v>
      </c>
      <c r="AD84" s="463">
        <v>1</v>
      </c>
      <c r="AE84" s="463">
        <v>1</v>
      </c>
      <c r="AF84" s="463">
        <v>0</v>
      </c>
      <c r="AG84" s="463">
        <v>1</v>
      </c>
      <c r="AH84" s="463">
        <v>1</v>
      </c>
      <c r="AI84" s="463">
        <v>1</v>
      </c>
      <c r="AJ84" s="463">
        <v>1</v>
      </c>
      <c r="AK84" s="463">
        <v>1</v>
      </c>
      <c r="AL84" s="463">
        <v>1</v>
      </c>
      <c r="AM84"/>
    </row>
    <row r="85" spans="1:39" x14ac:dyDescent="0.35">
      <c r="B85" s="93" t="str">
        <f>'I3 PTRM asset data'!B26</f>
        <v>Buildings (non-system)</v>
      </c>
      <c r="C85" s="42">
        <f>HLOOKUP($C$64,'I3 PTRM asset data'!$C$202:$G$225,'I3 PTRM asset data'!A223,FALSE)</f>
        <v>6.9316615368878995</v>
      </c>
      <c r="D85" s="16">
        <v>1</v>
      </c>
      <c r="E85" s="20">
        <f>1-D85</f>
        <v>0</v>
      </c>
      <c r="F85" s="16">
        <v>0</v>
      </c>
      <c r="G85" s="20">
        <f>1-F85</f>
        <v>1</v>
      </c>
      <c r="H85" s="21" t="s">
        <v>17</v>
      </c>
      <c r="I85" s="87"/>
      <c r="J85" s="93" t="str">
        <f t="shared" si="5"/>
        <v>Buildings (non-system)</v>
      </c>
      <c r="K85" s="86">
        <f>'I3 PTRM asset data'!C26</f>
        <v>463.77567966751241</v>
      </c>
      <c r="L85" s="463">
        <v>1</v>
      </c>
      <c r="M85" s="463">
        <v>0</v>
      </c>
      <c r="N85" s="463">
        <v>0</v>
      </c>
      <c r="O85" s="463">
        <v>1</v>
      </c>
      <c r="P85" s="463">
        <v>1</v>
      </c>
      <c r="Q85" s="463">
        <v>0</v>
      </c>
      <c r="R85" s="463">
        <v>1</v>
      </c>
      <c r="S85" s="463">
        <v>1</v>
      </c>
      <c r="T85" s="463">
        <v>0</v>
      </c>
      <c r="U85" s="463">
        <v>0</v>
      </c>
      <c r="V85" s="463">
        <v>0</v>
      </c>
      <c r="W85" s="463">
        <v>0</v>
      </c>
      <c r="X85" s="463">
        <v>0</v>
      </c>
      <c r="Y85" s="463">
        <v>0</v>
      </c>
      <c r="Z85" s="463">
        <v>0</v>
      </c>
      <c r="AA85" s="463">
        <v>0</v>
      </c>
      <c r="AB85" s="463">
        <v>0</v>
      </c>
      <c r="AC85" s="463">
        <v>0</v>
      </c>
      <c r="AD85" s="463">
        <v>1</v>
      </c>
      <c r="AE85" s="463">
        <v>1</v>
      </c>
      <c r="AF85" s="463">
        <v>0</v>
      </c>
      <c r="AG85" s="463">
        <v>1</v>
      </c>
      <c r="AH85" s="463">
        <v>1</v>
      </c>
      <c r="AI85" s="463">
        <v>1</v>
      </c>
      <c r="AJ85" s="463">
        <v>1</v>
      </c>
      <c r="AK85" s="463">
        <v>1</v>
      </c>
      <c r="AL85" s="463">
        <v>1</v>
      </c>
      <c r="AM85"/>
    </row>
    <row r="86" spans="1:39" x14ac:dyDescent="0.35">
      <c r="B86" s="93" t="str">
        <f>'I3 PTRM asset data'!B27</f>
        <v>In-house software</v>
      </c>
      <c r="C86" s="42">
        <f>HLOOKUP($C$64,'I3 PTRM asset data'!$C$202:$G$225,'I3 PTRM asset data'!A224,FALSE)</f>
        <v>37.956094742567991</v>
      </c>
      <c r="D86" s="16">
        <v>1</v>
      </c>
      <c r="E86" s="20">
        <f>1-D86</f>
        <v>0</v>
      </c>
      <c r="F86" s="16">
        <v>0</v>
      </c>
      <c r="G86" s="20">
        <f>1-F86</f>
        <v>1</v>
      </c>
      <c r="H86" s="21" t="s">
        <v>17</v>
      </c>
      <c r="I86" s="87"/>
      <c r="J86" s="93" t="str">
        <f t="shared" si="5"/>
        <v>In-house software</v>
      </c>
      <c r="K86" s="86">
        <f>'I3 PTRM asset data'!C27</f>
        <v>114.6833841699665</v>
      </c>
      <c r="L86" s="463">
        <v>1</v>
      </c>
      <c r="M86" s="463">
        <v>1</v>
      </c>
      <c r="N86" s="463">
        <v>1</v>
      </c>
      <c r="O86" s="463">
        <v>1</v>
      </c>
      <c r="P86" s="463">
        <v>1</v>
      </c>
      <c r="Q86" s="463">
        <v>1</v>
      </c>
      <c r="R86" s="463">
        <v>1</v>
      </c>
      <c r="S86" s="463">
        <v>1</v>
      </c>
      <c r="T86" s="463">
        <v>0</v>
      </c>
      <c r="U86" s="463">
        <v>0</v>
      </c>
      <c r="V86" s="463">
        <v>0</v>
      </c>
      <c r="W86" s="463">
        <v>0</v>
      </c>
      <c r="X86" s="463">
        <v>0</v>
      </c>
      <c r="Y86" s="463">
        <v>0</v>
      </c>
      <c r="Z86" s="463">
        <v>0</v>
      </c>
      <c r="AA86" s="463">
        <v>0</v>
      </c>
      <c r="AB86" s="463">
        <v>0</v>
      </c>
      <c r="AC86" s="463">
        <v>0</v>
      </c>
      <c r="AD86" s="463">
        <v>0</v>
      </c>
      <c r="AE86" s="463">
        <v>1</v>
      </c>
      <c r="AF86" s="463">
        <v>0</v>
      </c>
      <c r="AG86" s="463">
        <v>1</v>
      </c>
      <c r="AH86" s="463">
        <v>1</v>
      </c>
      <c r="AI86" s="463">
        <v>1</v>
      </c>
      <c r="AJ86" s="463">
        <v>1</v>
      </c>
      <c r="AK86" s="463">
        <v>1</v>
      </c>
      <c r="AL86" s="463">
        <v>1</v>
      </c>
      <c r="AM86"/>
    </row>
    <row r="87" spans="1:39" x14ac:dyDescent="0.35">
      <c r="B87" s="13" t="str">
        <f>'I3 PTRM asset data'!B28</f>
        <v>Equity raising costs</v>
      </c>
      <c r="C87" s="42">
        <f>HLOOKUP($C$64,'I3 PTRM asset data'!$C$202:$G$225,'I3 PTRM asset data'!A225,FALSE)</f>
        <v>0.16664311107290597</v>
      </c>
      <c r="D87" s="16">
        <v>0</v>
      </c>
      <c r="E87" s="20">
        <f>1-D87</f>
        <v>1</v>
      </c>
      <c r="F87" s="16">
        <v>0</v>
      </c>
      <c r="G87" s="20">
        <f>1-F87</f>
        <v>1</v>
      </c>
      <c r="H87" s="21" t="s">
        <v>17</v>
      </c>
      <c r="I87" s="87"/>
      <c r="J87" s="13" t="str">
        <f t="shared" si="5"/>
        <v>Equity raising costs</v>
      </c>
      <c r="K87" s="86">
        <f>'I3 PTRM asset data'!C28</f>
        <v>25.654805932223173</v>
      </c>
      <c r="L87" s="463">
        <v>0</v>
      </c>
      <c r="M87" s="463">
        <v>0</v>
      </c>
      <c r="N87" s="463">
        <v>0</v>
      </c>
      <c r="O87" s="463">
        <v>0</v>
      </c>
      <c r="P87" s="463">
        <v>1</v>
      </c>
      <c r="Q87" s="463">
        <v>0</v>
      </c>
      <c r="R87" s="463">
        <v>0</v>
      </c>
      <c r="S87" s="463">
        <v>0</v>
      </c>
      <c r="T87" s="463">
        <v>0</v>
      </c>
      <c r="U87" s="463">
        <v>0</v>
      </c>
      <c r="V87" s="463">
        <v>0</v>
      </c>
      <c r="W87" s="463">
        <v>0</v>
      </c>
      <c r="X87" s="463">
        <v>0</v>
      </c>
      <c r="Y87" s="463">
        <v>0</v>
      </c>
      <c r="Z87" s="463">
        <v>0</v>
      </c>
      <c r="AA87" s="463">
        <v>0</v>
      </c>
      <c r="AB87" s="463">
        <v>0</v>
      </c>
      <c r="AC87" s="463">
        <v>0</v>
      </c>
      <c r="AD87" s="463">
        <v>0</v>
      </c>
      <c r="AE87" s="463">
        <v>0</v>
      </c>
      <c r="AF87" s="463">
        <v>0</v>
      </c>
      <c r="AG87" s="463">
        <v>1</v>
      </c>
      <c r="AH87" s="463">
        <v>1</v>
      </c>
      <c r="AI87" s="463">
        <v>1</v>
      </c>
      <c r="AJ87" s="463">
        <v>1</v>
      </c>
      <c r="AK87" s="463">
        <v>1</v>
      </c>
      <c r="AL87" s="463">
        <v>1</v>
      </c>
      <c r="AM87"/>
    </row>
    <row r="88" spans="1:39" x14ac:dyDescent="0.35">
      <c r="B88" s="33" t="s">
        <v>11</v>
      </c>
      <c r="C88" s="459">
        <f>SUM(C65:C87)</f>
        <v>108.57365434136496</v>
      </c>
      <c r="H88" s="2"/>
      <c r="J88" s="13" t="s">
        <v>11</v>
      </c>
      <c r="K88" s="39">
        <f t="shared" ref="K88:AJ88" si="6">SUM(K65:K87)</f>
        <v>15348.371431056066</v>
      </c>
      <c r="L88" s="15">
        <f t="shared" si="6"/>
        <v>22</v>
      </c>
      <c r="M88" s="15">
        <f t="shared" si="6"/>
        <v>7</v>
      </c>
      <c r="N88" s="15">
        <f t="shared" si="6"/>
        <v>3</v>
      </c>
      <c r="O88" s="15">
        <f t="shared" si="6"/>
        <v>22</v>
      </c>
      <c r="P88" s="15">
        <f t="shared" si="6"/>
        <v>22</v>
      </c>
      <c r="Q88" s="15">
        <f t="shared" si="6"/>
        <v>6</v>
      </c>
      <c r="R88" s="15">
        <f t="shared" si="6"/>
        <v>20</v>
      </c>
      <c r="S88" s="15">
        <f t="shared" si="6"/>
        <v>22</v>
      </c>
      <c r="T88" s="15">
        <f t="shared" si="6"/>
        <v>2</v>
      </c>
      <c r="U88" s="15">
        <f t="shared" si="6"/>
        <v>7</v>
      </c>
      <c r="V88" s="15">
        <f t="shared" si="6"/>
        <v>4</v>
      </c>
      <c r="W88" s="15">
        <f t="shared" si="6"/>
        <v>10</v>
      </c>
      <c r="X88" s="15">
        <f t="shared" si="6"/>
        <v>10</v>
      </c>
      <c r="Y88" s="15">
        <f t="shared" si="6"/>
        <v>3</v>
      </c>
      <c r="Z88" s="15">
        <f t="shared" si="6"/>
        <v>1</v>
      </c>
      <c r="AA88" s="15">
        <f t="shared" si="6"/>
        <v>10</v>
      </c>
      <c r="AB88" s="15">
        <f t="shared" si="6"/>
        <v>11</v>
      </c>
      <c r="AC88" s="15">
        <f t="shared" si="6"/>
        <v>11</v>
      </c>
      <c r="AD88" s="15">
        <f t="shared" si="6"/>
        <v>3</v>
      </c>
      <c r="AE88" s="15">
        <f t="shared" si="6"/>
        <v>22</v>
      </c>
      <c r="AF88" s="15">
        <f t="shared" si="6"/>
        <v>11</v>
      </c>
      <c r="AG88" s="15">
        <f t="shared" si="6"/>
        <v>23</v>
      </c>
      <c r="AH88" s="15">
        <f t="shared" si="6"/>
        <v>23</v>
      </c>
      <c r="AI88" s="15">
        <f t="shared" si="6"/>
        <v>23</v>
      </c>
      <c r="AJ88" s="15">
        <f t="shared" si="6"/>
        <v>23</v>
      </c>
      <c r="AK88" s="15">
        <f t="shared" ref="AK88:AL88" si="7">SUM(AK65:AK87)</f>
        <v>23</v>
      </c>
      <c r="AL88" s="15">
        <f t="shared" si="7"/>
        <v>23</v>
      </c>
      <c r="AM88"/>
    </row>
    <row r="89" spans="1:39" x14ac:dyDescent="0.35">
      <c r="C89" s="40" t="str">
        <f>IF(ROUND(C88,6)=ROUND(C18,6),"Ok","Error")</f>
        <v>Ok</v>
      </c>
      <c r="D89" s="3"/>
      <c r="E89" s="3"/>
      <c r="F89" s="3"/>
      <c r="G89" s="3"/>
      <c r="AA89" s="2"/>
      <c r="AB89" s="2"/>
      <c r="AC89" s="2"/>
      <c r="AD89" s="2"/>
    </row>
    <row r="90" spans="1:39" x14ac:dyDescent="0.35">
      <c r="B90" s="17" t="s">
        <v>44</v>
      </c>
      <c r="C90" s="17"/>
      <c r="D90" s="17"/>
      <c r="E90" s="17"/>
      <c r="F90" s="17"/>
      <c r="G90" s="17"/>
      <c r="H90" s="17"/>
      <c r="AA90" s="2"/>
      <c r="AB90" s="2"/>
      <c r="AC90" s="2"/>
      <c r="AD90" s="2"/>
    </row>
    <row r="91" spans="1:39" x14ac:dyDescent="0.35">
      <c r="D91" s="3"/>
      <c r="E91" s="3"/>
      <c r="F91" s="3"/>
      <c r="G91" s="3"/>
      <c r="L91" s="465"/>
      <c r="M91" s="465"/>
      <c r="N91" s="465"/>
      <c r="O91" s="465"/>
      <c r="P91" s="465"/>
      <c r="Q91" s="465"/>
      <c r="R91" s="465"/>
      <c r="S91" s="465"/>
      <c r="T91" s="465"/>
      <c r="U91" s="465"/>
      <c r="V91" s="465"/>
      <c r="W91" s="465"/>
      <c r="X91" s="465"/>
      <c r="Y91" s="465"/>
      <c r="Z91" s="465"/>
      <c r="AA91" s="465"/>
      <c r="AB91" s="465"/>
      <c r="AC91" s="465"/>
      <c r="AD91" s="465"/>
      <c r="AE91" s="465"/>
      <c r="AF91" s="465"/>
      <c r="AG91" s="465"/>
      <c r="AH91" s="465"/>
      <c r="AI91" s="465"/>
      <c r="AJ91" s="465"/>
      <c r="AK91" s="465"/>
      <c r="AL91" s="465"/>
    </row>
    <row r="92" spans="1:39" x14ac:dyDescent="0.35">
      <c r="B92" s="10"/>
      <c r="C92" s="44" t="s">
        <v>34</v>
      </c>
      <c r="D92" s="12"/>
      <c r="E92" s="12"/>
      <c r="F92" s="12"/>
      <c r="G92" s="12"/>
      <c r="H92" s="12"/>
      <c r="AA92" s="2"/>
      <c r="AB92" s="2"/>
      <c r="AC92" s="2"/>
      <c r="AD92" s="2"/>
      <c r="AG92"/>
      <c r="AH92"/>
      <c r="AI92"/>
      <c r="AJ92"/>
    </row>
    <row r="93" spans="1:39" s="3" customFormat="1" ht="31" x14ac:dyDescent="0.35">
      <c r="A93" s="2"/>
      <c r="B93" s="10"/>
      <c r="C93" s="43" t="str">
        <f>C64</f>
        <v>2024-25</v>
      </c>
      <c r="D93" s="12" t="s">
        <v>35</v>
      </c>
      <c r="E93" s="12" t="s">
        <v>36</v>
      </c>
      <c r="F93" s="12" t="s">
        <v>37</v>
      </c>
      <c r="G93" s="12" t="s">
        <v>38</v>
      </c>
      <c r="H93" s="12" t="s">
        <v>17</v>
      </c>
      <c r="AA93" s="2"/>
      <c r="AB93" s="2"/>
      <c r="AC93" s="2"/>
      <c r="AD93" s="2"/>
      <c r="AE93" s="2"/>
      <c r="AF93" s="2"/>
      <c r="AG93"/>
      <c r="AH93"/>
      <c r="AI93"/>
      <c r="AJ93"/>
    </row>
    <row r="94" spans="1:39" s="3" customFormat="1" x14ac:dyDescent="0.35">
      <c r="A94" s="2"/>
      <c r="B94" s="13" t="str">
        <f>'I3 PTRM asset data'!B6</f>
        <v>Sub-transmission lines and cables</v>
      </c>
      <c r="C94" s="42">
        <f>HLOOKUP($C$64,'I3 PTRM asset data'!$C$118:$G$141,'I3 PTRM asset data'!A119,FALSE)*('I2 BBM costs'!$C$17+$C$21)</f>
        <v>114.6151074906188</v>
      </c>
      <c r="D94" s="16">
        <v>0</v>
      </c>
      <c r="E94" s="20">
        <f>1-D94</f>
        <v>1</v>
      </c>
      <c r="F94" s="16">
        <v>0</v>
      </c>
      <c r="G94" s="20">
        <f t="shared" ref="G94:G116" si="8">1-F94</f>
        <v>1</v>
      </c>
      <c r="H94" s="21" t="s">
        <v>17</v>
      </c>
      <c r="AA94" s="2"/>
      <c r="AB94" s="2"/>
      <c r="AC94" s="2"/>
      <c r="AD94" s="2"/>
      <c r="AE94" s="2"/>
      <c r="AF94" s="2"/>
      <c r="AG94"/>
      <c r="AH94"/>
      <c r="AI94"/>
      <c r="AJ94"/>
    </row>
    <row r="95" spans="1:39" s="3" customFormat="1" x14ac:dyDescent="0.35">
      <c r="A95" s="2"/>
      <c r="B95" s="13" t="str">
        <f>'I3 PTRM asset data'!B7</f>
        <v>Cable tunnel (dx)</v>
      </c>
      <c r="C95" s="42">
        <f>HLOOKUP($C$64,'I3 PTRM asset data'!$C$118:$G$141,'I3 PTRM asset data'!A120,FALSE)*('I2 BBM costs'!$C$17+$C$21)</f>
        <v>9.5225434198564365</v>
      </c>
      <c r="D95" s="16">
        <v>0</v>
      </c>
      <c r="E95" s="20">
        <f t="shared" ref="E95:E116" si="9">1-D95</f>
        <v>1</v>
      </c>
      <c r="F95" s="16">
        <v>0</v>
      </c>
      <c r="G95" s="20">
        <f t="shared" si="8"/>
        <v>1</v>
      </c>
      <c r="H95" s="21" t="s">
        <v>17</v>
      </c>
      <c r="AA95" s="2"/>
      <c r="AB95" s="2"/>
      <c r="AC95" s="2"/>
      <c r="AD95" s="2"/>
      <c r="AE95" s="2"/>
      <c r="AF95" s="2"/>
      <c r="AG95"/>
      <c r="AH95"/>
      <c r="AI95"/>
      <c r="AJ95"/>
    </row>
    <row r="96" spans="1:39" s="3" customFormat="1" x14ac:dyDescent="0.35">
      <c r="A96" s="2"/>
      <c r="B96" s="13" t="str">
        <f>'I3 PTRM asset data'!B8</f>
        <v>Distribution lines and cables</v>
      </c>
      <c r="C96" s="42">
        <f>HLOOKUP($C$64,'I3 PTRM asset data'!$C$118:$G$141,'I3 PTRM asset data'!A121,FALSE)*('I2 BBM costs'!$C$17+$C$21)</f>
        <v>251.68223377744897</v>
      </c>
      <c r="D96" s="16">
        <v>0</v>
      </c>
      <c r="E96" s="20">
        <f t="shared" si="9"/>
        <v>1</v>
      </c>
      <c r="F96" s="16">
        <v>0.5</v>
      </c>
      <c r="G96" s="20">
        <f t="shared" si="8"/>
        <v>0.5</v>
      </c>
      <c r="H96" s="21" t="s">
        <v>17</v>
      </c>
      <c r="AA96" s="2"/>
      <c r="AB96" s="2"/>
      <c r="AC96" s="2"/>
      <c r="AD96" s="2"/>
      <c r="AE96" s="2"/>
      <c r="AF96" s="2"/>
      <c r="AG96"/>
      <c r="AH96"/>
      <c r="AI96"/>
      <c r="AJ96"/>
    </row>
    <row r="97" spans="1:36" s="3" customFormat="1" x14ac:dyDescent="0.35">
      <c r="A97" s="2"/>
      <c r="B97" s="13" t="str">
        <f>'I3 PTRM asset data'!B9</f>
        <v>Substations</v>
      </c>
      <c r="C97" s="42">
        <f>HLOOKUP($C$64,'I3 PTRM asset data'!$C$118:$G$141,'I3 PTRM asset data'!A122,FALSE)*('I2 BBM costs'!$C$17+$C$21)</f>
        <v>246.56899297388318</v>
      </c>
      <c r="D97" s="16">
        <v>0</v>
      </c>
      <c r="E97" s="20">
        <f t="shared" si="9"/>
        <v>1</v>
      </c>
      <c r="F97" s="16">
        <v>0</v>
      </c>
      <c r="G97" s="20">
        <f t="shared" si="8"/>
        <v>1</v>
      </c>
      <c r="H97" s="21" t="s">
        <v>17</v>
      </c>
      <c r="AA97" s="2"/>
      <c r="AB97" s="2"/>
      <c r="AC97" s="2"/>
      <c r="AD97" s="2"/>
      <c r="AE97" s="2"/>
      <c r="AF97" s="2"/>
      <c r="AG97"/>
      <c r="AH97"/>
      <c r="AI97"/>
      <c r="AJ97"/>
    </row>
    <row r="98" spans="1:36" s="3" customFormat="1" x14ac:dyDescent="0.35">
      <c r="A98" s="2"/>
      <c r="B98" s="13" t="str">
        <f>'I3 PTRM asset data'!B10</f>
        <v>Transformers</v>
      </c>
      <c r="C98" s="42">
        <f>HLOOKUP($C$64,'I3 PTRM asset data'!$C$118:$G$141,'I3 PTRM asset data'!A123,FALSE)*('I2 BBM costs'!$C$17+$C$21)</f>
        <v>42.566489462141249</v>
      </c>
      <c r="D98" s="16">
        <v>0</v>
      </c>
      <c r="E98" s="20">
        <f t="shared" si="9"/>
        <v>1</v>
      </c>
      <c r="F98" s="16">
        <v>0</v>
      </c>
      <c r="G98" s="20">
        <f t="shared" si="8"/>
        <v>1</v>
      </c>
      <c r="H98" s="21" t="s">
        <v>17</v>
      </c>
      <c r="AA98" s="2"/>
      <c r="AB98" s="2"/>
      <c r="AC98" s="2"/>
      <c r="AD98" s="2"/>
      <c r="AE98" s="2"/>
      <c r="AF98" s="2"/>
      <c r="AG98"/>
      <c r="AH98"/>
      <c r="AI98"/>
      <c r="AJ98"/>
    </row>
    <row r="99" spans="1:36" s="3" customFormat="1" x14ac:dyDescent="0.35">
      <c r="A99" s="2"/>
      <c r="B99" s="13" t="str">
        <f>'I3 PTRM asset data'!B11</f>
        <v>Low Voltage Lines and Cables</v>
      </c>
      <c r="C99" s="42">
        <f>HLOOKUP($C$64,'I3 PTRM asset data'!$C$118:$G$141,'I3 PTRM asset data'!A124,FALSE)*('I2 BBM costs'!$C$17+$C$21)</f>
        <v>150.33939737249</v>
      </c>
      <c r="D99" s="16">
        <v>0</v>
      </c>
      <c r="E99" s="20">
        <f t="shared" si="9"/>
        <v>1</v>
      </c>
      <c r="F99" s="16">
        <v>0.7</v>
      </c>
      <c r="G99" s="20">
        <f t="shared" si="8"/>
        <v>0.30000000000000004</v>
      </c>
      <c r="H99" s="21" t="s">
        <v>17</v>
      </c>
      <c r="AA99" s="2"/>
      <c r="AB99" s="2"/>
      <c r="AC99" s="2"/>
      <c r="AD99" s="2"/>
      <c r="AE99" s="2"/>
      <c r="AF99" s="2"/>
      <c r="AG99"/>
      <c r="AH99"/>
      <c r="AI99"/>
      <c r="AJ99"/>
    </row>
    <row r="100" spans="1:36" s="3" customFormat="1" x14ac:dyDescent="0.35">
      <c r="A100" s="2"/>
      <c r="B100" s="13" t="str">
        <f>'I3 PTRM asset data'!B12</f>
        <v>Customer Metering and Load Control</v>
      </c>
      <c r="C100" s="42">
        <f>HLOOKUP($C$64,'I3 PTRM asset data'!$C$118:$G$141,'I3 PTRM asset data'!A125,FALSE)*('I2 BBM costs'!$C$17+$C$21)</f>
        <v>0.86310794928738843</v>
      </c>
      <c r="D100" s="16">
        <v>0</v>
      </c>
      <c r="E100" s="20">
        <f t="shared" si="9"/>
        <v>1</v>
      </c>
      <c r="F100" s="16">
        <v>1</v>
      </c>
      <c r="G100" s="20">
        <f t="shared" si="8"/>
        <v>0</v>
      </c>
      <c r="H100" s="21" t="s">
        <v>17</v>
      </c>
      <c r="AA100" s="2"/>
      <c r="AB100" s="2"/>
      <c r="AC100" s="2"/>
      <c r="AD100" s="2"/>
      <c r="AE100" s="2"/>
      <c r="AF100" s="2"/>
      <c r="AG100"/>
      <c r="AH100"/>
      <c r="AI100"/>
      <c r="AJ100"/>
    </row>
    <row r="101" spans="1:36" s="3" customFormat="1" x14ac:dyDescent="0.35">
      <c r="A101" s="2"/>
      <c r="B101" s="13" t="str">
        <f>'I3 PTRM asset data'!B13</f>
        <v>Customer Metering (digital)</v>
      </c>
      <c r="C101" s="42">
        <f>HLOOKUP($C$64,'I3 PTRM asset data'!$C$118:$G$141,'I3 PTRM asset data'!A126,FALSE)*('I2 BBM costs'!$C$17+$C$21)</f>
        <v>-1.8553541608842777E-9</v>
      </c>
      <c r="D101" s="16">
        <v>0</v>
      </c>
      <c r="E101" s="20">
        <f t="shared" si="9"/>
        <v>1</v>
      </c>
      <c r="F101" s="16">
        <v>0</v>
      </c>
      <c r="G101" s="20">
        <f t="shared" si="8"/>
        <v>1</v>
      </c>
      <c r="H101" s="21" t="s">
        <v>17</v>
      </c>
      <c r="AA101" s="2"/>
      <c r="AB101" s="2"/>
      <c r="AC101" s="2"/>
      <c r="AD101" s="2"/>
      <c r="AE101" s="2"/>
      <c r="AF101" s="2"/>
      <c r="AG101"/>
      <c r="AH101"/>
      <c r="AI101"/>
      <c r="AJ101"/>
    </row>
    <row r="102" spans="1:36" s="3" customFormat="1" x14ac:dyDescent="0.35">
      <c r="A102" s="2"/>
      <c r="B102" s="13" t="str">
        <f>'I3 PTRM asset data'!B14</f>
        <v>Communications (digital) - dx</v>
      </c>
      <c r="C102" s="42">
        <f>HLOOKUP($C$64,'I3 PTRM asset data'!$C$118:$G$141,'I3 PTRM asset data'!A127,FALSE)*('I2 BBM costs'!$C$17+$C$21)</f>
        <v>4.7681548702144028</v>
      </c>
      <c r="D102" s="16">
        <v>0</v>
      </c>
      <c r="E102" s="20">
        <f t="shared" si="9"/>
        <v>1</v>
      </c>
      <c r="F102" s="16">
        <v>0</v>
      </c>
      <c r="G102" s="20">
        <f t="shared" si="8"/>
        <v>1</v>
      </c>
      <c r="H102" s="21" t="s">
        <v>17</v>
      </c>
      <c r="AA102" s="2"/>
      <c r="AB102" s="2"/>
      <c r="AC102" s="2"/>
      <c r="AD102" s="2"/>
      <c r="AE102" s="2"/>
      <c r="AF102" s="2"/>
      <c r="AG102"/>
      <c r="AH102"/>
      <c r="AI102"/>
      <c r="AJ102"/>
    </row>
    <row r="103" spans="1:36" s="3" customFormat="1" x14ac:dyDescent="0.35">
      <c r="A103" s="2"/>
      <c r="B103" s="13" t="str">
        <f>'I3 PTRM asset data'!B15</f>
        <v>Total Communications</v>
      </c>
      <c r="C103" s="42">
        <f>HLOOKUP($C$64,'I3 PTRM asset data'!$C$118:$G$141,'I3 PTRM asset data'!A128,FALSE)*('I2 BBM costs'!$C$17+$C$21)</f>
        <v>-3.0522946374200174E-5</v>
      </c>
      <c r="D103" s="16">
        <v>0</v>
      </c>
      <c r="E103" s="20">
        <f t="shared" si="9"/>
        <v>1</v>
      </c>
      <c r="F103" s="16">
        <v>0</v>
      </c>
      <c r="G103" s="20">
        <f t="shared" si="8"/>
        <v>1</v>
      </c>
      <c r="H103" s="21" t="s">
        <v>17</v>
      </c>
      <c r="AA103" s="2"/>
      <c r="AB103" s="2"/>
      <c r="AC103" s="2"/>
      <c r="AD103" s="2"/>
      <c r="AE103" s="2"/>
      <c r="AF103" s="2"/>
      <c r="AG103"/>
      <c r="AH103"/>
      <c r="AI103"/>
      <c r="AJ103"/>
    </row>
    <row r="104" spans="1:36" s="3" customFormat="1" x14ac:dyDescent="0.35">
      <c r="A104" s="2"/>
      <c r="B104" s="13" t="str">
        <f>'I3 PTRM asset data'!B16</f>
        <v>System IT (dx)</v>
      </c>
      <c r="C104" s="42">
        <f>HLOOKUP($C$64,'I3 PTRM asset data'!$C$118:$G$141,'I3 PTRM asset data'!A129,FALSE)*('I2 BBM costs'!$C$17+$C$21)</f>
        <v>3.6469928800851665</v>
      </c>
      <c r="D104" s="16">
        <v>0</v>
      </c>
      <c r="E104" s="20">
        <f t="shared" si="9"/>
        <v>1</v>
      </c>
      <c r="F104" s="16">
        <v>0</v>
      </c>
      <c r="G104" s="20">
        <f t="shared" si="8"/>
        <v>1</v>
      </c>
      <c r="H104" s="21" t="s">
        <v>17</v>
      </c>
      <c r="AA104" s="2"/>
      <c r="AB104" s="2"/>
      <c r="AC104" s="2"/>
      <c r="AD104" s="2"/>
      <c r="AE104" s="2"/>
      <c r="AF104" s="2"/>
      <c r="AG104"/>
      <c r="AH104"/>
      <c r="AI104"/>
      <c r="AJ104"/>
    </row>
    <row r="105" spans="1:36" s="3" customFormat="1" x14ac:dyDescent="0.35">
      <c r="A105" s="2"/>
      <c r="B105" s="13" t="str">
        <f>'I3 PTRM asset data'!B17</f>
        <v>Ancillary substation equipment (dx)</v>
      </c>
      <c r="C105" s="42">
        <f>HLOOKUP($C$64,'I3 PTRM asset data'!$C$118:$G$141,'I3 PTRM asset data'!A130,FALSE)*('I2 BBM costs'!$C$17+$C$21)</f>
        <v>6.8767688789138903</v>
      </c>
      <c r="D105" s="16">
        <v>0</v>
      </c>
      <c r="E105" s="20">
        <f t="shared" si="9"/>
        <v>1</v>
      </c>
      <c r="F105" s="16">
        <v>0</v>
      </c>
      <c r="G105" s="20">
        <f t="shared" si="8"/>
        <v>1</v>
      </c>
      <c r="H105" s="21" t="s">
        <v>17</v>
      </c>
      <c r="AA105" s="2"/>
      <c r="AB105" s="2"/>
      <c r="AC105" s="2"/>
      <c r="AD105" s="2"/>
      <c r="AE105" s="2"/>
      <c r="AF105" s="2"/>
      <c r="AG105"/>
      <c r="AH105"/>
      <c r="AI105"/>
      <c r="AJ105"/>
    </row>
    <row r="106" spans="1:36" s="3" customFormat="1" x14ac:dyDescent="0.35">
      <c r="A106" s="2"/>
      <c r="B106" s="13" t="str">
        <f>'I3 PTRM asset data'!B18</f>
        <v>Land and Easements</v>
      </c>
      <c r="C106" s="42">
        <f>HLOOKUP($C$64,'I3 PTRM asset data'!$C$118:$G$141,'I3 PTRM asset data'!A131,FALSE)*('I2 BBM costs'!$C$17+$C$21)</f>
        <v>46.743164297113225</v>
      </c>
      <c r="D106" s="16">
        <v>0</v>
      </c>
      <c r="E106" s="20">
        <f t="shared" si="9"/>
        <v>1</v>
      </c>
      <c r="F106" s="16">
        <v>0</v>
      </c>
      <c r="G106" s="20">
        <f t="shared" si="8"/>
        <v>1</v>
      </c>
      <c r="H106" s="21" t="s">
        <v>17</v>
      </c>
      <c r="AA106" s="2"/>
      <c r="AB106" s="2"/>
      <c r="AC106" s="2"/>
      <c r="AD106" s="2"/>
      <c r="AE106" s="2"/>
      <c r="AF106" s="2"/>
      <c r="AG106"/>
      <c r="AH106"/>
      <c r="AI106"/>
      <c r="AJ106"/>
    </row>
    <row r="107" spans="1:36" s="3" customFormat="1" x14ac:dyDescent="0.35">
      <c r="A107" s="2"/>
      <c r="B107" s="13" t="str">
        <f>'I3 PTRM asset data'!B19</f>
        <v>Emergency Spares (Major Plant, Excludes Inventory)</v>
      </c>
      <c r="C107" s="42">
        <f>HLOOKUP($C$64,'I3 PTRM asset data'!$C$118:$G$141,'I3 PTRM asset data'!A132,FALSE)*('I2 BBM costs'!$C$17+$C$21)</f>
        <v>0</v>
      </c>
      <c r="D107" s="16">
        <v>0</v>
      </c>
      <c r="E107" s="20">
        <f t="shared" si="9"/>
        <v>1</v>
      </c>
      <c r="F107" s="16">
        <v>0</v>
      </c>
      <c r="G107" s="20">
        <f t="shared" si="8"/>
        <v>1</v>
      </c>
      <c r="H107" s="21" t="s">
        <v>17</v>
      </c>
      <c r="AA107" s="2"/>
      <c r="AB107" s="2"/>
      <c r="AC107" s="2"/>
      <c r="AD107" s="2"/>
      <c r="AE107" s="2"/>
      <c r="AF107" s="2"/>
      <c r="AG107"/>
      <c r="AH107"/>
      <c r="AI107"/>
      <c r="AJ107"/>
    </row>
    <row r="108" spans="1:36" s="3" customFormat="1" x14ac:dyDescent="0.35">
      <c r="A108" s="2"/>
      <c r="B108" s="13" t="str">
        <f>'I3 PTRM asset data'!B20</f>
        <v>Furniture, fittings, plant and equipment</v>
      </c>
      <c r="C108" s="42">
        <f>HLOOKUP($C$64,'I3 PTRM asset data'!$C$118:$G$141,'I3 PTRM asset data'!A133,FALSE)*('I2 BBM costs'!$C$17+$C$21)</f>
        <v>1.7646141736895744</v>
      </c>
      <c r="D108" s="16">
        <v>0</v>
      </c>
      <c r="E108" s="20">
        <f t="shared" si="9"/>
        <v>1</v>
      </c>
      <c r="F108" s="16">
        <v>0</v>
      </c>
      <c r="G108" s="20">
        <f t="shared" si="8"/>
        <v>1</v>
      </c>
      <c r="H108" s="21" t="s">
        <v>17</v>
      </c>
      <c r="AA108" s="2"/>
      <c r="AB108" s="2"/>
      <c r="AC108" s="2"/>
      <c r="AD108" s="2"/>
      <c r="AE108" s="2"/>
      <c r="AF108" s="2"/>
      <c r="AG108"/>
      <c r="AH108"/>
      <c r="AI108"/>
      <c r="AJ108"/>
    </row>
    <row r="109" spans="1:36" s="3" customFormat="1" x14ac:dyDescent="0.35">
      <c r="A109" s="2"/>
      <c r="B109" s="13" t="str">
        <f>'I3 PTRM asset data'!B21</f>
        <v>Land (non-system)</v>
      </c>
      <c r="C109" s="42">
        <f>HLOOKUP($C$64,'I3 PTRM asset data'!$C$118:$G$141,'I3 PTRM asset data'!A134,FALSE)*('I2 BBM costs'!$C$17+$C$21)</f>
        <v>-22.537127179686703</v>
      </c>
      <c r="D109" s="16">
        <v>0</v>
      </c>
      <c r="E109" s="20">
        <f t="shared" si="9"/>
        <v>1</v>
      </c>
      <c r="F109" s="16">
        <v>0</v>
      </c>
      <c r="G109" s="20">
        <f t="shared" si="8"/>
        <v>1</v>
      </c>
      <c r="H109" s="21" t="s">
        <v>17</v>
      </c>
      <c r="AA109" s="2"/>
      <c r="AB109" s="2"/>
      <c r="AC109" s="2"/>
      <c r="AD109" s="2"/>
      <c r="AE109" s="2"/>
      <c r="AF109" s="2"/>
      <c r="AG109"/>
      <c r="AH109"/>
      <c r="AI109"/>
      <c r="AJ109"/>
    </row>
    <row r="110" spans="1:36" s="3" customFormat="1" x14ac:dyDescent="0.35">
      <c r="A110" s="2"/>
      <c r="B110" s="13" t="str">
        <f>'I3 PTRM asset data'!B22</f>
        <v>Other non system assets</v>
      </c>
      <c r="C110" s="42">
        <f>HLOOKUP($C$64,'I3 PTRM asset data'!$C$118:$G$141,'I3 PTRM asset data'!A135,FALSE)*('I2 BBM costs'!$C$17+$C$21)</f>
        <v>0.10781951266468986</v>
      </c>
      <c r="D110" s="16">
        <v>0</v>
      </c>
      <c r="E110" s="20">
        <f t="shared" si="9"/>
        <v>1</v>
      </c>
      <c r="F110" s="16">
        <v>0</v>
      </c>
      <c r="G110" s="20">
        <f t="shared" si="8"/>
        <v>1</v>
      </c>
      <c r="H110" s="21" t="s">
        <v>17</v>
      </c>
      <c r="AA110" s="2"/>
      <c r="AB110" s="2"/>
      <c r="AC110" s="2"/>
      <c r="AD110" s="2"/>
      <c r="AE110" s="2"/>
      <c r="AF110" s="2"/>
      <c r="AG110"/>
      <c r="AH110"/>
      <c r="AI110"/>
      <c r="AJ110"/>
    </row>
    <row r="111" spans="1:36" s="3" customFormat="1" x14ac:dyDescent="0.35">
      <c r="A111" s="2"/>
      <c r="B111" s="13" t="str">
        <f>'I3 PTRM asset data'!B23</f>
        <v>IT systems</v>
      </c>
      <c r="C111" s="42">
        <f>HLOOKUP($C$64,'I3 PTRM asset data'!$C$118:$G$141,'I3 PTRM asset data'!A136,FALSE)*('I2 BBM costs'!$C$17+$C$21)</f>
        <v>0.8004110430546334</v>
      </c>
      <c r="D111" s="16">
        <v>0</v>
      </c>
      <c r="E111" s="20">
        <f t="shared" si="9"/>
        <v>1</v>
      </c>
      <c r="F111" s="16">
        <v>0</v>
      </c>
      <c r="G111" s="20">
        <f t="shared" si="8"/>
        <v>1</v>
      </c>
      <c r="H111" s="21" t="s">
        <v>17</v>
      </c>
      <c r="AA111" s="2"/>
      <c r="AB111" s="2"/>
      <c r="AC111" s="2"/>
      <c r="AD111" s="2"/>
      <c r="AE111" s="2"/>
      <c r="AF111" s="2"/>
      <c r="AG111"/>
      <c r="AH111"/>
      <c r="AI111"/>
      <c r="AJ111"/>
    </row>
    <row r="112" spans="1:36" s="3" customFormat="1" x14ac:dyDescent="0.35">
      <c r="A112" s="2"/>
      <c r="B112" s="13" t="str">
        <f>'I3 PTRM asset data'!B24</f>
        <v>Motor vehicles</v>
      </c>
      <c r="C112" s="42">
        <f>HLOOKUP($C$64,'I3 PTRM asset data'!$C$118:$G$141,'I3 PTRM asset data'!A137,FALSE)*('I2 BBM costs'!$C$17+$C$21)</f>
        <v>4.6273744265314853</v>
      </c>
      <c r="D112" s="16">
        <v>0</v>
      </c>
      <c r="E112" s="20">
        <f t="shared" si="9"/>
        <v>1</v>
      </c>
      <c r="F112" s="16">
        <v>0</v>
      </c>
      <c r="G112" s="20">
        <f t="shared" si="8"/>
        <v>1</v>
      </c>
      <c r="H112" s="21" t="s">
        <v>17</v>
      </c>
      <c r="AA112" s="2"/>
      <c r="AB112" s="2"/>
      <c r="AC112" s="2"/>
      <c r="AD112" s="2"/>
      <c r="AE112" s="2"/>
      <c r="AF112" s="2"/>
      <c r="AG112"/>
      <c r="AH112"/>
      <c r="AI112"/>
      <c r="AJ112"/>
    </row>
    <row r="113" spans="1:36" s="3" customFormat="1" x14ac:dyDescent="0.35">
      <c r="A113" s="2"/>
      <c r="B113" s="93" t="str">
        <f>'I3 PTRM asset data'!B25</f>
        <v>Buildings (system)</v>
      </c>
      <c r="C113" s="42">
        <f>HLOOKUP($C$64,'I3 PTRM asset data'!$C$118:$G$141,'I3 PTRM asset data'!A138,FALSE)*('I2 BBM costs'!$C$17+$C$21)</f>
        <v>6.7993290727469722</v>
      </c>
      <c r="D113" s="16">
        <v>0</v>
      </c>
      <c r="E113" s="20">
        <f t="shared" si="9"/>
        <v>1</v>
      </c>
      <c r="F113" s="16">
        <v>0</v>
      </c>
      <c r="G113" s="20">
        <f t="shared" si="8"/>
        <v>1</v>
      </c>
      <c r="H113" s="21" t="s">
        <v>17</v>
      </c>
      <c r="AA113" s="2"/>
      <c r="AB113" s="2"/>
      <c r="AC113" s="2"/>
      <c r="AD113" s="2"/>
      <c r="AE113" s="2"/>
      <c r="AF113" s="2"/>
      <c r="AG113"/>
      <c r="AH113"/>
      <c r="AI113"/>
      <c r="AJ113"/>
    </row>
    <row r="114" spans="1:36" s="3" customFormat="1" x14ac:dyDescent="0.35">
      <c r="A114" s="2"/>
      <c r="B114" s="93" t="str">
        <f>'I3 PTRM asset data'!B26</f>
        <v>Buildings (non-system)</v>
      </c>
      <c r="C114" s="42">
        <f>HLOOKUP($C$64,'I3 PTRM asset data'!$C$118:$G$141,'I3 PTRM asset data'!A139,FALSE)*('I2 BBM costs'!$C$17+$C$21)</f>
        <v>27.357862821052272</v>
      </c>
      <c r="D114" s="16">
        <v>0</v>
      </c>
      <c r="E114" s="20">
        <f>1-D114</f>
        <v>1</v>
      </c>
      <c r="F114" s="16">
        <v>0</v>
      </c>
      <c r="G114" s="20">
        <f>1-F114</f>
        <v>1</v>
      </c>
      <c r="H114" s="21" t="s">
        <v>17</v>
      </c>
      <c r="AA114" s="2"/>
      <c r="AB114" s="2"/>
      <c r="AC114" s="2"/>
      <c r="AD114" s="2"/>
      <c r="AE114" s="2"/>
      <c r="AF114" s="2"/>
      <c r="AG114"/>
      <c r="AH114"/>
      <c r="AI114"/>
      <c r="AJ114"/>
    </row>
    <row r="115" spans="1:36" s="3" customFormat="1" x14ac:dyDescent="0.35">
      <c r="A115" s="2"/>
      <c r="B115" s="93" t="str">
        <f>'I3 PTRM asset data'!B27</f>
        <v>In-house software</v>
      </c>
      <c r="C115" s="42">
        <f>HLOOKUP($C$64,'I3 PTRM asset data'!$C$118:$G$141,'I3 PTRM asset data'!A140,FALSE)*('I2 BBM costs'!$C$17+$C$21)</f>
        <v>6.7651074205212645</v>
      </c>
      <c r="D115" s="16">
        <v>0</v>
      </c>
      <c r="E115" s="20">
        <f>1-D115</f>
        <v>1</v>
      </c>
      <c r="F115" s="16">
        <v>0</v>
      </c>
      <c r="G115" s="20">
        <f>1-F115</f>
        <v>1</v>
      </c>
      <c r="H115" s="21" t="s">
        <v>17</v>
      </c>
      <c r="AA115" s="2"/>
      <c r="AB115" s="2"/>
      <c r="AC115" s="2"/>
      <c r="AD115" s="2"/>
      <c r="AE115" s="2"/>
      <c r="AF115" s="2"/>
      <c r="AG115"/>
      <c r="AH115"/>
      <c r="AI115"/>
      <c r="AJ115"/>
    </row>
    <row r="116" spans="1:36" s="3" customFormat="1" x14ac:dyDescent="0.35">
      <c r="A116" s="2"/>
      <c r="B116" s="13" t="str">
        <f>'I3 PTRM asset data'!B28</f>
        <v>Equity raising costs</v>
      </c>
      <c r="C116" s="42">
        <f>HLOOKUP($C$64,'I3 PTRM asset data'!$C$118:$G$141,'I3 PTRM asset data'!A141,FALSE)*('I2 BBM costs'!$C$17+$C$21)</f>
        <v>1.5133623692765732</v>
      </c>
      <c r="D116" s="16">
        <v>0</v>
      </c>
      <c r="E116" s="20">
        <f t="shared" si="9"/>
        <v>1</v>
      </c>
      <c r="F116" s="16">
        <v>0</v>
      </c>
      <c r="G116" s="20">
        <f t="shared" si="8"/>
        <v>1</v>
      </c>
      <c r="H116" s="21" t="s">
        <v>17</v>
      </c>
      <c r="AA116" s="2"/>
      <c r="AB116" s="2"/>
      <c r="AC116" s="2"/>
      <c r="AD116" s="2"/>
      <c r="AE116" s="2"/>
      <c r="AF116" s="2"/>
      <c r="AG116" s="2"/>
      <c r="AH116" s="2"/>
      <c r="AI116" s="2"/>
      <c r="AJ116" s="2"/>
    </row>
    <row r="117" spans="1:36" x14ac:dyDescent="0.35">
      <c r="B117" s="33" t="s">
        <v>11</v>
      </c>
      <c r="C117" s="459">
        <f>SUM(C94:C116)</f>
        <v>905.39167650710181</v>
      </c>
      <c r="D117" s="41"/>
      <c r="E117" s="41"/>
      <c r="F117" s="41"/>
      <c r="G117" s="41"/>
    </row>
    <row r="118" spans="1:36" x14ac:dyDescent="0.35">
      <c r="C118" s="40" t="str">
        <f>IF(C117=(C21+C17),"Ok","Error")</f>
        <v>Ok</v>
      </c>
    </row>
    <row r="119" spans="1:36" ht="14" x14ac:dyDescent="0.3">
      <c r="H119" s="2"/>
      <c r="I119" s="2"/>
      <c r="J119" s="2"/>
      <c r="K119" s="2"/>
      <c r="L119" s="2"/>
      <c r="M119" s="2"/>
      <c r="N119" s="2"/>
      <c r="O119" s="2"/>
      <c r="P119" s="2"/>
      <c r="Q119" s="2"/>
      <c r="R119" s="2"/>
      <c r="S119" s="2"/>
      <c r="T119" s="2"/>
      <c r="U119" s="2"/>
      <c r="V119" s="2"/>
      <c r="W119" s="2"/>
      <c r="X119" s="2"/>
      <c r="Y119" s="2"/>
      <c r="Z119" s="2"/>
      <c r="AA119" s="2"/>
      <c r="AB119" s="2"/>
      <c r="AC119" s="2"/>
      <c r="AD119" s="2"/>
    </row>
    <row r="120" spans="1:36" ht="14" x14ac:dyDescent="0.3">
      <c r="H120" s="2"/>
      <c r="I120" s="2"/>
      <c r="J120" s="2"/>
      <c r="K120" s="2"/>
      <c r="L120" s="2"/>
      <c r="M120" s="2"/>
      <c r="N120" s="2"/>
      <c r="O120" s="2"/>
      <c r="P120" s="2"/>
      <c r="Q120" s="2"/>
      <c r="R120" s="2"/>
      <c r="S120" s="2"/>
      <c r="T120" s="2"/>
      <c r="U120" s="2"/>
      <c r="V120" s="2"/>
      <c r="W120" s="2"/>
      <c r="X120" s="2"/>
      <c r="Y120" s="2"/>
      <c r="Z120" s="2"/>
      <c r="AA120" s="2"/>
      <c r="AB120" s="2"/>
      <c r="AC120" s="2"/>
      <c r="AD120" s="2"/>
    </row>
    <row r="121" spans="1:36" ht="14" x14ac:dyDescent="0.3">
      <c r="H121" s="2"/>
      <c r="I121" s="2"/>
      <c r="J121" s="2"/>
      <c r="K121" s="2"/>
      <c r="L121" s="2"/>
      <c r="M121" s="2"/>
      <c r="N121" s="2"/>
      <c r="O121" s="2"/>
      <c r="P121" s="2"/>
      <c r="Q121" s="2"/>
      <c r="R121" s="2"/>
      <c r="S121" s="2"/>
      <c r="T121" s="2"/>
      <c r="U121" s="2"/>
      <c r="V121" s="2"/>
      <c r="W121" s="2"/>
      <c r="X121" s="2"/>
      <c r="Y121" s="2"/>
      <c r="Z121" s="2"/>
      <c r="AA121" s="2"/>
      <c r="AB121" s="2"/>
      <c r="AC121" s="2"/>
      <c r="AD121" s="2"/>
    </row>
    <row r="122" spans="1:36" ht="14" x14ac:dyDescent="0.3">
      <c r="H122" s="2"/>
      <c r="I122" s="2"/>
      <c r="J122" s="2"/>
      <c r="K122" s="2"/>
      <c r="L122" s="2"/>
      <c r="M122" s="2"/>
      <c r="N122" s="2"/>
      <c r="O122" s="2"/>
      <c r="P122" s="2"/>
      <c r="Q122" s="2"/>
      <c r="R122" s="2"/>
      <c r="S122" s="2"/>
      <c r="T122" s="2"/>
      <c r="U122" s="2"/>
      <c r="V122" s="2"/>
      <c r="W122" s="2"/>
      <c r="X122" s="2"/>
      <c r="Y122" s="2"/>
      <c r="Z122" s="2"/>
      <c r="AA122" s="2"/>
      <c r="AB122" s="2"/>
      <c r="AC122" s="2"/>
      <c r="AD122" s="2"/>
    </row>
    <row r="123" spans="1:36" ht="14" x14ac:dyDescent="0.3">
      <c r="H123" s="2"/>
      <c r="I123" s="2"/>
      <c r="J123" s="2"/>
      <c r="K123" s="2"/>
      <c r="L123" s="2"/>
      <c r="M123" s="2"/>
      <c r="N123" s="2"/>
      <c r="O123" s="2"/>
      <c r="P123" s="2"/>
      <c r="Q123" s="2"/>
      <c r="R123" s="2"/>
      <c r="S123" s="2"/>
      <c r="T123" s="2"/>
      <c r="U123" s="2"/>
      <c r="V123" s="2"/>
      <c r="W123" s="2"/>
      <c r="X123" s="2"/>
      <c r="Y123" s="2"/>
      <c r="Z123" s="2"/>
      <c r="AA123" s="2"/>
      <c r="AB123" s="2"/>
      <c r="AC123" s="2"/>
      <c r="AD123" s="2"/>
    </row>
    <row r="124" spans="1:36" ht="14" x14ac:dyDescent="0.3">
      <c r="H124" s="2"/>
      <c r="I124" s="2"/>
      <c r="J124" s="2"/>
      <c r="K124" s="2"/>
      <c r="L124" s="2"/>
      <c r="M124" s="2"/>
      <c r="N124" s="2"/>
      <c r="O124" s="2"/>
      <c r="P124" s="2"/>
      <c r="Q124" s="2"/>
      <c r="R124" s="2"/>
      <c r="S124" s="2"/>
      <c r="T124" s="2"/>
      <c r="U124" s="2"/>
      <c r="V124" s="2"/>
      <c r="W124" s="2"/>
      <c r="X124" s="2"/>
      <c r="Y124" s="2"/>
      <c r="Z124" s="2"/>
      <c r="AA124" s="2"/>
      <c r="AB124" s="2"/>
      <c r="AC124" s="2"/>
      <c r="AD124" s="2"/>
    </row>
    <row r="125" spans="1:36" ht="14" x14ac:dyDescent="0.3">
      <c r="H125" s="2"/>
      <c r="I125" s="2"/>
      <c r="J125" s="2"/>
      <c r="K125" s="2"/>
      <c r="L125" s="2"/>
      <c r="M125" s="2"/>
      <c r="N125" s="2"/>
      <c r="O125" s="2"/>
      <c r="P125" s="2"/>
      <c r="Q125" s="2"/>
      <c r="R125" s="2"/>
      <c r="S125" s="2"/>
      <c r="T125" s="2"/>
      <c r="U125" s="2"/>
      <c r="V125" s="2"/>
      <c r="W125" s="2"/>
      <c r="X125" s="2"/>
      <c r="Y125" s="2"/>
      <c r="Z125" s="2"/>
      <c r="AA125" s="2"/>
      <c r="AB125" s="2"/>
      <c r="AC125" s="2"/>
      <c r="AD125" s="2"/>
    </row>
    <row r="126" spans="1:36" ht="14" x14ac:dyDescent="0.3">
      <c r="H126" s="2"/>
      <c r="I126" s="2"/>
      <c r="J126" s="2"/>
      <c r="K126" s="2"/>
      <c r="L126" s="2"/>
      <c r="M126" s="2"/>
      <c r="N126" s="2"/>
      <c r="O126" s="2"/>
      <c r="P126" s="2"/>
      <c r="Q126" s="2"/>
      <c r="R126" s="2"/>
      <c r="S126" s="2"/>
      <c r="T126" s="2"/>
      <c r="U126" s="2"/>
      <c r="V126" s="2"/>
      <c r="W126" s="2"/>
      <c r="X126" s="2"/>
      <c r="Y126" s="2"/>
      <c r="Z126" s="2"/>
      <c r="AA126" s="2"/>
      <c r="AB126" s="2"/>
      <c r="AC126" s="2"/>
      <c r="AD126" s="2"/>
    </row>
    <row r="127" spans="1:36" ht="14" x14ac:dyDescent="0.3">
      <c r="H127" s="2"/>
      <c r="I127" s="2"/>
      <c r="J127" s="2"/>
      <c r="K127" s="2"/>
      <c r="L127" s="2"/>
      <c r="M127" s="2"/>
      <c r="N127" s="2"/>
      <c r="O127" s="2"/>
      <c r="P127" s="2"/>
      <c r="Q127" s="2"/>
      <c r="R127" s="2"/>
      <c r="S127" s="2"/>
      <c r="T127" s="2"/>
      <c r="U127" s="2"/>
      <c r="V127" s="2"/>
      <c r="W127" s="2"/>
      <c r="X127" s="2"/>
      <c r="Y127" s="2"/>
      <c r="Z127" s="2"/>
      <c r="AA127" s="2"/>
      <c r="AB127" s="2"/>
      <c r="AC127" s="2"/>
      <c r="AD127" s="2"/>
    </row>
    <row r="128" spans="1:36" ht="14" x14ac:dyDescent="0.3">
      <c r="H128" s="2"/>
      <c r="I128" s="2"/>
      <c r="J128" s="2"/>
      <c r="K128" s="2"/>
      <c r="L128" s="2"/>
      <c r="M128" s="2"/>
      <c r="N128" s="2"/>
      <c r="O128" s="2"/>
      <c r="P128" s="2"/>
      <c r="Q128" s="2"/>
      <c r="R128" s="2"/>
      <c r="S128" s="2"/>
      <c r="T128" s="2"/>
      <c r="U128" s="2"/>
      <c r="V128" s="2"/>
      <c r="W128" s="2"/>
      <c r="X128" s="2"/>
      <c r="Y128" s="2"/>
      <c r="Z128" s="2"/>
      <c r="AA128" s="2"/>
      <c r="AB128" s="2"/>
      <c r="AC128" s="2"/>
      <c r="AD128" s="2"/>
    </row>
    <row r="129" s="2" customFormat="1" ht="14" x14ac:dyDescent="0.3"/>
    <row r="130" s="2" customFormat="1" ht="14" x14ac:dyDescent="0.3"/>
    <row r="131" s="2" customFormat="1" ht="14" x14ac:dyDescent="0.3"/>
    <row r="132" s="2" customFormat="1" ht="14" x14ac:dyDescent="0.3"/>
    <row r="133" s="2" customFormat="1" ht="14" x14ac:dyDescent="0.3"/>
    <row r="134" s="2" customFormat="1" ht="14" x14ac:dyDescent="0.3"/>
    <row r="135" s="2" customFormat="1" ht="14" x14ac:dyDescent="0.3"/>
    <row r="136" s="2" customFormat="1" ht="14" x14ac:dyDescent="0.3"/>
    <row r="137" s="2" customFormat="1" ht="14" x14ac:dyDescent="0.3"/>
    <row r="138" s="2" customFormat="1" ht="14" x14ac:dyDescent="0.3"/>
    <row r="139" s="2" customFormat="1" ht="14" x14ac:dyDescent="0.3"/>
    <row r="140" s="2" customFormat="1" ht="14" x14ac:dyDescent="0.3"/>
    <row r="141" s="2" customFormat="1" ht="14" x14ac:dyDescent="0.3"/>
    <row r="142" s="2" customFormat="1" ht="14" x14ac:dyDescent="0.3"/>
    <row r="143" s="2" customFormat="1" ht="14" x14ac:dyDescent="0.3"/>
    <row r="144" s="2" customFormat="1" ht="14" x14ac:dyDescent="0.3"/>
    <row r="145" s="2" customFormat="1" ht="14" x14ac:dyDescent="0.3"/>
    <row r="146" s="2" customFormat="1" ht="14" x14ac:dyDescent="0.3"/>
    <row r="147" s="2" customFormat="1" ht="14" x14ac:dyDescent="0.3"/>
    <row r="148" s="2" customFormat="1" ht="14" x14ac:dyDescent="0.3"/>
    <row r="149" s="2" customFormat="1" ht="14" x14ac:dyDescent="0.3"/>
    <row r="150" s="2" customFormat="1" ht="14" x14ac:dyDescent="0.3"/>
    <row r="151" s="2" customFormat="1" ht="14" x14ac:dyDescent="0.3"/>
    <row r="152" s="2" customFormat="1" ht="14" x14ac:dyDescent="0.3"/>
    <row r="153" s="2" customFormat="1" ht="14" x14ac:dyDescent="0.3"/>
    <row r="154" s="2" customFormat="1" ht="14" x14ac:dyDescent="0.3"/>
    <row r="155" s="2" customFormat="1" ht="14" x14ac:dyDescent="0.3"/>
    <row r="156" s="2" customFormat="1" ht="14" x14ac:dyDescent="0.3"/>
    <row r="157" s="2" customFormat="1" ht="14" x14ac:dyDescent="0.3"/>
    <row r="158" s="2" customFormat="1" ht="14" x14ac:dyDescent="0.3"/>
    <row r="159" s="2" customFormat="1" ht="14" x14ac:dyDescent="0.3"/>
    <row r="160" s="2" customFormat="1" ht="14" x14ac:dyDescent="0.3"/>
    <row r="161" s="2" customFormat="1" ht="14" x14ac:dyDescent="0.3"/>
    <row r="162" s="2" customFormat="1" ht="14" x14ac:dyDescent="0.3"/>
    <row r="163" s="2" customFormat="1" ht="14" x14ac:dyDescent="0.3"/>
    <row r="164" s="2" customFormat="1" ht="14" x14ac:dyDescent="0.3"/>
    <row r="165" s="2" customFormat="1" ht="14" x14ac:dyDescent="0.3"/>
    <row r="166" s="2" customFormat="1" ht="14" x14ac:dyDescent="0.3"/>
    <row r="167" s="2" customFormat="1" ht="14" x14ac:dyDescent="0.3"/>
    <row r="168" s="2" customFormat="1" ht="14" x14ac:dyDescent="0.3"/>
    <row r="169" s="2" customFormat="1" ht="14" x14ac:dyDescent="0.3"/>
    <row r="170" s="2" customFormat="1" ht="14" x14ac:dyDescent="0.3"/>
    <row r="171" s="2" customFormat="1" ht="14" x14ac:dyDescent="0.3"/>
    <row r="172" s="2" customFormat="1" ht="14" x14ac:dyDescent="0.3"/>
    <row r="173" s="2" customFormat="1" ht="14" x14ac:dyDescent="0.3"/>
    <row r="174" s="2" customFormat="1" ht="14" x14ac:dyDescent="0.3"/>
    <row r="175" s="2" customFormat="1" ht="14" x14ac:dyDescent="0.3"/>
    <row r="176" s="2" customFormat="1" ht="14" x14ac:dyDescent="0.3"/>
    <row r="177" s="2" customFormat="1" ht="14" x14ac:dyDescent="0.3"/>
    <row r="178" s="2" customFormat="1" ht="14" x14ac:dyDescent="0.3"/>
    <row r="179" s="2" customFormat="1" ht="14" x14ac:dyDescent="0.3"/>
    <row r="180" s="2" customFormat="1" ht="14" x14ac:dyDescent="0.3"/>
    <row r="181" s="2" customFormat="1" ht="14" x14ac:dyDescent="0.3"/>
    <row r="182" s="2" customFormat="1" ht="14" x14ac:dyDescent="0.3"/>
  </sheetData>
  <dataValidations count="3">
    <dataValidation type="list" allowBlank="1" showInputMessage="1" showErrorMessage="1" sqref="H59" xr:uid="{00000000-0002-0000-0200-000000000000}">
      <formula1>Scalable</formula1>
    </dataValidation>
    <dataValidation type="list" allowBlank="1" showInputMessage="1" showErrorMessage="1" sqref="H65:H87 H32:H58" xr:uid="{00000000-0002-0000-0200-000001000000}">
      <formula1>$N$2:$N$3</formula1>
    </dataValidation>
    <dataValidation type="list" allowBlank="1" showInputMessage="1" showErrorMessage="1" sqref="C2" xr:uid="{00000000-0002-0000-0200-000003000000}">
      <formula1>years</formula1>
    </dataValidation>
  </dataValidations>
  <pageMargins left="0.25" right="0.25" top="0.75" bottom="0.75" header="0.3" footer="0.3"/>
  <pageSetup paperSize="9" scale="18" orientation="landscape" r:id="rId1"/>
  <headerFooter>
    <oddFooter>&amp;L_x000D_&amp;1#&amp;"Calibri"&amp;8&amp;K000000 For Official use only</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'C:\HoustonKemp\ID2\32C9152D-9D5D-47CF-9748-06E40A752942\0\24000-24999\24137\L\L\[Essential LRMC Tariff and Compliance Model (6 Oct 2015) (ID 24137).xlsb]Other Sets'!#REF!</xm:f>
          </x14:formula1>
          <xm:sqref>H94:H116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FFCC"/>
  </sheetPr>
  <dimension ref="A1:H226"/>
  <sheetViews>
    <sheetView topLeftCell="A227" zoomScale="70" zoomScaleNormal="70" workbookViewId="0">
      <selection activeCell="B12" sqref="B12"/>
    </sheetView>
  </sheetViews>
  <sheetFormatPr defaultColWidth="9.08984375" defaultRowHeight="14.5" x14ac:dyDescent="0.35"/>
  <cols>
    <col min="1" max="1" width="39" style="28" customWidth="1"/>
    <col min="2" max="2" width="54.36328125" style="102" bestFit="1" customWidth="1"/>
    <col min="3" max="3" width="26.36328125" style="102" customWidth="1"/>
    <col min="4" max="8" width="15.6328125" style="102" customWidth="1"/>
    <col min="9" max="16384" width="9.08984375" style="28"/>
  </cols>
  <sheetData>
    <row r="1" spans="1:3" ht="18" x14ac:dyDescent="0.4">
      <c r="A1" s="1" t="str">
        <f ca="1">MID(CELL("filename",A2),FIND("]",CELL("filename",A2))+1,256)</f>
        <v>I3 PTRM asset data</v>
      </c>
    </row>
    <row r="3" spans="1:3" ht="18" x14ac:dyDescent="0.4">
      <c r="B3" s="103" t="s">
        <v>45</v>
      </c>
    </row>
    <row r="5" spans="1:3" ht="15.5" x14ac:dyDescent="0.35">
      <c r="B5" s="104"/>
      <c r="C5" s="108" t="s">
        <v>46</v>
      </c>
    </row>
    <row r="6" spans="1:3" ht="15.5" x14ac:dyDescent="0.35">
      <c r="B6" s="94" t="s">
        <v>47</v>
      </c>
      <c r="C6" s="100">
        <f>IFERROR(INDEX('PTRM input'!$J$7:$J$56,MATCH($B6,'PTRM input'!$G$7:$G$56,0)),0)</f>
        <v>1942.9770418953431</v>
      </c>
    </row>
    <row r="7" spans="1:3" ht="15.5" x14ac:dyDescent="0.35">
      <c r="B7" s="94" t="s">
        <v>48</v>
      </c>
      <c r="C7" s="100">
        <f>IFERROR(INDEX('PTRM input'!$J$7:$J$56,MATCH($B7,'PTRM input'!$G$7:$G$56,0)),0)</f>
        <v>161.4279622496276</v>
      </c>
    </row>
    <row r="8" spans="1:3" ht="15.5" x14ac:dyDescent="0.35">
      <c r="B8" s="94" t="s">
        <v>49</v>
      </c>
      <c r="C8" s="100">
        <f>IFERROR(INDEX('PTRM input'!$J$7:$J$56,MATCH($B8,'PTRM input'!$G$7:$G$56,0)),0)</f>
        <v>4266.5649650291125</v>
      </c>
    </row>
    <row r="9" spans="1:3" ht="15.5" x14ac:dyDescent="0.35">
      <c r="B9" s="94" t="s">
        <v>50</v>
      </c>
      <c r="C9" s="100">
        <f>IFERROR(INDEX('PTRM input'!$J$7:$J$56,MATCH($B9,'PTRM input'!$G$7:$G$56,0)),0)</f>
        <v>4179.8843370689283</v>
      </c>
    </row>
    <row r="10" spans="1:3" ht="15.5" x14ac:dyDescent="0.35">
      <c r="B10" s="94" t="s">
        <v>51</v>
      </c>
      <c r="C10" s="100">
        <f>IFERROR(INDEX('PTRM input'!$J$7:$J$56,MATCH($B10,'PTRM input'!$G$7:$G$56,0)),0)</f>
        <v>721.59520319596538</v>
      </c>
    </row>
    <row r="11" spans="1:3" ht="15.5" x14ac:dyDescent="0.35">
      <c r="B11" s="94" t="s">
        <v>52</v>
      </c>
      <c r="C11" s="100">
        <f>IFERROR(INDEX('PTRM input'!$J$7:$J$56,MATCH($B11,'PTRM input'!$G$7:$G$56,0)),0)</f>
        <v>2548.581980006762</v>
      </c>
    </row>
    <row r="12" spans="1:3" ht="15.5" x14ac:dyDescent="0.35">
      <c r="B12" s="94" t="s">
        <v>53</v>
      </c>
      <c r="C12" s="100">
        <f>IFERROR(INDEX('PTRM input'!$J$7:$J$56,MATCH($B12,'PTRM input'!$G$7:$G$56,0)),0)</f>
        <v>14.6315696670269</v>
      </c>
    </row>
    <row r="13" spans="1:3" ht="15.5" x14ac:dyDescent="0.35">
      <c r="B13" s="94" t="s">
        <v>54</v>
      </c>
      <c r="C13" s="100">
        <f>IFERROR(INDEX('PTRM input'!$J$7:$J$56,MATCH($B13,'PTRM input'!$G$7:$G$56,0)),0)</f>
        <v>-3.1452315651130116E-8</v>
      </c>
    </row>
    <row r="14" spans="1:3" ht="15.5" x14ac:dyDescent="0.35">
      <c r="B14" s="94" t="s">
        <v>55</v>
      </c>
      <c r="C14" s="100">
        <f>IFERROR(INDEX('PTRM input'!$J$7:$J$56,MATCH($B14,'PTRM input'!$G$7:$G$56,0)),0)</f>
        <v>80.830665763554265</v>
      </c>
    </row>
    <row r="15" spans="1:3" ht="15.5" x14ac:dyDescent="0.35">
      <c r="B15" s="94" t="s">
        <v>56</v>
      </c>
      <c r="C15" s="100">
        <f>IFERROR(INDEX('PTRM input'!$J$7:$J$56,MATCH($B15,'PTRM input'!$G$7:$G$56,0)),0)</f>
        <v>-5.1743077640029056E-4</v>
      </c>
    </row>
    <row r="16" spans="1:3" ht="15.5" x14ac:dyDescent="0.35">
      <c r="B16" s="94" t="s">
        <v>57</v>
      </c>
      <c r="C16" s="100">
        <f>IFERROR(INDEX('PTRM input'!$J$7:$J$56,MATCH($B16,'PTRM input'!$G$7:$G$56,0)),0)</f>
        <v>61.824515049564845</v>
      </c>
    </row>
    <row r="17" spans="2:3" ht="15.5" x14ac:dyDescent="0.35">
      <c r="B17" s="94" t="s">
        <v>58</v>
      </c>
      <c r="C17" s="100">
        <f>IFERROR(INDEX('PTRM input'!$J$7:$J$56,MATCH($B17,'PTRM input'!$G$7:$G$56,0)),0)</f>
        <v>116.57629039211685</v>
      </c>
    </row>
    <row r="18" spans="2:3" ht="15.5" x14ac:dyDescent="0.35">
      <c r="B18" s="94" t="s">
        <v>59</v>
      </c>
      <c r="C18" s="100">
        <f>IFERROR(INDEX('PTRM input'!$J$7:$J$56,MATCH($B18,'PTRM input'!$G$7:$G$56,0)),0)</f>
        <v>792.39898721263</v>
      </c>
    </row>
    <row r="19" spans="2:3" ht="15.5" x14ac:dyDescent="0.35">
      <c r="B19" s="94" t="s">
        <v>60</v>
      </c>
      <c r="C19" s="100">
        <f>IFERROR(INDEX('PTRM input'!$J$7:$J$56,MATCH($B19,'PTRM input'!$G$7:$G$56,0)),0)</f>
        <v>0</v>
      </c>
    </row>
    <row r="20" spans="2:3" ht="15.5" x14ac:dyDescent="0.35">
      <c r="B20" s="94" t="s">
        <v>61</v>
      </c>
      <c r="C20" s="100">
        <f>IFERROR(INDEX('PTRM input'!$J$7:$J$56,MATCH($B20,'PTRM input'!$G$7:$G$56,0)),0)</f>
        <v>29.914074177024123</v>
      </c>
    </row>
    <row r="21" spans="2:3" ht="15.5" x14ac:dyDescent="0.35">
      <c r="B21" s="94" t="s">
        <v>62</v>
      </c>
      <c r="C21" s="100">
        <f>IFERROR(INDEX('PTRM input'!$J$7:$J$56,MATCH($B21,'PTRM input'!$G$7:$G$56,0)),0)</f>
        <v>-382.05365469810278</v>
      </c>
    </row>
    <row r="22" spans="2:3" ht="15.5" x14ac:dyDescent="0.35">
      <c r="B22" s="94" t="s">
        <v>63</v>
      </c>
      <c r="C22" s="100">
        <f>IFERROR(INDEX('PTRM input'!$J$7:$J$56,MATCH($B22,'PTRM input'!$G$7:$G$56,0)),0)</f>
        <v>1.827776829446182</v>
      </c>
    </row>
    <row r="23" spans="2:3" ht="15.5" x14ac:dyDescent="0.35">
      <c r="B23" s="94" t="s">
        <v>64</v>
      </c>
      <c r="C23" s="100">
        <f>IFERROR(INDEX('PTRM input'!$J$7:$J$56,MATCH($B23,'PTRM input'!$G$7:$G$56,0)),0)</f>
        <v>13.568719820482205</v>
      </c>
    </row>
    <row r="24" spans="2:3" ht="15.5" x14ac:dyDescent="0.35">
      <c r="B24" s="94" t="s">
        <v>65</v>
      </c>
      <c r="C24" s="100">
        <f>IFERROR(INDEX('PTRM input'!$J$7:$J$56,MATCH($B24,'PTRM input'!$G$7:$G$56,0)),0)</f>
        <v>78.444128979595504</v>
      </c>
    </row>
    <row r="25" spans="2:3" ht="15.5" x14ac:dyDescent="0.35">
      <c r="B25" s="94" t="s">
        <v>66</v>
      </c>
      <c r="C25" s="100">
        <f>IFERROR(INDEX('PTRM input'!$J$7:$J$56,MATCH($B25,'PTRM input'!$G$7:$G$56,0)),0)</f>
        <v>115.2635161095166</v>
      </c>
    </row>
    <row r="26" spans="2:3" ht="15.5" x14ac:dyDescent="0.35">
      <c r="B26" s="94" t="s">
        <v>67</v>
      </c>
      <c r="C26" s="100">
        <f>IFERROR(INDEX('PTRM input'!$J$7:$J$56,MATCH($B26,'PTRM input'!$G$7:$G$56,0)),0)</f>
        <v>463.77567966751241</v>
      </c>
    </row>
    <row r="27" spans="2:3" ht="15.5" x14ac:dyDescent="0.35">
      <c r="B27" s="94" t="s">
        <v>68</v>
      </c>
      <c r="C27" s="100">
        <f>IFERROR(INDEX('PTRM input'!$J$7:$J$56,MATCH($B27,'PTRM input'!$G$7:$G$56,0)),0)</f>
        <v>114.6833841699665</v>
      </c>
    </row>
    <row r="28" spans="2:3" ht="15.5" x14ac:dyDescent="0.35">
      <c r="B28" s="94" t="s">
        <v>69</v>
      </c>
      <c r="C28" s="100">
        <f>IFERROR(INDEX('PTRM input'!$J$7:$J$56,MATCH($B28,'PTRM input'!$G$7:$G$56,0)),0)</f>
        <v>25.654805932223173</v>
      </c>
    </row>
    <row r="29" spans="2:3" ht="15.5" x14ac:dyDescent="0.35">
      <c r="B29" s="105" t="s">
        <v>11</v>
      </c>
      <c r="C29" s="109">
        <f>SUM(C6:C28)</f>
        <v>15348.371431056066</v>
      </c>
    </row>
    <row r="31" spans="2:3" ht="18" x14ac:dyDescent="0.4">
      <c r="B31" s="103" t="s">
        <v>70</v>
      </c>
    </row>
    <row r="32" spans="2:3" ht="15.5" x14ac:dyDescent="0.35">
      <c r="B32" s="106" t="s">
        <v>71</v>
      </c>
    </row>
    <row r="34" spans="1:7" ht="15.5" x14ac:dyDescent="0.35">
      <c r="B34" s="107" t="s">
        <v>72</v>
      </c>
      <c r="C34" s="104" t="s">
        <v>16</v>
      </c>
      <c r="D34" s="104" t="s">
        <v>73</v>
      </c>
      <c r="E34" s="104" t="s">
        <v>74</v>
      </c>
      <c r="F34" s="104" t="s">
        <v>75</v>
      </c>
      <c r="G34" s="104" t="s">
        <v>76</v>
      </c>
    </row>
    <row r="35" spans="1:7" ht="15.5" x14ac:dyDescent="0.35">
      <c r="A35" s="91"/>
      <c r="B35" s="94" t="str">
        <f>B6</f>
        <v>Sub-transmission lines and cables</v>
      </c>
      <c r="C35" s="100">
        <f>IFERROR(INDEX(Assets!$G$11:$P$60,MATCH($B35,Assets!$C$11:$C$60,0),MATCH(C$34,Assets!$G$4:$P$4,0)),0)</f>
        <v>39.984343190908398</v>
      </c>
      <c r="D35" s="100">
        <f>IFERROR(INDEX(Assets!$G$11:$P$60,MATCH($B35,Assets!$C$11:$C$60,0),MATCH(D$34,Assets!$G$4:$P$4,0)),0)</f>
        <v>34.911785455729635</v>
      </c>
      <c r="E35" s="100">
        <f>IFERROR(INDEX(Assets!$G$11:$P$60,MATCH($B35,Assets!$C$11:$C$60,0),MATCH(E$34,Assets!$G$4:$P$4,0)),0)</f>
        <v>32.287626596640813</v>
      </c>
      <c r="F35" s="100">
        <f>IFERROR(INDEX(Assets!$G$11:$P$60,MATCH($B35,Assets!$C$11:$C$60,0),MATCH(F$34,Assets!$G$4:$P$4,0)),0)</f>
        <v>56.44236462816211</v>
      </c>
      <c r="G35" s="100">
        <f>IFERROR(INDEX(Assets!$G$11:$P$60,MATCH($B35,Assets!$C$11:$C$60,0),MATCH(G$34,Assets!$G$4:$P$4,0)),0)</f>
        <v>42.683194635123868</v>
      </c>
    </row>
    <row r="36" spans="1:7" ht="15.5" x14ac:dyDescent="0.35">
      <c r="A36" s="91"/>
      <c r="B36" s="94" t="str">
        <f t="shared" ref="B36:B57" si="0">B7</f>
        <v>Cable tunnel (dx)</v>
      </c>
      <c r="C36" s="100">
        <f>IFERROR(INDEX(Assets!$G$11:$P$60,MATCH($B36,Assets!$C$11:$C$60,0),MATCH(C$34,Assets!$G$4:$P$4,0)),0)</f>
        <v>0</v>
      </c>
      <c r="D36" s="100">
        <f>IFERROR(INDEX(Assets!$G$11:$P$60,MATCH($B36,Assets!$C$11:$C$60,0),MATCH(D$34,Assets!$G$4:$P$4,0)),0)</f>
        <v>2.2334014614422616E-2</v>
      </c>
      <c r="E36" s="100">
        <f>IFERROR(INDEX(Assets!$G$11:$P$60,MATCH($B36,Assets!$C$11:$C$60,0),MATCH(E$34,Assets!$G$4:$P$4,0)),0)</f>
        <v>0.63430941631013804</v>
      </c>
      <c r="F36" s="100">
        <f>IFERROR(INDEX(Assets!$G$11:$P$60,MATCH($B36,Assets!$C$11:$C$60,0),MATCH(F$34,Assets!$G$4:$P$4,0)),0)</f>
        <v>3.7546022161909582</v>
      </c>
      <c r="G36" s="100">
        <f>IFERROR(INDEX(Assets!$G$11:$P$60,MATCH($B36,Assets!$C$11:$C$60,0),MATCH(G$34,Assets!$G$4:$P$4,0)),0)</f>
        <v>0.49811629382496059</v>
      </c>
    </row>
    <row r="37" spans="1:7" ht="15.5" x14ac:dyDescent="0.35">
      <c r="A37" s="91"/>
      <c r="B37" s="94" t="str">
        <f t="shared" si="0"/>
        <v>Distribution lines and cables</v>
      </c>
      <c r="C37" s="100">
        <f>IFERROR(INDEX(Assets!$G$11:$P$60,MATCH($B37,Assets!$C$11:$C$60,0),MATCH(C$34,Assets!$G$4:$P$4,0)),0)</f>
        <v>110.87820919512312</v>
      </c>
      <c r="D37" s="100">
        <f>IFERROR(INDEX(Assets!$G$11:$P$60,MATCH($B37,Assets!$C$11:$C$60,0),MATCH(D$34,Assets!$G$4:$P$4,0)),0)</f>
        <v>121.28276014240129</v>
      </c>
      <c r="E37" s="100">
        <f>IFERROR(INDEX(Assets!$G$11:$P$60,MATCH($B37,Assets!$C$11:$C$60,0),MATCH(E$34,Assets!$G$4:$P$4,0)),0)</f>
        <v>120.72599413733157</v>
      </c>
      <c r="F37" s="100">
        <f>IFERROR(INDEX(Assets!$G$11:$P$60,MATCH($B37,Assets!$C$11:$C$60,0),MATCH(F$34,Assets!$G$4:$P$4,0)),0)</f>
        <v>124.75501179097074</v>
      </c>
      <c r="G37" s="100">
        <f>IFERROR(INDEX(Assets!$G$11:$P$60,MATCH($B37,Assets!$C$11:$C$60,0),MATCH(G$34,Assets!$G$4:$P$4,0)),0)</f>
        <v>120.01472724124216</v>
      </c>
    </row>
    <row r="38" spans="1:7" ht="15.5" x14ac:dyDescent="0.35">
      <c r="A38" s="91"/>
      <c r="B38" s="94" t="str">
        <f t="shared" si="0"/>
        <v>Substations</v>
      </c>
      <c r="C38" s="100">
        <f>IFERROR(INDEX(Assets!$G$11:$P$60,MATCH($B38,Assets!$C$11:$C$60,0),MATCH(C$34,Assets!$G$4:$P$4,0)),0)</f>
        <v>98.452327748587805</v>
      </c>
      <c r="D38" s="100">
        <f>IFERROR(INDEX(Assets!$G$11:$P$60,MATCH($B38,Assets!$C$11:$C$60,0),MATCH(D$34,Assets!$G$4:$P$4,0)),0)</f>
        <v>103.57630149060148</v>
      </c>
      <c r="E38" s="100">
        <f>IFERROR(INDEX(Assets!$G$11:$P$60,MATCH($B38,Assets!$C$11:$C$60,0),MATCH(E$34,Assets!$G$4:$P$4,0)),0)</f>
        <v>106.98178208971134</v>
      </c>
      <c r="F38" s="100">
        <f>IFERROR(INDEX(Assets!$G$11:$P$60,MATCH($B38,Assets!$C$11:$C$60,0),MATCH(F$34,Assets!$G$4:$P$4,0)),0)</f>
        <v>103.03977500758776</v>
      </c>
      <c r="G38" s="100">
        <f>IFERROR(INDEX(Assets!$G$11:$P$60,MATCH($B38,Assets!$C$11:$C$60,0),MATCH(G$34,Assets!$G$4:$P$4,0)),0)</f>
        <v>96.091963172567532</v>
      </c>
    </row>
    <row r="39" spans="1:7" ht="15.5" x14ac:dyDescent="0.35">
      <c r="A39" s="91"/>
      <c r="B39" s="94" t="str">
        <f t="shared" si="0"/>
        <v>Transformers</v>
      </c>
      <c r="C39" s="100">
        <f>IFERROR(INDEX(Assets!$G$11:$P$60,MATCH($B39,Assets!$C$11:$C$60,0),MATCH(C$34,Assets!$G$4:$P$4,0)),0)</f>
        <v>24.102380357539641</v>
      </c>
      <c r="D39" s="100">
        <f>IFERROR(INDEX(Assets!$G$11:$P$60,MATCH($B39,Assets!$C$11:$C$60,0),MATCH(D$34,Assets!$G$4:$P$4,0)),0)</f>
        <v>24.509261199691267</v>
      </c>
      <c r="E39" s="100">
        <f>IFERROR(INDEX(Assets!$G$11:$P$60,MATCH($B39,Assets!$C$11:$C$60,0),MATCH(E$34,Assets!$G$4:$P$4,0)),0)</f>
        <v>23.476344744238094</v>
      </c>
      <c r="F39" s="100">
        <f>IFERROR(INDEX(Assets!$G$11:$P$60,MATCH($B39,Assets!$C$11:$C$60,0),MATCH(F$34,Assets!$G$4:$P$4,0)),0)</f>
        <v>22.767501430361609</v>
      </c>
      <c r="G39" s="100">
        <f>IFERROR(INDEX(Assets!$G$11:$P$60,MATCH($B39,Assets!$C$11:$C$60,0),MATCH(G$34,Assets!$G$4:$P$4,0)),0)</f>
        <v>22.922773190374482</v>
      </c>
    </row>
    <row r="40" spans="1:7" ht="15.5" x14ac:dyDescent="0.35">
      <c r="A40" s="91"/>
      <c r="B40" s="94" t="str">
        <f t="shared" si="0"/>
        <v>Low Voltage Lines and Cables</v>
      </c>
      <c r="C40" s="100">
        <f>IFERROR(INDEX(Assets!$G$11:$P$60,MATCH($B40,Assets!$C$11:$C$60,0),MATCH(C$34,Assets!$G$4:$P$4,0)),0)</f>
        <v>165.82817175484166</v>
      </c>
      <c r="D40" s="100">
        <f>IFERROR(INDEX(Assets!$G$11:$P$60,MATCH($B40,Assets!$C$11:$C$60,0),MATCH(D$34,Assets!$G$4:$P$4,0)),0)</f>
        <v>170.66494386349973</v>
      </c>
      <c r="E40" s="100">
        <f>IFERROR(INDEX(Assets!$G$11:$P$60,MATCH($B40,Assets!$C$11:$C$60,0),MATCH(E$34,Assets!$G$4:$P$4,0)),0)</f>
        <v>177.30048469683024</v>
      </c>
      <c r="F40" s="100">
        <f>IFERROR(INDEX(Assets!$G$11:$P$60,MATCH($B40,Assets!$C$11:$C$60,0),MATCH(F$34,Assets!$G$4:$P$4,0)),0)</f>
        <v>175.15994900953135</v>
      </c>
      <c r="G40" s="100">
        <f>IFERROR(INDEX(Assets!$G$11:$P$60,MATCH($B40,Assets!$C$11:$C$60,0),MATCH(G$34,Assets!$G$4:$P$4,0)),0)</f>
        <v>171.21313037014679</v>
      </c>
    </row>
    <row r="41" spans="1:7" ht="15.5" x14ac:dyDescent="0.35">
      <c r="A41" s="91"/>
      <c r="B41" s="94" t="str">
        <f t="shared" si="0"/>
        <v>Customer Metering and Load Control</v>
      </c>
      <c r="C41" s="100">
        <f>IFERROR(INDEX(Assets!$G$11:$P$60,MATCH($B41,Assets!$C$11:$C$60,0),MATCH(C$34,Assets!$G$4:$P$4,0)),0)</f>
        <v>0</v>
      </c>
      <c r="D41" s="100">
        <f>IFERROR(INDEX(Assets!$G$11:$P$60,MATCH($B41,Assets!$C$11:$C$60,0),MATCH(D$34,Assets!$G$4:$P$4,0)),0)</f>
        <v>0</v>
      </c>
      <c r="E41" s="100">
        <f>IFERROR(INDEX(Assets!$G$11:$P$60,MATCH($B41,Assets!$C$11:$C$60,0),MATCH(E$34,Assets!$G$4:$P$4,0)),0)</f>
        <v>0</v>
      </c>
      <c r="F41" s="100">
        <f>IFERROR(INDEX(Assets!$G$11:$P$60,MATCH($B41,Assets!$C$11:$C$60,0),MATCH(F$34,Assets!$G$4:$P$4,0)),0)</f>
        <v>0</v>
      </c>
      <c r="G41" s="100">
        <f>IFERROR(INDEX(Assets!$G$11:$P$60,MATCH($B41,Assets!$C$11:$C$60,0),MATCH(G$34,Assets!$G$4:$P$4,0)),0)</f>
        <v>0</v>
      </c>
    </row>
    <row r="42" spans="1:7" ht="15.5" x14ac:dyDescent="0.35">
      <c r="A42" s="91"/>
      <c r="B42" s="94" t="str">
        <f t="shared" si="0"/>
        <v>Customer Metering (digital)</v>
      </c>
      <c r="C42" s="100">
        <f>IFERROR(INDEX(Assets!$G$11:$P$60,MATCH($B42,Assets!$C$11:$C$60,0),MATCH(C$34,Assets!$G$4:$P$4,0)),0)</f>
        <v>0</v>
      </c>
      <c r="D42" s="100">
        <f>IFERROR(INDEX(Assets!$G$11:$P$60,MATCH($B42,Assets!$C$11:$C$60,0),MATCH(D$34,Assets!$G$4:$P$4,0)),0)</f>
        <v>0</v>
      </c>
      <c r="E42" s="100">
        <f>IFERROR(INDEX(Assets!$G$11:$P$60,MATCH($B42,Assets!$C$11:$C$60,0),MATCH(E$34,Assets!$G$4:$P$4,0)),0)</f>
        <v>0</v>
      </c>
      <c r="F42" s="100">
        <f>IFERROR(INDEX(Assets!$G$11:$P$60,MATCH($B42,Assets!$C$11:$C$60,0),MATCH(F$34,Assets!$G$4:$P$4,0)),0)</f>
        <v>0</v>
      </c>
      <c r="G42" s="100">
        <f>IFERROR(INDEX(Assets!$G$11:$P$60,MATCH($B42,Assets!$C$11:$C$60,0),MATCH(G$34,Assets!$G$4:$P$4,0)),0)</f>
        <v>0</v>
      </c>
    </row>
    <row r="43" spans="1:7" ht="15.5" x14ac:dyDescent="0.35">
      <c r="A43" s="91"/>
      <c r="B43" s="94" t="str">
        <f t="shared" si="0"/>
        <v>Communications (digital) - dx</v>
      </c>
      <c r="C43" s="100">
        <f>IFERROR(INDEX(Assets!$G$11:$P$60,MATCH($B43,Assets!$C$11:$C$60,0),MATCH(C$34,Assets!$G$4:$P$4,0)),0)</f>
        <v>0</v>
      </c>
      <c r="D43" s="100">
        <f>IFERROR(INDEX(Assets!$G$11:$P$60,MATCH($B43,Assets!$C$11:$C$60,0),MATCH(D$34,Assets!$G$4:$P$4,0)),0)</f>
        <v>0</v>
      </c>
      <c r="E43" s="100">
        <f>IFERROR(INDEX(Assets!$G$11:$P$60,MATCH($B43,Assets!$C$11:$C$60,0),MATCH(E$34,Assets!$G$4:$P$4,0)),0)</f>
        <v>0</v>
      </c>
      <c r="F43" s="100">
        <f>IFERROR(INDEX(Assets!$G$11:$P$60,MATCH($B43,Assets!$C$11:$C$60,0),MATCH(F$34,Assets!$G$4:$P$4,0)),0)</f>
        <v>0</v>
      </c>
      <c r="G43" s="100">
        <f>IFERROR(INDEX(Assets!$G$11:$P$60,MATCH($B43,Assets!$C$11:$C$60,0),MATCH(G$34,Assets!$G$4:$P$4,0)),0)</f>
        <v>0</v>
      </c>
    </row>
    <row r="44" spans="1:7" ht="15.5" x14ac:dyDescent="0.35">
      <c r="A44" s="91"/>
      <c r="B44" s="94" t="str">
        <f t="shared" si="0"/>
        <v>Total Communications</v>
      </c>
      <c r="C44" s="100">
        <f>IFERROR(INDEX(Assets!$G$11:$P$60,MATCH($B44,Assets!$C$11:$C$60,0),MATCH(C$34,Assets!$G$4:$P$4,0)),0)</f>
        <v>0</v>
      </c>
      <c r="D44" s="100">
        <f>IFERROR(INDEX(Assets!$G$11:$P$60,MATCH($B44,Assets!$C$11:$C$60,0),MATCH(D$34,Assets!$G$4:$P$4,0)),0)</f>
        <v>0</v>
      </c>
      <c r="E44" s="100">
        <f>IFERROR(INDEX(Assets!$G$11:$P$60,MATCH($B44,Assets!$C$11:$C$60,0),MATCH(E$34,Assets!$G$4:$P$4,0)),0)</f>
        <v>0</v>
      </c>
      <c r="F44" s="100">
        <f>IFERROR(INDEX(Assets!$G$11:$P$60,MATCH($B44,Assets!$C$11:$C$60,0),MATCH(F$34,Assets!$G$4:$P$4,0)),0)</f>
        <v>0</v>
      </c>
      <c r="G44" s="100">
        <f>IFERROR(INDEX(Assets!$G$11:$P$60,MATCH($B44,Assets!$C$11:$C$60,0),MATCH(G$34,Assets!$G$4:$P$4,0)),0)</f>
        <v>0</v>
      </c>
    </row>
    <row r="45" spans="1:7" ht="15.5" x14ac:dyDescent="0.35">
      <c r="A45" s="91"/>
      <c r="B45" s="94" t="str">
        <f t="shared" si="0"/>
        <v>System IT (dx)</v>
      </c>
      <c r="C45" s="100">
        <f>IFERROR(INDEX(Assets!$G$11:$P$60,MATCH($B45,Assets!$C$11:$C$60,0),MATCH(C$34,Assets!$G$4:$P$4,0)),0)</f>
        <v>28.523130888520196</v>
      </c>
      <c r="D45" s="100">
        <f>IFERROR(INDEX(Assets!$G$11:$P$60,MATCH($B45,Assets!$C$11:$C$60,0),MATCH(D$34,Assets!$G$4:$P$4,0)),0)</f>
        <v>17.53794089032176</v>
      </c>
      <c r="E45" s="100">
        <f>IFERROR(INDEX(Assets!$G$11:$P$60,MATCH($B45,Assets!$C$11:$C$60,0),MATCH(E$34,Assets!$G$4:$P$4,0)),0)</f>
        <v>14.296046198266614</v>
      </c>
      <c r="F45" s="100">
        <f>IFERROR(INDEX(Assets!$G$11:$P$60,MATCH($B45,Assets!$C$11:$C$60,0),MATCH(F$34,Assets!$G$4:$P$4,0)),0)</f>
        <v>14.37369517174875</v>
      </c>
      <c r="G45" s="100">
        <f>IFERROR(INDEX(Assets!$G$11:$P$60,MATCH($B45,Assets!$C$11:$C$60,0),MATCH(G$34,Assets!$G$4:$P$4,0)),0)</f>
        <v>12.142750261583094</v>
      </c>
    </row>
    <row r="46" spans="1:7" ht="15.5" x14ac:dyDescent="0.35">
      <c r="A46" s="91"/>
      <c r="B46" s="94" t="str">
        <f t="shared" si="0"/>
        <v>Ancillary substation equipment (dx)</v>
      </c>
      <c r="C46" s="100">
        <f>IFERROR(INDEX(Assets!$G$11:$P$60,MATCH($B46,Assets!$C$11:$C$60,0),MATCH(C$34,Assets!$G$4:$P$4,0)),0)</f>
        <v>16.147875853547905</v>
      </c>
      <c r="D46" s="100">
        <f>IFERROR(INDEX(Assets!$G$11:$P$60,MATCH($B46,Assets!$C$11:$C$60,0),MATCH(D$34,Assets!$G$4:$P$4,0)),0)</f>
        <v>8.2161813315747221</v>
      </c>
      <c r="E46" s="100">
        <f>IFERROR(INDEX(Assets!$G$11:$P$60,MATCH($B46,Assets!$C$11:$C$60,0),MATCH(E$34,Assets!$G$4:$P$4,0)),0)</f>
        <v>9.5916680267533074</v>
      </c>
      <c r="F46" s="100">
        <f>IFERROR(INDEX(Assets!$G$11:$P$60,MATCH($B46,Assets!$C$11:$C$60,0),MATCH(F$34,Assets!$G$4:$P$4,0)),0)</f>
        <v>12.265975635000149</v>
      </c>
      <c r="G46" s="100">
        <f>IFERROR(INDEX(Assets!$G$11:$P$60,MATCH($B46,Assets!$C$11:$C$60,0),MATCH(G$34,Assets!$G$4:$P$4,0)),0)</f>
        <v>15.688024737089714</v>
      </c>
    </row>
    <row r="47" spans="1:7" ht="15.5" x14ac:dyDescent="0.35">
      <c r="A47" s="91"/>
      <c r="B47" s="94" t="str">
        <f t="shared" si="0"/>
        <v>Land and Easements</v>
      </c>
      <c r="C47" s="100">
        <f>IFERROR(INDEX(Assets!$G$11:$P$60,MATCH($B47,Assets!$C$11:$C$60,0),MATCH(C$34,Assets!$G$4:$P$4,0)),0)</f>
        <v>4.6051931527334045</v>
      </c>
      <c r="D47" s="100">
        <f>IFERROR(INDEX(Assets!$G$11:$P$60,MATCH($B47,Assets!$C$11:$C$60,0),MATCH(D$34,Assets!$G$4:$P$4,0)),0)</f>
        <v>1.322576504774212</v>
      </c>
      <c r="E47" s="100">
        <f>IFERROR(INDEX(Assets!$G$11:$P$60,MATCH($B47,Assets!$C$11:$C$60,0),MATCH(E$34,Assets!$G$4:$P$4,0)),0)</f>
        <v>1.3252870582612386</v>
      </c>
      <c r="F47" s="100">
        <f>IFERROR(INDEX(Assets!$G$11:$P$60,MATCH($B47,Assets!$C$11:$C$60,0),MATCH(F$34,Assets!$G$4:$P$4,0)),0)</f>
        <v>1.3280367296083373</v>
      </c>
      <c r="G47" s="100">
        <f>IFERROR(INDEX(Assets!$G$11:$P$60,MATCH($B47,Assets!$C$11:$C$60,0),MATCH(G$34,Assets!$G$4:$P$4,0)),0)</f>
        <v>1.3320564396134331</v>
      </c>
    </row>
    <row r="48" spans="1:7" ht="15.5" x14ac:dyDescent="0.35">
      <c r="A48" s="91"/>
      <c r="B48" s="94" t="str">
        <f t="shared" si="0"/>
        <v>Emergency Spares (Major Plant, Excludes Inventory)</v>
      </c>
      <c r="C48" s="100">
        <f>IFERROR(INDEX(Assets!$G$11:$P$60,MATCH($B48,Assets!$C$11:$C$60,0),MATCH(C$34,Assets!$G$4:$P$4,0)),0)</f>
        <v>0</v>
      </c>
      <c r="D48" s="100">
        <f>IFERROR(INDEX(Assets!$G$11:$P$60,MATCH($B48,Assets!$C$11:$C$60,0),MATCH(D$34,Assets!$G$4:$P$4,0)),0)</f>
        <v>0</v>
      </c>
      <c r="E48" s="100">
        <f>IFERROR(INDEX(Assets!$G$11:$P$60,MATCH($B48,Assets!$C$11:$C$60,0),MATCH(E$34,Assets!$G$4:$P$4,0)),0)</f>
        <v>0</v>
      </c>
      <c r="F48" s="100">
        <f>IFERROR(INDEX(Assets!$G$11:$P$60,MATCH($B48,Assets!$C$11:$C$60,0),MATCH(F$34,Assets!$G$4:$P$4,0)),0)</f>
        <v>0</v>
      </c>
      <c r="G48" s="100">
        <f>IFERROR(INDEX(Assets!$G$11:$P$60,MATCH($B48,Assets!$C$11:$C$60,0),MATCH(G$34,Assets!$G$4:$P$4,0)),0)</f>
        <v>0</v>
      </c>
    </row>
    <row r="49" spans="1:7" ht="15.5" x14ac:dyDescent="0.35">
      <c r="A49" s="91"/>
      <c r="B49" s="94" t="str">
        <f t="shared" si="0"/>
        <v>Furniture, fittings, plant and equipment</v>
      </c>
      <c r="C49" s="100">
        <f>IFERROR(INDEX(Assets!$G$11:$P$60,MATCH($B49,Assets!$C$11:$C$60,0),MATCH(C$34,Assets!$G$4:$P$4,0)),0)</f>
        <v>1.4977938656698537</v>
      </c>
      <c r="D49" s="100">
        <f>IFERROR(INDEX(Assets!$G$11:$P$60,MATCH($B49,Assets!$C$11:$C$60,0),MATCH(D$34,Assets!$G$4:$P$4,0)),0)</f>
        <v>1.4626566468299735</v>
      </c>
      <c r="E49" s="100">
        <f>IFERROR(INDEX(Assets!$G$11:$P$60,MATCH($B49,Assets!$C$11:$C$60,0),MATCH(E$34,Assets!$G$4:$P$4,0)),0)</f>
        <v>1.4285147797446365</v>
      </c>
      <c r="F49" s="100">
        <f>IFERROR(INDEX(Assets!$G$11:$P$60,MATCH($B49,Assets!$C$11:$C$60,0),MATCH(F$34,Assets!$G$4:$P$4,0)),0)</f>
        <v>1.395267753415949</v>
      </c>
      <c r="G49" s="100">
        <f>IFERROR(INDEX(Assets!$G$11:$P$60,MATCH($B49,Assets!$C$11:$C$60,0),MATCH(G$34,Assets!$G$4:$P$4,0)),0)</f>
        <v>1.3630082832767281</v>
      </c>
    </row>
    <row r="50" spans="1:7" ht="15.5" x14ac:dyDescent="0.35">
      <c r="A50" s="91"/>
      <c r="B50" s="94" t="str">
        <f t="shared" si="0"/>
        <v>Land (non-system)</v>
      </c>
      <c r="C50" s="100">
        <f>IFERROR(INDEX(Assets!$G$11:$P$60,MATCH($B50,Assets!$C$11:$C$60,0),MATCH(C$34,Assets!$G$4:$P$4,0)),0)</f>
        <v>-18.503819621058991</v>
      </c>
      <c r="D50" s="100">
        <f>IFERROR(INDEX(Assets!$G$11:$P$60,MATCH($B50,Assets!$C$11:$C$60,0),MATCH(D$34,Assets!$G$4:$P$4,0)),0)</f>
        <v>-24.691783445760752</v>
      </c>
      <c r="E50" s="100">
        <f>IFERROR(INDEX(Assets!$G$11:$P$60,MATCH($B50,Assets!$C$11:$C$60,0),MATCH(E$34,Assets!$G$4:$P$4,0)),0)</f>
        <v>-38.888611159585039</v>
      </c>
      <c r="F50" s="100">
        <f>IFERROR(INDEX(Assets!$G$11:$P$60,MATCH($B50,Assets!$C$11:$C$60,0),MATCH(F$34,Assets!$G$4:$P$4,0)),0)</f>
        <v>0</v>
      </c>
      <c r="G50" s="100">
        <f>IFERROR(INDEX(Assets!$G$11:$P$60,MATCH($B50,Assets!$C$11:$C$60,0),MATCH(G$34,Assets!$G$4:$P$4,0)),0)</f>
        <v>0</v>
      </c>
    </row>
    <row r="51" spans="1:7" ht="15.5" x14ac:dyDescent="0.35">
      <c r="A51" s="91"/>
      <c r="B51" s="94" t="str">
        <f t="shared" si="0"/>
        <v>Other non system assets</v>
      </c>
      <c r="C51" s="100">
        <f>IFERROR(INDEX(Assets!$G$11:$P$60,MATCH($B51,Assets!$C$11:$C$60,0),MATCH(C$34,Assets!$G$4:$P$4,0)),0)</f>
        <v>0</v>
      </c>
      <c r="D51" s="100">
        <f>IFERROR(INDEX(Assets!$G$11:$P$60,MATCH($B51,Assets!$C$11:$C$60,0),MATCH(D$34,Assets!$G$4:$P$4,0)),0)</f>
        <v>0</v>
      </c>
      <c r="E51" s="100">
        <f>IFERROR(INDEX(Assets!$G$11:$P$60,MATCH($B51,Assets!$C$11:$C$60,0),MATCH(E$34,Assets!$G$4:$P$4,0)),0)</f>
        <v>0</v>
      </c>
      <c r="F51" s="100">
        <f>IFERROR(INDEX(Assets!$G$11:$P$60,MATCH($B51,Assets!$C$11:$C$60,0),MATCH(F$34,Assets!$G$4:$P$4,0)),0)</f>
        <v>0</v>
      </c>
      <c r="G51" s="100">
        <f>IFERROR(INDEX(Assets!$G$11:$P$60,MATCH($B51,Assets!$C$11:$C$60,0),MATCH(G$34,Assets!$G$4:$P$4,0)),0)</f>
        <v>0</v>
      </c>
    </row>
    <row r="52" spans="1:7" ht="15.5" x14ac:dyDescent="0.35">
      <c r="A52" s="91"/>
      <c r="B52" s="94" t="str">
        <f t="shared" si="0"/>
        <v>IT systems</v>
      </c>
      <c r="C52" s="100">
        <f>IFERROR(INDEX(Assets!$G$11:$P$60,MATCH($B52,Assets!$C$11:$C$60,0),MATCH(C$34,Assets!$G$4:$P$4,0)),0)</f>
        <v>15.559698205631825</v>
      </c>
      <c r="D52" s="100">
        <f>IFERROR(INDEX(Assets!$G$11:$P$60,MATCH($B52,Assets!$C$11:$C$60,0),MATCH(D$34,Assets!$G$4:$P$4,0)),0)</f>
        <v>19.379321583593264</v>
      </c>
      <c r="E52" s="100">
        <f>IFERROR(INDEX(Assets!$G$11:$P$60,MATCH($B52,Assets!$C$11:$C$60,0),MATCH(E$34,Assets!$G$4:$P$4,0)),0)</f>
        <v>11.488288824145725</v>
      </c>
      <c r="F52" s="100">
        <f>IFERROR(INDEX(Assets!$G$11:$P$60,MATCH($B52,Assets!$C$11:$C$60,0),MATCH(F$34,Assets!$G$4:$P$4,0)),0)</f>
        <v>8.1703618954916752</v>
      </c>
      <c r="G52" s="100">
        <f>IFERROR(INDEX(Assets!$G$11:$P$60,MATCH($B52,Assets!$C$11:$C$60,0),MATCH(G$34,Assets!$G$4:$P$4,0)),0)</f>
        <v>7.8980182512092538</v>
      </c>
    </row>
    <row r="53" spans="1:7" ht="15.5" x14ac:dyDescent="0.35">
      <c r="A53" s="91"/>
      <c r="B53" s="94" t="str">
        <f t="shared" si="0"/>
        <v>Motor vehicles</v>
      </c>
      <c r="C53" s="100">
        <f>IFERROR(INDEX(Assets!$G$11:$P$60,MATCH($B53,Assets!$C$11:$C$60,0),MATCH(C$34,Assets!$G$4:$P$4,0)),0)</f>
        <v>21.806874705167242</v>
      </c>
      <c r="D53" s="100">
        <f>IFERROR(INDEX(Assets!$G$11:$P$60,MATCH($B53,Assets!$C$11:$C$60,0),MATCH(D$34,Assets!$G$4:$P$4,0)),0)</f>
        <v>25.108730906275216</v>
      </c>
      <c r="E53" s="100">
        <f>IFERROR(INDEX(Assets!$G$11:$P$60,MATCH($B53,Assets!$C$11:$C$60,0),MATCH(E$34,Assets!$G$4:$P$4,0)),0)</f>
        <v>19.495105728689651</v>
      </c>
      <c r="F53" s="100">
        <f>IFERROR(INDEX(Assets!$G$11:$P$60,MATCH($B53,Assets!$C$11:$C$60,0),MATCH(F$34,Assets!$G$4:$P$4,0)),0)</f>
        <v>15.846581839152229</v>
      </c>
      <c r="G53" s="100">
        <f>IFERROR(INDEX(Assets!$G$11:$P$60,MATCH($B53,Assets!$C$11:$C$60,0),MATCH(G$34,Assets!$G$4:$P$4,0)),0)</f>
        <v>15.48028045701534</v>
      </c>
    </row>
    <row r="54" spans="1:7" ht="15.5" x14ac:dyDescent="0.35">
      <c r="A54" s="91"/>
      <c r="B54" s="94" t="str">
        <f t="shared" si="0"/>
        <v>Buildings (system)</v>
      </c>
      <c r="C54" s="100">
        <f>IFERROR(INDEX(Assets!$G$11:$P$60,MATCH($B54,Assets!$C$11:$C$60,0),MATCH(C$34,Assets!$G$4:$P$4,0)),0)</f>
        <v>30.383489854551218</v>
      </c>
      <c r="D54" s="100">
        <f>IFERROR(INDEX(Assets!$G$11:$P$60,MATCH($B54,Assets!$C$11:$C$60,0),MATCH(D$34,Assets!$G$4:$P$4,0)),0)</f>
        <v>25.800745937236332</v>
      </c>
      <c r="E54" s="100">
        <f>IFERROR(INDEX(Assets!$G$11:$P$60,MATCH($B54,Assets!$C$11:$C$60,0),MATCH(E$34,Assets!$G$4:$P$4,0)),0)</f>
        <v>26.178531256241953</v>
      </c>
      <c r="F54" s="100">
        <f>IFERROR(INDEX(Assets!$G$11:$P$60,MATCH($B54,Assets!$C$11:$C$60,0),MATCH(F$34,Assets!$G$4:$P$4,0)),0)</f>
        <v>27.981217381433414</v>
      </c>
      <c r="G54" s="100">
        <f>IFERROR(INDEX(Assets!$G$11:$P$60,MATCH($B54,Assets!$C$11:$C$60,0),MATCH(G$34,Assets!$G$4:$P$4,0)),0)</f>
        <v>26.326351446805464</v>
      </c>
    </row>
    <row r="55" spans="1:7" ht="15.5" x14ac:dyDescent="0.35">
      <c r="A55" s="91"/>
      <c r="B55" s="94" t="str">
        <f t="shared" si="0"/>
        <v>Buildings (non-system)</v>
      </c>
      <c r="C55" s="100">
        <f>IFERROR(INDEX(Assets!$G$11:$P$60,MATCH($B55,Assets!$C$11:$C$60,0),MATCH(C$34,Assets!$G$4:$P$4,0)),0)</f>
        <v>21.616636036938722</v>
      </c>
      <c r="D55" s="100">
        <f>IFERROR(INDEX(Assets!$G$11:$P$60,MATCH($B55,Assets!$C$11:$C$60,0),MATCH(D$34,Assets!$G$4:$P$4,0)),0)</f>
        <v>13.801938493195964</v>
      </c>
      <c r="E55" s="100">
        <f>IFERROR(INDEX(Assets!$G$11:$P$60,MATCH($B55,Assets!$C$11:$C$60,0),MATCH(E$34,Assets!$G$4:$P$4,0)),0)</f>
        <v>61.849148463922063</v>
      </c>
      <c r="F55" s="100">
        <f>IFERROR(INDEX(Assets!$G$11:$P$60,MATCH($B55,Assets!$C$11:$C$60,0),MATCH(F$34,Assets!$G$4:$P$4,0)),0)</f>
        <v>32.528924506814036</v>
      </c>
      <c r="G55" s="100">
        <f>IFERROR(INDEX(Assets!$G$11:$P$60,MATCH($B55,Assets!$C$11:$C$60,0),MATCH(G$34,Assets!$G$4:$P$4,0)),0)</f>
        <v>18.915080022623894</v>
      </c>
    </row>
    <row r="56" spans="1:7" ht="15.5" x14ac:dyDescent="0.35">
      <c r="A56" s="91"/>
      <c r="B56" s="94" t="str">
        <f t="shared" si="0"/>
        <v>In-house software</v>
      </c>
      <c r="C56" s="100">
        <f>IFERROR(INDEX(Assets!$G$11:$P$60,MATCH($B56,Assets!$C$11:$C$60,0),MATCH(C$34,Assets!$G$4:$P$4,0)),0)</f>
        <v>44.285294892952678</v>
      </c>
      <c r="D56" s="100">
        <f>IFERROR(INDEX(Assets!$G$11:$P$60,MATCH($B56,Assets!$C$11:$C$60,0),MATCH(D$34,Assets!$G$4:$P$4,0)),0)</f>
        <v>55.156530660996509</v>
      </c>
      <c r="E56" s="100">
        <f>IFERROR(INDEX(Assets!$G$11:$P$60,MATCH($B56,Assets!$C$11:$C$60,0),MATCH(E$34,Assets!$G$4:$P$4,0)),0)</f>
        <v>32.697437422567823</v>
      </c>
      <c r="F56" s="100">
        <f>IFERROR(INDEX(Assets!$G$11:$P$60,MATCH($B56,Assets!$C$11:$C$60,0),MATCH(F$34,Assets!$G$4:$P$4,0)),0)</f>
        <v>23.254106933322209</v>
      </c>
      <c r="G56" s="100">
        <f>IFERROR(INDEX(Assets!$G$11:$P$60,MATCH($B56,Assets!$C$11:$C$60,0),MATCH(G$34,Assets!$G$4:$P$4,0)),0)</f>
        <v>22.478975022671765</v>
      </c>
    </row>
    <row r="57" spans="1:7" ht="15.5" x14ac:dyDescent="0.35">
      <c r="A57" s="91"/>
      <c r="B57" s="94" t="str">
        <f t="shared" si="0"/>
        <v>Equity raising costs</v>
      </c>
      <c r="C57" s="100">
        <f>IFERROR(INDEX(Assets!$G$11:$P$60,MATCH($B57,Assets!$C$11:$C$60,0),MATCH(C$34,Assets!$G$4:$P$4,0)),0)</f>
        <v>0</v>
      </c>
      <c r="D57" s="100">
        <f>IFERROR(INDEX(Assets!$G$11:$P$60,MATCH($B57,Assets!$C$11:$C$60,0),MATCH(D$34,Assets!$G$4:$P$4,0)),0)</f>
        <v>0</v>
      </c>
      <c r="E57" s="100">
        <f>IFERROR(INDEX(Assets!$G$11:$P$60,MATCH($B57,Assets!$C$11:$C$60,0),MATCH(E$34,Assets!$G$4:$P$4,0)),0)</f>
        <v>0</v>
      </c>
      <c r="F57" s="100">
        <f>IFERROR(INDEX(Assets!$G$11:$P$60,MATCH($B57,Assets!$C$11:$C$60,0),MATCH(F$34,Assets!$G$4:$P$4,0)),0)</f>
        <v>0</v>
      </c>
      <c r="G57" s="100">
        <f>IFERROR(INDEX(Assets!$G$11:$P$60,MATCH($B57,Assets!$C$11:$C$60,0),MATCH(G$34,Assets!$G$4:$P$4,0)),0)</f>
        <v>0</v>
      </c>
    </row>
    <row r="58" spans="1:7" ht="15.5" x14ac:dyDescent="0.35">
      <c r="B58" s="105" t="s">
        <v>11</v>
      </c>
      <c r="C58" s="109">
        <f>SUM(C35:C57)</f>
        <v>605.16760008165477</v>
      </c>
      <c r="D58" s="109">
        <f>SUM(D35:D57)</f>
        <v>598.06222567557495</v>
      </c>
      <c r="E58" s="109">
        <f>SUM(E35:E57)</f>
        <v>600.8679582800703</v>
      </c>
      <c r="F58" s="109">
        <f>SUM(F35:F57)</f>
        <v>623.0633719287913</v>
      </c>
      <c r="G58" s="109">
        <f>SUM(G35:G57)</f>
        <v>575.04844982516852</v>
      </c>
    </row>
    <row r="60" spans="1:7" ht="18" x14ac:dyDescent="0.4">
      <c r="B60" s="103" t="s">
        <v>77</v>
      </c>
    </row>
    <row r="61" spans="1:7" ht="15.5" x14ac:dyDescent="0.35">
      <c r="B61" s="106"/>
    </row>
    <row r="62" spans="1:7" ht="15.5" x14ac:dyDescent="0.35">
      <c r="B62" s="107" t="s">
        <v>72</v>
      </c>
      <c r="C62" s="104" t="str">
        <f>C$34</f>
        <v>2024-25</v>
      </c>
      <c r="D62" s="104" t="str">
        <f>D$34</f>
        <v>2025-26</v>
      </c>
      <c r="E62" s="104" t="str">
        <f>E$34</f>
        <v>2026-27</v>
      </c>
      <c r="F62" s="104" t="str">
        <f>F$34</f>
        <v>2027-28</v>
      </c>
      <c r="G62" s="104" t="str">
        <f>G$34</f>
        <v>2028-29</v>
      </c>
    </row>
    <row r="63" spans="1:7" ht="15.5" x14ac:dyDescent="0.35">
      <c r="A63" s="91"/>
      <c r="B63" s="94" t="str">
        <f>B6</f>
        <v>Sub-transmission lines and cables</v>
      </c>
      <c r="C63" s="100">
        <f>IFERROR(INDEX(Assets!$G$116:$P$765,MATCH($B63,Assets!$C$116:$C$765,0),MATCH(C$62,Assets!$G$4:$P$4,0)),0)</f>
        <v>70.891907162791284</v>
      </c>
      <c r="D63" s="100">
        <f>IFERROR(INDEX(Assets!$G$116:$P$765,MATCH($B63,Assets!$C$116:$C$765,0),MATCH(D$62,Assets!$G$4:$P$4,0)),0)</f>
        <v>71.7555194484965</v>
      </c>
      <c r="E63" s="100">
        <f>IFERROR(INDEX(Assets!$G$116:$P$765,MATCH($B63,Assets!$C$116:$C$765,0),MATCH(E$62,Assets!$G$4:$P$4,0)),0)</f>
        <v>72.509570770323094</v>
      </c>
      <c r="F63" s="100">
        <f>IFERROR(INDEX(Assets!$G$116:$P$765,MATCH($B63,Assets!$C$116:$C$765,0),MATCH(F$62,Assets!$G$4:$P$4,0)),0)</f>
        <v>73.206943511247886</v>
      </c>
      <c r="G63" s="100">
        <f>IFERROR(INDEX(Assets!$G$116:$P$765,MATCH($B63,Assets!$C$116:$C$765,0),MATCH(G$62,Assets!$G$4:$P$4,0)),0)</f>
        <v>74.426028674017729</v>
      </c>
    </row>
    <row r="64" spans="1:7" ht="15.5" x14ac:dyDescent="0.35">
      <c r="A64" s="91"/>
      <c r="B64" s="94" t="str">
        <f t="shared" ref="B64:B85" si="1">B7</f>
        <v>Cable tunnel (dx)</v>
      </c>
      <c r="C64" s="100">
        <f>IFERROR(INDEX(Assets!$G$116:$P$765,MATCH($B64,Assets!$C$116:$C$765,0),MATCH(C$62,Assets!$G$4:$P$4,0)),0)</f>
        <v>2.7858819944750515</v>
      </c>
      <c r="D64" s="100">
        <f>IFERROR(INDEX(Assets!$G$116:$P$765,MATCH($B64,Assets!$C$116:$C$765,0),MATCH(D$62,Assets!$G$4:$P$4,0)),0)</f>
        <v>2.7858819944750515</v>
      </c>
      <c r="E64" s="100">
        <f>IFERROR(INDEX(Assets!$G$116:$P$765,MATCH($B64,Assets!$C$116:$C$765,0),MATCH(E$62,Assets!$G$4:$P$4,0)),0)</f>
        <v>2.7862010518266862</v>
      </c>
      <c r="F64" s="100">
        <f>IFERROR(INDEX(Assets!$G$116:$P$765,MATCH($B64,Assets!$C$116:$C$765,0),MATCH(F$62,Assets!$G$4:$P$4,0)),0)</f>
        <v>2.7952626149168309</v>
      </c>
      <c r="G64" s="100">
        <f>IFERROR(INDEX(Assets!$G$116:$P$765,MATCH($B64,Assets!$C$116:$C$765,0),MATCH(G$62,Assets!$G$4:$P$4,0)),0)</f>
        <v>2.8488997894338448</v>
      </c>
    </row>
    <row r="65" spans="1:7" ht="15.5" x14ac:dyDescent="0.35">
      <c r="A65" s="91"/>
      <c r="B65" s="94" t="str">
        <f t="shared" si="1"/>
        <v>Distribution lines and cables</v>
      </c>
      <c r="C65" s="100">
        <f>IFERROR(INDEX(Assets!$G$116:$P$765,MATCH($B65,Assets!$C$116:$C$765,0),MATCH(C$62,Assets!$G$4:$P$4,0)),0)</f>
        <v>105.16478377255922</v>
      </c>
      <c r="D65" s="100">
        <f>IFERROR(INDEX(Assets!$G$116:$P$765,MATCH($B65,Assets!$C$116:$C$765,0),MATCH(D$62,Assets!$G$4:$P$4,0)),0)</f>
        <v>107.07537734401868</v>
      </c>
      <c r="E65" s="100">
        <f>IFERROR(INDEX(Assets!$G$116:$P$765,MATCH($B65,Assets!$C$116:$C$765,0),MATCH(E$62,Assets!$G$4:$P$4,0)),0)</f>
        <v>109.16525653253575</v>
      </c>
      <c r="F65" s="100">
        <f>IFERROR(INDEX(Assets!$G$116:$P$765,MATCH($B65,Assets!$C$116:$C$765,0),MATCH(F$62,Assets!$G$4:$P$4,0)),0)</f>
        <v>111.2455418291798</v>
      </c>
      <c r="G65" s="100">
        <f>IFERROR(INDEX(Assets!$G$116:$P$765,MATCH($B65,Assets!$C$116:$C$765,0),MATCH(G$62,Assets!$G$4:$P$4,0)),0)</f>
        <v>113.395252987625</v>
      </c>
    </row>
    <row r="66" spans="1:7" ht="15.5" x14ac:dyDescent="0.35">
      <c r="A66" s="91"/>
      <c r="B66" s="94" t="str">
        <f t="shared" si="1"/>
        <v>Substations</v>
      </c>
      <c r="C66" s="100">
        <f>IFERROR(INDEX(Assets!$G$116:$P$765,MATCH($B66,Assets!$C$116:$C$765,0),MATCH(C$62,Assets!$G$4:$P$4,0)),0)</f>
        <v>146.58439701625301</v>
      </c>
      <c r="D66" s="100">
        <f>IFERROR(INDEX(Assets!$G$116:$P$765,MATCH($B66,Assets!$C$116:$C$765,0),MATCH(D$62,Assets!$G$4:$P$4,0)),0)</f>
        <v>148.68615567823238</v>
      </c>
      <c r="E66" s="100">
        <f>IFERROR(INDEX(Assets!$G$116:$P$765,MATCH($B66,Assets!$C$116:$C$765,0),MATCH(E$62,Assets!$G$4:$P$4,0)),0)</f>
        <v>150.89730084678104</v>
      </c>
      <c r="F66" s="100">
        <f>IFERROR(INDEX(Assets!$G$116:$P$765,MATCH($B66,Assets!$C$116:$C$765,0),MATCH(F$62,Assets!$G$4:$P$4,0)),0)</f>
        <v>153.18114615874995</v>
      </c>
      <c r="G66" s="100">
        <f>IFERROR(INDEX(Assets!$G$116:$P$765,MATCH($B66,Assets!$C$116:$C$765,0),MATCH(G$62,Assets!$G$4:$P$4,0)),0)</f>
        <v>155.38083756882645</v>
      </c>
    </row>
    <row r="67" spans="1:7" ht="15.5" x14ac:dyDescent="0.35">
      <c r="A67" s="91"/>
      <c r="B67" s="94" t="str">
        <f t="shared" si="1"/>
        <v>Transformers</v>
      </c>
      <c r="C67" s="100">
        <f>IFERROR(INDEX(Assets!$G$116:$P$765,MATCH($B67,Assets!$C$116:$C$765,0),MATCH(C$62,Assets!$G$4:$P$4,0)),0)</f>
        <v>30.470756313839352</v>
      </c>
      <c r="D67" s="100">
        <f>IFERROR(INDEX(Assets!$G$116:$P$765,MATCH($B67,Assets!$C$116:$C$765,0),MATCH(D$62,Assets!$G$4:$P$4,0)),0)</f>
        <v>30.996008950737682</v>
      </c>
      <c r="E67" s="100">
        <f>IFERROR(INDEX(Assets!$G$116:$P$765,MATCH($B67,Assets!$C$116:$C$765,0),MATCH(E$62,Assets!$G$4:$P$4,0)),0)</f>
        <v>31.530128563929356</v>
      </c>
      <c r="F67" s="100">
        <f>IFERROR(INDEX(Assets!$G$116:$P$765,MATCH($B67,Assets!$C$116:$C$765,0),MATCH(F$62,Assets!$G$4:$P$4,0)),0)</f>
        <v>32.041738280427246</v>
      </c>
      <c r="G67" s="100">
        <f>IFERROR(INDEX(Assets!$G$116:$P$765,MATCH($B67,Assets!$C$116:$C$765,0),MATCH(G$62,Assets!$G$4:$P$4,0)),0)</f>
        <v>32.537900484511916</v>
      </c>
    </row>
    <row r="68" spans="1:7" ht="15.5" x14ac:dyDescent="0.35">
      <c r="A68" s="91"/>
      <c r="B68" s="94" t="str">
        <f t="shared" si="1"/>
        <v>Low Voltage Lines and Cables</v>
      </c>
      <c r="C68" s="100">
        <f>IFERROR(INDEX(Assets!$G$116:$P$765,MATCH($B68,Assets!$C$116:$C$765,0),MATCH(C$62,Assets!$G$4:$P$4,0)),0)</f>
        <v>69.994578251159751</v>
      </c>
      <c r="D68" s="100">
        <f>IFERROR(INDEX(Assets!$G$116:$P$765,MATCH($B68,Assets!$C$116:$C$765,0),MATCH(D$62,Assets!$G$4:$P$4,0)),0)</f>
        <v>73.179095993538908</v>
      </c>
      <c r="E68" s="100">
        <f>IFERROR(INDEX(Assets!$G$116:$P$765,MATCH($B68,Assets!$C$116:$C$765,0),MATCH(E$62,Assets!$G$4:$P$4,0)),0)</f>
        <v>76.456497752143235</v>
      </c>
      <c r="F68" s="100">
        <f>IFERROR(INDEX(Assets!$G$116:$P$765,MATCH($B68,Assets!$C$116:$C$765,0),MATCH(F$62,Assets!$G$4:$P$4,0)),0)</f>
        <v>79.861326577514376</v>
      </c>
      <c r="G68" s="100">
        <f>IFERROR(INDEX(Assets!$G$116:$P$765,MATCH($B68,Assets!$C$116:$C$765,0),MATCH(G$62,Assets!$G$4:$P$4,0)),0)</f>
        <v>83.225049155362768</v>
      </c>
    </row>
    <row r="69" spans="1:7" ht="15.5" x14ac:dyDescent="0.35">
      <c r="A69" s="91"/>
      <c r="B69" s="94" t="str">
        <f t="shared" si="1"/>
        <v>Customer Metering and Load Control</v>
      </c>
      <c r="C69" s="100">
        <f>IFERROR(INDEX(Assets!$G$116:$P$765,MATCH($B69,Assets!$C$116:$C$765,0),MATCH(C$62,Assets!$G$4:$P$4,0)),0)</f>
        <v>3.2448385787062941</v>
      </c>
      <c r="D69" s="100">
        <f>IFERROR(INDEX(Assets!$G$116:$P$765,MATCH($B69,Assets!$C$116:$C$765,0),MATCH(D$62,Assets!$G$4:$P$4,0)),0)</f>
        <v>3.2448385787062941</v>
      </c>
      <c r="E69" s="100">
        <f>IFERROR(INDEX(Assets!$G$116:$P$765,MATCH($B69,Assets!$C$116:$C$765,0),MATCH(E$62,Assets!$G$4:$P$4,0)),0)</f>
        <v>3.2448385787062941</v>
      </c>
      <c r="F69" s="100">
        <f>IFERROR(INDEX(Assets!$G$116:$P$765,MATCH($B69,Assets!$C$116:$C$765,0),MATCH(F$62,Assets!$G$4:$P$4,0)),0)</f>
        <v>3.2448385787062941</v>
      </c>
      <c r="G69" s="100">
        <f>IFERROR(INDEX(Assets!$G$116:$P$765,MATCH($B69,Assets!$C$116:$C$765,0),MATCH(G$62,Assets!$G$4:$P$4,0)),0)</f>
        <v>1.6522152860120929</v>
      </c>
    </row>
    <row r="70" spans="1:7" ht="15.5" x14ac:dyDescent="0.35">
      <c r="A70" s="91"/>
      <c r="B70" s="94" t="str">
        <f t="shared" si="1"/>
        <v>Customer Metering (digital)</v>
      </c>
      <c r="C70" s="100">
        <f>IFERROR(INDEX(Assets!$G$116:$P$765,MATCH($B70,Assets!$C$116:$C$765,0),MATCH(C$62,Assets!$G$4:$P$4,0)),0)</f>
        <v>-3.1452315651130116E-8</v>
      </c>
      <c r="D70" s="100">
        <f>IFERROR(INDEX(Assets!$G$116:$P$765,MATCH($B70,Assets!$C$116:$C$765,0),MATCH(D$62,Assets!$G$4:$P$4,0)),0)</f>
        <v>0</v>
      </c>
      <c r="E70" s="100">
        <f>IFERROR(INDEX(Assets!$G$116:$P$765,MATCH($B70,Assets!$C$116:$C$765,0),MATCH(E$62,Assets!$G$4:$P$4,0)),0)</f>
        <v>0</v>
      </c>
      <c r="F70" s="100">
        <f>IFERROR(INDEX(Assets!$G$116:$P$765,MATCH($B70,Assets!$C$116:$C$765,0),MATCH(F$62,Assets!$G$4:$P$4,0)),0)</f>
        <v>0</v>
      </c>
      <c r="G70" s="100">
        <f>IFERROR(INDEX(Assets!$G$116:$P$765,MATCH($B70,Assets!$C$116:$C$765,0),MATCH(G$62,Assets!$G$4:$P$4,0)),0)</f>
        <v>0</v>
      </c>
    </row>
    <row r="71" spans="1:7" ht="15.5" x14ac:dyDescent="0.35">
      <c r="A71" s="91"/>
      <c r="B71" s="94" t="str">
        <f t="shared" si="1"/>
        <v>Communications (digital) - dx</v>
      </c>
      <c r="C71" s="100">
        <f>IFERROR(INDEX(Assets!$G$116:$P$765,MATCH($B71,Assets!$C$116:$C$765,0),MATCH(C$62,Assets!$G$4:$P$4,0)),0)</f>
        <v>15.525798537486461</v>
      </c>
      <c r="D71" s="100">
        <f>IFERROR(INDEX(Assets!$G$116:$P$765,MATCH($B71,Assets!$C$116:$C$765,0),MATCH(D$62,Assets!$G$4:$P$4,0)),0)</f>
        <v>15.525798537486461</v>
      </c>
      <c r="E71" s="100">
        <f>IFERROR(INDEX(Assets!$G$116:$P$765,MATCH($B71,Assets!$C$116:$C$765,0),MATCH(E$62,Assets!$G$4:$P$4,0)),0)</f>
        <v>14.914367853042386</v>
      </c>
      <c r="F71" s="100">
        <f>IFERROR(INDEX(Assets!$G$116:$P$765,MATCH($B71,Assets!$C$116:$C$765,0),MATCH(F$62,Assets!$G$4:$P$4,0)),0)</f>
        <v>12.806873109463973</v>
      </c>
      <c r="G71" s="100">
        <f>IFERROR(INDEX(Assets!$G$116:$P$765,MATCH($B71,Assets!$C$116:$C$765,0),MATCH(G$62,Assets!$G$4:$P$4,0)),0)</f>
        <v>12.80687310946397</v>
      </c>
    </row>
    <row r="72" spans="1:7" ht="15.5" x14ac:dyDescent="0.35">
      <c r="A72" s="91"/>
      <c r="B72" s="94" t="str">
        <f t="shared" si="1"/>
        <v>Total Communications</v>
      </c>
      <c r="C72" s="100">
        <f>IFERROR(INDEX(Assets!$G$116:$P$765,MATCH($B72,Assets!$C$116:$C$765,0),MATCH(C$62,Assets!$G$4:$P$4,0)),0)</f>
        <v>-5.1743077640029056E-4</v>
      </c>
      <c r="D72" s="100">
        <f>IFERROR(INDEX(Assets!$G$116:$P$765,MATCH($B72,Assets!$C$116:$C$765,0),MATCH(D$62,Assets!$G$4:$P$4,0)),0)</f>
        <v>0</v>
      </c>
      <c r="E72" s="100">
        <f>IFERROR(INDEX(Assets!$G$116:$P$765,MATCH($B72,Assets!$C$116:$C$765,0),MATCH(E$62,Assets!$G$4:$P$4,0)),0)</f>
        <v>0</v>
      </c>
      <c r="F72" s="100">
        <f>IFERROR(INDEX(Assets!$G$116:$P$765,MATCH($B72,Assets!$C$116:$C$765,0),MATCH(F$62,Assets!$G$4:$P$4,0)),0)</f>
        <v>0</v>
      </c>
      <c r="G72" s="100">
        <f>IFERROR(INDEX(Assets!$G$116:$P$765,MATCH($B72,Assets!$C$116:$C$765,0),MATCH(G$62,Assets!$G$4:$P$4,0)),0)</f>
        <v>0</v>
      </c>
    </row>
    <row r="73" spans="1:7" ht="15.5" x14ac:dyDescent="0.35">
      <c r="A73" s="91"/>
      <c r="B73" s="94" t="str">
        <f t="shared" si="1"/>
        <v>System IT (dx)</v>
      </c>
      <c r="C73" s="100">
        <f>IFERROR(INDEX(Assets!$G$116:$P$765,MATCH($B73,Assets!$C$116:$C$765,0),MATCH(C$62,Assets!$G$4:$P$4,0)),0)</f>
        <v>6.1554735996790715</v>
      </c>
      <c r="D73" s="100">
        <f>IFERROR(INDEX(Assets!$G$116:$P$765,MATCH($B73,Assets!$C$116:$C$765,0),MATCH(D$62,Assets!$G$4:$P$4,0)),0)</f>
        <v>8.7725713936653946</v>
      </c>
      <c r="E73" s="100">
        <f>IFERROR(INDEX(Assets!$G$116:$P$765,MATCH($B73,Assets!$C$116:$C$765,0),MATCH(E$62,Assets!$G$4:$P$4,0)),0)</f>
        <v>20.529926160164251</v>
      </c>
      <c r="F73" s="100">
        <f>IFERROR(INDEX(Assets!$G$116:$P$765,MATCH($B73,Assets!$C$116:$C$765,0),MATCH(F$62,Assets!$G$4:$P$4,0)),0)</f>
        <v>22.055797430679355</v>
      </c>
      <c r="G73" s="100">
        <f>IFERROR(INDEX(Assets!$G$116:$P$765,MATCH($B73,Assets!$C$116:$C$765,0),MATCH(G$62,Assets!$G$4:$P$4,0)),0)</f>
        <v>23.112916974473769</v>
      </c>
    </row>
    <row r="74" spans="1:7" ht="15.5" x14ac:dyDescent="0.35">
      <c r="A74" s="91"/>
      <c r="B74" s="94" t="str">
        <f t="shared" si="1"/>
        <v>Ancillary substation equipment (dx)</v>
      </c>
      <c r="C74" s="100">
        <f>IFERROR(INDEX(Assets!$G$116:$P$765,MATCH($B74,Assets!$C$116:$C$765,0),MATCH(C$62,Assets!$G$4:$P$4,0)),0)</f>
        <v>13.02106000896827</v>
      </c>
      <c r="D74" s="100">
        <f>IFERROR(INDEX(Assets!$G$116:$P$765,MATCH($B74,Assets!$C$116:$C$765,0),MATCH(D$62,Assets!$G$4:$P$4,0)),0)</f>
        <v>14.097585065871463</v>
      </c>
      <c r="E74" s="100">
        <f>IFERROR(INDEX(Assets!$G$116:$P$765,MATCH($B74,Assets!$C$116:$C$765,0),MATCH(E$62,Assets!$G$4:$P$4,0)),0)</f>
        <v>14.645330487976445</v>
      </c>
      <c r="F74" s="100">
        <f>IFERROR(INDEX(Assets!$G$116:$P$765,MATCH($B74,Assets!$C$116:$C$765,0),MATCH(F$62,Assets!$G$4:$P$4,0)),0)</f>
        <v>15.284775023093331</v>
      </c>
      <c r="G74" s="100">
        <f>IFERROR(INDEX(Assets!$G$116:$P$765,MATCH($B74,Assets!$C$116:$C$765,0),MATCH(G$62,Assets!$G$4:$P$4,0)),0)</f>
        <v>16.102506732093342</v>
      </c>
    </row>
    <row r="75" spans="1:7" ht="15.5" x14ac:dyDescent="0.35">
      <c r="A75" s="91"/>
      <c r="B75" s="94" t="str">
        <f t="shared" si="1"/>
        <v>Land and Easements</v>
      </c>
      <c r="C75" s="100">
        <f>IFERROR(INDEX(Assets!$G$116:$P$765,MATCH($B75,Assets!$C$116:$C$765,0),MATCH(C$62,Assets!$G$4:$P$4,0)),0)</f>
        <v>0</v>
      </c>
      <c r="D75" s="100">
        <f>IFERROR(INDEX(Assets!$G$116:$P$765,MATCH($B75,Assets!$C$116:$C$765,0),MATCH(D$62,Assets!$G$4:$P$4,0)),0)</f>
        <v>0</v>
      </c>
      <c r="E75" s="100">
        <f>IFERROR(INDEX(Assets!$G$116:$P$765,MATCH($B75,Assets!$C$116:$C$765,0),MATCH(E$62,Assets!$G$4:$P$4,0)),0)</f>
        <v>0</v>
      </c>
      <c r="F75" s="100">
        <f>IFERROR(INDEX(Assets!$G$116:$P$765,MATCH($B75,Assets!$C$116:$C$765,0),MATCH(F$62,Assets!$G$4:$P$4,0)),0)</f>
        <v>0</v>
      </c>
      <c r="G75" s="100">
        <f>IFERROR(INDEX(Assets!$G$116:$P$765,MATCH($B75,Assets!$C$116:$C$765,0),MATCH(G$62,Assets!$G$4:$P$4,0)),0)</f>
        <v>0</v>
      </c>
    </row>
    <row r="76" spans="1:7" ht="15.5" x14ac:dyDescent="0.35">
      <c r="A76" s="91"/>
      <c r="B76" s="94" t="str">
        <f t="shared" si="1"/>
        <v>Emergency Spares (Major Plant, Excludes Inventory)</v>
      </c>
      <c r="C76" s="100">
        <f>IFERROR(INDEX(Assets!$G$116:$P$765,MATCH($B76,Assets!$C$116:$C$765,0),MATCH(C$62,Assets!$G$4:$P$4,0)),0)</f>
        <v>0</v>
      </c>
      <c r="D76" s="100">
        <f>IFERROR(INDEX(Assets!$G$116:$P$765,MATCH($B76,Assets!$C$116:$C$765,0),MATCH(D$62,Assets!$G$4:$P$4,0)),0)</f>
        <v>0</v>
      </c>
      <c r="E76" s="100">
        <f>IFERROR(INDEX(Assets!$G$116:$P$765,MATCH($B76,Assets!$C$116:$C$765,0),MATCH(E$62,Assets!$G$4:$P$4,0)),0)</f>
        <v>0</v>
      </c>
      <c r="F76" s="100">
        <f>IFERROR(INDEX(Assets!$G$116:$P$765,MATCH($B76,Assets!$C$116:$C$765,0),MATCH(F$62,Assets!$G$4:$P$4,0)),0)</f>
        <v>0</v>
      </c>
      <c r="G76" s="100">
        <f>IFERROR(INDEX(Assets!$G$116:$P$765,MATCH($B76,Assets!$C$116:$C$765,0),MATCH(G$62,Assets!$G$4:$P$4,0)),0)</f>
        <v>0</v>
      </c>
    </row>
    <row r="77" spans="1:7" ht="15.5" x14ac:dyDescent="0.35">
      <c r="A77" s="91"/>
      <c r="B77" s="94" t="str">
        <f t="shared" si="1"/>
        <v>Furniture, fittings, plant and equipment</v>
      </c>
      <c r="C77" s="100">
        <f>IFERROR(INDEX(Assets!$G$116:$P$765,MATCH($B77,Assets!$C$116:$C$765,0),MATCH(C$62,Assets!$G$4:$P$4,0)),0)</f>
        <v>4.7937897801402949</v>
      </c>
      <c r="D77" s="100">
        <f>IFERROR(INDEX(Assets!$G$116:$P$765,MATCH($B77,Assets!$C$116:$C$765,0),MATCH(D$62,Assets!$G$4:$P$4,0)),0)</f>
        <v>4.8796762875651494</v>
      </c>
      <c r="E77" s="100">
        <f>IFERROR(INDEX(Assets!$G$116:$P$765,MATCH($B77,Assets!$C$116:$C$765,0),MATCH(E$62,Assets!$G$4:$P$4,0)),0)</f>
        <v>4.9635479563156375</v>
      </c>
      <c r="F77" s="100">
        <f>IFERROR(INDEX(Assets!$G$116:$P$765,MATCH($B77,Assets!$C$116:$C$765,0),MATCH(F$62,Assets!$G$4:$P$4,0)),0)</f>
        <v>5.0454618618597635</v>
      </c>
      <c r="G77" s="100">
        <f>IFERROR(INDEX(Assets!$G$116:$P$765,MATCH($B77,Assets!$C$116:$C$765,0),MATCH(G$62,Assets!$G$4:$P$4,0)),0)</f>
        <v>5.1254693161631133</v>
      </c>
    </row>
    <row r="78" spans="1:7" ht="15.5" x14ac:dyDescent="0.35">
      <c r="A78" s="91"/>
      <c r="B78" s="94" t="str">
        <f t="shared" si="1"/>
        <v>Land (non-system)</v>
      </c>
      <c r="C78" s="100">
        <f>IFERROR(INDEX(Assets!$G$116:$P$765,MATCH($B78,Assets!$C$116:$C$765,0),MATCH(C$62,Assets!$G$4:$P$4,0)),0)</f>
        <v>-76.410730939620549</v>
      </c>
      <c r="D78" s="100">
        <f>IFERROR(INDEX(Assets!$G$116:$P$765,MATCH($B78,Assets!$C$116:$C$765,0),MATCH(D$62,Assets!$G$4:$P$4,0)),0)</f>
        <v>-76.410730939620549</v>
      </c>
      <c r="E78" s="100">
        <f>IFERROR(INDEX(Assets!$G$116:$P$765,MATCH($B78,Assets!$C$116:$C$765,0),MATCH(E$62,Assets!$G$4:$P$4,0)),0)</f>
        <v>-76.410730939620549</v>
      </c>
      <c r="F78" s="100">
        <f>IFERROR(INDEX(Assets!$G$116:$P$765,MATCH($B78,Assets!$C$116:$C$765,0),MATCH(F$62,Assets!$G$4:$P$4,0)),0)</f>
        <v>-76.410730939620549</v>
      </c>
      <c r="G78" s="100">
        <f>IFERROR(INDEX(Assets!$G$116:$P$765,MATCH($B78,Assets!$C$116:$C$765,0),MATCH(G$62,Assets!$G$4:$P$4,0)),0)</f>
        <v>-76.410730939620549</v>
      </c>
    </row>
    <row r="79" spans="1:7" ht="15.5" x14ac:dyDescent="0.35">
      <c r="A79" s="91"/>
      <c r="B79" s="94" t="str">
        <f t="shared" si="1"/>
        <v>Other non system assets</v>
      </c>
      <c r="C79" s="100">
        <f>IFERROR(INDEX(Assets!$G$116:$P$765,MATCH($B79,Assets!$C$116:$C$765,0),MATCH(C$62,Assets!$G$4:$P$4,0)),0)</f>
        <v>7.461269047897226E-2</v>
      </c>
      <c r="D79" s="100">
        <f>IFERROR(INDEX(Assets!$G$116:$P$765,MATCH($B79,Assets!$C$116:$C$765,0),MATCH(D$62,Assets!$G$4:$P$4,0)),0)</f>
        <v>7.461269047897226E-2</v>
      </c>
      <c r="E79" s="100">
        <f>IFERROR(INDEX(Assets!$G$116:$P$765,MATCH($B79,Assets!$C$116:$C$765,0),MATCH(E$62,Assets!$G$4:$P$4,0)),0)</f>
        <v>7.461269047897226E-2</v>
      </c>
      <c r="F79" s="100">
        <f>IFERROR(INDEX(Assets!$G$116:$P$765,MATCH($B79,Assets!$C$116:$C$765,0),MATCH(F$62,Assets!$G$4:$P$4,0)),0)</f>
        <v>7.461269047897226E-2</v>
      </c>
      <c r="G79" s="100">
        <f>IFERROR(INDEX(Assets!$G$116:$P$765,MATCH($B79,Assets!$C$116:$C$765,0),MATCH(G$62,Assets!$G$4:$P$4,0)),0)</f>
        <v>7.461269047897226E-2</v>
      </c>
    </row>
    <row r="80" spans="1:7" ht="15.5" x14ac:dyDescent="0.35">
      <c r="A80" s="91"/>
      <c r="B80" s="94" t="str">
        <f t="shared" si="1"/>
        <v>IT systems</v>
      </c>
      <c r="C80" s="100">
        <f>IFERROR(INDEX(Assets!$G$116:$P$765,MATCH($B80,Assets!$C$116:$C$765,0),MATCH(C$62,Assets!$G$4:$P$4,0)),0)</f>
        <v>-0.73123420744969259</v>
      </c>
      <c r="D80" s="100">
        <f>IFERROR(INDEX(Assets!$G$116:$P$765,MATCH($B80,Assets!$C$116:$C$765,0),MATCH(D$62,Assets!$G$4:$P$4,0)),0)</f>
        <v>8.1338000178352221</v>
      </c>
      <c r="E80" s="100">
        <f>IFERROR(INDEX(Assets!$G$116:$P$765,MATCH($B80,Assets!$C$116:$C$765,0),MATCH(E$62,Assets!$G$4:$P$4,0)),0)</f>
        <v>11.59637560082801</v>
      </c>
      <c r="F80" s="100">
        <f>IFERROR(INDEX(Assets!$G$116:$P$765,MATCH($B80,Assets!$C$116:$C$765,0),MATCH(F$62,Assets!$G$4:$P$4,0)),0)</f>
        <v>12.67367514099857</v>
      </c>
      <c r="G80" s="100">
        <f>IFERROR(INDEX(Assets!$G$116:$P$765,MATCH($B80,Assets!$C$116:$C$765,0),MATCH(G$62,Assets!$G$4:$P$4,0)),0)</f>
        <v>12.200842691688136</v>
      </c>
    </row>
    <row r="81" spans="1:7" ht="15.5" x14ac:dyDescent="0.35">
      <c r="A81" s="91"/>
      <c r="B81" s="94" t="str">
        <f t="shared" si="1"/>
        <v>Motor vehicles</v>
      </c>
      <c r="C81" s="100">
        <f>IFERROR(INDEX(Assets!$G$116:$P$765,MATCH($B81,Assets!$C$116:$C$765,0),MATCH(C$62,Assets!$G$4:$P$4,0)),0)</f>
        <v>15.451262425464774</v>
      </c>
      <c r="D81" s="100">
        <f>IFERROR(INDEX(Assets!$G$116:$P$765,MATCH($B81,Assets!$C$116:$C$765,0),MATCH(D$62,Assets!$G$4:$P$4,0)),0)</f>
        <v>9.905051722839243</v>
      </c>
      <c r="E81" s="100">
        <f>IFERROR(INDEX(Assets!$G$116:$P$765,MATCH($B81,Assets!$C$116:$C$765,0),MATCH(E$62,Assets!$G$4:$P$4,0)),0)</f>
        <v>12.356074091874504</v>
      </c>
      <c r="F81" s="100">
        <f>IFERROR(INDEX(Assets!$G$116:$P$765,MATCH($B81,Assets!$C$116:$C$765,0),MATCH(F$62,Assets!$G$4:$P$4,0)),0)</f>
        <v>14.259114926797141</v>
      </c>
      <c r="G81" s="100">
        <f>IFERROR(INDEX(Assets!$G$116:$P$765,MATCH($B81,Assets!$C$116:$C$765,0),MATCH(G$62,Assets!$G$4:$P$4,0)),0)</f>
        <v>15.806000219625819</v>
      </c>
    </row>
    <row r="82" spans="1:7" ht="15.5" x14ac:dyDescent="0.35">
      <c r="A82" s="91"/>
      <c r="B82" s="94" t="str">
        <f t="shared" si="1"/>
        <v>Buildings (system)</v>
      </c>
      <c r="C82" s="100">
        <f>IFERROR(INDEX(Assets!$G$116:$P$765,MATCH($B82,Assets!$C$116:$C$765,0),MATCH(C$62,Assets!$G$4:$P$4,0)),0)</f>
        <v>2.5632844132384971</v>
      </c>
      <c r="D82" s="100">
        <f>IFERROR(INDEX(Assets!$G$116:$P$765,MATCH($B82,Assets!$C$116:$C$765,0),MATCH(D$62,Assets!$G$4:$P$4,0)),0)</f>
        <v>3.2119106513711095</v>
      </c>
      <c r="E82" s="100">
        <f>IFERROR(INDEX(Assets!$G$116:$P$765,MATCH($B82,Assets!$C$116:$C$765,0),MATCH(E$62,Assets!$G$4:$P$4,0)),0)</f>
        <v>3.7627045482669956</v>
      </c>
      <c r="F82" s="100">
        <f>IFERROR(INDEX(Assets!$G$116:$P$765,MATCH($B82,Assets!$C$116:$C$765,0),MATCH(F$62,Assets!$G$4:$P$4,0)),0)</f>
        <v>4.3215633998952505</v>
      </c>
      <c r="G82" s="100">
        <f>IFERROR(INDEX(Assets!$G$116:$P$765,MATCH($B82,Assets!$C$116:$C$765,0),MATCH(G$62,Assets!$G$4:$P$4,0)),0)</f>
        <v>4.918905965063793</v>
      </c>
    </row>
    <row r="83" spans="1:7" ht="15.5" x14ac:dyDescent="0.35">
      <c r="A83" s="91"/>
      <c r="B83" s="94" t="str">
        <f t="shared" si="1"/>
        <v>Buildings (non-system)</v>
      </c>
      <c r="C83" s="100">
        <f>IFERROR(INDEX(Assets!$G$116:$P$765,MATCH($B83,Assets!$C$116:$C$765,0),MATCH(C$62,Assets!$G$4:$P$4,0)),0)</f>
        <v>17.700585514716245</v>
      </c>
      <c r="D83" s="100">
        <f>IFERROR(INDEX(Assets!$G$116:$P$765,MATCH($B83,Assets!$C$116:$C$765,0),MATCH(D$62,Assets!$G$4:$P$4,0)),0)</f>
        <v>18.302436966969154</v>
      </c>
      <c r="E83" s="100">
        <f>IFERROR(INDEX(Assets!$G$116:$P$765,MATCH($B83,Assets!$C$116:$C$765,0),MATCH(E$62,Assets!$G$4:$P$4,0)),0)</f>
        <v>18.686711222771059</v>
      </c>
      <c r="F83" s="100">
        <f>IFERROR(INDEX(Assets!$G$116:$P$765,MATCH($B83,Assets!$C$116:$C$765,0),MATCH(F$62,Assets!$G$4:$P$4,0)),0)</f>
        <v>20.4087182806689</v>
      </c>
      <c r="G83" s="100">
        <f>IFERROR(INDEX(Assets!$G$116:$P$765,MATCH($B83,Assets!$C$116:$C$765,0),MATCH(G$62,Assets!$G$4:$P$4,0)),0)</f>
        <v>21.314390209510968</v>
      </c>
    </row>
    <row r="84" spans="1:7" ht="15.5" x14ac:dyDescent="0.35">
      <c r="A84" s="91"/>
      <c r="B84" s="94" t="str">
        <f t="shared" si="1"/>
        <v>In-house software</v>
      </c>
      <c r="C84" s="100">
        <f>IFERROR(INDEX(Assets!$G$116:$P$765,MATCH($B84,Assets!$C$116:$C$765,0),MATCH(C$62,Assets!$G$4:$P$4,0)),0)</f>
        <v>39.764743458708637</v>
      </c>
      <c r="D84" s="100">
        <f>IFERROR(INDEX(Assets!$G$116:$P$765,MATCH($B84,Assets!$C$116:$C$765,0),MATCH(D$62,Assets!$G$4:$P$4,0)),0)</f>
        <v>37.992132867881665</v>
      </c>
      <c r="E84" s="100">
        <f>IFERROR(INDEX(Assets!$G$116:$P$765,MATCH($B84,Assets!$C$116:$C$765,0),MATCH(E$62,Assets!$G$4:$P$4,0)),0)</f>
        <v>42.62976660235465</v>
      </c>
      <c r="F84" s="100">
        <f>IFERROR(INDEX(Assets!$G$116:$P$765,MATCH($B84,Assets!$C$116:$C$765,0),MATCH(F$62,Assets!$G$4:$P$4,0)),0)</f>
        <v>43.147289220402136</v>
      </c>
      <c r="G84" s="100">
        <f>IFERROR(INDEX(Assets!$G$116:$P$765,MATCH($B84,Assets!$C$116:$C$765,0),MATCH(G$62,Assets!$G$4:$P$4,0)),0)</f>
        <v>37.401402687271045</v>
      </c>
    </row>
    <row r="85" spans="1:7" ht="15.5" x14ac:dyDescent="0.35">
      <c r="A85" s="91"/>
      <c r="B85" s="94" t="str">
        <f t="shared" si="1"/>
        <v>Equity raising costs</v>
      </c>
      <c r="C85" s="100">
        <f>IFERROR(INDEX(Assets!$G$116:$P$765,MATCH($B85,Assets!$C$116:$C$765,0),MATCH(C$62,Assets!$G$4:$P$4,0)),0)</f>
        <v>0.76746106394581959</v>
      </c>
      <c r="D85" s="100">
        <f>IFERROR(INDEX(Assets!$G$116:$P$765,MATCH($B85,Assets!$C$116:$C$765,0),MATCH(D$62,Assets!$G$4:$P$4,0)),0)</f>
        <v>0.76746106394581959</v>
      </c>
      <c r="E85" s="100">
        <f>IFERROR(INDEX(Assets!$G$116:$P$765,MATCH($B85,Assets!$C$116:$C$765,0),MATCH(E$62,Assets!$G$4:$P$4,0)),0)</f>
        <v>0.76746106394581959</v>
      </c>
      <c r="F85" s="100">
        <f>IFERROR(INDEX(Assets!$G$116:$P$765,MATCH($B85,Assets!$C$116:$C$765,0),MATCH(F$62,Assets!$G$4:$P$4,0)),0)</f>
        <v>0.76746106394581959</v>
      </c>
      <c r="G85" s="100">
        <f>IFERROR(INDEX(Assets!$G$116:$P$765,MATCH($B85,Assets!$C$116:$C$765,0),MATCH(G$62,Assets!$G$4:$P$4,0)),0)</f>
        <v>0.76746106394581959</v>
      </c>
    </row>
    <row r="86" spans="1:7" ht="15.5" x14ac:dyDescent="0.35">
      <c r="B86" s="105" t="s">
        <v>11</v>
      </c>
      <c r="C86" s="109">
        <f>SUM(C63:C85)</f>
        <v>467.812731973312</v>
      </c>
      <c r="D86" s="109">
        <f>SUM(D63:D85)</f>
        <v>482.97518431449458</v>
      </c>
      <c r="E86" s="109">
        <f>SUM(E63:E85)</f>
        <v>515.10594143464368</v>
      </c>
      <c r="F86" s="109">
        <f>SUM(F63:F85)</f>
        <v>530.01140875940519</v>
      </c>
      <c r="G86" s="109">
        <f>SUM(G63:G85)</f>
        <v>536.68683466594814</v>
      </c>
    </row>
    <row r="88" spans="1:7" ht="18" x14ac:dyDescent="0.4">
      <c r="B88" s="103" t="s">
        <v>78</v>
      </c>
    </row>
    <row r="89" spans="1:7" ht="15.5" x14ac:dyDescent="0.35">
      <c r="B89" s="106"/>
    </row>
    <row r="90" spans="1:7" ht="15.5" x14ac:dyDescent="0.35">
      <c r="B90" s="107" t="s">
        <v>72</v>
      </c>
      <c r="C90" s="104" t="str">
        <f>C$34</f>
        <v>2024-25</v>
      </c>
      <c r="D90" s="104" t="str">
        <f>D$34</f>
        <v>2025-26</v>
      </c>
      <c r="E90" s="104" t="str">
        <f>E$34</f>
        <v>2026-27</v>
      </c>
      <c r="F90" s="104" t="str">
        <f>F$34</f>
        <v>2027-28</v>
      </c>
      <c r="G90" s="104" t="str">
        <f>G$34</f>
        <v>2028-29</v>
      </c>
    </row>
    <row r="91" spans="1:7" ht="15.5" x14ac:dyDescent="0.35">
      <c r="B91" s="94" t="str">
        <f>B6</f>
        <v>Sub-transmission lines and cables</v>
      </c>
      <c r="C91" s="110">
        <f t="shared" ref="C91:C108" si="2">C6</f>
        <v>1942.9770418953431</v>
      </c>
      <c r="D91" s="110">
        <f t="shared" ref="D91:G106" si="3">C91+C35-C63</f>
        <v>1912.0694779234602</v>
      </c>
      <c r="E91" s="110">
        <f t="shared" si="3"/>
        <v>1875.2257439306934</v>
      </c>
      <c r="F91" s="110">
        <f t="shared" si="3"/>
        <v>1835.0037997570112</v>
      </c>
      <c r="G91" s="110">
        <f t="shared" si="3"/>
        <v>1818.2392208739254</v>
      </c>
    </row>
    <row r="92" spans="1:7" ht="15.5" x14ac:dyDescent="0.35">
      <c r="B92" s="94" t="str">
        <f t="shared" ref="B92:B113" si="4">B7</f>
        <v>Cable tunnel (dx)</v>
      </c>
      <c r="C92" s="110">
        <f t="shared" si="2"/>
        <v>161.4279622496276</v>
      </c>
      <c r="D92" s="110">
        <f t="shared" si="3"/>
        <v>158.64208025515254</v>
      </c>
      <c r="E92" s="110">
        <f t="shared" si="3"/>
        <v>155.87853227529189</v>
      </c>
      <c r="F92" s="110">
        <f t="shared" si="3"/>
        <v>153.72664063977535</v>
      </c>
      <c r="G92" s="110">
        <f t="shared" si="3"/>
        <v>154.68598024104949</v>
      </c>
    </row>
    <row r="93" spans="1:7" ht="15.5" x14ac:dyDescent="0.35">
      <c r="B93" s="94" t="str">
        <f t="shared" si="4"/>
        <v>Distribution lines and cables</v>
      </c>
      <c r="C93" s="110">
        <f t="shared" si="2"/>
        <v>4266.5649650291125</v>
      </c>
      <c r="D93" s="110">
        <f t="shared" si="3"/>
        <v>4272.2783904516764</v>
      </c>
      <c r="E93" s="110">
        <f t="shared" si="3"/>
        <v>4286.4857732500595</v>
      </c>
      <c r="F93" s="110">
        <f t="shared" si="3"/>
        <v>4298.0465108548551</v>
      </c>
      <c r="G93" s="110">
        <f t="shared" si="3"/>
        <v>4311.5559808166454</v>
      </c>
    </row>
    <row r="94" spans="1:7" ht="15.5" x14ac:dyDescent="0.35">
      <c r="B94" s="94" t="str">
        <f t="shared" si="4"/>
        <v>Substations</v>
      </c>
      <c r="C94" s="110">
        <f t="shared" si="2"/>
        <v>4179.8843370689283</v>
      </c>
      <c r="D94" s="110">
        <f t="shared" si="3"/>
        <v>4131.7522678012629</v>
      </c>
      <c r="E94" s="110">
        <f t="shared" si="3"/>
        <v>4086.642413613632</v>
      </c>
      <c r="F94" s="110">
        <f t="shared" si="3"/>
        <v>4042.7268948565625</v>
      </c>
      <c r="G94" s="110">
        <f t="shared" si="3"/>
        <v>3992.5855237054006</v>
      </c>
    </row>
    <row r="95" spans="1:7" ht="15.5" x14ac:dyDescent="0.35">
      <c r="B95" s="94" t="str">
        <f t="shared" si="4"/>
        <v>Transformers</v>
      </c>
      <c r="C95" s="110">
        <f t="shared" si="2"/>
        <v>721.59520319596538</v>
      </c>
      <c r="D95" s="110">
        <f t="shared" si="3"/>
        <v>715.22682723966568</v>
      </c>
      <c r="E95" s="110">
        <f t="shared" si="3"/>
        <v>708.74007948861936</v>
      </c>
      <c r="F95" s="110">
        <f t="shared" si="3"/>
        <v>700.6862956689281</v>
      </c>
      <c r="G95" s="110">
        <f t="shared" si="3"/>
        <v>691.41205881886242</v>
      </c>
    </row>
    <row r="96" spans="1:7" ht="15.5" x14ac:dyDescent="0.35">
      <c r="B96" s="94" t="str">
        <f t="shared" si="4"/>
        <v>Low Voltage Lines and Cables</v>
      </c>
      <c r="C96" s="110">
        <f t="shared" si="2"/>
        <v>2548.581980006762</v>
      </c>
      <c r="D96" s="110">
        <f t="shared" si="3"/>
        <v>2644.4155735104437</v>
      </c>
      <c r="E96" s="110">
        <f t="shared" si="3"/>
        <v>2741.9014213804048</v>
      </c>
      <c r="F96" s="110">
        <f t="shared" si="3"/>
        <v>2842.7454083250918</v>
      </c>
      <c r="G96" s="110">
        <f t="shared" si="3"/>
        <v>2938.0440307571089</v>
      </c>
    </row>
    <row r="97" spans="2:7" ht="15.5" x14ac:dyDescent="0.35">
      <c r="B97" s="94" t="str">
        <f t="shared" si="4"/>
        <v>Customer Metering and Load Control</v>
      </c>
      <c r="C97" s="110">
        <f t="shared" si="2"/>
        <v>14.6315696670269</v>
      </c>
      <c r="D97" s="110">
        <f t="shared" si="3"/>
        <v>11.386731088320605</v>
      </c>
      <c r="E97" s="110">
        <f t="shared" si="3"/>
        <v>8.141892509614312</v>
      </c>
      <c r="F97" s="110">
        <f t="shared" si="3"/>
        <v>4.8970539309080179</v>
      </c>
      <c r="G97" s="110">
        <f t="shared" si="3"/>
        <v>1.6522153522017238</v>
      </c>
    </row>
    <row r="98" spans="2:7" ht="15.5" x14ac:dyDescent="0.35">
      <c r="B98" s="94" t="str">
        <f t="shared" si="4"/>
        <v>Customer Metering (digital)</v>
      </c>
      <c r="C98" s="110">
        <f t="shared" si="2"/>
        <v>-3.1452315651130116E-8</v>
      </c>
      <c r="D98" s="110">
        <f t="shared" si="3"/>
        <v>0</v>
      </c>
      <c r="E98" s="110">
        <f t="shared" si="3"/>
        <v>0</v>
      </c>
      <c r="F98" s="110">
        <f t="shared" si="3"/>
        <v>0</v>
      </c>
      <c r="G98" s="110">
        <f t="shared" si="3"/>
        <v>0</v>
      </c>
    </row>
    <row r="99" spans="2:7" ht="15.5" x14ac:dyDescent="0.35">
      <c r="B99" s="94" t="str">
        <f t="shared" si="4"/>
        <v>Communications (digital) - dx</v>
      </c>
      <c r="C99" s="110">
        <f t="shared" si="2"/>
        <v>80.830665763554265</v>
      </c>
      <c r="D99" s="110">
        <f t="shared" si="3"/>
        <v>65.304867226067799</v>
      </c>
      <c r="E99" s="110">
        <f t="shared" si="3"/>
        <v>49.77906868858134</v>
      </c>
      <c r="F99" s="110">
        <f t="shared" si="3"/>
        <v>34.864700835538954</v>
      </c>
      <c r="G99" s="110">
        <f t="shared" si="3"/>
        <v>22.057827726074983</v>
      </c>
    </row>
    <row r="100" spans="2:7" ht="15.5" x14ac:dyDescent="0.35">
      <c r="B100" s="94" t="str">
        <f t="shared" si="4"/>
        <v>Total Communications</v>
      </c>
      <c r="C100" s="110">
        <f t="shared" si="2"/>
        <v>-5.1743077640029056E-4</v>
      </c>
      <c r="D100" s="110">
        <f t="shared" si="3"/>
        <v>0</v>
      </c>
      <c r="E100" s="110">
        <f t="shared" si="3"/>
        <v>0</v>
      </c>
      <c r="F100" s="110">
        <f t="shared" si="3"/>
        <v>0</v>
      </c>
      <c r="G100" s="110">
        <f t="shared" si="3"/>
        <v>0</v>
      </c>
    </row>
    <row r="101" spans="2:7" ht="15.5" x14ac:dyDescent="0.35">
      <c r="B101" s="94" t="str">
        <f t="shared" si="4"/>
        <v>System IT (dx)</v>
      </c>
      <c r="C101" s="110">
        <f t="shared" si="2"/>
        <v>61.824515049564845</v>
      </c>
      <c r="D101" s="110">
        <f t="shared" si="3"/>
        <v>84.192172338405967</v>
      </c>
      <c r="E101" s="110">
        <f t="shared" si="3"/>
        <v>92.957541835062329</v>
      </c>
      <c r="F101" s="110">
        <f t="shared" si="3"/>
        <v>86.723661873164687</v>
      </c>
      <c r="G101" s="110">
        <f t="shared" si="3"/>
        <v>79.041559614234075</v>
      </c>
    </row>
    <row r="102" spans="2:7" ht="15.5" x14ac:dyDescent="0.35">
      <c r="B102" s="94" t="str">
        <f t="shared" si="4"/>
        <v>Ancillary substation equipment (dx)</v>
      </c>
      <c r="C102" s="110">
        <f t="shared" si="2"/>
        <v>116.57629039211685</v>
      </c>
      <c r="D102" s="110">
        <f t="shared" si="3"/>
        <v>119.70310623669647</v>
      </c>
      <c r="E102" s="110">
        <f t="shared" si="3"/>
        <v>113.82170250239972</v>
      </c>
      <c r="F102" s="110">
        <f t="shared" si="3"/>
        <v>108.76804004117659</v>
      </c>
      <c r="G102" s="110">
        <f t="shared" si="3"/>
        <v>105.7492406530834</v>
      </c>
    </row>
    <row r="103" spans="2:7" ht="15.5" x14ac:dyDescent="0.35">
      <c r="B103" s="94" t="str">
        <f t="shared" si="4"/>
        <v>Land and Easements</v>
      </c>
      <c r="C103" s="110">
        <f t="shared" si="2"/>
        <v>792.39898721263</v>
      </c>
      <c r="D103" s="110">
        <f t="shared" si="3"/>
        <v>797.00418036536337</v>
      </c>
      <c r="E103" s="110">
        <f t="shared" si="3"/>
        <v>798.32675687013761</v>
      </c>
      <c r="F103" s="110">
        <f t="shared" si="3"/>
        <v>799.65204392839883</v>
      </c>
      <c r="G103" s="110">
        <f t="shared" si="3"/>
        <v>800.98008065800718</v>
      </c>
    </row>
    <row r="104" spans="2:7" ht="15.5" x14ac:dyDescent="0.35">
      <c r="B104" s="94" t="str">
        <f t="shared" si="4"/>
        <v>Emergency Spares (Major Plant, Excludes Inventory)</v>
      </c>
      <c r="C104" s="110">
        <f t="shared" si="2"/>
        <v>0</v>
      </c>
      <c r="D104" s="110">
        <f t="shared" si="3"/>
        <v>0</v>
      </c>
      <c r="E104" s="110">
        <f t="shared" si="3"/>
        <v>0</v>
      </c>
      <c r="F104" s="110">
        <f t="shared" si="3"/>
        <v>0</v>
      </c>
      <c r="G104" s="110">
        <f t="shared" si="3"/>
        <v>0</v>
      </c>
    </row>
    <row r="105" spans="2:7" ht="15.5" x14ac:dyDescent="0.35">
      <c r="B105" s="94" t="str">
        <f t="shared" si="4"/>
        <v>Furniture, fittings, plant and equipment</v>
      </c>
      <c r="C105" s="110">
        <f t="shared" si="2"/>
        <v>29.914074177024123</v>
      </c>
      <c r="D105" s="110">
        <f t="shared" si="3"/>
        <v>26.618078262553681</v>
      </c>
      <c r="E105" s="110">
        <f t="shared" si="3"/>
        <v>23.201058621818504</v>
      </c>
      <c r="F105" s="110">
        <f t="shared" si="3"/>
        <v>19.666025445247502</v>
      </c>
      <c r="G105" s="110">
        <f t="shared" si="3"/>
        <v>16.015831336803689</v>
      </c>
    </row>
    <row r="106" spans="2:7" ht="15.5" x14ac:dyDescent="0.35">
      <c r="B106" s="94" t="str">
        <f t="shared" si="4"/>
        <v>Land (non-system)</v>
      </c>
      <c r="C106" s="110">
        <f t="shared" si="2"/>
        <v>-382.05365469810278</v>
      </c>
      <c r="D106" s="110">
        <f t="shared" si="3"/>
        <v>-324.14674337954125</v>
      </c>
      <c r="E106" s="110">
        <f t="shared" si="3"/>
        <v>-272.42779588568146</v>
      </c>
      <c r="F106" s="110">
        <f t="shared" si="3"/>
        <v>-234.90567610564594</v>
      </c>
      <c r="G106" s="110">
        <f t="shared" si="3"/>
        <v>-158.49494516602539</v>
      </c>
    </row>
    <row r="107" spans="2:7" ht="15.5" x14ac:dyDescent="0.35">
      <c r="B107" s="94" t="str">
        <f t="shared" si="4"/>
        <v>Other non system assets</v>
      </c>
      <c r="C107" s="110">
        <f t="shared" si="2"/>
        <v>1.827776829446182</v>
      </c>
      <c r="D107" s="110">
        <f t="shared" ref="D107:G108" si="5">C107+C51-C79</f>
        <v>1.7531641389672097</v>
      </c>
      <c r="E107" s="110">
        <f t="shared" si="5"/>
        <v>1.6785514484882373</v>
      </c>
      <c r="F107" s="110">
        <f t="shared" si="5"/>
        <v>1.603938758009265</v>
      </c>
      <c r="G107" s="110">
        <f t="shared" si="5"/>
        <v>1.5293260675302927</v>
      </c>
    </row>
    <row r="108" spans="2:7" ht="15.5" x14ac:dyDescent="0.35">
      <c r="B108" s="94" t="str">
        <f t="shared" si="4"/>
        <v>IT systems</v>
      </c>
      <c r="C108" s="110">
        <f t="shared" si="2"/>
        <v>13.568719820482205</v>
      </c>
      <c r="D108" s="110">
        <f t="shared" si="5"/>
        <v>29.859652233563722</v>
      </c>
      <c r="E108" s="110">
        <f t="shared" si="5"/>
        <v>41.105173799321769</v>
      </c>
      <c r="F108" s="110">
        <f t="shared" si="5"/>
        <v>40.997087022639484</v>
      </c>
      <c r="G108" s="110">
        <f t="shared" si="5"/>
        <v>36.493773777132589</v>
      </c>
    </row>
    <row r="109" spans="2:7" ht="15.5" x14ac:dyDescent="0.35">
      <c r="B109" s="94" t="str">
        <f t="shared" si="4"/>
        <v>Motor vehicles</v>
      </c>
      <c r="C109" s="110">
        <f>C24</f>
        <v>78.444128979595504</v>
      </c>
      <c r="D109" s="110">
        <f t="shared" ref="D109:G112" si="6">C109+C53-C81</f>
        <v>84.799741259297974</v>
      </c>
      <c r="E109" s="110">
        <f t="shared" si="6"/>
        <v>100.00342044273394</v>
      </c>
      <c r="F109" s="110">
        <f t="shared" si="6"/>
        <v>107.14245207954909</v>
      </c>
      <c r="G109" s="110">
        <f t="shared" si="6"/>
        <v>108.72991899190419</v>
      </c>
    </row>
    <row r="110" spans="2:7" ht="15.5" x14ac:dyDescent="0.35">
      <c r="B110" s="94" t="str">
        <f t="shared" si="4"/>
        <v>Buildings (system)</v>
      </c>
      <c r="C110" s="110">
        <f>C25</f>
        <v>115.2635161095166</v>
      </c>
      <c r="D110" s="110">
        <f t="shared" si="6"/>
        <v>143.08372155082932</v>
      </c>
      <c r="E110" s="110">
        <f t="shared" si="6"/>
        <v>165.67255683669455</v>
      </c>
      <c r="F110" s="110">
        <f t="shared" si="6"/>
        <v>188.08838354466951</v>
      </c>
      <c r="G110" s="110">
        <f t="shared" si="6"/>
        <v>211.7480375262077</v>
      </c>
    </row>
    <row r="111" spans="2:7" ht="15.5" x14ac:dyDescent="0.35">
      <c r="B111" s="94" t="str">
        <f t="shared" si="4"/>
        <v>Buildings (non-system)</v>
      </c>
      <c r="C111" s="110">
        <f>C26</f>
        <v>463.77567966751241</v>
      </c>
      <c r="D111" s="110">
        <f t="shared" si="6"/>
        <v>467.69173018973487</v>
      </c>
      <c r="E111" s="110">
        <f t="shared" si="6"/>
        <v>463.19123171596169</v>
      </c>
      <c r="F111" s="110">
        <f t="shared" si="6"/>
        <v>506.35366895711269</v>
      </c>
      <c r="G111" s="110">
        <f t="shared" si="6"/>
        <v>518.47387518325775</v>
      </c>
    </row>
    <row r="112" spans="2:7" ht="15.5" x14ac:dyDescent="0.35">
      <c r="B112" s="94" t="str">
        <f t="shared" si="4"/>
        <v>In-house software</v>
      </c>
      <c r="C112" s="110">
        <f>C27</f>
        <v>114.6833841699665</v>
      </c>
      <c r="D112" s="110">
        <f t="shared" si="6"/>
        <v>119.20393560421056</v>
      </c>
      <c r="E112" s="110">
        <f t="shared" si="6"/>
        <v>136.36833339732539</v>
      </c>
      <c r="F112" s="110">
        <f t="shared" si="6"/>
        <v>126.43600421753855</v>
      </c>
      <c r="G112" s="110">
        <f t="shared" si="6"/>
        <v>106.54282193045862</v>
      </c>
    </row>
    <row r="113" spans="1:7" ht="15.5" x14ac:dyDescent="0.35">
      <c r="B113" s="94" t="str">
        <f t="shared" si="4"/>
        <v>Equity raising costs</v>
      </c>
      <c r="C113" s="110">
        <f>C28</f>
        <v>25.654805932223173</v>
      </c>
      <c r="D113" s="110">
        <f>C113+C57-C85</f>
        <v>24.887344868277353</v>
      </c>
      <c r="E113" s="110">
        <f>D113+D57-D85</f>
        <v>24.119883804331533</v>
      </c>
      <c r="F113" s="110">
        <f>E113+E57-E85</f>
        <v>23.352422740385713</v>
      </c>
      <c r="G113" s="110">
        <f>F113+F57-F85</f>
        <v>22.584961676439892</v>
      </c>
    </row>
    <row r="114" spans="1:7" ht="15.5" x14ac:dyDescent="0.35">
      <c r="B114" s="105" t="s">
        <v>11</v>
      </c>
      <c r="C114" s="109">
        <f>SUM(C91:C113)</f>
        <v>15348.371431056066</v>
      </c>
      <c r="D114" s="109">
        <f>SUM(D91:D113)</f>
        <v>15485.726299164409</v>
      </c>
      <c r="E114" s="109">
        <f>SUM(E91:E113)</f>
        <v>15600.813340525494</v>
      </c>
      <c r="F114" s="109">
        <f>SUM(F91:F113)</f>
        <v>15686.575357370917</v>
      </c>
      <c r="G114" s="109">
        <f>SUM(G91:G113)</f>
        <v>15779.627320540303</v>
      </c>
    </row>
    <row r="116" spans="1:7" ht="18" x14ac:dyDescent="0.4">
      <c r="B116" s="103" t="s">
        <v>79</v>
      </c>
    </row>
    <row r="117" spans="1:7" ht="15.5" x14ac:dyDescent="0.35">
      <c r="B117" s="106"/>
    </row>
    <row r="118" spans="1:7" ht="15.5" x14ac:dyDescent="0.35">
      <c r="B118" s="107" t="s">
        <v>72</v>
      </c>
      <c r="C118" s="104" t="str">
        <f>C$34</f>
        <v>2024-25</v>
      </c>
      <c r="D118" s="104" t="str">
        <f>D$34</f>
        <v>2025-26</v>
      </c>
      <c r="E118" s="104" t="str">
        <f>E$34</f>
        <v>2026-27</v>
      </c>
      <c r="F118" s="104" t="str">
        <f>F$34</f>
        <v>2027-28</v>
      </c>
      <c r="G118" s="104" t="str">
        <f>G$34</f>
        <v>2028-29</v>
      </c>
    </row>
    <row r="119" spans="1:7" ht="15.5" x14ac:dyDescent="0.35">
      <c r="A119" s="28">
        <v>2</v>
      </c>
      <c r="B119" s="94" t="str">
        <f>B6</f>
        <v>Sub-transmission lines and cables</v>
      </c>
      <c r="C119" s="111">
        <f t="shared" ref="C119:G128" si="7">IFERROR(C91/C$114,0)</f>
        <v>0.12659173975708599</v>
      </c>
      <c r="D119" s="111">
        <f t="shared" si="7"/>
        <v>0.12347302548067333</v>
      </c>
      <c r="E119" s="111">
        <f t="shared" si="7"/>
        <v>0.12020051153740224</v>
      </c>
      <c r="F119" s="111">
        <f t="shared" si="7"/>
        <v>0.11697924868570926</v>
      </c>
      <c r="G119" s="111">
        <f t="shared" si="7"/>
        <v>0.11522700656606305</v>
      </c>
    </row>
    <row r="120" spans="1:7" ht="15.5" x14ac:dyDescent="0.35">
      <c r="A120" s="28">
        <f>A119+1</f>
        <v>3</v>
      </c>
      <c r="B120" s="94" t="str">
        <f t="shared" ref="B120:B141" si="8">B7</f>
        <v>Cable tunnel (dx)</v>
      </c>
      <c r="C120" s="111">
        <f t="shared" si="7"/>
        <v>1.0517595497004487E-2</v>
      </c>
      <c r="D120" s="111">
        <f t="shared" si="7"/>
        <v>1.024440682925622E-2</v>
      </c>
      <c r="E120" s="111">
        <f t="shared" si="7"/>
        <v>9.9916926683798982E-3</v>
      </c>
      <c r="F120" s="111">
        <f t="shared" si="7"/>
        <v>9.7998853884663367E-3</v>
      </c>
      <c r="G120" s="111">
        <f t="shared" si="7"/>
        <v>9.8028918616915074E-3</v>
      </c>
    </row>
    <row r="121" spans="1:7" ht="15.5" x14ac:dyDescent="0.35">
      <c r="A121" s="28">
        <f t="shared" ref="A121:A141" si="9">A120+1</f>
        <v>4</v>
      </c>
      <c r="B121" s="94" t="str">
        <f t="shared" si="8"/>
        <v>Distribution lines and cables</v>
      </c>
      <c r="C121" s="111">
        <f t="shared" si="7"/>
        <v>0.27798160763793461</v>
      </c>
      <c r="D121" s="111">
        <f t="shared" si="7"/>
        <v>0.27588492188979236</v>
      </c>
      <c r="E121" s="111">
        <f t="shared" si="7"/>
        <v>0.27476040381274602</v>
      </c>
      <c r="F121" s="111">
        <f t="shared" si="7"/>
        <v>0.27399521010398609</v>
      </c>
      <c r="G121" s="111">
        <f t="shared" si="7"/>
        <v>0.27323560266878438</v>
      </c>
    </row>
    <row r="122" spans="1:7" ht="15.5" x14ac:dyDescent="0.35">
      <c r="A122" s="28">
        <f t="shared" si="9"/>
        <v>5</v>
      </c>
      <c r="B122" s="94" t="str">
        <f t="shared" si="8"/>
        <v>Substations</v>
      </c>
      <c r="C122" s="111">
        <f t="shared" si="7"/>
        <v>0.27233406201072929</v>
      </c>
      <c r="D122" s="111">
        <f t="shared" si="7"/>
        <v>0.26681036381381784</v>
      </c>
      <c r="E122" s="111">
        <f t="shared" si="7"/>
        <v>0.26195059990865699</v>
      </c>
      <c r="F122" s="111">
        <f t="shared" si="7"/>
        <v>0.25771889674803605</v>
      </c>
      <c r="G122" s="111">
        <f t="shared" si="7"/>
        <v>0.25302153483107054</v>
      </c>
    </row>
    <row r="123" spans="1:7" ht="15.5" x14ac:dyDescent="0.35">
      <c r="A123" s="28">
        <f t="shared" si="9"/>
        <v>6</v>
      </c>
      <c r="B123" s="94" t="str">
        <f t="shared" si="8"/>
        <v>Transformers</v>
      </c>
      <c r="C123" s="111">
        <f t="shared" si="7"/>
        <v>4.7014447522157408E-2</v>
      </c>
      <c r="D123" s="111">
        <f t="shared" si="7"/>
        <v>4.6186198401185645E-2</v>
      </c>
      <c r="E123" s="111">
        <f t="shared" si="7"/>
        <v>4.5429687800158394E-2</v>
      </c>
      <c r="F123" s="111">
        <f t="shared" si="7"/>
        <v>4.4667894661895385E-2</v>
      </c>
      <c r="G123" s="111">
        <f t="shared" si="7"/>
        <v>4.3816754652934865E-2</v>
      </c>
    </row>
    <row r="124" spans="1:7" ht="15.5" x14ac:dyDescent="0.35">
      <c r="A124" s="28">
        <f t="shared" si="9"/>
        <v>7</v>
      </c>
      <c r="B124" s="94" t="str">
        <f t="shared" si="8"/>
        <v>Low Voltage Lines and Cables</v>
      </c>
      <c r="C124" s="111">
        <f t="shared" si="7"/>
        <v>0.16604901643505529</v>
      </c>
      <c r="D124" s="111">
        <f t="shared" si="7"/>
        <v>0.17076471083265451</v>
      </c>
      <c r="E124" s="111">
        <f t="shared" si="7"/>
        <v>0.17575374831630716</v>
      </c>
      <c r="F124" s="111">
        <f t="shared" si="7"/>
        <v>0.18122154412685895</v>
      </c>
      <c r="G124" s="111">
        <f t="shared" si="7"/>
        <v>0.18619223198843637</v>
      </c>
    </row>
    <row r="125" spans="1:7" ht="15.5" x14ac:dyDescent="0.35">
      <c r="A125" s="28">
        <f t="shared" si="9"/>
        <v>8</v>
      </c>
      <c r="B125" s="94" t="str">
        <f t="shared" si="8"/>
        <v>Customer Metering and Load Control</v>
      </c>
      <c r="C125" s="111">
        <f t="shared" si="7"/>
        <v>9.5329786177973371E-4</v>
      </c>
      <c r="D125" s="111">
        <f t="shared" si="7"/>
        <v>7.3530494265128656E-4</v>
      </c>
      <c r="E125" s="111">
        <f t="shared" si="7"/>
        <v>5.2188897667690849E-4</v>
      </c>
      <c r="F125" s="111">
        <f t="shared" si="7"/>
        <v>3.121812007620233E-4</v>
      </c>
      <c r="G125" s="111">
        <f t="shared" si="7"/>
        <v>1.0470560036934706E-4</v>
      </c>
    </row>
    <row r="126" spans="1:7" ht="15.5" x14ac:dyDescent="0.35">
      <c r="A126" s="28">
        <f t="shared" si="9"/>
        <v>9</v>
      </c>
      <c r="B126" s="94" t="str">
        <f t="shared" si="8"/>
        <v>Customer Metering (digital)</v>
      </c>
      <c r="C126" s="111">
        <f t="shared" si="7"/>
        <v>-2.0492282058987149E-12</v>
      </c>
      <c r="D126" s="111">
        <f t="shared" si="7"/>
        <v>0</v>
      </c>
      <c r="E126" s="111">
        <f t="shared" si="7"/>
        <v>0</v>
      </c>
      <c r="F126" s="111">
        <f t="shared" si="7"/>
        <v>0</v>
      </c>
      <c r="G126" s="111">
        <f t="shared" si="7"/>
        <v>0</v>
      </c>
    </row>
    <row r="127" spans="1:7" ht="15.5" x14ac:dyDescent="0.35">
      <c r="A127" s="28">
        <f t="shared" si="9"/>
        <v>10</v>
      </c>
      <c r="B127" s="94" t="str">
        <f t="shared" si="8"/>
        <v>Communications (digital) - dx</v>
      </c>
      <c r="C127" s="111">
        <f t="shared" si="7"/>
        <v>5.2664001602150826E-3</v>
      </c>
      <c r="D127" s="111">
        <f t="shared" si="7"/>
        <v>4.2171007006362735E-3</v>
      </c>
      <c r="E127" s="111">
        <f t="shared" si="7"/>
        <v>3.1907995821777195E-3</v>
      </c>
      <c r="F127" s="111">
        <f t="shared" si="7"/>
        <v>2.2225820512924441E-3</v>
      </c>
      <c r="G127" s="111">
        <f t="shared" si="7"/>
        <v>1.3978674703782365E-3</v>
      </c>
    </row>
    <row r="128" spans="1:7" ht="15.5" x14ac:dyDescent="0.35">
      <c r="A128" s="28">
        <f t="shared" si="9"/>
        <v>11</v>
      </c>
      <c r="B128" s="94" t="str">
        <f t="shared" si="8"/>
        <v>Total Communications</v>
      </c>
      <c r="C128" s="111">
        <f t="shared" si="7"/>
        <v>-3.3712422111007512E-8</v>
      </c>
      <c r="D128" s="111">
        <f t="shared" si="7"/>
        <v>0</v>
      </c>
      <c r="E128" s="111">
        <f t="shared" si="7"/>
        <v>0</v>
      </c>
      <c r="F128" s="111">
        <f t="shared" si="7"/>
        <v>0</v>
      </c>
      <c r="G128" s="111">
        <f t="shared" si="7"/>
        <v>0</v>
      </c>
    </row>
    <row r="129" spans="1:7" ht="15.5" x14ac:dyDescent="0.35">
      <c r="A129" s="28">
        <f t="shared" si="9"/>
        <v>12</v>
      </c>
      <c r="B129" s="94" t="str">
        <f t="shared" si="8"/>
        <v>System IT (dx)</v>
      </c>
      <c r="C129" s="111">
        <f t="shared" ref="C129:G138" si="10">IFERROR(C101/C$114,0)</f>
        <v>4.0280830658338401E-3</v>
      </c>
      <c r="D129" s="111">
        <f t="shared" si="10"/>
        <v>5.4367596786822243E-3</v>
      </c>
      <c r="E129" s="111">
        <f t="shared" si="10"/>
        <v>5.9585061243948691E-3</v>
      </c>
      <c r="F129" s="111">
        <f t="shared" si="10"/>
        <v>5.5285274126079002E-3</v>
      </c>
      <c r="G129" s="111">
        <f t="shared" si="10"/>
        <v>5.0090891254032256E-3</v>
      </c>
    </row>
    <row r="130" spans="1:7" ht="15.5" x14ac:dyDescent="0.35">
      <c r="A130" s="28">
        <f t="shared" si="9"/>
        <v>13</v>
      </c>
      <c r="B130" s="94" t="str">
        <f t="shared" si="8"/>
        <v>Ancillary substation equipment (dx)</v>
      </c>
      <c r="C130" s="111">
        <f t="shared" si="10"/>
        <v>7.5953524395581855E-3</v>
      </c>
      <c r="D130" s="111">
        <f t="shared" si="10"/>
        <v>7.7298993876157747E-3</v>
      </c>
      <c r="E130" s="111">
        <f t="shared" si="10"/>
        <v>7.2958825939369761E-3</v>
      </c>
      <c r="F130" s="111">
        <f t="shared" si="10"/>
        <v>6.933829568483086E-3</v>
      </c>
      <c r="G130" s="111">
        <f t="shared" si="10"/>
        <v>6.7016310654833952E-3</v>
      </c>
    </row>
    <row r="131" spans="1:7" ht="15.5" x14ac:dyDescent="0.35">
      <c r="A131" s="28">
        <f t="shared" si="9"/>
        <v>14</v>
      </c>
      <c r="B131" s="94" t="str">
        <f t="shared" si="8"/>
        <v>Land and Easements</v>
      </c>
      <c r="C131" s="111">
        <f t="shared" si="10"/>
        <v>5.1627561319586068E-2</v>
      </c>
      <c r="D131" s="111">
        <f t="shared" si="10"/>
        <v>5.1467019690795437E-2</v>
      </c>
      <c r="E131" s="111">
        <f t="shared" si="10"/>
        <v>5.1172124135115571E-2</v>
      </c>
      <c r="F131" s="111">
        <f t="shared" si="10"/>
        <v>5.0976840113967435E-2</v>
      </c>
      <c r="G131" s="111">
        <f t="shared" si="10"/>
        <v>5.0760392776537461E-2</v>
      </c>
    </row>
    <row r="132" spans="1:7" ht="15.5" x14ac:dyDescent="0.35">
      <c r="A132" s="28">
        <f t="shared" si="9"/>
        <v>15</v>
      </c>
      <c r="B132" s="94" t="str">
        <f t="shared" si="8"/>
        <v>Emergency Spares (Major Plant, Excludes Inventory)</v>
      </c>
      <c r="C132" s="111">
        <f t="shared" si="10"/>
        <v>0</v>
      </c>
      <c r="D132" s="111">
        <f t="shared" si="10"/>
        <v>0</v>
      </c>
      <c r="E132" s="111">
        <f t="shared" si="10"/>
        <v>0</v>
      </c>
      <c r="F132" s="111">
        <f t="shared" si="10"/>
        <v>0</v>
      </c>
      <c r="G132" s="111">
        <f t="shared" si="10"/>
        <v>0</v>
      </c>
    </row>
    <row r="133" spans="1:7" ht="15.5" x14ac:dyDescent="0.35">
      <c r="A133" s="28">
        <f t="shared" si="9"/>
        <v>16</v>
      </c>
      <c r="B133" s="94" t="str">
        <f t="shared" si="8"/>
        <v>Furniture, fittings, plant and equipment</v>
      </c>
      <c r="C133" s="111">
        <f t="shared" si="10"/>
        <v>1.9490064018450617E-3</v>
      </c>
      <c r="D133" s="111">
        <f t="shared" si="10"/>
        <v>1.7188782591353148E-3</v>
      </c>
      <c r="E133" s="111">
        <f t="shared" si="10"/>
        <v>1.4871698106630256E-3</v>
      </c>
      <c r="F133" s="111">
        <f t="shared" si="10"/>
        <v>1.2536850776678093E-3</v>
      </c>
      <c r="G133" s="111">
        <f t="shared" si="10"/>
        <v>1.0149689223620587E-3</v>
      </c>
    </row>
    <row r="134" spans="1:7" ht="15.5" x14ac:dyDescent="0.35">
      <c r="A134" s="28">
        <f t="shared" si="9"/>
        <v>17</v>
      </c>
      <c r="B134" s="94" t="str">
        <f t="shared" si="8"/>
        <v>Land (non-system)</v>
      </c>
      <c r="C134" s="111">
        <f t="shared" si="10"/>
        <v>-2.4892129853272323E-2</v>
      </c>
      <c r="D134" s="111">
        <f t="shared" si="10"/>
        <v>-2.0931969035061133E-2</v>
      </c>
      <c r="E134" s="111">
        <f t="shared" si="10"/>
        <v>-1.7462409807699492E-2</v>
      </c>
      <c r="F134" s="111">
        <f t="shared" si="10"/>
        <v>-1.4974949646690527E-2</v>
      </c>
      <c r="G134" s="111">
        <f t="shared" si="10"/>
        <v>-1.0044276835341535E-2</v>
      </c>
    </row>
    <row r="135" spans="1:7" ht="15.5" x14ac:dyDescent="0.35">
      <c r="A135" s="28">
        <f t="shared" si="9"/>
        <v>18</v>
      </c>
      <c r="B135" s="94" t="str">
        <f t="shared" si="8"/>
        <v>Other non system assets</v>
      </c>
      <c r="C135" s="111">
        <f t="shared" si="10"/>
        <v>1.1908604360120176E-4</v>
      </c>
      <c r="D135" s="111">
        <f t="shared" si="10"/>
        <v>1.1321161856398096E-4</v>
      </c>
      <c r="E135" s="111">
        <f t="shared" si="10"/>
        <v>1.0759384218308309E-4</v>
      </c>
      <c r="F135" s="111">
        <f t="shared" si="10"/>
        <v>1.0224913478362217E-4</v>
      </c>
      <c r="G135" s="111">
        <f t="shared" si="10"/>
        <v>9.6917755816677156E-5</v>
      </c>
    </row>
    <row r="136" spans="1:7" ht="15.5" x14ac:dyDescent="0.35">
      <c r="A136" s="28">
        <f t="shared" si="9"/>
        <v>19</v>
      </c>
      <c r="B136" s="94" t="str">
        <f t="shared" si="8"/>
        <v>IT systems</v>
      </c>
      <c r="C136" s="111">
        <f t="shared" si="10"/>
        <v>8.8404948247649943E-4</v>
      </c>
      <c r="D136" s="111">
        <f t="shared" si="10"/>
        <v>1.9282048291900207E-3</v>
      </c>
      <c r="E136" s="111">
        <f t="shared" si="10"/>
        <v>2.6348096667847955E-3</v>
      </c>
      <c r="F136" s="111">
        <f t="shared" si="10"/>
        <v>2.6135141730202756E-3</v>
      </c>
      <c r="G136" s="111">
        <f t="shared" si="10"/>
        <v>2.3127145550280981E-3</v>
      </c>
    </row>
    <row r="137" spans="1:7" ht="15.5" x14ac:dyDescent="0.35">
      <c r="A137" s="28">
        <f t="shared" si="9"/>
        <v>20</v>
      </c>
      <c r="B137" s="94" t="str">
        <f t="shared" si="8"/>
        <v>Motor vehicles</v>
      </c>
      <c r="C137" s="111">
        <f t="shared" si="10"/>
        <v>5.1109089542145675E-3</v>
      </c>
      <c r="D137" s="111">
        <f t="shared" si="10"/>
        <v>5.4759938036534755E-3</v>
      </c>
      <c r="E137" s="111">
        <f t="shared" si="10"/>
        <v>6.4101414624941249E-3</v>
      </c>
      <c r="F137" s="111">
        <f t="shared" si="10"/>
        <v>6.8302003234379802E-3</v>
      </c>
      <c r="G137" s="111">
        <f t="shared" si="10"/>
        <v>6.8905251552025381E-3</v>
      </c>
    </row>
    <row r="138" spans="1:7" ht="15.5" x14ac:dyDescent="0.35">
      <c r="A138" s="28">
        <f t="shared" si="9"/>
        <v>21</v>
      </c>
      <c r="B138" s="94" t="str">
        <f t="shared" si="8"/>
        <v>Buildings (system)</v>
      </c>
      <c r="C138" s="111">
        <f t="shared" si="10"/>
        <v>7.5098206104323951E-3</v>
      </c>
      <c r="D138" s="111">
        <f t="shared" si="10"/>
        <v>9.2397165484288547E-3</v>
      </c>
      <c r="E138" s="111">
        <f t="shared" si="10"/>
        <v>1.0619482024461814E-2</v>
      </c>
      <c r="F138" s="111">
        <f t="shared" si="10"/>
        <v>1.1990404486616592E-2</v>
      </c>
      <c r="G138" s="111">
        <f t="shared" si="10"/>
        <v>1.3419077220573884E-2</v>
      </c>
    </row>
    <row r="139" spans="1:7" ht="15.5" x14ac:dyDescent="0.35">
      <c r="A139" s="28">
        <f t="shared" si="9"/>
        <v>22</v>
      </c>
      <c r="B139" s="94" t="str">
        <f t="shared" si="8"/>
        <v>Buildings (non-system)</v>
      </c>
      <c r="C139" s="111">
        <f t="shared" ref="C139:G142" si="11">IFERROR(C111/C$114,0)</f>
        <v>3.0216605178651299E-2</v>
      </c>
      <c r="D139" s="111">
        <f t="shared" si="11"/>
        <v>3.0201472062370813E-2</v>
      </c>
      <c r="E139" s="111">
        <f t="shared" si="11"/>
        <v>2.9690197658653588E-2</v>
      </c>
      <c r="F139" s="111">
        <f t="shared" si="11"/>
        <v>3.2279427307833876E-2</v>
      </c>
      <c r="G139" s="111">
        <f t="shared" si="11"/>
        <v>3.2857168591577668E-2</v>
      </c>
    </row>
    <row r="140" spans="1:7" ht="15.5" x14ac:dyDescent="0.35">
      <c r="A140" s="28">
        <f t="shared" si="9"/>
        <v>23</v>
      </c>
      <c r="B140" s="94" t="str">
        <f t="shared" si="8"/>
        <v>In-house software</v>
      </c>
      <c r="C140" s="111">
        <f t="shared" si="11"/>
        <v>7.472022988570296E-3</v>
      </c>
      <c r="D140" s="111">
        <f t="shared" si="11"/>
        <v>7.6976651466868981E-3</v>
      </c>
      <c r="E140" s="111">
        <f t="shared" si="11"/>
        <v>8.741104096354247E-3</v>
      </c>
      <c r="F140" s="111">
        <f t="shared" si="11"/>
        <v>8.0601406831688049E-3</v>
      </c>
      <c r="G140" s="111">
        <f t="shared" si="11"/>
        <v>6.7519225749883257E-3</v>
      </c>
    </row>
    <row r="141" spans="1:7" ht="15.5" x14ac:dyDescent="0.35">
      <c r="A141" s="28">
        <f t="shared" si="9"/>
        <v>24</v>
      </c>
      <c r="B141" s="94" t="str">
        <f t="shared" si="8"/>
        <v>Equity raising costs</v>
      </c>
      <c r="C141" s="111">
        <f t="shared" si="11"/>
        <v>1.6715002010123988E-3</v>
      </c>
      <c r="D141" s="111">
        <f t="shared" si="11"/>
        <v>1.6071151192708502E-3</v>
      </c>
      <c r="E141" s="111">
        <f t="shared" si="11"/>
        <v>1.5460657901518796E-3</v>
      </c>
      <c r="F141" s="111">
        <f t="shared" si="11"/>
        <v>1.4886883980965745E-3</v>
      </c>
      <c r="G141" s="111">
        <f t="shared" si="11"/>
        <v>1.4312734526398543E-3</v>
      </c>
    </row>
    <row r="142" spans="1:7" ht="15.5" x14ac:dyDescent="0.35">
      <c r="B142" s="105" t="s">
        <v>11</v>
      </c>
      <c r="C142" s="111">
        <f t="shared" si="11"/>
        <v>1</v>
      </c>
      <c r="D142" s="111">
        <f t="shared" si="11"/>
        <v>1</v>
      </c>
      <c r="E142" s="111">
        <f t="shared" si="11"/>
        <v>1</v>
      </c>
      <c r="F142" s="111">
        <f t="shared" si="11"/>
        <v>1</v>
      </c>
      <c r="G142" s="111">
        <f t="shared" si="11"/>
        <v>1</v>
      </c>
    </row>
    <row r="144" spans="1:7" ht="18" x14ac:dyDescent="0.4">
      <c r="B144" s="103" t="s">
        <v>80</v>
      </c>
    </row>
    <row r="145" spans="1:7" ht="15.5" x14ac:dyDescent="0.35">
      <c r="B145" s="106"/>
    </row>
    <row r="146" spans="1:7" ht="15.5" x14ac:dyDescent="0.35">
      <c r="B146" s="107" t="s">
        <v>72</v>
      </c>
      <c r="C146" s="104" t="str">
        <f>C$34</f>
        <v>2024-25</v>
      </c>
      <c r="D146" s="104" t="str">
        <f>D$34</f>
        <v>2025-26</v>
      </c>
      <c r="E146" s="104" t="str">
        <f>E$34</f>
        <v>2026-27</v>
      </c>
      <c r="F146" s="104" t="str">
        <f>F$34</f>
        <v>2027-28</v>
      </c>
      <c r="G146" s="104" t="str">
        <f>G$34</f>
        <v>2028-29</v>
      </c>
    </row>
    <row r="147" spans="1:7" ht="15.5" x14ac:dyDescent="0.35">
      <c r="A147" s="28">
        <v>2</v>
      </c>
      <c r="B147" s="94" t="str">
        <f>B6</f>
        <v>Sub-transmission lines and cables</v>
      </c>
      <c r="C147" s="110">
        <f>C91*'I4 PTRM Revenue data'!C$16</f>
        <v>46.906389370552105</v>
      </c>
      <c r="D147" s="110">
        <f>D91*'I4 PTRM Revenue data'!C$17*'I4 PTRM Revenue data'!D$16</f>
        <v>47.274611782096379</v>
      </c>
      <c r="E147" s="110">
        <f>E91*'I4 PTRM Revenue data'!D$17*'I4 PTRM Revenue data'!E$16</f>
        <v>47.482964518220285</v>
      </c>
      <c r="F147" s="110">
        <f>F91*'I4 PTRM Revenue data'!E$17*'I4 PTRM Revenue data'!F$16</f>
        <v>47.58621952354153</v>
      </c>
      <c r="G147" s="110">
        <f>G91*'I4 PTRM Revenue data'!F$17*'I4 PTRM Revenue data'!G$16</f>
        <v>48.289779720592477</v>
      </c>
    </row>
    <row r="148" spans="1:7" ht="15.5" x14ac:dyDescent="0.35">
      <c r="A148" s="28">
        <f>A147+1</f>
        <v>3</v>
      </c>
      <c r="B148" s="94" t="str">
        <f t="shared" ref="B148:B169" si="12">B7</f>
        <v>Cable tunnel (dx)</v>
      </c>
      <c r="C148" s="110">
        <f>C92*'I4 PTRM Revenue data'!C$16</f>
        <v>3.8971139078357049</v>
      </c>
      <c r="D148" s="110">
        <f>D92*'I4 PTRM Revenue data'!C$17*'I4 PTRM Revenue data'!D$16</f>
        <v>3.9223170721345131</v>
      </c>
      <c r="E148" s="110">
        <f>E92*'I4 PTRM Revenue data'!D$17*'I4 PTRM Revenue data'!E$16</f>
        <v>3.9470313593633639</v>
      </c>
      <c r="F148" s="110">
        <f>F92*'I4 PTRM Revenue data'!E$17*'I4 PTRM Revenue data'!F$16</f>
        <v>3.9865147249665691</v>
      </c>
      <c r="G148" s="110">
        <f>G92*'I4 PTRM Revenue data'!F$17*'I4 PTRM Revenue data'!G$16</f>
        <v>4.1082338484118219</v>
      </c>
    </row>
    <row r="149" spans="1:7" ht="15.5" x14ac:dyDescent="0.35">
      <c r="A149" s="28">
        <f t="shared" ref="A149:A169" si="13">A148+1</f>
        <v>4</v>
      </c>
      <c r="B149" s="94" t="str">
        <f t="shared" si="12"/>
        <v>Distribution lines and cables</v>
      </c>
      <c r="C149" s="110">
        <f>C93*'I4 PTRM Revenue data'!C$16</f>
        <v>103.00129811579698</v>
      </c>
      <c r="D149" s="110">
        <f>D93*'I4 PTRM Revenue data'!C$17*'I4 PTRM Revenue data'!D$16</f>
        <v>105.62916497834888</v>
      </c>
      <c r="E149" s="110">
        <f>E93*'I4 PTRM Revenue data'!D$17*'I4 PTRM Revenue data'!E$16</f>
        <v>108.53895992940842</v>
      </c>
      <c r="F149" s="110">
        <f>F93*'I4 PTRM Revenue data'!E$17*'I4 PTRM Revenue data'!F$16</f>
        <v>111.45905246355029</v>
      </c>
      <c r="G149" s="110">
        <f>G93*'I4 PTRM Revenue data'!F$17*'I4 PTRM Revenue data'!G$16</f>
        <v>114.50863350454338</v>
      </c>
    </row>
    <row r="150" spans="1:7" ht="15.5" x14ac:dyDescent="0.35">
      <c r="A150" s="28">
        <f t="shared" si="13"/>
        <v>5</v>
      </c>
      <c r="B150" s="94" t="str">
        <f t="shared" si="12"/>
        <v>Substations</v>
      </c>
      <c r="C150" s="110">
        <f>C94*'I4 PTRM Revenue data'!C$16</f>
        <v>100.90869732931615</v>
      </c>
      <c r="D150" s="110">
        <f>D94*'I4 PTRM Revenue data'!C$17*'I4 PTRM Revenue data'!D$16</f>
        <v>102.15475258369243</v>
      </c>
      <c r="E150" s="110">
        <f>E94*'I4 PTRM Revenue data'!D$17*'I4 PTRM Revenue data'!E$16</f>
        <v>103.47868642072244</v>
      </c>
      <c r="F150" s="110">
        <f>F94*'I4 PTRM Revenue data'!E$17*'I4 PTRM Revenue data'!F$16</f>
        <v>104.83797881935951</v>
      </c>
      <c r="G150" s="110">
        <f>G94*'I4 PTRM Revenue data'!F$17*'I4 PTRM Revenue data'!G$16</f>
        <v>106.03724374765797</v>
      </c>
    </row>
    <row r="151" spans="1:7" ht="15.5" x14ac:dyDescent="0.35">
      <c r="A151" s="28">
        <f t="shared" si="13"/>
        <v>6</v>
      </c>
      <c r="B151" s="94" t="str">
        <f t="shared" si="12"/>
        <v>Transformers</v>
      </c>
      <c r="C151" s="110">
        <f>C95*'I4 PTRM Revenue data'!C$16</f>
        <v>17.420393982635531</v>
      </c>
      <c r="D151" s="110">
        <f>D95*'I4 PTRM Revenue data'!C$17*'I4 PTRM Revenue data'!D$16</f>
        <v>17.683494760146576</v>
      </c>
      <c r="E151" s="110">
        <f>E95*'I4 PTRM Revenue data'!D$17*'I4 PTRM Revenue data'!E$16</f>
        <v>17.946148700186853</v>
      </c>
      <c r="F151" s="110">
        <f>F95*'I4 PTRM Revenue data'!E$17*'I4 PTRM Revenue data'!F$16</f>
        <v>18.170541056783627</v>
      </c>
      <c r="G151" s="110">
        <f>G95*'I4 PTRM Revenue data'!F$17*'I4 PTRM Revenue data'!G$16</f>
        <v>18.36289506530191</v>
      </c>
    </row>
    <row r="152" spans="1:7" ht="15.5" x14ac:dyDescent="0.35">
      <c r="A152" s="28">
        <f t="shared" si="13"/>
        <v>7</v>
      </c>
      <c r="B152" s="94" t="str">
        <f t="shared" si="12"/>
        <v>Low Voltage Lines and Cables</v>
      </c>
      <c r="C152" s="110">
        <f>C96*'I4 PTRM Revenue data'!C$16</f>
        <v>61.526603824590644</v>
      </c>
      <c r="D152" s="110">
        <f>D96*'I4 PTRM Revenue data'!C$17*'I4 PTRM Revenue data'!D$16</f>
        <v>65.381368758630558</v>
      </c>
      <c r="E152" s="110">
        <f>E96*'I4 PTRM Revenue data'!D$17*'I4 PTRM Revenue data'!E$16</f>
        <v>69.428231947670696</v>
      </c>
      <c r="F152" s="110">
        <f>F96*'I4 PTRM Revenue data'!E$17*'I4 PTRM Revenue data'!F$16</f>
        <v>73.719469718815034</v>
      </c>
      <c r="G152" s="110">
        <f>G96*'I4 PTRM Revenue data'!F$17*'I4 PTRM Revenue data'!G$16</f>
        <v>78.030160952347003</v>
      </c>
    </row>
    <row r="153" spans="1:7" ht="15.5" x14ac:dyDescent="0.35">
      <c r="A153" s="28">
        <f t="shared" si="13"/>
        <v>8</v>
      </c>
      <c r="B153" s="94" t="str">
        <f t="shared" si="12"/>
        <v>Customer Metering and Load Control</v>
      </c>
      <c r="C153" s="110">
        <f>C97*'I4 PTRM Revenue data'!C$16</f>
        <v>0.35322810774667457</v>
      </c>
      <c r="D153" s="110">
        <f>D97*'I4 PTRM Revenue data'!C$17*'I4 PTRM Revenue data'!D$16</f>
        <v>0.2815291483299503</v>
      </c>
      <c r="E153" s="110">
        <f>E97*'I4 PTRM Revenue data'!D$17*'I4 PTRM Revenue data'!E$16</f>
        <v>0.20616248171530452</v>
      </c>
      <c r="F153" s="110">
        <f>F97*'I4 PTRM Revenue data'!E$17*'I4 PTRM Revenue data'!F$16</f>
        <v>0.12699280699346166</v>
      </c>
      <c r="G153" s="110">
        <f>G97*'I4 PTRM Revenue data'!F$17*'I4 PTRM Revenue data'!G$16</f>
        <v>4.388042810475408E-2</v>
      </c>
    </row>
    <row r="154" spans="1:7" ht="15.5" x14ac:dyDescent="0.35">
      <c r="A154" s="28">
        <f t="shared" si="13"/>
        <v>9</v>
      </c>
      <c r="B154" s="94" t="str">
        <f t="shared" si="12"/>
        <v>Customer Metering (digital)</v>
      </c>
      <c r="C154" s="110">
        <f>C98*'I4 PTRM Revenue data'!C$16</f>
        <v>-7.5930622582049324E-10</v>
      </c>
      <c r="D154" s="110">
        <f>D98*'I4 PTRM Revenue data'!C$17*'I4 PTRM Revenue data'!D$16</f>
        <v>0</v>
      </c>
      <c r="E154" s="110">
        <f>E98*'I4 PTRM Revenue data'!D$17*'I4 PTRM Revenue data'!E$16</f>
        <v>0</v>
      </c>
      <c r="F154" s="110">
        <f>F98*'I4 PTRM Revenue data'!E$17*'I4 PTRM Revenue data'!F$16</f>
        <v>0</v>
      </c>
      <c r="G154" s="110">
        <f>G98*'I4 PTRM Revenue data'!F$17*'I4 PTRM Revenue data'!G$16</f>
        <v>0</v>
      </c>
    </row>
    <row r="155" spans="1:7" ht="15.5" x14ac:dyDescent="0.35">
      <c r="A155" s="28">
        <f t="shared" si="13"/>
        <v>10</v>
      </c>
      <c r="B155" s="94" t="str">
        <f t="shared" si="12"/>
        <v>Communications (digital) - dx</v>
      </c>
      <c r="C155" s="110">
        <f>C99*'I4 PTRM Revenue data'!C$16</f>
        <v>1.951373896671321</v>
      </c>
      <c r="D155" s="110">
        <f>D99*'I4 PTRM Revenue data'!C$17*'I4 PTRM Revenue data'!D$16</f>
        <v>1.6146182349746638</v>
      </c>
      <c r="E155" s="110">
        <f>E99*'I4 PTRM Revenue data'!D$17*'I4 PTRM Revenue data'!E$16</f>
        <v>1.2604657118963467</v>
      </c>
      <c r="F155" s="110">
        <f>F99*'I4 PTRM Revenue data'!E$17*'I4 PTRM Revenue data'!F$16</f>
        <v>0.90412854066146986</v>
      </c>
      <c r="G155" s="110">
        <f>G99*'I4 PTRM Revenue data'!F$17*'I4 PTRM Revenue data'!G$16</f>
        <v>0.58582370778195614</v>
      </c>
    </row>
    <row r="156" spans="1:7" ht="15.5" x14ac:dyDescent="0.35">
      <c r="A156" s="28">
        <f t="shared" si="13"/>
        <v>11</v>
      </c>
      <c r="B156" s="94" t="str">
        <f t="shared" si="12"/>
        <v>Total Communications</v>
      </c>
      <c r="C156" s="110">
        <f>C100*'I4 PTRM Revenue data'!C$16</f>
        <v>-1.2491557515503799E-5</v>
      </c>
      <c r="D156" s="110">
        <f>D100*'I4 PTRM Revenue data'!C$17*'I4 PTRM Revenue data'!D$16</f>
        <v>0</v>
      </c>
      <c r="E156" s="110">
        <f>E100*'I4 PTRM Revenue data'!D$17*'I4 PTRM Revenue data'!E$16</f>
        <v>0</v>
      </c>
      <c r="F156" s="110">
        <f>F100*'I4 PTRM Revenue data'!E$17*'I4 PTRM Revenue data'!F$16</f>
        <v>0</v>
      </c>
      <c r="G156" s="110">
        <f>G100*'I4 PTRM Revenue data'!F$17*'I4 PTRM Revenue data'!G$16</f>
        <v>0</v>
      </c>
    </row>
    <row r="157" spans="1:7" ht="15.5" x14ac:dyDescent="0.35">
      <c r="A157" s="28">
        <f t="shared" si="13"/>
        <v>12</v>
      </c>
      <c r="B157" s="94" t="str">
        <f t="shared" si="12"/>
        <v>System IT (dx)</v>
      </c>
      <c r="C157" s="110">
        <f>C101*'I4 PTRM Revenue data'!C$16</f>
        <v>1.4925368200601989</v>
      </c>
      <c r="D157" s="110">
        <f>D101*'I4 PTRM Revenue data'!C$17*'I4 PTRM Revenue data'!D$16</f>
        <v>2.0815939527009282</v>
      </c>
      <c r="E157" s="110">
        <f>E101*'I4 PTRM Revenue data'!D$17*'I4 PTRM Revenue data'!E$16</f>
        <v>2.3537964295451652</v>
      </c>
      <c r="F157" s="110">
        <f>F101*'I4 PTRM Revenue data'!E$17*'I4 PTRM Revenue data'!F$16</f>
        <v>2.248960581077966</v>
      </c>
      <c r="G157" s="110">
        <f>G101*'I4 PTRM Revenue data'!F$17*'I4 PTRM Revenue data'!G$16</f>
        <v>2.0992284506484644</v>
      </c>
    </row>
    <row r="158" spans="1:7" ht="15.5" x14ac:dyDescent="0.35">
      <c r="A158" s="28">
        <f t="shared" si="13"/>
        <v>13</v>
      </c>
      <c r="B158" s="94" t="str">
        <f t="shared" si="12"/>
        <v>Ancillary substation equipment (dx)</v>
      </c>
      <c r="C158" s="110">
        <f>C102*'I4 PTRM Revenue data'!C$16</f>
        <v>2.8143270613084908</v>
      </c>
      <c r="D158" s="110">
        <f>D102*'I4 PTRM Revenue data'!C$17*'I4 PTRM Revenue data'!D$16</f>
        <v>2.9595775372119566</v>
      </c>
      <c r="E158" s="110">
        <f>E102*'I4 PTRM Revenue data'!D$17*'I4 PTRM Revenue data'!E$16</f>
        <v>2.8821019969554231</v>
      </c>
      <c r="F158" s="110">
        <f>F102*'I4 PTRM Revenue data'!E$17*'I4 PTRM Revenue data'!F$16</f>
        <v>2.8206262195370737</v>
      </c>
      <c r="G158" s="110">
        <f>G102*'I4 PTRM Revenue data'!F$17*'I4 PTRM Revenue data'!G$16</f>
        <v>2.8085454752773735</v>
      </c>
    </row>
    <row r="159" spans="1:7" ht="15.5" x14ac:dyDescent="0.35">
      <c r="A159" s="28">
        <f t="shared" si="13"/>
        <v>14</v>
      </c>
      <c r="B159" s="94" t="str">
        <f t="shared" si="12"/>
        <v>Land and Easements</v>
      </c>
      <c r="C159" s="110">
        <f>C103*'I4 PTRM Revenue data'!C$16</f>
        <v>19.129703866582702</v>
      </c>
      <c r="D159" s="110">
        <f>D103*'I4 PTRM Revenue data'!C$17*'I4 PTRM Revenue data'!D$16</f>
        <v>19.705383957281452</v>
      </c>
      <c r="E159" s="110">
        <f>E103*'I4 PTRM Revenue data'!D$17*'I4 PTRM Revenue data'!E$16</f>
        <v>20.214590799587285</v>
      </c>
      <c r="F159" s="110">
        <f>F103*'I4 PTRM Revenue data'!E$17*'I4 PTRM Revenue data'!F$16</f>
        <v>20.736969432904885</v>
      </c>
      <c r="G159" s="110">
        <f>G103*'I4 PTRM Revenue data'!F$17*'I4 PTRM Revenue data'!G$16</f>
        <v>21.272861794811945</v>
      </c>
    </row>
    <row r="160" spans="1:7" ht="15.5" x14ac:dyDescent="0.35">
      <c r="A160" s="28">
        <f t="shared" si="13"/>
        <v>15</v>
      </c>
      <c r="B160" s="94" t="str">
        <f t="shared" si="12"/>
        <v>Emergency Spares (Major Plant, Excludes Inventory)</v>
      </c>
      <c r="C160" s="110">
        <f>C104*'I4 PTRM Revenue data'!C$16</f>
        <v>0</v>
      </c>
      <c r="D160" s="110">
        <f>D104*'I4 PTRM Revenue data'!C$17*'I4 PTRM Revenue data'!D$16</f>
        <v>0</v>
      </c>
      <c r="E160" s="110">
        <f>E104*'I4 PTRM Revenue data'!D$17*'I4 PTRM Revenue data'!E$16</f>
        <v>0</v>
      </c>
      <c r="F160" s="110">
        <f>F104*'I4 PTRM Revenue data'!E$17*'I4 PTRM Revenue data'!F$16</f>
        <v>0</v>
      </c>
      <c r="G160" s="110">
        <f>G104*'I4 PTRM Revenue data'!F$17*'I4 PTRM Revenue data'!G$16</f>
        <v>0</v>
      </c>
    </row>
    <row r="161" spans="1:7" ht="15.5" x14ac:dyDescent="0.35">
      <c r="A161" s="28">
        <f t="shared" si="13"/>
        <v>16</v>
      </c>
      <c r="B161" s="94" t="str">
        <f t="shared" si="12"/>
        <v>Furniture, fittings, plant and equipment</v>
      </c>
      <c r="C161" s="110">
        <f>C105*'I4 PTRM Revenue data'!C$16</f>
        <v>0.72217076205816111</v>
      </c>
      <c r="D161" s="110">
        <f>D105*'I4 PTRM Revenue data'!C$17*'I4 PTRM Revenue data'!D$16</f>
        <v>0.65811380327784075</v>
      </c>
      <c r="E161" s="110">
        <f>E105*'I4 PTRM Revenue data'!D$17*'I4 PTRM Revenue data'!E$16</f>
        <v>0.58747862591506361</v>
      </c>
      <c r="F161" s="110">
        <f>F105*'I4 PTRM Revenue data'!E$17*'I4 PTRM Revenue data'!F$16</f>
        <v>0.50998902787940981</v>
      </c>
      <c r="G161" s="110">
        <f>G105*'I4 PTRM Revenue data'!F$17*'I4 PTRM Revenue data'!G$16</f>
        <v>0.4253571028594807</v>
      </c>
    </row>
    <row r="162" spans="1:7" ht="15.5" x14ac:dyDescent="0.35">
      <c r="A162" s="28">
        <f t="shared" si="13"/>
        <v>17</v>
      </c>
      <c r="B162" s="94" t="str">
        <f t="shared" si="12"/>
        <v>Land (non-system)</v>
      </c>
      <c r="C162" s="110">
        <f>C106*'I4 PTRM Revenue data'!C$16</f>
        <v>-9.2233500969369455</v>
      </c>
      <c r="D162" s="110">
        <f>D106*'I4 PTRM Revenue data'!C$17*'I4 PTRM Revenue data'!D$16</f>
        <v>-8.0143068181500698</v>
      </c>
      <c r="E162" s="110">
        <f>E106*'I4 PTRM Revenue data'!D$17*'I4 PTRM Revenue data'!E$16</f>
        <v>-6.8981984743351843</v>
      </c>
      <c r="F162" s="110">
        <f>F106*'I4 PTRM Revenue data'!E$17*'I4 PTRM Revenue data'!F$16</f>
        <v>-6.0916893316348579</v>
      </c>
      <c r="G162" s="110">
        <f>G106*'I4 PTRM Revenue data'!F$17*'I4 PTRM Revenue data'!G$16</f>
        <v>-4.2093943970783192</v>
      </c>
    </row>
    <row r="163" spans="1:7" ht="15.5" x14ac:dyDescent="0.35">
      <c r="A163" s="28">
        <f t="shared" si="13"/>
        <v>18</v>
      </c>
      <c r="B163" s="94" t="str">
        <f t="shared" si="12"/>
        <v>Other non system assets</v>
      </c>
      <c r="C163" s="110">
        <f>C107*'I4 PTRM Revenue data'!C$16</f>
        <v>4.4125282901358052E-2</v>
      </c>
      <c r="D163" s="110">
        <f>D107*'I4 PTRM Revenue data'!C$17*'I4 PTRM Revenue data'!D$16</f>
        <v>4.3345785818398895E-2</v>
      </c>
      <c r="E163" s="110">
        <f>E107*'I4 PTRM Revenue data'!D$17*'I4 PTRM Revenue data'!E$16</f>
        <v>4.2502935515117357E-2</v>
      </c>
      <c r="F163" s="110">
        <f>F107*'I4 PTRM Revenue data'!E$17*'I4 PTRM Revenue data'!F$16</f>
        <v>4.1594127407830077E-2</v>
      </c>
      <c r="G163" s="110">
        <f>G107*'I4 PTRM Revenue data'!F$17*'I4 PTRM Revenue data'!G$16</f>
        <v>4.0616668078748093E-2</v>
      </c>
    </row>
    <row r="164" spans="1:7" ht="15.5" x14ac:dyDescent="0.35">
      <c r="A164" s="28">
        <f t="shared" si="13"/>
        <v>19</v>
      </c>
      <c r="B164" s="94" t="str">
        <f t="shared" si="12"/>
        <v>IT systems</v>
      </c>
      <c r="C164" s="110">
        <f>C108*'I4 PTRM Revenue data'!C$16</f>
        <v>0.32756931319096283</v>
      </c>
      <c r="D164" s="110">
        <f>D108*'I4 PTRM Revenue data'!C$17*'I4 PTRM Revenue data'!D$16</f>
        <v>0.73825950551920172</v>
      </c>
      <c r="E164" s="110">
        <f>E108*'I4 PTRM Revenue data'!D$17*'I4 PTRM Revenue data'!E$16</f>
        <v>1.0408322919763682</v>
      </c>
      <c r="F164" s="110">
        <f>F108*'I4 PTRM Revenue data'!E$17*'I4 PTRM Revenue data'!F$16</f>
        <v>1.0631565902715805</v>
      </c>
      <c r="G164" s="110">
        <f>G108*'I4 PTRM Revenue data'!F$17*'I4 PTRM Revenue data'!G$16</f>
        <v>0.96922136352544397</v>
      </c>
    </row>
    <row r="165" spans="1:7" ht="15.5" x14ac:dyDescent="0.35">
      <c r="A165" s="28">
        <f t="shared" si="13"/>
        <v>20</v>
      </c>
      <c r="B165" s="94" t="str">
        <f t="shared" si="12"/>
        <v>Motor vehicles</v>
      </c>
      <c r="C165" s="110">
        <f>C109*'I4 PTRM Revenue data'!C$16</f>
        <v>1.8937593077072046</v>
      </c>
      <c r="D165" s="110">
        <f>D109*'I4 PTRM Revenue data'!C$17*'I4 PTRM Revenue data'!D$16</f>
        <v>2.0966156792635164</v>
      </c>
      <c r="E165" s="110">
        <f>E109*'I4 PTRM Revenue data'!D$17*'I4 PTRM Revenue data'!E$16</f>
        <v>2.5322065249753201</v>
      </c>
      <c r="F165" s="110">
        <f>F109*'I4 PTRM Revenue data'!E$17*'I4 PTRM Revenue data'!F$16</f>
        <v>2.7784706743512402</v>
      </c>
      <c r="G165" s="110">
        <f>G109*'I4 PTRM Revenue data'!F$17*'I4 PTRM Revenue data'!G$16</f>
        <v>2.8877079412208895</v>
      </c>
    </row>
    <row r="166" spans="1:7" ht="15.5" x14ac:dyDescent="0.35">
      <c r="A166" s="28">
        <f t="shared" si="13"/>
        <v>21</v>
      </c>
      <c r="B166" s="94" t="str">
        <f t="shared" si="12"/>
        <v>Buildings (system)</v>
      </c>
      <c r="C166" s="110">
        <f>C110*'I4 PTRM Revenue data'!C$16</f>
        <v>2.7826347148074606</v>
      </c>
      <c r="D166" s="110">
        <f>D110*'I4 PTRM Revenue data'!C$17*'I4 PTRM Revenue data'!D$16</f>
        <v>3.5376472804738759</v>
      </c>
      <c r="E166" s="110">
        <f>E110*'I4 PTRM Revenue data'!D$17*'I4 PTRM Revenue data'!E$16</f>
        <v>4.1950278057884551</v>
      </c>
      <c r="F166" s="110">
        <f>F110*'I4 PTRM Revenue data'!E$17*'I4 PTRM Revenue data'!F$16</f>
        <v>4.8776003136178367</v>
      </c>
      <c r="G166" s="110">
        <f>G110*'I4 PTRM Revenue data'!F$17*'I4 PTRM Revenue data'!G$16</f>
        <v>5.6237187994952658</v>
      </c>
    </row>
    <row r="167" spans="1:7" ht="15.5" x14ac:dyDescent="0.35">
      <c r="A167" s="28">
        <f t="shared" si="13"/>
        <v>22</v>
      </c>
      <c r="B167" s="94" t="str">
        <f t="shared" si="12"/>
        <v>Buildings (non-system)</v>
      </c>
      <c r="C167" s="110">
        <f>C111*'I4 PTRM Revenue data'!C$16</f>
        <v>11.196242746057392</v>
      </c>
      <c r="D167" s="110">
        <f>D111*'I4 PTRM Revenue data'!C$17*'I4 PTRM Revenue data'!D$16</f>
        <v>11.563358567089548</v>
      </c>
      <c r="E167" s="110">
        <f>E111*'I4 PTRM Revenue data'!D$17*'I4 PTRM Revenue data'!E$16</f>
        <v>11.72855742403493</v>
      </c>
      <c r="F167" s="110">
        <f>F111*'I4 PTRM Revenue data'!E$17*'I4 PTRM Revenue data'!F$16</f>
        <v>13.131011963427285</v>
      </c>
      <c r="G167" s="110">
        <f>G111*'I4 PTRM Revenue data'!F$17*'I4 PTRM Revenue data'!G$16</f>
        <v>13.769909336488519</v>
      </c>
    </row>
    <row r="168" spans="1:7" ht="15.5" x14ac:dyDescent="0.35">
      <c r="A168" s="28">
        <f t="shared" si="13"/>
        <v>23</v>
      </c>
      <c r="B168" s="94" t="str">
        <f t="shared" si="12"/>
        <v>In-house software</v>
      </c>
      <c r="C168" s="110">
        <f>C112*'I4 PTRM Revenue data'!C$16</f>
        <v>2.7686294568676724</v>
      </c>
      <c r="D168" s="110">
        <f>D112*'I4 PTRM Revenue data'!C$17*'I4 PTRM Revenue data'!D$16</f>
        <v>2.9472358842875952</v>
      </c>
      <c r="E168" s="110">
        <f>E112*'I4 PTRM Revenue data'!D$17*'I4 PTRM Revenue data'!E$16</f>
        <v>3.4530097280668266</v>
      </c>
      <c r="F168" s="110">
        <f>F112*'I4 PTRM Revenue data'!E$17*'I4 PTRM Revenue data'!F$16</f>
        <v>3.2788005415421617</v>
      </c>
      <c r="G168" s="110">
        <f>G112*'I4 PTRM Revenue data'!F$17*'I4 PTRM Revenue data'!G$16</f>
        <v>2.8296218356566292</v>
      </c>
    </row>
    <row r="169" spans="1:7" ht="15.5" x14ac:dyDescent="0.35">
      <c r="A169" s="28">
        <f t="shared" si="13"/>
        <v>24</v>
      </c>
      <c r="B169" s="94" t="str">
        <f t="shared" si="12"/>
        <v>Equity raising costs</v>
      </c>
      <c r="C169" s="110">
        <f>C113*'I4 PTRM Revenue data'!C$16</f>
        <v>0.61934561774797803</v>
      </c>
      <c r="D169" s="110">
        <f>D113*'I4 PTRM Revenue data'!C$17*'I4 PTRM Revenue data'!D$16</f>
        <v>0.61532260230036318</v>
      </c>
      <c r="E169" s="110">
        <f>E113*'I4 PTRM Revenue data'!D$17*'I4 PTRM Revenue data'!E$16</f>
        <v>0.61074438134793385</v>
      </c>
      <c r="F169" s="110">
        <f>F113*'I4 PTRM Revenue data'!E$17*'I4 PTRM Revenue data'!F$16</f>
        <v>0.60558649256077202</v>
      </c>
      <c r="G169" s="110">
        <f>G113*'I4 PTRM Revenue data'!F$17*'I4 PTRM Revenue data'!G$16</f>
        <v>0.59982361607462431</v>
      </c>
    </row>
    <row r="170" spans="1:7" ht="15.5" x14ac:dyDescent="0.35">
      <c r="B170" s="105" t="s">
        <v>11</v>
      </c>
      <c r="C170" s="109">
        <f>SUM(C147:C169)</f>
        <v>370.53278089518102</v>
      </c>
      <c r="D170" s="109">
        <f>SUM(D147:D169)</f>
        <v>382.87400505542848</v>
      </c>
      <c r="E170" s="109">
        <f>SUM(E147:E169)</f>
        <v>395.03130153855659</v>
      </c>
      <c r="F170" s="109">
        <f>SUM(F147:F169)</f>
        <v>406.79197428761472</v>
      </c>
      <c r="G170" s="109">
        <f>SUM(G147:G169)</f>
        <v>419.08386896180031</v>
      </c>
    </row>
    <row r="172" spans="1:7" ht="18" x14ac:dyDescent="0.4">
      <c r="B172" s="103" t="s">
        <v>81</v>
      </c>
    </row>
    <row r="173" spans="1:7" ht="15.5" x14ac:dyDescent="0.35">
      <c r="B173" s="106"/>
    </row>
    <row r="174" spans="1:7" ht="15.5" x14ac:dyDescent="0.35">
      <c r="B174" s="107" t="s">
        <v>72</v>
      </c>
      <c r="C174" s="104" t="str">
        <f>C$34</f>
        <v>2024-25</v>
      </c>
      <c r="D174" s="104" t="str">
        <f>D$34</f>
        <v>2025-26</v>
      </c>
      <c r="E174" s="104" t="str">
        <f>E$34</f>
        <v>2026-27</v>
      </c>
      <c r="F174" s="104" t="str">
        <f>F$34</f>
        <v>2027-28</v>
      </c>
      <c r="G174" s="104" t="str">
        <f>G$34</f>
        <v>2028-29</v>
      </c>
    </row>
    <row r="175" spans="1:7" ht="15.5" x14ac:dyDescent="0.35">
      <c r="A175" s="28">
        <v>2</v>
      </c>
      <c r="B175" s="94" t="str">
        <f>B6</f>
        <v>Sub-transmission lines and cables</v>
      </c>
      <c r="C175" s="110">
        <f>C63*'I4 PTRM Revenue data'!C$17</f>
        <v>72.603344472084018</v>
      </c>
      <c r="D175" s="110">
        <f>D63*'I4 PTRM Revenue data'!D$17</f>
        <v>75.261911862822444</v>
      </c>
      <c r="E175" s="110">
        <f>E63*'I4 PTRM Revenue data'!E$17</f>
        <v>77.888839803988688</v>
      </c>
      <c r="F175" s="110">
        <f>F63*'I4 PTRM Revenue data'!F$17</f>
        <v>80.536386954735477</v>
      </c>
      <c r="G175" s="110">
        <f>G63*'I4 PTRM Revenue data'!G$17</f>
        <v>83.85417301474213</v>
      </c>
    </row>
    <row r="176" spans="1:7" ht="15.5" x14ac:dyDescent="0.35">
      <c r="A176" s="28">
        <f>A175+1</f>
        <v>3</v>
      </c>
      <c r="B176" s="94" t="str">
        <f t="shared" ref="B176:B197" si="14">B7</f>
        <v>Cable tunnel (dx)</v>
      </c>
      <c r="C176" s="110">
        <f>C64*'I4 PTRM Revenue data'!C$17</f>
        <v>2.8531373777119966</v>
      </c>
      <c r="D176" s="110">
        <f>D64*'I4 PTRM Revenue data'!D$17</f>
        <v>2.922016407098821</v>
      </c>
      <c r="E176" s="110">
        <f>E64*'I4 PTRM Revenue data'!E$17</f>
        <v>2.9929010071626792</v>
      </c>
      <c r="F176" s="110">
        <f>F64*'I4 PTRM Revenue data'!F$17</f>
        <v>3.0751229432281786</v>
      </c>
      <c r="G176" s="110">
        <f>G64*'I4 PTRM Revenue data'!G$17</f>
        <v>3.2097928654931143</v>
      </c>
    </row>
    <row r="177" spans="1:7" ht="15.5" x14ac:dyDescent="0.35">
      <c r="A177" s="28">
        <f t="shared" ref="A177:A197" si="15">A176+1</f>
        <v>4</v>
      </c>
      <c r="B177" s="94" t="str">
        <f t="shared" si="14"/>
        <v>Distribution lines and cables</v>
      </c>
      <c r="C177" s="110">
        <f>C65*'I4 PTRM Revenue data'!C$17</f>
        <v>107.70361989328539</v>
      </c>
      <c r="D177" s="110">
        <f>D65*'I4 PTRM Revenue data'!D$17</f>
        <v>112.3077036342581</v>
      </c>
      <c r="E177" s="110">
        <f>E65*'I4 PTRM Revenue data'!E$17</f>
        <v>117.26390168763814</v>
      </c>
      <c r="F177" s="110">
        <f>F65*'I4 PTRM Revenue data'!F$17</f>
        <v>122.38339116517658</v>
      </c>
      <c r="G177" s="110">
        <f>G65*'I4 PTRM Revenue data'!G$17</f>
        <v>127.75994275769084</v>
      </c>
    </row>
    <row r="178" spans="1:7" ht="15.5" x14ac:dyDescent="0.35">
      <c r="A178" s="28">
        <f t="shared" si="15"/>
        <v>5</v>
      </c>
      <c r="B178" s="94" t="str">
        <f t="shared" si="14"/>
        <v>Substations</v>
      </c>
      <c r="C178" s="110">
        <f>C66*'I4 PTRM Revenue data'!C$17</f>
        <v>150.12316492438268</v>
      </c>
      <c r="D178" s="110">
        <f>D66*'I4 PTRM Revenue data'!D$17</f>
        <v>155.95182684042985</v>
      </c>
      <c r="E178" s="110">
        <f>E66*'I4 PTRM Revenue data'!E$17</f>
        <v>162.09192204071911</v>
      </c>
      <c r="F178" s="110">
        <f>F66*'I4 PTRM Revenue data'!F$17</f>
        <v>168.51756772655739</v>
      </c>
      <c r="G178" s="110">
        <f>G66*'I4 PTRM Revenue data'!G$17</f>
        <v>175.06417941147629</v>
      </c>
    </row>
    <row r="179" spans="1:7" ht="15.5" x14ac:dyDescent="0.35">
      <c r="A179" s="28">
        <f t="shared" si="15"/>
        <v>6</v>
      </c>
      <c r="B179" s="94" t="str">
        <f t="shared" si="14"/>
        <v>Transformers</v>
      </c>
      <c r="C179" s="110">
        <f>C67*'I4 PTRM Revenue data'!C$17</f>
        <v>31.206366220314585</v>
      </c>
      <c r="D179" s="110">
        <f>D67*'I4 PTRM Revenue data'!D$17</f>
        <v>32.510654395361009</v>
      </c>
      <c r="E179" s="110">
        <f>E67*'I4 PTRM Revenue data'!E$17</f>
        <v>33.869254866975389</v>
      </c>
      <c r="F179" s="110">
        <f>F67*'I4 PTRM Revenue data'!F$17</f>
        <v>35.249741473749197</v>
      </c>
      <c r="G179" s="110">
        <f>G67*'I4 PTRM Revenue data'!G$17</f>
        <v>36.65973833852064</v>
      </c>
    </row>
    <row r="180" spans="1:7" ht="15.5" x14ac:dyDescent="0.35">
      <c r="A180" s="28">
        <f t="shared" si="15"/>
        <v>7</v>
      </c>
      <c r="B180" s="94" t="str">
        <f t="shared" si="14"/>
        <v>Low Voltage Lines and Cables</v>
      </c>
      <c r="C180" s="110">
        <f>C68*'I4 PTRM Revenue data'!C$17</f>
        <v>71.684352690323365</v>
      </c>
      <c r="D180" s="110">
        <f>D68*'I4 PTRM Revenue data'!D$17</f>
        <v>76.755052645391302</v>
      </c>
      <c r="E180" s="110">
        <f>E68*'I4 PTRM Revenue data'!E$17</f>
        <v>82.128577539836002</v>
      </c>
      <c r="F180" s="110">
        <f>F68*'I4 PTRM Revenue data'!F$17</f>
        <v>87.857003604815063</v>
      </c>
      <c r="G180" s="110">
        <f>G68*'I4 PTRM Revenue data'!G$17</f>
        <v>93.7678362713784</v>
      </c>
    </row>
    <row r="181" spans="1:7" ht="15.5" x14ac:dyDescent="0.35">
      <c r="A181" s="28">
        <f t="shared" si="15"/>
        <v>8</v>
      </c>
      <c r="B181" s="94" t="str">
        <f t="shared" si="14"/>
        <v>Customer Metering and Load Control</v>
      </c>
      <c r="C181" s="110">
        <f>C69*'I4 PTRM Revenue data'!C$17</f>
        <v>3.3231738644742177</v>
      </c>
      <c r="D181" s="110">
        <f>D69*'I4 PTRM Revenue data'!D$17</f>
        <v>3.403400281910943</v>
      </c>
      <c r="E181" s="110">
        <f>E69*'I4 PTRM Revenue data'!E$17</f>
        <v>3.4855634857805233</v>
      </c>
      <c r="F181" s="110">
        <f>F69*'I4 PTRM Revenue data'!F$17</f>
        <v>3.5697102330217119</v>
      </c>
      <c r="G181" s="110">
        <f>G69*'I4 PTRM Revenue data'!G$17</f>
        <v>1.8615147001552439</v>
      </c>
    </row>
    <row r="182" spans="1:7" ht="15.5" x14ac:dyDescent="0.35">
      <c r="A182" s="28">
        <f t="shared" si="15"/>
        <v>9</v>
      </c>
      <c r="B182" s="94" t="str">
        <f t="shared" si="14"/>
        <v>Customer Metering (digital)</v>
      </c>
      <c r="C182" s="110">
        <f>C70*'I4 PTRM Revenue data'!C$17</f>
        <v>-3.2211621876950607E-8</v>
      </c>
      <c r="D182" s="110">
        <f>D70*'I4 PTRM Revenue data'!D$17</f>
        <v>0</v>
      </c>
      <c r="E182" s="110">
        <f>E70*'I4 PTRM Revenue data'!E$17</f>
        <v>0</v>
      </c>
      <c r="F182" s="110">
        <f>F70*'I4 PTRM Revenue data'!F$17</f>
        <v>0</v>
      </c>
      <c r="G182" s="110">
        <f>G70*'I4 PTRM Revenue data'!G$17</f>
        <v>0</v>
      </c>
    </row>
    <row r="183" spans="1:7" ht="15.5" x14ac:dyDescent="0.35">
      <c r="A183" s="28">
        <f t="shared" si="15"/>
        <v>10</v>
      </c>
      <c r="B183" s="94" t="str">
        <f t="shared" si="14"/>
        <v>Communications (digital) - dx</v>
      </c>
      <c r="C183" s="110">
        <f>C71*'I4 PTRM Revenue data'!C$17</f>
        <v>15.900614675703762</v>
      </c>
      <c r="D183" s="110">
        <f>D71*'I4 PTRM Revenue data'!D$17</f>
        <v>16.284479439479931</v>
      </c>
      <c r="E183" s="110">
        <f>E71*'I4 PTRM Revenue data'!E$17</f>
        <v>16.020820370913373</v>
      </c>
      <c r="F183" s="110">
        <f>F71*'I4 PTRM Revenue data'!F$17</f>
        <v>14.0890909926531</v>
      </c>
      <c r="G183" s="110">
        <f>G71*'I4 PTRM Revenue data'!G$17</f>
        <v>14.429222848937851</v>
      </c>
    </row>
    <row r="184" spans="1:7" ht="15.5" x14ac:dyDescent="0.35">
      <c r="A184" s="28">
        <f t="shared" si="15"/>
        <v>11</v>
      </c>
      <c r="B184" s="94" t="str">
        <f t="shared" si="14"/>
        <v>Total Communications</v>
      </c>
      <c r="C184" s="110">
        <f>C72*'I4 PTRM Revenue data'!C$17</f>
        <v>-5.2992233391579437E-4</v>
      </c>
      <c r="D184" s="110">
        <f>D72*'I4 PTRM Revenue data'!D$17</f>
        <v>0</v>
      </c>
      <c r="E184" s="110">
        <f>E72*'I4 PTRM Revenue data'!E$17</f>
        <v>0</v>
      </c>
      <c r="F184" s="110">
        <f>F72*'I4 PTRM Revenue data'!F$17</f>
        <v>0</v>
      </c>
      <c r="G184" s="110">
        <f>G72*'I4 PTRM Revenue data'!G$17</f>
        <v>0</v>
      </c>
    </row>
    <row r="185" spans="1:7" ht="15.5" x14ac:dyDescent="0.35">
      <c r="A185" s="28">
        <f t="shared" si="15"/>
        <v>12</v>
      </c>
      <c r="B185" s="94" t="str">
        <f t="shared" si="14"/>
        <v>System IT (dx)</v>
      </c>
      <c r="C185" s="110">
        <f>C73*'I4 PTRM Revenue data'!C$17</f>
        <v>6.3040759944582954</v>
      </c>
      <c r="D185" s="110">
        <f>D73*'I4 PTRM Revenue data'!D$17</f>
        <v>9.2012503026231869</v>
      </c>
      <c r="E185" s="110">
        <f>E73*'I4 PTRM Revenue data'!E$17</f>
        <v>22.052980218870836</v>
      </c>
      <c r="F185" s="110">
        <f>F73*'I4 PTRM Revenue data'!F$17</f>
        <v>24.264013101428475</v>
      </c>
      <c r="G185" s="110">
        <f>G73*'I4 PTRM Revenue data'!G$17</f>
        <v>26.040816276006588</v>
      </c>
    </row>
    <row r="186" spans="1:7" ht="15.5" x14ac:dyDescent="0.35">
      <c r="A186" s="28">
        <f t="shared" si="15"/>
        <v>13</v>
      </c>
      <c r="B186" s="94" t="str">
        <f t="shared" si="14"/>
        <v>Ancillary substation equipment (dx)</v>
      </c>
      <c r="C186" s="110">
        <f>C74*'I4 PTRM Revenue data'!C$17</f>
        <v>13.335407990250742</v>
      </c>
      <c r="D186" s="110">
        <f>D74*'I4 PTRM Revenue data'!D$17</f>
        <v>14.786475143111677</v>
      </c>
      <c r="E186" s="110">
        <f>E74*'I4 PTRM Revenue data'!E$17</f>
        <v>15.731823925254027</v>
      </c>
      <c r="F186" s="110">
        <f>F74*'I4 PTRM Revenue data'!F$17</f>
        <v>16.815079236121726</v>
      </c>
      <c r="G186" s="110">
        <f>G74*'I4 PTRM Revenue data'!G$17</f>
        <v>18.142340919439441</v>
      </c>
    </row>
    <row r="187" spans="1:7" ht="15.5" x14ac:dyDescent="0.35">
      <c r="A187" s="28">
        <f t="shared" si="15"/>
        <v>14</v>
      </c>
      <c r="B187" s="94" t="str">
        <f t="shared" si="14"/>
        <v>Land and Easements</v>
      </c>
      <c r="C187" s="110">
        <f>C75*'I4 PTRM Revenue data'!C$17</f>
        <v>0</v>
      </c>
      <c r="D187" s="110">
        <f>D75*'I4 PTRM Revenue data'!D$17</f>
        <v>0</v>
      </c>
      <c r="E187" s="110">
        <f>E75*'I4 PTRM Revenue data'!E$17</f>
        <v>0</v>
      </c>
      <c r="F187" s="110">
        <f>F75*'I4 PTRM Revenue data'!F$17</f>
        <v>0</v>
      </c>
      <c r="G187" s="110">
        <f>G75*'I4 PTRM Revenue data'!G$17</f>
        <v>0</v>
      </c>
    </row>
    <row r="188" spans="1:7" ht="15.5" x14ac:dyDescent="0.35">
      <c r="A188" s="28">
        <f t="shared" si="15"/>
        <v>15</v>
      </c>
      <c r="B188" s="94" t="str">
        <f t="shared" si="14"/>
        <v>Emergency Spares (Major Plant, Excludes Inventory)</v>
      </c>
      <c r="C188" s="110">
        <f>C76*'I4 PTRM Revenue data'!C$17</f>
        <v>0</v>
      </c>
      <c r="D188" s="110">
        <f>D76*'I4 PTRM Revenue data'!D$17</f>
        <v>0</v>
      </c>
      <c r="E188" s="110">
        <f>E76*'I4 PTRM Revenue data'!E$17</f>
        <v>0</v>
      </c>
      <c r="F188" s="110">
        <f>F76*'I4 PTRM Revenue data'!F$17</f>
        <v>0</v>
      </c>
      <c r="G188" s="110">
        <f>G76*'I4 PTRM Revenue data'!G$17</f>
        <v>0</v>
      </c>
    </row>
    <row r="189" spans="1:7" ht="15.5" x14ac:dyDescent="0.35">
      <c r="A189" s="28">
        <f t="shared" si="15"/>
        <v>16</v>
      </c>
      <c r="B189" s="94" t="str">
        <f t="shared" si="14"/>
        <v>Furniture, fittings, plant and equipment</v>
      </c>
      <c r="C189" s="110">
        <f>C77*'I4 PTRM Revenue data'!C$17</f>
        <v>4.9095190786030738</v>
      </c>
      <c r="D189" s="110">
        <f>D77*'I4 PTRM Revenue data'!D$17</f>
        <v>5.1181256786446134</v>
      </c>
      <c r="E189" s="110">
        <f>E77*'I4 PTRM Revenue data'!E$17</f>
        <v>5.331778791705589</v>
      </c>
      <c r="F189" s="110">
        <f>F77*'I4 PTRM Revenue data'!F$17</f>
        <v>5.5506110401899971</v>
      </c>
      <c r="G189" s="110">
        <f>G77*'I4 PTRM Revenue data'!G$17</f>
        <v>5.7747537854231226</v>
      </c>
    </row>
    <row r="190" spans="1:7" ht="15.5" x14ac:dyDescent="0.35">
      <c r="A190" s="28">
        <f t="shared" si="15"/>
        <v>17</v>
      </c>
      <c r="B190" s="94" t="str">
        <f t="shared" si="14"/>
        <v>Land (non-system)</v>
      </c>
      <c r="C190" s="110">
        <f>C78*'I4 PTRM Revenue data'!C$17</f>
        <v>-78.255400959007943</v>
      </c>
      <c r="D190" s="110">
        <f>D78*'I4 PTRM Revenue data'!D$17</f>
        <v>-80.144604088320889</v>
      </c>
      <c r="E190" s="110">
        <f>E78*'I4 PTRM Revenue data'!E$17</f>
        <v>-82.079415423841539</v>
      </c>
      <c r="F190" s="110">
        <f>F78*'I4 PTRM Revenue data'!F$17</f>
        <v>-84.060936016294008</v>
      </c>
      <c r="G190" s="110">
        <f>G78*'I4 PTRM Revenue data'!G$17</f>
        <v>-86.090293497423602</v>
      </c>
    </row>
    <row r="191" spans="1:7" ht="15.5" x14ac:dyDescent="0.35">
      <c r="A191" s="28">
        <f t="shared" si="15"/>
        <v>18</v>
      </c>
      <c r="B191" s="94" t="str">
        <f t="shared" si="14"/>
        <v>Other non system assets</v>
      </c>
      <c r="C191" s="110">
        <f>C79*'I4 PTRM Revenue data'!C$17</f>
        <v>7.6413953096145099E-2</v>
      </c>
      <c r="D191" s="110">
        <f>D79*'I4 PTRM Revenue data'!D$17</f>
        <v>7.8258700903239345E-2</v>
      </c>
      <c r="E191" s="110">
        <f>E79*'I4 PTRM Revenue data'!E$17</f>
        <v>8.0147983698171429E-2</v>
      </c>
      <c r="F191" s="110">
        <f>F79*'I4 PTRM Revenue data'!F$17</f>
        <v>8.2082876622559142E-2</v>
      </c>
      <c r="G191" s="110">
        <f>G79*'I4 PTRM Revenue data'!G$17</f>
        <v>8.4064480773556702E-2</v>
      </c>
    </row>
    <row r="192" spans="1:7" ht="15.5" x14ac:dyDescent="0.35">
      <c r="A192" s="28">
        <f t="shared" si="15"/>
        <v>19</v>
      </c>
      <c r="B192" s="94" t="str">
        <f t="shared" si="14"/>
        <v>IT systems</v>
      </c>
      <c r="C192" s="110">
        <f>C80*'I4 PTRM Revenue data'!C$17</f>
        <v>-0.74888730149873173</v>
      </c>
      <c r="D192" s="110">
        <f>D80*'I4 PTRM Revenue data'!D$17</f>
        <v>8.5312648386794567</v>
      </c>
      <c r="E192" s="110">
        <f>E80*'I4 PTRM Revenue data'!E$17</f>
        <v>12.456676158527911</v>
      </c>
      <c r="F192" s="110">
        <f>F80*'I4 PTRM Revenue data'!F$17</f>
        <v>13.942557308614424</v>
      </c>
      <c r="G192" s="110">
        <f>G80*'I4 PTRM Revenue data'!G$17</f>
        <v>13.746421678302342</v>
      </c>
    </row>
    <row r="193" spans="1:7" ht="15.5" x14ac:dyDescent="0.35">
      <c r="A193" s="28">
        <f t="shared" si="15"/>
        <v>20</v>
      </c>
      <c r="B193" s="94" t="str">
        <f t="shared" si="14"/>
        <v>Motor vehicles</v>
      </c>
      <c r="C193" s="110">
        <f>C81*'I4 PTRM Revenue data'!C$17</f>
        <v>15.824279149784088</v>
      </c>
      <c r="D193" s="110">
        <f>D81*'I4 PTRM Revenue data'!D$17</f>
        <v>10.389070213561734</v>
      </c>
      <c r="E193" s="110">
        <f>E81*'I4 PTRM Revenue data'!E$17</f>
        <v>13.272734417318079</v>
      </c>
      <c r="F193" s="110">
        <f>F81*'I4 PTRM Revenue data'!F$17</f>
        <v>15.686730551728834</v>
      </c>
      <c r="G193" s="110">
        <f>G81*'I4 PTRM Revenue data'!G$17</f>
        <v>17.808273539526567</v>
      </c>
    </row>
    <row r="194" spans="1:7" ht="15.5" x14ac:dyDescent="0.35">
      <c r="A194" s="28">
        <f t="shared" si="15"/>
        <v>21</v>
      </c>
      <c r="B194" s="94" t="str">
        <f t="shared" si="14"/>
        <v>Buildings (system)</v>
      </c>
      <c r="C194" s="110">
        <f>C82*'I4 PTRM Revenue data'!C$17</f>
        <v>2.6251659559239142</v>
      </c>
      <c r="D194" s="110">
        <f>D82*'I4 PTRM Revenue data'!D$17</f>
        <v>3.3688633043519571</v>
      </c>
      <c r="E194" s="110">
        <f>E82*'I4 PTRM Revenue data'!E$17</f>
        <v>4.0418483887875558</v>
      </c>
      <c r="F194" s="110">
        <f>F82*'I4 PTRM Revenue data'!F$17</f>
        <v>4.7542362176329762</v>
      </c>
      <c r="G194" s="110">
        <f>G82*'I4 PTRM Revenue data'!G$17</f>
        <v>5.542023391363629</v>
      </c>
    </row>
    <row r="195" spans="1:7" ht="15.5" x14ac:dyDescent="0.35">
      <c r="A195" s="28">
        <f t="shared" si="15"/>
        <v>22</v>
      </c>
      <c r="B195" s="94" t="str">
        <f t="shared" si="14"/>
        <v>Buildings (non-system)</v>
      </c>
      <c r="C195" s="110">
        <f>C83*'I4 PTRM Revenue data'!C$17</f>
        <v>18.127904282945291</v>
      </c>
      <c r="D195" s="110">
        <f>D83*'I4 PTRM Revenue data'!D$17</f>
        <v>19.196800587188253</v>
      </c>
      <c r="E195" s="110">
        <f>E83*'I4 PTRM Revenue data'!E$17</f>
        <v>20.073022656610704</v>
      </c>
      <c r="F195" s="110">
        <f>F83*'I4 PTRM Revenue data'!F$17</f>
        <v>22.452029191050659</v>
      </c>
      <c r="G195" s="110">
        <f>G83*'I4 PTRM Revenue data'!G$17</f>
        <v>24.014455643741861</v>
      </c>
    </row>
    <row r="196" spans="1:7" ht="15.5" x14ac:dyDescent="0.35">
      <c r="A196" s="28">
        <f t="shared" si="15"/>
        <v>23</v>
      </c>
      <c r="B196" s="94" t="str">
        <f t="shared" si="14"/>
        <v>In-house software</v>
      </c>
      <c r="C196" s="110">
        <f>C84*'I4 PTRM Revenue data'!C$17</f>
        <v>40.724724199435663</v>
      </c>
      <c r="D196" s="110">
        <f>D84*'I4 PTRM Revenue data'!D$17</f>
        <v>39.848649655940328</v>
      </c>
      <c r="E196" s="110">
        <f>E84*'I4 PTRM Revenue data'!E$17</f>
        <v>45.792341983235183</v>
      </c>
      <c r="F196" s="110">
        <f>F84*'I4 PTRM Revenue data'!F$17</f>
        <v>47.467174751918002</v>
      </c>
      <c r="G196" s="110">
        <f>G84*'I4 PTRM Revenue data'!G$17</f>
        <v>42.139339526889785</v>
      </c>
    </row>
    <row r="197" spans="1:7" ht="15.5" x14ac:dyDescent="0.35">
      <c r="A197" s="28">
        <f t="shared" si="15"/>
        <v>24</v>
      </c>
      <c r="B197" s="94" t="str">
        <f t="shared" si="14"/>
        <v>Equity raising costs</v>
      </c>
      <c r="C197" s="110">
        <f>C85*'I4 PTRM Revenue data'!C$17</f>
        <v>0.785988728820884</v>
      </c>
      <c r="D197" s="110">
        <f>D85*'I4 PTRM Revenue data'!D$17</f>
        <v>0.80496367940443458</v>
      </c>
      <c r="E197" s="110">
        <f>E85*'I4 PTRM Revenue data'!E$17</f>
        <v>0.82439671384650104</v>
      </c>
      <c r="F197" s="110">
        <f>F85*'I4 PTRM Revenue data'!F$17</f>
        <v>0.84429889098070232</v>
      </c>
      <c r="G197" s="110">
        <f>G85*'I4 PTRM Revenue data'!G$17</f>
        <v>0.86468153661754121</v>
      </c>
    </row>
    <row r="198" spans="1:7" ht="15.5" x14ac:dyDescent="0.35">
      <c r="B198" s="105" t="s">
        <v>11</v>
      </c>
      <c r="C198" s="109">
        <f>SUM(C175:C197)</f>
        <v>479.10643523654596</v>
      </c>
      <c r="D198" s="109">
        <f>SUM(D175:D197)</f>
        <v>506.57616352284037</v>
      </c>
      <c r="E198" s="109">
        <f>SUM(E175:E197)</f>
        <v>553.32011661702688</v>
      </c>
      <c r="F198" s="109">
        <f>SUM(F175:F197)</f>
        <v>583.07589224393109</v>
      </c>
      <c r="G198" s="109">
        <f>SUM(G175:G197)</f>
        <v>604.67327748905541</v>
      </c>
    </row>
    <row r="200" spans="1:7" ht="18" x14ac:dyDescent="0.4">
      <c r="B200" s="103" t="s">
        <v>82</v>
      </c>
    </row>
    <row r="201" spans="1:7" ht="15.5" x14ac:dyDescent="0.35">
      <c r="B201" s="106"/>
    </row>
    <row r="202" spans="1:7" ht="15.5" x14ac:dyDescent="0.35">
      <c r="B202" s="107" t="s">
        <v>72</v>
      </c>
      <c r="C202" s="104" t="str">
        <f>C$34</f>
        <v>2024-25</v>
      </c>
      <c r="D202" s="104" t="str">
        <f>D$34</f>
        <v>2025-26</v>
      </c>
      <c r="E202" s="104" t="str">
        <f>E$34</f>
        <v>2026-27</v>
      </c>
      <c r="F202" s="104" t="str">
        <f>F$34</f>
        <v>2027-28</v>
      </c>
      <c r="G202" s="104" t="str">
        <f>G$34</f>
        <v>2028-29</v>
      </c>
    </row>
    <row r="203" spans="1:7" ht="15.5" x14ac:dyDescent="0.35">
      <c r="A203" s="28">
        <v>2</v>
      </c>
      <c r="B203" s="94" t="str">
        <f>B6</f>
        <v>Sub-transmission lines and cables</v>
      </c>
      <c r="C203" s="110">
        <f t="shared" ref="C203:G212" si="16">C175-C147</f>
        <v>25.696955101531913</v>
      </c>
      <c r="D203" s="110">
        <f t="shared" si="16"/>
        <v>27.987300080726065</v>
      </c>
      <c r="E203" s="110">
        <f t="shared" si="16"/>
        <v>30.405875285768403</v>
      </c>
      <c r="F203" s="110">
        <f t="shared" si="16"/>
        <v>32.950167431193947</v>
      </c>
      <c r="G203" s="110">
        <f t="shared" si="16"/>
        <v>35.564393294149653</v>
      </c>
    </row>
    <row r="204" spans="1:7" ht="15.5" x14ac:dyDescent="0.35">
      <c r="A204" s="28">
        <f>A203+1</f>
        <v>3</v>
      </c>
      <c r="B204" s="94" t="str">
        <f t="shared" ref="B204:B225" si="17">B7</f>
        <v>Cable tunnel (dx)</v>
      </c>
      <c r="C204" s="110">
        <f t="shared" si="16"/>
        <v>-1.0439765301237083</v>
      </c>
      <c r="D204" s="110">
        <f t="shared" si="16"/>
        <v>-1.000300665035692</v>
      </c>
      <c r="E204" s="110">
        <f t="shared" si="16"/>
        <v>-0.95413035220068476</v>
      </c>
      <c r="F204" s="110">
        <f t="shared" si="16"/>
        <v>-0.91139178173839053</v>
      </c>
      <c r="G204" s="110">
        <f t="shared" si="16"/>
        <v>-0.89844098291870766</v>
      </c>
    </row>
    <row r="205" spans="1:7" ht="15.5" x14ac:dyDescent="0.35">
      <c r="A205" s="28">
        <f t="shared" ref="A205:A225" si="18">A204+1</f>
        <v>4</v>
      </c>
      <c r="B205" s="94" t="str">
        <f t="shared" si="17"/>
        <v>Distribution lines and cables</v>
      </c>
      <c r="C205" s="110">
        <f t="shared" si="16"/>
        <v>4.7023217774884074</v>
      </c>
      <c r="D205" s="110">
        <f t="shared" si="16"/>
        <v>6.6785386559092217</v>
      </c>
      <c r="E205" s="110">
        <f t="shared" si="16"/>
        <v>8.7249417582297184</v>
      </c>
      <c r="F205" s="110">
        <f t="shared" si="16"/>
        <v>10.924338701626283</v>
      </c>
      <c r="G205" s="110">
        <f t="shared" si="16"/>
        <v>13.251309253147454</v>
      </c>
    </row>
    <row r="206" spans="1:7" ht="15.5" x14ac:dyDescent="0.35">
      <c r="A206" s="28">
        <f t="shared" si="18"/>
        <v>5</v>
      </c>
      <c r="B206" s="94" t="str">
        <f t="shared" si="17"/>
        <v>Substations</v>
      </c>
      <c r="C206" s="110">
        <f t="shared" si="16"/>
        <v>49.214467595066523</v>
      </c>
      <c r="D206" s="110">
        <f t="shared" si="16"/>
        <v>53.797074256737417</v>
      </c>
      <c r="E206" s="110">
        <f t="shared" si="16"/>
        <v>58.613235619996672</v>
      </c>
      <c r="F206" s="110">
        <f t="shared" si="16"/>
        <v>63.679588907197882</v>
      </c>
      <c r="G206" s="110">
        <f t="shared" si="16"/>
        <v>69.026935663818321</v>
      </c>
    </row>
    <row r="207" spans="1:7" ht="15.5" x14ac:dyDescent="0.35">
      <c r="A207" s="28">
        <f t="shared" si="18"/>
        <v>6</v>
      </c>
      <c r="B207" s="94" t="str">
        <f t="shared" si="17"/>
        <v>Transformers</v>
      </c>
      <c r="C207" s="110">
        <f t="shared" si="16"/>
        <v>13.785972237679054</v>
      </c>
      <c r="D207" s="110">
        <f t="shared" si="16"/>
        <v>14.827159635214432</v>
      </c>
      <c r="E207" s="110">
        <f t="shared" si="16"/>
        <v>15.923106166788536</v>
      </c>
      <c r="F207" s="110">
        <f t="shared" si="16"/>
        <v>17.07920041696557</v>
      </c>
      <c r="G207" s="110">
        <f t="shared" si="16"/>
        <v>18.29684327321873</v>
      </c>
    </row>
    <row r="208" spans="1:7" ht="15.5" x14ac:dyDescent="0.35">
      <c r="A208" s="28">
        <f t="shared" si="18"/>
        <v>7</v>
      </c>
      <c r="B208" s="94" t="str">
        <f t="shared" si="17"/>
        <v>Low Voltage Lines and Cables</v>
      </c>
      <c r="C208" s="110">
        <f t="shared" si="16"/>
        <v>10.157748865732721</v>
      </c>
      <c r="D208" s="110">
        <f t="shared" si="16"/>
        <v>11.373683886760745</v>
      </c>
      <c r="E208" s="110">
        <f t="shared" si="16"/>
        <v>12.700345592165306</v>
      </c>
      <c r="F208" s="110">
        <f t="shared" si="16"/>
        <v>14.137533886000028</v>
      </c>
      <c r="G208" s="110">
        <f t="shared" si="16"/>
        <v>15.737675319031396</v>
      </c>
    </row>
    <row r="209" spans="1:7" ht="15.5" x14ac:dyDescent="0.35">
      <c r="A209" s="28">
        <f t="shared" si="18"/>
        <v>8</v>
      </c>
      <c r="B209" s="94" t="str">
        <f t="shared" si="17"/>
        <v>Customer Metering and Load Control</v>
      </c>
      <c r="C209" s="110">
        <f t="shared" si="16"/>
        <v>2.9699457567275429</v>
      </c>
      <c r="D209" s="110">
        <f t="shared" si="16"/>
        <v>3.1218711335809926</v>
      </c>
      <c r="E209" s="110">
        <f t="shared" si="16"/>
        <v>3.2794010040652188</v>
      </c>
      <c r="F209" s="110">
        <f t="shared" si="16"/>
        <v>3.44271742602825</v>
      </c>
      <c r="G209" s="110">
        <f t="shared" si="16"/>
        <v>1.8176342720504899</v>
      </c>
    </row>
    <row r="210" spans="1:7" ht="15.5" x14ac:dyDescent="0.35">
      <c r="A210" s="28">
        <f t="shared" si="18"/>
        <v>9</v>
      </c>
      <c r="B210" s="94" t="str">
        <f t="shared" si="17"/>
        <v>Customer Metering (digital)</v>
      </c>
      <c r="C210" s="110">
        <f t="shared" si="16"/>
        <v>-3.1452315651130116E-8</v>
      </c>
      <c r="D210" s="110">
        <f t="shared" si="16"/>
        <v>0</v>
      </c>
      <c r="E210" s="110">
        <f t="shared" si="16"/>
        <v>0</v>
      </c>
      <c r="F210" s="110">
        <f t="shared" si="16"/>
        <v>0</v>
      </c>
      <c r="G210" s="110">
        <f t="shared" si="16"/>
        <v>0</v>
      </c>
    </row>
    <row r="211" spans="1:7" ht="15.5" x14ac:dyDescent="0.35">
      <c r="A211" s="28">
        <f t="shared" si="18"/>
        <v>10</v>
      </c>
      <c r="B211" s="94" t="str">
        <f t="shared" si="17"/>
        <v>Communications (digital) - dx</v>
      </c>
      <c r="C211" s="110">
        <f t="shared" si="16"/>
        <v>13.949240779032442</v>
      </c>
      <c r="D211" s="110">
        <f t="shared" si="16"/>
        <v>14.669861204505267</v>
      </c>
      <c r="E211" s="110">
        <f t="shared" si="16"/>
        <v>14.760354659017027</v>
      </c>
      <c r="F211" s="110">
        <f t="shared" si="16"/>
        <v>13.18496245199163</v>
      </c>
      <c r="G211" s="110">
        <f t="shared" si="16"/>
        <v>13.843399141155896</v>
      </c>
    </row>
    <row r="212" spans="1:7" ht="15.5" x14ac:dyDescent="0.35">
      <c r="A212" s="28">
        <f t="shared" si="18"/>
        <v>11</v>
      </c>
      <c r="B212" s="94" t="str">
        <f t="shared" si="17"/>
        <v>Total Communications</v>
      </c>
      <c r="C212" s="110">
        <f t="shared" si="16"/>
        <v>-5.1743077640029056E-4</v>
      </c>
      <c r="D212" s="110">
        <f t="shared" si="16"/>
        <v>0</v>
      </c>
      <c r="E212" s="110">
        <f t="shared" si="16"/>
        <v>0</v>
      </c>
      <c r="F212" s="110">
        <f t="shared" si="16"/>
        <v>0</v>
      </c>
      <c r="G212" s="110">
        <f t="shared" si="16"/>
        <v>0</v>
      </c>
    </row>
    <row r="213" spans="1:7" ht="15.5" x14ac:dyDescent="0.35">
      <c r="A213" s="28">
        <f t="shared" si="18"/>
        <v>12</v>
      </c>
      <c r="B213" s="94" t="str">
        <f t="shared" si="17"/>
        <v>System IT (dx)</v>
      </c>
      <c r="C213" s="110">
        <f t="shared" ref="C213:G220" si="19">C185-C157</f>
        <v>4.8115391743980966</v>
      </c>
      <c r="D213" s="110">
        <f t="shared" si="19"/>
        <v>7.1196563499222592</v>
      </c>
      <c r="E213" s="110">
        <f t="shared" si="19"/>
        <v>19.699183789325669</v>
      </c>
      <c r="F213" s="110">
        <f t="shared" si="19"/>
        <v>22.015052520350508</v>
      </c>
      <c r="G213" s="110">
        <f t="shared" si="19"/>
        <v>23.941587825358123</v>
      </c>
    </row>
    <row r="214" spans="1:7" ht="15.5" x14ac:dyDescent="0.35">
      <c r="A214" s="28">
        <f t="shared" si="18"/>
        <v>13</v>
      </c>
      <c r="B214" s="94" t="str">
        <f t="shared" si="17"/>
        <v>Ancillary substation equipment (dx)</v>
      </c>
      <c r="C214" s="110">
        <f t="shared" si="19"/>
        <v>10.521080928942251</v>
      </c>
      <c r="D214" s="110">
        <f t="shared" si="19"/>
        <v>11.82689760589972</v>
      </c>
      <c r="E214" s="110">
        <f t="shared" si="19"/>
        <v>12.849721928298603</v>
      </c>
      <c r="F214" s="110">
        <f t="shared" si="19"/>
        <v>13.994453016584652</v>
      </c>
      <c r="G214" s="110">
        <f t="shared" si="19"/>
        <v>15.333795444162067</v>
      </c>
    </row>
    <row r="215" spans="1:7" ht="15.5" x14ac:dyDescent="0.35">
      <c r="A215" s="28">
        <f t="shared" si="18"/>
        <v>14</v>
      </c>
      <c r="B215" s="94" t="str">
        <f t="shared" si="17"/>
        <v>Land and Easements</v>
      </c>
      <c r="C215" s="110">
        <f t="shared" si="19"/>
        <v>-19.129703866582702</v>
      </c>
      <c r="D215" s="110">
        <f t="shared" si="19"/>
        <v>-19.705383957281452</v>
      </c>
      <c r="E215" s="110">
        <f t="shared" si="19"/>
        <v>-20.214590799587285</v>
      </c>
      <c r="F215" s="110">
        <f t="shared" si="19"/>
        <v>-20.736969432904885</v>
      </c>
      <c r="G215" s="110">
        <f t="shared" si="19"/>
        <v>-21.272861794811945</v>
      </c>
    </row>
    <row r="216" spans="1:7" ht="15.5" x14ac:dyDescent="0.35">
      <c r="A216" s="28">
        <f t="shared" si="18"/>
        <v>15</v>
      </c>
      <c r="B216" s="94" t="str">
        <f t="shared" si="17"/>
        <v>Emergency Spares (Major Plant, Excludes Inventory)</v>
      </c>
      <c r="C216" s="110">
        <f t="shared" si="19"/>
        <v>0</v>
      </c>
      <c r="D216" s="110">
        <f t="shared" si="19"/>
        <v>0</v>
      </c>
      <c r="E216" s="110">
        <f t="shared" si="19"/>
        <v>0</v>
      </c>
      <c r="F216" s="110">
        <f t="shared" si="19"/>
        <v>0</v>
      </c>
      <c r="G216" s="110">
        <f t="shared" si="19"/>
        <v>0</v>
      </c>
    </row>
    <row r="217" spans="1:7" ht="15.5" x14ac:dyDescent="0.35">
      <c r="A217" s="28">
        <f t="shared" si="18"/>
        <v>16</v>
      </c>
      <c r="B217" s="94" t="str">
        <f t="shared" si="17"/>
        <v>Furniture, fittings, plant and equipment</v>
      </c>
      <c r="C217" s="110">
        <f t="shared" si="19"/>
        <v>4.187348316544913</v>
      </c>
      <c r="D217" s="110">
        <f t="shared" si="19"/>
        <v>4.4600118753667726</v>
      </c>
      <c r="E217" s="110">
        <f t="shared" si="19"/>
        <v>4.7443001657905253</v>
      </c>
      <c r="F217" s="110">
        <f t="shared" si="19"/>
        <v>5.0406220123105872</v>
      </c>
      <c r="G217" s="110">
        <f t="shared" si="19"/>
        <v>5.3493966825636416</v>
      </c>
    </row>
    <row r="218" spans="1:7" ht="15.5" x14ac:dyDescent="0.35">
      <c r="A218" s="28">
        <f t="shared" si="18"/>
        <v>17</v>
      </c>
      <c r="B218" s="94" t="str">
        <f t="shared" si="17"/>
        <v>Land (non-system)</v>
      </c>
      <c r="C218" s="110">
        <f t="shared" si="19"/>
        <v>-69.032050862071003</v>
      </c>
      <c r="D218" s="110">
        <f t="shared" si="19"/>
        <v>-72.130297270170814</v>
      </c>
      <c r="E218" s="110">
        <f t="shared" si="19"/>
        <v>-75.18121694950635</v>
      </c>
      <c r="F218" s="110">
        <f t="shared" si="19"/>
        <v>-77.969246684659154</v>
      </c>
      <c r="G218" s="110">
        <f t="shared" si="19"/>
        <v>-81.880899100345289</v>
      </c>
    </row>
    <row r="219" spans="1:7" ht="15.5" x14ac:dyDescent="0.35">
      <c r="A219" s="28">
        <f t="shared" si="18"/>
        <v>18</v>
      </c>
      <c r="B219" s="94" t="str">
        <f t="shared" si="17"/>
        <v>Other non system assets</v>
      </c>
      <c r="C219" s="110">
        <f t="shared" si="19"/>
        <v>3.2288670194787046E-2</v>
      </c>
      <c r="D219" s="110">
        <f t="shared" si="19"/>
        <v>3.491291508484045E-2</v>
      </c>
      <c r="E219" s="110">
        <f t="shared" si="19"/>
        <v>3.7645048183054072E-2</v>
      </c>
      <c r="F219" s="110">
        <f t="shared" si="19"/>
        <v>4.0488749214729065E-2</v>
      </c>
      <c r="G219" s="110">
        <f t="shared" si="19"/>
        <v>4.3447812694808609E-2</v>
      </c>
    </row>
    <row r="220" spans="1:7" ht="15.5" x14ac:dyDescent="0.35">
      <c r="A220" s="28">
        <f t="shared" si="18"/>
        <v>19</v>
      </c>
      <c r="B220" s="94" t="str">
        <f t="shared" si="17"/>
        <v>IT systems</v>
      </c>
      <c r="C220" s="110">
        <f t="shared" si="19"/>
        <v>-1.0764566146896946</v>
      </c>
      <c r="D220" s="110">
        <f t="shared" si="19"/>
        <v>7.7930053331602549</v>
      </c>
      <c r="E220" s="110">
        <f t="shared" si="19"/>
        <v>11.415843866551542</v>
      </c>
      <c r="F220" s="110">
        <f t="shared" si="19"/>
        <v>12.879400718342843</v>
      </c>
      <c r="G220" s="110">
        <f t="shared" si="19"/>
        <v>12.777200314776898</v>
      </c>
    </row>
    <row r="221" spans="1:7" ht="15.5" x14ac:dyDescent="0.35">
      <c r="A221" s="28">
        <f t="shared" si="18"/>
        <v>20</v>
      </c>
      <c r="B221" s="94" t="str">
        <f t="shared" si="17"/>
        <v>Motor vehicles</v>
      </c>
      <c r="C221" s="110">
        <f t="shared" ref="C221:G225" si="20">C193-C165</f>
        <v>13.930519842076883</v>
      </c>
      <c r="D221" s="110">
        <f t="shared" si="20"/>
        <v>8.2924545342982174</v>
      </c>
      <c r="E221" s="110">
        <f t="shared" si="20"/>
        <v>10.740527892342758</v>
      </c>
      <c r="F221" s="110">
        <f t="shared" si="20"/>
        <v>12.908259877377594</v>
      </c>
      <c r="G221" s="110">
        <f t="shared" si="20"/>
        <v>14.920565598305679</v>
      </c>
    </row>
    <row r="222" spans="1:7" ht="15.5" x14ac:dyDescent="0.35">
      <c r="A222" s="28">
        <f t="shared" si="18"/>
        <v>21</v>
      </c>
      <c r="B222" s="94" t="str">
        <f t="shared" si="17"/>
        <v>Buildings (system)</v>
      </c>
      <c r="C222" s="110">
        <f t="shared" si="20"/>
        <v>-0.15746875888354639</v>
      </c>
      <c r="D222" s="110">
        <f t="shared" si="20"/>
        <v>-0.16878397612191876</v>
      </c>
      <c r="E222" s="110">
        <f t="shared" si="20"/>
        <v>-0.15317941700089932</v>
      </c>
      <c r="F222" s="110">
        <f t="shared" si="20"/>
        <v>-0.12336409598486053</v>
      </c>
      <c r="G222" s="110">
        <f t="shared" si="20"/>
        <v>-8.1695408131636782E-2</v>
      </c>
    </row>
    <row r="223" spans="1:7" ht="15.5" x14ac:dyDescent="0.35">
      <c r="A223" s="28">
        <f t="shared" si="18"/>
        <v>22</v>
      </c>
      <c r="B223" s="94" t="str">
        <f t="shared" si="17"/>
        <v>Buildings (non-system)</v>
      </c>
      <c r="C223" s="110">
        <f t="shared" si="20"/>
        <v>6.9316615368878995</v>
      </c>
      <c r="D223" s="110">
        <f t="shared" si="20"/>
        <v>7.6334420200987054</v>
      </c>
      <c r="E223" s="110">
        <f t="shared" si="20"/>
        <v>8.3444652325757733</v>
      </c>
      <c r="F223" s="110">
        <f t="shared" si="20"/>
        <v>9.3210172276233738</v>
      </c>
      <c r="G223" s="110">
        <f t="shared" si="20"/>
        <v>10.244546307253342</v>
      </c>
    </row>
    <row r="224" spans="1:7" ht="15.5" x14ac:dyDescent="0.35">
      <c r="A224" s="28">
        <f t="shared" si="18"/>
        <v>23</v>
      </c>
      <c r="B224" s="94" t="str">
        <f t="shared" si="17"/>
        <v>In-house software</v>
      </c>
      <c r="C224" s="110">
        <f t="shared" si="20"/>
        <v>37.956094742567991</v>
      </c>
      <c r="D224" s="110">
        <f t="shared" si="20"/>
        <v>36.901413771652734</v>
      </c>
      <c r="E224" s="110">
        <f t="shared" si="20"/>
        <v>42.339332255168358</v>
      </c>
      <c r="F224" s="110">
        <f t="shared" si="20"/>
        <v>44.188374210375841</v>
      </c>
      <c r="G224" s="110">
        <f t="shared" si="20"/>
        <v>39.309717691233153</v>
      </c>
    </row>
    <row r="225" spans="1:7" ht="15.5" x14ac:dyDescent="0.35">
      <c r="A225" s="28">
        <f t="shared" si="18"/>
        <v>24</v>
      </c>
      <c r="B225" s="94" t="str">
        <f t="shared" si="17"/>
        <v>Equity raising costs</v>
      </c>
      <c r="C225" s="110">
        <f t="shared" si="20"/>
        <v>0.16664311107290597</v>
      </c>
      <c r="D225" s="110">
        <f t="shared" si="20"/>
        <v>0.18964107710407141</v>
      </c>
      <c r="E225" s="110">
        <f t="shared" si="20"/>
        <v>0.21365233249856719</v>
      </c>
      <c r="F225" s="110">
        <f t="shared" si="20"/>
        <v>0.23871239841993031</v>
      </c>
      <c r="G225" s="110">
        <f t="shared" si="20"/>
        <v>0.2648579205429169</v>
      </c>
    </row>
    <row r="226" spans="1:7" ht="15.5" x14ac:dyDescent="0.35">
      <c r="B226" s="105" t="s">
        <v>11</v>
      </c>
      <c r="C226" s="109">
        <f>SUM(C203:C225)</f>
        <v>108.57365434136496</v>
      </c>
      <c r="D226" s="109">
        <f>SUM(D203:D225)</f>
        <v>123.70215846741182</v>
      </c>
      <c r="E226" s="109">
        <f>SUM(E203:E225)</f>
        <v>158.28881507847046</v>
      </c>
      <c r="F226" s="109">
        <f>SUM(F203:F225)</f>
        <v>176.28391795631637</v>
      </c>
      <c r="G226" s="109">
        <f>SUM(G203:G225)</f>
        <v>185.58940852725493</v>
      </c>
    </row>
  </sheetData>
  <phoneticPr fontId="40" type="noConversion"/>
  <pageMargins left="0.7" right="0.7" top="0.75" bottom="0.75" header="0.3" footer="0.3"/>
  <pageSetup paperSize="9" orientation="portrait" horizontalDpi="4294967295" verticalDpi="4294967295" r:id="rId1"/>
  <headerFooter>
    <oddFooter>&amp;L_x000D_&amp;1#&amp;"Calibri"&amp;8&amp;K000000 For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FFCC"/>
  </sheetPr>
  <dimension ref="A1:J27"/>
  <sheetViews>
    <sheetView zoomScale="70" zoomScaleNormal="70" workbookViewId="0"/>
  </sheetViews>
  <sheetFormatPr defaultColWidth="9.08984375" defaultRowHeight="14.5" x14ac:dyDescent="0.35"/>
  <cols>
    <col min="1" max="1" width="48.6328125" style="28" customWidth="1"/>
    <col min="2" max="2" width="58.453125" style="28" bestFit="1" customWidth="1"/>
    <col min="3" max="7" width="14" style="28" customWidth="1"/>
    <col min="8" max="16384" width="9.08984375" style="28"/>
  </cols>
  <sheetData>
    <row r="1" spans="1:10" ht="18" x14ac:dyDescent="0.4">
      <c r="A1" s="1" t="str">
        <f ca="1">MID(CELL("filename",A2),FIND("]",CELL("filename",A2))+1,256)</f>
        <v>I4 PTRM Revenue data</v>
      </c>
    </row>
    <row r="3" spans="1:10" ht="18" x14ac:dyDescent="0.4">
      <c r="B3" s="27" t="s">
        <v>83</v>
      </c>
    </row>
    <row r="5" spans="1:10" ht="15.5" x14ac:dyDescent="0.35">
      <c r="B5" s="29"/>
      <c r="C5" s="25" t="str">
        <f>'I3 PTRM asset data'!C$34</f>
        <v>2024-25</v>
      </c>
      <c r="D5" s="25" t="str">
        <f>'I3 PTRM asset data'!D$34</f>
        <v>2025-26</v>
      </c>
      <c r="E5" s="25" t="str">
        <f>'I3 PTRM asset data'!E$34</f>
        <v>2026-27</v>
      </c>
      <c r="F5" s="25" t="str">
        <f>'I3 PTRM asset data'!F$34</f>
        <v>2027-28</v>
      </c>
      <c r="G5" s="25" t="str">
        <f>'I3 PTRM asset data'!G$34</f>
        <v>2028-29</v>
      </c>
      <c r="I5" s="91"/>
    </row>
    <row r="6" spans="1:10" ht="15.5" x14ac:dyDescent="0.35">
      <c r="A6" s="91"/>
      <c r="B6" s="13" t="s">
        <v>27</v>
      </c>
      <c r="C6" s="100">
        <f>'X-factors'!G30</f>
        <v>860.94682319429364</v>
      </c>
      <c r="D6" s="100">
        <f>'X-factors'!H30</f>
        <v>892.42774187414921</v>
      </c>
      <c r="E6" s="100">
        <f>'X-factors'!I30</f>
        <v>929.35703498395151</v>
      </c>
      <c r="F6" s="100">
        <f>'X-factors'!J30</f>
        <v>968.6132208498841</v>
      </c>
      <c r="G6" s="100">
        <f>'X-factors'!K30</f>
        <v>1015.4508584727228</v>
      </c>
      <c r="I6" s="91"/>
    </row>
    <row r="7" spans="1:10" ht="15.5" x14ac:dyDescent="0.35">
      <c r="A7" s="91"/>
      <c r="B7" s="13" t="s">
        <v>28</v>
      </c>
      <c r="C7" s="100">
        <f>'X-factors'!G31</f>
        <v>108.57365434136494</v>
      </c>
      <c r="D7" s="100">
        <f>'X-factors'!H31</f>
        <v>123.70215846741183</v>
      </c>
      <c r="E7" s="100">
        <f>'X-factors'!I31</f>
        <v>158.28881507847063</v>
      </c>
      <c r="F7" s="100">
        <f>'X-factors'!J31</f>
        <v>176.28391795631654</v>
      </c>
      <c r="G7" s="100">
        <f>'X-factors'!K31</f>
        <v>185.58940852725522</v>
      </c>
      <c r="I7" s="91"/>
    </row>
    <row r="8" spans="1:10" ht="15.5" x14ac:dyDescent="0.35">
      <c r="A8" s="91"/>
      <c r="B8" s="13" t="s">
        <v>29</v>
      </c>
      <c r="C8" s="100">
        <v>427.3</v>
      </c>
      <c r="D8" s="100">
        <v>441.1</v>
      </c>
      <c r="E8" s="100">
        <v>432.1</v>
      </c>
      <c r="F8" s="100">
        <v>424.8</v>
      </c>
      <c r="G8" s="100">
        <v>424.5</v>
      </c>
      <c r="H8" s="193" t="s">
        <v>84</v>
      </c>
      <c r="I8" s="193"/>
      <c r="J8" s="193"/>
    </row>
    <row r="9" spans="1:10" ht="15.5" x14ac:dyDescent="0.35">
      <c r="A9" s="91"/>
      <c r="B9" s="13" t="s">
        <v>30</v>
      </c>
      <c r="C9" s="100">
        <f>'X-factors'!G33</f>
        <v>104.47193246282303</v>
      </c>
      <c r="D9" s="100">
        <f>'X-factors'!H33</f>
        <v>174.8138042435655</v>
      </c>
      <c r="E9" s="100">
        <f>'X-factors'!I33</f>
        <v>52.148170880383823</v>
      </c>
      <c r="F9" s="100">
        <f>'X-factors'!J33</f>
        <v>1.9782108445288102</v>
      </c>
      <c r="G9" s="100">
        <f>'X-factors'!K33</f>
        <v>27.178608018659986</v>
      </c>
      <c r="I9" s="91"/>
    </row>
    <row r="10" spans="1:10" ht="15.5" x14ac:dyDescent="0.35">
      <c r="A10" s="91"/>
      <c r="B10" s="13" t="s">
        <v>31</v>
      </c>
      <c r="C10" s="100">
        <f>'X-factors'!G34</f>
        <v>44.44485331280805</v>
      </c>
      <c r="D10" s="100">
        <f>'X-factors'!H34</f>
        <v>37.025884701542765</v>
      </c>
      <c r="E10" s="100">
        <f>'X-factors'!I34</f>
        <v>34.579137221610232</v>
      </c>
      <c r="F10" s="100">
        <f>'X-factors'!J34</f>
        <v>34.274305276020897</v>
      </c>
      <c r="G10" s="100">
        <f>'X-factors'!K34</f>
        <v>34.648422001769134</v>
      </c>
      <c r="I10" s="91"/>
    </row>
    <row r="11" spans="1:10" ht="15.5" x14ac:dyDescent="0.35">
      <c r="B11" s="33" t="s">
        <v>85</v>
      </c>
      <c r="C11" s="32">
        <f>SUM(C6:C10)</f>
        <v>1545.7372633112896</v>
      </c>
      <c r="D11" s="32">
        <f>SUM(D6:D10)</f>
        <v>1669.0695892866693</v>
      </c>
      <c r="E11" s="32">
        <f>SUM(E6:E10)</f>
        <v>1606.473158164416</v>
      </c>
      <c r="F11" s="32">
        <f>SUM(F6:F10)</f>
        <v>1605.9496549267503</v>
      </c>
      <c r="G11" s="32">
        <f>SUM(G6:G10)</f>
        <v>1687.3672970204072</v>
      </c>
      <c r="I11" s="91"/>
    </row>
    <row r="12" spans="1:10" x14ac:dyDescent="0.35">
      <c r="I12" s="91"/>
    </row>
    <row r="13" spans="1:10" ht="18" x14ac:dyDescent="0.4">
      <c r="B13" s="27" t="s">
        <v>86</v>
      </c>
      <c r="I13" s="91"/>
    </row>
    <row r="14" spans="1:10" x14ac:dyDescent="0.35">
      <c r="I14" s="91"/>
    </row>
    <row r="15" spans="1:10" ht="15.5" x14ac:dyDescent="0.35">
      <c r="B15" s="29"/>
      <c r="C15" s="25" t="str">
        <f>'I3 PTRM asset data'!C$34</f>
        <v>2024-25</v>
      </c>
      <c r="D15" s="25" t="str">
        <f>'I3 PTRM asset data'!D$34</f>
        <v>2025-26</v>
      </c>
      <c r="E15" s="25" t="str">
        <f>'I3 PTRM asset data'!E$34</f>
        <v>2026-27</v>
      </c>
      <c r="F15" s="25" t="str">
        <f>'I3 PTRM asset data'!F$34</f>
        <v>2027-28</v>
      </c>
      <c r="G15" s="25" t="str">
        <f>'I3 PTRM asset data'!G$34</f>
        <v>2028-29</v>
      </c>
      <c r="I15" s="91"/>
    </row>
    <row r="16" spans="1:10" ht="15.5" x14ac:dyDescent="0.35">
      <c r="A16" s="92"/>
      <c r="B16" s="13" t="s">
        <v>86</v>
      </c>
      <c r="C16" s="101">
        <f>'X-factors'!G10</f>
        <v>2.4141504690552429E-2</v>
      </c>
      <c r="D16" s="101">
        <f>'X-factors'!H10</f>
        <v>2.4141504690552429E-2</v>
      </c>
      <c r="E16" s="101">
        <f>'X-factors'!I10</f>
        <v>2.4141504690552429E-2</v>
      </c>
      <c r="F16" s="101">
        <f>'X-factors'!J10</f>
        <v>2.4141504690552429E-2</v>
      </c>
      <c r="G16" s="101">
        <f>'X-factors'!K10</f>
        <v>2.4141504690552429E-2</v>
      </c>
    </row>
    <row r="17" spans="1:9" ht="15.5" x14ac:dyDescent="0.35">
      <c r="B17" s="33" t="s">
        <v>87</v>
      </c>
      <c r="C17" s="96">
        <f>1+C16</f>
        <v>1.0241415046905524</v>
      </c>
      <c r="D17" s="96">
        <f>C17*(1+D16)</f>
        <v>1.0488658216298288</v>
      </c>
      <c r="E17" s="96">
        <f>D17*(1+E16)</f>
        <v>1.0741870207824653</v>
      </c>
      <c r="F17" s="96">
        <f>E17*(1+F16)</f>
        <v>1.1001195117832157</v>
      </c>
      <c r="G17" s="96">
        <f>F17*(1+G16)</f>
        <v>1.1266780521370985</v>
      </c>
      <c r="I17" s="91"/>
    </row>
    <row r="18" spans="1:9" x14ac:dyDescent="0.35">
      <c r="I18" s="91"/>
    </row>
    <row r="19" spans="1:9" ht="18" x14ac:dyDescent="0.4">
      <c r="B19" s="27" t="s">
        <v>88</v>
      </c>
      <c r="I19" s="91"/>
    </row>
    <row r="20" spans="1:9" x14ac:dyDescent="0.35">
      <c r="I20" s="91"/>
    </row>
    <row r="21" spans="1:9" ht="15.5" x14ac:dyDescent="0.35">
      <c r="B21" s="29"/>
      <c r="C21" s="25" t="str">
        <f>'I3 PTRM asset data'!C$34</f>
        <v>2024-25</v>
      </c>
      <c r="D21" s="25" t="str">
        <f>'I3 PTRM asset data'!D$34</f>
        <v>2025-26</v>
      </c>
      <c r="E21" s="25" t="str">
        <f>'I3 PTRM asset data'!E$34</f>
        <v>2026-27</v>
      </c>
      <c r="F21" s="25" t="str">
        <f>'I3 PTRM asset data'!F$34</f>
        <v>2027-28</v>
      </c>
      <c r="G21" s="25" t="str">
        <f>'I3 PTRM asset data'!G$34</f>
        <v>2028-29</v>
      </c>
      <c r="I21" s="91"/>
    </row>
    <row r="22" spans="1:9" ht="15.5" x14ac:dyDescent="0.35">
      <c r="A22" s="28">
        <v>2</v>
      </c>
      <c r="B22" s="13" t="s">
        <v>89</v>
      </c>
      <c r="C22" s="100">
        <f>'PTRM input'!G345</f>
        <v>101.93740603349431</v>
      </c>
      <c r="D22" s="100">
        <f>'PTRM input'!H345</f>
        <v>142.00047988931274</v>
      </c>
      <c r="E22" s="100">
        <f>'PTRM input'!I345</f>
        <v>24.304097817084749</v>
      </c>
      <c r="F22" s="100">
        <f>'PTRM input'!J345</f>
        <v>-22.348440717745664</v>
      </c>
      <c r="G22" s="100">
        <f>'PTRM input'!K345</f>
        <v>0</v>
      </c>
      <c r="I22" s="91"/>
    </row>
    <row r="23" spans="1:9" ht="15.5" x14ac:dyDescent="0.35">
      <c r="A23" s="28">
        <f>A22+1</f>
        <v>3</v>
      </c>
      <c r="B23" s="13" t="s">
        <v>90</v>
      </c>
      <c r="C23" s="100">
        <f>'PTRM input'!G346</f>
        <v>28.125231843311845</v>
      </c>
      <c r="D23" s="100">
        <f>'PTRM input'!H346</f>
        <v>28.125231843311845</v>
      </c>
      <c r="E23" s="100">
        <f>'PTRM input'!I346</f>
        <v>28.125231843311845</v>
      </c>
      <c r="F23" s="100">
        <f>'PTRM input'!J346</f>
        <v>28.125231843311845</v>
      </c>
      <c r="G23" s="100">
        <f>'PTRM input'!K346</f>
        <v>28.125231843311845</v>
      </c>
      <c r="I23" s="91"/>
    </row>
    <row r="24" spans="1:9" ht="15.5" x14ac:dyDescent="0.35">
      <c r="A24" s="28">
        <f>A23+1</f>
        <v>4</v>
      </c>
      <c r="B24" s="13" t="s">
        <v>91</v>
      </c>
      <c r="C24" s="100">
        <f>'PTRM input'!G347</f>
        <v>-24.851984323149882</v>
      </c>
      <c r="D24" s="100">
        <f>'PTRM input'!H347</f>
        <v>0</v>
      </c>
      <c r="E24" s="100">
        <f>'PTRM input'!I347</f>
        <v>0</v>
      </c>
      <c r="F24" s="100">
        <f>'PTRM input'!J347</f>
        <v>0</v>
      </c>
      <c r="G24" s="100">
        <f>'PTRM input'!K347</f>
        <v>0</v>
      </c>
      <c r="I24" s="91"/>
    </row>
    <row r="25" spans="1:9" ht="15.5" x14ac:dyDescent="0.35">
      <c r="A25" s="28">
        <f>A24+1</f>
        <v>5</v>
      </c>
      <c r="B25" s="13" t="s">
        <v>92</v>
      </c>
      <c r="C25" s="100">
        <f>'PTRM input'!G348</f>
        <v>-4.4814474784005869</v>
      </c>
      <c r="D25" s="100">
        <f>'PTRM input'!H348</f>
        <v>-4.8181155758848293</v>
      </c>
      <c r="E25" s="100">
        <f>'PTRM input'!I348</f>
        <v>-5.148594568333813</v>
      </c>
      <c r="F25" s="100">
        <f>'PTRM input'!J348</f>
        <v>-5.232560135800397</v>
      </c>
      <c r="G25" s="100">
        <f>'PTRM input'!K348</f>
        <v>-5.2850579027055664</v>
      </c>
      <c r="I25" s="91"/>
    </row>
    <row r="26" spans="1:9" ht="15.5" x14ac:dyDescent="0.35">
      <c r="A26" s="28">
        <f>A25+1</f>
        <v>6</v>
      </c>
      <c r="B26" s="13" t="s">
        <v>93</v>
      </c>
      <c r="C26" s="100">
        <f>'PTRM input'!G349</f>
        <v>1.2800689949794144</v>
      </c>
      <c r="D26" s="100">
        <f>'PTRM input'!H349</f>
        <v>1.3617724493637136</v>
      </c>
      <c r="E26" s="100">
        <f>'PTRM input'!I349</f>
        <v>1.265905177708649</v>
      </c>
      <c r="F26" s="100">
        <f>'PTRM input'!J349</f>
        <v>1.2539471384652763</v>
      </c>
      <c r="G26" s="100">
        <f>'PTRM input'!K349</f>
        <v>1.2826071565378669</v>
      </c>
      <c r="I26" s="91"/>
    </row>
    <row r="27" spans="1:9" ht="15.5" x14ac:dyDescent="0.35">
      <c r="A27" s="28">
        <f>A26+1</f>
        <v>7</v>
      </c>
      <c r="B27" s="13" t="s">
        <v>39</v>
      </c>
      <c r="C27" s="100">
        <f>'PTRM input'!G$340</f>
        <v>7.4593085154932472</v>
      </c>
      <c r="D27" s="100">
        <f>'PTRM input'!H340</f>
        <v>7.5260629813939026</v>
      </c>
      <c r="E27" s="100">
        <f>'PTRM input'!I340</f>
        <v>7.5819952834953872</v>
      </c>
      <c r="F27" s="100">
        <f>'PTRM input'!J340</f>
        <v>7.6236756236822636</v>
      </c>
      <c r="G27" s="100">
        <f>'PTRM input'!K340</f>
        <v>7.6688988777825857</v>
      </c>
      <c r="I27" s="91"/>
    </row>
  </sheetData>
  <pageMargins left="0.7" right="0.7" top="0.75" bottom="0.75" header="0.3" footer="0.3"/>
  <pageSetup paperSize="9" orientation="portrait" horizontalDpi="4294967295" verticalDpi="4294967295" r:id="rId1"/>
  <headerFooter>
    <oddFooter>&amp;L_x000D_&amp;1#&amp;"Calibri"&amp;8&amp;K000000 For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CC"/>
  </sheetPr>
  <dimension ref="A1:N33"/>
  <sheetViews>
    <sheetView topLeftCell="A39" zoomScale="70" zoomScaleNormal="70" workbookViewId="0"/>
  </sheetViews>
  <sheetFormatPr defaultColWidth="9.08984375" defaultRowHeight="14.5" x14ac:dyDescent="0.35"/>
  <cols>
    <col min="1" max="1" width="9.08984375" style="28"/>
    <col min="2" max="2" width="47.54296875" style="28" bestFit="1" customWidth="1"/>
    <col min="3" max="7" width="14" style="28" customWidth="1"/>
    <col min="8" max="8" width="9.08984375" style="28"/>
    <col min="9" max="9" width="46.54296875" style="28" bestFit="1" customWidth="1"/>
    <col min="10" max="16384" width="9.08984375" style="28"/>
  </cols>
  <sheetData>
    <row r="1" spans="1:14" ht="18" x14ac:dyDescent="0.4">
      <c r="A1" s="1" t="str">
        <f ca="1">MID(CELL("filename",A2),FIND("]",CELL("filename",A2))+1,256)</f>
        <v>I5 Opex costs</v>
      </c>
    </row>
    <row r="3" spans="1:14" ht="18" x14ac:dyDescent="0.4">
      <c r="B3" s="27" t="s">
        <v>94</v>
      </c>
      <c r="I3" s="17" t="s">
        <v>95</v>
      </c>
      <c r="J3" s="17"/>
      <c r="K3" s="17"/>
      <c r="L3" s="17"/>
      <c r="M3" s="17"/>
      <c r="N3" s="17"/>
    </row>
    <row r="5" spans="1:14" ht="15.5" x14ac:dyDescent="0.35">
      <c r="B5" s="29"/>
      <c r="C5" s="25" t="str">
        <f>'I3 PTRM asset data'!C$34</f>
        <v>2024-25</v>
      </c>
      <c r="D5" s="25" t="str">
        <f>'I3 PTRM asset data'!D$34</f>
        <v>2025-26</v>
      </c>
      <c r="E5" s="25" t="str">
        <f>'I3 PTRM asset data'!E$34</f>
        <v>2026-27</v>
      </c>
      <c r="F5" s="25" t="str">
        <f>'I3 PTRM asset data'!F$34</f>
        <v>2027-28</v>
      </c>
      <c r="G5" s="25" t="str">
        <f>'I3 PTRM asset data'!G$34</f>
        <v>2028-29</v>
      </c>
      <c r="I5" s="29"/>
      <c r="J5" s="25" t="str">
        <f>C5</f>
        <v>2024-25</v>
      </c>
      <c r="K5" s="25" t="str">
        <f t="shared" ref="K5:N5" si="0">D5</f>
        <v>2025-26</v>
      </c>
      <c r="L5" s="25" t="str">
        <f t="shared" si="0"/>
        <v>2026-27</v>
      </c>
      <c r="M5" s="25" t="str">
        <f t="shared" si="0"/>
        <v>2027-28</v>
      </c>
      <c r="N5" s="25" t="str">
        <f t="shared" si="0"/>
        <v>2028-29</v>
      </c>
    </row>
    <row r="6" spans="1:14" ht="15.5" x14ac:dyDescent="0.35">
      <c r="A6" s="28">
        <v>2</v>
      </c>
      <c r="B6" s="13" t="s">
        <v>96</v>
      </c>
      <c r="C6" s="31">
        <f>J6*C$33</f>
        <v>4.916283265791515</v>
      </c>
      <c r="D6" s="31">
        <f t="shared" ref="D6:D26" si="1">K6*D$33</f>
        <v>4.9562505936295036</v>
      </c>
      <c r="E6" s="31">
        <f t="shared" ref="E6:E26" si="2">L6*E$33</f>
        <v>4.7238978422857105</v>
      </c>
      <c r="F6" s="31">
        <f t="shared" ref="F6:F26" si="3">M6*F$33</f>
        <v>4.5312349205048932</v>
      </c>
      <c r="G6" s="31">
        <f t="shared" ref="G6:G26" si="4">N6*G$33</f>
        <v>4.4272120984052918</v>
      </c>
      <c r="I6" s="13" t="s">
        <v>96</v>
      </c>
      <c r="J6" s="22">
        <v>1.1997718133904992E-2</v>
      </c>
      <c r="K6" s="22">
        <v>1.1999925702540038E-2</v>
      </c>
      <c r="L6" s="22">
        <v>1.1969061661843573E-2</v>
      </c>
      <c r="M6" s="22">
        <v>1.1971046536744417E-2</v>
      </c>
      <c r="N6" s="22">
        <v>1.1994534848141006E-2</v>
      </c>
    </row>
    <row r="7" spans="1:14" ht="15.5" x14ac:dyDescent="0.35">
      <c r="A7" s="28">
        <f>A6+1</f>
        <v>3</v>
      </c>
      <c r="B7" s="13" t="s">
        <v>97</v>
      </c>
      <c r="C7" s="31">
        <f t="shared" ref="C7:C26" si="5">J7*C$33</f>
        <v>15.028746197506507</v>
      </c>
      <c r="D7" s="31">
        <f t="shared" si="1"/>
        <v>15.150923621750795</v>
      </c>
      <c r="E7" s="31">
        <f t="shared" si="2"/>
        <v>14.44063693983073</v>
      </c>
      <c r="F7" s="31">
        <f t="shared" si="3"/>
        <v>13.85167938865354</v>
      </c>
      <c r="G7" s="31">
        <f t="shared" si="4"/>
        <v>13.533688640854026</v>
      </c>
      <c r="I7" s="13" t="s">
        <v>97</v>
      </c>
      <c r="J7" s="22">
        <v>3.6676214740984772E-2</v>
      </c>
      <c r="K7" s="22">
        <v>3.668296312933754E-2</v>
      </c>
      <c r="L7" s="22">
        <v>3.6588613839603927E-2</v>
      </c>
      <c r="M7" s="22">
        <v>3.6594681468238376E-2</v>
      </c>
      <c r="N7" s="22">
        <v>3.6666483651209315E-2</v>
      </c>
    </row>
    <row r="8" spans="1:14" ht="15.5" x14ac:dyDescent="0.35">
      <c r="A8" s="28">
        <f t="shared" ref="A8:A26" si="6">A7+1</f>
        <v>4</v>
      </c>
      <c r="B8" s="13" t="s">
        <v>98</v>
      </c>
      <c r="C8" s="31">
        <f t="shared" si="5"/>
        <v>6.8432126343324873</v>
      </c>
      <c r="D8" s="31">
        <f t="shared" si="1"/>
        <v>6.8988450924384983</v>
      </c>
      <c r="E8" s="31">
        <f t="shared" si="2"/>
        <v>6.5754220515650061</v>
      </c>
      <c r="F8" s="31">
        <f t="shared" si="3"/>
        <v>6.3072452055171322</v>
      </c>
      <c r="G8" s="31">
        <f t="shared" si="4"/>
        <v>6.1624508045508355</v>
      </c>
      <c r="I8" s="13" t="s">
        <v>98</v>
      </c>
      <c r="J8" s="22">
        <v>1.6700204581047502E-2</v>
      </c>
      <c r="K8" s="22">
        <v>1.6703277402680791E-2</v>
      </c>
      <c r="L8" s="22">
        <v>1.6660316250562027E-2</v>
      </c>
      <c r="M8" s="22">
        <v>1.6663079094007913E-2</v>
      </c>
      <c r="N8" s="22">
        <v>1.6695773611516029E-2</v>
      </c>
    </row>
    <row r="9" spans="1:14" ht="15.5" x14ac:dyDescent="0.35">
      <c r="A9" s="28">
        <f t="shared" si="6"/>
        <v>5</v>
      </c>
      <c r="B9" s="13" t="s">
        <v>99</v>
      </c>
      <c r="C9" s="31">
        <f t="shared" si="5"/>
        <v>43.761746163268612</v>
      </c>
      <c r="D9" s="31">
        <f t="shared" si="1"/>
        <v>44.117510866218176</v>
      </c>
      <c r="E9" s="31">
        <f t="shared" si="2"/>
        <v>42.049248812362116</v>
      </c>
      <c r="F9" s="31">
        <f t="shared" si="3"/>
        <v>40.334281341567191</v>
      </c>
      <c r="G9" s="31">
        <f t="shared" si="4"/>
        <v>39.408333813770156</v>
      </c>
      <c r="I9" s="13" t="s">
        <v>99</v>
      </c>
      <c r="J9" s="22">
        <v>0.10679634738863325</v>
      </c>
      <c r="K9" s="22">
        <v>0.10681599781417264</v>
      </c>
      <c r="L9" s="22">
        <v>0.10654126500454597</v>
      </c>
      <c r="M9" s="22">
        <v>0.10655893314669328</v>
      </c>
      <c r="N9" s="22">
        <v>0.10676801172609363</v>
      </c>
    </row>
    <row r="10" spans="1:14" ht="15.5" x14ac:dyDescent="0.35">
      <c r="A10" s="28">
        <f t="shared" si="6"/>
        <v>6</v>
      </c>
      <c r="B10" s="13" t="s">
        <v>100</v>
      </c>
      <c r="C10" s="31">
        <f t="shared" si="5"/>
        <v>11.000028199885133</v>
      </c>
      <c r="D10" s="31">
        <f t="shared" si="1"/>
        <v>11.089453830900146</v>
      </c>
      <c r="E10" s="31">
        <f t="shared" si="2"/>
        <v>10.569571904061837</v>
      </c>
      <c r="F10" s="31">
        <f t="shared" si="3"/>
        <v>10.138494714631406</v>
      </c>
      <c r="G10" s="31">
        <f t="shared" si="4"/>
        <v>9.9057469426530886</v>
      </c>
      <c r="I10" s="13" t="s">
        <v>100</v>
      </c>
      <c r="J10" s="22">
        <v>2.6844514579853103E-2</v>
      </c>
      <c r="K10" s="22">
        <v>2.6849453944801357E-2</v>
      </c>
      <c r="L10" s="22">
        <v>2.6780396630633585E-2</v>
      </c>
      <c r="M10" s="22">
        <v>2.6784837725400121E-2</v>
      </c>
      <c r="N10" s="22">
        <v>2.6837392078711685E-2</v>
      </c>
    </row>
    <row r="11" spans="1:14" ht="15.5" x14ac:dyDescent="0.35">
      <c r="A11" s="28">
        <f t="shared" si="6"/>
        <v>7</v>
      </c>
      <c r="B11" s="13" t="s">
        <v>101</v>
      </c>
      <c r="C11" s="31">
        <f t="shared" si="5"/>
        <v>45.840533169636004</v>
      </c>
      <c r="D11" s="31">
        <f t="shared" si="1"/>
        <v>46.213197541969336</v>
      </c>
      <c r="E11" s="31">
        <f t="shared" si="2"/>
        <v>44.046688122313974</v>
      </c>
      <c r="F11" s="31">
        <f t="shared" si="3"/>
        <v>42.250255618534993</v>
      </c>
      <c r="G11" s="31">
        <f t="shared" si="4"/>
        <v>41.280323381302878</v>
      </c>
      <c r="I11" s="13" t="s">
        <v>101</v>
      </c>
      <c r="J11" s="22">
        <v>0.11186942784686529</v>
      </c>
      <c r="K11" s="22">
        <v>0.11189001171434569</v>
      </c>
      <c r="L11" s="22">
        <v>0.11160222844295854</v>
      </c>
      <c r="M11" s="22">
        <v>0.111620735863872</v>
      </c>
      <c r="N11" s="22">
        <v>0.11183974617297399</v>
      </c>
    </row>
    <row r="12" spans="1:14" ht="15.5" x14ac:dyDescent="0.35">
      <c r="A12" s="28">
        <f t="shared" si="6"/>
        <v>8</v>
      </c>
      <c r="B12" s="13" t="s">
        <v>102</v>
      </c>
      <c r="C12" s="31">
        <f t="shared" si="5"/>
        <v>5.0797504298596445</v>
      </c>
      <c r="D12" s="31">
        <f t="shared" si="1"/>
        <v>5.1210466774086933</v>
      </c>
      <c r="E12" s="31">
        <f t="shared" si="2"/>
        <v>4.8809681618499114</v>
      </c>
      <c r="F12" s="31">
        <f t="shared" si="3"/>
        <v>4.6818991687054412</v>
      </c>
      <c r="G12" s="31">
        <f t="shared" si="4"/>
        <v>4.574417571997528</v>
      </c>
      <c r="I12" s="13" t="s">
        <v>102</v>
      </c>
      <c r="J12" s="22">
        <v>1.2396644081131197E-2</v>
      </c>
      <c r="K12" s="22">
        <v>1.2398925051758108E-2</v>
      </c>
      <c r="L12" s="22">
        <v>1.2367034777028415E-2</v>
      </c>
      <c r="M12" s="22">
        <v>1.2369085649320688E-2</v>
      </c>
      <c r="N12" s="22">
        <v>1.2393354950632861E-2</v>
      </c>
    </row>
    <row r="13" spans="1:14" ht="15.5" x14ac:dyDescent="0.35">
      <c r="A13" s="28">
        <f t="shared" si="6"/>
        <v>9</v>
      </c>
      <c r="B13" s="13" t="s">
        <v>103</v>
      </c>
      <c r="C13" s="31">
        <f t="shared" si="5"/>
        <v>34.225529431946811</v>
      </c>
      <c r="D13" s="31">
        <f t="shared" si="1"/>
        <v>34.503768679215902</v>
      </c>
      <c r="E13" s="31">
        <f t="shared" si="2"/>
        <v>32.886206081664781</v>
      </c>
      <c r="F13" s="31">
        <f t="shared" si="3"/>
        <v>31.544950880660274</v>
      </c>
      <c r="G13" s="31">
        <f t="shared" si="4"/>
        <v>30.820778580797711</v>
      </c>
      <c r="I13" s="13" t="s">
        <v>103</v>
      </c>
      <c r="J13" s="22">
        <v>8.3524124406215774E-2</v>
      </c>
      <c r="K13" s="22">
        <v>8.3539492765036305E-2</v>
      </c>
      <c r="L13" s="22">
        <v>8.3324627576002966E-2</v>
      </c>
      <c r="M13" s="22">
        <v>8.33384456150916E-2</v>
      </c>
      <c r="N13" s="22">
        <v>8.3501963429169643E-2</v>
      </c>
    </row>
    <row r="14" spans="1:14" ht="15.5" x14ac:dyDescent="0.35">
      <c r="A14" s="28">
        <f t="shared" si="6"/>
        <v>10</v>
      </c>
      <c r="B14" s="13" t="s">
        <v>104</v>
      </c>
      <c r="C14" s="31">
        <f t="shared" si="5"/>
        <v>1.7310290813380729</v>
      </c>
      <c r="D14" s="31">
        <f t="shared" si="1"/>
        <v>1.7451016241617001</v>
      </c>
      <c r="E14" s="31">
        <f t="shared" si="2"/>
        <v>1.6632899489672146</v>
      </c>
      <c r="F14" s="31">
        <f t="shared" si="3"/>
        <v>1.5954531091295359</v>
      </c>
      <c r="G14" s="31">
        <f t="shared" si="4"/>
        <v>1.5588265519434994</v>
      </c>
      <c r="I14" s="13" t="s">
        <v>104</v>
      </c>
      <c r="J14" s="22">
        <v>4.2244105712942502E-3</v>
      </c>
      <c r="K14" s="22">
        <v>4.2251878587896453E-3</v>
      </c>
      <c r="L14" s="22">
        <v>4.2143205940034728E-3</v>
      </c>
      <c r="M14" s="22">
        <v>4.2150194707748917E-3</v>
      </c>
      <c r="N14" s="22">
        <v>4.2232897326578743E-3</v>
      </c>
    </row>
    <row r="15" spans="1:14" ht="15.5" x14ac:dyDescent="0.35">
      <c r="A15" s="28">
        <f t="shared" si="6"/>
        <v>11</v>
      </c>
      <c r="B15" s="13" t="s">
        <v>105</v>
      </c>
      <c r="C15" s="31">
        <f t="shared" si="5"/>
        <v>17.235565179656376</v>
      </c>
      <c r="D15" s="31">
        <f t="shared" si="1"/>
        <v>17.375683119727405</v>
      </c>
      <c r="E15" s="31">
        <f t="shared" si="2"/>
        <v>16.561098041132738</v>
      </c>
      <c r="F15" s="31">
        <f t="shared" si="3"/>
        <v>15.885658045809009</v>
      </c>
      <c r="G15" s="31">
        <f t="shared" si="4"/>
        <v>15.520973581237005</v>
      </c>
      <c r="I15" s="13" t="s">
        <v>105</v>
      </c>
      <c r="J15" s="22">
        <v>4.2061744965537953E-2</v>
      </c>
      <c r="K15" s="22">
        <v>4.2069484286289205E-2</v>
      </c>
      <c r="L15" s="22">
        <v>4.1961280760094331E-2</v>
      </c>
      <c r="M15" s="22">
        <v>4.1968239358465782E-2</v>
      </c>
      <c r="N15" s="22">
        <v>4.2050584963905749E-2</v>
      </c>
    </row>
    <row r="16" spans="1:14" ht="15.5" x14ac:dyDescent="0.35">
      <c r="A16" s="28">
        <f t="shared" si="6"/>
        <v>12</v>
      </c>
      <c r="B16" s="13" t="s">
        <v>106</v>
      </c>
      <c r="C16" s="31">
        <f t="shared" si="5"/>
        <v>77.548848135918377</v>
      </c>
      <c r="D16" s="31">
        <f t="shared" si="1"/>
        <v>78.179287854165096</v>
      </c>
      <c r="E16" s="31">
        <f t="shared" si="2"/>
        <v>74.514184105302576</v>
      </c>
      <c r="F16" s="31">
        <f t="shared" si="3"/>
        <v>71.475142850994885</v>
      </c>
      <c r="G16" s="31">
        <f t="shared" si="4"/>
        <v>69.834299637219459</v>
      </c>
      <c r="I16" s="13" t="s">
        <v>106</v>
      </c>
      <c r="J16" s="22">
        <v>0.18925053159929295</v>
      </c>
      <c r="K16" s="22">
        <v>0.18928535351568254</v>
      </c>
      <c r="L16" s="22">
        <v>0.1887985079302206</v>
      </c>
      <c r="M16" s="22">
        <v>0.18882981710301083</v>
      </c>
      <c r="N16" s="22">
        <v>0.18920031884080479</v>
      </c>
    </row>
    <row r="17" spans="1:14" ht="15.5" x14ac:dyDescent="0.35">
      <c r="A17" s="28">
        <f t="shared" si="6"/>
        <v>13</v>
      </c>
      <c r="B17" s="13" t="s">
        <v>107</v>
      </c>
      <c r="C17" s="31">
        <f t="shared" si="5"/>
        <v>14.189141089894415</v>
      </c>
      <c r="D17" s="31">
        <f t="shared" si="1"/>
        <v>14.304492875586936</v>
      </c>
      <c r="E17" s="31">
        <f t="shared" si="2"/>
        <v>13.633887502950532</v>
      </c>
      <c r="F17" s="31">
        <f t="shared" si="3"/>
        <v>13.077833013787734</v>
      </c>
      <c r="G17" s="31">
        <f t="shared" si="4"/>
        <v>12.777607331185084</v>
      </c>
      <c r="I17" s="13" t="s">
        <v>107</v>
      </c>
      <c r="J17" s="22">
        <v>3.4627238943554788E-2</v>
      </c>
      <c r="K17" s="22">
        <v>3.4633610322325072E-2</v>
      </c>
      <c r="L17" s="22">
        <v>3.4544532007596211E-2</v>
      </c>
      <c r="M17" s="22">
        <v>3.4550260658386095E-2</v>
      </c>
      <c r="N17" s="22">
        <v>3.4618051496779927E-2</v>
      </c>
    </row>
    <row r="18" spans="1:14" ht="15.5" x14ac:dyDescent="0.35">
      <c r="A18" s="28">
        <f t="shared" si="6"/>
        <v>14</v>
      </c>
      <c r="B18" s="13" t="s">
        <v>108</v>
      </c>
      <c r="C18" s="31">
        <f t="shared" si="5"/>
        <v>20.845829733051229</v>
      </c>
      <c r="D18" s="31">
        <f t="shared" si="1"/>
        <v>21.015297614772571</v>
      </c>
      <c r="E18" s="31">
        <f t="shared" si="2"/>
        <v>20.030084674293462</v>
      </c>
      <c r="F18" s="31">
        <f t="shared" si="3"/>
        <v>19.213162978332456</v>
      </c>
      <c r="G18" s="31">
        <f t="shared" si="4"/>
        <v>18.772089524951888</v>
      </c>
      <c r="I18" s="13" t="s">
        <v>108</v>
      </c>
      <c r="J18" s="22">
        <v>5.0872249600584889E-2</v>
      </c>
      <c r="K18" s="22">
        <v>5.0881610045742813E-2</v>
      </c>
      <c r="L18" s="22">
        <v>5.0750741561880364E-2</v>
      </c>
      <c r="M18" s="22">
        <v>5.0759157749879998E-2</v>
      </c>
      <c r="N18" s="22">
        <v>5.0858751958272573E-2</v>
      </c>
    </row>
    <row r="19" spans="1:14" ht="15.5" x14ac:dyDescent="0.35">
      <c r="A19" s="28">
        <f t="shared" si="6"/>
        <v>15</v>
      </c>
      <c r="B19" s="13" t="s">
        <v>109</v>
      </c>
      <c r="C19" s="31">
        <f t="shared" si="5"/>
        <v>6.1794128313333223</v>
      </c>
      <c r="D19" s="31">
        <f t="shared" si="1"/>
        <v>6.2296488745236491</v>
      </c>
      <c r="E19" s="31">
        <f t="shared" si="2"/>
        <v>5.9375982550973756</v>
      </c>
      <c r="F19" s="31">
        <f t="shared" si="3"/>
        <v>5.6954348835808064</v>
      </c>
      <c r="G19" s="31">
        <f t="shared" si="4"/>
        <v>5.5646857125339473</v>
      </c>
      <c r="I19" s="13" t="s">
        <v>109</v>
      </c>
      <c r="J19" s="22">
        <v>1.5080264780356739E-2</v>
      </c>
      <c r="K19" s="22">
        <v>1.5083039534619659E-2</v>
      </c>
      <c r="L19" s="22">
        <v>1.5044245665593923E-2</v>
      </c>
      <c r="M19" s="22">
        <v>1.5046740509924028E-2</v>
      </c>
      <c r="N19" s="22">
        <v>1.5076263620164718E-2</v>
      </c>
    </row>
    <row r="20" spans="1:14" ht="15.5" x14ac:dyDescent="0.35">
      <c r="A20" s="28">
        <f t="shared" si="6"/>
        <v>16</v>
      </c>
      <c r="B20" s="13" t="s">
        <v>110</v>
      </c>
      <c r="C20" s="31">
        <f t="shared" si="5"/>
        <v>1.3029907391598918</v>
      </c>
      <c r="D20" s="31">
        <f t="shared" si="1"/>
        <v>1.3135835091909092</v>
      </c>
      <c r="E20" s="31">
        <f t="shared" si="2"/>
        <v>1.2520017274156596</v>
      </c>
      <c r="F20" s="31">
        <f t="shared" si="3"/>
        <v>1.2009391687126929</v>
      </c>
      <c r="G20" s="31">
        <f t="shared" si="4"/>
        <v>1.1733694038050895</v>
      </c>
      <c r="I20" s="13" t="s">
        <v>110</v>
      </c>
      <c r="J20" s="22">
        <v>3.1798240203744698E-3</v>
      </c>
      <c r="K20" s="22">
        <v>3.1804091049458865E-3</v>
      </c>
      <c r="L20" s="22">
        <v>3.1722290312954566E-3</v>
      </c>
      <c r="M20" s="22">
        <v>3.172755094069786E-3</v>
      </c>
      <c r="N20" s="22">
        <v>3.1789803358985508E-3</v>
      </c>
    </row>
    <row r="21" spans="1:14" ht="15.5" x14ac:dyDescent="0.35">
      <c r="A21" s="28">
        <f t="shared" si="6"/>
        <v>17</v>
      </c>
      <c r="B21" s="13" t="s">
        <v>111</v>
      </c>
      <c r="C21" s="31">
        <f t="shared" si="5"/>
        <v>3.7419239744907489</v>
      </c>
      <c r="D21" s="31">
        <f t="shared" si="1"/>
        <v>3.7183550635122811</v>
      </c>
      <c r="E21" s="31">
        <f t="shared" si="2"/>
        <v>5.8132828127772287</v>
      </c>
      <c r="F21" s="31">
        <f t="shared" si="3"/>
        <v>5.5134188379881648</v>
      </c>
      <c r="G21" s="31">
        <f t="shared" si="4"/>
        <v>4.6626347151837582</v>
      </c>
      <c r="I21" s="13" t="s">
        <v>111</v>
      </c>
      <c r="J21" s="22">
        <v>9.1318068340013638E-3</v>
      </c>
      <c r="K21" s="22">
        <v>9.0027700688022176E-3</v>
      </c>
      <c r="L21" s="22">
        <v>1.4729264426725888E-2</v>
      </c>
      <c r="M21" s="22">
        <v>1.4565873242953699E-2</v>
      </c>
      <c r="N21" s="22">
        <v>1.2632359447058913E-2</v>
      </c>
    </row>
    <row r="22" spans="1:14" ht="15.5" x14ac:dyDescent="0.35">
      <c r="A22" s="28">
        <f t="shared" si="6"/>
        <v>18</v>
      </c>
      <c r="B22" s="13" t="s">
        <v>112</v>
      </c>
      <c r="C22" s="31">
        <f t="shared" si="5"/>
        <v>10.268109154883733</v>
      </c>
      <c r="D22" s="31">
        <f t="shared" si="1"/>
        <v>10.351584590020899</v>
      </c>
      <c r="E22" s="31">
        <f t="shared" si="2"/>
        <v>9.8662945275388054</v>
      </c>
      <c r="F22" s="31">
        <f t="shared" si="3"/>
        <v>9.4639003195586486</v>
      </c>
      <c r="G22" s="31">
        <f t="shared" si="4"/>
        <v>9.2466391012415663</v>
      </c>
      <c r="I22" s="13" t="s">
        <v>112</v>
      </c>
      <c r="J22" s="22">
        <v>2.505833629759948E-2</v>
      </c>
      <c r="K22" s="22">
        <v>2.5062947007456114E-2</v>
      </c>
      <c r="L22" s="22">
        <v>2.4998484623639208E-2</v>
      </c>
      <c r="M22" s="22">
        <v>2.5002630217177815E-2</v>
      </c>
      <c r="N22" s="22">
        <v>2.5051687712900707E-2</v>
      </c>
    </row>
    <row r="23" spans="1:14" ht="15.5" x14ac:dyDescent="0.35">
      <c r="A23" s="28">
        <f t="shared" si="6"/>
        <v>19</v>
      </c>
      <c r="B23" s="13" t="s">
        <v>113</v>
      </c>
      <c r="C23" s="31">
        <f t="shared" si="5"/>
        <v>18.557887774466959</v>
      </c>
      <c r="D23" s="31">
        <f t="shared" si="1"/>
        <v>18.686748916140786</v>
      </c>
      <c r="E23" s="31">
        <f t="shared" si="2"/>
        <v>16.5565665950975</v>
      </c>
      <c r="F23" s="31">
        <f t="shared" si="3"/>
        <v>15.881311413599601</v>
      </c>
      <c r="G23" s="31">
        <f t="shared" si="4"/>
        <v>15.516726733955325</v>
      </c>
      <c r="I23" s="13" t="s">
        <v>113</v>
      </c>
      <c r="J23" s="22">
        <v>4.5288746526864182E-2</v>
      </c>
      <c r="K23" s="22">
        <v>4.5243797580359527E-2</v>
      </c>
      <c r="L23" s="22">
        <v>4.1949799318534028E-2</v>
      </c>
      <c r="M23" s="22">
        <v>4.1956756012894475E-2</v>
      </c>
      <c r="N23" s="22">
        <v>4.2039079086937894E-2</v>
      </c>
    </row>
    <row r="24" spans="1:14" ht="15.5" x14ac:dyDescent="0.35">
      <c r="A24" s="28">
        <f t="shared" si="6"/>
        <v>20</v>
      </c>
      <c r="B24" s="13" t="s">
        <v>114</v>
      </c>
      <c r="C24" s="31">
        <f t="shared" si="5"/>
        <v>56.212054938142735</v>
      </c>
      <c r="D24" s="31">
        <f t="shared" si="1"/>
        <v>56.669035446933272</v>
      </c>
      <c r="E24" s="31">
        <f t="shared" si="2"/>
        <v>54.012348491068238</v>
      </c>
      <c r="F24" s="31">
        <f t="shared" si="3"/>
        <v>51.809469169804629</v>
      </c>
      <c r="G24" s="31">
        <f t="shared" si="4"/>
        <v>50.620087623918032</v>
      </c>
      <c r="I24" s="13" t="s">
        <v>114</v>
      </c>
      <c r="J24" s="22">
        <v>0.13718013271695373</v>
      </c>
      <c r="K24" s="22">
        <v>0.13720537372986616</v>
      </c>
      <c r="L24" s="22">
        <v>0.13685247885838578</v>
      </c>
      <c r="M24" s="22">
        <v>0.13687517362411417</v>
      </c>
      <c r="N24" s="22">
        <v>0.13714373549885725</v>
      </c>
    </row>
    <row r="25" spans="1:14" ht="15.5" x14ac:dyDescent="0.35">
      <c r="A25" s="28">
        <f t="shared" si="6"/>
        <v>21</v>
      </c>
      <c r="B25" s="13" t="s">
        <v>115</v>
      </c>
      <c r="C25" s="31">
        <f t="shared" si="5"/>
        <v>10.382506675730239</v>
      </c>
      <c r="D25" s="31">
        <f t="shared" si="1"/>
        <v>10.466912114891246</v>
      </c>
      <c r="E25" s="31">
        <f t="shared" si="2"/>
        <v>9.9762154114003767</v>
      </c>
      <c r="F25" s="31">
        <f t="shared" si="3"/>
        <v>9.5693381092982577</v>
      </c>
      <c r="G25" s="31">
        <f t="shared" si="4"/>
        <v>9.3496563728140334</v>
      </c>
      <c r="I25" s="13" t="s">
        <v>115</v>
      </c>
      <c r="J25" s="22">
        <v>2.5337512483374635E-2</v>
      </c>
      <c r="K25" s="22">
        <v>2.5342174561381825E-2</v>
      </c>
      <c r="L25" s="22">
        <v>2.5276993998902687E-2</v>
      </c>
      <c r="M25" s="22">
        <v>2.5281185778707537E-2</v>
      </c>
      <c r="N25" s="22">
        <v>2.5330789826459137E-2</v>
      </c>
    </row>
    <row r="26" spans="1:14" ht="15.5" x14ac:dyDescent="0.35">
      <c r="A26" s="28">
        <f t="shared" si="6"/>
        <v>22</v>
      </c>
      <c r="B26" s="13" t="s">
        <v>116</v>
      </c>
      <c r="C26" s="31">
        <f t="shared" si="5"/>
        <v>4.8770630276454989</v>
      </c>
      <c r="D26" s="31">
        <f t="shared" si="1"/>
        <v>4.9167115113422701</v>
      </c>
      <c r="E26" s="31">
        <f t="shared" si="2"/>
        <v>4.6862123818808845</v>
      </c>
      <c r="F26" s="31">
        <f t="shared" si="3"/>
        <v>4.4950864516169586</v>
      </c>
      <c r="G26" s="31">
        <f t="shared" si="4"/>
        <v>4.3918934840303692</v>
      </c>
      <c r="I26" s="13" t="s">
        <v>116</v>
      </c>
      <c r="J26" s="22">
        <v>1.1902004901574639E-2</v>
      </c>
      <c r="K26" s="22">
        <v>1.1904194859066694E-2</v>
      </c>
      <c r="L26" s="22">
        <v>1.187357703994877E-2</v>
      </c>
      <c r="M26" s="22">
        <v>1.1875546080272541E-2</v>
      </c>
      <c r="N26" s="22">
        <v>1.1898847010853822E-2</v>
      </c>
    </row>
    <row r="27" spans="1:14" ht="15.5" x14ac:dyDescent="0.35">
      <c r="B27" s="30" t="s">
        <v>11</v>
      </c>
      <c r="C27" s="32">
        <f>SUM(C6:C26)</f>
        <v>409.76819182793827</v>
      </c>
      <c r="D27" s="32">
        <f>SUM(D6:D26)</f>
        <v>413.02344001850008</v>
      </c>
      <c r="E27" s="32">
        <f>SUM(E6:E26)</f>
        <v>394.67570439085659</v>
      </c>
      <c r="F27" s="32">
        <f>SUM(F6:F26)</f>
        <v>378.51618959098823</v>
      </c>
      <c r="G27" s="32">
        <f>SUM(G6:G26)</f>
        <v>369.1024416083506</v>
      </c>
    </row>
    <row r="30" spans="1:14" x14ac:dyDescent="0.35">
      <c r="J30" s="461"/>
      <c r="K30" s="461"/>
      <c r="L30" s="461"/>
      <c r="M30" s="461"/>
      <c r="N30" s="461"/>
    </row>
    <row r="31" spans="1:14" ht="15.5" x14ac:dyDescent="0.35">
      <c r="B31" s="13" t="s">
        <v>117</v>
      </c>
      <c r="C31" s="110">
        <f>SUM('I4 PTRM Revenue data'!C8:C9)/'I4 PTRM Revenue data'!C17</f>
        <v>519.23677541366669</v>
      </c>
      <c r="D31" s="110">
        <f>SUM('I4 PTRM Revenue data'!D8:D9)/'I4 PTRM Revenue data'!D17</f>
        <v>587.21887160599749</v>
      </c>
      <c r="E31" s="110">
        <f>SUM('I4 PTRM Revenue data'!E8:E9)/'I4 PTRM Revenue data'!E17</f>
        <v>450.80433994412357</v>
      </c>
      <c r="F31" s="110">
        <f>SUM('I4 PTRM Revenue data'!F8:F9)/'I4 PTRM Revenue data'!F17</f>
        <v>387.93804334290155</v>
      </c>
      <c r="G31" s="110">
        <f>SUM('I4 PTRM Revenue data'!G8:G9)/'I4 PTRM Revenue data'!G17</f>
        <v>400.8941215832773</v>
      </c>
    </row>
    <row r="32" spans="1:14" ht="15.5" x14ac:dyDescent="0.35">
      <c r="B32" s="13" t="s">
        <v>118</v>
      </c>
      <c r="C32" s="110">
        <f>SUM('I4 PTRM Revenue data'!C22:C27)</f>
        <v>109.46858358572835</v>
      </c>
      <c r="D32" s="110">
        <f>SUM('I4 PTRM Revenue data'!D22:D27)</f>
        <v>174.19543158749735</v>
      </c>
      <c r="E32" s="110">
        <f>SUM('I4 PTRM Revenue data'!E22:E27)</f>
        <v>56.128635553266811</v>
      </c>
      <c r="F32" s="110">
        <f>SUM('I4 PTRM Revenue data'!F22:F27)</f>
        <v>9.4218537519133232</v>
      </c>
      <c r="G32" s="110">
        <f>SUM('I4 PTRM Revenue data'!G22:G27)</f>
        <v>31.79167997492673</v>
      </c>
    </row>
    <row r="33" spans="2:7" ht="15.5" x14ac:dyDescent="0.35">
      <c r="B33" s="460" t="s">
        <v>119</v>
      </c>
      <c r="C33" s="462">
        <f>C31-C32</f>
        <v>409.76819182793832</v>
      </c>
      <c r="D33" s="462">
        <f t="shared" ref="D33:G33" si="7">D31-D32</f>
        <v>413.02344001850014</v>
      </c>
      <c r="E33" s="462">
        <f t="shared" si="7"/>
        <v>394.67570439085677</v>
      </c>
      <c r="F33" s="462">
        <f t="shared" si="7"/>
        <v>378.51618959098823</v>
      </c>
      <c r="G33" s="462">
        <f t="shared" si="7"/>
        <v>369.10244160835055</v>
      </c>
    </row>
  </sheetData>
  <pageMargins left="0.7" right="0.7" top="0.75" bottom="0.75" header="0.3" footer="0.3"/>
  <pageSetup paperSize="9" orientation="portrait" horizontalDpi="4294967295" verticalDpi="4294967295" r:id="rId1"/>
  <headerFooter>
    <oddFooter>&amp;L_x000D_&amp;1#&amp;"Calibri"&amp;8&amp;K000000 For Official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CC"/>
    <pageSetUpPr fitToPage="1"/>
  </sheetPr>
  <dimension ref="A1:GQ49"/>
  <sheetViews>
    <sheetView zoomScale="55" zoomScaleNormal="55" workbookViewId="0">
      <pane xSplit="4" ySplit="6" topLeftCell="EJ7" activePane="bottomRight" state="frozen"/>
      <selection pane="topRight" activeCell="M46" sqref="M46"/>
      <selection pane="bottomLeft" activeCell="M46" sqref="M46"/>
      <selection pane="bottomRight" activeCell="EZ20" sqref="EZ20"/>
    </sheetView>
  </sheetViews>
  <sheetFormatPr defaultColWidth="9.08984375" defaultRowHeight="12.5" x14ac:dyDescent="0.25"/>
  <cols>
    <col min="1" max="1" width="9.08984375" style="52"/>
    <col min="2" max="2" width="19" style="52" customWidth="1"/>
    <col min="3" max="3" width="39.453125" style="52" bestFit="1" customWidth="1"/>
    <col min="4" max="4" width="9.90625" style="52" bestFit="1" customWidth="1"/>
    <col min="5" max="6" width="9.90625" style="52" hidden="1" customWidth="1"/>
    <col min="7" max="7" width="10.90625" style="52" hidden="1" customWidth="1"/>
    <col min="8" max="11" width="9.90625" style="52" hidden="1" customWidth="1"/>
    <col min="12" max="12" width="12.453125" style="52" hidden="1" customWidth="1"/>
    <col min="13" max="16" width="9.90625" style="52" hidden="1" customWidth="1"/>
    <col min="17" max="20" width="13.6328125" style="52" customWidth="1"/>
    <col min="21" max="21" width="13.6328125" style="65" customWidth="1"/>
    <col min="22" max="22" width="13.6328125" style="76" hidden="1" customWidth="1"/>
    <col min="23" max="33" width="13.6328125" style="52" hidden="1" customWidth="1"/>
    <col min="34" max="37" width="13.6328125" style="52" customWidth="1"/>
    <col min="38" max="38" width="13.6328125" style="65" customWidth="1"/>
    <col min="39" max="39" width="13.6328125" style="76" hidden="1" customWidth="1"/>
    <col min="40" max="50" width="13.6328125" style="52" hidden="1" customWidth="1"/>
    <col min="51" max="54" width="13.6328125" style="52" customWidth="1"/>
    <col min="55" max="55" width="13.6328125" style="65" customWidth="1"/>
    <col min="56" max="56" width="13.6328125" style="76" hidden="1" customWidth="1"/>
    <col min="57" max="67" width="13.6328125" style="52" hidden="1" customWidth="1"/>
    <col min="68" max="71" width="13.6328125" style="52" customWidth="1"/>
    <col min="72" max="72" width="13.6328125" style="65" customWidth="1"/>
    <col min="73" max="73" width="13.6328125" style="76" hidden="1" customWidth="1"/>
    <col min="74" max="84" width="13.6328125" style="52" hidden="1" customWidth="1"/>
    <col min="85" max="88" width="13.6328125" style="52" customWidth="1"/>
    <col min="89" max="89" width="13.6328125" style="65" customWidth="1"/>
    <col min="90" max="90" width="13.6328125" style="76" hidden="1" customWidth="1"/>
    <col min="91" max="101" width="13.6328125" style="52" hidden="1" customWidth="1"/>
    <col min="102" max="105" width="13.6328125" style="52" customWidth="1"/>
    <col min="106" max="106" width="13.6328125" style="65" customWidth="1"/>
    <col min="107" max="107" width="13.6328125" style="76" hidden="1" customWidth="1"/>
    <col min="108" max="118" width="13.6328125" style="52" hidden="1" customWidth="1"/>
    <col min="119" max="122" width="13.6328125" style="52" customWidth="1"/>
    <col min="123" max="123" width="13.6328125" style="65" customWidth="1"/>
    <col min="124" max="124" width="13.6328125" style="76" hidden="1" customWidth="1"/>
    <col min="125" max="135" width="13.6328125" style="52" hidden="1" customWidth="1"/>
    <col min="136" max="139" width="13.6328125" style="52" customWidth="1"/>
    <col min="140" max="140" width="13.6328125" style="65" customWidth="1"/>
    <col min="141" max="141" width="13.6328125" style="76" hidden="1" customWidth="1"/>
    <col min="142" max="152" width="13.6328125" style="52" hidden="1" customWidth="1"/>
    <col min="153" max="156" width="13.6328125" style="52" customWidth="1"/>
    <col min="157" max="157" width="13.6328125" style="65" customWidth="1"/>
    <col min="158" max="158" width="13.6328125" style="76" hidden="1" customWidth="1"/>
    <col min="159" max="169" width="13.6328125" style="52" hidden="1" customWidth="1"/>
    <col min="170" max="173" width="13.6328125" style="52" customWidth="1"/>
    <col min="174" max="174" width="13.6328125" style="65" customWidth="1"/>
    <col min="175" max="175" width="13.6328125" style="76" hidden="1" customWidth="1"/>
    <col min="176" max="186" width="13.6328125" style="52" hidden="1" customWidth="1"/>
    <col min="187" max="192" width="13.6328125" style="52" customWidth="1"/>
    <col min="193" max="16384" width="9.08984375" style="52"/>
  </cols>
  <sheetData>
    <row r="1" spans="1:192" s="53" customFormat="1" ht="13" x14ac:dyDescent="0.3">
      <c r="B1" s="53" t="s">
        <v>120</v>
      </c>
      <c r="I1" s="54"/>
      <c r="J1" s="55"/>
      <c r="U1" s="134"/>
      <c r="V1" s="56"/>
      <c r="AL1" s="134"/>
      <c r="AM1" s="56"/>
      <c r="BC1" s="134"/>
      <c r="BD1" s="56"/>
      <c r="BT1" s="134"/>
      <c r="BU1" s="56"/>
      <c r="CK1" s="134"/>
      <c r="CL1" s="56"/>
      <c r="DB1" s="134"/>
      <c r="DC1" s="56"/>
      <c r="DS1" s="134"/>
      <c r="DT1" s="56"/>
      <c r="EJ1" s="134"/>
      <c r="EK1" s="56"/>
      <c r="FA1" s="134"/>
      <c r="FB1" s="56"/>
      <c r="FR1" s="134"/>
      <c r="FS1" s="56"/>
    </row>
    <row r="2" spans="1:192" s="57" customFormat="1" ht="13" x14ac:dyDescent="0.3">
      <c r="I2" s="58"/>
      <c r="J2" s="59"/>
      <c r="U2" s="135"/>
      <c r="V2" s="60"/>
      <c r="AL2" s="135"/>
      <c r="AM2" s="60"/>
      <c r="BC2" s="135"/>
      <c r="BD2" s="60"/>
      <c r="BT2" s="135"/>
      <c r="BU2" s="60"/>
      <c r="CK2" s="135"/>
      <c r="CL2" s="60"/>
      <c r="DB2" s="135"/>
      <c r="DC2" s="60"/>
      <c r="DS2" s="135"/>
      <c r="DT2" s="60"/>
      <c r="EJ2" s="135"/>
      <c r="EK2" s="60"/>
      <c r="FA2" s="135"/>
      <c r="FB2" s="60"/>
      <c r="FR2" s="135"/>
      <c r="FS2" s="60"/>
    </row>
    <row r="3" spans="1:192" s="61" customFormat="1" ht="13" x14ac:dyDescent="0.3">
      <c r="A3" s="88" t="s">
        <v>121</v>
      </c>
      <c r="G3" s="62"/>
      <c r="H3" s="62"/>
      <c r="I3" s="62"/>
      <c r="J3" s="62"/>
      <c r="K3" s="62"/>
      <c r="L3" s="62"/>
      <c r="M3" s="62"/>
      <c r="N3" s="62"/>
      <c r="O3" s="62"/>
      <c r="P3" s="62"/>
      <c r="Q3" s="62">
        <v>2025</v>
      </c>
      <c r="R3" s="62">
        <f>Q3+1</f>
        <v>2026</v>
      </c>
      <c r="S3" s="62">
        <f>R3+1</f>
        <v>2027</v>
      </c>
      <c r="T3" s="62">
        <f>S3+1</f>
        <v>2028</v>
      </c>
      <c r="U3" s="136">
        <f>T3+1</f>
        <v>2029</v>
      </c>
      <c r="V3" s="63"/>
      <c r="W3" s="62"/>
      <c r="X3" s="62"/>
      <c r="Y3" s="62"/>
      <c r="Z3" s="62"/>
      <c r="AA3" s="62"/>
      <c r="AB3" s="62"/>
      <c r="AC3" s="62"/>
      <c r="AD3" s="62"/>
      <c r="AE3" s="62"/>
      <c r="AF3" s="62"/>
      <c r="AG3" s="62"/>
      <c r="AH3" s="62">
        <v>2025</v>
      </c>
      <c r="AI3" s="62">
        <f>AH3+1</f>
        <v>2026</v>
      </c>
      <c r="AJ3" s="62">
        <f>AI3+1</f>
        <v>2027</v>
      </c>
      <c r="AK3" s="62">
        <f>AJ3+1</f>
        <v>2028</v>
      </c>
      <c r="AL3" s="136">
        <f>AK3+1</f>
        <v>2029</v>
      </c>
      <c r="AM3" s="63"/>
      <c r="AN3" s="62"/>
      <c r="AO3" s="62"/>
      <c r="AP3" s="62"/>
      <c r="AQ3" s="62"/>
      <c r="AR3" s="62"/>
      <c r="AS3" s="62"/>
      <c r="AT3" s="62"/>
      <c r="AU3" s="62"/>
      <c r="AV3" s="62"/>
      <c r="AW3" s="62"/>
      <c r="AX3" s="62"/>
      <c r="AY3" s="62">
        <v>2025</v>
      </c>
      <c r="AZ3" s="62">
        <f>AY3+1</f>
        <v>2026</v>
      </c>
      <c r="BA3" s="62">
        <f>AZ3+1</f>
        <v>2027</v>
      </c>
      <c r="BB3" s="62">
        <f>BA3+1</f>
        <v>2028</v>
      </c>
      <c r="BC3" s="136">
        <f>BB3+1</f>
        <v>2029</v>
      </c>
      <c r="BD3" s="63"/>
      <c r="BE3" s="62"/>
      <c r="BF3" s="62"/>
      <c r="BG3" s="62"/>
      <c r="BH3" s="62"/>
      <c r="BI3" s="62"/>
      <c r="BJ3" s="62"/>
      <c r="BK3" s="62"/>
      <c r="BL3" s="62"/>
      <c r="BM3" s="62"/>
      <c r="BN3" s="62"/>
      <c r="BO3" s="62"/>
      <c r="BP3" s="62">
        <v>2025</v>
      </c>
      <c r="BQ3" s="62">
        <f>BP3+1</f>
        <v>2026</v>
      </c>
      <c r="BR3" s="62">
        <f>BQ3+1</f>
        <v>2027</v>
      </c>
      <c r="BS3" s="62">
        <f>BR3+1</f>
        <v>2028</v>
      </c>
      <c r="BT3" s="136">
        <f>BS3+1</f>
        <v>2029</v>
      </c>
      <c r="BU3" s="64"/>
      <c r="CG3" s="62">
        <v>2025</v>
      </c>
      <c r="CH3" s="62">
        <f>CG3+1</f>
        <v>2026</v>
      </c>
      <c r="CI3" s="62">
        <f>CH3+1</f>
        <v>2027</v>
      </c>
      <c r="CJ3" s="62">
        <f>CI3+1</f>
        <v>2028</v>
      </c>
      <c r="CK3" s="136">
        <f>CJ3+1</f>
        <v>2029</v>
      </c>
      <c r="CL3" s="64"/>
      <c r="CX3" s="62">
        <v>2025</v>
      </c>
      <c r="CY3" s="62">
        <f>CX3+1</f>
        <v>2026</v>
      </c>
      <c r="CZ3" s="62">
        <f>CY3+1</f>
        <v>2027</v>
      </c>
      <c r="DA3" s="62">
        <f>CZ3+1</f>
        <v>2028</v>
      </c>
      <c r="DB3" s="136">
        <f>DA3+1</f>
        <v>2029</v>
      </c>
      <c r="DC3" s="64"/>
      <c r="DO3" s="62">
        <v>2025</v>
      </c>
      <c r="DP3" s="62">
        <f>DO3+1</f>
        <v>2026</v>
      </c>
      <c r="DQ3" s="62">
        <f>DP3+1</f>
        <v>2027</v>
      </c>
      <c r="DR3" s="62">
        <f>DQ3+1</f>
        <v>2028</v>
      </c>
      <c r="DS3" s="136">
        <f>DR3+1</f>
        <v>2029</v>
      </c>
      <c r="DT3" s="64"/>
      <c r="EF3" s="62">
        <v>2025</v>
      </c>
      <c r="EG3" s="62">
        <f>EF3+1</f>
        <v>2026</v>
      </c>
      <c r="EH3" s="62">
        <f>EG3+1</f>
        <v>2027</v>
      </c>
      <c r="EI3" s="62">
        <f>EH3+1</f>
        <v>2028</v>
      </c>
      <c r="EJ3" s="136">
        <f>EI3+1</f>
        <v>2029</v>
      </c>
      <c r="EK3" s="64"/>
      <c r="EW3" s="62">
        <v>2025</v>
      </c>
      <c r="EX3" s="62">
        <f>EW3+1</f>
        <v>2026</v>
      </c>
      <c r="EY3" s="62">
        <f>EX3+1</f>
        <v>2027</v>
      </c>
      <c r="EZ3" s="62">
        <f>EY3+1</f>
        <v>2028</v>
      </c>
      <c r="FA3" s="136">
        <f>EZ3+1</f>
        <v>2029</v>
      </c>
      <c r="FB3" s="64"/>
      <c r="FN3" s="62">
        <v>2025</v>
      </c>
      <c r="FO3" s="62">
        <f>FN3+1</f>
        <v>2026</v>
      </c>
      <c r="FP3" s="62">
        <f>FO3+1</f>
        <v>2027</v>
      </c>
      <c r="FQ3" s="62">
        <f>FP3+1</f>
        <v>2028</v>
      </c>
      <c r="FR3" s="136">
        <f>FQ3+1</f>
        <v>2029</v>
      </c>
      <c r="FS3" s="64"/>
    </row>
    <row r="4" spans="1:192" s="61" customFormat="1" ht="13" x14ac:dyDescent="0.3">
      <c r="G4" s="62"/>
      <c r="H4" s="62"/>
      <c r="I4" s="62"/>
      <c r="J4" s="62"/>
      <c r="K4" s="62"/>
      <c r="L4" s="62"/>
      <c r="M4" s="62"/>
      <c r="N4" s="62"/>
      <c r="O4" s="62"/>
      <c r="P4" s="62"/>
      <c r="Q4" s="143" t="str">
        <f>LEFT($Q5,1)&amp;Q3</f>
        <v>N2025</v>
      </c>
      <c r="R4" s="62" t="str">
        <f>LEFT($Q5,1)&amp;R3</f>
        <v>N2026</v>
      </c>
      <c r="S4" s="62" t="str">
        <f>LEFT($Q5,1)&amp;S3</f>
        <v>N2027</v>
      </c>
      <c r="T4" s="62" t="str">
        <f>LEFT($Q5,1)&amp;T3</f>
        <v>N2028</v>
      </c>
      <c r="U4" s="136" t="str">
        <f>LEFT($Q5,1)&amp;U3</f>
        <v>N2029</v>
      </c>
      <c r="V4" s="143"/>
      <c r="W4" s="143"/>
      <c r="X4" s="143"/>
      <c r="Y4" s="143"/>
      <c r="Z4" s="143"/>
      <c r="AA4" s="143"/>
      <c r="AB4" s="143"/>
      <c r="AC4" s="143"/>
      <c r="AD4" s="143"/>
      <c r="AE4" s="143"/>
      <c r="AF4" s="143"/>
      <c r="AG4" s="143"/>
      <c r="AH4" s="143" t="str">
        <f>LEFT($AH5,1)&amp;AH3</f>
        <v>P2025</v>
      </c>
      <c r="AI4" s="62" t="str">
        <f>LEFT($AH5,1)&amp;AI3</f>
        <v>P2026</v>
      </c>
      <c r="AJ4" s="62" t="str">
        <f>LEFT($AH5,1)&amp;AJ3</f>
        <v>P2027</v>
      </c>
      <c r="AK4" s="62" t="str">
        <f>LEFT($AH5,1)&amp;AK3</f>
        <v>P2028</v>
      </c>
      <c r="AL4" s="136" t="str">
        <f>LEFT($AH5,1)&amp;AL3</f>
        <v>P2029</v>
      </c>
      <c r="AM4" s="63"/>
      <c r="AN4" s="62"/>
      <c r="AO4" s="62"/>
      <c r="AP4" s="62"/>
      <c r="AQ4" s="62"/>
      <c r="AR4" s="62"/>
      <c r="AS4" s="62"/>
      <c r="AT4" s="62"/>
      <c r="AU4" s="62"/>
      <c r="AV4" s="62"/>
      <c r="AW4" s="62"/>
      <c r="AX4" s="62"/>
      <c r="AY4" s="143" t="str">
        <f>LEFT($AY5,1)&amp;AY3</f>
        <v>S2025</v>
      </c>
      <c r="AZ4" s="62" t="str">
        <f>LEFT($AY5,1)&amp;AZ3</f>
        <v>S2026</v>
      </c>
      <c r="BA4" s="62" t="str">
        <f>LEFT($AY5,1)&amp;BA3</f>
        <v>S2027</v>
      </c>
      <c r="BB4" s="62" t="str">
        <f>LEFT($AY5,1)&amp;BB3</f>
        <v>S2028</v>
      </c>
      <c r="BC4" s="136" t="str">
        <f>LEFT($AY5,1)&amp;BC3</f>
        <v>S2029</v>
      </c>
      <c r="BD4" s="63"/>
      <c r="BE4" s="62"/>
      <c r="BF4" s="62"/>
      <c r="BG4" s="62"/>
      <c r="BH4" s="62"/>
      <c r="BI4" s="62"/>
      <c r="BJ4" s="62"/>
      <c r="BK4" s="62"/>
      <c r="BL4" s="62"/>
      <c r="BM4" s="62"/>
      <c r="BN4" s="62"/>
      <c r="BO4" s="62"/>
      <c r="BP4" s="143" t="str">
        <f>LEFT($BP5,1)&amp;BP3</f>
        <v>O2025</v>
      </c>
      <c r="BQ4" s="62" t="str">
        <f>LEFT($BP5,1)&amp;BQ3</f>
        <v>O2026</v>
      </c>
      <c r="BR4" s="62" t="str">
        <f>LEFT($BP5,1)&amp;BR3</f>
        <v>O2027</v>
      </c>
      <c r="BS4" s="62" t="str">
        <f>LEFT($BP5,1)&amp;BS3</f>
        <v>O2028</v>
      </c>
      <c r="BT4" s="136" t="str">
        <f>LEFT($BP5,1)&amp;BT3</f>
        <v>O2029</v>
      </c>
      <c r="BU4" s="64"/>
      <c r="CG4" s="143" t="str">
        <f>"C"&amp;CG3</f>
        <v>C2025</v>
      </c>
      <c r="CH4" s="62" t="str">
        <f>"C"&amp;CH3</f>
        <v>C2026</v>
      </c>
      <c r="CI4" s="62" t="str">
        <f>"C"&amp;CI3</f>
        <v>C2027</v>
      </c>
      <c r="CJ4" s="62" t="str">
        <f>"C"&amp;CJ3</f>
        <v>C2028</v>
      </c>
      <c r="CK4" s="136" t="str">
        <f>"C"&amp;CK3</f>
        <v>C2029</v>
      </c>
      <c r="CL4" s="64"/>
      <c r="CX4" s="143" t="str">
        <f>"H"&amp;CX3</f>
        <v>H2025</v>
      </c>
      <c r="CY4" s="62" t="str">
        <f>"H"&amp;CY3</f>
        <v>H2026</v>
      </c>
      <c r="CZ4" s="62" t="str">
        <f>"H"&amp;CZ3</f>
        <v>H2027</v>
      </c>
      <c r="DA4" s="62" t="str">
        <f>"H"&amp;DA3</f>
        <v>H2028</v>
      </c>
      <c r="DB4" s="136" t="str">
        <f>"H"&amp;DB3</f>
        <v>H2029</v>
      </c>
      <c r="DC4" s="64"/>
      <c r="DO4" s="143" t="str">
        <f>"L"&amp;DO3</f>
        <v>L2025</v>
      </c>
      <c r="DP4" s="62" t="str">
        <f>"L"&amp;DP3</f>
        <v>L2026</v>
      </c>
      <c r="DQ4" s="62" t="str">
        <f>"L"&amp;DQ3</f>
        <v>L2027</v>
      </c>
      <c r="DR4" s="62" t="str">
        <f>"L"&amp;DR3</f>
        <v>L2028</v>
      </c>
      <c r="DS4" s="136" t="str">
        <f>"L"&amp;DS3</f>
        <v>L2029</v>
      </c>
      <c r="DT4" s="64"/>
      <c r="EF4" s="143" t="str">
        <f>"LR"&amp;EF3</f>
        <v>LR2025</v>
      </c>
      <c r="EG4" s="62" t="str">
        <f>"LR"&amp;EG3</f>
        <v>LR2026</v>
      </c>
      <c r="EH4" s="62" t="str">
        <f>"LR"&amp;EH3</f>
        <v>LR2027</v>
      </c>
      <c r="EI4" s="62" t="str">
        <f>"LR"&amp;EI3</f>
        <v>LR2028</v>
      </c>
      <c r="EJ4" s="136" t="str">
        <f>"LR"&amp;EJ3</f>
        <v>LR2029</v>
      </c>
      <c r="EK4" s="64"/>
      <c r="EW4" s="143" t="str">
        <f>"EC"&amp;EW3</f>
        <v>EC2025</v>
      </c>
      <c r="EX4" s="62" t="str">
        <f>"EC"&amp;EX3</f>
        <v>EC2026</v>
      </c>
      <c r="EY4" s="62" t="str">
        <f>"EC"&amp;EY3</f>
        <v>EC2027</v>
      </c>
      <c r="EZ4" s="62" t="str">
        <f>"EC"&amp;EZ3</f>
        <v>EC2028</v>
      </c>
      <c r="FA4" s="136" t="str">
        <f>"EC"&amp;FA3</f>
        <v>EC2029</v>
      </c>
      <c r="FB4" s="64"/>
      <c r="FN4" s="143" t="str">
        <f>"ER"&amp;FN3</f>
        <v>ER2025</v>
      </c>
      <c r="FO4" s="62" t="str">
        <f>"ER"&amp;FO3</f>
        <v>ER2026</v>
      </c>
      <c r="FP4" s="62" t="str">
        <f>"ER"&amp;FP3</f>
        <v>ER2027</v>
      </c>
      <c r="FQ4" s="62" t="str">
        <f>"ER"&amp;FQ3</f>
        <v>ER2028</v>
      </c>
      <c r="FR4" s="136" t="str">
        <f>"ER"&amp;FR3</f>
        <v>ER2029</v>
      </c>
      <c r="FS4" s="64"/>
    </row>
    <row r="5" spans="1:192" ht="15" customHeight="1" x14ac:dyDescent="0.3">
      <c r="A5" s="77"/>
      <c r="B5" s="78"/>
      <c r="C5" s="78"/>
      <c r="D5" s="79"/>
      <c r="E5" s="129" t="s">
        <v>122</v>
      </c>
      <c r="F5" s="130"/>
      <c r="G5" s="130"/>
      <c r="H5" s="130"/>
      <c r="I5" s="130"/>
      <c r="J5" s="130"/>
      <c r="K5" s="130"/>
      <c r="L5" s="130"/>
      <c r="M5" s="130"/>
      <c r="N5" s="130"/>
      <c r="O5" s="130"/>
      <c r="P5" s="130"/>
      <c r="Q5" s="130" t="s">
        <v>122</v>
      </c>
      <c r="R5" s="130"/>
      <c r="S5" s="130"/>
      <c r="T5" s="130"/>
      <c r="U5" s="137"/>
      <c r="V5" s="131" t="s">
        <v>123</v>
      </c>
      <c r="W5" s="132"/>
      <c r="X5" s="132"/>
      <c r="Y5" s="132"/>
      <c r="Z5" s="132"/>
      <c r="AA5" s="132"/>
      <c r="AB5" s="132"/>
      <c r="AC5" s="133"/>
      <c r="AD5" s="133"/>
      <c r="AE5" s="133"/>
      <c r="AF5" s="133"/>
      <c r="AG5" s="133"/>
      <c r="AH5" s="133" t="s">
        <v>123</v>
      </c>
      <c r="AI5" s="133"/>
      <c r="AJ5" s="133"/>
      <c r="AK5" s="133"/>
      <c r="AL5" s="192"/>
      <c r="AM5" s="141" t="s">
        <v>124</v>
      </c>
      <c r="AN5" s="142"/>
      <c r="AO5" s="142"/>
      <c r="AP5" s="142"/>
      <c r="AQ5" s="142"/>
      <c r="AR5" s="142"/>
      <c r="AS5" s="142"/>
      <c r="AT5" s="130"/>
      <c r="AU5" s="130"/>
      <c r="AV5" s="130"/>
      <c r="AW5" s="130"/>
      <c r="AX5" s="130"/>
      <c r="AY5" s="133" t="s">
        <v>124</v>
      </c>
      <c r="AZ5" s="133"/>
      <c r="BA5" s="133"/>
      <c r="BB5" s="133"/>
      <c r="BC5" s="192"/>
      <c r="BD5" s="131" t="s">
        <v>125</v>
      </c>
      <c r="BE5" s="132"/>
      <c r="BF5" s="132"/>
      <c r="BG5" s="132"/>
      <c r="BH5" s="132"/>
      <c r="BI5" s="132"/>
      <c r="BJ5" s="132"/>
      <c r="BK5" s="133"/>
      <c r="BL5" s="133"/>
      <c r="BM5" s="133"/>
      <c r="BN5" s="133"/>
      <c r="BO5" s="133"/>
      <c r="BP5" s="133" t="s">
        <v>125</v>
      </c>
      <c r="BQ5" s="133"/>
      <c r="BR5" s="133"/>
      <c r="BS5" s="133"/>
      <c r="BT5" s="192"/>
      <c r="BU5" s="131" t="s">
        <v>126</v>
      </c>
      <c r="BV5" s="132"/>
      <c r="BW5" s="132"/>
      <c r="BX5" s="132"/>
      <c r="BY5" s="132"/>
      <c r="BZ5" s="132"/>
      <c r="CA5" s="132"/>
      <c r="CB5" s="133"/>
      <c r="CC5" s="133"/>
      <c r="CD5" s="133"/>
      <c r="CE5" s="133"/>
      <c r="CF5" s="133"/>
      <c r="CG5" s="133" t="s">
        <v>126</v>
      </c>
      <c r="CH5" s="133"/>
      <c r="CI5" s="133"/>
      <c r="CJ5" s="133"/>
      <c r="CK5" s="192"/>
      <c r="CL5" s="131" t="s">
        <v>127</v>
      </c>
      <c r="CM5" s="132"/>
      <c r="CN5" s="132"/>
      <c r="CO5" s="132"/>
      <c r="CP5" s="132"/>
      <c r="CQ5" s="132"/>
      <c r="CR5" s="132"/>
      <c r="CS5" s="133"/>
      <c r="CT5" s="133"/>
      <c r="CU5" s="133"/>
      <c r="CV5" s="133"/>
      <c r="CW5" s="133"/>
      <c r="CX5" s="133" t="s">
        <v>127</v>
      </c>
      <c r="CY5" s="133"/>
      <c r="CZ5" s="133"/>
      <c r="DA5" s="133"/>
      <c r="DB5" s="192"/>
      <c r="DC5" s="131" t="s">
        <v>128</v>
      </c>
      <c r="DD5" s="132"/>
      <c r="DE5" s="132"/>
      <c r="DF5" s="132"/>
      <c r="DG5" s="132"/>
      <c r="DH5" s="132"/>
      <c r="DI5" s="132"/>
      <c r="DJ5" s="133"/>
      <c r="DK5" s="133"/>
      <c r="DL5" s="133"/>
      <c r="DM5" s="133"/>
      <c r="DN5" s="133"/>
      <c r="DO5" s="133" t="s">
        <v>128</v>
      </c>
      <c r="DP5" s="133"/>
      <c r="DQ5" s="133"/>
      <c r="DR5" s="133"/>
      <c r="DS5" s="192"/>
      <c r="DT5" s="131" t="s">
        <v>129</v>
      </c>
      <c r="DU5" s="132"/>
      <c r="DV5" s="132"/>
      <c r="DW5" s="132"/>
      <c r="DX5" s="132"/>
      <c r="DY5" s="132"/>
      <c r="DZ5" s="132"/>
      <c r="EA5" s="133"/>
      <c r="EB5" s="133"/>
      <c r="EC5" s="133"/>
      <c r="ED5" s="133"/>
      <c r="EE5" s="133"/>
      <c r="EF5" s="133" t="s">
        <v>129</v>
      </c>
      <c r="EG5" s="133"/>
      <c r="EH5" s="133"/>
      <c r="EI5" s="133"/>
      <c r="EJ5" s="192"/>
      <c r="EK5" s="131" t="s">
        <v>130</v>
      </c>
      <c r="EL5" s="132"/>
      <c r="EM5" s="132"/>
      <c r="EN5" s="132"/>
      <c r="EO5" s="132"/>
      <c r="EP5" s="132"/>
      <c r="EQ5" s="132"/>
      <c r="ER5" s="133"/>
      <c r="ES5" s="133"/>
      <c r="ET5" s="133"/>
      <c r="EU5" s="133"/>
      <c r="EV5" s="133"/>
      <c r="EW5" s="133" t="s">
        <v>130</v>
      </c>
      <c r="EX5" s="133"/>
      <c r="EY5" s="133"/>
      <c r="EZ5" s="133"/>
      <c r="FA5" s="192"/>
      <c r="FB5" s="131" t="s">
        <v>131</v>
      </c>
      <c r="FC5" s="132"/>
      <c r="FD5" s="132"/>
      <c r="FE5" s="132"/>
      <c r="FF5" s="132"/>
      <c r="FG5" s="132"/>
      <c r="FH5" s="132"/>
      <c r="FI5" s="133"/>
      <c r="FJ5" s="133"/>
      <c r="FK5" s="133"/>
      <c r="FL5" s="133"/>
      <c r="FM5" s="133"/>
      <c r="FN5" s="133" t="s">
        <v>131</v>
      </c>
      <c r="FO5" s="133"/>
      <c r="FP5" s="133"/>
      <c r="FQ5" s="133"/>
      <c r="FR5" s="192"/>
      <c r="FS5" s="131" t="s">
        <v>132</v>
      </c>
      <c r="FT5" s="132"/>
      <c r="FU5" s="132"/>
      <c r="FV5" s="132"/>
      <c r="FW5" s="132"/>
      <c r="FX5" s="132"/>
      <c r="FY5" s="132"/>
      <c r="FZ5" s="130"/>
      <c r="GA5" s="130"/>
      <c r="GB5" s="130"/>
      <c r="GC5" s="130"/>
      <c r="GD5" s="130"/>
      <c r="GE5" s="130" t="s">
        <v>132</v>
      </c>
      <c r="GF5" s="130"/>
      <c r="GG5" s="130"/>
      <c r="GH5" s="130"/>
      <c r="GI5" s="130"/>
    </row>
    <row r="6" spans="1:192" ht="13" x14ac:dyDescent="0.3">
      <c r="A6" s="112"/>
      <c r="B6" s="113" t="s">
        <v>133</v>
      </c>
      <c r="C6" s="113" t="s">
        <v>134</v>
      </c>
      <c r="D6" s="114" t="s">
        <v>135</v>
      </c>
      <c r="E6" s="113" t="s">
        <v>136</v>
      </c>
      <c r="F6" s="113" t="str">
        <f t="shared" ref="F6:U6" si="0">CONCATENATE(LEFT(E6,4)+1,"-",RIGHT(E6,2)+1)</f>
        <v>2013-14</v>
      </c>
      <c r="G6" s="113" t="str">
        <f t="shared" si="0"/>
        <v>2014-15</v>
      </c>
      <c r="H6" s="113" t="str">
        <f t="shared" si="0"/>
        <v>2015-16</v>
      </c>
      <c r="I6" s="113" t="str">
        <f t="shared" si="0"/>
        <v>2016-17</v>
      </c>
      <c r="J6" s="113" t="str">
        <f t="shared" si="0"/>
        <v>2017-18</v>
      </c>
      <c r="K6" s="113" t="str">
        <f t="shared" si="0"/>
        <v>2018-19</v>
      </c>
      <c r="L6" s="113" t="str">
        <f t="shared" si="0"/>
        <v>2019-20</v>
      </c>
      <c r="M6" s="113" t="str">
        <f t="shared" si="0"/>
        <v>2020-21</v>
      </c>
      <c r="N6" s="113" t="str">
        <f t="shared" si="0"/>
        <v>2021-22</v>
      </c>
      <c r="O6" s="113" t="str">
        <f t="shared" si="0"/>
        <v>2022-23</v>
      </c>
      <c r="P6" s="113" t="str">
        <f t="shared" si="0"/>
        <v>2023-24</v>
      </c>
      <c r="Q6" s="113" t="str">
        <f t="shared" si="0"/>
        <v>2024-25</v>
      </c>
      <c r="R6" s="113" t="str">
        <f t="shared" si="0"/>
        <v>2025-26</v>
      </c>
      <c r="S6" s="113" t="str">
        <f t="shared" si="0"/>
        <v>2026-27</v>
      </c>
      <c r="T6" s="113" t="str">
        <f t="shared" si="0"/>
        <v>2027-28</v>
      </c>
      <c r="U6" s="114" t="str">
        <f t="shared" si="0"/>
        <v>2028-29</v>
      </c>
      <c r="V6" s="115" t="str">
        <f>E6</f>
        <v>2012-13</v>
      </c>
      <c r="W6" s="113" t="str">
        <f t="shared" ref="W6:CH6" si="1">F6</f>
        <v>2013-14</v>
      </c>
      <c r="X6" s="113" t="str">
        <f t="shared" si="1"/>
        <v>2014-15</v>
      </c>
      <c r="Y6" s="113" t="str">
        <f t="shared" si="1"/>
        <v>2015-16</v>
      </c>
      <c r="Z6" s="113" t="str">
        <f t="shared" si="1"/>
        <v>2016-17</v>
      </c>
      <c r="AA6" s="113" t="str">
        <f t="shared" si="1"/>
        <v>2017-18</v>
      </c>
      <c r="AB6" s="113" t="str">
        <f t="shared" si="1"/>
        <v>2018-19</v>
      </c>
      <c r="AC6" s="113" t="str">
        <f t="shared" si="1"/>
        <v>2019-20</v>
      </c>
      <c r="AD6" s="113" t="str">
        <f t="shared" si="1"/>
        <v>2020-21</v>
      </c>
      <c r="AE6" s="113" t="str">
        <f t="shared" si="1"/>
        <v>2021-22</v>
      </c>
      <c r="AF6" s="113" t="str">
        <f t="shared" si="1"/>
        <v>2022-23</v>
      </c>
      <c r="AG6" s="113" t="str">
        <f t="shared" si="1"/>
        <v>2023-24</v>
      </c>
      <c r="AH6" s="113" t="str">
        <f t="shared" si="1"/>
        <v>2024-25</v>
      </c>
      <c r="AI6" s="113" t="str">
        <f t="shared" si="1"/>
        <v>2025-26</v>
      </c>
      <c r="AJ6" s="113" t="str">
        <f t="shared" si="1"/>
        <v>2026-27</v>
      </c>
      <c r="AK6" s="113" t="str">
        <f t="shared" si="1"/>
        <v>2027-28</v>
      </c>
      <c r="AL6" s="114" t="str">
        <f t="shared" si="1"/>
        <v>2028-29</v>
      </c>
      <c r="AM6" s="115" t="str">
        <f t="shared" si="1"/>
        <v>2012-13</v>
      </c>
      <c r="AN6" s="113" t="str">
        <f t="shared" si="1"/>
        <v>2013-14</v>
      </c>
      <c r="AO6" s="113" t="str">
        <f t="shared" si="1"/>
        <v>2014-15</v>
      </c>
      <c r="AP6" s="113" t="str">
        <f t="shared" si="1"/>
        <v>2015-16</v>
      </c>
      <c r="AQ6" s="113" t="str">
        <f t="shared" si="1"/>
        <v>2016-17</v>
      </c>
      <c r="AR6" s="113" t="str">
        <f t="shared" si="1"/>
        <v>2017-18</v>
      </c>
      <c r="AS6" s="113" t="str">
        <f t="shared" si="1"/>
        <v>2018-19</v>
      </c>
      <c r="AT6" s="113" t="str">
        <f t="shared" si="1"/>
        <v>2019-20</v>
      </c>
      <c r="AU6" s="113" t="str">
        <f t="shared" si="1"/>
        <v>2020-21</v>
      </c>
      <c r="AV6" s="113" t="str">
        <f t="shared" si="1"/>
        <v>2021-22</v>
      </c>
      <c r="AW6" s="113" t="str">
        <f t="shared" si="1"/>
        <v>2022-23</v>
      </c>
      <c r="AX6" s="113" t="str">
        <f t="shared" si="1"/>
        <v>2023-24</v>
      </c>
      <c r="AY6" s="113" t="str">
        <f t="shared" si="1"/>
        <v>2024-25</v>
      </c>
      <c r="AZ6" s="113" t="str">
        <f t="shared" si="1"/>
        <v>2025-26</v>
      </c>
      <c r="BA6" s="113" t="str">
        <f t="shared" si="1"/>
        <v>2026-27</v>
      </c>
      <c r="BB6" s="113" t="str">
        <f t="shared" si="1"/>
        <v>2027-28</v>
      </c>
      <c r="BC6" s="114" t="str">
        <f t="shared" si="1"/>
        <v>2028-29</v>
      </c>
      <c r="BD6" s="115" t="str">
        <f t="shared" si="1"/>
        <v>2012-13</v>
      </c>
      <c r="BE6" s="113" t="str">
        <f t="shared" si="1"/>
        <v>2013-14</v>
      </c>
      <c r="BF6" s="113" t="str">
        <f t="shared" si="1"/>
        <v>2014-15</v>
      </c>
      <c r="BG6" s="113" t="str">
        <f t="shared" si="1"/>
        <v>2015-16</v>
      </c>
      <c r="BH6" s="113" t="str">
        <f t="shared" si="1"/>
        <v>2016-17</v>
      </c>
      <c r="BI6" s="113" t="str">
        <f t="shared" si="1"/>
        <v>2017-18</v>
      </c>
      <c r="BJ6" s="113" t="str">
        <f t="shared" si="1"/>
        <v>2018-19</v>
      </c>
      <c r="BK6" s="113" t="str">
        <f t="shared" si="1"/>
        <v>2019-20</v>
      </c>
      <c r="BL6" s="113" t="str">
        <f t="shared" si="1"/>
        <v>2020-21</v>
      </c>
      <c r="BM6" s="113" t="str">
        <f t="shared" si="1"/>
        <v>2021-22</v>
      </c>
      <c r="BN6" s="113" t="str">
        <f t="shared" si="1"/>
        <v>2022-23</v>
      </c>
      <c r="BO6" s="113" t="str">
        <f t="shared" si="1"/>
        <v>2023-24</v>
      </c>
      <c r="BP6" s="113" t="str">
        <f t="shared" si="1"/>
        <v>2024-25</v>
      </c>
      <c r="BQ6" s="113" t="str">
        <f t="shared" si="1"/>
        <v>2025-26</v>
      </c>
      <c r="BR6" s="113" t="str">
        <f t="shared" si="1"/>
        <v>2026-27</v>
      </c>
      <c r="BS6" s="113" t="str">
        <f t="shared" si="1"/>
        <v>2027-28</v>
      </c>
      <c r="BT6" s="114" t="str">
        <f t="shared" si="1"/>
        <v>2028-29</v>
      </c>
      <c r="BU6" s="115" t="str">
        <f t="shared" si="1"/>
        <v>2012-13</v>
      </c>
      <c r="BV6" s="113" t="str">
        <f t="shared" si="1"/>
        <v>2013-14</v>
      </c>
      <c r="BW6" s="113" t="str">
        <f t="shared" si="1"/>
        <v>2014-15</v>
      </c>
      <c r="BX6" s="113" t="str">
        <f t="shared" si="1"/>
        <v>2015-16</v>
      </c>
      <c r="BY6" s="113" t="str">
        <f t="shared" si="1"/>
        <v>2016-17</v>
      </c>
      <c r="BZ6" s="113" t="str">
        <f t="shared" si="1"/>
        <v>2017-18</v>
      </c>
      <c r="CA6" s="113" t="str">
        <f t="shared" si="1"/>
        <v>2018-19</v>
      </c>
      <c r="CB6" s="113" t="str">
        <f t="shared" si="1"/>
        <v>2019-20</v>
      </c>
      <c r="CC6" s="113" t="str">
        <f t="shared" si="1"/>
        <v>2020-21</v>
      </c>
      <c r="CD6" s="113" t="str">
        <f t="shared" si="1"/>
        <v>2021-22</v>
      </c>
      <c r="CE6" s="113" t="str">
        <f t="shared" si="1"/>
        <v>2022-23</v>
      </c>
      <c r="CF6" s="113" t="str">
        <f t="shared" si="1"/>
        <v>2023-24</v>
      </c>
      <c r="CG6" s="113" t="str">
        <f t="shared" si="1"/>
        <v>2024-25</v>
      </c>
      <c r="CH6" s="113" t="str">
        <f t="shared" si="1"/>
        <v>2025-26</v>
      </c>
      <c r="CI6" s="113" t="str">
        <f t="shared" ref="CI6:DB6" si="2">BR6</f>
        <v>2026-27</v>
      </c>
      <c r="CJ6" s="113" t="str">
        <f t="shared" si="2"/>
        <v>2027-28</v>
      </c>
      <c r="CK6" s="114" t="str">
        <f t="shared" si="2"/>
        <v>2028-29</v>
      </c>
      <c r="CL6" s="115" t="str">
        <f t="shared" si="2"/>
        <v>2012-13</v>
      </c>
      <c r="CM6" s="113" t="str">
        <f t="shared" si="2"/>
        <v>2013-14</v>
      </c>
      <c r="CN6" s="113" t="str">
        <f t="shared" si="2"/>
        <v>2014-15</v>
      </c>
      <c r="CO6" s="113" t="str">
        <f t="shared" si="2"/>
        <v>2015-16</v>
      </c>
      <c r="CP6" s="113" t="str">
        <f t="shared" si="2"/>
        <v>2016-17</v>
      </c>
      <c r="CQ6" s="113" t="str">
        <f t="shared" si="2"/>
        <v>2017-18</v>
      </c>
      <c r="CR6" s="113" t="str">
        <f t="shared" si="2"/>
        <v>2018-19</v>
      </c>
      <c r="CS6" s="113" t="str">
        <f t="shared" si="2"/>
        <v>2019-20</v>
      </c>
      <c r="CT6" s="113" t="str">
        <f t="shared" si="2"/>
        <v>2020-21</v>
      </c>
      <c r="CU6" s="113" t="str">
        <f t="shared" si="2"/>
        <v>2021-22</v>
      </c>
      <c r="CV6" s="113" t="str">
        <f t="shared" si="2"/>
        <v>2022-23</v>
      </c>
      <c r="CW6" s="113" t="str">
        <f t="shared" si="2"/>
        <v>2023-24</v>
      </c>
      <c r="CX6" s="113" t="str">
        <f t="shared" si="2"/>
        <v>2024-25</v>
      </c>
      <c r="CY6" s="113" t="str">
        <f t="shared" si="2"/>
        <v>2025-26</v>
      </c>
      <c r="CZ6" s="113" t="str">
        <f t="shared" si="2"/>
        <v>2026-27</v>
      </c>
      <c r="DA6" s="113" t="str">
        <f t="shared" si="2"/>
        <v>2027-28</v>
      </c>
      <c r="DB6" s="114" t="str">
        <f t="shared" si="2"/>
        <v>2028-29</v>
      </c>
      <c r="DC6" s="115" t="str">
        <f t="shared" ref="DC6:EH6" si="3">CL6</f>
        <v>2012-13</v>
      </c>
      <c r="DD6" s="113" t="str">
        <f t="shared" si="3"/>
        <v>2013-14</v>
      </c>
      <c r="DE6" s="113" t="str">
        <f t="shared" si="3"/>
        <v>2014-15</v>
      </c>
      <c r="DF6" s="113" t="str">
        <f t="shared" si="3"/>
        <v>2015-16</v>
      </c>
      <c r="DG6" s="113" t="str">
        <f t="shared" si="3"/>
        <v>2016-17</v>
      </c>
      <c r="DH6" s="113" t="str">
        <f t="shared" si="3"/>
        <v>2017-18</v>
      </c>
      <c r="DI6" s="113" t="str">
        <f t="shared" si="3"/>
        <v>2018-19</v>
      </c>
      <c r="DJ6" s="113" t="str">
        <f t="shared" si="3"/>
        <v>2019-20</v>
      </c>
      <c r="DK6" s="113" t="str">
        <f t="shared" si="3"/>
        <v>2020-21</v>
      </c>
      <c r="DL6" s="113" t="str">
        <f t="shared" si="3"/>
        <v>2021-22</v>
      </c>
      <c r="DM6" s="113" t="str">
        <f t="shared" si="3"/>
        <v>2022-23</v>
      </c>
      <c r="DN6" s="113" t="str">
        <f t="shared" si="3"/>
        <v>2023-24</v>
      </c>
      <c r="DO6" s="113" t="str">
        <f t="shared" si="3"/>
        <v>2024-25</v>
      </c>
      <c r="DP6" s="113" t="str">
        <f t="shared" si="3"/>
        <v>2025-26</v>
      </c>
      <c r="DQ6" s="113" t="str">
        <f t="shared" si="3"/>
        <v>2026-27</v>
      </c>
      <c r="DR6" s="113" t="str">
        <f t="shared" si="3"/>
        <v>2027-28</v>
      </c>
      <c r="DS6" s="114" t="str">
        <f t="shared" si="3"/>
        <v>2028-29</v>
      </c>
      <c r="DT6" s="115" t="str">
        <f t="shared" si="3"/>
        <v>2012-13</v>
      </c>
      <c r="DU6" s="113" t="str">
        <f t="shared" si="3"/>
        <v>2013-14</v>
      </c>
      <c r="DV6" s="113" t="str">
        <f t="shared" si="3"/>
        <v>2014-15</v>
      </c>
      <c r="DW6" s="113" t="str">
        <f t="shared" si="3"/>
        <v>2015-16</v>
      </c>
      <c r="DX6" s="113" t="str">
        <f t="shared" si="3"/>
        <v>2016-17</v>
      </c>
      <c r="DY6" s="113" t="str">
        <f t="shared" si="3"/>
        <v>2017-18</v>
      </c>
      <c r="DZ6" s="113" t="str">
        <f t="shared" si="3"/>
        <v>2018-19</v>
      </c>
      <c r="EA6" s="113" t="str">
        <f t="shared" si="3"/>
        <v>2019-20</v>
      </c>
      <c r="EB6" s="113" t="str">
        <f t="shared" si="3"/>
        <v>2020-21</v>
      </c>
      <c r="EC6" s="113" t="str">
        <f t="shared" si="3"/>
        <v>2021-22</v>
      </c>
      <c r="ED6" s="113" t="str">
        <f t="shared" si="3"/>
        <v>2022-23</v>
      </c>
      <c r="EE6" s="113" t="str">
        <f t="shared" si="3"/>
        <v>2023-24</v>
      </c>
      <c r="EF6" s="113" t="str">
        <f t="shared" si="3"/>
        <v>2024-25</v>
      </c>
      <c r="EG6" s="113" t="str">
        <f t="shared" si="3"/>
        <v>2025-26</v>
      </c>
      <c r="EH6" s="113" t="str">
        <f t="shared" si="3"/>
        <v>2026-27</v>
      </c>
      <c r="EI6" s="113" t="str">
        <f t="shared" ref="EI6:FN6" si="4">DR6</f>
        <v>2027-28</v>
      </c>
      <c r="EJ6" s="114" t="str">
        <f t="shared" si="4"/>
        <v>2028-29</v>
      </c>
      <c r="EK6" s="115" t="str">
        <f t="shared" si="4"/>
        <v>2012-13</v>
      </c>
      <c r="EL6" s="113" t="str">
        <f t="shared" si="4"/>
        <v>2013-14</v>
      </c>
      <c r="EM6" s="113" t="str">
        <f t="shared" si="4"/>
        <v>2014-15</v>
      </c>
      <c r="EN6" s="113" t="str">
        <f t="shared" si="4"/>
        <v>2015-16</v>
      </c>
      <c r="EO6" s="113" t="str">
        <f t="shared" si="4"/>
        <v>2016-17</v>
      </c>
      <c r="EP6" s="113" t="str">
        <f t="shared" si="4"/>
        <v>2017-18</v>
      </c>
      <c r="EQ6" s="113" t="str">
        <f t="shared" si="4"/>
        <v>2018-19</v>
      </c>
      <c r="ER6" s="113" t="str">
        <f t="shared" si="4"/>
        <v>2019-20</v>
      </c>
      <c r="ES6" s="113" t="str">
        <f t="shared" si="4"/>
        <v>2020-21</v>
      </c>
      <c r="ET6" s="113" t="str">
        <f t="shared" si="4"/>
        <v>2021-22</v>
      </c>
      <c r="EU6" s="113" t="str">
        <f t="shared" si="4"/>
        <v>2022-23</v>
      </c>
      <c r="EV6" s="113" t="str">
        <f t="shared" si="4"/>
        <v>2023-24</v>
      </c>
      <c r="EW6" s="113" t="str">
        <f t="shared" si="4"/>
        <v>2024-25</v>
      </c>
      <c r="EX6" s="113" t="str">
        <f t="shared" si="4"/>
        <v>2025-26</v>
      </c>
      <c r="EY6" s="113" t="str">
        <f t="shared" si="4"/>
        <v>2026-27</v>
      </c>
      <c r="EZ6" s="113" t="str">
        <f t="shared" si="4"/>
        <v>2027-28</v>
      </c>
      <c r="FA6" s="114" t="str">
        <f t="shared" si="4"/>
        <v>2028-29</v>
      </c>
      <c r="FB6" s="115" t="str">
        <f t="shared" si="4"/>
        <v>2012-13</v>
      </c>
      <c r="FC6" s="113" t="str">
        <f t="shared" si="4"/>
        <v>2013-14</v>
      </c>
      <c r="FD6" s="113" t="str">
        <f t="shared" si="4"/>
        <v>2014-15</v>
      </c>
      <c r="FE6" s="113" t="str">
        <f t="shared" si="4"/>
        <v>2015-16</v>
      </c>
      <c r="FF6" s="113" t="str">
        <f t="shared" si="4"/>
        <v>2016-17</v>
      </c>
      <c r="FG6" s="113" t="str">
        <f t="shared" si="4"/>
        <v>2017-18</v>
      </c>
      <c r="FH6" s="113" t="str">
        <f t="shared" si="4"/>
        <v>2018-19</v>
      </c>
      <c r="FI6" s="113" t="str">
        <f t="shared" si="4"/>
        <v>2019-20</v>
      </c>
      <c r="FJ6" s="113" t="str">
        <f t="shared" si="4"/>
        <v>2020-21</v>
      </c>
      <c r="FK6" s="113" t="str">
        <f t="shared" si="4"/>
        <v>2021-22</v>
      </c>
      <c r="FL6" s="113" t="str">
        <f t="shared" si="4"/>
        <v>2022-23</v>
      </c>
      <c r="FM6" s="113" t="str">
        <f t="shared" si="4"/>
        <v>2023-24</v>
      </c>
      <c r="FN6" s="113" t="str">
        <f t="shared" si="4"/>
        <v>2024-25</v>
      </c>
      <c r="FO6" s="113" t="str">
        <f t="shared" ref="FO6:FR6" si="5">EX6</f>
        <v>2025-26</v>
      </c>
      <c r="FP6" s="113" t="str">
        <f t="shared" si="5"/>
        <v>2026-27</v>
      </c>
      <c r="FQ6" s="113" t="str">
        <f t="shared" si="5"/>
        <v>2027-28</v>
      </c>
      <c r="FR6" s="114" t="str">
        <f t="shared" si="5"/>
        <v>2028-29</v>
      </c>
      <c r="FS6" s="81" t="str">
        <f t="shared" ref="FS6:GI6" si="6">CL6</f>
        <v>2012-13</v>
      </c>
      <c r="FT6" s="80" t="str">
        <f t="shared" si="6"/>
        <v>2013-14</v>
      </c>
      <c r="FU6" s="80" t="str">
        <f t="shared" si="6"/>
        <v>2014-15</v>
      </c>
      <c r="FV6" s="80" t="str">
        <f t="shared" si="6"/>
        <v>2015-16</v>
      </c>
      <c r="FW6" s="80" t="str">
        <f t="shared" si="6"/>
        <v>2016-17</v>
      </c>
      <c r="FX6" s="80" t="str">
        <f t="shared" si="6"/>
        <v>2017-18</v>
      </c>
      <c r="FY6" s="80" t="str">
        <f t="shared" si="6"/>
        <v>2018-19</v>
      </c>
      <c r="FZ6" s="80" t="str">
        <f t="shared" si="6"/>
        <v>2019-20</v>
      </c>
      <c r="GA6" s="80" t="str">
        <f t="shared" si="6"/>
        <v>2020-21</v>
      </c>
      <c r="GB6" s="80" t="str">
        <f t="shared" si="6"/>
        <v>2021-22</v>
      </c>
      <c r="GC6" s="80" t="str">
        <f t="shared" si="6"/>
        <v>2022-23</v>
      </c>
      <c r="GD6" s="80" t="str">
        <f t="shared" si="6"/>
        <v>2023-24</v>
      </c>
      <c r="GE6" s="80" t="str">
        <f t="shared" si="6"/>
        <v>2024-25</v>
      </c>
      <c r="GF6" s="80" t="str">
        <f t="shared" si="6"/>
        <v>2025-26</v>
      </c>
      <c r="GG6" s="80" t="str">
        <f t="shared" si="6"/>
        <v>2026-27</v>
      </c>
      <c r="GH6" s="80" t="str">
        <f t="shared" si="6"/>
        <v>2027-28</v>
      </c>
      <c r="GI6" s="80" t="str">
        <f t="shared" si="6"/>
        <v>2028-29</v>
      </c>
      <c r="GJ6" s="191">
        <v>1</v>
      </c>
    </row>
    <row r="7" spans="1:192" ht="13" x14ac:dyDescent="0.3">
      <c r="A7" s="116" t="str">
        <f>IF(ISNUMBER(SEARCH("low",'Volume forecast'!$A8)),"LV",IF(ISNUMBER(SEARCH("high",'Volume forecast'!$A8)),"HV",IF(ISNUMBER(SEARCH("sub",'Volume forecast'!$A8)),"ST","Unmetered")))</f>
        <v>LV</v>
      </c>
      <c r="B7" s="117" t="str">
        <f>'Volume forecast'!B8</f>
        <v>EA010</v>
      </c>
      <c r="C7" s="117" t="str">
        <f>'Volume forecast'!C8</f>
        <v>Residential Non ToU Closed</v>
      </c>
      <c r="D7" s="118" t="s">
        <v>137</v>
      </c>
      <c r="E7" s="119">
        <f>IFERROR(INDEX('Volume forecast'!$D$8:$DT$200,MATCH($B7,'Volume forecast'!$B$8:$B$200,0),MATCH(E$4,'Volume forecast'!$D$5:$DT$5,0)),0)</f>
        <v>0</v>
      </c>
      <c r="F7" s="119">
        <f>IFERROR(INDEX('Volume forecast'!$D$8:$DT$200,MATCH($B7,'Volume forecast'!$B$8:$B$200,0),MATCH(F$4,'Volume forecast'!$D$5:$DT$5,0)),0)</f>
        <v>0</v>
      </c>
      <c r="G7" s="119">
        <f>IFERROR(INDEX('Volume forecast'!$D$8:$DT$200,MATCH($B7,'Volume forecast'!$B$8:$B$200,0),MATCH(G$4,'Volume forecast'!$D$5:$DT$5,0)),0)</f>
        <v>0</v>
      </c>
      <c r="H7" s="119">
        <f>IFERROR(INDEX('Volume forecast'!$D$8:$DT$200,MATCH($B7,'Volume forecast'!$B$8:$B$200,0),MATCH(H$4,'Volume forecast'!$D$5:$DT$5,0)),0)</f>
        <v>0</v>
      </c>
      <c r="I7" s="119">
        <f>IFERROR(INDEX('Volume forecast'!$D$8:$DT$200,MATCH($B7,'Volume forecast'!$B$8:$B$200,0),MATCH(I$4,'Volume forecast'!$D$5:$DT$5,0)),0)</f>
        <v>0</v>
      </c>
      <c r="J7" s="119">
        <f>IFERROR(INDEX('Volume forecast'!$D$8:$DT$200,MATCH($B7,'Volume forecast'!$B$8:$B$200,0),MATCH(J$4,'Volume forecast'!$D$5:$DT$5,0)),0)</f>
        <v>0</v>
      </c>
      <c r="K7" s="119">
        <f>IFERROR(INDEX('Volume forecast'!$D$8:$DT$200,MATCH($B7,'Volume forecast'!$B$8:$B$200,0),MATCH(K$4,'Volume forecast'!$D$5:$DT$5,0)),0)</f>
        <v>0</v>
      </c>
      <c r="L7" s="119">
        <f>IFERROR(INDEX('Volume forecast'!$D$8:$DT$200,MATCH($B7,'Volume forecast'!$B$8:$B$200,0),MATCH(L$4,'Volume forecast'!$D$5:$DT$5,0)),0)</f>
        <v>0</v>
      </c>
      <c r="M7" s="119">
        <f>IFERROR(INDEX('Volume forecast'!$D$8:$DT$200,MATCH($B7,'Volume forecast'!$B$8:$B$200,0),MATCH(M$4,'Volume forecast'!$D$5:$DT$5,0)),0)</f>
        <v>0</v>
      </c>
      <c r="N7" s="119">
        <f>IFERROR(INDEX('Volume forecast'!$D$8:$DT$200,MATCH($B7,'Volume forecast'!$B$8:$B$200,0),MATCH(N$4,'Volume forecast'!$D$5:$DT$5,0)),0)</f>
        <v>0</v>
      </c>
      <c r="O7" s="119">
        <f>IFERROR(INDEX('Volume forecast'!$D$8:$DT$200,MATCH($B7,'Volume forecast'!$B$8:$B$200,0),MATCH(O$4,'Volume forecast'!$D$5:$DT$5,0)),0)</f>
        <v>0</v>
      </c>
      <c r="P7" s="119">
        <f>IFERROR(INDEX('Volume forecast'!$D$8:$DT$200,MATCH($B7,'Volume forecast'!$B$8:$B$200,0),MATCH(P$4,'Volume forecast'!$D$5:$DT$5,0)),0)</f>
        <v>0</v>
      </c>
      <c r="Q7" s="119">
        <f>IFERROR(INDEX('Volume forecast'!$D$8:$DT$200,MATCH($B7,'Volume forecast'!$B$8:$B$200,0),MATCH(Q$4,'Volume forecast'!$D$5:$DT$5,0)),0)</f>
        <v>821167.79755485966</v>
      </c>
      <c r="R7" s="119">
        <f>IFERROR(INDEX('Volume forecast'!$D$8:$DT$200,MATCH($B7,'Volume forecast'!$B$8:$B$200,0),MATCH(R$4,'Volume forecast'!$D$5:$DT$5,0)),0)</f>
        <v>735581.29553215927</v>
      </c>
      <c r="S7" s="119">
        <f>IFERROR(INDEX('Volume forecast'!$D$8:$DT$200,MATCH($B7,'Volume forecast'!$B$8:$B$200,0),MATCH(S$4,'Volume forecast'!$D$5:$DT$5,0)),0)</f>
        <v>624701.54249810847</v>
      </c>
      <c r="T7" s="119">
        <f>IFERROR(INDEX('Volume forecast'!$D$8:$DT$200,MATCH($B7,'Volume forecast'!$B$8:$B$200,0),MATCH(T$4,'Volume forecast'!$D$5:$DT$5,0)),0)</f>
        <v>513821.78946405771</v>
      </c>
      <c r="U7" s="138">
        <f>IFERROR(INDEX('Volume forecast'!$D$8:$DT$200,MATCH($B7,'Volume forecast'!$B$8:$B$200,0),MATCH(U$4,'Volume forecast'!$D$5:$DT$5,0)),0)</f>
        <v>402942.03643000696</v>
      </c>
      <c r="V7" s="120">
        <f>IFERROR(INDEX('Volume forecast'!$D$8:$DT$200,MATCH($B7,'Volume forecast'!$B$8:$B$200,0),MATCH(V$4,'Volume forecast'!$D$5:$DT$5,0)),0)</f>
        <v>0</v>
      </c>
      <c r="W7" s="119">
        <f>IFERROR(INDEX('Volume forecast'!$D$8:$DT$200,MATCH($B7,'Volume forecast'!$B$8:$B$200,0),MATCH(W$4,'Volume forecast'!$D$5:$DT$5,0)),0)</f>
        <v>0</v>
      </c>
      <c r="X7" s="119">
        <f>IFERROR(INDEX('Volume forecast'!$D$8:$DT$200,MATCH($B7,'Volume forecast'!$B$8:$B$200,0),MATCH(X$4,'Volume forecast'!$D$5:$DT$5,0)),0)</f>
        <v>0</v>
      </c>
      <c r="Y7" s="119">
        <f>IFERROR(INDEX('Volume forecast'!$D$8:$DT$200,MATCH($B7,'Volume forecast'!$B$8:$B$200,0),MATCH(Y$4,'Volume forecast'!$D$5:$DT$5,0)),0)</f>
        <v>0</v>
      </c>
      <c r="Z7" s="119">
        <f>IFERROR(INDEX('Volume forecast'!$D$8:$DT$200,MATCH($B7,'Volume forecast'!$B$8:$B$200,0),MATCH(Z$4,'Volume forecast'!$D$5:$DT$5,0)),0)</f>
        <v>0</v>
      </c>
      <c r="AA7" s="119">
        <f>IFERROR(INDEX('Volume forecast'!$D$8:$DT$200,MATCH($B7,'Volume forecast'!$B$8:$B$200,0),MATCH(AA$4,'Volume forecast'!$D$5:$DT$5,0)),0)</f>
        <v>0</v>
      </c>
      <c r="AB7" s="119">
        <f>IFERROR(INDEX('Volume forecast'!$D$8:$DT$200,MATCH($B7,'Volume forecast'!$B$8:$B$200,0),MATCH(AB$4,'Volume forecast'!$D$5:$DT$5,0)),0)</f>
        <v>0</v>
      </c>
      <c r="AC7" s="119">
        <f>IFERROR(INDEX('Volume forecast'!$D$8:$DT$200,MATCH($B7,'Volume forecast'!$B$8:$B$200,0),MATCH(AC$4,'Volume forecast'!$D$5:$DT$5,0)),0)</f>
        <v>0</v>
      </c>
      <c r="AD7" s="119">
        <f>IFERROR(INDEX('Volume forecast'!$D$8:$DT$200,MATCH($B7,'Volume forecast'!$B$8:$B$200,0),MATCH(AD$4,'Volume forecast'!$D$5:$DT$5,0)),0)</f>
        <v>0</v>
      </c>
      <c r="AE7" s="119">
        <f>IFERROR(INDEX('Volume forecast'!$D$8:$DT$200,MATCH($B7,'Volume forecast'!$B$8:$B$200,0),MATCH(AE$4,'Volume forecast'!$D$5:$DT$5,0)),0)</f>
        <v>0</v>
      </c>
      <c r="AF7" s="119">
        <f>IFERROR(INDEX('Volume forecast'!$D$8:$DT$200,MATCH($B7,'Volume forecast'!$B$8:$B$200,0),MATCH(AF$4,'Volume forecast'!$D$5:$DT$5,0)),0)</f>
        <v>0</v>
      </c>
      <c r="AG7" s="119">
        <f>IFERROR(INDEX('Volume forecast'!$D$8:$DT$200,MATCH($B7,'Volume forecast'!$B$8:$B$200,0),MATCH(AG$4,'Volume forecast'!$D$5:$DT$5,0)),0)</f>
        <v>0</v>
      </c>
      <c r="AH7" s="119">
        <f>IFERROR(INDEX('Volume forecast'!$D$8:$DT$200,MATCH($B7,'Volume forecast'!$B$8:$B$200,0),MATCH(AH$4,'Volume forecast'!$D$5:$DT$5,0)),0)</f>
        <v>2335722.7671652157</v>
      </c>
      <c r="AI7" s="119">
        <f>IFERROR(INDEX('Volume forecast'!$D$8:$DT$200,MATCH($B7,'Volume forecast'!$B$8:$B$200,0),MATCH(AI$4,'Volume forecast'!$D$5:$DT$5,0)),0)</f>
        <v>2110285.2500058659</v>
      </c>
      <c r="AJ7" s="119">
        <f>IFERROR(INDEX('Volume forecast'!$D$8:$DT$200,MATCH($B7,'Volume forecast'!$B$8:$B$200,0),MATCH(AJ$4,'Volume forecast'!$D$5:$DT$5,0)),0)</f>
        <v>1818435.4091358639</v>
      </c>
      <c r="AK7" s="119">
        <f>IFERROR(INDEX('Volume forecast'!$D$8:$DT$200,MATCH($B7,'Volume forecast'!$B$8:$B$200,0),MATCH(AK$4,'Volume forecast'!$D$5:$DT$5,0)),0)</f>
        <v>1533762.839823324</v>
      </c>
      <c r="AL7" s="138">
        <f>IFERROR(INDEX('Volume forecast'!$D$8:$DT$200,MATCH($B7,'Volume forecast'!$B$8:$B$200,0),MATCH(AL$4,'Volume forecast'!$D$5:$DT$5,0)),0)</f>
        <v>1229856.4154600718</v>
      </c>
      <c r="AM7" s="120">
        <f>IFERROR(INDEX('Volume forecast'!$D$8:$DT$200,MATCH($B7,'Volume forecast'!$B$8:$B$200,0),MATCH(AM$4,'Volume forecast'!$D$5:$DT$5,0)),0)</f>
        <v>0</v>
      </c>
      <c r="AN7" s="119">
        <f>IFERROR(INDEX('Volume forecast'!$D$8:$DT$200,MATCH($B7,'Volume forecast'!$B$8:$B$200,0),MATCH(AN$4,'Volume forecast'!$D$5:$DT$5,0)),0)</f>
        <v>0</v>
      </c>
      <c r="AO7" s="119">
        <f>IFERROR(INDEX('Volume forecast'!$D$8:$DT$200,MATCH($B7,'Volume forecast'!$B$8:$B$200,0),MATCH(AO$4,'Volume forecast'!$D$5:$DT$5,0)),0)</f>
        <v>0</v>
      </c>
      <c r="AP7" s="119">
        <f>IFERROR(INDEX('Volume forecast'!$D$8:$DT$200,MATCH($B7,'Volume forecast'!$B$8:$B$200,0),MATCH(AP$4,'Volume forecast'!$D$5:$DT$5,0)),0)</f>
        <v>0</v>
      </c>
      <c r="AQ7" s="119">
        <f>IFERROR(INDEX('Volume forecast'!$D$8:$DT$200,MATCH($B7,'Volume forecast'!$B$8:$B$200,0),MATCH(AQ$4,'Volume forecast'!$D$5:$DT$5,0)),0)</f>
        <v>0</v>
      </c>
      <c r="AR7" s="119">
        <f>IFERROR(INDEX('Volume forecast'!$D$8:$DT$200,MATCH($B7,'Volume forecast'!$B$8:$B$200,0),MATCH(AR$4,'Volume forecast'!$D$5:$DT$5,0)),0)</f>
        <v>0</v>
      </c>
      <c r="AS7" s="119">
        <f>IFERROR(INDEX('Volume forecast'!$D$8:$DT$200,MATCH($B7,'Volume forecast'!$B$8:$B$200,0),MATCH(AS$4,'Volume forecast'!$D$5:$DT$5,0)),0)</f>
        <v>0</v>
      </c>
      <c r="AT7" s="119">
        <f>IFERROR(INDEX('Volume forecast'!$D$8:$DT$200,MATCH($B7,'Volume forecast'!$B$8:$B$200,0),MATCH(AT$4,'Volume forecast'!$D$5:$DT$5,0)),0)</f>
        <v>0</v>
      </c>
      <c r="AU7" s="119">
        <f>IFERROR(INDEX('Volume forecast'!$D$8:$DT$200,MATCH($B7,'Volume forecast'!$B$8:$B$200,0),MATCH(AU$4,'Volume forecast'!$D$5:$DT$5,0)),0)</f>
        <v>0</v>
      </c>
      <c r="AV7" s="119">
        <f>IFERROR(INDEX('Volume forecast'!$D$8:$DT$200,MATCH($B7,'Volume forecast'!$B$8:$B$200,0),MATCH(AV$4,'Volume forecast'!$D$5:$DT$5,0)),0)</f>
        <v>0</v>
      </c>
      <c r="AW7" s="119">
        <f>IFERROR(INDEX('Volume forecast'!$D$8:$DT$200,MATCH($B7,'Volume forecast'!$B$8:$B$200,0),MATCH(AW$4,'Volume forecast'!$D$5:$DT$5,0)),0)</f>
        <v>0</v>
      </c>
      <c r="AX7" s="119">
        <f>IFERROR(INDEX('Volume forecast'!$D$8:$DT$200,MATCH($B7,'Volume forecast'!$B$8:$B$200,0),MATCH(AX$4,'Volume forecast'!$D$5:$DT$5,0)),0)</f>
        <v>0</v>
      </c>
      <c r="AY7" s="119">
        <f>IFERROR(INDEX('Volume forecast'!$D$8:$DT$200,MATCH($B7,'Volume forecast'!$B$8:$B$200,0),MATCH(AY$4,'Volume forecast'!$D$5:$DT$5,0)),0)</f>
        <v>774871.60230146709</v>
      </c>
      <c r="AZ7" s="119">
        <f>IFERROR(INDEX('Volume forecast'!$D$8:$DT$200,MATCH($B7,'Volume forecast'!$B$8:$B$200,0),MATCH(AZ$4,'Volume forecast'!$D$5:$DT$5,0)),0)</f>
        <v>700083.13314074615</v>
      </c>
      <c r="BA7" s="119">
        <f>IFERROR(INDEX('Volume forecast'!$D$8:$DT$200,MATCH($B7,'Volume forecast'!$B$8:$B$200,0),MATCH(BA$4,'Volume forecast'!$D$5:$DT$5,0)),0)</f>
        <v>603262.50142646418</v>
      </c>
      <c r="BB7" s="119">
        <f>IFERROR(INDEX('Volume forecast'!$D$8:$DT$200,MATCH($B7,'Volume forecast'!$B$8:$B$200,0),MATCH(BB$4,'Volume forecast'!$D$5:$DT$5,0)),0)</f>
        <v>508822.91595194349</v>
      </c>
      <c r="BC7" s="138">
        <f>IFERROR(INDEX('Volume forecast'!$D$8:$DT$200,MATCH($B7,'Volume forecast'!$B$8:$B$200,0),MATCH(BC$4,'Volume forecast'!$D$5:$DT$5,0)),0)</f>
        <v>408002.53550847725</v>
      </c>
      <c r="BD7" s="120">
        <f>IFERROR(INDEX('Volume forecast'!$D$8:$DT$200,MATCH($B7,'Volume forecast'!$B$8:$B$200,0),MATCH(BD$4,'Volume forecast'!$D$5:$DT$5,0)),0)</f>
        <v>0</v>
      </c>
      <c r="BE7" s="119">
        <f>IFERROR(INDEX('Volume forecast'!$D$8:$DT$200,MATCH($B7,'Volume forecast'!$B$8:$B$200,0),MATCH(BE$4,'Volume forecast'!$D$5:$DT$5,0)),0)</f>
        <v>0</v>
      </c>
      <c r="BF7" s="119">
        <f>IFERROR(INDEX('Volume forecast'!$D$8:$DT$200,MATCH($B7,'Volume forecast'!$B$8:$B$200,0),MATCH(BF$4,'Volume forecast'!$D$5:$DT$5,0)),0)</f>
        <v>0</v>
      </c>
      <c r="BG7" s="119">
        <f>IFERROR(INDEX('Volume forecast'!$D$8:$DT$200,MATCH($B7,'Volume forecast'!$B$8:$B$200,0),MATCH(BG$4,'Volume forecast'!$D$5:$DT$5,0)),0)</f>
        <v>0</v>
      </c>
      <c r="BH7" s="119">
        <f>IFERROR(INDEX('Volume forecast'!$D$8:$DT$200,MATCH($B7,'Volume forecast'!$B$8:$B$200,0),MATCH(BH$4,'Volume forecast'!$D$5:$DT$5,0)),0)</f>
        <v>0</v>
      </c>
      <c r="BI7" s="119">
        <f>IFERROR(INDEX('Volume forecast'!$D$8:$DT$200,MATCH($B7,'Volume forecast'!$B$8:$B$200,0),MATCH(BI$4,'Volume forecast'!$D$5:$DT$5,0)),0)</f>
        <v>0</v>
      </c>
      <c r="BJ7" s="119">
        <f>IFERROR(INDEX('Volume forecast'!$D$8:$DT$200,MATCH($B7,'Volume forecast'!$B$8:$B$200,0),MATCH(BJ$4,'Volume forecast'!$D$5:$DT$5,0)),0)</f>
        <v>0</v>
      </c>
      <c r="BK7" s="119">
        <f>IFERROR(INDEX('Volume forecast'!$D$8:$DT$200,MATCH($B7,'Volume forecast'!$B$8:$B$200,0),MATCH(BK$4,'Volume forecast'!$D$5:$DT$5,0)),0)</f>
        <v>0</v>
      </c>
      <c r="BL7" s="119">
        <f>IFERROR(INDEX('Volume forecast'!$D$8:$DT$200,MATCH($B7,'Volume forecast'!$B$8:$B$200,0),MATCH(BL$4,'Volume forecast'!$D$5:$DT$5,0)),0)</f>
        <v>0</v>
      </c>
      <c r="BM7" s="119">
        <f>IFERROR(INDEX('Volume forecast'!$D$8:$DT$200,MATCH($B7,'Volume forecast'!$B$8:$B$200,0),MATCH(BM$4,'Volume forecast'!$D$5:$DT$5,0)),0)</f>
        <v>0</v>
      </c>
      <c r="BN7" s="119">
        <f>IFERROR(INDEX('Volume forecast'!$D$8:$DT$200,MATCH($B7,'Volume forecast'!$B$8:$B$200,0),MATCH(BN$4,'Volume forecast'!$D$5:$DT$5,0)),0)</f>
        <v>0</v>
      </c>
      <c r="BO7" s="119">
        <f>IFERROR(INDEX('Volume forecast'!$D$8:$DT$200,MATCH($B7,'Volume forecast'!$B$8:$B$200,0),MATCH(BO$4,'Volume forecast'!$D$5:$DT$5,0)),0)</f>
        <v>0</v>
      </c>
      <c r="BP7" s="119">
        <f>IFERROR(INDEX('Volume forecast'!$D$8:$DT$200,MATCH($B7,'Volume forecast'!$B$8:$B$200,0),MATCH(BP$4,'Volume forecast'!$D$5:$DT$5,0)),0)</f>
        <v>384004.81221424183</v>
      </c>
      <c r="BQ7" s="119">
        <f>IFERROR(INDEX('Volume forecast'!$D$8:$DT$200,MATCH($B7,'Volume forecast'!$B$8:$B$200,0),MATCH(BQ$4,'Volume forecast'!$D$5:$DT$5,0)),0)</f>
        <v>346941.72721983271</v>
      </c>
      <c r="BR7" s="119">
        <f>IFERROR(INDEX('Volume forecast'!$D$8:$DT$200,MATCH($B7,'Volume forecast'!$B$8:$B$200,0),MATCH(BR$4,'Volume forecast'!$D$5:$DT$5,0)),0)</f>
        <v>298960.1153121579</v>
      </c>
      <c r="BS7" s="119">
        <f>IFERROR(INDEX('Volume forecast'!$D$8:$DT$200,MATCH($B7,'Volume forecast'!$B$8:$B$200,0),MATCH(BS$4,'Volume forecast'!$D$5:$DT$5,0)),0)</f>
        <v>252158.4836895488</v>
      </c>
      <c r="BT7" s="138">
        <f>IFERROR(INDEX('Volume forecast'!$D$8:$DT$200,MATCH($B7,'Volume forecast'!$B$8:$B$200,0),MATCH(BT$4,'Volume forecast'!$D$5:$DT$5,0)),0)</f>
        <v>202194.70756899967</v>
      </c>
      <c r="BU7" s="120">
        <f>IFERROR(INDEX('Volume forecast'!$D$8:$DT$200,MATCH($B7,'Volume forecast'!$B$8:$B$200,0),MATCH(BU$4,'Volume forecast'!$D$5:$DT$5,0)),0)</f>
        <v>0</v>
      </c>
      <c r="BV7" s="119">
        <f>IFERROR(INDEX('Volume forecast'!$D$8:$DT$200,MATCH($B7,'Volume forecast'!$B$8:$B$200,0),MATCH(BV$4,'Volume forecast'!$D$5:$DT$5,0)),0)</f>
        <v>0</v>
      </c>
      <c r="BW7" s="119">
        <f>IFERROR(INDEX('Volume forecast'!$D$8:$DT$200,MATCH($B7,'Volume forecast'!$B$8:$B$200,0),MATCH(BW$4,'Volume forecast'!$D$5:$DT$5,0)),0)</f>
        <v>0</v>
      </c>
      <c r="BX7" s="119">
        <f>IFERROR(INDEX('Volume forecast'!$D$8:$DT$200,MATCH($B7,'Volume forecast'!$B$8:$B$200,0),MATCH(BX$4,'Volume forecast'!$D$5:$DT$5,0)),0)</f>
        <v>0</v>
      </c>
      <c r="BY7" s="119">
        <f>IFERROR(INDEX('Volume forecast'!$D$8:$DT$200,MATCH($B7,'Volume forecast'!$B$8:$B$200,0),MATCH(BY$4,'Volume forecast'!$D$5:$DT$5,0)),0)</f>
        <v>0</v>
      </c>
      <c r="BZ7" s="119">
        <f>IFERROR(INDEX('Volume forecast'!$D$8:$DT$200,MATCH($B7,'Volume forecast'!$B$8:$B$200,0),MATCH(BZ$4,'Volume forecast'!$D$5:$DT$5,0)),0)</f>
        <v>0</v>
      </c>
      <c r="CA7" s="119">
        <f>IFERROR(INDEX('Volume forecast'!$D$8:$DT$200,MATCH($B7,'Volume forecast'!$B$8:$B$200,0),MATCH(CA$4,'Volume forecast'!$D$5:$DT$5,0)),0)</f>
        <v>0</v>
      </c>
      <c r="CB7" s="119">
        <f>IFERROR(INDEX('Volume forecast'!$D$8:$DT$200,MATCH($B7,'Volume forecast'!$B$8:$B$200,0),MATCH(CB$4,'Volume forecast'!$D$5:$DT$5,0)),0)</f>
        <v>0</v>
      </c>
      <c r="CC7" s="119">
        <f>IFERROR(INDEX('Volume forecast'!$D$8:$DT$200,MATCH($B7,'Volume forecast'!$B$8:$B$200,0),MATCH(CC$4,'Volume forecast'!$D$5:$DT$5,0)),0)</f>
        <v>0</v>
      </c>
      <c r="CD7" s="119">
        <f>IFERROR(INDEX('Volume forecast'!$D$8:$DT$200,MATCH($B7,'Volume forecast'!$B$8:$B$200,0),MATCH(CD$4,'Volume forecast'!$D$5:$DT$5,0)),0)</f>
        <v>0</v>
      </c>
      <c r="CE7" s="119">
        <f>IFERROR(INDEX('Volume forecast'!$D$8:$DT$200,MATCH($B7,'Volume forecast'!$B$8:$B$200,0),MATCH(CE$4,'Volume forecast'!$D$5:$DT$5,0)),0)</f>
        <v>0</v>
      </c>
      <c r="CF7" s="119">
        <f>IFERROR(INDEX('Volume forecast'!$D$8:$DT$200,MATCH($B7,'Volume forecast'!$B$8:$B$200,0),MATCH(CF$4,'Volume forecast'!$D$5:$DT$5,0)),0)</f>
        <v>0</v>
      </c>
      <c r="CG7" s="119">
        <f>IFERROR(INDEX('Volume forecast'!$D$8:$DT$200,MATCH($B7,'Volume forecast'!$B$8:$B$200,0),MATCH(CG$4,'Volume forecast'!$D$5:$DT$5,0)),0)</f>
        <v>0</v>
      </c>
      <c r="CH7" s="119">
        <f>IFERROR(INDEX('Volume forecast'!$D$8:$DT$200,MATCH($B7,'Volume forecast'!$B$8:$B$200,0),MATCH(CH$4,'Volume forecast'!$D$5:$DT$5,0)),0)</f>
        <v>0</v>
      </c>
      <c r="CI7" s="119">
        <f>IFERROR(INDEX('Volume forecast'!$D$8:$DT$200,MATCH($B7,'Volume forecast'!$B$8:$B$200,0),MATCH(CI$4,'Volume forecast'!$D$5:$DT$5,0)),0)</f>
        <v>0</v>
      </c>
      <c r="CJ7" s="119">
        <f>IFERROR(INDEX('Volume forecast'!$D$8:$DT$200,MATCH($B7,'Volume forecast'!$B$8:$B$200,0),MATCH(CJ$4,'Volume forecast'!$D$5:$DT$5,0)),0)</f>
        <v>0</v>
      </c>
      <c r="CK7" s="138">
        <f>IFERROR(INDEX('Volume forecast'!$D$8:$DT$200,MATCH($B7,'Volume forecast'!$B$8:$B$200,0),MATCH(CK$4,'Volume forecast'!$D$5:$DT$5,0)),0)</f>
        <v>0</v>
      </c>
      <c r="CL7" s="120">
        <f>IFERROR(INDEX('Volume forecast'!$D$8:$DT$200,MATCH($B7,'Volume forecast'!$B$8:$B$200,0),MATCH(CL$4,'Volume forecast'!$D$5:$DT$5,0)),0)</f>
        <v>0</v>
      </c>
      <c r="CM7" s="119">
        <f>IFERROR(INDEX('Volume forecast'!$D$8:$DT$200,MATCH($B7,'Volume forecast'!$B$8:$B$200,0),MATCH(CM$4,'Volume forecast'!$D$5:$DT$5,0)),0)</f>
        <v>0</v>
      </c>
      <c r="CN7" s="119">
        <f>IFERROR(INDEX('Volume forecast'!$D$8:$DT$200,MATCH($B7,'Volume forecast'!$B$8:$B$200,0),MATCH(CN$4,'Volume forecast'!$D$5:$DT$5,0)),0)</f>
        <v>0</v>
      </c>
      <c r="CO7" s="119">
        <f>IFERROR(INDEX('Volume forecast'!$D$8:$DT$200,MATCH($B7,'Volume forecast'!$B$8:$B$200,0),MATCH(CO$4,'Volume forecast'!$D$5:$DT$5,0)),0)</f>
        <v>0</v>
      </c>
      <c r="CP7" s="119">
        <f>IFERROR(INDEX('Volume forecast'!$D$8:$DT$200,MATCH($B7,'Volume forecast'!$B$8:$B$200,0),MATCH(CP$4,'Volume forecast'!$D$5:$DT$5,0)),0)</f>
        <v>0</v>
      </c>
      <c r="CQ7" s="119">
        <f>IFERROR(INDEX('Volume forecast'!$D$8:$DT$200,MATCH($B7,'Volume forecast'!$B$8:$B$200,0),MATCH(CQ$4,'Volume forecast'!$D$5:$DT$5,0)),0)</f>
        <v>0</v>
      </c>
      <c r="CR7" s="119">
        <f>IFERROR(INDEX('Volume forecast'!$D$8:$DT$200,MATCH($B7,'Volume forecast'!$B$8:$B$200,0),MATCH(CR$4,'Volume forecast'!$D$5:$DT$5,0)),0)</f>
        <v>0</v>
      </c>
      <c r="CS7" s="119">
        <f>IFERROR(INDEX('Volume forecast'!$D$8:$DT$200,MATCH($B7,'Volume forecast'!$B$8:$B$200,0),MATCH(CS$4,'Volume forecast'!$D$5:$DT$5,0)),0)</f>
        <v>0</v>
      </c>
      <c r="CT7" s="119">
        <f>IFERROR(INDEX('Volume forecast'!$D$8:$DT$200,MATCH($B7,'Volume forecast'!$B$8:$B$200,0),MATCH(CT$4,'Volume forecast'!$D$5:$DT$5,0)),0)</f>
        <v>0</v>
      </c>
      <c r="CU7" s="119">
        <f>IFERROR(INDEX('Volume forecast'!$D$8:$DT$200,MATCH($B7,'Volume forecast'!$B$8:$B$200,0),MATCH(CU$4,'Volume forecast'!$D$5:$DT$5,0)),0)</f>
        <v>0</v>
      </c>
      <c r="CV7" s="119">
        <f>IFERROR(INDEX('Volume forecast'!$D$8:$DT$200,MATCH($B7,'Volume forecast'!$B$8:$B$200,0),MATCH(CV$4,'Volume forecast'!$D$5:$DT$5,0)),0)</f>
        <v>0</v>
      </c>
      <c r="CW7" s="119">
        <f>IFERROR(INDEX('Volume forecast'!$D$8:$DT$200,MATCH($B7,'Volume forecast'!$B$8:$B$200,0),MATCH(CW$4,'Volume forecast'!$D$5:$DT$5,0)),0)</f>
        <v>0</v>
      </c>
      <c r="CX7" s="119">
        <f>IFERROR(INDEX('Volume forecast'!$D$8:$DT$200,MATCH($B7,'Volume forecast'!$B$8:$B$200,0),MATCH(CX$4,'Volume forecast'!$D$5:$DT$5,0)),0)</f>
        <v>0</v>
      </c>
      <c r="CY7" s="119">
        <f>IFERROR(INDEX('Volume forecast'!$D$8:$DT$200,MATCH($B7,'Volume forecast'!$B$8:$B$200,0),MATCH(CY$4,'Volume forecast'!$D$5:$DT$5,0)),0)</f>
        <v>0</v>
      </c>
      <c r="CZ7" s="119">
        <f>IFERROR(INDEX('Volume forecast'!$D$8:$DT$200,MATCH($B7,'Volume forecast'!$B$8:$B$200,0),MATCH(CZ$4,'Volume forecast'!$D$5:$DT$5,0)),0)</f>
        <v>0</v>
      </c>
      <c r="DA7" s="119">
        <f>IFERROR(INDEX('Volume forecast'!$D$8:$DT$200,MATCH($B7,'Volume forecast'!$B$8:$B$200,0),MATCH(DA$4,'Volume forecast'!$D$5:$DT$5,0)),0)</f>
        <v>0</v>
      </c>
      <c r="DB7" s="138">
        <f>IFERROR(INDEX('Volume forecast'!$D$8:$DT$200,MATCH($B7,'Volume forecast'!$B$8:$B$200,0),MATCH(DB$4,'Volume forecast'!$D$5:$DT$5,0)),0)</f>
        <v>0</v>
      </c>
      <c r="DC7" s="120">
        <f>IFERROR(INDEX('Volume forecast'!$D$8:$DT$200,MATCH($B7,'Volume forecast'!$B$8:$B$200,0),MATCH(DC$4,'Volume forecast'!$D$5:$DT$5,0)),0)</f>
        <v>0</v>
      </c>
      <c r="DD7" s="119">
        <f>IFERROR(INDEX('Volume forecast'!$D$8:$DT$200,MATCH($B7,'Volume forecast'!$B$8:$B$200,0),MATCH(DD$4,'Volume forecast'!$D$5:$DT$5,0)),0)</f>
        <v>0</v>
      </c>
      <c r="DE7" s="119">
        <f>IFERROR(INDEX('Volume forecast'!$D$8:$DT$200,MATCH($B7,'Volume forecast'!$B$8:$B$200,0),MATCH(DE$4,'Volume forecast'!$D$5:$DT$5,0)),0)</f>
        <v>0</v>
      </c>
      <c r="DF7" s="119">
        <f>IFERROR(INDEX('Volume forecast'!$D$8:$DT$200,MATCH($B7,'Volume forecast'!$B$8:$B$200,0),MATCH(DF$4,'Volume forecast'!$D$5:$DT$5,0)),0)</f>
        <v>0</v>
      </c>
      <c r="DG7" s="119">
        <f>IFERROR(INDEX('Volume forecast'!$D$8:$DT$200,MATCH($B7,'Volume forecast'!$B$8:$B$200,0),MATCH(DG$4,'Volume forecast'!$D$5:$DT$5,0)),0)</f>
        <v>0</v>
      </c>
      <c r="DH7" s="119">
        <f>IFERROR(INDEX('Volume forecast'!$D$8:$DT$200,MATCH($B7,'Volume forecast'!$B$8:$B$200,0),MATCH(DH$4,'Volume forecast'!$D$5:$DT$5,0)),0)</f>
        <v>0</v>
      </c>
      <c r="DI7" s="119">
        <f>IFERROR(INDEX('Volume forecast'!$D$8:$DT$200,MATCH($B7,'Volume forecast'!$B$8:$B$200,0),MATCH(DI$4,'Volume forecast'!$D$5:$DT$5,0)),0)</f>
        <v>0</v>
      </c>
      <c r="DJ7" s="119">
        <f>IFERROR(INDEX('Volume forecast'!$D$8:$DT$200,MATCH($B7,'Volume forecast'!$B$8:$B$200,0),MATCH(DJ$4,'Volume forecast'!$D$5:$DT$5,0)),0)</f>
        <v>0</v>
      </c>
      <c r="DK7" s="119">
        <f>IFERROR(INDEX('Volume forecast'!$D$8:$DT$200,MATCH($B7,'Volume forecast'!$B$8:$B$200,0),MATCH(DK$4,'Volume forecast'!$D$5:$DT$5,0)),0)</f>
        <v>0</v>
      </c>
      <c r="DL7" s="119">
        <f>IFERROR(INDEX('Volume forecast'!$D$8:$DT$200,MATCH($B7,'Volume forecast'!$B$8:$B$200,0),MATCH(DL$4,'Volume forecast'!$D$5:$DT$5,0)),0)</f>
        <v>0</v>
      </c>
      <c r="DM7" s="119">
        <f>IFERROR(INDEX('Volume forecast'!$D$8:$DT$200,MATCH($B7,'Volume forecast'!$B$8:$B$200,0),MATCH(DM$4,'Volume forecast'!$D$5:$DT$5,0)),0)</f>
        <v>0</v>
      </c>
      <c r="DN7" s="119">
        <f>IFERROR(INDEX('Volume forecast'!$D$8:$DT$200,MATCH($B7,'Volume forecast'!$B$8:$B$200,0),MATCH(DN$4,'Volume forecast'!$D$5:$DT$5,0)),0)</f>
        <v>0</v>
      </c>
      <c r="DO7" s="119">
        <f>IFERROR(INDEX('Volume forecast'!$D$8:$DT$200,MATCH($B7,'Volume forecast'!$B$8:$B$200,0),MATCH(DO$4,'Volume forecast'!$D$5:$DT$5,0)),0)</f>
        <v>0</v>
      </c>
      <c r="DP7" s="119">
        <f>IFERROR(INDEX('Volume forecast'!$D$8:$DT$200,MATCH($B7,'Volume forecast'!$B$8:$B$200,0),MATCH(DP$4,'Volume forecast'!$D$5:$DT$5,0)),0)</f>
        <v>0</v>
      </c>
      <c r="DQ7" s="119">
        <f>IFERROR(INDEX('Volume forecast'!$D$8:$DT$200,MATCH($B7,'Volume forecast'!$B$8:$B$200,0),MATCH(DQ$4,'Volume forecast'!$D$5:$DT$5,0)),0)</f>
        <v>0</v>
      </c>
      <c r="DR7" s="119">
        <f>IFERROR(INDEX('Volume forecast'!$D$8:$DT$200,MATCH($B7,'Volume forecast'!$B$8:$B$200,0),MATCH(DR$4,'Volume forecast'!$D$5:$DT$5,0)),0)</f>
        <v>0</v>
      </c>
      <c r="DS7" s="138">
        <f>IFERROR(INDEX('Volume forecast'!$D$8:$DT$200,MATCH($B7,'Volume forecast'!$B$8:$B$200,0),MATCH(DS$4,'Volume forecast'!$D$5:$DT$5,0)),0)</f>
        <v>0</v>
      </c>
      <c r="DT7" s="120">
        <f>IFERROR(INDEX('Volume forecast'!$D$8:$DT$200,MATCH($B7,'Volume forecast'!$B$8:$B$200,0),MATCH(DT$4,'Volume forecast'!$D$5:$DT$5,0)),0)</f>
        <v>0</v>
      </c>
      <c r="DU7" s="119">
        <f>IFERROR(INDEX('Volume forecast'!$D$8:$DT$200,MATCH($B7,'Volume forecast'!$B$8:$B$200,0),MATCH(DU$4,'Volume forecast'!$D$5:$DT$5,0)),0)</f>
        <v>0</v>
      </c>
      <c r="DV7" s="119">
        <f>IFERROR(INDEX('Volume forecast'!$D$8:$DT$200,MATCH($B7,'Volume forecast'!$B$8:$B$200,0),MATCH(DV$4,'Volume forecast'!$D$5:$DT$5,0)),0)</f>
        <v>0</v>
      </c>
      <c r="DW7" s="119">
        <f>IFERROR(INDEX('Volume forecast'!$D$8:$DT$200,MATCH($B7,'Volume forecast'!$B$8:$B$200,0),MATCH(DW$4,'Volume forecast'!$D$5:$DT$5,0)),0)</f>
        <v>0</v>
      </c>
      <c r="DX7" s="119">
        <f>IFERROR(INDEX('Volume forecast'!$D$8:$DT$200,MATCH($B7,'Volume forecast'!$B$8:$B$200,0),MATCH(DX$4,'Volume forecast'!$D$5:$DT$5,0)),0)</f>
        <v>0</v>
      </c>
      <c r="DY7" s="119">
        <f>IFERROR(INDEX('Volume forecast'!$D$8:$DT$200,MATCH($B7,'Volume forecast'!$B$8:$B$200,0),MATCH(DY$4,'Volume forecast'!$D$5:$DT$5,0)),0)</f>
        <v>0</v>
      </c>
      <c r="DZ7" s="119">
        <f>IFERROR(INDEX('Volume forecast'!$D$8:$DT$200,MATCH($B7,'Volume forecast'!$B$8:$B$200,0),MATCH(DZ$4,'Volume forecast'!$D$5:$DT$5,0)),0)</f>
        <v>0</v>
      </c>
      <c r="EA7" s="119">
        <f>IFERROR(INDEX('Volume forecast'!$D$8:$DT$200,MATCH($B7,'Volume forecast'!$B$8:$B$200,0),MATCH(EA$4,'Volume forecast'!$D$5:$DT$5,0)),0)</f>
        <v>0</v>
      </c>
      <c r="EB7" s="119">
        <f>IFERROR(INDEX('Volume forecast'!$D$8:$DT$200,MATCH($B7,'Volume forecast'!$B$8:$B$200,0),MATCH(EB$4,'Volume forecast'!$D$5:$DT$5,0)),0)</f>
        <v>0</v>
      </c>
      <c r="EC7" s="119">
        <f>IFERROR(INDEX('Volume forecast'!$D$8:$DT$200,MATCH($B7,'Volume forecast'!$B$8:$B$200,0),MATCH(EC$4,'Volume forecast'!$D$5:$DT$5,0)),0)</f>
        <v>0</v>
      </c>
      <c r="ED7" s="119">
        <f>IFERROR(INDEX('Volume forecast'!$D$8:$DT$200,MATCH($B7,'Volume forecast'!$B$8:$B$200,0),MATCH(ED$4,'Volume forecast'!$D$5:$DT$5,0)),0)</f>
        <v>0</v>
      </c>
      <c r="EE7" s="119">
        <f>IFERROR(INDEX('Volume forecast'!$D$8:$DT$200,MATCH($B7,'Volume forecast'!$B$8:$B$200,0),MATCH(EE$4,'Volume forecast'!$D$5:$DT$5,0)),0)</f>
        <v>0</v>
      </c>
      <c r="EF7" s="119">
        <f>IFERROR(INDEX('Volume forecast'!$D$8:$DT$200,MATCH($B7,'Volume forecast'!$B$8:$B$200,0),MATCH(EF$4,'Volume forecast'!$D$5:$DT$5,0)),0)</f>
        <v>0</v>
      </c>
      <c r="EG7" s="119">
        <f>IFERROR(INDEX('Volume forecast'!$D$8:$DT$200,MATCH($B7,'Volume forecast'!$B$8:$B$200,0),MATCH(EG$4,'Volume forecast'!$D$5:$DT$5,0)),0)</f>
        <v>0</v>
      </c>
      <c r="EH7" s="119">
        <f>IFERROR(INDEX('Volume forecast'!$D$8:$DT$200,MATCH($B7,'Volume forecast'!$B$8:$B$200,0),MATCH(EH$4,'Volume forecast'!$D$5:$DT$5,0)),0)</f>
        <v>0</v>
      </c>
      <c r="EI7" s="119">
        <f>IFERROR(INDEX('Volume forecast'!$D$8:$DT$200,MATCH($B7,'Volume forecast'!$B$8:$B$200,0),MATCH(EI$4,'Volume forecast'!$D$5:$DT$5,0)),0)</f>
        <v>0</v>
      </c>
      <c r="EJ7" s="138">
        <f>IFERROR(INDEX('Volume forecast'!$D$8:$DT$200,MATCH($B7,'Volume forecast'!$B$8:$B$200,0),MATCH(EJ$4,'Volume forecast'!$D$5:$DT$5,0)),0)</f>
        <v>0</v>
      </c>
      <c r="EK7" s="120">
        <f>IFERROR(INDEX('Volume forecast'!$D$8:$DT$200,MATCH($B7,'Volume forecast'!$B$8:$B$200,0),MATCH(EK$4,'Volume forecast'!$D$5:$DT$5,0)),0)</f>
        <v>0</v>
      </c>
      <c r="EL7" s="119">
        <f>IFERROR(INDEX('Volume forecast'!$D$8:$DT$200,MATCH($B7,'Volume forecast'!$B$8:$B$200,0),MATCH(EL$4,'Volume forecast'!$D$5:$DT$5,0)),0)</f>
        <v>0</v>
      </c>
      <c r="EM7" s="119">
        <f>IFERROR(INDEX('Volume forecast'!$D$8:$DT$200,MATCH($B7,'Volume forecast'!$B$8:$B$200,0),MATCH(EM$4,'Volume forecast'!$D$5:$DT$5,0)),0)</f>
        <v>0</v>
      </c>
      <c r="EN7" s="119">
        <f>IFERROR(INDEX('Volume forecast'!$D$8:$DT$200,MATCH($B7,'Volume forecast'!$B$8:$B$200,0),MATCH(EN$4,'Volume forecast'!$D$5:$DT$5,0)),0)</f>
        <v>0</v>
      </c>
      <c r="EO7" s="119">
        <f>IFERROR(INDEX('Volume forecast'!$D$8:$DT$200,MATCH($B7,'Volume forecast'!$B$8:$B$200,0),MATCH(EO$4,'Volume forecast'!$D$5:$DT$5,0)),0)</f>
        <v>0</v>
      </c>
      <c r="EP7" s="119">
        <f>IFERROR(INDEX('Volume forecast'!$D$8:$DT$200,MATCH($B7,'Volume forecast'!$B$8:$B$200,0),MATCH(EP$4,'Volume forecast'!$D$5:$DT$5,0)),0)</f>
        <v>0</v>
      </c>
      <c r="EQ7" s="119">
        <f>IFERROR(INDEX('Volume forecast'!$D$8:$DT$200,MATCH($B7,'Volume forecast'!$B$8:$B$200,0),MATCH(EQ$4,'Volume forecast'!$D$5:$DT$5,0)),0)</f>
        <v>0</v>
      </c>
      <c r="ER7" s="119">
        <f>IFERROR(INDEX('Volume forecast'!$D$8:$DT$200,MATCH($B7,'Volume forecast'!$B$8:$B$200,0),MATCH(ER$4,'Volume forecast'!$D$5:$DT$5,0)),0)</f>
        <v>0</v>
      </c>
      <c r="ES7" s="119">
        <f>IFERROR(INDEX('Volume forecast'!$D$8:$DT$200,MATCH($B7,'Volume forecast'!$B$8:$B$200,0),MATCH(ES$4,'Volume forecast'!$D$5:$DT$5,0)),0)</f>
        <v>0</v>
      </c>
      <c r="ET7" s="119">
        <f>IFERROR(INDEX('Volume forecast'!$D$8:$DT$200,MATCH($B7,'Volume forecast'!$B$8:$B$200,0),MATCH(ET$4,'Volume forecast'!$D$5:$DT$5,0)),0)</f>
        <v>0</v>
      </c>
      <c r="EU7" s="119">
        <f>IFERROR(INDEX('Volume forecast'!$D$8:$DT$200,MATCH($B7,'Volume forecast'!$B$8:$B$200,0),MATCH(EU$4,'Volume forecast'!$D$5:$DT$5,0)),0)</f>
        <v>0</v>
      </c>
      <c r="EV7" s="119">
        <f>IFERROR(INDEX('Volume forecast'!$D$8:$DT$200,MATCH($B7,'Volume forecast'!$B$8:$B$200,0),MATCH(EV$4,'Volume forecast'!$D$5:$DT$5,0)),0)</f>
        <v>0</v>
      </c>
      <c r="EW7" s="119">
        <f>IFERROR(INDEX('Volume forecast'!$D$8:$DT$200,MATCH($B7,'Volume forecast'!$B$8:$B$200,0),MATCH(EW$4,'Volume forecast'!$D$5:$DT$5,0)),0)</f>
        <v>0</v>
      </c>
      <c r="EX7" s="119">
        <f>IFERROR(INDEX('Volume forecast'!$D$8:$DT$200,MATCH($B7,'Volume forecast'!$B$8:$B$200,0),MATCH(EX$4,'Volume forecast'!$D$5:$DT$5,0)),0)</f>
        <v>0</v>
      </c>
      <c r="EY7" s="119">
        <f>IFERROR(INDEX('Volume forecast'!$D$8:$DT$200,MATCH($B7,'Volume forecast'!$B$8:$B$200,0),MATCH(EY$4,'Volume forecast'!$D$5:$DT$5,0)),0)</f>
        <v>0</v>
      </c>
      <c r="EZ7" s="119">
        <f>IFERROR(INDEX('Volume forecast'!$D$8:$DT$200,MATCH($B7,'Volume forecast'!$B$8:$B$200,0),MATCH(EZ$4,'Volume forecast'!$D$5:$DT$5,0)),0)</f>
        <v>0</v>
      </c>
      <c r="FA7" s="138">
        <f>IFERROR(INDEX('Volume forecast'!$D$8:$DT$200,MATCH($B7,'Volume forecast'!$B$8:$B$200,0),MATCH(FA$4,'Volume forecast'!$D$5:$DT$5,0)),0)</f>
        <v>0</v>
      </c>
      <c r="FB7" s="120">
        <f>IFERROR(INDEX('Volume forecast'!$D$8:$DT$200,MATCH($B7,'Volume forecast'!$B$8:$B$200,0),MATCH(FB$4,'Volume forecast'!$D$5:$DT$5,0)),0)</f>
        <v>0</v>
      </c>
      <c r="FC7" s="119">
        <f>IFERROR(INDEX('Volume forecast'!$D$8:$DT$200,MATCH($B7,'Volume forecast'!$B$8:$B$200,0),MATCH(FC$4,'Volume forecast'!$D$5:$DT$5,0)),0)</f>
        <v>0</v>
      </c>
      <c r="FD7" s="119">
        <f>IFERROR(INDEX('Volume forecast'!$D$8:$DT$200,MATCH($B7,'Volume forecast'!$B$8:$B$200,0),MATCH(FD$4,'Volume forecast'!$D$5:$DT$5,0)),0)</f>
        <v>0</v>
      </c>
      <c r="FE7" s="119">
        <f>IFERROR(INDEX('Volume forecast'!$D$8:$DT$200,MATCH($B7,'Volume forecast'!$B$8:$B$200,0),MATCH(FE$4,'Volume forecast'!$D$5:$DT$5,0)),0)</f>
        <v>0</v>
      </c>
      <c r="FF7" s="119">
        <f>IFERROR(INDEX('Volume forecast'!$D$8:$DT$200,MATCH($B7,'Volume forecast'!$B$8:$B$200,0),MATCH(FF$4,'Volume forecast'!$D$5:$DT$5,0)),0)</f>
        <v>0</v>
      </c>
      <c r="FG7" s="119">
        <f>IFERROR(INDEX('Volume forecast'!$D$8:$DT$200,MATCH($B7,'Volume forecast'!$B$8:$B$200,0),MATCH(FG$4,'Volume forecast'!$D$5:$DT$5,0)),0)</f>
        <v>0</v>
      </c>
      <c r="FH7" s="119">
        <f>IFERROR(INDEX('Volume forecast'!$D$8:$DT$200,MATCH($B7,'Volume forecast'!$B$8:$B$200,0),MATCH(FH$4,'Volume forecast'!$D$5:$DT$5,0)),0)</f>
        <v>0</v>
      </c>
      <c r="FI7" s="119">
        <f>IFERROR(INDEX('Volume forecast'!$D$8:$DT$200,MATCH($B7,'Volume forecast'!$B$8:$B$200,0),MATCH(FI$4,'Volume forecast'!$D$5:$DT$5,0)),0)</f>
        <v>0</v>
      </c>
      <c r="FJ7" s="119">
        <f>IFERROR(INDEX('Volume forecast'!$D$8:$DT$200,MATCH($B7,'Volume forecast'!$B$8:$B$200,0),MATCH(FJ$4,'Volume forecast'!$D$5:$DT$5,0)),0)</f>
        <v>0</v>
      </c>
      <c r="FK7" s="119">
        <f>IFERROR(INDEX('Volume forecast'!$D$8:$DT$200,MATCH($B7,'Volume forecast'!$B$8:$B$200,0),MATCH(FK$4,'Volume forecast'!$D$5:$DT$5,0)),0)</f>
        <v>0</v>
      </c>
      <c r="FL7" s="119">
        <f>IFERROR(INDEX('Volume forecast'!$D$8:$DT$200,MATCH($B7,'Volume forecast'!$B$8:$B$200,0),MATCH(FL$4,'Volume forecast'!$D$5:$DT$5,0)),0)</f>
        <v>0</v>
      </c>
      <c r="FM7" s="119">
        <f>IFERROR(INDEX('Volume forecast'!$D$8:$DT$200,MATCH($B7,'Volume forecast'!$B$8:$B$200,0),MATCH(FM$4,'Volume forecast'!$D$5:$DT$5,0)),0)</f>
        <v>0</v>
      </c>
      <c r="FN7" s="119">
        <f>IFERROR(INDEX('Volume forecast'!$D$8:$DT$200,MATCH($B7,'Volume forecast'!$B$8:$B$200,0),MATCH(FN$4,'Volume forecast'!$D$5:$DT$5,0)),0)</f>
        <v>0</v>
      </c>
      <c r="FO7" s="119">
        <f>IFERROR(INDEX('Volume forecast'!$D$8:$DT$200,MATCH($B7,'Volume forecast'!$B$8:$B$200,0),MATCH(FO$4,'Volume forecast'!$D$5:$DT$5,0)),0)</f>
        <v>0</v>
      </c>
      <c r="FP7" s="119">
        <f>IFERROR(INDEX('Volume forecast'!$D$8:$DT$200,MATCH($B7,'Volume forecast'!$B$8:$B$200,0),MATCH(FP$4,'Volume forecast'!$D$5:$DT$5,0)),0)</f>
        <v>0</v>
      </c>
      <c r="FQ7" s="119">
        <f>IFERROR(INDEX('Volume forecast'!$D$8:$DT$200,MATCH($B7,'Volume forecast'!$B$8:$B$200,0),MATCH(FQ$4,'Volume forecast'!$D$5:$DT$5,0)),0)</f>
        <v>0</v>
      </c>
      <c r="FR7" s="138">
        <f>IFERROR(INDEX('Volume forecast'!$D$8:$DT$200,MATCH($B7,'Volume forecast'!$B$8:$B$200,0),MATCH(FR$4,'Volume forecast'!$D$5:$DT$5,0)),0)</f>
        <v>0</v>
      </c>
      <c r="FS7" s="83">
        <f>V7 + AM7 + BD7 + DT7</f>
        <v>0</v>
      </c>
      <c r="FT7" s="82">
        <f t="shared" ref="FT7:FT39" si="7">W7 + AN7 + BE7 + DU7</f>
        <v>0</v>
      </c>
      <c r="FU7" s="82">
        <f t="shared" ref="FU7:FU39" si="8">X7 + AO7 + BF7 + DV7</f>
        <v>0</v>
      </c>
      <c r="FV7" s="82">
        <f t="shared" ref="FV7:FV39" si="9">Y7 + AP7 + BG7 + DW7</f>
        <v>0</v>
      </c>
      <c r="FW7" s="82">
        <f t="shared" ref="FW7:FW39" si="10">Z7 + AQ7 + BH7 + DX7</f>
        <v>0</v>
      </c>
      <c r="FX7" s="82">
        <f t="shared" ref="FX7:FX39" si="11">AA7 + AR7 + BI7 + DY7</f>
        <v>0</v>
      </c>
      <c r="FY7" s="82">
        <f t="shared" ref="FY7:FY39" si="12">AB7 + AS7 + BJ7 + DZ7</f>
        <v>0</v>
      </c>
      <c r="FZ7" s="82">
        <f t="shared" ref="FZ7:FZ39" si="13">AC7 + AT7 + BK7 + EA7</f>
        <v>0</v>
      </c>
      <c r="GA7" s="82">
        <f t="shared" ref="GA7:GA39" si="14">AD7 + AU7 + BL7 + EB7</f>
        <v>0</v>
      </c>
      <c r="GB7" s="82">
        <f t="shared" ref="GB7:GB39" si="15">AE7 + AV7 + BM7 + EC7</f>
        <v>0</v>
      </c>
      <c r="GC7" s="82">
        <f t="shared" ref="GC7:GC39" si="16">AF7 + AW7 + BN7 + ED7</f>
        <v>0</v>
      </c>
      <c r="GD7" s="82">
        <f t="shared" ref="GD7:GD39" si="17">AG7 + AX7 + BO7 + EE7</f>
        <v>0</v>
      </c>
      <c r="GE7" s="82">
        <f t="shared" ref="GE7:GE39" si="18">AH7 + AY7 + BP7 + EF7</f>
        <v>3494599.1816809247</v>
      </c>
      <c r="GF7" s="82">
        <f t="shared" ref="GF7:GF39" si="19">AI7 + AZ7 + BQ7 + EG7</f>
        <v>3157310.1103664446</v>
      </c>
      <c r="GG7" s="82">
        <f t="shared" ref="GG7:GG39" si="20">AJ7 + BA7 + BR7 + EH7</f>
        <v>2720658.0258744862</v>
      </c>
      <c r="GH7" s="82">
        <f t="shared" ref="GH7:GH39" si="21">AK7 + BB7 + BS7 + EI7</f>
        <v>2294744.2394648162</v>
      </c>
      <c r="GI7" s="82">
        <f t="shared" ref="GI7:GI39" si="22">AL7 + BC7 + BT7 + EJ7</f>
        <v>1840053.6585375487</v>
      </c>
      <c r="GJ7" s="84">
        <f>GJ6+1</f>
        <v>2</v>
      </c>
    </row>
    <row r="8" spans="1:192" ht="13" x14ac:dyDescent="0.3">
      <c r="A8" s="116" t="str">
        <f>IF(ISNUMBER(SEARCH("low",'Volume forecast'!$A9)),"LV",IF(ISNUMBER(SEARCH("high",'Volume forecast'!$A9)),"HV",IF(ISNUMBER(SEARCH("sub",'Volume forecast'!$A9)),"ST","Unmetered")))</f>
        <v>LV</v>
      </c>
      <c r="B8" s="117" t="str">
        <f>'Volume forecast'!B9</f>
        <v>EA011</v>
      </c>
      <c r="C8" s="116" t="str">
        <f>'Volume forecast'!C9</f>
        <v>Residential Transitional ToU</v>
      </c>
      <c r="D8" s="118" t="s">
        <v>137</v>
      </c>
      <c r="E8" s="119">
        <f>IFERROR(INDEX('Volume forecast'!$D$8:$DT$200,MATCH($B8,'Volume forecast'!$B$8:$B$200,0),MATCH(E$4,'Volume forecast'!$D$5:$DT$5,0)),0)</f>
        <v>0</v>
      </c>
      <c r="F8" s="119">
        <f>IFERROR(INDEX('Volume forecast'!$D$8:$DT$200,MATCH($B8,'Volume forecast'!$B$8:$B$200,0),MATCH(F$4,'Volume forecast'!$D$5:$DT$5,0)),0)</f>
        <v>0</v>
      </c>
      <c r="G8" s="119">
        <f>IFERROR(INDEX('Volume forecast'!$D$8:$DT$200,MATCH($B8,'Volume forecast'!$B$8:$B$200,0),MATCH(G$4,'Volume forecast'!$D$5:$DT$5,0)),0)</f>
        <v>0</v>
      </c>
      <c r="H8" s="119">
        <f>IFERROR(INDEX('Volume forecast'!$D$8:$DT$200,MATCH($B8,'Volume forecast'!$B$8:$B$200,0),MATCH(H$4,'Volume forecast'!$D$5:$DT$5,0)),0)</f>
        <v>0</v>
      </c>
      <c r="I8" s="119">
        <f>IFERROR(INDEX('Volume forecast'!$D$8:$DT$200,MATCH($B8,'Volume forecast'!$B$8:$B$200,0),MATCH(I$4,'Volume forecast'!$D$5:$DT$5,0)),0)</f>
        <v>0</v>
      </c>
      <c r="J8" s="119">
        <f>IFERROR(INDEX('Volume forecast'!$D$8:$DT$200,MATCH($B8,'Volume forecast'!$B$8:$B$200,0),MATCH(J$4,'Volume forecast'!$D$5:$DT$5,0)),0)</f>
        <v>0</v>
      </c>
      <c r="K8" s="119">
        <f>IFERROR(INDEX('Volume forecast'!$D$8:$DT$200,MATCH($B8,'Volume forecast'!$B$8:$B$200,0),MATCH(K$4,'Volume forecast'!$D$5:$DT$5,0)),0)</f>
        <v>0</v>
      </c>
      <c r="L8" s="119">
        <f>IFERROR(INDEX('Volume forecast'!$D$8:$DT$200,MATCH($B8,'Volume forecast'!$B$8:$B$200,0),MATCH(L$4,'Volume forecast'!$D$5:$DT$5,0)),0)</f>
        <v>0</v>
      </c>
      <c r="M8" s="119">
        <f>IFERROR(INDEX('Volume forecast'!$D$8:$DT$200,MATCH($B8,'Volume forecast'!$B$8:$B$200,0),MATCH(M$4,'Volume forecast'!$D$5:$DT$5,0)),0)</f>
        <v>0</v>
      </c>
      <c r="N8" s="119">
        <f>IFERROR(INDEX('Volume forecast'!$D$8:$DT$200,MATCH($B8,'Volume forecast'!$B$8:$B$200,0),MATCH(N$4,'Volume forecast'!$D$5:$DT$5,0)),0)</f>
        <v>0</v>
      </c>
      <c r="O8" s="119">
        <f>IFERROR(INDEX('Volume forecast'!$D$8:$DT$200,MATCH($B8,'Volume forecast'!$B$8:$B$200,0),MATCH(O$4,'Volume forecast'!$D$5:$DT$5,0)),0)</f>
        <v>0</v>
      </c>
      <c r="P8" s="119">
        <f>IFERROR(INDEX('Volume forecast'!$D$8:$DT$200,MATCH($B8,'Volume forecast'!$B$8:$B$200,0),MATCH(P$4,'Volume forecast'!$D$5:$DT$5,0)),0)</f>
        <v>0</v>
      </c>
      <c r="Q8" s="119">
        <f>IFERROR(INDEX('Volume forecast'!$D$8:$DT$200,MATCH($B8,'Volume forecast'!$B$8:$B$200,0),MATCH(Q$4,'Volume forecast'!$D$5:$DT$5,0)),0)</f>
        <v>156076.61008219176</v>
      </c>
      <c r="R8" s="119">
        <f>IFERROR(INDEX('Volume forecast'!$D$8:$DT$200,MATCH($B8,'Volume forecast'!$B$8:$B$200,0),MATCH(R$4,'Volume forecast'!$D$5:$DT$5,0)),0)</f>
        <v>153576.61008219176</v>
      </c>
      <c r="S8" s="119">
        <f>IFERROR(INDEX('Volume forecast'!$D$8:$DT$200,MATCH($B8,'Volume forecast'!$B$8:$B$200,0),MATCH(S$4,'Volume forecast'!$D$5:$DT$5,0)),0)</f>
        <v>151076.61008219176</v>
      </c>
      <c r="T8" s="119">
        <f>IFERROR(INDEX('Volume forecast'!$D$8:$DT$200,MATCH($B8,'Volume forecast'!$B$8:$B$200,0),MATCH(T$4,'Volume forecast'!$D$5:$DT$5,0)),0)</f>
        <v>148576.61008219176</v>
      </c>
      <c r="U8" s="138">
        <f>IFERROR(INDEX('Volume forecast'!$D$8:$DT$200,MATCH($B8,'Volume forecast'!$B$8:$B$200,0),MATCH(U$4,'Volume forecast'!$D$5:$DT$5,0)),0)</f>
        <v>146076.61008219176</v>
      </c>
      <c r="V8" s="120">
        <f>IFERROR(INDEX('Volume forecast'!$D$8:$DT$200,MATCH($B8,'Volume forecast'!$B$8:$B$200,0),MATCH(V$4,'Volume forecast'!$D$5:$DT$5,0)),0)</f>
        <v>0</v>
      </c>
      <c r="W8" s="119">
        <f>IFERROR(INDEX('Volume forecast'!$D$8:$DT$200,MATCH($B8,'Volume forecast'!$B$8:$B$200,0),MATCH(W$4,'Volume forecast'!$D$5:$DT$5,0)),0)</f>
        <v>0</v>
      </c>
      <c r="X8" s="119">
        <f>IFERROR(INDEX('Volume forecast'!$D$8:$DT$200,MATCH($B8,'Volume forecast'!$B$8:$B$200,0),MATCH(X$4,'Volume forecast'!$D$5:$DT$5,0)),0)</f>
        <v>0</v>
      </c>
      <c r="Y8" s="119">
        <f>IFERROR(INDEX('Volume forecast'!$D$8:$DT$200,MATCH($B8,'Volume forecast'!$B$8:$B$200,0),MATCH(Y$4,'Volume forecast'!$D$5:$DT$5,0)),0)</f>
        <v>0</v>
      </c>
      <c r="Z8" s="119">
        <f>IFERROR(INDEX('Volume forecast'!$D$8:$DT$200,MATCH($B8,'Volume forecast'!$B$8:$B$200,0),MATCH(Z$4,'Volume forecast'!$D$5:$DT$5,0)),0)</f>
        <v>0</v>
      </c>
      <c r="AA8" s="119">
        <f>IFERROR(INDEX('Volume forecast'!$D$8:$DT$200,MATCH($B8,'Volume forecast'!$B$8:$B$200,0),MATCH(AA$4,'Volume forecast'!$D$5:$DT$5,0)),0)</f>
        <v>0</v>
      </c>
      <c r="AB8" s="119">
        <f>IFERROR(INDEX('Volume forecast'!$D$8:$DT$200,MATCH($B8,'Volume forecast'!$B$8:$B$200,0),MATCH(AB$4,'Volume forecast'!$D$5:$DT$5,0)),0)</f>
        <v>0</v>
      </c>
      <c r="AC8" s="119">
        <f>IFERROR(INDEX('Volume forecast'!$D$8:$DT$200,MATCH($B8,'Volume forecast'!$B$8:$B$200,0),MATCH(AC$4,'Volume forecast'!$D$5:$DT$5,0)),0)</f>
        <v>0</v>
      </c>
      <c r="AD8" s="119">
        <f>IFERROR(INDEX('Volume forecast'!$D$8:$DT$200,MATCH($B8,'Volume forecast'!$B$8:$B$200,0),MATCH(AD$4,'Volume forecast'!$D$5:$DT$5,0)),0)</f>
        <v>0</v>
      </c>
      <c r="AE8" s="119">
        <f>IFERROR(INDEX('Volume forecast'!$D$8:$DT$200,MATCH($B8,'Volume forecast'!$B$8:$B$200,0),MATCH(AE$4,'Volume forecast'!$D$5:$DT$5,0)),0)</f>
        <v>0</v>
      </c>
      <c r="AF8" s="119">
        <f>IFERROR(INDEX('Volume forecast'!$D$8:$DT$200,MATCH($B8,'Volume forecast'!$B$8:$B$200,0),MATCH(AF$4,'Volume forecast'!$D$5:$DT$5,0)),0)</f>
        <v>0</v>
      </c>
      <c r="AG8" s="119">
        <f>IFERROR(INDEX('Volume forecast'!$D$8:$DT$200,MATCH($B8,'Volume forecast'!$B$8:$B$200,0),MATCH(AG$4,'Volume forecast'!$D$5:$DT$5,0)),0)</f>
        <v>0</v>
      </c>
      <c r="AH8" s="119">
        <f>IFERROR(INDEX('Volume forecast'!$D$8:$DT$200,MATCH($B8,'Volume forecast'!$B$8:$B$200,0),MATCH(AH$4,'Volume forecast'!$D$5:$DT$5,0)),0)</f>
        <v>114722.31310465286</v>
      </c>
      <c r="AI8" s="119">
        <f>IFERROR(INDEX('Volume forecast'!$D$8:$DT$200,MATCH($B8,'Volume forecast'!$B$8:$B$200,0),MATCH(AI$4,'Volume forecast'!$D$5:$DT$5,0)),0)</f>
        <v>113859.80998137803</v>
      </c>
      <c r="AJ8" s="119">
        <f>IFERROR(INDEX('Volume forecast'!$D$8:$DT$200,MATCH($B8,'Volume forecast'!$B$8:$B$200,0),MATCH(AJ$4,'Volume forecast'!$D$5:$DT$5,0)),0)</f>
        <v>113650.69561022738</v>
      </c>
      <c r="AK8" s="119">
        <f>IFERROR(INDEX('Volume forecast'!$D$8:$DT$200,MATCH($B8,'Volume forecast'!$B$8:$B$200,0),MATCH(AK$4,'Volume forecast'!$D$5:$DT$5,0)),0)</f>
        <v>114620.12357663445</v>
      </c>
      <c r="AL8" s="138">
        <f>IFERROR(INDEX('Volume forecast'!$D$8:$DT$200,MATCH($B8,'Volume forecast'!$B$8:$B$200,0),MATCH(AL$4,'Volume forecast'!$D$5:$DT$5,0)),0)</f>
        <v>115231.95622734469</v>
      </c>
      <c r="AM8" s="120">
        <f>IFERROR(INDEX('Volume forecast'!$D$8:$DT$200,MATCH($B8,'Volume forecast'!$B$8:$B$200,0),MATCH(AM$4,'Volume forecast'!$D$5:$DT$5,0)),0)</f>
        <v>0</v>
      </c>
      <c r="AN8" s="119">
        <f>IFERROR(INDEX('Volume forecast'!$D$8:$DT$200,MATCH($B8,'Volume forecast'!$B$8:$B$200,0),MATCH(AN$4,'Volume forecast'!$D$5:$DT$5,0)),0)</f>
        <v>0</v>
      </c>
      <c r="AO8" s="119">
        <f>IFERROR(INDEX('Volume forecast'!$D$8:$DT$200,MATCH($B8,'Volume forecast'!$B$8:$B$200,0),MATCH(AO$4,'Volume forecast'!$D$5:$DT$5,0)),0)</f>
        <v>0</v>
      </c>
      <c r="AP8" s="119">
        <f>IFERROR(INDEX('Volume forecast'!$D$8:$DT$200,MATCH($B8,'Volume forecast'!$B$8:$B$200,0),MATCH(AP$4,'Volume forecast'!$D$5:$DT$5,0)),0)</f>
        <v>0</v>
      </c>
      <c r="AQ8" s="119">
        <f>IFERROR(INDEX('Volume forecast'!$D$8:$DT$200,MATCH($B8,'Volume forecast'!$B$8:$B$200,0),MATCH(AQ$4,'Volume forecast'!$D$5:$DT$5,0)),0)</f>
        <v>0</v>
      </c>
      <c r="AR8" s="119">
        <f>IFERROR(INDEX('Volume forecast'!$D$8:$DT$200,MATCH($B8,'Volume forecast'!$B$8:$B$200,0),MATCH(AR$4,'Volume forecast'!$D$5:$DT$5,0)),0)</f>
        <v>0</v>
      </c>
      <c r="AS8" s="119">
        <f>IFERROR(INDEX('Volume forecast'!$D$8:$DT$200,MATCH($B8,'Volume forecast'!$B$8:$B$200,0),MATCH(AS$4,'Volume forecast'!$D$5:$DT$5,0)),0)</f>
        <v>0</v>
      </c>
      <c r="AT8" s="119">
        <f>IFERROR(INDEX('Volume forecast'!$D$8:$DT$200,MATCH($B8,'Volume forecast'!$B$8:$B$200,0),MATCH(AT$4,'Volume forecast'!$D$5:$DT$5,0)),0)</f>
        <v>0</v>
      </c>
      <c r="AU8" s="119">
        <f>IFERROR(INDEX('Volume forecast'!$D$8:$DT$200,MATCH($B8,'Volume forecast'!$B$8:$B$200,0),MATCH(AU$4,'Volume forecast'!$D$5:$DT$5,0)),0)</f>
        <v>0</v>
      </c>
      <c r="AV8" s="119">
        <f>IFERROR(INDEX('Volume forecast'!$D$8:$DT$200,MATCH($B8,'Volume forecast'!$B$8:$B$200,0),MATCH(AV$4,'Volume forecast'!$D$5:$DT$5,0)),0)</f>
        <v>0</v>
      </c>
      <c r="AW8" s="119">
        <f>IFERROR(INDEX('Volume forecast'!$D$8:$DT$200,MATCH($B8,'Volume forecast'!$B$8:$B$200,0),MATCH(AW$4,'Volume forecast'!$D$5:$DT$5,0)),0)</f>
        <v>0</v>
      </c>
      <c r="AX8" s="119">
        <f>IFERROR(INDEX('Volume forecast'!$D$8:$DT$200,MATCH($B8,'Volume forecast'!$B$8:$B$200,0),MATCH(AX$4,'Volume forecast'!$D$5:$DT$5,0)),0)</f>
        <v>0</v>
      </c>
      <c r="AY8" s="119">
        <f>IFERROR(INDEX('Volume forecast'!$D$8:$DT$200,MATCH($B8,'Volume forecast'!$B$8:$B$200,0),MATCH(AY$4,'Volume forecast'!$D$5:$DT$5,0)),0)</f>
        <v>454111.47152575257</v>
      </c>
      <c r="AZ8" s="119">
        <f>IFERROR(INDEX('Volume forecast'!$D$8:$DT$200,MATCH($B8,'Volume forecast'!$B$8:$B$200,0),MATCH(AZ$4,'Volume forecast'!$D$5:$DT$5,0)),0)</f>
        <v>450714.13638807688</v>
      </c>
      <c r="BA8" s="119">
        <f>IFERROR(INDEX('Volume forecast'!$D$8:$DT$200,MATCH($B8,'Volume forecast'!$B$8:$B$200,0),MATCH(BA$4,'Volume forecast'!$D$5:$DT$5,0)),0)</f>
        <v>449903.63578607532</v>
      </c>
      <c r="BB8" s="119">
        <f>IFERROR(INDEX('Volume forecast'!$D$8:$DT$200,MATCH($B8,'Volume forecast'!$B$8:$B$200,0),MATCH(BB$4,'Volume forecast'!$D$5:$DT$5,0)),0)</f>
        <v>453759.2758122675</v>
      </c>
      <c r="BC8" s="138">
        <f>IFERROR(INDEX('Volume forecast'!$D$8:$DT$200,MATCH($B8,'Volume forecast'!$B$8:$B$200,0),MATCH(BC$4,'Volume forecast'!$D$5:$DT$5,0)),0)</f>
        <v>456200.1309187194</v>
      </c>
      <c r="BD8" s="120">
        <f>IFERROR(INDEX('Volume forecast'!$D$8:$DT$200,MATCH($B8,'Volume forecast'!$B$8:$B$200,0),MATCH(BD$4,'Volume forecast'!$D$5:$DT$5,0)),0)</f>
        <v>0</v>
      </c>
      <c r="BE8" s="119">
        <f>IFERROR(INDEX('Volume forecast'!$D$8:$DT$200,MATCH($B8,'Volume forecast'!$B$8:$B$200,0),MATCH(BE$4,'Volume forecast'!$D$5:$DT$5,0)),0)</f>
        <v>0</v>
      </c>
      <c r="BF8" s="119">
        <f>IFERROR(INDEX('Volume forecast'!$D$8:$DT$200,MATCH($B8,'Volume forecast'!$B$8:$B$200,0),MATCH(BF$4,'Volume forecast'!$D$5:$DT$5,0)),0)</f>
        <v>0</v>
      </c>
      <c r="BG8" s="119">
        <f>IFERROR(INDEX('Volume forecast'!$D$8:$DT$200,MATCH($B8,'Volume forecast'!$B$8:$B$200,0),MATCH(BG$4,'Volume forecast'!$D$5:$DT$5,0)),0)</f>
        <v>0</v>
      </c>
      <c r="BH8" s="119">
        <f>IFERROR(INDEX('Volume forecast'!$D$8:$DT$200,MATCH($B8,'Volume forecast'!$B$8:$B$200,0),MATCH(BH$4,'Volume forecast'!$D$5:$DT$5,0)),0)</f>
        <v>0</v>
      </c>
      <c r="BI8" s="119">
        <f>IFERROR(INDEX('Volume forecast'!$D$8:$DT$200,MATCH($B8,'Volume forecast'!$B$8:$B$200,0),MATCH(BI$4,'Volume forecast'!$D$5:$DT$5,0)),0)</f>
        <v>0</v>
      </c>
      <c r="BJ8" s="119">
        <f>IFERROR(INDEX('Volume forecast'!$D$8:$DT$200,MATCH($B8,'Volume forecast'!$B$8:$B$200,0),MATCH(BJ$4,'Volume forecast'!$D$5:$DT$5,0)),0)</f>
        <v>0</v>
      </c>
      <c r="BK8" s="119">
        <f>IFERROR(INDEX('Volume forecast'!$D$8:$DT$200,MATCH($B8,'Volume forecast'!$B$8:$B$200,0),MATCH(BK$4,'Volume forecast'!$D$5:$DT$5,0)),0)</f>
        <v>0</v>
      </c>
      <c r="BL8" s="119">
        <f>IFERROR(INDEX('Volume forecast'!$D$8:$DT$200,MATCH($B8,'Volume forecast'!$B$8:$B$200,0),MATCH(BL$4,'Volume forecast'!$D$5:$DT$5,0)),0)</f>
        <v>0</v>
      </c>
      <c r="BM8" s="119">
        <f>IFERROR(INDEX('Volume forecast'!$D$8:$DT$200,MATCH($B8,'Volume forecast'!$B$8:$B$200,0),MATCH(BM$4,'Volume forecast'!$D$5:$DT$5,0)),0)</f>
        <v>0</v>
      </c>
      <c r="BN8" s="119">
        <f>IFERROR(INDEX('Volume forecast'!$D$8:$DT$200,MATCH($B8,'Volume forecast'!$B$8:$B$200,0),MATCH(BN$4,'Volume forecast'!$D$5:$DT$5,0)),0)</f>
        <v>0</v>
      </c>
      <c r="BO8" s="119">
        <f>IFERROR(INDEX('Volume forecast'!$D$8:$DT$200,MATCH($B8,'Volume forecast'!$B$8:$B$200,0),MATCH(BO$4,'Volume forecast'!$D$5:$DT$5,0)),0)</f>
        <v>0</v>
      </c>
      <c r="BP8" s="119">
        <f>IFERROR(INDEX('Volume forecast'!$D$8:$DT$200,MATCH($B8,'Volume forecast'!$B$8:$B$200,0),MATCH(BP$4,'Volume forecast'!$D$5:$DT$5,0)),0)</f>
        <v>223123.94420533569</v>
      </c>
      <c r="BQ8" s="119">
        <f>IFERROR(INDEX('Volume forecast'!$D$8:$DT$200,MATCH($B8,'Volume forecast'!$B$8:$B$200,0),MATCH(BQ$4,'Volume forecast'!$D$5:$DT$5,0)),0)</f>
        <v>221403.99354049884</v>
      </c>
      <c r="BR8" s="119">
        <f>IFERROR(INDEX('Volume forecast'!$D$8:$DT$200,MATCH($B8,'Volume forecast'!$B$8:$B$200,0),MATCH(BR$4,'Volume forecast'!$D$5:$DT$5,0)),0)</f>
        <v>220953.5776849692</v>
      </c>
      <c r="BS8" s="119">
        <f>IFERROR(INDEX('Volume forecast'!$D$8:$DT$200,MATCH($B8,'Volume forecast'!$B$8:$B$200,0),MATCH(BS$4,'Volume forecast'!$D$5:$DT$5,0)),0)</f>
        <v>222792.64464911819</v>
      </c>
      <c r="BT8" s="138">
        <f>IFERROR(INDEX('Volume forecast'!$D$8:$DT$200,MATCH($B8,'Volume forecast'!$B$8:$B$200,0),MATCH(BT$4,'Volume forecast'!$D$5:$DT$5,0)),0)</f>
        <v>223934.43947517942</v>
      </c>
      <c r="BU8" s="120">
        <f>IFERROR(INDEX('Volume forecast'!$D$8:$DT$200,MATCH($B8,'Volume forecast'!$B$8:$B$200,0),MATCH(BU$4,'Volume forecast'!$D$5:$DT$5,0)),0)</f>
        <v>0</v>
      </c>
      <c r="BV8" s="119">
        <f>IFERROR(INDEX('Volume forecast'!$D$8:$DT$200,MATCH($B8,'Volume forecast'!$B$8:$B$200,0),MATCH(BV$4,'Volume forecast'!$D$5:$DT$5,0)),0)</f>
        <v>0</v>
      </c>
      <c r="BW8" s="119">
        <f>IFERROR(INDEX('Volume forecast'!$D$8:$DT$200,MATCH($B8,'Volume forecast'!$B$8:$B$200,0),MATCH(BW$4,'Volume forecast'!$D$5:$DT$5,0)),0)</f>
        <v>0</v>
      </c>
      <c r="BX8" s="119">
        <f>IFERROR(INDEX('Volume forecast'!$D$8:$DT$200,MATCH($B8,'Volume forecast'!$B$8:$B$200,0),MATCH(BX$4,'Volume forecast'!$D$5:$DT$5,0)),0)</f>
        <v>0</v>
      </c>
      <c r="BY8" s="119">
        <f>IFERROR(INDEX('Volume forecast'!$D$8:$DT$200,MATCH($B8,'Volume forecast'!$B$8:$B$200,0),MATCH(BY$4,'Volume forecast'!$D$5:$DT$5,0)),0)</f>
        <v>0</v>
      </c>
      <c r="BZ8" s="119">
        <f>IFERROR(INDEX('Volume forecast'!$D$8:$DT$200,MATCH($B8,'Volume forecast'!$B$8:$B$200,0),MATCH(BZ$4,'Volume forecast'!$D$5:$DT$5,0)),0)</f>
        <v>0</v>
      </c>
      <c r="CA8" s="119">
        <f>IFERROR(INDEX('Volume forecast'!$D$8:$DT$200,MATCH($B8,'Volume forecast'!$B$8:$B$200,0),MATCH(CA$4,'Volume forecast'!$D$5:$DT$5,0)),0)</f>
        <v>0</v>
      </c>
      <c r="CB8" s="119">
        <f>IFERROR(INDEX('Volume forecast'!$D$8:$DT$200,MATCH($B8,'Volume forecast'!$B$8:$B$200,0),MATCH(CB$4,'Volume forecast'!$D$5:$DT$5,0)),0)</f>
        <v>0</v>
      </c>
      <c r="CC8" s="119">
        <f>IFERROR(INDEX('Volume forecast'!$D$8:$DT$200,MATCH($B8,'Volume forecast'!$B$8:$B$200,0),MATCH(CC$4,'Volume forecast'!$D$5:$DT$5,0)),0)</f>
        <v>0</v>
      </c>
      <c r="CD8" s="119">
        <f>IFERROR(INDEX('Volume forecast'!$D$8:$DT$200,MATCH($B8,'Volume forecast'!$B$8:$B$200,0),MATCH(CD$4,'Volume forecast'!$D$5:$DT$5,0)),0)</f>
        <v>0</v>
      </c>
      <c r="CE8" s="119">
        <f>IFERROR(INDEX('Volume forecast'!$D$8:$DT$200,MATCH($B8,'Volume forecast'!$B$8:$B$200,0),MATCH(CE$4,'Volume forecast'!$D$5:$DT$5,0)),0)</f>
        <v>0</v>
      </c>
      <c r="CF8" s="119">
        <f>IFERROR(INDEX('Volume forecast'!$D$8:$DT$200,MATCH($B8,'Volume forecast'!$B$8:$B$200,0),MATCH(CF$4,'Volume forecast'!$D$5:$DT$5,0)),0)</f>
        <v>0</v>
      </c>
      <c r="CG8" s="119">
        <f>IFERROR(INDEX('Volume forecast'!$D$8:$DT$200,MATCH($B8,'Volume forecast'!$B$8:$B$200,0),MATCH(CG$4,'Volume forecast'!$D$5:$DT$5,0)),0)</f>
        <v>0</v>
      </c>
      <c r="CH8" s="119">
        <f>IFERROR(INDEX('Volume forecast'!$D$8:$DT$200,MATCH($B8,'Volume forecast'!$B$8:$B$200,0),MATCH(CH$4,'Volume forecast'!$D$5:$DT$5,0)),0)</f>
        <v>0</v>
      </c>
      <c r="CI8" s="119">
        <f>IFERROR(INDEX('Volume forecast'!$D$8:$DT$200,MATCH($B8,'Volume forecast'!$B$8:$B$200,0),MATCH(CI$4,'Volume forecast'!$D$5:$DT$5,0)),0)</f>
        <v>0</v>
      </c>
      <c r="CJ8" s="119">
        <f>IFERROR(INDEX('Volume forecast'!$D$8:$DT$200,MATCH($B8,'Volume forecast'!$B$8:$B$200,0),MATCH(CJ$4,'Volume forecast'!$D$5:$DT$5,0)),0)</f>
        <v>0</v>
      </c>
      <c r="CK8" s="138">
        <f>IFERROR(INDEX('Volume forecast'!$D$8:$DT$200,MATCH($B8,'Volume forecast'!$B$8:$B$200,0),MATCH(CK$4,'Volume forecast'!$D$5:$DT$5,0)),0)</f>
        <v>0</v>
      </c>
      <c r="CL8" s="120">
        <f>IFERROR(INDEX('Volume forecast'!$D$8:$DT$200,MATCH($B8,'Volume forecast'!$B$8:$B$200,0),MATCH(CL$4,'Volume forecast'!$D$5:$DT$5,0)),0)</f>
        <v>0</v>
      </c>
      <c r="CM8" s="119">
        <f>IFERROR(INDEX('Volume forecast'!$D$8:$DT$200,MATCH($B8,'Volume forecast'!$B$8:$B$200,0),MATCH(CM$4,'Volume forecast'!$D$5:$DT$5,0)),0)</f>
        <v>0</v>
      </c>
      <c r="CN8" s="119">
        <f>IFERROR(INDEX('Volume forecast'!$D$8:$DT$200,MATCH($B8,'Volume forecast'!$B$8:$B$200,0),MATCH(CN$4,'Volume forecast'!$D$5:$DT$5,0)),0)</f>
        <v>0</v>
      </c>
      <c r="CO8" s="119">
        <f>IFERROR(INDEX('Volume forecast'!$D$8:$DT$200,MATCH($B8,'Volume forecast'!$B$8:$B$200,0),MATCH(CO$4,'Volume forecast'!$D$5:$DT$5,0)),0)</f>
        <v>0</v>
      </c>
      <c r="CP8" s="119">
        <f>IFERROR(INDEX('Volume forecast'!$D$8:$DT$200,MATCH($B8,'Volume forecast'!$B$8:$B$200,0),MATCH(CP$4,'Volume forecast'!$D$5:$DT$5,0)),0)</f>
        <v>0</v>
      </c>
      <c r="CQ8" s="119">
        <f>IFERROR(INDEX('Volume forecast'!$D$8:$DT$200,MATCH($B8,'Volume forecast'!$B$8:$B$200,0),MATCH(CQ$4,'Volume forecast'!$D$5:$DT$5,0)),0)</f>
        <v>0</v>
      </c>
      <c r="CR8" s="119">
        <f>IFERROR(INDEX('Volume forecast'!$D$8:$DT$200,MATCH($B8,'Volume forecast'!$B$8:$B$200,0),MATCH(CR$4,'Volume forecast'!$D$5:$DT$5,0)),0)</f>
        <v>0</v>
      </c>
      <c r="CS8" s="119">
        <f>IFERROR(INDEX('Volume forecast'!$D$8:$DT$200,MATCH($B8,'Volume forecast'!$B$8:$B$200,0),MATCH(CS$4,'Volume forecast'!$D$5:$DT$5,0)),0)</f>
        <v>0</v>
      </c>
      <c r="CT8" s="119">
        <f>IFERROR(INDEX('Volume forecast'!$D$8:$DT$200,MATCH($B8,'Volume forecast'!$B$8:$B$200,0),MATCH(CT$4,'Volume forecast'!$D$5:$DT$5,0)),0)</f>
        <v>0</v>
      </c>
      <c r="CU8" s="119">
        <f>IFERROR(INDEX('Volume forecast'!$D$8:$DT$200,MATCH($B8,'Volume forecast'!$B$8:$B$200,0),MATCH(CU$4,'Volume forecast'!$D$5:$DT$5,0)),0)</f>
        <v>0</v>
      </c>
      <c r="CV8" s="119">
        <f>IFERROR(INDEX('Volume forecast'!$D$8:$DT$200,MATCH($B8,'Volume forecast'!$B$8:$B$200,0),MATCH(CV$4,'Volume forecast'!$D$5:$DT$5,0)),0)</f>
        <v>0</v>
      </c>
      <c r="CW8" s="119">
        <f>IFERROR(INDEX('Volume forecast'!$D$8:$DT$200,MATCH($B8,'Volume forecast'!$B$8:$B$200,0),MATCH(CW$4,'Volume forecast'!$D$5:$DT$5,0)),0)</f>
        <v>0</v>
      </c>
      <c r="CX8" s="119">
        <f>IFERROR(INDEX('Volume forecast'!$D$8:$DT$200,MATCH($B8,'Volume forecast'!$B$8:$B$200,0),MATCH(CX$4,'Volume forecast'!$D$5:$DT$5,0)),0)</f>
        <v>0</v>
      </c>
      <c r="CY8" s="119">
        <f>IFERROR(INDEX('Volume forecast'!$D$8:$DT$200,MATCH($B8,'Volume forecast'!$B$8:$B$200,0),MATCH(CY$4,'Volume forecast'!$D$5:$DT$5,0)),0)</f>
        <v>0</v>
      </c>
      <c r="CZ8" s="119">
        <f>IFERROR(INDEX('Volume forecast'!$D$8:$DT$200,MATCH($B8,'Volume forecast'!$B$8:$B$200,0),MATCH(CZ$4,'Volume forecast'!$D$5:$DT$5,0)),0)</f>
        <v>0</v>
      </c>
      <c r="DA8" s="119">
        <f>IFERROR(INDEX('Volume forecast'!$D$8:$DT$200,MATCH($B8,'Volume forecast'!$B$8:$B$200,0),MATCH(DA$4,'Volume forecast'!$D$5:$DT$5,0)),0)</f>
        <v>0</v>
      </c>
      <c r="DB8" s="138">
        <f>IFERROR(INDEX('Volume forecast'!$D$8:$DT$200,MATCH($B8,'Volume forecast'!$B$8:$B$200,0),MATCH(DB$4,'Volume forecast'!$D$5:$DT$5,0)),0)</f>
        <v>0</v>
      </c>
      <c r="DC8" s="120">
        <f>IFERROR(INDEX('Volume forecast'!$D$8:$DT$200,MATCH($B8,'Volume forecast'!$B$8:$B$200,0),MATCH(DC$4,'Volume forecast'!$D$5:$DT$5,0)),0)</f>
        <v>0</v>
      </c>
      <c r="DD8" s="119">
        <f>IFERROR(INDEX('Volume forecast'!$D$8:$DT$200,MATCH($B8,'Volume forecast'!$B$8:$B$200,0),MATCH(DD$4,'Volume forecast'!$D$5:$DT$5,0)),0)</f>
        <v>0</v>
      </c>
      <c r="DE8" s="119">
        <f>IFERROR(INDEX('Volume forecast'!$D$8:$DT$200,MATCH($B8,'Volume forecast'!$B$8:$B$200,0),MATCH(DE$4,'Volume forecast'!$D$5:$DT$5,0)),0)</f>
        <v>0</v>
      </c>
      <c r="DF8" s="119">
        <f>IFERROR(INDEX('Volume forecast'!$D$8:$DT$200,MATCH($B8,'Volume forecast'!$B$8:$B$200,0),MATCH(DF$4,'Volume forecast'!$D$5:$DT$5,0)),0)</f>
        <v>0</v>
      </c>
      <c r="DG8" s="119">
        <f>IFERROR(INDEX('Volume forecast'!$D$8:$DT$200,MATCH($B8,'Volume forecast'!$B$8:$B$200,0),MATCH(DG$4,'Volume forecast'!$D$5:$DT$5,0)),0)</f>
        <v>0</v>
      </c>
      <c r="DH8" s="119">
        <f>IFERROR(INDEX('Volume forecast'!$D$8:$DT$200,MATCH($B8,'Volume forecast'!$B$8:$B$200,0),MATCH(DH$4,'Volume forecast'!$D$5:$DT$5,0)),0)</f>
        <v>0</v>
      </c>
      <c r="DI8" s="119">
        <f>IFERROR(INDEX('Volume forecast'!$D$8:$DT$200,MATCH($B8,'Volume forecast'!$B$8:$B$200,0),MATCH(DI$4,'Volume forecast'!$D$5:$DT$5,0)),0)</f>
        <v>0</v>
      </c>
      <c r="DJ8" s="119">
        <f>IFERROR(INDEX('Volume forecast'!$D$8:$DT$200,MATCH($B8,'Volume forecast'!$B$8:$B$200,0),MATCH(DJ$4,'Volume forecast'!$D$5:$DT$5,0)),0)</f>
        <v>0</v>
      </c>
      <c r="DK8" s="119">
        <f>IFERROR(INDEX('Volume forecast'!$D$8:$DT$200,MATCH($B8,'Volume forecast'!$B$8:$B$200,0),MATCH(DK$4,'Volume forecast'!$D$5:$DT$5,0)),0)</f>
        <v>0</v>
      </c>
      <c r="DL8" s="119">
        <f>IFERROR(INDEX('Volume forecast'!$D$8:$DT$200,MATCH($B8,'Volume forecast'!$B$8:$B$200,0),MATCH(DL$4,'Volume forecast'!$D$5:$DT$5,0)),0)</f>
        <v>0</v>
      </c>
      <c r="DM8" s="119">
        <f>IFERROR(INDEX('Volume forecast'!$D$8:$DT$200,MATCH($B8,'Volume forecast'!$B$8:$B$200,0),MATCH(DM$4,'Volume forecast'!$D$5:$DT$5,0)),0)</f>
        <v>0</v>
      </c>
      <c r="DN8" s="119">
        <f>IFERROR(INDEX('Volume forecast'!$D$8:$DT$200,MATCH($B8,'Volume forecast'!$B$8:$B$200,0),MATCH(DN$4,'Volume forecast'!$D$5:$DT$5,0)),0)</f>
        <v>0</v>
      </c>
      <c r="DO8" s="119">
        <f>IFERROR(INDEX('Volume forecast'!$D$8:$DT$200,MATCH($B8,'Volume forecast'!$B$8:$B$200,0),MATCH(DO$4,'Volume forecast'!$D$5:$DT$5,0)),0)</f>
        <v>0</v>
      </c>
      <c r="DP8" s="119">
        <f>IFERROR(INDEX('Volume forecast'!$D$8:$DT$200,MATCH($B8,'Volume forecast'!$B$8:$B$200,0),MATCH(DP$4,'Volume forecast'!$D$5:$DT$5,0)),0)</f>
        <v>0</v>
      </c>
      <c r="DQ8" s="119">
        <f>IFERROR(INDEX('Volume forecast'!$D$8:$DT$200,MATCH($B8,'Volume forecast'!$B$8:$B$200,0),MATCH(DQ$4,'Volume forecast'!$D$5:$DT$5,0)),0)</f>
        <v>0</v>
      </c>
      <c r="DR8" s="119">
        <f>IFERROR(INDEX('Volume forecast'!$D$8:$DT$200,MATCH($B8,'Volume forecast'!$B$8:$B$200,0),MATCH(DR$4,'Volume forecast'!$D$5:$DT$5,0)),0)</f>
        <v>0</v>
      </c>
      <c r="DS8" s="138">
        <f>IFERROR(INDEX('Volume forecast'!$D$8:$DT$200,MATCH($B8,'Volume forecast'!$B$8:$B$200,0),MATCH(DS$4,'Volume forecast'!$D$5:$DT$5,0)),0)</f>
        <v>0</v>
      </c>
      <c r="DT8" s="120">
        <f>IFERROR(INDEX('Volume forecast'!$D$8:$DT$200,MATCH($B8,'Volume forecast'!$B$8:$B$200,0),MATCH(DT$4,'Volume forecast'!$D$5:$DT$5,0)),0)</f>
        <v>0</v>
      </c>
      <c r="DU8" s="119">
        <f>IFERROR(INDEX('Volume forecast'!$D$8:$DT$200,MATCH($B8,'Volume forecast'!$B$8:$B$200,0),MATCH(DU$4,'Volume forecast'!$D$5:$DT$5,0)),0)</f>
        <v>0</v>
      </c>
      <c r="DV8" s="119">
        <f>IFERROR(INDEX('Volume forecast'!$D$8:$DT$200,MATCH($B8,'Volume forecast'!$B$8:$B$200,0),MATCH(DV$4,'Volume forecast'!$D$5:$DT$5,0)),0)</f>
        <v>0</v>
      </c>
      <c r="DW8" s="119">
        <f>IFERROR(INDEX('Volume forecast'!$D$8:$DT$200,MATCH($B8,'Volume forecast'!$B$8:$B$200,0),MATCH(DW$4,'Volume forecast'!$D$5:$DT$5,0)),0)</f>
        <v>0</v>
      </c>
      <c r="DX8" s="119">
        <f>IFERROR(INDEX('Volume forecast'!$D$8:$DT$200,MATCH($B8,'Volume forecast'!$B$8:$B$200,0),MATCH(DX$4,'Volume forecast'!$D$5:$DT$5,0)),0)</f>
        <v>0</v>
      </c>
      <c r="DY8" s="119">
        <f>IFERROR(INDEX('Volume forecast'!$D$8:$DT$200,MATCH($B8,'Volume forecast'!$B$8:$B$200,0),MATCH(DY$4,'Volume forecast'!$D$5:$DT$5,0)),0)</f>
        <v>0</v>
      </c>
      <c r="DZ8" s="119">
        <f>IFERROR(INDEX('Volume forecast'!$D$8:$DT$200,MATCH($B8,'Volume forecast'!$B$8:$B$200,0),MATCH(DZ$4,'Volume forecast'!$D$5:$DT$5,0)),0)</f>
        <v>0</v>
      </c>
      <c r="EA8" s="119">
        <f>IFERROR(INDEX('Volume forecast'!$D$8:$DT$200,MATCH($B8,'Volume forecast'!$B$8:$B$200,0),MATCH(EA$4,'Volume forecast'!$D$5:$DT$5,0)),0)</f>
        <v>0</v>
      </c>
      <c r="EB8" s="119">
        <f>IFERROR(INDEX('Volume forecast'!$D$8:$DT$200,MATCH($B8,'Volume forecast'!$B$8:$B$200,0),MATCH(EB$4,'Volume forecast'!$D$5:$DT$5,0)),0)</f>
        <v>0</v>
      </c>
      <c r="EC8" s="119">
        <f>IFERROR(INDEX('Volume forecast'!$D$8:$DT$200,MATCH($B8,'Volume forecast'!$B$8:$B$200,0),MATCH(EC$4,'Volume forecast'!$D$5:$DT$5,0)),0)</f>
        <v>0</v>
      </c>
      <c r="ED8" s="119">
        <f>IFERROR(INDEX('Volume forecast'!$D$8:$DT$200,MATCH($B8,'Volume forecast'!$B$8:$B$200,0),MATCH(ED$4,'Volume forecast'!$D$5:$DT$5,0)),0)</f>
        <v>0</v>
      </c>
      <c r="EE8" s="119">
        <f>IFERROR(INDEX('Volume forecast'!$D$8:$DT$200,MATCH($B8,'Volume forecast'!$B$8:$B$200,0),MATCH(EE$4,'Volume forecast'!$D$5:$DT$5,0)),0)</f>
        <v>0</v>
      </c>
      <c r="EF8" s="119">
        <f>IFERROR(INDEX('Volume forecast'!$D$8:$DT$200,MATCH($B8,'Volume forecast'!$B$8:$B$200,0),MATCH(EF$4,'Volume forecast'!$D$5:$DT$5,0)),0)</f>
        <v>0</v>
      </c>
      <c r="EG8" s="119">
        <f>IFERROR(INDEX('Volume forecast'!$D$8:$DT$200,MATCH($B8,'Volume forecast'!$B$8:$B$200,0),MATCH(EG$4,'Volume forecast'!$D$5:$DT$5,0)),0)</f>
        <v>0</v>
      </c>
      <c r="EH8" s="119">
        <f>IFERROR(INDEX('Volume forecast'!$D$8:$DT$200,MATCH($B8,'Volume forecast'!$B$8:$B$200,0),MATCH(EH$4,'Volume forecast'!$D$5:$DT$5,0)),0)</f>
        <v>0</v>
      </c>
      <c r="EI8" s="119">
        <f>IFERROR(INDEX('Volume forecast'!$D$8:$DT$200,MATCH($B8,'Volume forecast'!$B$8:$B$200,0),MATCH(EI$4,'Volume forecast'!$D$5:$DT$5,0)),0)</f>
        <v>0</v>
      </c>
      <c r="EJ8" s="138">
        <f>IFERROR(INDEX('Volume forecast'!$D$8:$DT$200,MATCH($B8,'Volume forecast'!$B$8:$B$200,0),MATCH(EJ$4,'Volume forecast'!$D$5:$DT$5,0)),0)</f>
        <v>0</v>
      </c>
      <c r="EK8" s="120">
        <f>IFERROR(INDEX('Volume forecast'!$D$8:$DT$200,MATCH($B8,'Volume forecast'!$B$8:$B$200,0),MATCH(EK$4,'Volume forecast'!$D$5:$DT$5,0)),0)</f>
        <v>0</v>
      </c>
      <c r="EL8" s="119">
        <f>IFERROR(INDEX('Volume forecast'!$D$8:$DT$200,MATCH($B8,'Volume forecast'!$B$8:$B$200,0),MATCH(EL$4,'Volume forecast'!$D$5:$DT$5,0)),0)</f>
        <v>0</v>
      </c>
      <c r="EM8" s="119">
        <f>IFERROR(INDEX('Volume forecast'!$D$8:$DT$200,MATCH($B8,'Volume forecast'!$B$8:$B$200,0),MATCH(EM$4,'Volume forecast'!$D$5:$DT$5,0)),0)</f>
        <v>0</v>
      </c>
      <c r="EN8" s="119">
        <f>IFERROR(INDEX('Volume forecast'!$D$8:$DT$200,MATCH($B8,'Volume forecast'!$B$8:$B$200,0),MATCH(EN$4,'Volume forecast'!$D$5:$DT$5,0)),0)</f>
        <v>0</v>
      </c>
      <c r="EO8" s="119">
        <f>IFERROR(INDEX('Volume forecast'!$D$8:$DT$200,MATCH($B8,'Volume forecast'!$B$8:$B$200,0),MATCH(EO$4,'Volume forecast'!$D$5:$DT$5,0)),0)</f>
        <v>0</v>
      </c>
      <c r="EP8" s="119">
        <f>IFERROR(INDEX('Volume forecast'!$D$8:$DT$200,MATCH($B8,'Volume forecast'!$B$8:$B$200,0),MATCH(EP$4,'Volume forecast'!$D$5:$DT$5,0)),0)</f>
        <v>0</v>
      </c>
      <c r="EQ8" s="119">
        <f>IFERROR(INDEX('Volume forecast'!$D$8:$DT$200,MATCH($B8,'Volume forecast'!$B$8:$B$200,0),MATCH(EQ$4,'Volume forecast'!$D$5:$DT$5,0)),0)</f>
        <v>0</v>
      </c>
      <c r="ER8" s="119">
        <f>IFERROR(INDEX('Volume forecast'!$D$8:$DT$200,MATCH($B8,'Volume forecast'!$B$8:$B$200,0),MATCH(ER$4,'Volume forecast'!$D$5:$DT$5,0)),0)</f>
        <v>0</v>
      </c>
      <c r="ES8" s="119">
        <f>IFERROR(INDEX('Volume forecast'!$D$8:$DT$200,MATCH($B8,'Volume forecast'!$B$8:$B$200,0),MATCH(ES$4,'Volume forecast'!$D$5:$DT$5,0)),0)</f>
        <v>0</v>
      </c>
      <c r="ET8" s="119">
        <f>IFERROR(INDEX('Volume forecast'!$D$8:$DT$200,MATCH($B8,'Volume forecast'!$B$8:$B$200,0),MATCH(ET$4,'Volume forecast'!$D$5:$DT$5,0)),0)</f>
        <v>0</v>
      </c>
      <c r="EU8" s="119">
        <f>IFERROR(INDEX('Volume forecast'!$D$8:$DT$200,MATCH($B8,'Volume forecast'!$B$8:$B$200,0),MATCH(EU$4,'Volume forecast'!$D$5:$DT$5,0)),0)</f>
        <v>0</v>
      </c>
      <c r="EV8" s="119">
        <f>IFERROR(INDEX('Volume forecast'!$D$8:$DT$200,MATCH($B8,'Volume forecast'!$B$8:$B$200,0),MATCH(EV$4,'Volume forecast'!$D$5:$DT$5,0)),0)</f>
        <v>0</v>
      </c>
      <c r="EW8" s="119">
        <f>IFERROR(INDEX('Volume forecast'!$D$8:$DT$200,MATCH($B8,'Volume forecast'!$B$8:$B$200,0),MATCH(EW$4,'Volume forecast'!$D$5:$DT$5,0)),0)</f>
        <v>0</v>
      </c>
      <c r="EX8" s="119">
        <f>IFERROR(INDEX('Volume forecast'!$D$8:$DT$200,MATCH($B8,'Volume forecast'!$B$8:$B$200,0),MATCH(EX$4,'Volume forecast'!$D$5:$DT$5,0)),0)</f>
        <v>0</v>
      </c>
      <c r="EY8" s="119">
        <f>IFERROR(INDEX('Volume forecast'!$D$8:$DT$200,MATCH($B8,'Volume forecast'!$B$8:$B$200,0),MATCH(EY$4,'Volume forecast'!$D$5:$DT$5,0)),0)</f>
        <v>0</v>
      </c>
      <c r="EZ8" s="119">
        <f>IFERROR(INDEX('Volume forecast'!$D$8:$DT$200,MATCH($B8,'Volume forecast'!$B$8:$B$200,0),MATCH(EZ$4,'Volume forecast'!$D$5:$DT$5,0)),0)</f>
        <v>0</v>
      </c>
      <c r="FA8" s="138">
        <f>IFERROR(INDEX('Volume forecast'!$D$8:$DT$200,MATCH($B8,'Volume forecast'!$B$8:$B$200,0),MATCH(FA$4,'Volume forecast'!$D$5:$DT$5,0)),0)</f>
        <v>0</v>
      </c>
      <c r="FB8" s="120">
        <f>IFERROR(INDEX('Volume forecast'!$D$8:$DT$200,MATCH($B8,'Volume forecast'!$B$8:$B$200,0),MATCH(FB$4,'Volume forecast'!$D$5:$DT$5,0)),0)</f>
        <v>0</v>
      </c>
      <c r="FC8" s="119">
        <f>IFERROR(INDEX('Volume forecast'!$D$8:$DT$200,MATCH($B8,'Volume forecast'!$B$8:$B$200,0),MATCH(FC$4,'Volume forecast'!$D$5:$DT$5,0)),0)</f>
        <v>0</v>
      </c>
      <c r="FD8" s="119">
        <f>IFERROR(INDEX('Volume forecast'!$D$8:$DT$200,MATCH($B8,'Volume forecast'!$B$8:$B$200,0),MATCH(FD$4,'Volume forecast'!$D$5:$DT$5,0)),0)</f>
        <v>0</v>
      </c>
      <c r="FE8" s="119">
        <f>IFERROR(INDEX('Volume forecast'!$D$8:$DT$200,MATCH($B8,'Volume forecast'!$B$8:$B$200,0),MATCH(FE$4,'Volume forecast'!$D$5:$DT$5,0)),0)</f>
        <v>0</v>
      </c>
      <c r="FF8" s="119">
        <f>IFERROR(INDEX('Volume forecast'!$D$8:$DT$200,MATCH($B8,'Volume forecast'!$B$8:$B$200,0),MATCH(FF$4,'Volume forecast'!$D$5:$DT$5,0)),0)</f>
        <v>0</v>
      </c>
      <c r="FG8" s="119">
        <f>IFERROR(INDEX('Volume forecast'!$D$8:$DT$200,MATCH($B8,'Volume forecast'!$B$8:$B$200,0),MATCH(FG$4,'Volume forecast'!$D$5:$DT$5,0)),0)</f>
        <v>0</v>
      </c>
      <c r="FH8" s="119">
        <f>IFERROR(INDEX('Volume forecast'!$D$8:$DT$200,MATCH($B8,'Volume forecast'!$B$8:$B$200,0),MATCH(FH$4,'Volume forecast'!$D$5:$DT$5,0)),0)</f>
        <v>0</v>
      </c>
      <c r="FI8" s="119">
        <f>IFERROR(INDEX('Volume forecast'!$D$8:$DT$200,MATCH($B8,'Volume forecast'!$B$8:$B$200,0),MATCH(FI$4,'Volume forecast'!$D$5:$DT$5,0)),0)</f>
        <v>0</v>
      </c>
      <c r="FJ8" s="119">
        <f>IFERROR(INDEX('Volume forecast'!$D$8:$DT$200,MATCH($B8,'Volume forecast'!$B$8:$B$200,0),MATCH(FJ$4,'Volume forecast'!$D$5:$DT$5,0)),0)</f>
        <v>0</v>
      </c>
      <c r="FK8" s="119">
        <f>IFERROR(INDEX('Volume forecast'!$D$8:$DT$200,MATCH($B8,'Volume forecast'!$B$8:$B$200,0),MATCH(FK$4,'Volume forecast'!$D$5:$DT$5,0)),0)</f>
        <v>0</v>
      </c>
      <c r="FL8" s="119">
        <f>IFERROR(INDEX('Volume forecast'!$D$8:$DT$200,MATCH($B8,'Volume forecast'!$B$8:$B$200,0),MATCH(FL$4,'Volume forecast'!$D$5:$DT$5,0)),0)</f>
        <v>0</v>
      </c>
      <c r="FM8" s="119">
        <f>IFERROR(INDEX('Volume forecast'!$D$8:$DT$200,MATCH($B8,'Volume forecast'!$B$8:$B$200,0),MATCH(FM$4,'Volume forecast'!$D$5:$DT$5,0)),0)</f>
        <v>0</v>
      </c>
      <c r="FN8" s="119">
        <f>IFERROR(INDEX('Volume forecast'!$D$8:$DT$200,MATCH($B8,'Volume forecast'!$B$8:$B$200,0),MATCH(FN$4,'Volume forecast'!$D$5:$DT$5,0)),0)</f>
        <v>0</v>
      </c>
      <c r="FO8" s="119">
        <f>IFERROR(INDEX('Volume forecast'!$D$8:$DT$200,MATCH($B8,'Volume forecast'!$B$8:$B$200,0),MATCH(FO$4,'Volume forecast'!$D$5:$DT$5,0)),0)</f>
        <v>0</v>
      </c>
      <c r="FP8" s="119">
        <f>IFERROR(INDEX('Volume forecast'!$D$8:$DT$200,MATCH($B8,'Volume forecast'!$B$8:$B$200,0),MATCH(FP$4,'Volume forecast'!$D$5:$DT$5,0)),0)</f>
        <v>0</v>
      </c>
      <c r="FQ8" s="119">
        <f>IFERROR(INDEX('Volume forecast'!$D$8:$DT$200,MATCH($B8,'Volume forecast'!$B$8:$B$200,0),MATCH(FQ$4,'Volume forecast'!$D$5:$DT$5,0)),0)</f>
        <v>0</v>
      </c>
      <c r="FR8" s="138">
        <f>IFERROR(INDEX('Volume forecast'!$D$8:$DT$200,MATCH($B8,'Volume forecast'!$B$8:$B$200,0),MATCH(FR$4,'Volume forecast'!$D$5:$DT$5,0)),0)</f>
        <v>0</v>
      </c>
      <c r="FS8" s="83">
        <f t="shared" ref="FS8:FS39" si="23">V8 + AM8 + BD8 + DT8</f>
        <v>0</v>
      </c>
      <c r="FT8" s="82">
        <f t="shared" si="7"/>
        <v>0</v>
      </c>
      <c r="FU8" s="82">
        <f t="shared" si="8"/>
        <v>0</v>
      </c>
      <c r="FV8" s="82">
        <f t="shared" si="9"/>
        <v>0</v>
      </c>
      <c r="FW8" s="82">
        <f t="shared" si="10"/>
        <v>0</v>
      </c>
      <c r="FX8" s="82">
        <f t="shared" si="11"/>
        <v>0</v>
      </c>
      <c r="FY8" s="82">
        <f t="shared" si="12"/>
        <v>0</v>
      </c>
      <c r="FZ8" s="82">
        <f t="shared" si="13"/>
        <v>0</v>
      </c>
      <c r="GA8" s="82">
        <f t="shared" si="14"/>
        <v>0</v>
      </c>
      <c r="GB8" s="82">
        <f t="shared" si="15"/>
        <v>0</v>
      </c>
      <c r="GC8" s="82">
        <f t="shared" si="16"/>
        <v>0</v>
      </c>
      <c r="GD8" s="82">
        <f t="shared" si="17"/>
        <v>0</v>
      </c>
      <c r="GE8" s="82">
        <f t="shared" si="18"/>
        <v>791957.72883574117</v>
      </c>
      <c r="GF8" s="82">
        <f t="shared" si="19"/>
        <v>785977.93990995386</v>
      </c>
      <c r="GG8" s="82">
        <f t="shared" si="20"/>
        <v>784507.90908127185</v>
      </c>
      <c r="GH8" s="82">
        <f t="shared" si="21"/>
        <v>791172.04403802007</v>
      </c>
      <c r="GI8" s="82">
        <f t="shared" si="22"/>
        <v>795366.52662124345</v>
      </c>
      <c r="GJ8" s="84">
        <f t="shared" ref="GJ8:GJ39" si="24">GJ7+1</f>
        <v>3</v>
      </c>
    </row>
    <row r="9" spans="1:192" ht="13" x14ac:dyDescent="0.3">
      <c r="A9" s="116" t="str">
        <f>IF(ISNUMBER(SEARCH("low",'Volume forecast'!$A10)),"LV",IF(ISNUMBER(SEARCH("high",'Volume forecast'!$A10)),"HV",IF(ISNUMBER(SEARCH("sub",'Volume forecast'!$A10)),"ST","Unmetered")))</f>
        <v>LV</v>
      </c>
      <c r="B9" s="117" t="str">
        <f>'Volume forecast'!B10</f>
        <v>EA025</v>
      </c>
      <c r="C9" s="116" t="str">
        <f>'Volume forecast'!C10</f>
        <v>LV Energy40 ToU (System)</v>
      </c>
      <c r="D9" s="118" t="s">
        <v>137</v>
      </c>
      <c r="E9" s="119">
        <f>IFERROR(INDEX('Volume forecast'!$D$8:$DT$200,MATCH($B9,'Volume forecast'!$B$8:$B$200,0),MATCH(E$4,'Volume forecast'!$D$5:$DT$5,0)),0)</f>
        <v>0</v>
      </c>
      <c r="F9" s="119">
        <f>IFERROR(INDEX('Volume forecast'!$D$8:$DT$200,MATCH($B9,'Volume forecast'!$B$8:$B$200,0),MATCH(F$4,'Volume forecast'!$D$5:$DT$5,0)),0)</f>
        <v>0</v>
      </c>
      <c r="G9" s="119">
        <f>IFERROR(INDEX('Volume forecast'!$D$8:$DT$200,MATCH($B9,'Volume forecast'!$B$8:$B$200,0),MATCH(G$4,'Volume forecast'!$D$5:$DT$5,0)),0)</f>
        <v>0</v>
      </c>
      <c r="H9" s="119">
        <f>IFERROR(INDEX('Volume forecast'!$D$8:$DT$200,MATCH($B9,'Volume forecast'!$B$8:$B$200,0),MATCH(H$4,'Volume forecast'!$D$5:$DT$5,0)),0)</f>
        <v>0</v>
      </c>
      <c r="I9" s="119">
        <f>IFERROR(INDEX('Volume forecast'!$D$8:$DT$200,MATCH($B9,'Volume forecast'!$B$8:$B$200,0),MATCH(I$4,'Volume forecast'!$D$5:$DT$5,0)),0)</f>
        <v>0</v>
      </c>
      <c r="J9" s="119">
        <f>IFERROR(INDEX('Volume forecast'!$D$8:$DT$200,MATCH($B9,'Volume forecast'!$B$8:$B$200,0),MATCH(J$4,'Volume forecast'!$D$5:$DT$5,0)),0)</f>
        <v>0</v>
      </c>
      <c r="K9" s="119">
        <f>IFERROR(INDEX('Volume forecast'!$D$8:$DT$200,MATCH($B9,'Volume forecast'!$B$8:$B$200,0),MATCH(K$4,'Volume forecast'!$D$5:$DT$5,0)),0)</f>
        <v>0</v>
      </c>
      <c r="L9" s="119">
        <f>IFERROR(INDEX('Volume forecast'!$D$8:$DT$200,MATCH($B9,'Volume forecast'!$B$8:$B$200,0),MATCH(L$4,'Volume forecast'!$D$5:$DT$5,0)),0)</f>
        <v>0</v>
      </c>
      <c r="M9" s="119">
        <f>IFERROR(INDEX('Volume forecast'!$D$8:$DT$200,MATCH($B9,'Volume forecast'!$B$8:$B$200,0),MATCH(M$4,'Volume forecast'!$D$5:$DT$5,0)),0)</f>
        <v>0</v>
      </c>
      <c r="N9" s="119">
        <f>IFERROR(INDEX('Volume forecast'!$D$8:$DT$200,MATCH($B9,'Volume forecast'!$B$8:$B$200,0),MATCH(N$4,'Volume forecast'!$D$5:$DT$5,0)),0)</f>
        <v>0</v>
      </c>
      <c r="O9" s="119">
        <f>IFERROR(INDEX('Volume forecast'!$D$8:$DT$200,MATCH($B9,'Volume forecast'!$B$8:$B$200,0),MATCH(O$4,'Volume forecast'!$D$5:$DT$5,0)),0)</f>
        <v>0</v>
      </c>
      <c r="P9" s="119">
        <f>IFERROR(INDEX('Volume forecast'!$D$8:$DT$200,MATCH($B9,'Volume forecast'!$B$8:$B$200,0),MATCH(P$4,'Volume forecast'!$D$5:$DT$5,0)),0)</f>
        <v>0</v>
      </c>
      <c r="Q9" s="119">
        <f>IFERROR(INDEX('Volume forecast'!$D$8:$DT$200,MATCH($B9,'Volume forecast'!$B$8:$B$200,0),MATCH(Q$4,'Volume forecast'!$D$5:$DT$5,0)),0)</f>
        <v>342729.15906849306</v>
      </c>
      <c r="R9" s="119">
        <f>IFERROR(INDEX('Volume forecast'!$D$8:$DT$200,MATCH($B9,'Volume forecast'!$B$8:$B$200,0),MATCH(R$4,'Volume forecast'!$D$5:$DT$5,0)),0)</f>
        <v>342729.15906849306</v>
      </c>
      <c r="S9" s="119">
        <f>IFERROR(INDEX('Volume forecast'!$D$8:$DT$200,MATCH($B9,'Volume forecast'!$B$8:$B$200,0),MATCH(S$4,'Volume forecast'!$D$5:$DT$5,0)),0)</f>
        <v>342729.15906849306</v>
      </c>
      <c r="T9" s="119">
        <f>IFERROR(INDEX('Volume forecast'!$D$8:$DT$200,MATCH($B9,'Volume forecast'!$B$8:$B$200,0),MATCH(T$4,'Volume forecast'!$D$5:$DT$5,0)),0)</f>
        <v>342729.15906849306</v>
      </c>
      <c r="U9" s="138">
        <f>IFERROR(INDEX('Volume forecast'!$D$8:$DT$200,MATCH($B9,'Volume forecast'!$B$8:$B$200,0),MATCH(U$4,'Volume forecast'!$D$5:$DT$5,0)),0)</f>
        <v>342729.15906849306</v>
      </c>
      <c r="V9" s="120">
        <f>IFERROR(INDEX('Volume forecast'!$D$8:$DT$200,MATCH($B9,'Volume forecast'!$B$8:$B$200,0),MATCH(V$4,'Volume forecast'!$D$5:$DT$5,0)),0)</f>
        <v>0</v>
      </c>
      <c r="W9" s="119">
        <f>IFERROR(INDEX('Volume forecast'!$D$8:$DT$200,MATCH($B9,'Volume forecast'!$B$8:$B$200,0),MATCH(W$4,'Volume forecast'!$D$5:$DT$5,0)),0)</f>
        <v>0</v>
      </c>
      <c r="X9" s="119">
        <f>IFERROR(INDEX('Volume forecast'!$D$8:$DT$200,MATCH($B9,'Volume forecast'!$B$8:$B$200,0),MATCH(X$4,'Volume forecast'!$D$5:$DT$5,0)),0)</f>
        <v>0</v>
      </c>
      <c r="Y9" s="119">
        <f>IFERROR(INDEX('Volume forecast'!$D$8:$DT$200,MATCH($B9,'Volume forecast'!$B$8:$B$200,0),MATCH(Y$4,'Volume forecast'!$D$5:$DT$5,0)),0)</f>
        <v>0</v>
      </c>
      <c r="Z9" s="119">
        <f>IFERROR(INDEX('Volume forecast'!$D$8:$DT$200,MATCH($B9,'Volume forecast'!$B$8:$B$200,0),MATCH(Z$4,'Volume forecast'!$D$5:$DT$5,0)),0)</f>
        <v>0</v>
      </c>
      <c r="AA9" s="119">
        <f>IFERROR(INDEX('Volume forecast'!$D$8:$DT$200,MATCH($B9,'Volume forecast'!$B$8:$B$200,0),MATCH(AA$4,'Volume forecast'!$D$5:$DT$5,0)),0)</f>
        <v>0</v>
      </c>
      <c r="AB9" s="119">
        <f>IFERROR(INDEX('Volume forecast'!$D$8:$DT$200,MATCH($B9,'Volume forecast'!$B$8:$B$200,0),MATCH(AB$4,'Volume forecast'!$D$5:$DT$5,0)),0)</f>
        <v>0</v>
      </c>
      <c r="AC9" s="119">
        <f>IFERROR(INDEX('Volume forecast'!$D$8:$DT$200,MATCH($B9,'Volume forecast'!$B$8:$B$200,0),MATCH(AC$4,'Volume forecast'!$D$5:$DT$5,0)),0)</f>
        <v>0</v>
      </c>
      <c r="AD9" s="119">
        <f>IFERROR(INDEX('Volume forecast'!$D$8:$DT$200,MATCH($B9,'Volume forecast'!$B$8:$B$200,0),MATCH(AD$4,'Volume forecast'!$D$5:$DT$5,0)),0)</f>
        <v>0</v>
      </c>
      <c r="AE9" s="119">
        <f>IFERROR(INDEX('Volume forecast'!$D$8:$DT$200,MATCH($B9,'Volume forecast'!$B$8:$B$200,0),MATCH(AE$4,'Volume forecast'!$D$5:$DT$5,0)),0)</f>
        <v>0</v>
      </c>
      <c r="AF9" s="119">
        <f>IFERROR(INDEX('Volume forecast'!$D$8:$DT$200,MATCH($B9,'Volume forecast'!$B$8:$B$200,0),MATCH(AF$4,'Volume forecast'!$D$5:$DT$5,0)),0)</f>
        <v>0</v>
      </c>
      <c r="AG9" s="119">
        <f>IFERROR(INDEX('Volume forecast'!$D$8:$DT$200,MATCH($B9,'Volume forecast'!$B$8:$B$200,0),MATCH(AG$4,'Volume forecast'!$D$5:$DT$5,0)),0)</f>
        <v>0</v>
      </c>
      <c r="AH9" s="119">
        <f>IFERROR(INDEX('Volume forecast'!$D$8:$DT$200,MATCH($B9,'Volume forecast'!$B$8:$B$200,0),MATCH(AH$4,'Volume forecast'!$D$5:$DT$5,0)),0)</f>
        <v>303496.09849990532</v>
      </c>
      <c r="AI9" s="119">
        <f>IFERROR(INDEX('Volume forecast'!$D$8:$DT$200,MATCH($B9,'Volume forecast'!$B$8:$B$200,0),MATCH(AI$4,'Volume forecast'!$D$5:$DT$5,0)),0)</f>
        <v>306107.67202214536</v>
      </c>
      <c r="AJ9" s="119">
        <f>IFERROR(INDEX('Volume forecast'!$D$8:$DT$200,MATCH($B9,'Volume forecast'!$B$8:$B$200,0),MATCH(AJ$4,'Volume forecast'!$D$5:$DT$5,0)),0)</f>
        <v>310591.11636360816</v>
      </c>
      <c r="AK9" s="119">
        <f>IFERROR(INDEX('Volume forecast'!$D$8:$DT$200,MATCH($B9,'Volume forecast'!$B$8:$B$200,0),MATCH(AK$4,'Volume forecast'!$D$5:$DT$5,0)),0)</f>
        <v>318499.9897070881</v>
      </c>
      <c r="AL9" s="138">
        <f>IFERROR(INDEX('Volume forecast'!$D$8:$DT$200,MATCH($B9,'Volume forecast'!$B$8:$B$200,0),MATCH(AL$4,'Volume forecast'!$D$5:$DT$5,0)),0)</f>
        <v>325668.35648680531</v>
      </c>
      <c r="AM9" s="120">
        <f>IFERROR(INDEX('Volume forecast'!$D$8:$DT$200,MATCH($B9,'Volume forecast'!$B$8:$B$200,0),MATCH(AM$4,'Volume forecast'!$D$5:$DT$5,0)),0)</f>
        <v>0</v>
      </c>
      <c r="AN9" s="119">
        <f>IFERROR(INDEX('Volume forecast'!$D$8:$DT$200,MATCH($B9,'Volume forecast'!$B$8:$B$200,0),MATCH(AN$4,'Volume forecast'!$D$5:$DT$5,0)),0)</f>
        <v>0</v>
      </c>
      <c r="AO9" s="119">
        <f>IFERROR(INDEX('Volume forecast'!$D$8:$DT$200,MATCH($B9,'Volume forecast'!$B$8:$B$200,0),MATCH(AO$4,'Volume forecast'!$D$5:$DT$5,0)),0)</f>
        <v>0</v>
      </c>
      <c r="AP9" s="119">
        <f>IFERROR(INDEX('Volume forecast'!$D$8:$DT$200,MATCH($B9,'Volume forecast'!$B$8:$B$200,0),MATCH(AP$4,'Volume forecast'!$D$5:$DT$5,0)),0)</f>
        <v>0</v>
      </c>
      <c r="AQ9" s="119">
        <f>IFERROR(INDEX('Volume forecast'!$D$8:$DT$200,MATCH($B9,'Volume forecast'!$B$8:$B$200,0),MATCH(AQ$4,'Volume forecast'!$D$5:$DT$5,0)),0)</f>
        <v>0</v>
      </c>
      <c r="AR9" s="119">
        <f>IFERROR(INDEX('Volume forecast'!$D$8:$DT$200,MATCH($B9,'Volume forecast'!$B$8:$B$200,0),MATCH(AR$4,'Volume forecast'!$D$5:$DT$5,0)),0)</f>
        <v>0</v>
      </c>
      <c r="AS9" s="119">
        <f>IFERROR(INDEX('Volume forecast'!$D$8:$DT$200,MATCH($B9,'Volume forecast'!$B$8:$B$200,0),MATCH(AS$4,'Volume forecast'!$D$5:$DT$5,0)),0)</f>
        <v>0</v>
      </c>
      <c r="AT9" s="119">
        <f>IFERROR(INDEX('Volume forecast'!$D$8:$DT$200,MATCH($B9,'Volume forecast'!$B$8:$B$200,0),MATCH(AT$4,'Volume forecast'!$D$5:$DT$5,0)),0)</f>
        <v>0</v>
      </c>
      <c r="AU9" s="119">
        <f>IFERROR(INDEX('Volume forecast'!$D$8:$DT$200,MATCH($B9,'Volume forecast'!$B$8:$B$200,0),MATCH(AU$4,'Volume forecast'!$D$5:$DT$5,0)),0)</f>
        <v>0</v>
      </c>
      <c r="AV9" s="119">
        <f>IFERROR(INDEX('Volume forecast'!$D$8:$DT$200,MATCH($B9,'Volume forecast'!$B$8:$B$200,0),MATCH(AV$4,'Volume forecast'!$D$5:$DT$5,0)),0)</f>
        <v>0</v>
      </c>
      <c r="AW9" s="119">
        <f>IFERROR(INDEX('Volume forecast'!$D$8:$DT$200,MATCH($B9,'Volume forecast'!$B$8:$B$200,0),MATCH(AW$4,'Volume forecast'!$D$5:$DT$5,0)),0)</f>
        <v>0</v>
      </c>
      <c r="AX9" s="119">
        <f>IFERROR(INDEX('Volume forecast'!$D$8:$DT$200,MATCH($B9,'Volume forecast'!$B$8:$B$200,0),MATCH(AX$4,'Volume forecast'!$D$5:$DT$5,0)),0)</f>
        <v>0</v>
      </c>
      <c r="AY9" s="119">
        <f>IFERROR(INDEX('Volume forecast'!$D$8:$DT$200,MATCH($B9,'Volume forecast'!$B$8:$B$200,0),MATCH(AY$4,'Volume forecast'!$D$5:$DT$5,0)),0)</f>
        <v>1224014.818773784</v>
      </c>
      <c r="AZ9" s="119">
        <f>IFERROR(INDEX('Volume forecast'!$D$8:$DT$200,MATCH($B9,'Volume forecast'!$B$8:$B$200,0),MATCH(AZ$4,'Volume forecast'!$D$5:$DT$5,0)),0)</f>
        <v>1234547.4243240331</v>
      </c>
      <c r="BA9" s="119">
        <f>IFERROR(INDEX('Volume forecast'!$D$8:$DT$200,MATCH($B9,'Volume forecast'!$B$8:$B$200,0),MATCH(BA$4,'Volume forecast'!$D$5:$DT$5,0)),0)</f>
        <v>1252629.377733723</v>
      </c>
      <c r="BB9" s="119">
        <f>IFERROR(INDEX('Volume forecast'!$D$8:$DT$200,MATCH($B9,'Volume forecast'!$B$8:$B$200,0),MATCH(BB$4,'Volume forecast'!$D$5:$DT$5,0)),0)</f>
        <v>1284526.2562111488</v>
      </c>
      <c r="BC9" s="138">
        <f>IFERROR(INDEX('Volume forecast'!$D$8:$DT$200,MATCH($B9,'Volume forecast'!$B$8:$B$200,0),MATCH(BC$4,'Volume forecast'!$D$5:$DT$5,0)),0)</f>
        <v>1313436.6349875084</v>
      </c>
      <c r="BD9" s="120">
        <f>IFERROR(INDEX('Volume forecast'!$D$8:$DT$200,MATCH($B9,'Volume forecast'!$B$8:$B$200,0),MATCH(BD$4,'Volume forecast'!$D$5:$DT$5,0)),0)</f>
        <v>0</v>
      </c>
      <c r="BE9" s="119">
        <f>IFERROR(INDEX('Volume forecast'!$D$8:$DT$200,MATCH($B9,'Volume forecast'!$B$8:$B$200,0),MATCH(BE$4,'Volume forecast'!$D$5:$DT$5,0)),0)</f>
        <v>0</v>
      </c>
      <c r="BF9" s="119">
        <f>IFERROR(INDEX('Volume forecast'!$D$8:$DT$200,MATCH($B9,'Volume forecast'!$B$8:$B$200,0),MATCH(BF$4,'Volume forecast'!$D$5:$DT$5,0)),0)</f>
        <v>0</v>
      </c>
      <c r="BG9" s="119">
        <f>IFERROR(INDEX('Volume forecast'!$D$8:$DT$200,MATCH($B9,'Volume forecast'!$B$8:$B$200,0),MATCH(BG$4,'Volume forecast'!$D$5:$DT$5,0)),0)</f>
        <v>0</v>
      </c>
      <c r="BH9" s="119">
        <f>IFERROR(INDEX('Volume forecast'!$D$8:$DT$200,MATCH($B9,'Volume forecast'!$B$8:$B$200,0),MATCH(BH$4,'Volume forecast'!$D$5:$DT$5,0)),0)</f>
        <v>0</v>
      </c>
      <c r="BI9" s="119">
        <f>IFERROR(INDEX('Volume forecast'!$D$8:$DT$200,MATCH($B9,'Volume forecast'!$B$8:$B$200,0),MATCH(BI$4,'Volume forecast'!$D$5:$DT$5,0)),0)</f>
        <v>0</v>
      </c>
      <c r="BJ9" s="119">
        <f>IFERROR(INDEX('Volume forecast'!$D$8:$DT$200,MATCH($B9,'Volume forecast'!$B$8:$B$200,0),MATCH(BJ$4,'Volume forecast'!$D$5:$DT$5,0)),0)</f>
        <v>0</v>
      </c>
      <c r="BK9" s="119">
        <f>IFERROR(INDEX('Volume forecast'!$D$8:$DT$200,MATCH($B9,'Volume forecast'!$B$8:$B$200,0),MATCH(BK$4,'Volume forecast'!$D$5:$DT$5,0)),0)</f>
        <v>0</v>
      </c>
      <c r="BL9" s="119">
        <f>IFERROR(INDEX('Volume forecast'!$D$8:$DT$200,MATCH($B9,'Volume forecast'!$B$8:$B$200,0),MATCH(BL$4,'Volume forecast'!$D$5:$DT$5,0)),0)</f>
        <v>0</v>
      </c>
      <c r="BM9" s="119">
        <f>IFERROR(INDEX('Volume forecast'!$D$8:$DT$200,MATCH($B9,'Volume forecast'!$B$8:$B$200,0),MATCH(BM$4,'Volume forecast'!$D$5:$DT$5,0)),0)</f>
        <v>0</v>
      </c>
      <c r="BN9" s="119">
        <f>IFERROR(INDEX('Volume forecast'!$D$8:$DT$200,MATCH($B9,'Volume forecast'!$B$8:$B$200,0),MATCH(BN$4,'Volume forecast'!$D$5:$DT$5,0)),0)</f>
        <v>0</v>
      </c>
      <c r="BO9" s="119">
        <f>IFERROR(INDEX('Volume forecast'!$D$8:$DT$200,MATCH($B9,'Volume forecast'!$B$8:$B$200,0),MATCH(BO$4,'Volume forecast'!$D$5:$DT$5,0)),0)</f>
        <v>0</v>
      </c>
      <c r="BP9" s="119">
        <f>IFERROR(INDEX('Volume forecast'!$D$8:$DT$200,MATCH($B9,'Volume forecast'!$B$8:$B$200,0),MATCH(BP$4,'Volume forecast'!$D$5:$DT$5,0)),0)</f>
        <v>646653.71118087845</v>
      </c>
      <c r="BQ9" s="119">
        <f>IFERROR(INDEX('Volume forecast'!$D$8:$DT$200,MATCH($B9,'Volume forecast'!$B$8:$B$200,0),MATCH(BQ$4,'Volume forecast'!$D$5:$DT$5,0)),0)</f>
        <v>652218.14419509331</v>
      </c>
      <c r="BR9" s="119">
        <f>IFERROR(INDEX('Volume forecast'!$D$8:$DT$200,MATCH($B9,'Volume forecast'!$B$8:$B$200,0),MATCH(BR$4,'Volume forecast'!$D$5:$DT$5,0)),0)</f>
        <v>661770.93889858352</v>
      </c>
      <c r="BS9" s="119">
        <f>IFERROR(INDEX('Volume forecast'!$D$8:$DT$200,MATCH($B9,'Volume forecast'!$B$8:$B$200,0),MATCH(BS$4,'Volume forecast'!$D$5:$DT$5,0)),0)</f>
        <v>678622.23393696896</v>
      </c>
      <c r="BT9" s="138">
        <f>IFERROR(INDEX('Volume forecast'!$D$8:$DT$200,MATCH($B9,'Volume forecast'!$B$8:$B$200,0),MATCH(BT$4,'Volume forecast'!$D$5:$DT$5,0)),0)</f>
        <v>693895.74487869628</v>
      </c>
      <c r="BU9" s="120">
        <f>IFERROR(INDEX('Volume forecast'!$D$8:$DT$200,MATCH($B9,'Volume forecast'!$B$8:$B$200,0),MATCH(BU$4,'Volume forecast'!$D$5:$DT$5,0)),0)</f>
        <v>0</v>
      </c>
      <c r="BV9" s="119">
        <f>IFERROR(INDEX('Volume forecast'!$D$8:$DT$200,MATCH($B9,'Volume forecast'!$B$8:$B$200,0),MATCH(BV$4,'Volume forecast'!$D$5:$DT$5,0)),0)</f>
        <v>0</v>
      </c>
      <c r="BW9" s="119">
        <f>IFERROR(INDEX('Volume forecast'!$D$8:$DT$200,MATCH($B9,'Volume forecast'!$B$8:$B$200,0),MATCH(BW$4,'Volume forecast'!$D$5:$DT$5,0)),0)</f>
        <v>0</v>
      </c>
      <c r="BX9" s="119">
        <f>IFERROR(INDEX('Volume forecast'!$D$8:$DT$200,MATCH($B9,'Volume forecast'!$B$8:$B$200,0),MATCH(BX$4,'Volume forecast'!$D$5:$DT$5,0)),0)</f>
        <v>0</v>
      </c>
      <c r="BY9" s="119">
        <f>IFERROR(INDEX('Volume forecast'!$D$8:$DT$200,MATCH($B9,'Volume forecast'!$B$8:$B$200,0),MATCH(BY$4,'Volume forecast'!$D$5:$DT$5,0)),0)</f>
        <v>0</v>
      </c>
      <c r="BZ9" s="119">
        <f>IFERROR(INDEX('Volume forecast'!$D$8:$DT$200,MATCH($B9,'Volume forecast'!$B$8:$B$200,0),MATCH(BZ$4,'Volume forecast'!$D$5:$DT$5,0)),0)</f>
        <v>0</v>
      </c>
      <c r="CA9" s="119">
        <f>IFERROR(INDEX('Volume forecast'!$D$8:$DT$200,MATCH($B9,'Volume forecast'!$B$8:$B$200,0),MATCH(CA$4,'Volume forecast'!$D$5:$DT$5,0)),0)</f>
        <v>0</v>
      </c>
      <c r="CB9" s="119">
        <f>IFERROR(INDEX('Volume forecast'!$D$8:$DT$200,MATCH($B9,'Volume forecast'!$B$8:$B$200,0),MATCH(CB$4,'Volume forecast'!$D$5:$DT$5,0)),0)</f>
        <v>0</v>
      </c>
      <c r="CC9" s="119">
        <f>IFERROR(INDEX('Volume forecast'!$D$8:$DT$200,MATCH($B9,'Volume forecast'!$B$8:$B$200,0),MATCH(CC$4,'Volume forecast'!$D$5:$DT$5,0)),0)</f>
        <v>0</v>
      </c>
      <c r="CD9" s="119">
        <f>IFERROR(INDEX('Volume forecast'!$D$8:$DT$200,MATCH($B9,'Volume forecast'!$B$8:$B$200,0),MATCH(CD$4,'Volume forecast'!$D$5:$DT$5,0)),0)</f>
        <v>0</v>
      </c>
      <c r="CE9" s="119">
        <f>IFERROR(INDEX('Volume forecast'!$D$8:$DT$200,MATCH($B9,'Volume forecast'!$B$8:$B$200,0),MATCH(CE$4,'Volume forecast'!$D$5:$DT$5,0)),0)</f>
        <v>0</v>
      </c>
      <c r="CF9" s="119">
        <f>IFERROR(INDEX('Volume forecast'!$D$8:$DT$200,MATCH($B9,'Volume forecast'!$B$8:$B$200,0),MATCH(CF$4,'Volume forecast'!$D$5:$DT$5,0)),0)</f>
        <v>0</v>
      </c>
      <c r="CG9" s="119">
        <f>IFERROR(INDEX('Volume forecast'!$D$8:$DT$200,MATCH($B9,'Volume forecast'!$B$8:$B$200,0),MATCH(CG$4,'Volume forecast'!$D$5:$DT$5,0)),0)</f>
        <v>0</v>
      </c>
      <c r="CH9" s="119">
        <f>IFERROR(INDEX('Volume forecast'!$D$8:$DT$200,MATCH($B9,'Volume forecast'!$B$8:$B$200,0),MATCH(CH$4,'Volume forecast'!$D$5:$DT$5,0)),0)</f>
        <v>0</v>
      </c>
      <c r="CI9" s="119">
        <f>IFERROR(INDEX('Volume forecast'!$D$8:$DT$200,MATCH($B9,'Volume forecast'!$B$8:$B$200,0),MATCH(CI$4,'Volume forecast'!$D$5:$DT$5,0)),0)</f>
        <v>0</v>
      </c>
      <c r="CJ9" s="119">
        <f>IFERROR(INDEX('Volume forecast'!$D$8:$DT$200,MATCH($B9,'Volume forecast'!$B$8:$B$200,0),MATCH(CJ$4,'Volume forecast'!$D$5:$DT$5,0)),0)</f>
        <v>0</v>
      </c>
      <c r="CK9" s="138">
        <f>IFERROR(INDEX('Volume forecast'!$D$8:$DT$200,MATCH($B9,'Volume forecast'!$B$8:$B$200,0),MATCH(CK$4,'Volume forecast'!$D$5:$DT$5,0)),0)</f>
        <v>0</v>
      </c>
      <c r="CL9" s="120">
        <f>IFERROR(INDEX('Volume forecast'!$D$8:$DT$200,MATCH($B9,'Volume forecast'!$B$8:$B$200,0),MATCH(CL$4,'Volume forecast'!$D$5:$DT$5,0)),0)</f>
        <v>0</v>
      </c>
      <c r="CM9" s="119">
        <f>IFERROR(INDEX('Volume forecast'!$D$8:$DT$200,MATCH($B9,'Volume forecast'!$B$8:$B$200,0),MATCH(CM$4,'Volume forecast'!$D$5:$DT$5,0)),0)</f>
        <v>0</v>
      </c>
      <c r="CN9" s="119">
        <f>IFERROR(INDEX('Volume forecast'!$D$8:$DT$200,MATCH($B9,'Volume forecast'!$B$8:$B$200,0),MATCH(CN$4,'Volume forecast'!$D$5:$DT$5,0)),0)</f>
        <v>0</v>
      </c>
      <c r="CO9" s="119">
        <f>IFERROR(INDEX('Volume forecast'!$D$8:$DT$200,MATCH($B9,'Volume forecast'!$B$8:$B$200,0),MATCH(CO$4,'Volume forecast'!$D$5:$DT$5,0)),0)</f>
        <v>0</v>
      </c>
      <c r="CP9" s="119">
        <f>IFERROR(INDEX('Volume forecast'!$D$8:$DT$200,MATCH($B9,'Volume forecast'!$B$8:$B$200,0),MATCH(CP$4,'Volume forecast'!$D$5:$DT$5,0)),0)</f>
        <v>0</v>
      </c>
      <c r="CQ9" s="119">
        <f>IFERROR(INDEX('Volume forecast'!$D$8:$DT$200,MATCH($B9,'Volume forecast'!$B$8:$B$200,0),MATCH(CQ$4,'Volume forecast'!$D$5:$DT$5,0)),0)</f>
        <v>0</v>
      </c>
      <c r="CR9" s="119">
        <f>IFERROR(INDEX('Volume forecast'!$D$8:$DT$200,MATCH($B9,'Volume forecast'!$B$8:$B$200,0),MATCH(CR$4,'Volume forecast'!$D$5:$DT$5,0)),0)</f>
        <v>0</v>
      </c>
      <c r="CS9" s="119">
        <f>IFERROR(INDEX('Volume forecast'!$D$8:$DT$200,MATCH($B9,'Volume forecast'!$B$8:$B$200,0),MATCH(CS$4,'Volume forecast'!$D$5:$DT$5,0)),0)</f>
        <v>0</v>
      </c>
      <c r="CT9" s="119">
        <f>IFERROR(INDEX('Volume forecast'!$D$8:$DT$200,MATCH($B9,'Volume forecast'!$B$8:$B$200,0),MATCH(CT$4,'Volume forecast'!$D$5:$DT$5,0)),0)</f>
        <v>0</v>
      </c>
      <c r="CU9" s="119">
        <f>IFERROR(INDEX('Volume forecast'!$D$8:$DT$200,MATCH($B9,'Volume forecast'!$B$8:$B$200,0),MATCH(CU$4,'Volume forecast'!$D$5:$DT$5,0)),0)</f>
        <v>0</v>
      </c>
      <c r="CV9" s="119">
        <f>IFERROR(INDEX('Volume forecast'!$D$8:$DT$200,MATCH($B9,'Volume forecast'!$B$8:$B$200,0),MATCH(CV$4,'Volume forecast'!$D$5:$DT$5,0)),0)</f>
        <v>0</v>
      </c>
      <c r="CW9" s="119">
        <f>IFERROR(INDEX('Volume forecast'!$D$8:$DT$200,MATCH($B9,'Volume forecast'!$B$8:$B$200,0),MATCH(CW$4,'Volume forecast'!$D$5:$DT$5,0)),0)</f>
        <v>0</v>
      </c>
      <c r="CX9" s="119">
        <f>IFERROR(INDEX('Volume forecast'!$D$8:$DT$200,MATCH($B9,'Volume forecast'!$B$8:$B$200,0),MATCH(CX$4,'Volume forecast'!$D$5:$DT$5,0)),0)</f>
        <v>0</v>
      </c>
      <c r="CY9" s="119">
        <f>IFERROR(INDEX('Volume forecast'!$D$8:$DT$200,MATCH($B9,'Volume forecast'!$B$8:$B$200,0),MATCH(CY$4,'Volume forecast'!$D$5:$DT$5,0)),0)</f>
        <v>0</v>
      </c>
      <c r="CZ9" s="119">
        <f>IFERROR(INDEX('Volume forecast'!$D$8:$DT$200,MATCH($B9,'Volume forecast'!$B$8:$B$200,0),MATCH(CZ$4,'Volume forecast'!$D$5:$DT$5,0)),0)</f>
        <v>0</v>
      </c>
      <c r="DA9" s="119">
        <f>IFERROR(INDEX('Volume forecast'!$D$8:$DT$200,MATCH($B9,'Volume forecast'!$B$8:$B$200,0),MATCH(DA$4,'Volume forecast'!$D$5:$DT$5,0)),0)</f>
        <v>0</v>
      </c>
      <c r="DB9" s="138">
        <f>IFERROR(INDEX('Volume forecast'!$D$8:$DT$200,MATCH($B9,'Volume forecast'!$B$8:$B$200,0),MATCH(DB$4,'Volume forecast'!$D$5:$DT$5,0)),0)</f>
        <v>0</v>
      </c>
      <c r="DC9" s="120">
        <f>IFERROR(INDEX('Volume forecast'!$D$8:$DT$200,MATCH($B9,'Volume forecast'!$B$8:$B$200,0),MATCH(DC$4,'Volume forecast'!$D$5:$DT$5,0)),0)</f>
        <v>0</v>
      </c>
      <c r="DD9" s="119">
        <f>IFERROR(INDEX('Volume forecast'!$D$8:$DT$200,MATCH($B9,'Volume forecast'!$B$8:$B$200,0),MATCH(DD$4,'Volume forecast'!$D$5:$DT$5,0)),0)</f>
        <v>0</v>
      </c>
      <c r="DE9" s="119">
        <f>IFERROR(INDEX('Volume forecast'!$D$8:$DT$200,MATCH($B9,'Volume forecast'!$B$8:$B$200,0),MATCH(DE$4,'Volume forecast'!$D$5:$DT$5,0)),0)</f>
        <v>0</v>
      </c>
      <c r="DF9" s="119">
        <f>IFERROR(INDEX('Volume forecast'!$D$8:$DT$200,MATCH($B9,'Volume forecast'!$B$8:$B$200,0),MATCH(DF$4,'Volume forecast'!$D$5:$DT$5,0)),0)</f>
        <v>0</v>
      </c>
      <c r="DG9" s="119">
        <f>IFERROR(INDEX('Volume forecast'!$D$8:$DT$200,MATCH($B9,'Volume forecast'!$B$8:$B$200,0),MATCH(DG$4,'Volume forecast'!$D$5:$DT$5,0)),0)</f>
        <v>0</v>
      </c>
      <c r="DH9" s="119">
        <f>IFERROR(INDEX('Volume forecast'!$D$8:$DT$200,MATCH($B9,'Volume forecast'!$B$8:$B$200,0),MATCH(DH$4,'Volume forecast'!$D$5:$DT$5,0)),0)</f>
        <v>0</v>
      </c>
      <c r="DI9" s="119">
        <f>IFERROR(INDEX('Volume forecast'!$D$8:$DT$200,MATCH($B9,'Volume forecast'!$B$8:$B$200,0),MATCH(DI$4,'Volume forecast'!$D$5:$DT$5,0)),0)</f>
        <v>0</v>
      </c>
      <c r="DJ9" s="119">
        <f>IFERROR(INDEX('Volume forecast'!$D$8:$DT$200,MATCH($B9,'Volume forecast'!$B$8:$B$200,0),MATCH(DJ$4,'Volume forecast'!$D$5:$DT$5,0)),0)</f>
        <v>0</v>
      </c>
      <c r="DK9" s="119">
        <f>IFERROR(INDEX('Volume forecast'!$D$8:$DT$200,MATCH($B9,'Volume forecast'!$B$8:$B$200,0),MATCH(DK$4,'Volume forecast'!$D$5:$DT$5,0)),0)</f>
        <v>0</v>
      </c>
      <c r="DL9" s="119">
        <f>IFERROR(INDEX('Volume forecast'!$D$8:$DT$200,MATCH($B9,'Volume forecast'!$B$8:$B$200,0),MATCH(DL$4,'Volume forecast'!$D$5:$DT$5,0)),0)</f>
        <v>0</v>
      </c>
      <c r="DM9" s="119">
        <f>IFERROR(INDEX('Volume forecast'!$D$8:$DT$200,MATCH($B9,'Volume forecast'!$B$8:$B$200,0),MATCH(DM$4,'Volume forecast'!$D$5:$DT$5,0)),0)</f>
        <v>0</v>
      </c>
      <c r="DN9" s="119">
        <f>IFERROR(INDEX('Volume forecast'!$D$8:$DT$200,MATCH($B9,'Volume forecast'!$B$8:$B$200,0),MATCH(DN$4,'Volume forecast'!$D$5:$DT$5,0)),0)</f>
        <v>0</v>
      </c>
      <c r="DO9" s="119">
        <f>IFERROR(INDEX('Volume forecast'!$D$8:$DT$200,MATCH($B9,'Volume forecast'!$B$8:$B$200,0),MATCH(DO$4,'Volume forecast'!$D$5:$DT$5,0)),0)</f>
        <v>0</v>
      </c>
      <c r="DP9" s="119">
        <f>IFERROR(INDEX('Volume forecast'!$D$8:$DT$200,MATCH($B9,'Volume forecast'!$B$8:$B$200,0),MATCH(DP$4,'Volume forecast'!$D$5:$DT$5,0)),0)</f>
        <v>0</v>
      </c>
      <c r="DQ9" s="119">
        <f>IFERROR(INDEX('Volume forecast'!$D$8:$DT$200,MATCH($B9,'Volume forecast'!$B$8:$B$200,0),MATCH(DQ$4,'Volume forecast'!$D$5:$DT$5,0)),0)</f>
        <v>0</v>
      </c>
      <c r="DR9" s="119">
        <f>IFERROR(INDEX('Volume forecast'!$D$8:$DT$200,MATCH($B9,'Volume forecast'!$B$8:$B$200,0),MATCH(DR$4,'Volume forecast'!$D$5:$DT$5,0)),0)</f>
        <v>0</v>
      </c>
      <c r="DS9" s="138">
        <f>IFERROR(INDEX('Volume forecast'!$D$8:$DT$200,MATCH($B9,'Volume forecast'!$B$8:$B$200,0),MATCH(DS$4,'Volume forecast'!$D$5:$DT$5,0)),0)</f>
        <v>0</v>
      </c>
      <c r="DT9" s="120">
        <f>IFERROR(INDEX('Volume forecast'!$D$8:$DT$200,MATCH($B9,'Volume forecast'!$B$8:$B$200,0),MATCH(DT$4,'Volume forecast'!$D$5:$DT$5,0)),0)</f>
        <v>0</v>
      </c>
      <c r="DU9" s="119">
        <f>IFERROR(INDEX('Volume forecast'!$D$8:$DT$200,MATCH($B9,'Volume forecast'!$B$8:$B$200,0),MATCH(DU$4,'Volume forecast'!$D$5:$DT$5,0)),0)</f>
        <v>0</v>
      </c>
      <c r="DV9" s="119">
        <f>IFERROR(INDEX('Volume forecast'!$D$8:$DT$200,MATCH($B9,'Volume forecast'!$B$8:$B$200,0),MATCH(DV$4,'Volume forecast'!$D$5:$DT$5,0)),0)</f>
        <v>0</v>
      </c>
      <c r="DW9" s="119">
        <f>IFERROR(INDEX('Volume forecast'!$D$8:$DT$200,MATCH($B9,'Volume forecast'!$B$8:$B$200,0),MATCH(DW$4,'Volume forecast'!$D$5:$DT$5,0)),0)</f>
        <v>0</v>
      </c>
      <c r="DX9" s="119">
        <f>IFERROR(INDEX('Volume forecast'!$D$8:$DT$200,MATCH($B9,'Volume forecast'!$B$8:$B$200,0),MATCH(DX$4,'Volume forecast'!$D$5:$DT$5,0)),0)</f>
        <v>0</v>
      </c>
      <c r="DY9" s="119">
        <f>IFERROR(INDEX('Volume forecast'!$D$8:$DT$200,MATCH($B9,'Volume forecast'!$B$8:$B$200,0),MATCH(DY$4,'Volume forecast'!$D$5:$DT$5,0)),0)</f>
        <v>0</v>
      </c>
      <c r="DZ9" s="119">
        <f>IFERROR(INDEX('Volume forecast'!$D$8:$DT$200,MATCH($B9,'Volume forecast'!$B$8:$B$200,0),MATCH(DZ$4,'Volume forecast'!$D$5:$DT$5,0)),0)</f>
        <v>0</v>
      </c>
      <c r="EA9" s="119">
        <f>IFERROR(INDEX('Volume forecast'!$D$8:$DT$200,MATCH($B9,'Volume forecast'!$B$8:$B$200,0),MATCH(EA$4,'Volume forecast'!$D$5:$DT$5,0)),0)</f>
        <v>0</v>
      </c>
      <c r="EB9" s="119">
        <f>IFERROR(INDEX('Volume forecast'!$D$8:$DT$200,MATCH($B9,'Volume forecast'!$B$8:$B$200,0),MATCH(EB$4,'Volume forecast'!$D$5:$DT$5,0)),0)</f>
        <v>0</v>
      </c>
      <c r="EC9" s="119">
        <f>IFERROR(INDEX('Volume forecast'!$D$8:$DT$200,MATCH($B9,'Volume forecast'!$B$8:$B$200,0),MATCH(EC$4,'Volume forecast'!$D$5:$DT$5,0)),0)</f>
        <v>0</v>
      </c>
      <c r="ED9" s="119">
        <f>IFERROR(INDEX('Volume forecast'!$D$8:$DT$200,MATCH($B9,'Volume forecast'!$B$8:$B$200,0),MATCH(ED$4,'Volume forecast'!$D$5:$DT$5,0)),0)</f>
        <v>0</v>
      </c>
      <c r="EE9" s="119">
        <f>IFERROR(INDEX('Volume forecast'!$D$8:$DT$200,MATCH($B9,'Volume forecast'!$B$8:$B$200,0),MATCH(EE$4,'Volume forecast'!$D$5:$DT$5,0)),0)</f>
        <v>0</v>
      </c>
      <c r="EF9" s="119">
        <f>IFERROR(INDEX('Volume forecast'!$D$8:$DT$200,MATCH($B9,'Volume forecast'!$B$8:$B$200,0),MATCH(EF$4,'Volume forecast'!$D$5:$DT$5,0)),0)</f>
        <v>0</v>
      </c>
      <c r="EG9" s="119">
        <f>IFERROR(INDEX('Volume forecast'!$D$8:$DT$200,MATCH($B9,'Volume forecast'!$B$8:$B$200,0),MATCH(EG$4,'Volume forecast'!$D$5:$DT$5,0)),0)</f>
        <v>0</v>
      </c>
      <c r="EH9" s="119">
        <f>IFERROR(INDEX('Volume forecast'!$D$8:$DT$200,MATCH($B9,'Volume forecast'!$B$8:$B$200,0),MATCH(EH$4,'Volume forecast'!$D$5:$DT$5,0)),0)</f>
        <v>0</v>
      </c>
      <c r="EI9" s="119">
        <f>IFERROR(INDEX('Volume forecast'!$D$8:$DT$200,MATCH($B9,'Volume forecast'!$B$8:$B$200,0),MATCH(EI$4,'Volume forecast'!$D$5:$DT$5,0)),0)</f>
        <v>0</v>
      </c>
      <c r="EJ9" s="138">
        <f>IFERROR(INDEX('Volume forecast'!$D$8:$DT$200,MATCH($B9,'Volume forecast'!$B$8:$B$200,0),MATCH(EJ$4,'Volume forecast'!$D$5:$DT$5,0)),0)</f>
        <v>0</v>
      </c>
      <c r="EK9" s="120">
        <f>IFERROR(INDEX('Volume forecast'!$D$8:$DT$200,MATCH($B9,'Volume forecast'!$B$8:$B$200,0),MATCH(EK$4,'Volume forecast'!$D$5:$DT$5,0)),0)</f>
        <v>0</v>
      </c>
      <c r="EL9" s="119">
        <f>IFERROR(INDEX('Volume forecast'!$D$8:$DT$200,MATCH($B9,'Volume forecast'!$B$8:$B$200,0),MATCH(EL$4,'Volume forecast'!$D$5:$DT$5,0)),0)</f>
        <v>0</v>
      </c>
      <c r="EM9" s="119">
        <f>IFERROR(INDEX('Volume forecast'!$D$8:$DT$200,MATCH($B9,'Volume forecast'!$B$8:$B$200,0),MATCH(EM$4,'Volume forecast'!$D$5:$DT$5,0)),0)</f>
        <v>0</v>
      </c>
      <c r="EN9" s="119">
        <f>IFERROR(INDEX('Volume forecast'!$D$8:$DT$200,MATCH($B9,'Volume forecast'!$B$8:$B$200,0),MATCH(EN$4,'Volume forecast'!$D$5:$DT$5,0)),0)</f>
        <v>0</v>
      </c>
      <c r="EO9" s="119">
        <f>IFERROR(INDEX('Volume forecast'!$D$8:$DT$200,MATCH($B9,'Volume forecast'!$B$8:$B$200,0),MATCH(EO$4,'Volume forecast'!$D$5:$DT$5,0)),0)</f>
        <v>0</v>
      </c>
      <c r="EP9" s="119">
        <f>IFERROR(INDEX('Volume forecast'!$D$8:$DT$200,MATCH($B9,'Volume forecast'!$B$8:$B$200,0),MATCH(EP$4,'Volume forecast'!$D$5:$DT$5,0)),0)</f>
        <v>0</v>
      </c>
      <c r="EQ9" s="119">
        <f>IFERROR(INDEX('Volume forecast'!$D$8:$DT$200,MATCH($B9,'Volume forecast'!$B$8:$B$200,0),MATCH(EQ$4,'Volume forecast'!$D$5:$DT$5,0)),0)</f>
        <v>0</v>
      </c>
      <c r="ER9" s="119">
        <f>IFERROR(INDEX('Volume forecast'!$D$8:$DT$200,MATCH($B9,'Volume forecast'!$B$8:$B$200,0),MATCH(ER$4,'Volume forecast'!$D$5:$DT$5,0)),0)</f>
        <v>0</v>
      </c>
      <c r="ES9" s="119">
        <f>IFERROR(INDEX('Volume forecast'!$D$8:$DT$200,MATCH($B9,'Volume forecast'!$B$8:$B$200,0),MATCH(ES$4,'Volume forecast'!$D$5:$DT$5,0)),0)</f>
        <v>0</v>
      </c>
      <c r="ET9" s="119">
        <f>IFERROR(INDEX('Volume forecast'!$D$8:$DT$200,MATCH($B9,'Volume forecast'!$B$8:$B$200,0),MATCH(ET$4,'Volume forecast'!$D$5:$DT$5,0)),0)</f>
        <v>0</v>
      </c>
      <c r="EU9" s="119">
        <f>IFERROR(INDEX('Volume forecast'!$D$8:$DT$200,MATCH($B9,'Volume forecast'!$B$8:$B$200,0),MATCH(EU$4,'Volume forecast'!$D$5:$DT$5,0)),0)</f>
        <v>0</v>
      </c>
      <c r="EV9" s="119">
        <f>IFERROR(INDEX('Volume forecast'!$D$8:$DT$200,MATCH($B9,'Volume forecast'!$B$8:$B$200,0),MATCH(EV$4,'Volume forecast'!$D$5:$DT$5,0)),0)</f>
        <v>0</v>
      </c>
      <c r="EW9" s="119">
        <f>IFERROR(INDEX('Volume forecast'!$D$8:$DT$200,MATCH($B9,'Volume forecast'!$B$8:$B$200,0),MATCH(EW$4,'Volume forecast'!$D$5:$DT$5,0)),0)</f>
        <v>0</v>
      </c>
      <c r="EX9" s="119">
        <f>IFERROR(INDEX('Volume forecast'!$D$8:$DT$200,MATCH($B9,'Volume forecast'!$B$8:$B$200,0),MATCH(EX$4,'Volume forecast'!$D$5:$DT$5,0)),0)</f>
        <v>0</v>
      </c>
      <c r="EY9" s="119">
        <f>IFERROR(INDEX('Volume forecast'!$D$8:$DT$200,MATCH($B9,'Volume forecast'!$B$8:$B$200,0),MATCH(EY$4,'Volume forecast'!$D$5:$DT$5,0)),0)</f>
        <v>0</v>
      </c>
      <c r="EZ9" s="119">
        <f>IFERROR(INDEX('Volume forecast'!$D$8:$DT$200,MATCH($B9,'Volume forecast'!$B$8:$B$200,0),MATCH(EZ$4,'Volume forecast'!$D$5:$DT$5,0)),0)</f>
        <v>0</v>
      </c>
      <c r="FA9" s="138">
        <f>IFERROR(INDEX('Volume forecast'!$D$8:$DT$200,MATCH($B9,'Volume forecast'!$B$8:$B$200,0),MATCH(FA$4,'Volume forecast'!$D$5:$DT$5,0)),0)</f>
        <v>0</v>
      </c>
      <c r="FB9" s="120">
        <f>IFERROR(INDEX('Volume forecast'!$D$8:$DT$200,MATCH($B9,'Volume forecast'!$B$8:$B$200,0),MATCH(FB$4,'Volume forecast'!$D$5:$DT$5,0)),0)</f>
        <v>0</v>
      </c>
      <c r="FC9" s="119">
        <f>IFERROR(INDEX('Volume forecast'!$D$8:$DT$200,MATCH($B9,'Volume forecast'!$B$8:$B$200,0),MATCH(FC$4,'Volume forecast'!$D$5:$DT$5,0)),0)</f>
        <v>0</v>
      </c>
      <c r="FD9" s="119">
        <f>IFERROR(INDEX('Volume forecast'!$D$8:$DT$200,MATCH($B9,'Volume forecast'!$B$8:$B$200,0),MATCH(FD$4,'Volume forecast'!$D$5:$DT$5,0)),0)</f>
        <v>0</v>
      </c>
      <c r="FE9" s="119">
        <f>IFERROR(INDEX('Volume forecast'!$D$8:$DT$200,MATCH($B9,'Volume forecast'!$B$8:$B$200,0),MATCH(FE$4,'Volume forecast'!$D$5:$DT$5,0)),0)</f>
        <v>0</v>
      </c>
      <c r="FF9" s="119">
        <f>IFERROR(INDEX('Volume forecast'!$D$8:$DT$200,MATCH($B9,'Volume forecast'!$B$8:$B$200,0),MATCH(FF$4,'Volume forecast'!$D$5:$DT$5,0)),0)</f>
        <v>0</v>
      </c>
      <c r="FG9" s="119">
        <f>IFERROR(INDEX('Volume forecast'!$D$8:$DT$200,MATCH($B9,'Volume forecast'!$B$8:$B$200,0),MATCH(FG$4,'Volume forecast'!$D$5:$DT$5,0)),0)</f>
        <v>0</v>
      </c>
      <c r="FH9" s="119">
        <f>IFERROR(INDEX('Volume forecast'!$D$8:$DT$200,MATCH($B9,'Volume forecast'!$B$8:$B$200,0),MATCH(FH$4,'Volume forecast'!$D$5:$DT$5,0)),0)</f>
        <v>0</v>
      </c>
      <c r="FI9" s="119">
        <f>IFERROR(INDEX('Volume forecast'!$D$8:$DT$200,MATCH($B9,'Volume forecast'!$B$8:$B$200,0),MATCH(FI$4,'Volume forecast'!$D$5:$DT$5,0)),0)</f>
        <v>0</v>
      </c>
      <c r="FJ9" s="119">
        <f>IFERROR(INDEX('Volume forecast'!$D$8:$DT$200,MATCH($B9,'Volume forecast'!$B$8:$B$200,0),MATCH(FJ$4,'Volume forecast'!$D$5:$DT$5,0)),0)</f>
        <v>0</v>
      </c>
      <c r="FK9" s="119">
        <f>IFERROR(INDEX('Volume forecast'!$D$8:$DT$200,MATCH($B9,'Volume forecast'!$B$8:$B$200,0),MATCH(FK$4,'Volume forecast'!$D$5:$DT$5,0)),0)</f>
        <v>0</v>
      </c>
      <c r="FL9" s="119">
        <f>IFERROR(INDEX('Volume forecast'!$D$8:$DT$200,MATCH($B9,'Volume forecast'!$B$8:$B$200,0),MATCH(FL$4,'Volume forecast'!$D$5:$DT$5,0)),0)</f>
        <v>0</v>
      </c>
      <c r="FM9" s="119">
        <f>IFERROR(INDEX('Volume forecast'!$D$8:$DT$200,MATCH($B9,'Volume forecast'!$B$8:$B$200,0),MATCH(FM$4,'Volume forecast'!$D$5:$DT$5,0)),0)</f>
        <v>0</v>
      </c>
      <c r="FN9" s="119">
        <f>IFERROR(INDEX('Volume forecast'!$D$8:$DT$200,MATCH($B9,'Volume forecast'!$B$8:$B$200,0),MATCH(FN$4,'Volume forecast'!$D$5:$DT$5,0)),0)</f>
        <v>0</v>
      </c>
      <c r="FO9" s="119">
        <f>IFERROR(INDEX('Volume forecast'!$D$8:$DT$200,MATCH($B9,'Volume forecast'!$B$8:$B$200,0),MATCH(FO$4,'Volume forecast'!$D$5:$DT$5,0)),0)</f>
        <v>0</v>
      </c>
      <c r="FP9" s="119">
        <f>IFERROR(INDEX('Volume forecast'!$D$8:$DT$200,MATCH($B9,'Volume forecast'!$B$8:$B$200,0),MATCH(FP$4,'Volume forecast'!$D$5:$DT$5,0)),0)</f>
        <v>0</v>
      </c>
      <c r="FQ9" s="119">
        <f>IFERROR(INDEX('Volume forecast'!$D$8:$DT$200,MATCH($B9,'Volume forecast'!$B$8:$B$200,0),MATCH(FQ$4,'Volume forecast'!$D$5:$DT$5,0)),0)</f>
        <v>0</v>
      </c>
      <c r="FR9" s="138">
        <f>IFERROR(INDEX('Volume forecast'!$D$8:$DT$200,MATCH($B9,'Volume forecast'!$B$8:$B$200,0),MATCH(FR$4,'Volume forecast'!$D$5:$DT$5,0)),0)</f>
        <v>0</v>
      </c>
      <c r="FS9" s="83">
        <f t="shared" si="23"/>
        <v>0</v>
      </c>
      <c r="FT9" s="82">
        <f t="shared" si="7"/>
        <v>0</v>
      </c>
      <c r="FU9" s="82">
        <f t="shared" si="8"/>
        <v>0</v>
      </c>
      <c r="FV9" s="82">
        <f t="shared" si="9"/>
        <v>0</v>
      </c>
      <c r="FW9" s="82">
        <f t="shared" si="10"/>
        <v>0</v>
      </c>
      <c r="FX9" s="82">
        <f t="shared" si="11"/>
        <v>0</v>
      </c>
      <c r="FY9" s="82">
        <f t="shared" si="12"/>
        <v>0</v>
      </c>
      <c r="FZ9" s="82">
        <f t="shared" si="13"/>
        <v>0</v>
      </c>
      <c r="GA9" s="82">
        <f t="shared" si="14"/>
        <v>0</v>
      </c>
      <c r="GB9" s="82">
        <f t="shared" si="15"/>
        <v>0</v>
      </c>
      <c r="GC9" s="82">
        <f t="shared" si="16"/>
        <v>0</v>
      </c>
      <c r="GD9" s="82">
        <f t="shared" si="17"/>
        <v>0</v>
      </c>
      <c r="GE9" s="82">
        <f t="shared" si="18"/>
        <v>2174164.6284545679</v>
      </c>
      <c r="GF9" s="82">
        <f t="shared" si="19"/>
        <v>2192873.2405412719</v>
      </c>
      <c r="GG9" s="82">
        <f t="shared" si="20"/>
        <v>2224991.4329959145</v>
      </c>
      <c r="GH9" s="82">
        <f t="shared" si="21"/>
        <v>2281648.4798552059</v>
      </c>
      <c r="GI9" s="82">
        <f t="shared" si="22"/>
        <v>2333000.7363530099</v>
      </c>
      <c r="GJ9" s="84">
        <f t="shared" si="24"/>
        <v>4</v>
      </c>
    </row>
    <row r="10" spans="1:192" ht="13" x14ac:dyDescent="0.3">
      <c r="A10" s="116" t="str">
        <f>IF(ISNUMBER(SEARCH("low",'Volume forecast'!$A11)),"LV",IF(ISNUMBER(SEARCH("high",'Volume forecast'!$A11)),"HV",IF(ISNUMBER(SEARCH("sub",'Volume forecast'!$A11)),"ST","Unmetered")))</f>
        <v>LV</v>
      </c>
      <c r="B10" s="117" t="str">
        <f>'Volume forecast'!B11</f>
        <v>EA111</v>
      </c>
      <c r="C10" s="116" t="str">
        <f>'Volume forecast'!C11</f>
        <v>Residential Transitional ToU w/Demand</v>
      </c>
      <c r="D10" s="118" t="s">
        <v>137</v>
      </c>
      <c r="E10" s="119">
        <f>IFERROR(INDEX('Volume forecast'!$D$8:$DT$200,MATCH($B10,'Volume forecast'!$B$8:$B$200,0),MATCH(E$4,'Volume forecast'!$D$5:$DT$5,0)),0)</f>
        <v>0</v>
      </c>
      <c r="F10" s="119">
        <f>IFERROR(INDEX('Volume forecast'!$D$8:$DT$200,MATCH($B10,'Volume forecast'!$B$8:$B$200,0),MATCH(F$4,'Volume forecast'!$D$5:$DT$5,0)),0)</f>
        <v>0</v>
      </c>
      <c r="G10" s="119">
        <f>IFERROR(INDEX('Volume forecast'!$D$8:$DT$200,MATCH($B10,'Volume forecast'!$B$8:$B$200,0),MATCH(G$4,'Volume forecast'!$D$5:$DT$5,0)),0)</f>
        <v>0</v>
      </c>
      <c r="H10" s="119">
        <f>IFERROR(INDEX('Volume forecast'!$D$8:$DT$200,MATCH($B10,'Volume forecast'!$B$8:$B$200,0),MATCH(H$4,'Volume forecast'!$D$5:$DT$5,0)),0)</f>
        <v>0</v>
      </c>
      <c r="I10" s="119">
        <f>IFERROR(INDEX('Volume forecast'!$D$8:$DT$200,MATCH($B10,'Volume forecast'!$B$8:$B$200,0),MATCH(I$4,'Volume forecast'!$D$5:$DT$5,0)),0)</f>
        <v>0</v>
      </c>
      <c r="J10" s="119">
        <f>IFERROR(INDEX('Volume forecast'!$D$8:$DT$200,MATCH($B10,'Volume forecast'!$B$8:$B$200,0),MATCH(J$4,'Volume forecast'!$D$5:$DT$5,0)),0)</f>
        <v>0</v>
      </c>
      <c r="K10" s="119">
        <f>IFERROR(INDEX('Volume forecast'!$D$8:$DT$200,MATCH($B10,'Volume forecast'!$B$8:$B$200,0),MATCH(K$4,'Volume forecast'!$D$5:$DT$5,0)),0)</f>
        <v>0</v>
      </c>
      <c r="L10" s="119">
        <f>IFERROR(INDEX('Volume forecast'!$D$8:$DT$200,MATCH($B10,'Volume forecast'!$B$8:$B$200,0),MATCH(L$4,'Volume forecast'!$D$5:$DT$5,0)),0)</f>
        <v>0</v>
      </c>
      <c r="M10" s="119">
        <f>IFERROR(INDEX('Volume forecast'!$D$8:$DT$200,MATCH($B10,'Volume forecast'!$B$8:$B$200,0),MATCH(M$4,'Volume forecast'!$D$5:$DT$5,0)),0)</f>
        <v>0</v>
      </c>
      <c r="N10" s="119">
        <f>IFERROR(INDEX('Volume forecast'!$D$8:$DT$200,MATCH($B10,'Volume forecast'!$B$8:$B$200,0),MATCH(N$4,'Volume forecast'!$D$5:$DT$5,0)),0)</f>
        <v>0</v>
      </c>
      <c r="O10" s="119">
        <f>IFERROR(INDEX('Volume forecast'!$D$8:$DT$200,MATCH($B10,'Volume forecast'!$B$8:$B$200,0),MATCH(O$4,'Volume forecast'!$D$5:$DT$5,0)),0)</f>
        <v>0</v>
      </c>
      <c r="P10" s="119">
        <f>IFERROR(INDEX('Volume forecast'!$D$8:$DT$200,MATCH($B10,'Volume forecast'!$B$8:$B$200,0),MATCH(P$4,'Volume forecast'!$D$5:$DT$5,0)),0)</f>
        <v>0</v>
      </c>
      <c r="Q10" s="119">
        <f>IFERROR(INDEX('Volume forecast'!$D$8:$DT$200,MATCH($B10,'Volume forecast'!$B$8:$B$200,0),MATCH(Q$4,'Volume forecast'!$D$5:$DT$5,0)),0)</f>
        <v>35793.25101135025</v>
      </c>
      <c r="R10" s="119">
        <f>IFERROR(INDEX('Volume forecast'!$D$8:$DT$200,MATCH($B10,'Volume forecast'!$B$8:$B$200,0),MATCH(R$4,'Volume forecast'!$D$5:$DT$5,0)),0)</f>
        <v>61086.502022700501</v>
      </c>
      <c r="S10" s="119">
        <f>IFERROR(INDEX('Volume forecast'!$D$8:$DT$200,MATCH($B10,'Volume forecast'!$B$8:$B$200,0),MATCH(S$4,'Volume forecast'!$D$5:$DT$5,0)),0)</f>
        <v>86379.753034050766</v>
      </c>
      <c r="T10" s="119">
        <f>IFERROR(INDEX('Volume forecast'!$D$8:$DT$200,MATCH($B10,'Volume forecast'!$B$8:$B$200,0),MATCH(T$4,'Volume forecast'!$D$5:$DT$5,0)),0)</f>
        <v>86379.753034050751</v>
      </c>
      <c r="U10" s="138">
        <f>IFERROR(INDEX('Volume forecast'!$D$8:$DT$200,MATCH($B10,'Volume forecast'!$B$8:$B$200,0),MATCH(U$4,'Volume forecast'!$D$5:$DT$5,0)),0)</f>
        <v>86379.753034050751</v>
      </c>
      <c r="V10" s="120">
        <f>IFERROR(INDEX('Volume forecast'!$D$8:$DT$200,MATCH($B10,'Volume forecast'!$B$8:$B$200,0),MATCH(V$4,'Volume forecast'!$D$5:$DT$5,0)),0)</f>
        <v>0</v>
      </c>
      <c r="W10" s="119">
        <f>IFERROR(INDEX('Volume forecast'!$D$8:$DT$200,MATCH($B10,'Volume forecast'!$B$8:$B$200,0),MATCH(W$4,'Volume forecast'!$D$5:$DT$5,0)),0)</f>
        <v>0</v>
      </c>
      <c r="X10" s="119">
        <f>IFERROR(INDEX('Volume forecast'!$D$8:$DT$200,MATCH($B10,'Volume forecast'!$B$8:$B$200,0),MATCH(X$4,'Volume forecast'!$D$5:$DT$5,0)),0)</f>
        <v>0</v>
      </c>
      <c r="Y10" s="119">
        <f>IFERROR(INDEX('Volume forecast'!$D$8:$DT$200,MATCH($B10,'Volume forecast'!$B$8:$B$200,0),MATCH(Y$4,'Volume forecast'!$D$5:$DT$5,0)),0)</f>
        <v>0</v>
      </c>
      <c r="Z10" s="119">
        <f>IFERROR(INDEX('Volume forecast'!$D$8:$DT$200,MATCH($B10,'Volume forecast'!$B$8:$B$200,0),MATCH(Z$4,'Volume forecast'!$D$5:$DT$5,0)),0)</f>
        <v>0</v>
      </c>
      <c r="AA10" s="119">
        <f>IFERROR(INDEX('Volume forecast'!$D$8:$DT$200,MATCH($B10,'Volume forecast'!$B$8:$B$200,0),MATCH(AA$4,'Volume forecast'!$D$5:$DT$5,0)),0)</f>
        <v>0</v>
      </c>
      <c r="AB10" s="119">
        <f>IFERROR(INDEX('Volume forecast'!$D$8:$DT$200,MATCH($B10,'Volume forecast'!$B$8:$B$200,0),MATCH(AB$4,'Volume forecast'!$D$5:$DT$5,0)),0)</f>
        <v>0</v>
      </c>
      <c r="AC10" s="119">
        <f>IFERROR(INDEX('Volume forecast'!$D$8:$DT$200,MATCH($B10,'Volume forecast'!$B$8:$B$200,0),MATCH(AC$4,'Volume forecast'!$D$5:$DT$5,0)),0)</f>
        <v>0</v>
      </c>
      <c r="AD10" s="119">
        <f>IFERROR(INDEX('Volume forecast'!$D$8:$DT$200,MATCH($B10,'Volume forecast'!$B$8:$B$200,0),MATCH(AD$4,'Volume forecast'!$D$5:$DT$5,0)),0)</f>
        <v>0</v>
      </c>
      <c r="AE10" s="119">
        <f>IFERROR(INDEX('Volume forecast'!$D$8:$DT$200,MATCH($B10,'Volume forecast'!$B$8:$B$200,0),MATCH(AE$4,'Volume forecast'!$D$5:$DT$5,0)),0)</f>
        <v>0</v>
      </c>
      <c r="AF10" s="119">
        <f>IFERROR(INDEX('Volume forecast'!$D$8:$DT$200,MATCH($B10,'Volume forecast'!$B$8:$B$200,0),MATCH(AF$4,'Volume forecast'!$D$5:$DT$5,0)),0)</f>
        <v>0</v>
      </c>
      <c r="AG10" s="119">
        <f>IFERROR(INDEX('Volume forecast'!$D$8:$DT$200,MATCH($B10,'Volume forecast'!$B$8:$B$200,0),MATCH(AG$4,'Volume forecast'!$D$5:$DT$5,0)),0)</f>
        <v>0</v>
      </c>
      <c r="AH10" s="119">
        <f>IFERROR(INDEX('Volume forecast'!$D$8:$DT$200,MATCH($B10,'Volume forecast'!$B$8:$B$200,0),MATCH(AH$4,'Volume forecast'!$D$5:$DT$5,0)),0)</f>
        <v>21850.132534043383</v>
      </c>
      <c r="AI10" s="119">
        <f>IFERROR(INDEX('Volume forecast'!$D$8:$DT$200,MATCH($B10,'Volume forecast'!$B$8:$B$200,0),MATCH(AI$4,'Volume forecast'!$D$5:$DT$5,0)),0)</f>
        <v>37920.987485403988</v>
      </c>
      <c r="AJ10" s="119">
        <f>IFERROR(INDEX('Volume forecast'!$D$8:$DT$200,MATCH($B10,'Volume forecast'!$B$8:$B$200,0),MATCH(AJ$4,'Volume forecast'!$D$5:$DT$5,0)),0)</f>
        <v>55018.427924484364</v>
      </c>
      <c r="AK10" s="119">
        <f>IFERROR(INDEX('Volume forecast'!$D$8:$DT$200,MATCH($B10,'Volume forecast'!$B$8:$B$200,0),MATCH(AK$4,'Volume forecast'!$D$5:$DT$5,0)),0)</f>
        <v>58579.927632510662</v>
      </c>
      <c r="AL10" s="138">
        <f>IFERROR(INDEX('Volume forecast'!$D$8:$DT$200,MATCH($B10,'Volume forecast'!$B$8:$B$200,0),MATCH(AL$4,'Volume forecast'!$D$5:$DT$5,0)),0)</f>
        <v>60765.830414139782</v>
      </c>
      <c r="AM10" s="120">
        <f>IFERROR(INDEX('Volume forecast'!$D$8:$DT$200,MATCH($B10,'Volume forecast'!$B$8:$B$200,0),MATCH(AM$4,'Volume forecast'!$D$5:$DT$5,0)),0)</f>
        <v>0</v>
      </c>
      <c r="AN10" s="119">
        <f>IFERROR(INDEX('Volume forecast'!$D$8:$DT$200,MATCH($B10,'Volume forecast'!$B$8:$B$200,0),MATCH(AN$4,'Volume forecast'!$D$5:$DT$5,0)),0)</f>
        <v>0</v>
      </c>
      <c r="AO10" s="119">
        <f>IFERROR(INDEX('Volume forecast'!$D$8:$DT$200,MATCH($B10,'Volume forecast'!$B$8:$B$200,0),MATCH(AO$4,'Volume forecast'!$D$5:$DT$5,0)),0)</f>
        <v>0</v>
      </c>
      <c r="AP10" s="119">
        <f>IFERROR(INDEX('Volume forecast'!$D$8:$DT$200,MATCH($B10,'Volume forecast'!$B$8:$B$200,0),MATCH(AP$4,'Volume forecast'!$D$5:$DT$5,0)),0)</f>
        <v>0</v>
      </c>
      <c r="AQ10" s="119">
        <f>IFERROR(INDEX('Volume forecast'!$D$8:$DT$200,MATCH($B10,'Volume forecast'!$B$8:$B$200,0),MATCH(AQ$4,'Volume forecast'!$D$5:$DT$5,0)),0)</f>
        <v>0</v>
      </c>
      <c r="AR10" s="119">
        <f>IFERROR(INDEX('Volume forecast'!$D$8:$DT$200,MATCH($B10,'Volume forecast'!$B$8:$B$200,0),MATCH(AR$4,'Volume forecast'!$D$5:$DT$5,0)),0)</f>
        <v>0</v>
      </c>
      <c r="AS10" s="119">
        <f>IFERROR(INDEX('Volume forecast'!$D$8:$DT$200,MATCH($B10,'Volume forecast'!$B$8:$B$200,0),MATCH(AS$4,'Volume forecast'!$D$5:$DT$5,0)),0)</f>
        <v>0</v>
      </c>
      <c r="AT10" s="119">
        <f>IFERROR(INDEX('Volume forecast'!$D$8:$DT$200,MATCH($B10,'Volume forecast'!$B$8:$B$200,0),MATCH(AT$4,'Volume forecast'!$D$5:$DT$5,0)),0)</f>
        <v>0</v>
      </c>
      <c r="AU10" s="119">
        <f>IFERROR(INDEX('Volume forecast'!$D$8:$DT$200,MATCH($B10,'Volume forecast'!$B$8:$B$200,0),MATCH(AU$4,'Volume forecast'!$D$5:$DT$5,0)),0)</f>
        <v>0</v>
      </c>
      <c r="AV10" s="119">
        <f>IFERROR(INDEX('Volume forecast'!$D$8:$DT$200,MATCH($B10,'Volume forecast'!$B$8:$B$200,0),MATCH(AV$4,'Volume forecast'!$D$5:$DT$5,0)),0)</f>
        <v>0</v>
      </c>
      <c r="AW10" s="119">
        <f>IFERROR(INDEX('Volume forecast'!$D$8:$DT$200,MATCH($B10,'Volume forecast'!$B$8:$B$200,0),MATCH(AW$4,'Volume forecast'!$D$5:$DT$5,0)),0)</f>
        <v>0</v>
      </c>
      <c r="AX10" s="119">
        <f>IFERROR(INDEX('Volume forecast'!$D$8:$DT$200,MATCH($B10,'Volume forecast'!$B$8:$B$200,0),MATCH(AX$4,'Volume forecast'!$D$5:$DT$5,0)),0)</f>
        <v>0</v>
      </c>
      <c r="AY10" s="119">
        <f>IFERROR(INDEX('Volume forecast'!$D$8:$DT$200,MATCH($B10,'Volume forecast'!$B$8:$B$200,0),MATCH(AY$4,'Volume forecast'!$D$5:$DT$5,0)),0)</f>
        <v>88688.780398351504</v>
      </c>
      <c r="AZ10" s="119">
        <f>IFERROR(INDEX('Volume forecast'!$D$8:$DT$200,MATCH($B10,'Volume forecast'!$B$8:$B$200,0),MATCH(AZ$4,'Volume forecast'!$D$5:$DT$5,0)),0)</f>
        <v>153919.71313408209</v>
      </c>
      <c r="BA10" s="119">
        <f>IFERROR(INDEX('Volume forecast'!$D$8:$DT$200,MATCH($B10,'Volume forecast'!$B$8:$B$200,0),MATCH(BA$4,'Volume forecast'!$D$5:$DT$5,0)),0)</f>
        <v>223317.5137246715</v>
      </c>
      <c r="BB10" s="119">
        <f>IFERROR(INDEX('Volume forecast'!$D$8:$DT$200,MATCH($B10,'Volume forecast'!$B$8:$B$200,0),MATCH(BB$4,'Volume forecast'!$D$5:$DT$5,0)),0)</f>
        <v>237773.49311069131</v>
      </c>
      <c r="BC10" s="138">
        <f>IFERROR(INDEX('Volume forecast'!$D$8:$DT$200,MATCH($B10,'Volume forecast'!$B$8:$B$200,0),MATCH(BC$4,'Volume forecast'!$D$5:$DT$5,0)),0)</f>
        <v>246645.98170864419</v>
      </c>
      <c r="BD10" s="120">
        <f>IFERROR(INDEX('Volume forecast'!$D$8:$DT$200,MATCH($B10,'Volume forecast'!$B$8:$B$200,0),MATCH(BD$4,'Volume forecast'!$D$5:$DT$5,0)),0)</f>
        <v>0</v>
      </c>
      <c r="BE10" s="119">
        <f>IFERROR(INDEX('Volume forecast'!$D$8:$DT$200,MATCH($B10,'Volume forecast'!$B$8:$B$200,0),MATCH(BE$4,'Volume forecast'!$D$5:$DT$5,0)),0)</f>
        <v>0</v>
      </c>
      <c r="BF10" s="119">
        <f>IFERROR(INDEX('Volume forecast'!$D$8:$DT$200,MATCH($B10,'Volume forecast'!$B$8:$B$200,0),MATCH(BF$4,'Volume forecast'!$D$5:$DT$5,0)),0)</f>
        <v>0</v>
      </c>
      <c r="BG10" s="119">
        <f>IFERROR(INDEX('Volume forecast'!$D$8:$DT$200,MATCH($B10,'Volume forecast'!$B$8:$B$200,0),MATCH(BG$4,'Volume forecast'!$D$5:$DT$5,0)),0)</f>
        <v>0</v>
      </c>
      <c r="BH10" s="119">
        <f>IFERROR(INDEX('Volume forecast'!$D$8:$DT$200,MATCH($B10,'Volume forecast'!$B$8:$B$200,0),MATCH(BH$4,'Volume forecast'!$D$5:$DT$5,0)),0)</f>
        <v>0</v>
      </c>
      <c r="BI10" s="119">
        <f>IFERROR(INDEX('Volume forecast'!$D$8:$DT$200,MATCH($B10,'Volume forecast'!$B$8:$B$200,0),MATCH(BI$4,'Volume forecast'!$D$5:$DT$5,0)),0)</f>
        <v>0</v>
      </c>
      <c r="BJ10" s="119">
        <f>IFERROR(INDEX('Volume forecast'!$D$8:$DT$200,MATCH($B10,'Volume forecast'!$B$8:$B$200,0),MATCH(BJ$4,'Volume forecast'!$D$5:$DT$5,0)),0)</f>
        <v>0</v>
      </c>
      <c r="BK10" s="119">
        <f>IFERROR(INDEX('Volume forecast'!$D$8:$DT$200,MATCH($B10,'Volume forecast'!$B$8:$B$200,0),MATCH(BK$4,'Volume forecast'!$D$5:$DT$5,0)),0)</f>
        <v>0</v>
      </c>
      <c r="BL10" s="119">
        <f>IFERROR(INDEX('Volume forecast'!$D$8:$DT$200,MATCH($B10,'Volume forecast'!$B$8:$B$200,0),MATCH(BL$4,'Volume forecast'!$D$5:$DT$5,0)),0)</f>
        <v>0</v>
      </c>
      <c r="BM10" s="119">
        <f>IFERROR(INDEX('Volume forecast'!$D$8:$DT$200,MATCH($B10,'Volume forecast'!$B$8:$B$200,0),MATCH(BM$4,'Volume forecast'!$D$5:$DT$5,0)),0)</f>
        <v>0</v>
      </c>
      <c r="BN10" s="119">
        <f>IFERROR(INDEX('Volume forecast'!$D$8:$DT$200,MATCH($B10,'Volume forecast'!$B$8:$B$200,0),MATCH(BN$4,'Volume forecast'!$D$5:$DT$5,0)),0)</f>
        <v>0</v>
      </c>
      <c r="BO10" s="119">
        <f>IFERROR(INDEX('Volume forecast'!$D$8:$DT$200,MATCH($B10,'Volume forecast'!$B$8:$B$200,0),MATCH(BO$4,'Volume forecast'!$D$5:$DT$5,0)),0)</f>
        <v>0</v>
      </c>
      <c r="BP10" s="119">
        <f>IFERROR(INDEX('Volume forecast'!$D$8:$DT$200,MATCH($B10,'Volume forecast'!$B$8:$B$200,0),MATCH(BP$4,'Volume forecast'!$D$5:$DT$5,0)),0)</f>
        <v>41983.124181943058</v>
      </c>
      <c r="BQ10" s="119">
        <f>IFERROR(INDEX('Volume forecast'!$D$8:$DT$200,MATCH($B10,'Volume forecast'!$B$8:$B$200,0),MATCH(BQ$4,'Volume forecast'!$D$5:$DT$5,0)),0)</f>
        <v>72861.870481616526</v>
      </c>
      <c r="BR10" s="119">
        <f>IFERROR(INDEX('Volume forecast'!$D$8:$DT$200,MATCH($B10,'Volume forecast'!$B$8:$B$200,0),MATCH(BR$4,'Volume forecast'!$D$5:$DT$5,0)),0)</f>
        <v>105713.11127061024</v>
      </c>
      <c r="BS10" s="119">
        <f>IFERROR(INDEX('Volume forecast'!$D$8:$DT$200,MATCH($B10,'Volume forecast'!$B$8:$B$200,0),MATCH(BS$4,'Volume forecast'!$D$5:$DT$5,0)),0)</f>
        <v>112556.22237225049</v>
      </c>
      <c r="BT10" s="138">
        <f>IFERROR(INDEX('Volume forecast'!$D$8:$DT$200,MATCH($B10,'Volume forecast'!$B$8:$B$200,0),MATCH(BT$4,'Volume forecast'!$D$5:$DT$5,0)),0)</f>
        <v>116756.24394135573</v>
      </c>
      <c r="BU10" s="120">
        <f>IFERROR(INDEX('Volume forecast'!$D$8:$DT$200,MATCH($B10,'Volume forecast'!$B$8:$B$200,0),MATCH(BU$4,'Volume forecast'!$D$5:$DT$5,0)),0)</f>
        <v>0</v>
      </c>
      <c r="BV10" s="119">
        <f>IFERROR(INDEX('Volume forecast'!$D$8:$DT$200,MATCH($B10,'Volume forecast'!$B$8:$B$200,0),MATCH(BV$4,'Volume forecast'!$D$5:$DT$5,0)),0)</f>
        <v>0</v>
      </c>
      <c r="BW10" s="119">
        <f>IFERROR(INDEX('Volume forecast'!$D$8:$DT$200,MATCH($B10,'Volume forecast'!$B$8:$B$200,0),MATCH(BW$4,'Volume forecast'!$D$5:$DT$5,0)),0)</f>
        <v>0</v>
      </c>
      <c r="BX10" s="119">
        <f>IFERROR(INDEX('Volume forecast'!$D$8:$DT$200,MATCH($B10,'Volume forecast'!$B$8:$B$200,0),MATCH(BX$4,'Volume forecast'!$D$5:$DT$5,0)),0)</f>
        <v>0</v>
      </c>
      <c r="BY10" s="119">
        <f>IFERROR(INDEX('Volume forecast'!$D$8:$DT$200,MATCH($B10,'Volume forecast'!$B$8:$B$200,0),MATCH(BY$4,'Volume forecast'!$D$5:$DT$5,0)),0)</f>
        <v>0</v>
      </c>
      <c r="BZ10" s="119">
        <f>IFERROR(INDEX('Volume forecast'!$D$8:$DT$200,MATCH($B10,'Volume forecast'!$B$8:$B$200,0),MATCH(BZ$4,'Volume forecast'!$D$5:$DT$5,0)),0)</f>
        <v>0</v>
      </c>
      <c r="CA10" s="119">
        <f>IFERROR(INDEX('Volume forecast'!$D$8:$DT$200,MATCH($B10,'Volume forecast'!$B$8:$B$200,0),MATCH(CA$4,'Volume forecast'!$D$5:$DT$5,0)),0)</f>
        <v>0</v>
      </c>
      <c r="CB10" s="119">
        <f>IFERROR(INDEX('Volume forecast'!$D$8:$DT$200,MATCH($B10,'Volume forecast'!$B$8:$B$200,0),MATCH(CB$4,'Volume forecast'!$D$5:$DT$5,0)),0)</f>
        <v>0</v>
      </c>
      <c r="CC10" s="119">
        <f>IFERROR(INDEX('Volume forecast'!$D$8:$DT$200,MATCH($B10,'Volume forecast'!$B$8:$B$200,0),MATCH(CC$4,'Volume forecast'!$D$5:$DT$5,0)),0)</f>
        <v>0</v>
      </c>
      <c r="CD10" s="119">
        <f>IFERROR(INDEX('Volume forecast'!$D$8:$DT$200,MATCH($B10,'Volume forecast'!$B$8:$B$200,0),MATCH(CD$4,'Volume forecast'!$D$5:$DT$5,0)),0)</f>
        <v>0</v>
      </c>
      <c r="CE10" s="119">
        <f>IFERROR(INDEX('Volume forecast'!$D$8:$DT$200,MATCH($B10,'Volume forecast'!$B$8:$B$200,0),MATCH(CE$4,'Volume forecast'!$D$5:$DT$5,0)),0)</f>
        <v>0</v>
      </c>
      <c r="CF10" s="119">
        <f>IFERROR(INDEX('Volume forecast'!$D$8:$DT$200,MATCH($B10,'Volume forecast'!$B$8:$B$200,0),MATCH(CF$4,'Volume forecast'!$D$5:$DT$5,0)),0)</f>
        <v>0</v>
      </c>
      <c r="CG10" s="188">
        <f>IFERROR(INDEX('Volume forecast'!$D$8:$DT$200,MATCH($B10,'Volume forecast'!$B$8:$B$200,0),MATCH(CG$4,'Volume forecast'!$D$5:$DT$5,0)),0)</f>
        <v>0</v>
      </c>
      <c r="CH10" s="188">
        <f>IFERROR(INDEX('Volume forecast'!$D$8:$DT$200,MATCH($B10,'Volume forecast'!$B$8:$B$200,0),MATCH(CH$4,'Volume forecast'!$D$5:$DT$5,0)),0)</f>
        <v>0</v>
      </c>
      <c r="CI10" s="188">
        <f>IFERROR(INDEX('Volume forecast'!$D$8:$DT$200,MATCH($B10,'Volume forecast'!$B$8:$B$200,0),MATCH(CI$4,'Volume forecast'!$D$5:$DT$5,0)),0)</f>
        <v>0</v>
      </c>
      <c r="CJ10" s="188">
        <f>IFERROR(INDEX('Volume forecast'!$D$8:$DT$200,MATCH($B10,'Volume forecast'!$B$8:$B$200,0),MATCH(CJ$4,'Volume forecast'!$D$5:$DT$5,0)),0)</f>
        <v>0</v>
      </c>
      <c r="CK10" s="138">
        <f>IFERROR(INDEX('Volume forecast'!$D$8:$DT$200,MATCH($B10,'Volume forecast'!$B$8:$B$200,0),MATCH(CK$4,'Volume forecast'!$D$5:$DT$5,0)),0)</f>
        <v>0</v>
      </c>
      <c r="CL10" s="120">
        <f>IFERROR(INDEX('Volume forecast'!$D$8:$DT$200,MATCH($B10,'Volume forecast'!$B$8:$B$200,0),MATCH(CL$4,'Volume forecast'!$D$5:$DT$5,0)),0)</f>
        <v>0</v>
      </c>
      <c r="CM10" s="119">
        <f>IFERROR(INDEX('Volume forecast'!$D$8:$DT$200,MATCH($B10,'Volume forecast'!$B$8:$B$200,0),MATCH(CM$4,'Volume forecast'!$D$5:$DT$5,0)),0)</f>
        <v>0</v>
      </c>
      <c r="CN10" s="119">
        <f>IFERROR(INDEX('Volume forecast'!$D$8:$DT$200,MATCH($B10,'Volume forecast'!$B$8:$B$200,0),MATCH(CN$4,'Volume forecast'!$D$5:$DT$5,0)),0)</f>
        <v>0</v>
      </c>
      <c r="CO10" s="119">
        <f>IFERROR(INDEX('Volume forecast'!$D$8:$DT$200,MATCH($B10,'Volume forecast'!$B$8:$B$200,0),MATCH(CO$4,'Volume forecast'!$D$5:$DT$5,0)),0)</f>
        <v>0</v>
      </c>
      <c r="CP10" s="119">
        <f>IFERROR(INDEX('Volume forecast'!$D$8:$DT$200,MATCH($B10,'Volume forecast'!$B$8:$B$200,0),MATCH(CP$4,'Volume forecast'!$D$5:$DT$5,0)),0)</f>
        <v>0</v>
      </c>
      <c r="CQ10" s="119">
        <f>IFERROR(INDEX('Volume forecast'!$D$8:$DT$200,MATCH($B10,'Volume forecast'!$B$8:$B$200,0),MATCH(CQ$4,'Volume forecast'!$D$5:$DT$5,0)),0)</f>
        <v>0</v>
      </c>
      <c r="CR10" s="119">
        <f>IFERROR(INDEX('Volume forecast'!$D$8:$DT$200,MATCH($B10,'Volume forecast'!$B$8:$B$200,0),MATCH(CR$4,'Volume forecast'!$D$5:$DT$5,0)),0)</f>
        <v>0</v>
      </c>
      <c r="CS10" s="119">
        <f>IFERROR(INDEX('Volume forecast'!$D$8:$DT$200,MATCH($B10,'Volume forecast'!$B$8:$B$200,0),MATCH(CS$4,'Volume forecast'!$D$5:$DT$5,0)),0)</f>
        <v>0</v>
      </c>
      <c r="CT10" s="119">
        <f>IFERROR(INDEX('Volume forecast'!$D$8:$DT$200,MATCH($B10,'Volume forecast'!$B$8:$B$200,0),MATCH(CT$4,'Volume forecast'!$D$5:$DT$5,0)),0)</f>
        <v>0</v>
      </c>
      <c r="CU10" s="119">
        <f>IFERROR(INDEX('Volume forecast'!$D$8:$DT$200,MATCH($B10,'Volume forecast'!$B$8:$B$200,0),MATCH(CU$4,'Volume forecast'!$D$5:$DT$5,0)),0)</f>
        <v>0</v>
      </c>
      <c r="CV10" s="119">
        <f>IFERROR(INDEX('Volume forecast'!$D$8:$DT$200,MATCH($B10,'Volume forecast'!$B$8:$B$200,0),MATCH(CV$4,'Volume forecast'!$D$5:$DT$5,0)),0)</f>
        <v>0</v>
      </c>
      <c r="CW10" s="119">
        <f>IFERROR(INDEX('Volume forecast'!$D$8:$DT$200,MATCH($B10,'Volume forecast'!$B$8:$B$200,0),MATCH(CW$4,'Volume forecast'!$D$5:$DT$5,0)),0)</f>
        <v>0</v>
      </c>
      <c r="CX10" s="188">
        <f>IFERROR(INDEX('Volume forecast'!$D$8:$DT$200,MATCH($B10,'Volume forecast'!$B$8:$B$200,0),MATCH(CX$4,'Volume forecast'!$D$5:$DT$5,0)),0)</f>
        <v>27606660.494767014</v>
      </c>
      <c r="CY10" s="188">
        <f>IFERROR(INDEX('Volume forecast'!$D$8:$DT$200,MATCH($B10,'Volume forecast'!$B$8:$B$200,0),MATCH(CY$4,'Volume forecast'!$D$5:$DT$5,0)),0)</f>
        <v>47911463.48905611</v>
      </c>
      <c r="CZ10" s="188">
        <f>IFERROR(INDEX('Volume forecast'!$D$8:$DT$200,MATCH($B10,'Volume forecast'!$B$8:$B$200,0),MATCH(CZ$4,'Volume forecast'!$D$5:$DT$5,0)),0)</f>
        <v>69513311.111526668</v>
      </c>
      <c r="DA10" s="188">
        <f>IFERROR(INDEX('Volume forecast'!$D$8:$DT$200,MATCH($B10,'Volume forecast'!$B$8:$B$200,0),MATCH(DA$4,'Volume forecast'!$D$5:$DT$5,0)),0)</f>
        <v>74013105.936043411</v>
      </c>
      <c r="DB10" s="138">
        <f>IFERROR(INDEX('Volume forecast'!$D$8:$DT$200,MATCH($B10,'Volume forecast'!$B$8:$B$200,0),MATCH(DB$4,'Volume forecast'!$D$5:$DT$5,0)),0)</f>
        <v>76774895.864456087</v>
      </c>
      <c r="DC10" s="120">
        <f>IFERROR(INDEX('Volume forecast'!$D$8:$DT$200,MATCH($B10,'Volume forecast'!$B$8:$B$200,0),MATCH(DC$4,'Volume forecast'!$D$5:$DT$5,0)),0)</f>
        <v>0</v>
      </c>
      <c r="DD10" s="119">
        <f>IFERROR(INDEX('Volume forecast'!$D$8:$DT$200,MATCH($B10,'Volume forecast'!$B$8:$B$200,0),MATCH(DD$4,'Volume forecast'!$D$5:$DT$5,0)),0)</f>
        <v>0</v>
      </c>
      <c r="DE10" s="119">
        <f>IFERROR(INDEX('Volume forecast'!$D$8:$DT$200,MATCH($B10,'Volume forecast'!$B$8:$B$200,0),MATCH(DE$4,'Volume forecast'!$D$5:$DT$5,0)),0)</f>
        <v>0</v>
      </c>
      <c r="DF10" s="119">
        <f>IFERROR(INDEX('Volume forecast'!$D$8:$DT$200,MATCH($B10,'Volume forecast'!$B$8:$B$200,0),MATCH(DF$4,'Volume forecast'!$D$5:$DT$5,0)),0)</f>
        <v>0</v>
      </c>
      <c r="DG10" s="119">
        <f>IFERROR(INDEX('Volume forecast'!$D$8:$DT$200,MATCH($B10,'Volume forecast'!$B$8:$B$200,0),MATCH(DG$4,'Volume forecast'!$D$5:$DT$5,0)),0)</f>
        <v>0</v>
      </c>
      <c r="DH10" s="119">
        <f>IFERROR(INDEX('Volume forecast'!$D$8:$DT$200,MATCH($B10,'Volume forecast'!$B$8:$B$200,0),MATCH(DH$4,'Volume forecast'!$D$5:$DT$5,0)),0)</f>
        <v>0</v>
      </c>
      <c r="DI10" s="119">
        <f>IFERROR(INDEX('Volume forecast'!$D$8:$DT$200,MATCH($B10,'Volume forecast'!$B$8:$B$200,0),MATCH(DI$4,'Volume forecast'!$D$5:$DT$5,0)),0)</f>
        <v>0</v>
      </c>
      <c r="DJ10" s="119">
        <f>IFERROR(INDEX('Volume forecast'!$D$8:$DT$200,MATCH($B10,'Volume forecast'!$B$8:$B$200,0),MATCH(DJ$4,'Volume forecast'!$D$5:$DT$5,0)),0)</f>
        <v>0</v>
      </c>
      <c r="DK10" s="119">
        <f>IFERROR(INDEX('Volume forecast'!$D$8:$DT$200,MATCH($B10,'Volume forecast'!$B$8:$B$200,0),MATCH(DK$4,'Volume forecast'!$D$5:$DT$5,0)),0)</f>
        <v>0</v>
      </c>
      <c r="DL10" s="119">
        <f>IFERROR(INDEX('Volume forecast'!$D$8:$DT$200,MATCH($B10,'Volume forecast'!$B$8:$B$200,0),MATCH(DL$4,'Volume forecast'!$D$5:$DT$5,0)),0)</f>
        <v>0</v>
      </c>
      <c r="DM10" s="119">
        <f>IFERROR(INDEX('Volume forecast'!$D$8:$DT$200,MATCH($B10,'Volume forecast'!$B$8:$B$200,0),MATCH(DM$4,'Volume forecast'!$D$5:$DT$5,0)),0)</f>
        <v>0</v>
      </c>
      <c r="DN10" s="119">
        <f>IFERROR(INDEX('Volume forecast'!$D$8:$DT$200,MATCH($B10,'Volume forecast'!$B$8:$B$200,0),MATCH(DN$4,'Volume forecast'!$D$5:$DT$5,0)),0)</f>
        <v>0</v>
      </c>
      <c r="DO10" s="188">
        <f>IFERROR(INDEX('Volume forecast'!$D$8:$DT$200,MATCH($B10,'Volume forecast'!$B$8:$B$200,0),MATCH(DO$4,'Volume forecast'!$D$5:$DT$5,0)),0)</f>
        <v>12467020.399619304</v>
      </c>
      <c r="DP10" s="188">
        <f>IFERROR(INDEX('Volume forecast'!$D$8:$DT$200,MATCH($B10,'Volume forecast'!$B$8:$B$200,0),MATCH(DP$4,'Volume forecast'!$D$5:$DT$5,0)),0)</f>
        <v>21636560.959877856</v>
      </c>
      <c r="DQ10" s="188">
        <f>IFERROR(INDEX('Volume forecast'!$D$8:$DT$200,MATCH($B10,'Volume forecast'!$B$8:$B$200,0),MATCH(DQ$4,'Volume forecast'!$D$5:$DT$5,0)),0)</f>
        <v>31391839.945174083</v>
      </c>
      <c r="DR10" s="188">
        <f>IFERROR(INDEX('Volume forecast'!$D$8:$DT$200,MATCH($B10,'Volume forecast'!$B$8:$B$200,0),MATCH(DR$4,'Volume forecast'!$D$5:$DT$5,0)),0)</f>
        <v>33423923.249200836</v>
      </c>
      <c r="DS10" s="138">
        <f>IFERROR(INDEX('Volume forecast'!$D$8:$DT$200,MATCH($B10,'Volume forecast'!$B$8:$B$200,0),MATCH(DS$4,'Volume forecast'!$D$5:$DT$5,0)),0)</f>
        <v>34671132.826886311</v>
      </c>
      <c r="DT10" s="120">
        <f>IFERROR(INDEX('Volume forecast'!$D$8:$DT$200,MATCH($B10,'Volume forecast'!$B$8:$B$200,0),MATCH(DT$4,'Volume forecast'!$D$5:$DT$5,0)),0)</f>
        <v>0</v>
      </c>
      <c r="DU10" s="119">
        <f>IFERROR(INDEX('Volume forecast'!$D$8:$DT$200,MATCH($B10,'Volume forecast'!$B$8:$B$200,0),MATCH(DU$4,'Volume forecast'!$D$5:$DT$5,0)),0)</f>
        <v>0</v>
      </c>
      <c r="DV10" s="119">
        <f>IFERROR(INDEX('Volume forecast'!$D$8:$DT$200,MATCH($B10,'Volume forecast'!$B$8:$B$200,0),MATCH(DV$4,'Volume forecast'!$D$5:$DT$5,0)),0)</f>
        <v>0</v>
      </c>
      <c r="DW10" s="119">
        <f>IFERROR(INDEX('Volume forecast'!$D$8:$DT$200,MATCH($B10,'Volume forecast'!$B$8:$B$200,0),MATCH(DW$4,'Volume forecast'!$D$5:$DT$5,0)),0)</f>
        <v>0</v>
      </c>
      <c r="DX10" s="119">
        <f>IFERROR(INDEX('Volume forecast'!$D$8:$DT$200,MATCH($B10,'Volume forecast'!$B$8:$B$200,0),MATCH(DX$4,'Volume forecast'!$D$5:$DT$5,0)),0)</f>
        <v>0</v>
      </c>
      <c r="DY10" s="119">
        <f>IFERROR(INDEX('Volume forecast'!$D$8:$DT$200,MATCH($B10,'Volume forecast'!$B$8:$B$200,0),MATCH(DY$4,'Volume forecast'!$D$5:$DT$5,0)),0)</f>
        <v>0</v>
      </c>
      <c r="DZ10" s="119">
        <f>IFERROR(INDEX('Volume forecast'!$D$8:$DT$200,MATCH($B10,'Volume forecast'!$B$8:$B$200,0),MATCH(DZ$4,'Volume forecast'!$D$5:$DT$5,0)),0)</f>
        <v>0</v>
      </c>
      <c r="EA10" s="119">
        <f>IFERROR(INDEX('Volume forecast'!$D$8:$DT$200,MATCH($B10,'Volume forecast'!$B$8:$B$200,0),MATCH(EA$4,'Volume forecast'!$D$5:$DT$5,0)),0)</f>
        <v>0</v>
      </c>
      <c r="EB10" s="119">
        <f>IFERROR(INDEX('Volume forecast'!$D$8:$DT$200,MATCH($B10,'Volume forecast'!$B$8:$B$200,0),MATCH(EB$4,'Volume forecast'!$D$5:$DT$5,0)),0)</f>
        <v>0</v>
      </c>
      <c r="EC10" s="119">
        <f>IFERROR(INDEX('Volume forecast'!$D$8:$DT$200,MATCH($B10,'Volume forecast'!$B$8:$B$200,0),MATCH(EC$4,'Volume forecast'!$D$5:$DT$5,0)),0)</f>
        <v>0</v>
      </c>
      <c r="ED10" s="119">
        <f>IFERROR(INDEX('Volume forecast'!$D$8:$DT$200,MATCH($B10,'Volume forecast'!$B$8:$B$200,0),MATCH(ED$4,'Volume forecast'!$D$5:$DT$5,0)),0)</f>
        <v>0</v>
      </c>
      <c r="EE10" s="119">
        <f>IFERROR(INDEX('Volume forecast'!$D$8:$DT$200,MATCH($B10,'Volume forecast'!$B$8:$B$200,0),MATCH(EE$4,'Volume forecast'!$D$5:$DT$5,0)),0)</f>
        <v>0</v>
      </c>
      <c r="EF10" s="188">
        <f>IFERROR(INDEX('Volume forecast'!$D$8:$DT$200,MATCH($B10,'Volume forecast'!$B$8:$B$200,0),MATCH(EF$4,'Volume forecast'!$D$5:$DT$5,0)),0)</f>
        <v>0</v>
      </c>
      <c r="EG10" s="188">
        <f>IFERROR(INDEX('Volume forecast'!$D$8:$DT$200,MATCH($B10,'Volume forecast'!$B$8:$B$200,0),MATCH(EG$4,'Volume forecast'!$D$5:$DT$5,0)),0)</f>
        <v>0</v>
      </c>
      <c r="EH10" s="188">
        <f>IFERROR(INDEX('Volume forecast'!$D$8:$DT$200,MATCH($B10,'Volume forecast'!$B$8:$B$200,0),MATCH(EH$4,'Volume forecast'!$D$5:$DT$5,0)),0)</f>
        <v>0</v>
      </c>
      <c r="EI10" s="188">
        <f>IFERROR(INDEX('Volume forecast'!$D$8:$DT$200,MATCH($B10,'Volume forecast'!$B$8:$B$200,0),MATCH(EI$4,'Volume forecast'!$D$5:$DT$5,0)),0)</f>
        <v>0</v>
      </c>
      <c r="EJ10" s="138">
        <f>IFERROR(INDEX('Volume forecast'!$D$8:$DT$200,MATCH($B10,'Volume forecast'!$B$8:$B$200,0),MATCH(EJ$4,'Volume forecast'!$D$5:$DT$5,0)),0)</f>
        <v>0</v>
      </c>
      <c r="EK10" s="120">
        <f>IFERROR(INDEX('Volume forecast'!$D$8:$DT$200,MATCH($B10,'Volume forecast'!$B$8:$B$200,0),MATCH(EK$4,'Volume forecast'!$D$5:$DT$5,0)),0)</f>
        <v>0</v>
      </c>
      <c r="EL10" s="119">
        <f>IFERROR(INDEX('Volume forecast'!$D$8:$DT$200,MATCH($B10,'Volume forecast'!$B$8:$B$200,0),MATCH(EL$4,'Volume forecast'!$D$5:$DT$5,0)),0)</f>
        <v>0</v>
      </c>
      <c r="EM10" s="119">
        <f>IFERROR(INDEX('Volume forecast'!$D$8:$DT$200,MATCH($B10,'Volume forecast'!$B$8:$B$200,0),MATCH(EM$4,'Volume forecast'!$D$5:$DT$5,0)),0)</f>
        <v>0</v>
      </c>
      <c r="EN10" s="119">
        <f>IFERROR(INDEX('Volume forecast'!$D$8:$DT$200,MATCH($B10,'Volume forecast'!$B$8:$B$200,0),MATCH(EN$4,'Volume forecast'!$D$5:$DT$5,0)),0)</f>
        <v>0</v>
      </c>
      <c r="EO10" s="119">
        <f>IFERROR(INDEX('Volume forecast'!$D$8:$DT$200,MATCH($B10,'Volume forecast'!$B$8:$B$200,0),MATCH(EO$4,'Volume forecast'!$D$5:$DT$5,0)),0)</f>
        <v>0</v>
      </c>
      <c r="EP10" s="119">
        <f>IFERROR(INDEX('Volume forecast'!$D$8:$DT$200,MATCH($B10,'Volume forecast'!$B$8:$B$200,0),MATCH(EP$4,'Volume forecast'!$D$5:$DT$5,0)),0)</f>
        <v>0</v>
      </c>
      <c r="EQ10" s="119">
        <f>IFERROR(INDEX('Volume forecast'!$D$8:$DT$200,MATCH($B10,'Volume forecast'!$B$8:$B$200,0),MATCH(EQ$4,'Volume forecast'!$D$5:$DT$5,0)),0)</f>
        <v>0</v>
      </c>
      <c r="ER10" s="119">
        <f>IFERROR(INDEX('Volume forecast'!$D$8:$DT$200,MATCH($B10,'Volume forecast'!$B$8:$B$200,0),MATCH(ER$4,'Volume forecast'!$D$5:$DT$5,0)),0)</f>
        <v>0</v>
      </c>
      <c r="ES10" s="119">
        <f>IFERROR(INDEX('Volume forecast'!$D$8:$DT$200,MATCH($B10,'Volume forecast'!$B$8:$B$200,0),MATCH(ES$4,'Volume forecast'!$D$5:$DT$5,0)),0)</f>
        <v>0</v>
      </c>
      <c r="ET10" s="119">
        <f>IFERROR(INDEX('Volume forecast'!$D$8:$DT$200,MATCH($B10,'Volume forecast'!$B$8:$B$200,0),MATCH(ET$4,'Volume forecast'!$D$5:$DT$5,0)),0)</f>
        <v>0</v>
      </c>
      <c r="EU10" s="119">
        <f>IFERROR(INDEX('Volume forecast'!$D$8:$DT$200,MATCH($B10,'Volume forecast'!$B$8:$B$200,0),MATCH(EU$4,'Volume forecast'!$D$5:$DT$5,0)),0)</f>
        <v>0</v>
      </c>
      <c r="EV10" s="119">
        <f>IFERROR(INDEX('Volume forecast'!$D$8:$DT$200,MATCH($B10,'Volume forecast'!$B$8:$B$200,0),MATCH(EV$4,'Volume forecast'!$D$5:$DT$5,0)),0)</f>
        <v>0</v>
      </c>
      <c r="EW10" s="188">
        <f>IFERROR(INDEX('Volume forecast'!$D$8:$DT$200,MATCH($B10,'Volume forecast'!$B$8:$B$200,0),MATCH(EW$4,'Volume forecast'!$D$5:$DT$5,0)),0)</f>
        <v>0</v>
      </c>
      <c r="EX10" s="188">
        <f>IFERROR(INDEX('Volume forecast'!$D$8:$DT$200,MATCH($B10,'Volume forecast'!$B$8:$B$200,0),MATCH(EX$4,'Volume forecast'!$D$5:$DT$5,0)),0)</f>
        <v>0</v>
      </c>
      <c r="EY10" s="188">
        <f>IFERROR(INDEX('Volume forecast'!$D$8:$DT$200,MATCH($B10,'Volume forecast'!$B$8:$B$200,0),MATCH(EY$4,'Volume forecast'!$D$5:$DT$5,0)),0)</f>
        <v>0</v>
      </c>
      <c r="EZ10" s="188">
        <f>IFERROR(INDEX('Volume forecast'!$D$8:$DT$200,MATCH($B10,'Volume forecast'!$B$8:$B$200,0),MATCH(EZ$4,'Volume forecast'!$D$5:$DT$5,0)),0)</f>
        <v>0</v>
      </c>
      <c r="FA10" s="138">
        <f>IFERROR(INDEX('Volume forecast'!$D$8:$DT$200,MATCH($B10,'Volume forecast'!$B$8:$B$200,0),MATCH(FA$4,'Volume forecast'!$D$5:$DT$5,0)),0)</f>
        <v>0</v>
      </c>
      <c r="FB10" s="120">
        <f>IFERROR(INDEX('Volume forecast'!$D$8:$DT$200,MATCH($B10,'Volume forecast'!$B$8:$B$200,0),MATCH(FB$4,'Volume forecast'!$D$5:$DT$5,0)),0)</f>
        <v>0</v>
      </c>
      <c r="FC10" s="119">
        <f>IFERROR(INDEX('Volume forecast'!$D$8:$DT$200,MATCH($B10,'Volume forecast'!$B$8:$B$200,0),MATCH(FC$4,'Volume forecast'!$D$5:$DT$5,0)),0)</f>
        <v>0</v>
      </c>
      <c r="FD10" s="119">
        <f>IFERROR(INDEX('Volume forecast'!$D$8:$DT$200,MATCH($B10,'Volume forecast'!$B$8:$B$200,0),MATCH(FD$4,'Volume forecast'!$D$5:$DT$5,0)),0)</f>
        <v>0</v>
      </c>
      <c r="FE10" s="119">
        <f>IFERROR(INDEX('Volume forecast'!$D$8:$DT$200,MATCH($B10,'Volume forecast'!$B$8:$B$200,0),MATCH(FE$4,'Volume forecast'!$D$5:$DT$5,0)),0)</f>
        <v>0</v>
      </c>
      <c r="FF10" s="119">
        <f>IFERROR(INDEX('Volume forecast'!$D$8:$DT$200,MATCH($B10,'Volume forecast'!$B$8:$B$200,0),MATCH(FF$4,'Volume forecast'!$D$5:$DT$5,0)),0)</f>
        <v>0</v>
      </c>
      <c r="FG10" s="119">
        <f>IFERROR(INDEX('Volume forecast'!$D$8:$DT$200,MATCH($B10,'Volume forecast'!$B$8:$B$200,0),MATCH(FG$4,'Volume forecast'!$D$5:$DT$5,0)),0)</f>
        <v>0</v>
      </c>
      <c r="FH10" s="119">
        <f>IFERROR(INDEX('Volume forecast'!$D$8:$DT$200,MATCH($B10,'Volume forecast'!$B$8:$B$200,0),MATCH(FH$4,'Volume forecast'!$D$5:$DT$5,0)),0)</f>
        <v>0</v>
      </c>
      <c r="FI10" s="119">
        <f>IFERROR(INDEX('Volume forecast'!$D$8:$DT$200,MATCH($B10,'Volume forecast'!$B$8:$B$200,0),MATCH(FI$4,'Volume forecast'!$D$5:$DT$5,0)),0)</f>
        <v>0</v>
      </c>
      <c r="FJ10" s="119">
        <f>IFERROR(INDEX('Volume forecast'!$D$8:$DT$200,MATCH($B10,'Volume forecast'!$B$8:$B$200,0),MATCH(FJ$4,'Volume forecast'!$D$5:$DT$5,0)),0)</f>
        <v>0</v>
      </c>
      <c r="FK10" s="119">
        <f>IFERROR(INDEX('Volume forecast'!$D$8:$DT$200,MATCH($B10,'Volume forecast'!$B$8:$B$200,0),MATCH(FK$4,'Volume forecast'!$D$5:$DT$5,0)),0)</f>
        <v>0</v>
      </c>
      <c r="FL10" s="119">
        <f>IFERROR(INDEX('Volume forecast'!$D$8:$DT$200,MATCH($B10,'Volume forecast'!$B$8:$B$200,0),MATCH(FL$4,'Volume forecast'!$D$5:$DT$5,0)),0)</f>
        <v>0</v>
      </c>
      <c r="FM10" s="119">
        <f>IFERROR(INDEX('Volume forecast'!$D$8:$DT$200,MATCH($B10,'Volume forecast'!$B$8:$B$200,0),MATCH(FM$4,'Volume forecast'!$D$5:$DT$5,0)),0)</f>
        <v>0</v>
      </c>
      <c r="FN10" s="188">
        <f>IFERROR(INDEX('Volume forecast'!$D$8:$DT$200,MATCH($B10,'Volume forecast'!$B$8:$B$200,0),MATCH(FN$4,'Volume forecast'!$D$5:$DT$5,0)),0)</f>
        <v>0</v>
      </c>
      <c r="FO10" s="188">
        <f>IFERROR(INDEX('Volume forecast'!$D$8:$DT$200,MATCH($B10,'Volume forecast'!$B$8:$B$200,0),MATCH(FO$4,'Volume forecast'!$D$5:$DT$5,0)),0)</f>
        <v>0</v>
      </c>
      <c r="FP10" s="188">
        <f>IFERROR(INDEX('Volume forecast'!$D$8:$DT$200,MATCH($B10,'Volume forecast'!$B$8:$B$200,0),MATCH(FP$4,'Volume forecast'!$D$5:$DT$5,0)),0)</f>
        <v>0</v>
      </c>
      <c r="FQ10" s="188">
        <f>IFERROR(INDEX('Volume forecast'!$D$8:$DT$200,MATCH($B10,'Volume forecast'!$B$8:$B$200,0),MATCH(FQ$4,'Volume forecast'!$D$5:$DT$5,0)),0)</f>
        <v>0</v>
      </c>
      <c r="FR10" s="138">
        <f>IFERROR(INDEX('Volume forecast'!$D$8:$DT$200,MATCH($B10,'Volume forecast'!$B$8:$B$200,0),MATCH(FR$4,'Volume forecast'!$D$5:$DT$5,0)),0)</f>
        <v>0</v>
      </c>
      <c r="FS10" s="83">
        <f t="shared" si="23"/>
        <v>0</v>
      </c>
      <c r="FT10" s="82">
        <f t="shared" si="7"/>
        <v>0</v>
      </c>
      <c r="FU10" s="82">
        <f t="shared" si="8"/>
        <v>0</v>
      </c>
      <c r="FV10" s="82">
        <f t="shared" si="9"/>
        <v>0</v>
      </c>
      <c r="FW10" s="82">
        <f t="shared" si="10"/>
        <v>0</v>
      </c>
      <c r="FX10" s="82">
        <f t="shared" si="11"/>
        <v>0</v>
      </c>
      <c r="FY10" s="82">
        <f t="shared" si="12"/>
        <v>0</v>
      </c>
      <c r="FZ10" s="82">
        <f t="shared" si="13"/>
        <v>0</v>
      </c>
      <c r="GA10" s="82">
        <f t="shared" si="14"/>
        <v>0</v>
      </c>
      <c r="GB10" s="82">
        <f t="shared" si="15"/>
        <v>0</v>
      </c>
      <c r="GC10" s="82">
        <f t="shared" si="16"/>
        <v>0</v>
      </c>
      <c r="GD10" s="82">
        <f t="shared" si="17"/>
        <v>0</v>
      </c>
      <c r="GE10" s="82">
        <f t="shared" si="18"/>
        <v>152522.03711433796</v>
      </c>
      <c r="GF10" s="82">
        <f t="shared" si="19"/>
        <v>264702.57110110263</v>
      </c>
      <c r="GG10" s="82">
        <f t="shared" si="20"/>
        <v>384049.05291976611</v>
      </c>
      <c r="GH10" s="82">
        <f t="shared" si="21"/>
        <v>408909.64311545249</v>
      </c>
      <c r="GI10" s="82">
        <f t="shared" si="22"/>
        <v>424168.0560641397</v>
      </c>
      <c r="GJ10" s="84">
        <f t="shared" si="24"/>
        <v>5</v>
      </c>
    </row>
    <row r="11" spans="1:192" ht="13" x14ac:dyDescent="0.3">
      <c r="A11" s="116" t="str">
        <f>IF(ISNUMBER(SEARCH("low",'Volume forecast'!$A12)),"LV",IF(ISNUMBER(SEARCH("high",'Volume forecast'!$A12)),"HV",IF(ISNUMBER(SEARCH("sub",'Volume forecast'!$A12)),"ST","Unmetered")))</f>
        <v>LV</v>
      </c>
      <c r="B11" s="117" t="str">
        <f>'Volume forecast'!B12</f>
        <v>EA115</v>
      </c>
      <c r="C11" s="116" t="str">
        <f>'Volume forecast'!C12</f>
        <v>Residential ToU w/Demand</v>
      </c>
      <c r="D11" s="118" t="s">
        <v>137</v>
      </c>
      <c r="E11" s="119">
        <f>IFERROR(INDEX('Volume forecast'!$D$8:$DT$200,MATCH($B11,'Volume forecast'!$B$8:$B$200,0),MATCH(E$4,'Volume forecast'!$D$5:$DT$5,0)),0)</f>
        <v>0</v>
      </c>
      <c r="F11" s="119">
        <f>IFERROR(INDEX('Volume forecast'!$D$8:$DT$200,MATCH($B11,'Volume forecast'!$B$8:$B$200,0),MATCH(F$4,'Volume forecast'!$D$5:$DT$5,0)),0)</f>
        <v>0</v>
      </c>
      <c r="G11" s="119">
        <f>IFERROR(INDEX('Volume forecast'!$D$8:$DT$200,MATCH($B11,'Volume forecast'!$B$8:$B$200,0),MATCH(G$4,'Volume forecast'!$D$5:$DT$5,0)),0)</f>
        <v>0</v>
      </c>
      <c r="H11" s="119">
        <f>IFERROR(INDEX('Volume forecast'!$D$8:$DT$200,MATCH($B11,'Volume forecast'!$B$8:$B$200,0),MATCH(H$4,'Volume forecast'!$D$5:$DT$5,0)),0)</f>
        <v>0</v>
      </c>
      <c r="I11" s="119">
        <f>IFERROR(INDEX('Volume forecast'!$D$8:$DT$200,MATCH($B11,'Volume forecast'!$B$8:$B$200,0),MATCH(I$4,'Volume forecast'!$D$5:$DT$5,0)),0)</f>
        <v>0</v>
      </c>
      <c r="J11" s="119">
        <f>IFERROR(INDEX('Volume forecast'!$D$8:$DT$200,MATCH($B11,'Volume forecast'!$B$8:$B$200,0),MATCH(J$4,'Volume forecast'!$D$5:$DT$5,0)),0)</f>
        <v>0</v>
      </c>
      <c r="K11" s="119">
        <f>IFERROR(INDEX('Volume forecast'!$D$8:$DT$200,MATCH($B11,'Volume forecast'!$B$8:$B$200,0),MATCH(K$4,'Volume forecast'!$D$5:$DT$5,0)),0)</f>
        <v>0</v>
      </c>
      <c r="L11" s="119">
        <f>IFERROR(INDEX('Volume forecast'!$D$8:$DT$200,MATCH($B11,'Volume forecast'!$B$8:$B$200,0),MATCH(L$4,'Volume forecast'!$D$5:$DT$5,0)),0)</f>
        <v>0</v>
      </c>
      <c r="M11" s="119">
        <f>IFERROR(INDEX('Volume forecast'!$D$8:$DT$200,MATCH($B11,'Volume forecast'!$B$8:$B$200,0),MATCH(M$4,'Volume forecast'!$D$5:$DT$5,0)),0)</f>
        <v>0</v>
      </c>
      <c r="N11" s="119">
        <f>IFERROR(INDEX('Volume forecast'!$D$8:$DT$200,MATCH($B11,'Volume forecast'!$B$8:$B$200,0),MATCH(N$4,'Volume forecast'!$D$5:$DT$5,0)),0)</f>
        <v>0</v>
      </c>
      <c r="O11" s="119">
        <f>IFERROR(INDEX('Volume forecast'!$D$8:$DT$200,MATCH($B11,'Volume forecast'!$B$8:$B$200,0),MATCH(O$4,'Volume forecast'!$D$5:$DT$5,0)),0)</f>
        <v>0</v>
      </c>
      <c r="P11" s="119">
        <f>IFERROR(INDEX('Volume forecast'!$D$8:$DT$200,MATCH($B11,'Volume forecast'!$B$8:$B$200,0),MATCH(P$4,'Volume forecast'!$D$5:$DT$5,0)),0)</f>
        <v>0</v>
      </c>
      <c r="Q11" s="119">
        <f>IFERROR(INDEX('Volume forecast'!$D$8:$DT$200,MATCH($B11,'Volume forecast'!$B$8:$B$200,0),MATCH(Q$4,'Volume forecast'!$D$5:$DT$5,0)),0)</f>
        <v>82.665753424657538</v>
      </c>
      <c r="R11" s="119">
        <f>IFERROR(INDEX('Volume forecast'!$D$8:$DT$200,MATCH($B11,'Volume forecast'!$B$8:$B$200,0),MATCH(R$4,'Volume forecast'!$D$5:$DT$5,0)),0)</f>
        <v>82.665753424657538</v>
      </c>
      <c r="S11" s="119">
        <f>IFERROR(INDEX('Volume forecast'!$D$8:$DT$200,MATCH($B11,'Volume forecast'!$B$8:$B$200,0),MATCH(S$4,'Volume forecast'!$D$5:$DT$5,0)),0)</f>
        <v>82.665753424657538</v>
      </c>
      <c r="T11" s="119">
        <f>IFERROR(INDEX('Volume forecast'!$D$8:$DT$200,MATCH($B11,'Volume forecast'!$B$8:$B$200,0),MATCH(T$4,'Volume forecast'!$D$5:$DT$5,0)),0)</f>
        <v>82.665753424657538</v>
      </c>
      <c r="U11" s="138">
        <f>IFERROR(INDEX('Volume forecast'!$D$8:$DT$200,MATCH($B11,'Volume forecast'!$B$8:$B$200,0),MATCH(U$4,'Volume forecast'!$D$5:$DT$5,0)),0)</f>
        <v>82.665753424657538</v>
      </c>
      <c r="V11" s="120">
        <f>IFERROR(INDEX('Volume forecast'!$D$8:$DT$200,MATCH($B11,'Volume forecast'!$B$8:$B$200,0),MATCH(V$4,'Volume forecast'!$D$5:$DT$5,0)),0)</f>
        <v>0</v>
      </c>
      <c r="W11" s="119">
        <f>IFERROR(INDEX('Volume forecast'!$D$8:$DT$200,MATCH($B11,'Volume forecast'!$B$8:$B$200,0),MATCH(W$4,'Volume forecast'!$D$5:$DT$5,0)),0)</f>
        <v>0</v>
      </c>
      <c r="X11" s="119">
        <f>IFERROR(INDEX('Volume forecast'!$D$8:$DT$200,MATCH($B11,'Volume forecast'!$B$8:$B$200,0),MATCH(X$4,'Volume forecast'!$D$5:$DT$5,0)),0)</f>
        <v>0</v>
      </c>
      <c r="Y11" s="119">
        <f>IFERROR(INDEX('Volume forecast'!$D$8:$DT$200,MATCH($B11,'Volume forecast'!$B$8:$B$200,0),MATCH(Y$4,'Volume forecast'!$D$5:$DT$5,0)),0)</f>
        <v>0</v>
      </c>
      <c r="Z11" s="119">
        <f>IFERROR(INDEX('Volume forecast'!$D$8:$DT$200,MATCH($B11,'Volume forecast'!$B$8:$B$200,0),MATCH(Z$4,'Volume forecast'!$D$5:$DT$5,0)),0)</f>
        <v>0</v>
      </c>
      <c r="AA11" s="119">
        <f>IFERROR(INDEX('Volume forecast'!$D$8:$DT$200,MATCH($B11,'Volume forecast'!$B$8:$B$200,0),MATCH(AA$4,'Volume forecast'!$D$5:$DT$5,0)),0)</f>
        <v>0</v>
      </c>
      <c r="AB11" s="119">
        <f>IFERROR(INDEX('Volume forecast'!$D$8:$DT$200,MATCH($B11,'Volume forecast'!$B$8:$B$200,0),MATCH(AB$4,'Volume forecast'!$D$5:$DT$5,0)),0)</f>
        <v>0</v>
      </c>
      <c r="AC11" s="119">
        <f>IFERROR(INDEX('Volume forecast'!$D$8:$DT$200,MATCH($B11,'Volume forecast'!$B$8:$B$200,0),MATCH(AC$4,'Volume forecast'!$D$5:$DT$5,0)),0)</f>
        <v>0</v>
      </c>
      <c r="AD11" s="119">
        <f>IFERROR(INDEX('Volume forecast'!$D$8:$DT$200,MATCH($B11,'Volume forecast'!$B$8:$B$200,0),MATCH(AD$4,'Volume forecast'!$D$5:$DT$5,0)),0)</f>
        <v>0</v>
      </c>
      <c r="AE11" s="119">
        <f>IFERROR(INDEX('Volume forecast'!$D$8:$DT$200,MATCH($B11,'Volume forecast'!$B$8:$B$200,0),MATCH(AE$4,'Volume forecast'!$D$5:$DT$5,0)),0)</f>
        <v>0</v>
      </c>
      <c r="AF11" s="119">
        <f>IFERROR(INDEX('Volume forecast'!$D$8:$DT$200,MATCH($B11,'Volume forecast'!$B$8:$B$200,0),MATCH(AF$4,'Volume forecast'!$D$5:$DT$5,0)),0)</f>
        <v>0</v>
      </c>
      <c r="AG11" s="119">
        <f>IFERROR(INDEX('Volume forecast'!$D$8:$DT$200,MATCH($B11,'Volume forecast'!$B$8:$B$200,0),MATCH(AG$4,'Volume forecast'!$D$5:$DT$5,0)),0)</f>
        <v>0</v>
      </c>
      <c r="AH11" s="119">
        <f>IFERROR(INDEX('Volume forecast'!$D$8:$DT$200,MATCH($B11,'Volume forecast'!$B$8:$B$200,0),MATCH(AH$4,'Volume forecast'!$D$5:$DT$5,0)),0)</f>
        <v>77.460026866709782</v>
      </c>
      <c r="AI11" s="119">
        <f>IFERROR(INDEX('Volume forecast'!$D$8:$DT$200,MATCH($B11,'Volume forecast'!$B$8:$B$200,0),MATCH(AI$4,'Volume forecast'!$D$5:$DT$5,0)),0)</f>
        <v>78.12656774218388</v>
      </c>
      <c r="AJ11" s="119">
        <f>IFERROR(INDEX('Volume forecast'!$D$8:$DT$200,MATCH($B11,'Volume forecast'!$B$8:$B$200,0),MATCH(AJ$4,'Volume forecast'!$D$5:$DT$5,0)),0)</f>
        <v>79.270858297685777</v>
      </c>
      <c r="AK11" s="119">
        <f>IFERROR(INDEX('Volume forecast'!$D$8:$DT$200,MATCH($B11,'Volume forecast'!$B$8:$B$200,0),MATCH(AK$4,'Volume forecast'!$D$5:$DT$5,0)),0)</f>
        <v>81.289406624004855</v>
      </c>
      <c r="AL11" s="138">
        <f>IFERROR(INDEX('Volume forecast'!$D$8:$DT$200,MATCH($B11,'Volume forecast'!$B$8:$B$200,0),MATCH(AL$4,'Volume forecast'!$D$5:$DT$5,0)),0)</f>
        <v>83.118958588896092</v>
      </c>
      <c r="AM11" s="120">
        <f>IFERROR(INDEX('Volume forecast'!$D$8:$DT$200,MATCH($B11,'Volume forecast'!$B$8:$B$200,0),MATCH(AM$4,'Volume forecast'!$D$5:$DT$5,0)),0)</f>
        <v>0</v>
      </c>
      <c r="AN11" s="119">
        <f>IFERROR(INDEX('Volume forecast'!$D$8:$DT$200,MATCH($B11,'Volume forecast'!$B$8:$B$200,0),MATCH(AN$4,'Volume forecast'!$D$5:$DT$5,0)),0)</f>
        <v>0</v>
      </c>
      <c r="AO11" s="119">
        <f>IFERROR(INDEX('Volume forecast'!$D$8:$DT$200,MATCH($B11,'Volume forecast'!$B$8:$B$200,0),MATCH(AO$4,'Volume forecast'!$D$5:$DT$5,0)),0)</f>
        <v>0</v>
      </c>
      <c r="AP11" s="119">
        <f>IFERROR(INDEX('Volume forecast'!$D$8:$DT$200,MATCH($B11,'Volume forecast'!$B$8:$B$200,0),MATCH(AP$4,'Volume forecast'!$D$5:$DT$5,0)),0)</f>
        <v>0</v>
      </c>
      <c r="AQ11" s="119">
        <f>IFERROR(INDEX('Volume forecast'!$D$8:$DT$200,MATCH($B11,'Volume forecast'!$B$8:$B$200,0),MATCH(AQ$4,'Volume forecast'!$D$5:$DT$5,0)),0)</f>
        <v>0</v>
      </c>
      <c r="AR11" s="119">
        <f>IFERROR(INDEX('Volume forecast'!$D$8:$DT$200,MATCH($B11,'Volume forecast'!$B$8:$B$200,0),MATCH(AR$4,'Volume forecast'!$D$5:$DT$5,0)),0)</f>
        <v>0</v>
      </c>
      <c r="AS11" s="119">
        <f>IFERROR(INDEX('Volume forecast'!$D$8:$DT$200,MATCH($B11,'Volume forecast'!$B$8:$B$200,0),MATCH(AS$4,'Volume forecast'!$D$5:$DT$5,0)),0)</f>
        <v>0</v>
      </c>
      <c r="AT11" s="119">
        <f>IFERROR(INDEX('Volume forecast'!$D$8:$DT$200,MATCH($B11,'Volume forecast'!$B$8:$B$200,0),MATCH(AT$4,'Volume forecast'!$D$5:$DT$5,0)),0)</f>
        <v>0</v>
      </c>
      <c r="AU11" s="119">
        <f>IFERROR(INDEX('Volume forecast'!$D$8:$DT$200,MATCH($B11,'Volume forecast'!$B$8:$B$200,0),MATCH(AU$4,'Volume forecast'!$D$5:$DT$5,0)),0)</f>
        <v>0</v>
      </c>
      <c r="AV11" s="119">
        <f>IFERROR(INDEX('Volume forecast'!$D$8:$DT$200,MATCH($B11,'Volume forecast'!$B$8:$B$200,0),MATCH(AV$4,'Volume forecast'!$D$5:$DT$5,0)),0)</f>
        <v>0</v>
      </c>
      <c r="AW11" s="119">
        <f>IFERROR(INDEX('Volume forecast'!$D$8:$DT$200,MATCH($B11,'Volume forecast'!$B$8:$B$200,0),MATCH(AW$4,'Volume forecast'!$D$5:$DT$5,0)),0)</f>
        <v>0</v>
      </c>
      <c r="AX11" s="119">
        <f>IFERROR(INDEX('Volume forecast'!$D$8:$DT$200,MATCH($B11,'Volume forecast'!$B$8:$B$200,0),MATCH(AX$4,'Volume forecast'!$D$5:$DT$5,0)),0)</f>
        <v>0</v>
      </c>
      <c r="AY11" s="119">
        <f>IFERROR(INDEX('Volume forecast'!$D$8:$DT$200,MATCH($B11,'Volume forecast'!$B$8:$B$200,0),MATCH(AY$4,'Volume forecast'!$D$5:$DT$5,0)),0)</f>
        <v>300.44172233611488</v>
      </c>
      <c r="AZ11" s="119">
        <f>IFERROR(INDEX('Volume forecast'!$D$8:$DT$200,MATCH($B11,'Volume forecast'!$B$8:$B$200,0),MATCH(AZ$4,'Volume forecast'!$D$5:$DT$5,0)),0)</f>
        <v>303.02701305618473</v>
      </c>
      <c r="BA11" s="119">
        <f>IFERROR(INDEX('Volume forecast'!$D$8:$DT$200,MATCH($B11,'Volume forecast'!$B$8:$B$200,0),MATCH(BA$4,'Volume forecast'!$D$5:$DT$5,0)),0)</f>
        <v>307.46533614041914</v>
      </c>
      <c r="BB11" s="119">
        <f>IFERROR(INDEX('Volume forecast'!$D$8:$DT$200,MATCH($B11,'Volume forecast'!$B$8:$B$200,0),MATCH(BB$4,'Volume forecast'!$D$5:$DT$5,0)),0)</f>
        <v>315.29461480593721</v>
      </c>
      <c r="BC11" s="138">
        <f>IFERROR(INDEX('Volume forecast'!$D$8:$DT$200,MATCH($B11,'Volume forecast'!$B$8:$B$200,0),MATCH(BC$4,'Volume forecast'!$D$5:$DT$5,0)),0)</f>
        <v>322.39083934483648</v>
      </c>
      <c r="BD11" s="120">
        <f>IFERROR(INDEX('Volume forecast'!$D$8:$DT$200,MATCH($B11,'Volume forecast'!$B$8:$B$200,0),MATCH(BD$4,'Volume forecast'!$D$5:$DT$5,0)),0)</f>
        <v>0</v>
      </c>
      <c r="BE11" s="119">
        <f>IFERROR(INDEX('Volume forecast'!$D$8:$DT$200,MATCH($B11,'Volume forecast'!$B$8:$B$200,0),MATCH(BE$4,'Volume forecast'!$D$5:$DT$5,0)),0)</f>
        <v>0</v>
      </c>
      <c r="BF11" s="119">
        <f>IFERROR(INDEX('Volume forecast'!$D$8:$DT$200,MATCH($B11,'Volume forecast'!$B$8:$B$200,0),MATCH(BF$4,'Volume forecast'!$D$5:$DT$5,0)),0)</f>
        <v>0</v>
      </c>
      <c r="BG11" s="119">
        <f>IFERROR(INDEX('Volume forecast'!$D$8:$DT$200,MATCH($B11,'Volume forecast'!$B$8:$B$200,0),MATCH(BG$4,'Volume forecast'!$D$5:$DT$5,0)),0)</f>
        <v>0</v>
      </c>
      <c r="BH11" s="119">
        <f>IFERROR(INDEX('Volume forecast'!$D$8:$DT$200,MATCH($B11,'Volume forecast'!$B$8:$B$200,0),MATCH(BH$4,'Volume forecast'!$D$5:$DT$5,0)),0)</f>
        <v>0</v>
      </c>
      <c r="BI11" s="119">
        <f>IFERROR(INDEX('Volume forecast'!$D$8:$DT$200,MATCH($B11,'Volume forecast'!$B$8:$B$200,0),MATCH(BI$4,'Volume forecast'!$D$5:$DT$5,0)),0)</f>
        <v>0</v>
      </c>
      <c r="BJ11" s="119">
        <f>IFERROR(INDEX('Volume forecast'!$D$8:$DT$200,MATCH($B11,'Volume forecast'!$B$8:$B$200,0),MATCH(BJ$4,'Volume forecast'!$D$5:$DT$5,0)),0)</f>
        <v>0</v>
      </c>
      <c r="BK11" s="119">
        <f>IFERROR(INDEX('Volume forecast'!$D$8:$DT$200,MATCH($B11,'Volume forecast'!$B$8:$B$200,0),MATCH(BK$4,'Volume forecast'!$D$5:$DT$5,0)),0)</f>
        <v>0</v>
      </c>
      <c r="BL11" s="119">
        <f>IFERROR(INDEX('Volume forecast'!$D$8:$DT$200,MATCH($B11,'Volume forecast'!$B$8:$B$200,0),MATCH(BL$4,'Volume forecast'!$D$5:$DT$5,0)),0)</f>
        <v>0</v>
      </c>
      <c r="BM11" s="119">
        <f>IFERROR(INDEX('Volume forecast'!$D$8:$DT$200,MATCH($B11,'Volume forecast'!$B$8:$B$200,0),MATCH(BM$4,'Volume forecast'!$D$5:$DT$5,0)),0)</f>
        <v>0</v>
      </c>
      <c r="BN11" s="119">
        <f>IFERROR(INDEX('Volume forecast'!$D$8:$DT$200,MATCH($B11,'Volume forecast'!$B$8:$B$200,0),MATCH(BN$4,'Volume forecast'!$D$5:$DT$5,0)),0)</f>
        <v>0</v>
      </c>
      <c r="BO11" s="119">
        <f>IFERROR(INDEX('Volume forecast'!$D$8:$DT$200,MATCH($B11,'Volume forecast'!$B$8:$B$200,0),MATCH(BO$4,'Volume forecast'!$D$5:$DT$5,0)),0)</f>
        <v>0</v>
      </c>
      <c r="BP11" s="119">
        <f>IFERROR(INDEX('Volume forecast'!$D$8:$DT$200,MATCH($B11,'Volume forecast'!$B$8:$B$200,0),MATCH(BP$4,'Volume forecast'!$D$5:$DT$5,0)),0)</f>
        <v>161.68231841050414</v>
      </c>
      <c r="BQ11" s="119">
        <f>IFERROR(INDEX('Volume forecast'!$D$8:$DT$200,MATCH($B11,'Volume forecast'!$B$8:$B$200,0),MATCH(BQ$4,'Volume forecast'!$D$5:$DT$5,0)),0)</f>
        <v>163.07358921715468</v>
      </c>
      <c r="BR11" s="119">
        <f>IFERROR(INDEX('Volume forecast'!$D$8:$DT$200,MATCH($B11,'Volume forecast'!$B$8:$B$200,0),MATCH(BR$4,'Volume forecast'!$D$5:$DT$5,0)),0)</f>
        <v>165.46206695764332</v>
      </c>
      <c r="BS11" s="119">
        <f>IFERROR(INDEX('Volume forecast'!$D$8:$DT$200,MATCH($B11,'Volume forecast'!$B$8:$B$200,0),MATCH(BS$4,'Volume forecast'!$D$5:$DT$5,0)),0)</f>
        <v>169.67538299204784</v>
      </c>
      <c r="BT11" s="138">
        <f>IFERROR(INDEX('Volume forecast'!$D$8:$DT$200,MATCH($B11,'Volume forecast'!$B$8:$B$200,0),MATCH(BT$4,'Volume forecast'!$D$5:$DT$5,0)),0)</f>
        <v>173.49420691067516</v>
      </c>
      <c r="BU11" s="120">
        <f>IFERROR(INDEX('Volume forecast'!$D$8:$DT$200,MATCH($B11,'Volume forecast'!$B$8:$B$200,0),MATCH(BU$4,'Volume forecast'!$D$5:$DT$5,0)),0)</f>
        <v>0</v>
      </c>
      <c r="BV11" s="119">
        <f>IFERROR(INDEX('Volume forecast'!$D$8:$DT$200,MATCH($B11,'Volume forecast'!$B$8:$B$200,0),MATCH(BV$4,'Volume forecast'!$D$5:$DT$5,0)),0)</f>
        <v>0</v>
      </c>
      <c r="BW11" s="119">
        <f>IFERROR(INDEX('Volume forecast'!$D$8:$DT$200,MATCH($B11,'Volume forecast'!$B$8:$B$200,0),MATCH(BW$4,'Volume forecast'!$D$5:$DT$5,0)),0)</f>
        <v>0</v>
      </c>
      <c r="BX11" s="119">
        <f>IFERROR(INDEX('Volume forecast'!$D$8:$DT$200,MATCH($B11,'Volume forecast'!$B$8:$B$200,0),MATCH(BX$4,'Volume forecast'!$D$5:$DT$5,0)),0)</f>
        <v>0</v>
      </c>
      <c r="BY11" s="119">
        <f>IFERROR(INDEX('Volume forecast'!$D$8:$DT$200,MATCH($B11,'Volume forecast'!$B$8:$B$200,0),MATCH(BY$4,'Volume forecast'!$D$5:$DT$5,0)),0)</f>
        <v>0</v>
      </c>
      <c r="BZ11" s="119">
        <f>IFERROR(INDEX('Volume forecast'!$D$8:$DT$200,MATCH($B11,'Volume forecast'!$B$8:$B$200,0),MATCH(BZ$4,'Volume forecast'!$D$5:$DT$5,0)),0)</f>
        <v>0</v>
      </c>
      <c r="CA11" s="119">
        <f>IFERROR(INDEX('Volume forecast'!$D$8:$DT$200,MATCH($B11,'Volume forecast'!$B$8:$B$200,0),MATCH(CA$4,'Volume forecast'!$D$5:$DT$5,0)),0)</f>
        <v>0</v>
      </c>
      <c r="CB11" s="119">
        <f>IFERROR(INDEX('Volume forecast'!$D$8:$DT$200,MATCH($B11,'Volume forecast'!$B$8:$B$200,0),MATCH(CB$4,'Volume forecast'!$D$5:$DT$5,0)),0)</f>
        <v>0</v>
      </c>
      <c r="CC11" s="119">
        <f>IFERROR(INDEX('Volume forecast'!$D$8:$DT$200,MATCH($B11,'Volume forecast'!$B$8:$B$200,0),MATCH(CC$4,'Volume forecast'!$D$5:$DT$5,0)),0)</f>
        <v>0</v>
      </c>
      <c r="CD11" s="119">
        <f>IFERROR(INDEX('Volume forecast'!$D$8:$DT$200,MATCH($B11,'Volume forecast'!$B$8:$B$200,0),MATCH(CD$4,'Volume forecast'!$D$5:$DT$5,0)),0)</f>
        <v>0</v>
      </c>
      <c r="CE11" s="119">
        <f>IFERROR(INDEX('Volume forecast'!$D$8:$DT$200,MATCH($B11,'Volume forecast'!$B$8:$B$200,0),MATCH(CE$4,'Volume forecast'!$D$5:$DT$5,0)),0)</f>
        <v>0</v>
      </c>
      <c r="CF11" s="119">
        <f>IFERROR(INDEX('Volume forecast'!$D$8:$DT$200,MATCH($B11,'Volume forecast'!$B$8:$B$200,0),MATCH(CF$4,'Volume forecast'!$D$5:$DT$5,0)),0)</f>
        <v>0</v>
      </c>
      <c r="CG11" s="188">
        <f>IFERROR(INDEX('Volume forecast'!$D$8:$DT$200,MATCH($B11,'Volume forecast'!$B$8:$B$200,0),MATCH(CG$4,'Volume forecast'!$D$5:$DT$5,0)),0)</f>
        <v>0</v>
      </c>
      <c r="CH11" s="188">
        <f>IFERROR(INDEX('Volume forecast'!$D$8:$DT$200,MATCH($B11,'Volume forecast'!$B$8:$B$200,0),MATCH(CH$4,'Volume forecast'!$D$5:$DT$5,0)),0)</f>
        <v>0</v>
      </c>
      <c r="CI11" s="188">
        <f>IFERROR(INDEX('Volume forecast'!$D$8:$DT$200,MATCH($B11,'Volume forecast'!$B$8:$B$200,0),MATCH(CI$4,'Volume forecast'!$D$5:$DT$5,0)),0)</f>
        <v>0</v>
      </c>
      <c r="CJ11" s="188">
        <f>IFERROR(INDEX('Volume forecast'!$D$8:$DT$200,MATCH($B11,'Volume forecast'!$B$8:$B$200,0),MATCH(CJ$4,'Volume forecast'!$D$5:$DT$5,0)),0)</f>
        <v>0</v>
      </c>
      <c r="CK11" s="138">
        <f>IFERROR(INDEX('Volume forecast'!$D$8:$DT$200,MATCH($B11,'Volume forecast'!$B$8:$B$200,0),MATCH(CK$4,'Volume forecast'!$D$5:$DT$5,0)),0)</f>
        <v>0</v>
      </c>
      <c r="CL11" s="120">
        <f>IFERROR(INDEX('Volume forecast'!$D$8:$DT$200,MATCH($B11,'Volume forecast'!$B$8:$B$200,0),MATCH(CL$4,'Volume forecast'!$D$5:$DT$5,0)),0)</f>
        <v>0</v>
      </c>
      <c r="CM11" s="119">
        <f>IFERROR(INDEX('Volume forecast'!$D$8:$DT$200,MATCH($B11,'Volume forecast'!$B$8:$B$200,0),MATCH(CM$4,'Volume forecast'!$D$5:$DT$5,0)),0)</f>
        <v>0</v>
      </c>
      <c r="CN11" s="119">
        <f>IFERROR(INDEX('Volume forecast'!$D$8:$DT$200,MATCH($B11,'Volume forecast'!$B$8:$B$200,0),MATCH(CN$4,'Volume forecast'!$D$5:$DT$5,0)),0)</f>
        <v>0</v>
      </c>
      <c r="CO11" s="119">
        <f>IFERROR(INDEX('Volume forecast'!$D$8:$DT$200,MATCH($B11,'Volume forecast'!$B$8:$B$200,0),MATCH(CO$4,'Volume forecast'!$D$5:$DT$5,0)),0)</f>
        <v>0</v>
      </c>
      <c r="CP11" s="119">
        <f>IFERROR(INDEX('Volume forecast'!$D$8:$DT$200,MATCH($B11,'Volume forecast'!$B$8:$B$200,0),MATCH(CP$4,'Volume forecast'!$D$5:$DT$5,0)),0)</f>
        <v>0</v>
      </c>
      <c r="CQ11" s="119">
        <f>IFERROR(INDEX('Volume forecast'!$D$8:$DT$200,MATCH($B11,'Volume forecast'!$B$8:$B$200,0),MATCH(CQ$4,'Volume forecast'!$D$5:$DT$5,0)),0)</f>
        <v>0</v>
      </c>
      <c r="CR11" s="119">
        <f>IFERROR(INDEX('Volume forecast'!$D$8:$DT$200,MATCH($B11,'Volume forecast'!$B$8:$B$200,0),MATCH(CR$4,'Volume forecast'!$D$5:$DT$5,0)),0)</f>
        <v>0</v>
      </c>
      <c r="CS11" s="119">
        <f>IFERROR(INDEX('Volume forecast'!$D$8:$DT$200,MATCH($B11,'Volume forecast'!$B$8:$B$200,0),MATCH(CS$4,'Volume forecast'!$D$5:$DT$5,0)),0)</f>
        <v>0</v>
      </c>
      <c r="CT11" s="119">
        <f>IFERROR(INDEX('Volume forecast'!$D$8:$DT$200,MATCH($B11,'Volume forecast'!$B$8:$B$200,0),MATCH(CT$4,'Volume forecast'!$D$5:$DT$5,0)),0)</f>
        <v>0</v>
      </c>
      <c r="CU11" s="119">
        <f>IFERROR(INDEX('Volume forecast'!$D$8:$DT$200,MATCH($B11,'Volume forecast'!$B$8:$B$200,0),MATCH(CU$4,'Volume forecast'!$D$5:$DT$5,0)),0)</f>
        <v>0</v>
      </c>
      <c r="CV11" s="119">
        <f>IFERROR(INDEX('Volume forecast'!$D$8:$DT$200,MATCH($B11,'Volume forecast'!$B$8:$B$200,0),MATCH(CV$4,'Volume forecast'!$D$5:$DT$5,0)),0)</f>
        <v>0</v>
      </c>
      <c r="CW11" s="119">
        <f>IFERROR(INDEX('Volume forecast'!$D$8:$DT$200,MATCH($B11,'Volume forecast'!$B$8:$B$200,0),MATCH(CW$4,'Volume forecast'!$D$5:$DT$5,0)),0)</f>
        <v>0</v>
      </c>
      <c r="CX11" s="188">
        <f>IFERROR(INDEX('Volume forecast'!$D$8:$DT$200,MATCH($B11,'Volume forecast'!$B$8:$B$200,0),MATCH(CX$4,'Volume forecast'!$D$5:$DT$5,0)),0)</f>
        <v>84177.211373414146</v>
      </c>
      <c r="CY11" s="188">
        <f>IFERROR(INDEX('Volume forecast'!$D$8:$DT$200,MATCH($B11,'Volume forecast'!$B$8:$B$200,0),MATCH(CY$4,'Volume forecast'!$D$5:$DT$5,0)),0)</f>
        <v>84901.553391270048</v>
      </c>
      <c r="CZ11" s="188">
        <f>IFERROR(INDEX('Volume forecast'!$D$8:$DT$200,MATCH($B11,'Volume forecast'!$B$8:$B$200,0),MATCH(CZ$4,'Volume forecast'!$D$5:$DT$5,0)),0)</f>
        <v>86145.074622276501</v>
      </c>
      <c r="DA11" s="188">
        <f>IFERROR(INDEX('Volume forecast'!$D$8:$DT$200,MATCH($B11,'Volume forecast'!$B$8:$B$200,0),MATCH(DA$4,'Volume forecast'!$D$5:$DT$5,0)),0)</f>
        <v>88338.667576025357</v>
      </c>
      <c r="DB11" s="138">
        <f>IFERROR(INDEX('Volume forecast'!$D$8:$DT$200,MATCH($B11,'Volume forecast'!$B$8:$B$200,0),MATCH(DB$4,'Volume forecast'!$D$5:$DT$5,0)),0)</f>
        <v>90326.874767488189</v>
      </c>
      <c r="DC11" s="120">
        <f>IFERROR(INDEX('Volume forecast'!$D$8:$DT$200,MATCH($B11,'Volume forecast'!$B$8:$B$200,0),MATCH(DC$4,'Volume forecast'!$D$5:$DT$5,0)),0)</f>
        <v>0</v>
      </c>
      <c r="DD11" s="119">
        <f>IFERROR(INDEX('Volume forecast'!$D$8:$DT$200,MATCH($B11,'Volume forecast'!$B$8:$B$200,0),MATCH(DD$4,'Volume forecast'!$D$5:$DT$5,0)),0)</f>
        <v>0</v>
      </c>
      <c r="DE11" s="119">
        <f>IFERROR(INDEX('Volume forecast'!$D$8:$DT$200,MATCH($B11,'Volume forecast'!$B$8:$B$200,0),MATCH(DE$4,'Volume forecast'!$D$5:$DT$5,0)),0)</f>
        <v>0</v>
      </c>
      <c r="DF11" s="119">
        <f>IFERROR(INDEX('Volume forecast'!$D$8:$DT$200,MATCH($B11,'Volume forecast'!$B$8:$B$200,0),MATCH(DF$4,'Volume forecast'!$D$5:$DT$5,0)),0)</f>
        <v>0</v>
      </c>
      <c r="DG11" s="119">
        <f>IFERROR(INDEX('Volume forecast'!$D$8:$DT$200,MATCH($B11,'Volume forecast'!$B$8:$B$200,0),MATCH(DG$4,'Volume forecast'!$D$5:$DT$5,0)),0)</f>
        <v>0</v>
      </c>
      <c r="DH11" s="119">
        <f>IFERROR(INDEX('Volume forecast'!$D$8:$DT$200,MATCH($B11,'Volume forecast'!$B$8:$B$200,0),MATCH(DH$4,'Volume forecast'!$D$5:$DT$5,0)),0)</f>
        <v>0</v>
      </c>
      <c r="DI11" s="119">
        <f>IFERROR(INDEX('Volume forecast'!$D$8:$DT$200,MATCH($B11,'Volume forecast'!$B$8:$B$200,0),MATCH(DI$4,'Volume forecast'!$D$5:$DT$5,0)),0)</f>
        <v>0</v>
      </c>
      <c r="DJ11" s="119">
        <f>IFERROR(INDEX('Volume forecast'!$D$8:$DT$200,MATCH($B11,'Volume forecast'!$B$8:$B$200,0),MATCH(DJ$4,'Volume forecast'!$D$5:$DT$5,0)),0)</f>
        <v>0</v>
      </c>
      <c r="DK11" s="119">
        <f>IFERROR(INDEX('Volume forecast'!$D$8:$DT$200,MATCH($B11,'Volume forecast'!$B$8:$B$200,0),MATCH(DK$4,'Volume forecast'!$D$5:$DT$5,0)),0)</f>
        <v>0</v>
      </c>
      <c r="DL11" s="119">
        <f>IFERROR(INDEX('Volume forecast'!$D$8:$DT$200,MATCH($B11,'Volume forecast'!$B$8:$B$200,0),MATCH(DL$4,'Volume forecast'!$D$5:$DT$5,0)),0)</f>
        <v>0</v>
      </c>
      <c r="DM11" s="119">
        <f>IFERROR(INDEX('Volume forecast'!$D$8:$DT$200,MATCH($B11,'Volume forecast'!$B$8:$B$200,0),MATCH(DM$4,'Volume forecast'!$D$5:$DT$5,0)),0)</f>
        <v>0</v>
      </c>
      <c r="DN11" s="119">
        <f>IFERROR(INDEX('Volume forecast'!$D$8:$DT$200,MATCH($B11,'Volume forecast'!$B$8:$B$200,0),MATCH(DN$4,'Volume forecast'!$D$5:$DT$5,0)),0)</f>
        <v>0</v>
      </c>
      <c r="DO11" s="188">
        <f>IFERROR(INDEX('Volume forecast'!$D$8:$DT$200,MATCH($B11,'Volume forecast'!$B$8:$B$200,0),MATCH(DO$4,'Volume forecast'!$D$5:$DT$5,0)),0)</f>
        <v>39806.765169170685</v>
      </c>
      <c r="DP11" s="188">
        <f>IFERROR(INDEX('Volume forecast'!$D$8:$DT$200,MATCH($B11,'Volume forecast'!$B$8:$B$200,0),MATCH(DP$4,'Volume forecast'!$D$5:$DT$5,0)),0)</f>
        <v>40149.301018678038</v>
      </c>
      <c r="DQ11" s="188">
        <f>IFERROR(INDEX('Volume forecast'!$D$8:$DT$200,MATCH($B11,'Volume forecast'!$B$8:$B$200,0),MATCH(DQ$4,'Volume forecast'!$D$5:$DT$5,0)),0)</f>
        <v>40737.352782545167</v>
      </c>
      <c r="DR11" s="188">
        <f>IFERROR(INDEX('Volume forecast'!$D$8:$DT$200,MATCH($B11,'Volume forecast'!$B$8:$B$200,0),MATCH(DR$4,'Volume forecast'!$D$5:$DT$5,0)),0)</f>
        <v>41774.686262259456</v>
      </c>
      <c r="DS11" s="138">
        <f>IFERROR(INDEX('Volume forecast'!$D$8:$DT$200,MATCH($B11,'Volume forecast'!$B$8:$B$200,0),MATCH(DS$4,'Volume forecast'!$D$5:$DT$5,0)),0)</f>
        <v>42714.894371876311</v>
      </c>
      <c r="DT11" s="120">
        <f>IFERROR(INDEX('Volume forecast'!$D$8:$DT$200,MATCH($B11,'Volume forecast'!$B$8:$B$200,0),MATCH(DT$4,'Volume forecast'!$D$5:$DT$5,0)),0)</f>
        <v>0</v>
      </c>
      <c r="DU11" s="119">
        <f>IFERROR(INDEX('Volume forecast'!$D$8:$DT$200,MATCH($B11,'Volume forecast'!$B$8:$B$200,0),MATCH(DU$4,'Volume forecast'!$D$5:$DT$5,0)),0)</f>
        <v>0</v>
      </c>
      <c r="DV11" s="119">
        <f>IFERROR(INDEX('Volume forecast'!$D$8:$DT$200,MATCH($B11,'Volume forecast'!$B$8:$B$200,0),MATCH(DV$4,'Volume forecast'!$D$5:$DT$5,0)),0)</f>
        <v>0</v>
      </c>
      <c r="DW11" s="119">
        <f>IFERROR(INDEX('Volume forecast'!$D$8:$DT$200,MATCH($B11,'Volume forecast'!$B$8:$B$200,0),MATCH(DW$4,'Volume forecast'!$D$5:$DT$5,0)),0)</f>
        <v>0</v>
      </c>
      <c r="DX11" s="119">
        <f>IFERROR(INDEX('Volume forecast'!$D$8:$DT$200,MATCH($B11,'Volume forecast'!$B$8:$B$200,0),MATCH(DX$4,'Volume forecast'!$D$5:$DT$5,0)),0)</f>
        <v>0</v>
      </c>
      <c r="DY11" s="119">
        <f>IFERROR(INDEX('Volume forecast'!$D$8:$DT$200,MATCH($B11,'Volume forecast'!$B$8:$B$200,0),MATCH(DY$4,'Volume forecast'!$D$5:$DT$5,0)),0)</f>
        <v>0</v>
      </c>
      <c r="DZ11" s="119">
        <f>IFERROR(INDEX('Volume forecast'!$D$8:$DT$200,MATCH($B11,'Volume forecast'!$B$8:$B$200,0),MATCH(DZ$4,'Volume forecast'!$D$5:$DT$5,0)),0)</f>
        <v>0</v>
      </c>
      <c r="EA11" s="119">
        <f>IFERROR(INDEX('Volume forecast'!$D$8:$DT$200,MATCH($B11,'Volume forecast'!$B$8:$B$200,0),MATCH(EA$4,'Volume forecast'!$D$5:$DT$5,0)),0)</f>
        <v>0</v>
      </c>
      <c r="EB11" s="119">
        <f>IFERROR(INDEX('Volume forecast'!$D$8:$DT$200,MATCH($B11,'Volume forecast'!$B$8:$B$200,0),MATCH(EB$4,'Volume forecast'!$D$5:$DT$5,0)),0)</f>
        <v>0</v>
      </c>
      <c r="EC11" s="119">
        <f>IFERROR(INDEX('Volume forecast'!$D$8:$DT$200,MATCH($B11,'Volume forecast'!$B$8:$B$200,0),MATCH(EC$4,'Volume forecast'!$D$5:$DT$5,0)),0)</f>
        <v>0</v>
      </c>
      <c r="ED11" s="119">
        <f>IFERROR(INDEX('Volume forecast'!$D$8:$DT$200,MATCH($B11,'Volume forecast'!$B$8:$B$200,0),MATCH(ED$4,'Volume forecast'!$D$5:$DT$5,0)),0)</f>
        <v>0</v>
      </c>
      <c r="EE11" s="119">
        <f>IFERROR(INDEX('Volume forecast'!$D$8:$DT$200,MATCH($B11,'Volume forecast'!$B$8:$B$200,0),MATCH(EE$4,'Volume forecast'!$D$5:$DT$5,0)),0)</f>
        <v>0</v>
      </c>
      <c r="EF11" s="188">
        <f>IFERROR(INDEX('Volume forecast'!$D$8:$DT$200,MATCH($B11,'Volume forecast'!$B$8:$B$200,0),MATCH(EF$4,'Volume forecast'!$D$5:$DT$5,0)),0)</f>
        <v>0</v>
      </c>
      <c r="EG11" s="188">
        <f>IFERROR(INDEX('Volume forecast'!$D$8:$DT$200,MATCH($B11,'Volume forecast'!$B$8:$B$200,0),MATCH(EG$4,'Volume forecast'!$D$5:$DT$5,0)),0)</f>
        <v>0</v>
      </c>
      <c r="EH11" s="188">
        <f>IFERROR(INDEX('Volume forecast'!$D$8:$DT$200,MATCH($B11,'Volume forecast'!$B$8:$B$200,0),MATCH(EH$4,'Volume forecast'!$D$5:$DT$5,0)),0)</f>
        <v>0</v>
      </c>
      <c r="EI11" s="188">
        <f>IFERROR(INDEX('Volume forecast'!$D$8:$DT$200,MATCH($B11,'Volume forecast'!$B$8:$B$200,0),MATCH(EI$4,'Volume forecast'!$D$5:$DT$5,0)),0)</f>
        <v>0</v>
      </c>
      <c r="EJ11" s="138">
        <f>IFERROR(INDEX('Volume forecast'!$D$8:$DT$200,MATCH($B11,'Volume forecast'!$B$8:$B$200,0),MATCH(EJ$4,'Volume forecast'!$D$5:$DT$5,0)),0)</f>
        <v>0</v>
      </c>
      <c r="EK11" s="120">
        <f>IFERROR(INDEX('Volume forecast'!$D$8:$DT$200,MATCH($B11,'Volume forecast'!$B$8:$B$200,0),MATCH(EK$4,'Volume forecast'!$D$5:$DT$5,0)),0)</f>
        <v>0</v>
      </c>
      <c r="EL11" s="119">
        <f>IFERROR(INDEX('Volume forecast'!$D$8:$DT$200,MATCH($B11,'Volume forecast'!$B$8:$B$200,0),MATCH(EL$4,'Volume forecast'!$D$5:$DT$5,0)),0)</f>
        <v>0</v>
      </c>
      <c r="EM11" s="119">
        <f>IFERROR(INDEX('Volume forecast'!$D$8:$DT$200,MATCH($B11,'Volume forecast'!$B$8:$B$200,0),MATCH(EM$4,'Volume forecast'!$D$5:$DT$5,0)),0)</f>
        <v>0</v>
      </c>
      <c r="EN11" s="119">
        <f>IFERROR(INDEX('Volume forecast'!$D$8:$DT$200,MATCH($B11,'Volume forecast'!$B$8:$B$200,0),MATCH(EN$4,'Volume forecast'!$D$5:$DT$5,0)),0)</f>
        <v>0</v>
      </c>
      <c r="EO11" s="119">
        <f>IFERROR(INDEX('Volume forecast'!$D$8:$DT$200,MATCH($B11,'Volume forecast'!$B$8:$B$200,0),MATCH(EO$4,'Volume forecast'!$D$5:$DT$5,0)),0)</f>
        <v>0</v>
      </c>
      <c r="EP11" s="119">
        <f>IFERROR(INDEX('Volume forecast'!$D$8:$DT$200,MATCH($B11,'Volume forecast'!$B$8:$B$200,0),MATCH(EP$4,'Volume forecast'!$D$5:$DT$5,0)),0)</f>
        <v>0</v>
      </c>
      <c r="EQ11" s="119">
        <f>IFERROR(INDEX('Volume forecast'!$D$8:$DT$200,MATCH($B11,'Volume forecast'!$B$8:$B$200,0),MATCH(EQ$4,'Volume forecast'!$D$5:$DT$5,0)),0)</f>
        <v>0</v>
      </c>
      <c r="ER11" s="119">
        <f>IFERROR(INDEX('Volume forecast'!$D$8:$DT$200,MATCH($B11,'Volume forecast'!$B$8:$B$200,0),MATCH(ER$4,'Volume forecast'!$D$5:$DT$5,0)),0)</f>
        <v>0</v>
      </c>
      <c r="ES11" s="119">
        <f>IFERROR(INDEX('Volume forecast'!$D$8:$DT$200,MATCH($B11,'Volume forecast'!$B$8:$B$200,0),MATCH(ES$4,'Volume forecast'!$D$5:$DT$5,0)),0)</f>
        <v>0</v>
      </c>
      <c r="ET11" s="119">
        <f>IFERROR(INDEX('Volume forecast'!$D$8:$DT$200,MATCH($B11,'Volume forecast'!$B$8:$B$200,0),MATCH(ET$4,'Volume forecast'!$D$5:$DT$5,0)),0)</f>
        <v>0</v>
      </c>
      <c r="EU11" s="119">
        <f>IFERROR(INDEX('Volume forecast'!$D$8:$DT$200,MATCH($B11,'Volume forecast'!$B$8:$B$200,0),MATCH(EU$4,'Volume forecast'!$D$5:$DT$5,0)),0)</f>
        <v>0</v>
      </c>
      <c r="EV11" s="119">
        <f>IFERROR(INDEX('Volume forecast'!$D$8:$DT$200,MATCH($B11,'Volume forecast'!$B$8:$B$200,0),MATCH(EV$4,'Volume forecast'!$D$5:$DT$5,0)),0)</f>
        <v>0</v>
      </c>
      <c r="EW11" s="188">
        <f>IFERROR(INDEX('Volume forecast'!$D$8:$DT$200,MATCH($B11,'Volume forecast'!$B$8:$B$200,0),MATCH(EW$4,'Volume forecast'!$D$5:$DT$5,0)),0)</f>
        <v>0</v>
      </c>
      <c r="EX11" s="188">
        <f>IFERROR(INDEX('Volume forecast'!$D$8:$DT$200,MATCH($B11,'Volume forecast'!$B$8:$B$200,0),MATCH(EX$4,'Volume forecast'!$D$5:$DT$5,0)),0)</f>
        <v>0</v>
      </c>
      <c r="EY11" s="188">
        <f>IFERROR(INDEX('Volume forecast'!$D$8:$DT$200,MATCH($B11,'Volume forecast'!$B$8:$B$200,0),MATCH(EY$4,'Volume forecast'!$D$5:$DT$5,0)),0)</f>
        <v>0</v>
      </c>
      <c r="EZ11" s="188">
        <f>IFERROR(INDEX('Volume forecast'!$D$8:$DT$200,MATCH($B11,'Volume forecast'!$B$8:$B$200,0),MATCH(EZ$4,'Volume forecast'!$D$5:$DT$5,0)),0)</f>
        <v>0</v>
      </c>
      <c r="FA11" s="138">
        <f>IFERROR(INDEX('Volume forecast'!$D$8:$DT$200,MATCH($B11,'Volume forecast'!$B$8:$B$200,0),MATCH(FA$4,'Volume forecast'!$D$5:$DT$5,0)),0)</f>
        <v>0</v>
      </c>
      <c r="FB11" s="120">
        <f>IFERROR(INDEX('Volume forecast'!$D$8:$DT$200,MATCH($B11,'Volume forecast'!$B$8:$B$200,0),MATCH(FB$4,'Volume forecast'!$D$5:$DT$5,0)),0)</f>
        <v>0</v>
      </c>
      <c r="FC11" s="119">
        <f>IFERROR(INDEX('Volume forecast'!$D$8:$DT$200,MATCH($B11,'Volume forecast'!$B$8:$B$200,0),MATCH(FC$4,'Volume forecast'!$D$5:$DT$5,0)),0)</f>
        <v>0</v>
      </c>
      <c r="FD11" s="119">
        <f>IFERROR(INDEX('Volume forecast'!$D$8:$DT$200,MATCH($B11,'Volume forecast'!$B$8:$B$200,0),MATCH(FD$4,'Volume forecast'!$D$5:$DT$5,0)),0)</f>
        <v>0</v>
      </c>
      <c r="FE11" s="119">
        <f>IFERROR(INDEX('Volume forecast'!$D$8:$DT$200,MATCH($B11,'Volume forecast'!$B$8:$B$200,0),MATCH(FE$4,'Volume forecast'!$D$5:$DT$5,0)),0)</f>
        <v>0</v>
      </c>
      <c r="FF11" s="119">
        <f>IFERROR(INDEX('Volume forecast'!$D$8:$DT$200,MATCH($B11,'Volume forecast'!$B$8:$B$200,0),MATCH(FF$4,'Volume forecast'!$D$5:$DT$5,0)),0)</f>
        <v>0</v>
      </c>
      <c r="FG11" s="119">
        <f>IFERROR(INDEX('Volume forecast'!$D$8:$DT$200,MATCH($B11,'Volume forecast'!$B$8:$B$200,0),MATCH(FG$4,'Volume forecast'!$D$5:$DT$5,0)),0)</f>
        <v>0</v>
      </c>
      <c r="FH11" s="119">
        <f>IFERROR(INDEX('Volume forecast'!$D$8:$DT$200,MATCH($B11,'Volume forecast'!$B$8:$B$200,0),MATCH(FH$4,'Volume forecast'!$D$5:$DT$5,0)),0)</f>
        <v>0</v>
      </c>
      <c r="FI11" s="119">
        <f>IFERROR(INDEX('Volume forecast'!$D$8:$DT$200,MATCH($B11,'Volume forecast'!$B$8:$B$200,0),MATCH(FI$4,'Volume forecast'!$D$5:$DT$5,0)),0)</f>
        <v>0</v>
      </c>
      <c r="FJ11" s="119">
        <f>IFERROR(INDEX('Volume forecast'!$D$8:$DT$200,MATCH($B11,'Volume forecast'!$B$8:$B$200,0),MATCH(FJ$4,'Volume forecast'!$D$5:$DT$5,0)),0)</f>
        <v>0</v>
      </c>
      <c r="FK11" s="119">
        <f>IFERROR(INDEX('Volume forecast'!$D$8:$DT$200,MATCH($B11,'Volume forecast'!$B$8:$B$200,0),MATCH(FK$4,'Volume forecast'!$D$5:$DT$5,0)),0)</f>
        <v>0</v>
      </c>
      <c r="FL11" s="119">
        <f>IFERROR(INDEX('Volume forecast'!$D$8:$DT$200,MATCH($B11,'Volume forecast'!$B$8:$B$200,0),MATCH(FL$4,'Volume forecast'!$D$5:$DT$5,0)),0)</f>
        <v>0</v>
      </c>
      <c r="FM11" s="119">
        <f>IFERROR(INDEX('Volume forecast'!$D$8:$DT$200,MATCH($B11,'Volume forecast'!$B$8:$B$200,0),MATCH(FM$4,'Volume forecast'!$D$5:$DT$5,0)),0)</f>
        <v>0</v>
      </c>
      <c r="FN11" s="188">
        <f>IFERROR(INDEX('Volume forecast'!$D$8:$DT$200,MATCH($B11,'Volume forecast'!$B$8:$B$200,0),MATCH(FN$4,'Volume forecast'!$D$5:$DT$5,0)),0)</f>
        <v>0</v>
      </c>
      <c r="FO11" s="188">
        <f>IFERROR(INDEX('Volume forecast'!$D$8:$DT$200,MATCH($B11,'Volume forecast'!$B$8:$B$200,0),MATCH(FO$4,'Volume forecast'!$D$5:$DT$5,0)),0)</f>
        <v>0</v>
      </c>
      <c r="FP11" s="188">
        <f>IFERROR(INDEX('Volume forecast'!$D$8:$DT$200,MATCH($B11,'Volume forecast'!$B$8:$B$200,0),MATCH(FP$4,'Volume forecast'!$D$5:$DT$5,0)),0)</f>
        <v>0</v>
      </c>
      <c r="FQ11" s="188">
        <f>IFERROR(INDEX('Volume forecast'!$D$8:$DT$200,MATCH($B11,'Volume forecast'!$B$8:$B$200,0),MATCH(FQ$4,'Volume forecast'!$D$5:$DT$5,0)),0)</f>
        <v>0</v>
      </c>
      <c r="FR11" s="138">
        <f>IFERROR(INDEX('Volume forecast'!$D$8:$DT$200,MATCH($B11,'Volume forecast'!$B$8:$B$200,0),MATCH(FR$4,'Volume forecast'!$D$5:$DT$5,0)),0)</f>
        <v>0</v>
      </c>
      <c r="FS11" s="83">
        <f t="shared" si="23"/>
        <v>0</v>
      </c>
      <c r="FT11" s="82">
        <f t="shared" si="7"/>
        <v>0</v>
      </c>
      <c r="FU11" s="82">
        <f t="shared" si="8"/>
        <v>0</v>
      </c>
      <c r="FV11" s="82">
        <f t="shared" si="9"/>
        <v>0</v>
      </c>
      <c r="FW11" s="82">
        <f t="shared" si="10"/>
        <v>0</v>
      </c>
      <c r="FX11" s="82">
        <f t="shared" si="11"/>
        <v>0</v>
      </c>
      <c r="FY11" s="82">
        <f t="shared" si="12"/>
        <v>0</v>
      </c>
      <c r="FZ11" s="82">
        <f t="shared" si="13"/>
        <v>0</v>
      </c>
      <c r="GA11" s="82">
        <f t="shared" si="14"/>
        <v>0</v>
      </c>
      <c r="GB11" s="82">
        <f t="shared" si="15"/>
        <v>0</v>
      </c>
      <c r="GC11" s="82">
        <f t="shared" si="16"/>
        <v>0</v>
      </c>
      <c r="GD11" s="82">
        <f t="shared" si="17"/>
        <v>0</v>
      </c>
      <c r="GE11" s="82">
        <f t="shared" si="18"/>
        <v>539.58406761332878</v>
      </c>
      <c r="GF11" s="82">
        <f t="shared" si="19"/>
        <v>544.22717001552326</v>
      </c>
      <c r="GG11" s="82">
        <f t="shared" si="20"/>
        <v>552.1982613957482</v>
      </c>
      <c r="GH11" s="82">
        <f t="shared" si="21"/>
        <v>566.25940442198998</v>
      </c>
      <c r="GI11" s="82">
        <f t="shared" si="22"/>
        <v>579.00400484440775</v>
      </c>
      <c r="GJ11" s="84">
        <f t="shared" si="24"/>
        <v>6</v>
      </c>
    </row>
    <row r="12" spans="1:192" ht="13" x14ac:dyDescent="0.3">
      <c r="A12" s="116" t="str">
        <f>IF(ISNUMBER(SEARCH("low",'Volume forecast'!$A13)),"LV",IF(ISNUMBER(SEARCH("high",'Volume forecast'!$A13)),"HV",IF(ISNUMBER(SEARCH("sub",'Volume forecast'!$A13)),"ST","Unmetered")))</f>
        <v>LV</v>
      </c>
      <c r="B12" s="117" t="str">
        <f>'Volume forecast'!B13</f>
        <v>EA116</v>
      </c>
      <c r="C12" s="116" t="str">
        <f>'Volume forecast'!C13</f>
        <v>Residential Demand</v>
      </c>
      <c r="D12" s="118" t="s">
        <v>137</v>
      </c>
      <c r="E12" s="119">
        <f>IFERROR(INDEX('Volume forecast'!$D$8:$DT$200,MATCH($B12,'Volume forecast'!$B$8:$B$200,0),MATCH(E$4,'Volume forecast'!$D$5:$DT$5,0)),0)</f>
        <v>0</v>
      </c>
      <c r="F12" s="119">
        <f>IFERROR(INDEX('Volume forecast'!$D$8:$DT$200,MATCH($B12,'Volume forecast'!$B$8:$B$200,0),MATCH(F$4,'Volume forecast'!$D$5:$DT$5,0)),0)</f>
        <v>0</v>
      </c>
      <c r="G12" s="119">
        <f>IFERROR(INDEX('Volume forecast'!$D$8:$DT$200,MATCH($B12,'Volume forecast'!$B$8:$B$200,0),MATCH(G$4,'Volume forecast'!$D$5:$DT$5,0)),0)</f>
        <v>0</v>
      </c>
      <c r="H12" s="119">
        <f>IFERROR(INDEX('Volume forecast'!$D$8:$DT$200,MATCH($B12,'Volume forecast'!$B$8:$B$200,0),MATCH(H$4,'Volume forecast'!$D$5:$DT$5,0)),0)</f>
        <v>0</v>
      </c>
      <c r="I12" s="119">
        <f>IFERROR(INDEX('Volume forecast'!$D$8:$DT$200,MATCH($B12,'Volume forecast'!$B$8:$B$200,0),MATCH(I$4,'Volume forecast'!$D$5:$DT$5,0)),0)</f>
        <v>0</v>
      </c>
      <c r="J12" s="119">
        <f>IFERROR(INDEX('Volume forecast'!$D$8:$DT$200,MATCH($B12,'Volume forecast'!$B$8:$B$200,0),MATCH(J$4,'Volume forecast'!$D$5:$DT$5,0)),0)</f>
        <v>0</v>
      </c>
      <c r="K12" s="119">
        <f>IFERROR(INDEX('Volume forecast'!$D$8:$DT$200,MATCH($B12,'Volume forecast'!$B$8:$B$200,0),MATCH(K$4,'Volume forecast'!$D$5:$DT$5,0)),0)</f>
        <v>0</v>
      </c>
      <c r="L12" s="119">
        <f>IFERROR(INDEX('Volume forecast'!$D$8:$DT$200,MATCH($B12,'Volume forecast'!$B$8:$B$200,0),MATCH(L$4,'Volume forecast'!$D$5:$DT$5,0)),0)</f>
        <v>0</v>
      </c>
      <c r="M12" s="119">
        <f>IFERROR(INDEX('Volume forecast'!$D$8:$DT$200,MATCH($B12,'Volume forecast'!$B$8:$B$200,0),MATCH(M$4,'Volume forecast'!$D$5:$DT$5,0)),0)</f>
        <v>0</v>
      </c>
      <c r="N12" s="119">
        <f>IFERROR(INDEX('Volume forecast'!$D$8:$DT$200,MATCH($B12,'Volume forecast'!$B$8:$B$200,0),MATCH(N$4,'Volume forecast'!$D$5:$DT$5,0)),0)</f>
        <v>0</v>
      </c>
      <c r="O12" s="119">
        <f>IFERROR(INDEX('Volume forecast'!$D$8:$DT$200,MATCH($B12,'Volume forecast'!$B$8:$B$200,0),MATCH(O$4,'Volume forecast'!$D$5:$DT$5,0)),0)</f>
        <v>0</v>
      </c>
      <c r="P12" s="119">
        <f>IFERROR(INDEX('Volume forecast'!$D$8:$DT$200,MATCH($B12,'Volume forecast'!$B$8:$B$200,0),MATCH(P$4,'Volume forecast'!$D$5:$DT$5,0)),0)</f>
        <v>0</v>
      </c>
      <c r="Q12" s="119">
        <f>IFERROR(INDEX('Volume forecast'!$D$8:$DT$200,MATCH($B12,'Volume forecast'!$B$8:$B$200,0),MATCH(Q$4,'Volume forecast'!$D$5:$DT$5,0)),0)</f>
        <v>264534.37211648154</v>
      </c>
      <c r="R12" s="119">
        <f>IFERROR(INDEX('Volume forecast'!$D$8:$DT$200,MATCH($B12,'Volume forecast'!$B$8:$B$200,0),MATCH(R$4,'Volume forecast'!$D$5:$DT$5,0)),0)</f>
        <v>338334.19185457763</v>
      </c>
      <c r="S12" s="119">
        <f>IFERROR(INDEX('Volume forecast'!$D$8:$DT$200,MATCH($B12,'Volume forecast'!$B$8:$B$200,0),MATCH(S$4,'Volume forecast'!$D$5:$DT$5,0)),0)</f>
        <v>437501.30807924364</v>
      </c>
      <c r="T12" s="119">
        <f>IFERROR(INDEX('Volume forecast'!$D$8:$DT$200,MATCH($B12,'Volume forecast'!$B$8:$B$200,0),MATCH(T$4,'Volume forecast'!$D$5:$DT$5,0)),0)</f>
        <v>562036.21892323415</v>
      </c>
      <c r="U12" s="138">
        <f>IFERROR(INDEX('Volume forecast'!$D$8:$DT$200,MATCH($B12,'Volume forecast'!$B$8:$B$200,0),MATCH(U$4,'Volume forecast'!$D$5:$DT$5,0)),0)</f>
        <v>686646.17485908687</v>
      </c>
      <c r="V12" s="120">
        <f>IFERROR(INDEX('Volume forecast'!$D$8:$DT$200,MATCH($B12,'Volume forecast'!$B$8:$B$200,0),MATCH(V$4,'Volume forecast'!$D$5:$DT$5,0)),0)</f>
        <v>0</v>
      </c>
      <c r="W12" s="119">
        <f>IFERROR(INDEX('Volume forecast'!$D$8:$DT$200,MATCH($B12,'Volume forecast'!$B$8:$B$200,0),MATCH(W$4,'Volume forecast'!$D$5:$DT$5,0)),0)</f>
        <v>0</v>
      </c>
      <c r="X12" s="119">
        <f>IFERROR(INDEX('Volume forecast'!$D$8:$DT$200,MATCH($B12,'Volume forecast'!$B$8:$B$200,0),MATCH(X$4,'Volume forecast'!$D$5:$DT$5,0)),0)</f>
        <v>0</v>
      </c>
      <c r="Y12" s="119">
        <f>IFERROR(INDEX('Volume forecast'!$D$8:$DT$200,MATCH($B12,'Volume forecast'!$B$8:$B$200,0),MATCH(Y$4,'Volume forecast'!$D$5:$DT$5,0)),0)</f>
        <v>0</v>
      </c>
      <c r="Z12" s="119">
        <f>IFERROR(INDEX('Volume forecast'!$D$8:$DT$200,MATCH($B12,'Volume forecast'!$B$8:$B$200,0),MATCH(Z$4,'Volume forecast'!$D$5:$DT$5,0)),0)</f>
        <v>0</v>
      </c>
      <c r="AA12" s="119">
        <f>IFERROR(INDEX('Volume forecast'!$D$8:$DT$200,MATCH($B12,'Volume forecast'!$B$8:$B$200,0),MATCH(AA$4,'Volume forecast'!$D$5:$DT$5,0)),0)</f>
        <v>0</v>
      </c>
      <c r="AB12" s="119">
        <f>IFERROR(INDEX('Volume forecast'!$D$8:$DT$200,MATCH($B12,'Volume forecast'!$B$8:$B$200,0),MATCH(AB$4,'Volume forecast'!$D$5:$DT$5,0)),0)</f>
        <v>0</v>
      </c>
      <c r="AC12" s="119">
        <f>IFERROR(INDEX('Volume forecast'!$D$8:$DT$200,MATCH($B12,'Volume forecast'!$B$8:$B$200,0),MATCH(AC$4,'Volume forecast'!$D$5:$DT$5,0)),0)</f>
        <v>0</v>
      </c>
      <c r="AD12" s="119">
        <f>IFERROR(INDEX('Volume forecast'!$D$8:$DT$200,MATCH($B12,'Volume forecast'!$B$8:$B$200,0),MATCH(AD$4,'Volume forecast'!$D$5:$DT$5,0)),0)</f>
        <v>0</v>
      </c>
      <c r="AE12" s="119">
        <f>IFERROR(INDEX('Volume forecast'!$D$8:$DT$200,MATCH($B12,'Volume forecast'!$B$8:$B$200,0),MATCH(AE$4,'Volume forecast'!$D$5:$DT$5,0)),0)</f>
        <v>0</v>
      </c>
      <c r="AF12" s="119">
        <f>IFERROR(INDEX('Volume forecast'!$D$8:$DT$200,MATCH($B12,'Volume forecast'!$B$8:$B$200,0),MATCH(AF$4,'Volume forecast'!$D$5:$DT$5,0)),0)</f>
        <v>0</v>
      </c>
      <c r="AG12" s="119">
        <f>IFERROR(INDEX('Volume forecast'!$D$8:$DT$200,MATCH($B12,'Volume forecast'!$B$8:$B$200,0),MATCH(AG$4,'Volume forecast'!$D$5:$DT$5,0)),0)</f>
        <v>0</v>
      </c>
      <c r="AH12" s="119">
        <f>IFERROR(INDEX('Volume forecast'!$D$8:$DT$200,MATCH($B12,'Volume forecast'!$B$8:$B$200,0),MATCH(AH$4,'Volume forecast'!$D$5:$DT$5,0)),0)</f>
        <v>172038.30620651672</v>
      </c>
      <c r="AI12" s="119">
        <f>IFERROR(INDEX('Volume forecast'!$D$8:$DT$200,MATCH($B12,'Volume forecast'!$B$8:$B$200,0),MATCH(AI$4,'Volume forecast'!$D$5:$DT$5,0)),0)</f>
        <v>219672.60512342377</v>
      </c>
      <c r="AJ12" s="119">
        <f>IFERROR(INDEX('Volume forecast'!$D$8:$DT$200,MATCH($B12,'Volume forecast'!$B$8:$B$200,0),MATCH(AJ$4,'Volume forecast'!$D$5:$DT$5,0)),0)</f>
        <v>285124.56815699511</v>
      </c>
      <c r="AK12" s="119">
        <f>IFERROR(INDEX('Volume forecast'!$D$8:$DT$200,MATCH($B12,'Volume forecast'!$B$8:$B$200,0),MATCH(AK$4,'Volume forecast'!$D$5:$DT$5,0)),0)</f>
        <v>371058.96939752827</v>
      </c>
      <c r="AL12" s="138">
        <f>IFERROR(INDEX('Volume forecast'!$D$8:$DT$200,MATCH($B12,'Volume forecast'!$B$8:$B$200,0),MATCH(AL$4,'Volume forecast'!$D$5:$DT$5,0)),0)</f>
        <v>461250.1938432146</v>
      </c>
      <c r="AM12" s="120">
        <f>IFERROR(INDEX('Volume forecast'!$D$8:$DT$200,MATCH($B12,'Volume forecast'!$B$8:$B$200,0),MATCH(AM$4,'Volume forecast'!$D$5:$DT$5,0)),0)</f>
        <v>0</v>
      </c>
      <c r="AN12" s="119">
        <f>IFERROR(INDEX('Volume forecast'!$D$8:$DT$200,MATCH($B12,'Volume forecast'!$B$8:$B$200,0),MATCH(AN$4,'Volume forecast'!$D$5:$DT$5,0)),0)</f>
        <v>0</v>
      </c>
      <c r="AO12" s="119">
        <f>IFERROR(INDEX('Volume forecast'!$D$8:$DT$200,MATCH($B12,'Volume forecast'!$B$8:$B$200,0),MATCH(AO$4,'Volume forecast'!$D$5:$DT$5,0)),0)</f>
        <v>0</v>
      </c>
      <c r="AP12" s="119">
        <f>IFERROR(INDEX('Volume forecast'!$D$8:$DT$200,MATCH($B12,'Volume forecast'!$B$8:$B$200,0),MATCH(AP$4,'Volume forecast'!$D$5:$DT$5,0)),0)</f>
        <v>0</v>
      </c>
      <c r="AQ12" s="119">
        <f>IFERROR(INDEX('Volume forecast'!$D$8:$DT$200,MATCH($B12,'Volume forecast'!$B$8:$B$200,0),MATCH(AQ$4,'Volume forecast'!$D$5:$DT$5,0)),0)</f>
        <v>0</v>
      </c>
      <c r="AR12" s="119">
        <f>IFERROR(INDEX('Volume forecast'!$D$8:$DT$200,MATCH($B12,'Volume forecast'!$B$8:$B$200,0),MATCH(AR$4,'Volume forecast'!$D$5:$DT$5,0)),0)</f>
        <v>0</v>
      </c>
      <c r="AS12" s="119">
        <f>IFERROR(INDEX('Volume forecast'!$D$8:$DT$200,MATCH($B12,'Volume forecast'!$B$8:$B$200,0),MATCH(AS$4,'Volume forecast'!$D$5:$DT$5,0)),0)</f>
        <v>0</v>
      </c>
      <c r="AT12" s="119">
        <f>IFERROR(INDEX('Volume forecast'!$D$8:$DT$200,MATCH($B12,'Volume forecast'!$B$8:$B$200,0),MATCH(AT$4,'Volume forecast'!$D$5:$DT$5,0)),0)</f>
        <v>0</v>
      </c>
      <c r="AU12" s="119">
        <f>IFERROR(INDEX('Volume forecast'!$D$8:$DT$200,MATCH($B12,'Volume forecast'!$B$8:$B$200,0),MATCH(AU$4,'Volume forecast'!$D$5:$DT$5,0)),0)</f>
        <v>0</v>
      </c>
      <c r="AV12" s="119">
        <f>IFERROR(INDEX('Volume forecast'!$D$8:$DT$200,MATCH($B12,'Volume forecast'!$B$8:$B$200,0),MATCH(AV$4,'Volume forecast'!$D$5:$DT$5,0)),0)</f>
        <v>0</v>
      </c>
      <c r="AW12" s="119">
        <f>IFERROR(INDEX('Volume forecast'!$D$8:$DT$200,MATCH($B12,'Volume forecast'!$B$8:$B$200,0),MATCH(AW$4,'Volume forecast'!$D$5:$DT$5,0)),0)</f>
        <v>0</v>
      </c>
      <c r="AX12" s="119">
        <f>IFERROR(INDEX('Volume forecast'!$D$8:$DT$200,MATCH($B12,'Volume forecast'!$B$8:$B$200,0),MATCH(AX$4,'Volume forecast'!$D$5:$DT$5,0)),0)</f>
        <v>0</v>
      </c>
      <c r="AY12" s="119">
        <f>IFERROR(INDEX('Volume forecast'!$D$8:$DT$200,MATCH($B12,'Volume forecast'!$B$8:$B$200,0),MATCH(AY$4,'Volume forecast'!$D$5:$DT$5,0)),0)</f>
        <v>677232.58766049496</v>
      </c>
      <c r="AZ12" s="119">
        <f>IFERROR(INDEX('Volume forecast'!$D$8:$DT$200,MATCH($B12,'Volume forecast'!$B$8:$B$200,0),MATCH(AZ$4,'Volume forecast'!$D$5:$DT$5,0)),0)</f>
        <v>867057.68531230709</v>
      </c>
      <c r="BA12" s="119">
        <f>IFERROR(INDEX('Volume forecast'!$D$8:$DT$200,MATCH($B12,'Volume forecast'!$B$8:$B$200,0),MATCH(BA$4,'Volume forecast'!$D$5:$DT$5,0)),0)</f>
        <v>1128969.3146228122</v>
      </c>
      <c r="BB12" s="119">
        <f>IFERROR(INDEX('Volume forecast'!$D$8:$DT$200,MATCH($B12,'Volume forecast'!$B$8:$B$200,0),MATCH(BB$4,'Volume forecast'!$D$5:$DT$5,0)),0)</f>
        <v>1473563.1833670961</v>
      </c>
      <c r="BC12" s="138">
        <f>IFERROR(INDEX('Volume forecast'!$D$8:$DT$200,MATCH($B12,'Volume forecast'!$B$8:$B$200,0),MATCH(BC$4,'Volume forecast'!$D$5:$DT$5,0)),0)</f>
        <v>1835338.5253164398</v>
      </c>
      <c r="BD12" s="120">
        <f>IFERROR(INDEX('Volume forecast'!$D$8:$DT$200,MATCH($B12,'Volume forecast'!$B$8:$B$200,0),MATCH(BD$4,'Volume forecast'!$D$5:$DT$5,0)),0)</f>
        <v>0</v>
      </c>
      <c r="BE12" s="119">
        <f>IFERROR(INDEX('Volume forecast'!$D$8:$DT$200,MATCH($B12,'Volume forecast'!$B$8:$B$200,0),MATCH(BE$4,'Volume forecast'!$D$5:$DT$5,0)),0)</f>
        <v>0</v>
      </c>
      <c r="BF12" s="119">
        <f>IFERROR(INDEX('Volume forecast'!$D$8:$DT$200,MATCH($B12,'Volume forecast'!$B$8:$B$200,0),MATCH(BF$4,'Volume forecast'!$D$5:$DT$5,0)),0)</f>
        <v>0</v>
      </c>
      <c r="BG12" s="119">
        <f>IFERROR(INDEX('Volume forecast'!$D$8:$DT$200,MATCH($B12,'Volume forecast'!$B$8:$B$200,0),MATCH(BG$4,'Volume forecast'!$D$5:$DT$5,0)),0)</f>
        <v>0</v>
      </c>
      <c r="BH12" s="119">
        <f>IFERROR(INDEX('Volume forecast'!$D$8:$DT$200,MATCH($B12,'Volume forecast'!$B$8:$B$200,0),MATCH(BH$4,'Volume forecast'!$D$5:$DT$5,0)),0)</f>
        <v>0</v>
      </c>
      <c r="BI12" s="119">
        <f>IFERROR(INDEX('Volume forecast'!$D$8:$DT$200,MATCH($B12,'Volume forecast'!$B$8:$B$200,0),MATCH(BI$4,'Volume forecast'!$D$5:$DT$5,0)),0)</f>
        <v>0</v>
      </c>
      <c r="BJ12" s="119">
        <f>IFERROR(INDEX('Volume forecast'!$D$8:$DT$200,MATCH($B12,'Volume forecast'!$B$8:$B$200,0),MATCH(BJ$4,'Volume forecast'!$D$5:$DT$5,0)),0)</f>
        <v>0</v>
      </c>
      <c r="BK12" s="119">
        <f>IFERROR(INDEX('Volume forecast'!$D$8:$DT$200,MATCH($B12,'Volume forecast'!$B$8:$B$200,0),MATCH(BK$4,'Volume forecast'!$D$5:$DT$5,0)),0)</f>
        <v>0</v>
      </c>
      <c r="BL12" s="119">
        <f>IFERROR(INDEX('Volume forecast'!$D$8:$DT$200,MATCH($B12,'Volume forecast'!$B$8:$B$200,0),MATCH(BL$4,'Volume forecast'!$D$5:$DT$5,0)),0)</f>
        <v>0</v>
      </c>
      <c r="BM12" s="119">
        <f>IFERROR(INDEX('Volume forecast'!$D$8:$DT$200,MATCH($B12,'Volume forecast'!$B$8:$B$200,0),MATCH(BM$4,'Volume forecast'!$D$5:$DT$5,0)),0)</f>
        <v>0</v>
      </c>
      <c r="BN12" s="119">
        <f>IFERROR(INDEX('Volume forecast'!$D$8:$DT$200,MATCH($B12,'Volume forecast'!$B$8:$B$200,0),MATCH(BN$4,'Volume forecast'!$D$5:$DT$5,0)),0)</f>
        <v>0</v>
      </c>
      <c r="BO12" s="119">
        <f>IFERROR(INDEX('Volume forecast'!$D$8:$DT$200,MATCH($B12,'Volume forecast'!$B$8:$B$200,0),MATCH(BO$4,'Volume forecast'!$D$5:$DT$5,0)),0)</f>
        <v>0</v>
      </c>
      <c r="BP12" s="119">
        <f>IFERROR(INDEX('Volume forecast'!$D$8:$DT$200,MATCH($B12,'Volume forecast'!$B$8:$B$200,0),MATCH(BP$4,'Volume forecast'!$D$5:$DT$5,0)),0)</f>
        <v>339478.35216394969</v>
      </c>
      <c r="BQ12" s="119">
        <f>IFERROR(INDEX('Volume forecast'!$D$8:$DT$200,MATCH($B12,'Volume forecast'!$B$8:$B$200,0),MATCH(BQ$4,'Volume forecast'!$D$5:$DT$5,0)),0)</f>
        <v>432494.66259073658</v>
      </c>
      <c r="BR12" s="119">
        <f>IFERROR(INDEX('Volume forecast'!$D$8:$DT$200,MATCH($B12,'Volume forecast'!$B$8:$B$200,0),MATCH(BR$4,'Volume forecast'!$D$5:$DT$5,0)),0)</f>
        <v>559845.43923110375</v>
      </c>
      <c r="BS12" s="119">
        <f>IFERROR(INDEX('Volume forecast'!$D$8:$DT$200,MATCH($B12,'Volume forecast'!$B$8:$B$200,0),MATCH(BS$4,'Volume forecast'!$D$5:$DT$5,0)),0)</f>
        <v>726744.20777784032</v>
      </c>
      <c r="BT12" s="138">
        <f>IFERROR(INDEX('Volume forecast'!$D$8:$DT$200,MATCH($B12,'Volume forecast'!$B$8:$B$200,0),MATCH(BT$4,'Volume forecast'!$D$5:$DT$5,0)),0)</f>
        <v>901863.08947884711</v>
      </c>
      <c r="BU12" s="120">
        <f>IFERROR(INDEX('Volume forecast'!$D$8:$DT$200,MATCH($B12,'Volume forecast'!$B$8:$B$200,0),MATCH(BU$4,'Volume forecast'!$D$5:$DT$5,0)),0)</f>
        <v>0</v>
      </c>
      <c r="BV12" s="119">
        <f>IFERROR(INDEX('Volume forecast'!$D$8:$DT$200,MATCH($B12,'Volume forecast'!$B$8:$B$200,0),MATCH(BV$4,'Volume forecast'!$D$5:$DT$5,0)),0)</f>
        <v>0</v>
      </c>
      <c r="BW12" s="119">
        <f>IFERROR(INDEX('Volume forecast'!$D$8:$DT$200,MATCH($B12,'Volume forecast'!$B$8:$B$200,0),MATCH(BW$4,'Volume forecast'!$D$5:$DT$5,0)),0)</f>
        <v>0</v>
      </c>
      <c r="BX12" s="119">
        <f>IFERROR(INDEX('Volume forecast'!$D$8:$DT$200,MATCH($B12,'Volume forecast'!$B$8:$B$200,0),MATCH(BX$4,'Volume forecast'!$D$5:$DT$5,0)),0)</f>
        <v>0</v>
      </c>
      <c r="BY12" s="119">
        <f>IFERROR(INDEX('Volume forecast'!$D$8:$DT$200,MATCH($B12,'Volume forecast'!$B$8:$B$200,0),MATCH(BY$4,'Volume forecast'!$D$5:$DT$5,0)),0)</f>
        <v>0</v>
      </c>
      <c r="BZ12" s="119">
        <f>IFERROR(INDEX('Volume forecast'!$D$8:$DT$200,MATCH($B12,'Volume forecast'!$B$8:$B$200,0),MATCH(BZ$4,'Volume forecast'!$D$5:$DT$5,0)),0)</f>
        <v>0</v>
      </c>
      <c r="CA12" s="119">
        <f>IFERROR(INDEX('Volume forecast'!$D$8:$DT$200,MATCH($B12,'Volume forecast'!$B$8:$B$200,0),MATCH(CA$4,'Volume forecast'!$D$5:$DT$5,0)),0)</f>
        <v>0</v>
      </c>
      <c r="CB12" s="119">
        <f>IFERROR(INDEX('Volume forecast'!$D$8:$DT$200,MATCH($B12,'Volume forecast'!$B$8:$B$200,0),MATCH(CB$4,'Volume forecast'!$D$5:$DT$5,0)),0)</f>
        <v>0</v>
      </c>
      <c r="CC12" s="119">
        <f>IFERROR(INDEX('Volume forecast'!$D$8:$DT$200,MATCH($B12,'Volume forecast'!$B$8:$B$200,0),MATCH(CC$4,'Volume forecast'!$D$5:$DT$5,0)),0)</f>
        <v>0</v>
      </c>
      <c r="CD12" s="119">
        <f>IFERROR(INDEX('Volume forecast'!$D$8:$DT$200,MATCH($B12,'Volume forecast'!$B$8:$B$200,0),MATCH(CD$4,'Volume forecast'!$D$5:$DT$5,0)),0)</f>
        <v>0</v>
      </c>
      <c r="CE12" s="119">
        <f>IFERROR(INDEX('Volume forecast'!$D$8:$DT$200,MATCH($B12,'Volume forecast'!$B$8:$B$200,0),MATCH(CE$4,'Volume forecast'!$D$5:$DT$5,0)),0)</f>
        <v>0</v>
      </c>
      <c r="CF12" s="119">
        <f>IFERROR(INDEX('Volume forecast'!$D$8:$DT$200,MATCH($B12,'Volume forecast'!$B$8:$B$200,0),MATCH(CF$4,'Volume forecast'!$D$5:$DT$5,0)),0)</f>
        <v>0</v>
      </c>
      <c r="CG12" s="188">
        <f>IFERROR(INDEX('Volume forecast'!$D$8:$DT$200,MATCH($B12,'Volume forecast'!$B$8:$B$200,0),MATCH(CG$4,'Volume forecast'!$D$5:$DT$5,0)),0)</f>
        <v>0</v>
      </c>
      <c r="CH12" s="188">
        <f>IFERROR(INDEX('Volume forecast'!$D$8:$DT$200,MATCH($B12,'Volume forecast'!$B$8:$B$200,0),MATCH(CH$4,'Volume forecast'!$D$5:$DT$5,0)),0)</f>
        <v>0</v>
      </c>
      <c r="CI12" s="188">
        <f>IFERROR(INDEX('Volume forecast'!$D$8:$DT$200,MATCH($B12,'Volume forecast'!$B$8:$B$200,0),MATCH(CI$4,'Volume forecast'!$D$5:$DT$5,0)),0)</f>
        <v>0</v>
      </c>
      <c r="CJ12" s="188">
        <f>IFERROR(INDEX('Volume forecast'!$D$8:$DT$200,MATCH($B12,'Volume forecast'!$B$8:$B$200,0),MATCH(CJ$4,'Volume forecast'!$D$5:$DT$5,0)),0)</f>
        <v>0</v>
      </c>
      <c r="CK12" s="138">
        <f>IFERROR(INDEX('Volume forecast'!$D$8:$DT$200,MATCH($B12,'Volume forecast'!$B$8:$B$200,0),MATCH(CK$4,'Volume forecast'!$D$5:$DT$5,0)),0)</f>
        <v>0</v>
      </c>
      <c r="CL12" s="120">
        <f>IFERROR(INDEX('Volume forecast'!$D$8:$DT$200,MATCH($B12,'Volume forecast'!$B$8:$B$200,0),MATCH(CL$4,'Volume forecast'!$D$5:$DT$5,0)),0)</f>
        <v>0</v>
      </c>
      <c r="CM12" s="119">
        <f>IFERROR(INDEX('Volume forecast'!$D$8:$DT$200,MATCH($B12,'Volume forecast'!$B$8:$B$200,0),MATCH(CM$4,'Volume forecast'!$D$5:$DT$5,0)),0)</f>
        <v>0</v>
      </c>
      <c r="CN12" s="119">
        <f>IFERROR(INDEX('Volume forecast'!$D$8:$DT$200,MATCH($B12,'Volume forecast'!$B$8:$B$200,0),MATCH(CN$4,'Volume forecast'!$D$5:$DT$5,0)),0)</f>
        <v>0</v>
      </c>
      <c r="CO12" s="119">
        <f>IFERROR(INDEX('Volume forecast'!$D$8:$DT$200,MATCH($B12,'Volume forecast'!$B$8:$B$200,0),MATCH(CO$4,'Volume forecast'!$D$5:$DT$5,0)),0)</f>
        <v>0</v>
      </c>
      <c r="CP12" s="119">
        <f>IFERROR(INDEX('Volume forecast'!$D$8:$DT$200,MATCH($B12,'Volume forecast'!$B$8:$B$200,0),MATCH(CP$4,'Volume forecast'!$D$5:$DT$5,0)),0)</f>
        <v>0</v>
      </c>
      <c r="CQ12" s="119">
        <f>IFERROR(INDEX('Volume forecast'!$D$8:$DT$200,MATCH($B12,'Volume forecast'!$B$8:$B$200,0),MATCH(CQ$4,'Volume forecast'!$D$5:$DT$5,0)),0)</f>
        <v>0</v>
      </c>
      <c r="CR12" s="119">
        <f>IFERROR(INDEX('Volume forecast'!$D$8:$DT$200,MATCH($B12,'Volume forecast'!$B$8:$B$200,0),MATCH(CR$4,'Volume forecast'!$D$5:$DT$5,0)),0)</f>
        <v>0</v>
      </c>
      <c r="CS12" s="119">
        <f>IFERROR(INDEX('Volume forecast'!$D$8:$DT$200,MATCH($B12,'Volume forecast'!$B$8:$B$200,0),MATCH(CS$4,'Volume forecast'!$D$5:$DT$5,0)),0)</f>
        <v>0</v>
      </c>
      <c r="CT12" s="119">
        <f>IFERROR(INDEX('Volume forecast'!$D$8:$DT$200,MATCH($B12,'Volume forecast'!$B$8:$B$200,0),MATCH(CT$4,'Volume forecast'!$D$5:$DT$5,0)),0)</f>
        <v>0</v>
      </c>
      <c r="CU12" s="119">
        <f>IFERROR(INDEX('Volume forecast'!$D$8:$DT$200,MATCH($B12,'Volume forecast'!$B$8:$B$200,0),MATCH(CU$4,'Volume forecast'!$D$5:$DT$5,0)),0)</f>
        <v>0</v>
      </c>
      <c r="CV12" s="119">
        <f>IFERROR(INDEX('Volume forecast'!$D$8:$DT$200,MATCH($B12,'Volume forecast'!$B$8:$B$200,0),MATCH(CV$4,'Volume forecast'!$D$5:$DT$5,0)),0)</f>
        <v>0</v>
      </c>
      <c r="CW12" s="119">
        <f>IFERROR(INDEX('Volume forecast'!$D$8:$DT$200,MATCH($B12,'Volume forecast'!$B$8:$B$200,0),MATCH(CW$4,'Volume forecast'!$D$5:$DT$5,0)),0)</f>
        <v>0</v>
      </c>
      <c r="CX12" s="188">
        <f>IFERROR(INDEX('Volume forecast'!$D$8:$DT$200,MATCH($B12,'Volume forecast'!$B$8:$B$200,0),MATCH(CX$4,'Volume forecast'!$D$5:$DT$5,0)),0)</f>
        <v>224974281.64329165</v>
      </c>
      <c r="CY12" s="188">
        <f>IFERROR(INDEX('Volume forecast'!$D$8:$DT$200,MATCH($B12,'Volume forecast'!$B$8:$B$200,0),MATCH(CY$4,'Volume forecast'!$D$5:$DT$5,0)),0)</f>
        <v>286430263.74968654</v>
      </c>
      <c r="CZ12" s="188">
        <f>IFERROR(INDEX('Volume forecast'!$D$8:$DT$200,MATCH($B12,'Volume forecast'!$B$8:$B$200,0),MATCH(CZ$4,'Volume forecast'!$D$5:$DT$5,0)),0)</f>
        <v>370482848.69175822</v>
      </c>
      <c r="DA12" s="188">
        <f>IFERROR(INDEX('Volume forecast'!$D$8:$DT$200,MATCH($B12,'Volume forecast'!$B$8:$B$200,0),MATCH(DA$4,'Volume forecast'!$D$5:$DT$5,0)),0)</f>
        <v>480578538.66970271</v>
      </c>
      <c r="DB12" s="138">
        <f>IFERROR(INDEX('Volume forecast'!$D$8:$DT$200,MATCH($B12,'Volume forecast'!$B$8:$B$200,0),MATCH(DB$4,'Volume forecast'!$D$5:$DT$5,0)),0)</f>
        <v>596087511.51285803</v>
      </c>
      <c r="DC12" s="120">
        <f>IFERROR(INDEX('Volume forecast'!$D$8:$DT$200,MATCH($B12,'Volume forecast'!$B$8:$B$200,0),MATCH(DC$4,'Volume forecast'!$D$5:$DT$5,0)),0)</f>
        <v>0</v>
      </c>
      <c r="DD12" s="119">
        <f>IFERROR(INDEX('Volume forecast'!$D$8:$DT$200,MATCH($B12,'Volume forecast'!$B$8:$B$200,0),MATCH(DD$4,'Volume forecast'!$D$5:$DT$5,0)),0)</f>
        <v>0</v>
      </c>
      <c r="DE12" s="119">
        <f>IFERROR(INDEX('Volume forecast'!$D$8:$DT$200,MATCH($B12,'Volume forecast'!$B$8:$B$200,0),MATCH(DE$4,'Volume forecast'!$D$5:$DT$5,0)),0)</f>
        <v>0</v>
      </c>
      <c r="DF12" s="119">
        <f>IFERROR(INDEX('Volume forecast'!$D$8:$DT$200,MATCH($B12,'Volume forecast'!$B$8:$B$200,0),MATCH(DF$4,'Volume forecast'!$D$5:$DT$5,0)),0)</f>
        <v>0</v>
      </c>
      <c r="DG12" s="119">
        <f>IFERROR(INDEX('Volume forecast'!$D$8:$DT$200,MATCH($B12,'Volume forecast'!$B$8:$B$200,0),MATCH(DG$4,'Volume forecast'!$D$5:$DT$5,0)),0)</f>
        <v>0</v>
      </c>
      <c r="DH12" s="119">
        <f>IFERROR(INDEX('Volume forecast'!$D$8:$DT$200,MATCH($B12,'Volume forecast'!$B$8:$B$200,0),MATCH(DH$4,'Volume forecast'!$D$5:$DT$5,0)),0)</f>
        <v>0</v>
      </c>
      <c r="DI12" s="119">
        <f>IFERROR(INDEX('Volume forecast'!$D$8:$DT$200,MATCH($B12,'Volume forecast'!$B$8:$B$200,0),MATCH(DI$4,'Volume forecast'!$D$5:$DT$5,0)),0)</f>
        <v>0</v>
      </c>
      <c r="DJ12" s="119">
        <f>IFERROR(INDEX('Volume forecast'!$D$8:$DT$200,MATCH($B12,'Volume forecast'!$B$8:$B$200,0),MATCH(DJ$4,'Volume forecast'!$D$5:$DT$5,0)),0)</f>
        <v>0</v>
      </c>
      <c r="DK12" s="119">
        <f>IFERROR(INDEX('Volume forecast'!$D$8:$DT$200,MATCH($B12,'Volume forecast'!$B$8:$B$200,0),MATCH(DK$4,'Volume forecast'!$D$5:$DT$5,0)),0)</f>
        <v>0</v>
      </c>
      <c r="DL12" s="119">
        <f>IFERROR(INDEX('Volume forecast'!$D$8:$DT$200,MATCH($B12,'Volume forecast'!$B$8:$B$200,0),MATCH(DL$4,'Volume forecast'!$D$5:$DT$5,0)),0)</f>
        <v>0</v>
      </c>
      <c r="DM12" s="119">
        <f>IFERROR(INDEX('Volume forecast'!$D$8:$DT$200,MATCH($B12,'Volume forecast'!$B$8:$B$200,0),MATCH(DM$4,'Volume forecast'!$D$5:$DT$5,0)),0)</f>
        <v>0</v>
      </c>
      <c r="DN12" s="119">
        <f>IFERROR(INDEX('Volume forecast'!$D$8:$DT$200,MATCH($B12,'Volume forecast'!$B$8:$B$200,0),MATCH(DN$4,'Volume forecast'!$D$5:$DT$5,0)),0)</f>
        <v>0</v>
      </c>
      <c r="DO12" s="188">
        <f>IFERROR(INDEX('Volume forecast'!$D$8:$DT$200,MATCH($B12,'Volume forecast'!$B$8:$B$200,0),MATCH(DO$4,'Volume forecast'!$D$5:$DT$5,0)),0)</f>
        <v>103307164.43962729</v>
      </c>
      <c r="DP12" s="188">
        <f>IFERROR(INDEX('Volume forecast'!$D$8:$DT$200,MATCH($B12,'Volume forecast'!$B$8:$B$200,0),MATCH(DP$4,'Volume forecast'!$D$5:$DT$5,0)),0)</f>
        <v>131346159.57916275</v>
      </c>
      <c r="DQ12" s="188">
        <f>IFERROR(INDEX('Volume forecast'!$D$8:$DT$200,MATCH($B12,'Volume forecast'!$B$8:$B$200,0),MATCH(DQ$4,'Volume forecast'!$D$5:$DT$5,0)),0)</f>
        <v>169608707.14025015</v>
      </c>
      <c r="DR12" s="188">
        <f>IFERROR(INDEX('Volume forecast'!$D$8:$DT$200,MATCH($B12,'Volume forecast'!$B$8:$B$200,0),MATCH(DR$4,'Volume forecast'!$D$5:$DT$5,0)),0)</f>
        <v>219669129.52553201</v>
      </c>
      <c r="DS12" s="138">
        <f>IFERROR(INDEX('Volume forecast'!$D$8:$DT$200,MATCH($B12,'Volume forecast'!$B$8:$B$200,0),MATCH(DS$4,'Volume forecast'!$D$5:$DT$5,0)),0)</f>
        <v>272182019.49906516</v>
      </c>
      <c r="DT12" s="120">
        <f>IFERROR(INDEX('Volume forecast'!$D$8:$DT$200,MATCH($B12,'Volume forecast'!$B$8:$B$200,0),MATCH(DT$4,'Volume forecast'!$D$5:$DT$5,0)),0)</f>
        <v>0</v>
      </c>
      <c r="DU12" s="119">
        <f>IFERROR(INDEX('Volume forecast'!$D$8:$DT$200,MATCH($B12,'Volume forecast'!$B$8:$B$200,0),MATCH(DU$4,'Volume forecast'!$D$5:$DT$5,0)),0)</f>
        <v>0</v>
      </c>
      <c r="DV12" s="119">
        <f>IFERROR(INDEX('Volume forecast'!$D$8:$DT$200,MATCH($B12,'Volume forecast'!$B$8:$B$200,0),MATCH(DV$4,'Volume forecast'!$D$5:$DT$5,0)),0)</f>
        <v>0</v>
      </c>
      <c r="DW12" s="119">
        <f>IFERROR(INDEX('Volume forecast'!$D$8:$DT$200,MATCH($B12,'Volume forecast'!$B$8:$B$200,0),MATCH(DW$4,'Volume forecast'!$D$5:$DT$5,0)),0)</f>
        <v>0</v>
      </c>
      <c r="DX12" s="119">
        <f>IFERROR(INDEX('Volume forecast'!$D$8:$DT$200,MATCH($B12,'Volume forecast'!$B$8:$B$200,0),MATCH(DX$4,'Volume forecast'!$D$5:$DT$5,0)),0)</f>
        <v>0</v>
      </c>
      <c r="DY12" s="119">
        <f>IFERROR(INDEX('Volume forecast'!$D$8:$DT$200,MATCH($B12,'Volume forecast'!$B$8:$B$200,0),MATCH(DY$4,'Volume forecast'!$D$5:$DT$5,0)),0)</f>
        <v>0</v>
      </c>
      <c r="DZ12" s="119">
        <f>IFERROR(INDEX('Volume forecast'!$D$8:$DT$200,MATCH($B12,'Volume forecast'!$B$8:$B$200,0),MATCH(DZ$4,'Volume forecast'!$D$5:$DT$5,0)),0)</f>
        <v>0</v>
      </c>
      <c r="EA12" s="119">
        <f>IFERROR(INDEX('Volume forecast'!$D$8:$DT$200,MATCH($B12,'Volume forecast'!$B$8:$B$200,0),MATCH(EA$4,'Volume forecast'!$D$5:$DT$5,0)),0)</f>
        <v>0</v>
      </c>
      <c r="EB12" s="119">
        <f>IFERROR(INDEX('Volume forecast'!$D$8:$DT$200,MATCH($B12,'Volume forecast'!$B$8:$B$200,0),MATCH(EB$4,'Volume forecast'!$D$5:$DT$5,0)),0)</f>
        <v>0</v>
      </c>
      <c r="EC12" s="119">
        <f>IFERROR(INDEX('Volume forecast'!$D$8:$DT$200,MATCH($B12,'Volume forecast'!$B$8:$B$200,0),MATCH(EC$4,'Volume forecast'!$D$5:$DT$5,0)),0)</f>
        <v>0</v>
      </c>
      <c r="ED12" s="119">
        <f>IFERROR(INDEX('Volume forecast'!$D$8:$DT$200,MATCH($B12,'Volume forecast'!$B$8:$B$200,0),MATCH(ED$4,'Volume forecast'!$D$5:$DT$5,0)),0)</f>
        <v>0</v>
      </c>
      <c r="EE12" s="119">
        <f>IFERROR(INDEX('Volume forecast'!$D$8:$DT$200,MATCH($B12,'Volume forecast'!$B$8:$B$200,0),MATCH(EE$4,'Volume forecast'!$D$5:$DT$5,0)),0)</f>
        <v>0</v>
      </c>
      <c r="EF12" s="188">
        <f>IFERROR(INDEX('Volume forecast'!$D$8:$DT$200,MATCH($B12,'Volume forecast'!$B$8:$B$200,0),MATCH(EF$4,'Volume forecast'!$D$5:$DT$5,0)),0)</f>
        <v>0</v>
      </c>
      <c r="EG12" s="188">
        <f>IFERROR(INDEX('Volume forecast'!$D$8:$DT$200,MATCH($B12,'Volume forecast'!$B$8:$B$200,0),MATCH(EG$4,'Volume forecast'!$D$5:$DT$5,0)),0)</f>
        <v>0</v>
      </c>
      <c r="EH12" s="188">
        <f>IFERROR(INDEX('Volume forecast'!$D$8:$DT$200,MATCH($B12,'Volume forecast'!$B$8:$B$200,0),MATCH(EH$4,'Volume forecast'!$D$5:$DT$5,0)),0)</f>
        <v>0</v>
      </c>
      <c r="EI12" s="188">
        <f>IFERROR(INDEX('Volume forecast'!$D$8:$DT$200,MATCH($B12,'Volume forecast'!$B$8:$B$200,0),MATCH(EI$4,'Volume forecast'!$D$5:$DT$5,0)),0)</f>
        <v>0</v>
      </c>
      <c r="EJ12" s="138">
        <f>IFERROR(INDEX('Volume forecast'!$D$8:$DT$200,MATCH($B12,'Volume forecast'!$B$8:$B$200,0),MATCH(EJ$4,'Volume forecast'!$D$5:$DT$5,0)),0)</f>
        <v>0</v>
      </c>
      <c r="EK12" s="120">
        <f>IFERROR(INDEX('Volume forecast'!$D$8:$DT$200,MATCH($B12,'Volume forecast'!$B$8:$B$200,0),MATCH(EK$4,'Volume forecast'!$D$5:$DT$5,0)),0)</f>
        <v>0</v>
      </c>
      <c r="EL12" s="119">
        <f>IFERROR(INDEX('Volume forecast'!$D$8:$DT$200,MATCH($B12,'Volume forecast'!$B$8:$B$200,0),MATCH(EL$4,'Volume forecast'!$D$5:$DT$5,0)),0)</f>
        <v>0</v>
      </c>
      <c r="EM12" s="119">
        <f>IFERROR(INDEX('Volume forecast'!$D$8:$DT$200,MATCH($B12,'Volume forecast'!$B$8:$B$200,0),MATCH(EM$4,'Volume forecast'!$D$5:$DT$5,0)),0)</f>
        <v>0</v>
      </c>
      <c r="EN12" s="119">
        <f>IFERROR(INDEX('Volume forecast'!$D$8:$DT$200,MATCH($B12,'Volume forecast'!$B$8:$B$200,0),MATCH(EN$4,'Volume forecast'!$D$5:$DT$5,0)),0)</f>
        <v>0</v>
      </c>
      <c r="EO12" s="119">
        <f>IFERROR(INDEX('Volume forecast'!$D$8:$DT$200,MATCH($B12,'Volume forecast'!$B$8:$B$200,0),MATCH(EO$4,'Volume forecast'!$D$5:$DT$5,0)),0)</f>
        <v>0</v>
      </c>
      <c r="EP12" s="119">
        <f>IFERROR(INDEX('Volume forecast'!$D$8:$DT$200,MATCH($B12,'Volume forecast'!$B$8:$B$200,0),MATCH(EP$4,'Volume forecast'!$D$5:$DT$5,0)),0)</f>
        <v>0</v>
      </c>
      <c r="EQ12" s="119">
        <f>IFERROR(INDEX('Volume forecast'!$D$8:$DT$200,MATCH($B12,'Volume forecast'!$B$8:$B$200,0),MATCH(EQ$4,'Volume forecast'!$D$5:$DT$5,0)),0)</f>
        <v>0</v>
      </c>
      <c r="ER12" s="119">
        <f>IFERROR(INDEX('Volume forecast'!$D$8:$DT$200,MATCH($B12,'Volume forecast'!$B$8:$B$200,0),MATCH(ER$4,'Volume forecast'!$D$5:$DT$5,0)),0)</f>
        <v>0</v>
      </c>
      <c r="ES12" s="119">
        <f>IFERROR(INDEX('Volume forecast'!$D$8:$DT$200,MATCH($B12,'Volume forecast'!$B$8:$B$200,0),MATCH(ES$4,'Volume forecast'!$D$5:$DT$5,0)),0)</f>
        <v>0</v>
      </c>
      <c r="ET12" s="119">
        <f>IFERROR(INDEX('Volume forecast'!$D$8:$DT$200,MATCH($B12,'Volume forecast'!$B$8:$B$200,0),MATCH(ET$4,'Volume forecast'!$D$5:$DT$5,0)),0)</f>
        <v>0</v>
      </c>
      <c r="EU12" s="119">
        <f>IFERROR(INDEX('Volume forecast'!$D$8:$DT$200,MATCH($B12,'Volume forecast'!$B$8:$B$200,0),MATCH(EU$4,'Volume forecast'!$D$5:$DT$5,0)),0)</f>
        <v>0</v>
      </c>
      <c r="EV12" s="119">
        <f>IFERROR(INDEX('Volume forecast'!$D$8:$DT$200,MATCH($B12,'Volume forecast'!$B$8:$B$200,0),MATCH(EV$4,'Volume forecast'!$D$5:$DT$5,0)),0)</f>
        <v>0</v>
      </c>
      <c r="EW12" s="188">
        <f>IFERROR(INDEX('Volume forecast'!$D$8:$DT$200,MATCH($B12,'Volume forecast'!$B$8:$B$200,0),MATCH(EW$4,'Volume forecast'!$D$5:$DT$5,0)),0)</f>
        <v>0</v>
      </c>
      <c r="EX12" s="188">
        <f>IFERROR(INDEX('Volume forecast'!$D$8:$DT$200,MATCH($B12,'Volume forecast'!$B$8:$B$200,0),MATCH(EX$4,'Volume forecast'!$D$5:$DT$5,0)),0)</f>
        <v>0</v>
      </c>
      <c r="EY12" s="188">
        <f>IFERROR(INDEX('Volume forecast'!$D$8:$DT$200,MATCH($B12,'Volume forecast'!$B$8:$B$200,0),MATCH(EY$4,'Volume forecast'!$D$5:$DT$5,0)),0)</f>
        <v>0</v>
      </c>
      <c r="EZ12" s="188">
        <f>IFERROR(INDEX('Volume forecast'!$D$8:$DT$200,MATCH($B12,'Volume forecast'!$B$8:$B$200,0),MATCH(EZ$4,'Volume forecast'!$D$5:$DT$5,0)),0)</f>
        <v>0</v>
      </c>
      <c r="FA12" s="138">
        <f>IFERROR(INDEX('Volume forecast'!$D$8:$DT$200,MATCH($B12,'Volume forecast'!$B$8:$B$200,0),MATCH(FA$4,'Volume forecast'!$D$5:$DT$5,0)),0)</f>
        <v>0</v>
      </c>
      <c r="FB12" s="120">
        <f>IFERROR(INDEX('Volume forecast'!$D$8:$DT$200,MATCH($B12,'Volume forecast'!$B$8:$B$200,0),MATCH(FB$4,'Volume forecast'!$D$5:$DT$5,0)),0)</f>
        <v>0</v>
      </c>
      <c r="FC12" s="119">
        <f>IFERROR(INDEX('Volume forecast'!$D$8:$DT$200,MATCH($B12,'Volume forecast'!$B$8:$B$200,0),MATCH(FC$4,'Volume forecast'!$D$5:$DT$5,0)),0)</f>
        <v>0</v>
      </c>
      <c r="FD12" s="119">
        <f>IFERROR(INDEX('Volume forecast'!$D$8:$DT$200,MATCH($B12,'Volume forecast'!$B$8:$B$200,0),MATCH(FD$4,'Volume forecast'!$D$5:$DT$5,0)),0)</f>
        <v>0</v>
      </c>
      <c r="FE12" s="119">
        <f>IFERROR(INDEX('Volume forecast'!$D$8:$DT$200,MATCH($B12,'Volume forecast'!$B$8:$B$200,0),MATCH(FE$4,'Volume forecast'!$D$5:$DT$5,0)),0)</f>
        <v>0</v>
      </c>
      <c r="FF12" s="119">
        <f>IFERROR(INDEX('Volume forecast'!$D$8:$DT$200,MATCH($B12,'Volume forecast'!$B$8:$B$200,0),MATCH(FF$4,'Volume forecast'!$D$5:$DT$5,0)),0)</f>
        <v>0</v>
      </c>
      <c r="FG12" s="119">
        <f>IFERROR(INDEX('Volume forecast'!$D$8:$DT$200,MATCH($B12,'Volume forecast'!$B$8:$B$200,0),MATCH(FG$4,'Volume forecast'!$D$5:$DT$5,0)),0)</f>
        <v>0</v>
      </c>
      <c r="FH12" s="119">
        <f>IFERROR(INDEX('Volume forecast'!$D$8:$DT$200,MATCH($B12,'Volume forecast'!$B$8:$B$200,0),MATCH(FH$4,'Volume forecast'!$D$5:$DT$5,0)),0)</f>
        <v>0</v>
      </c>
      <c r="FI12" s="119">
        <f>IFERROR(INDEX('Volume forecast'!$D$8:$DT$200,MATCH($B12,'Volume forecast'!$B$8:$B$200,0),MATCH(FI$4,'Volume forecast'!$D$5:$DT$5,0)),0)</f>
        <v>0</v>
      </c>
      <c r="FJ12" s="119">
        <f>IFERROR(INDEX('Volume forecast'!$D$8:$DT$200,MATCH($B12,'Volume forecast'!$B$8:$B$200,0),MATCH(FJ$4,'Volume forecast'!$D$5:$DT$5,0)),0)</f>
        <v>0</v>
      </c>
      <c r="FK12" s="119">
        <f>IFERROR(INDEX('Volume forecast'!$D$8:$DT$200,MATCH($B12,'Volume forecast'!$B$8:$B$200,0),MATCH(FK$4,'Volume forecast'!$D$5:$DT$5,0)),0)</f>
        <v>0</v>
      </c>
      <c r="FL12" s="119">
        <f>IFERROR(INDEX('Volume forecast'!$D$8:$DT$200,MATCH($B12,'Volume forecast'!$B$8:$B$200,0),MATCH(FL$4,'Volume forecast'!$D$5:$DT$5,0)),0)</f>
        <v>0</v>
      </c>
      <c r="FM12" s="119">
        <f>IFERROR(INDEX('Volume forecast'!$D$8:$DT$200,MATCH($B12,'Volume forecast'!$B$8:$B$200,0),MATCH(FM$4,'Volume forecast'!$D$5:$DT$5,0)),0)</f>
        <v>0</v>
      </c>
      <c r="FN12" s="188">
        <f>IFERROR(INDEX('Volume forecast'!$D$8:$DT$200,MATCH($B12,'Volume forecast'!$B$8:$B$200,0),MATCH(FN$4,'Volume forecast'!$D$5:$DT$5,0)),0)</f>
        <v>0</v>
      </c>
      <c r="FO12" s="188">
        <f>IFERROR(INDEX('Volume forecast'!$D$8:$DT$200,MATCH($B12,'Volume forecast'!$B$8:$B$200,0),MATCH(FO$4,'Volume forecast'!$D$5:$DT$5,0)),0)</f>
        <v>0</v>
      </c>
      <c r="FP12" s="188">
        <f>IFERROR(INDEX('Volume forecast'!$D$8:$DT$200,MATCH($B12,'Volume forecast'!$B$8:$B$200,0),MATCH(FP$4,'Volume forecast'!$D$5:$DT$5,0)),0)</f>
        <v>0</v>
      </c>
      <c r="FQ12" s="188">
        <f>IFERROR(INDEX('Volume forecast'!$D$8:$DT$200,MATCH($B12,'Volume forecast'!$B$8:$B$200,0),MATCH(FQ$4,'Volume forecast'!$D$5:$DT$5,0)),0)</f>
        <v>0</v>
      </c>
      <c r="FR12" s="138">
        <f>IFERROR(INDEX('Volume forecast'!$D$8:$DT$200,MATCH($B12,'Volume forecast'!$B$8:$B$200,0),MATCH(FR$4,'Volume forecast'!$D$5:$DT$5,0)),0)</f>
        <v>0</v>
      </c>
      <c r="FS12" s="83">
        <f t="shared" si="23"/>
        <v>0</v>
      </c>
      <c r="FT12" s="82">
        <f t="shared" si="7"/>
        <v>0</v>
      </c>
      <c r="FU12" s="82">
        <f t="shared" si="8"/>
        <v>0</v>
      </c>
      <c r="FV12" s="82">
        <f t="shared" si="9"/>
        <v>0</v>
      </c>
      <c r="FW12" s="82">
        <f t="shared" si="10"/>
        <v>0</v>
      </c>
      <c r="FX12" s="82">
        <f t="shared" si="11"/>
        <v>0</v>
      </c>
      <c r="FY12" s="82">
        <f t="shared" si="12"/>
        <v>0</v>
      </c>
      <c r="FZ12" s="82">
        <f t="shared" si="13"/>
        <v>0</v>
      </c>
      <c r="GA12" s="82">
        <f t="shared" si="14"/>
        <v>0</v>
      </c>
      <c r="GB12" s="82">
        <f t="shared" si="15"/>
        <v>0</v>
      </c>
      <c r="GC12" s="82">
        <f t="shared" si="16"/>
        <v>0</v>
      </c>
      <c r="GD12" s="82">
        <f t="shared" si="17"/>
        <v>0</v>
      </c>
      <c r="GE12" s="82">
        <f t="shared" si="18"/>
        <v>1188749.2460309614</v>
      </c>
      <c r="GF12" s="82">
        <f t="shared" si="19"/>
        <v>1519224.9530264675</v>
      </c>
      <c r="GG12" s="82">
        <f t="shared" si="20"/>
        <v>1973939.3220109111</v>
      </c>
      <c r="GH12" s="82">
        <f t="shared" si="21"/>
        <v>2571366.360542465</v>
      </c>
      <c r="GI12" s="82">
        <f t="shared" si="22"/>
        <v>3198451.8086385014</v>
      </c>
      <c r="GJ12" s="84">
        <f t="shared" si="24"/>
        <v>7</v>
      </c>
    </row>
    <row r="13" spans="1:192" ht="13" x14ac:dyDescent="0.3">
      <c r="A13" s="116" t="str">
        <f>IF(ISNUMBER(SEARCH("low",'Volume forecast'!$A14)),"LV",IF(ISNUMBER(SEARCH("high",'Volume forecast'!$A14)),"HV",IF(ISNUMBER(SEARCH("sub",'Volume forecast'!$A14)),"ST","Unmetered")))</f>
        <v>LV</v>
      </c>
      <c r="B13" s="117" t="str">
        <f>'Volume forecast'!B14</f>
        <v>EA030</v>
      </c>
      <c r="C13" s="116" t="str">
        <f>'Volume forecast'!C14</f>
        <v>Controlled Load 1</v>
      </c>
      <c r="D13" s="118" t="s">
        <v>137</v>
      </c>
      <c r="E13" s="119">
        <f>IFERROR(INDEX('Volume forecast'!$D$8:$DT$200,MATCH($B13,'Volume forecast'!$B$8:$B$200,0),MATCH(E$4,'Volume forecast'!$D$5:$DT$5,0)),0)</f>
        <v>0</v>
      </c>
      <c r="F13" s="119">
        <f>IFERROR(INDEX('Volume forecast'!$D$8:$DT$200,MATCH($B13,'Volume forecast'!$B$8:$B$200,0),MATCH(F$4,'Volume forecast'!$D$5:$DT$5,0)),0)</f>
        <v>0</v>
      </c>
      <c r="G13" s="119">
        <f>IFERROR(INDEX('Volume forecast'!$D$8:$DT$200,MATCH($B13,'Volume forecast'!$B$8:$B$200,0),MATCH(G$4,'Volume forecast'!$D$5:$DT$5,0)),0)</f>
        <v>0</v>
      </c>
      <c r="H13" s="119">
        <f>IFERROR(INDEX('Volume forecast'!$D$8:$DT$200,MATCH($B13,'Volume forecast'!$B$8:$B$200,0),MATCH(H$4,'Volume forecast'!$D$5:$DT$5,0)),0)</f>
        <v>0</v>
      </c>
      <c r="I13" s="119">
        <f>IFERROR(INDEX('Volume forecast'!$D$8:$DT$200,MATCH($B13,'Volume forecast'!$B$8:$B$200,0),MATCH(I$4,'Volume forecast'!$D$5:$DT$5,0)),0)</f>
        <v>0</v>
      </c>
      <c r="J13" s="119">
        <f>IFERROR(INDEX('Volume forecast'!$D$8:$DT$200,MATCH($B13,'Volume forecast'!$B$8:$B$200,0),MATCH(J$4,'Volume forecast'!$D$5:$DT$5,0)),0)</f>
        <v>0</v>
      </c>
      <c r="K13" s="119">
        <f>IFERROR(INDEX('Volume forecast'!$D$8:$DT$200,MATCH($B13,'Volume forecast'!$B$8:$B$200,0),MATCH(K$4,'Volume forecast'!$D$5:$DT$5,0)),0)</f>
        <v>0</v>
      </c>
      <c r="L13" s="119">
        <f>IFERROR(INDEX('Volume forecast'!$D$8:$DT$200,MATCH($B13,'Volume forecast'!$B$8:$B$200,0),MATCH(L$4,'Volume forecast'!$D$5:$DT$5,0)),0)</f>
        <v>0</v>
      </c>
      <c r="M13" s="119">
        <f>IFERROR(INDEX('Volume forecast'!$D$8:$DT$200,MATCH($B13,'Volume forecast'!$B$8:$B$200,0),MATCH(M$4,'Volume forecast'!$D$5:$DT$5,0)),0)</f>
        <v>0</v>
      </c>
      <c r="N13" s="119">
        <f>IFERROR(INDEX('Volume forecast'!$D$8:$DT$200,MATCH($B13,'Volume forecast'!$B$8:$B$200,0),MATCH(N$4,'Volume forecast'!$D$5:$DT$5,0)),0)</f>
        <v>0</v>
      </c>
      <c r="O13" s="119">
        <f>IFERROR(INDEX('Volume forecast'!$D$8:$DT$200,MATCH($B13,'Volume forecast'!$B$8:$B$200,0),MATCH(O$4,'Volume forecast'!$D$5:$DT$5,0)),0)</f>
        <v>0</v>
      </c>
      <c r="P13" s="119">
        <f>IFERROR(INDEX('Volume forecast'!$D$8:$DT$200,MATCH($B13,'Volume forecast'!$B$8:$B$200,0),MATCH(P$4,'Volume forecast'!$D$5:$DT$5,0)),0)</f>
        <v>0</v>
      </c>
      <c r="Q13" s="119">
        <f>IFERROR(INDEX('Volume forecast'!$D$8:$DT$200,MATCH($B13,'Volume forecast'!$B$8:$B$200,0),MATCH(Q$4,'Volume forecast'!$D$5:$DT$5,0)),0)</f>
        <v>313019.78739146399</v>
      </c>
      <c r="R13" s="119">
        <f>IFERROR(INDEX('Volume forecast'!$D$8:$DT$200,MATCH($B13,'Volume forecast'!$B$8:$B$200,0),MATCH(R$4,'Volume forecast'!$D$5:$DT$5,0)),0)</f>
        <v>309571.74805536744</v>
      </c>
      <c r="S13" s="119">
        <f>IFERROR(INDEX('Volume forecast'!$D$8:$DT$200,MATCH($B13,'Volume forecast'!$B$8:$B$200,0),MATCH(S$4,'Volume forecast'!$D$5:$DT$5,0)),0)</f>
        <v>306123.70871927089</v>
      </c>
      <c r="T13" s="119">
        <f>IFERROR(INDEX('Volume forecast'!$D$8:$DT$200,MATCH($B13,'Volume forecast'!$B$8:$B$200,0),MATCH(T$4,'Volume forecast'!$D$5:$DT$5,0)),0)</f>
        <v>302675.66938317433</v>
      </c>
      <c r="U13" s="138">
        <f>IFERROR(INDEX('Volume forecast'!$D$8:$DT$200,MATCH($B13,'Volume forecast'!$B$8:$B$200,0),MATCH(U$4,'Volume forecast'!$D$5:$DT$5,0)),0)</f>
        <v>299227.63004707778</v>
      </c>
      <c r="V13" s="120">
        <f>IFERROR(INDEX('Volume forecast'!$D$8:$DT$200,MATCH($B13,'Volume forecast'!$B$8:$B$200,0),MATCH(V$4,'Volume forecast'!$D$5:$DT$5,0)),0)</f>
        <v>0</v>
      </c>
      <c r="W13" s="119">
        <f>IFERROR(INDEX('Volume forecast'!$D$8:$DT$200,MATCH($B13,'Volume forecast'!$B$8:$B$200,0),MATCH(W$4,'Volume forecast'!$D$5:$DT$5,0)),0)</f>
        <v>0</v>
      </c>
      <c r="X13" s="119">
        <f>IFERROR(INDEX('Volume forecast'!$D$8:$DT$200,MATCH($B13,'Volume forecast'!$B$8:$B$200,0),MATCH(X$4,'Volume forecast'!$D$5:$DT$5,0)),0)</f>
        <v>0</v>
      </c>
      <c r="Y13" s="119">
        <f>IFERROR(INDEX('Volume forecast'!$D$8:$DT$200,MATCH($B13,'Volume forecast'!$B$8:$B$200,0),MATCH(Y$4,'Volume forecast'!$D$5:$DT$5,0)),0)</f>
        <v>0</v>
      </c>
      <c r="Z13" s="119">
        <f>IFERROR(INDEX('Volume forecast'!$D$8:$DT$200,MATCH($B13,'Volume forecast'!$B$8:$B$200,0),MATCH(Z$4,'Volume forecast'!$D$5:$DT$5,0)),0)</f>
        <v>0</v>
      </c>
      <c r="AA13" s="119">
        <f>IFERROR(INDEX('Volume forecast'!$D$8:$DT$200,MATCH($B13,'Volume forecast'!$B$8:$B$200,0),MATCH(AA$4,'Volume forecast'!$D$5:$DT$5,0)),0)</f>
        <v>0</v>
      </c>
      <c r="AB13" s="119">
        <f>IFERROR(INDEX('Volume forecast'!$D$8:$DT$200,MATCH($B13,'Volume forecast'!$B$8:$B$200,0),MATCH(AB$4,'Volume forecast'!$D$5:$DT$5,0)),0)</f>
        <v>0</v>
      </c>
      <c r="AC13" s="119">
        <f>IFERROR(INDEX('Volume forecast'!$D$8:$DT$200,MATCH($B13,'Volume forecast'!$B$8:$B$200,0),MATCH(AC$4,'Volume forecast'!$D$5:$DT$5,0)),0)</f>
        <v>0</v>
      </c>
      <c r="AD13" s="119">
        <f>IFERROR(INDEX('Volume forecast'!$D$8:$DT$200,MATCH($B13,'Volume forecast'!$B$8:$B$200,0),MATCH(AD$4,'Volume forecast'!$D$5:$DT$5,0)),0)</f>
        <v>0</v>
      </c>
      <c r="AE13" s="119">
        <f>IFERROR(INDEX('Volume forecast'!$D$8:$DT$200,MATCH($B13,'Volume forecast'!$B$8:$B$200,0),MATCH(AE$4,'Volume forecast'!$D$5:$DT$5,0)),0)</f>
        <v>0</v>
      </c>
      <c r="AF13" s="119">
        <f>IFERROR(INDEX('Volume forecast'!$D$8:$DT$200,MATCH($B13,'Volume forecast'!$B$8:$B$200,0),MATCH(AF$4,'Volume forecast'!$D$5:$DT$5,0)),0)</f>
        <v>0</v>
      </c>
      <c r="AG13" s="119">
        <f>IFERROR(INDEX('Volume forecast'!$D$8:$DT$200,MATCH($B13,'Volume forecast'!$B$8:$B$200,0),MATCH(AG$4,'Volume forecast'!$D$5:$DT$5,0)),0)</f>
        <v>0</v>
      </c>
      <c r="AH13" s="119">
        <f>IFERROR(INDEX('Volume forecast'!$D$8:$DT$200,MATCH($B13,'Volume forecast'!$B$8:$B$200,0),MATCH(AH$4,'Volume forecast'!$D$5:$DT$5,0)),0)</f>
        <v>610735.98481376865</v>
      </c>
      <c r="AI13" s="119">
        <f>IFERROR(INDEX('Volume forecast'!$D$8:$DT$200,MATCH($B13,'Volume forecast'!$B$8:$B$200,0),MATCH(AI$4,'Volume forecast'!$D$5:$DT$5,0)),0)</f>
        <v>598930.25398885785</v>
      </c>
      <c r="AJ13" s="119">
        <f>IFERROR(INDEX('Volume forecast'!$D$8:$DT$200,MATCH($B13,'Volume forecast'!$B$8:$B$200,0),MATCH(AJ$4,'Volume forecast'!$D$5:$DT$5,0)),0)</f>
        <v>587237.55379829474</v>
      </c>
      <c r="AK13" s="119">
        <f>IFERROR(INDEX('Volume forecast'!$D$8:$DT$200,MATCH($B13,'Volume forecast'!$B$8:$B$200,0),MATCH(AK$4,'Volume forecast'!$D$5:$DT$5,0)),0)</f>
        <v>577235.02913041343</v>
      </c>
      <c r="AL13" s="138">
        <f>IFERROR(INDEX('Volume forecast'!$D$8:$DT$200,MATCH($B13,'Volume forecast'!$B$8:$B$200,0),MATCH(AL$4,'Volume forecast'!$D$5:$DT$5,0)),0)</f>
        <v>564191.24532021047</v>
      </c>
      <c r="AM13" s="120">
        <f>IFERROR(INDEX('Volume forecast'!$D$8:$DT$200,MATCH($B13,'Volume forecast'!$B$8:$B$200,0),MATCH(AM$4,'Volume forecast'!$D$5:$DT$5,0)),0)</f>
        <v>0</v>
      </c>
      <c r="AN13" s="119">
        <f>IFERROR(INDEX('Volume forecast'!$D$8:$DT$200,MATCH($B13,'Volume forecast'!$B$8:$B$200,0),MATCH(AN$4,'Volume forecast'!$D$5:$DT$5,0)),0)</f>
        <v>0</v>
      </c>
      <c r="AO13" s="119">
        <f>IFERROR(INDEX('Volume forecast'!$D$8:$DT$200,MATCH($B13,'Volume forecast'!$B$8:$B$200,0),MATCH(AO$4,'Volume forecast'!$D$5:$DT$5,0)),0)</f>
        <v>0</v>
      </c>
      <c r="AP13" s="119">
        <f>IFERROR(INDEX('Volume forecast'!$D$8:$DT$200,MATCH($B13,'Volume forecast'!$B$8:$B$200,0),MATCH(AP$4,'Volume forecast'!$D$5:$DT$5,0)),0)</f>
        <v>0</v>
      </c>
      <c r="AQ13" s="119">
        <f>IFERROR(INDEX('Volume forecast'!$D$8:$DT$200,MATCH($B13,'Volume forecast'!$B$8:$B$200,0),MATCH(AQ$4,'Volume forecast'!$D$5:$DT$5,0)),0)</f>
        <v>0</v>
      </c>
      <c r="AR13" s="119">
        <f>IFERROR(INDEX('Volume forecast'!$D$8:$DT$200,MATCH($B13,'Volume forecast'!$B$8:$B$200,0),MATCH(AR$4,'Volume forecast'!$D$5:$DT$5,0)),0)</f>
        <v>0</v>
      </c>
      <c r="AS13" s="119">
        <f>IFERROR(INDEX('Volume forecast'!$D$8:$DT$200,MATCH($B13,'Volume forecast'!$B$8:$B$200,0),MATCH(AS$4,'Volume forecast'!$D$5:$DT$5,0)),0)</f>
        <v>0</v>
      </c>
      <c r="AT13" s="119">
        <f>IFERROR(INDEX('Volume forecast'!$D$8:$DT$200,MATCH($B13,'Volume forecast'!$B$8:$B$200,0),MATCH(AT$4,'Volume forecast'!$D$5:$DT$5,0)),0)</f>
        <v>0</v>
      </c>
      <c r="AU13" s="119">
        <f>IFERROR(INDEX('Volume forecast'!$D$8:$DT$200,MATCH($B13,'Volume forecast'!$B$8:$B$200,0),MATCH(AU$4,'Volume forecast'!$D$5:$DT$5,0)),0)</f>
        <v>0</v>
      </c>
      <c r="AV13" s="119">
        <f>IFERROR(INDEX('Volume forecast'!$D$8:$DT$200,MATCH($B13,'Volume forecast'!$B$8:$B$200,0),MATCH(AV$4,'Volume forecast'!$D$5:$DT$5,0)),0)</f>
        <v>0</v>
      </c>
      <c r="AW13" s="119">
        <f>IFERROR(INDEX('Volume forecast'!$D$8:$DT$200,MATCH($B13,'Volume forecast'!$B$8:$B$200,0),MATCH(AW$4,'Volume forecast'!$D$5:$DT$5,0)),0)</f>
        <v>0</v>
      </c>
      <c r="AX13" s="119">
        <f>IFERROR(INDEX('Volume forecast'!$D$8:$DT$200,MATCH($B13,'Volume forecast'!$B$8:$B$200,0),MATCH(AX$4,'Volume forecast'!$D$5:$DT$5,0)),0)</f>
        <v>0</v>
      </c>
      <c r="AY13" s="119">
        <f>IFERROR(INDEX('Volume forecast'!$D$8:$DT$200,MATCH($B13,'Volume forecast'!$B$8:$B$200,0),MATCH(AY$4,'Volume forecast'!$D$5:$DT$5,0)),0)</f>
        <v>0</v>
      </c>
      <c r="AZ13" s="119">
        <f>IFERROR(INDEX('Volume forecast'!$D$8:$DT$200,MATCH($B13,'Volume forecast'!$B$8:$B$200,0),MATCH(AZ$4,'Volume forecast'!$D$5:$DT$5,0)),0)</f>
        <v>0</v>
      </c>
      <c r="BA13" s="119">
        <f>IFERROR(INDEX('Volume forecast'!$D$8:$DT$200,MATCH($B13,'Volume forecast'!$B$8:$B$200,0),MATCH(BA$4,'Volume forecast'!$D$5:$DT$5,0)),0)</f>
        <v>0</v>
      </c>
      <c r="BB13" s="119">
        <f>IFERROR(INDEX('Volume forecast'!$D$8:$DT$200,MATCH($B13,'Volume forecast'!$B$8:$B$200,0),MATCH(BB$4,'Volume forecast'!$D$5:$DT$5,0)),0)</f>
        <v>0</v>
      </c>
      <c r="BC13" s="138">
        <f>IFERROR(INDEX('Volume forecast'!$D$8:$DT$200,MATCH($B13,'Volume forecast'!$B$8:$B$200,0),MATCH(BC$4,'Volume forecast'!$D$5:$DT$5,0)),0)</f>
        <v>0</v>
      </c>
      <c r="BD13" s="120">
        <f>IFERROR(INDEX('Volume forecast'!$D$8:$DT$200,MATCH($B13,'Volume forecast'!$B$8:$B$200,0),MATCH(BD$4,'Volume forecast'!$D$5:$DT$5,0)),0)</f>
        <v>0</v>
      </c>
      <c r="BE13" s="119">
        <f>IFERROR(INDEX('Volume forecast'!$D$8:$DT$200,MATCH($B13,'Volume forecast'!$B$8:$B$200,0),MATCH(BE$4,'Volume forecast'!$D$5:$DT$5,0)),0)</f>
        <v>0</v>
      </c>
      <c r="BF13" s="119">
        <f>IFERROR(INDEX('Volume forecast'!$D$8:$DT$200,MATCH($B13,'Volume forecast'!$B$8:$B$200,0),MATCH(BF$4,'Volume forecast'!$D$5:$DT$5,0)),0)</f>
        <v>0</v>
      </c>
      <c r="BG13" s="119">
        <f>IFERROR(INDEX('Volume forecast'!$D$8:$DT$200,MATCH($B13,'Volume forecast'!$B$8:$B$200,0),MATCH(BG$4,'Volume forecast'!$D$5:$DT$5,0)),0)</f>
        <v>0</v>
      </c>
      <c r="BH13" s="119">
        <f>IFERROR(INDEX('Volume forecast'!$D$8:$DT$200,MATCH($B13,'Volume forecast'!$B$8:$B$200,0),MATCH(BH$4,'Volume forecast'!$D$5:$DT$5,0)),0)</f>
        <v>0</v>
      </c>
      <c r="BI13" s="119">
        <f>IFERROR(INDEX('Volume forecast'!$D$8:$DT$200,MATCH($B13,'Volume forecast'!$B$8:$B$200,0),MATCH(BI$4,'Volume forecast'!$D$5:$DT$5,0)),0)</f>
        <v>0</v>
      </c>
      <c r="BJ13" s="119">
        <f>IFERROR(INDEX('Volume forecast'!$D$8:$DT$200,MATCH($B13,'Volume forecast'!$B$8:$B$200,0),MATCH(BJ$4,'Volume forecast'!$D$5:$DT$5,0)),0)</f>
        <v>0</v>
      </c>
      <c r="BK13" s="119">
        <f>IFERROR(INDEX('Volume forecast'!$D$8:$DT$200,MATCH($B13,'Volume forecast'!$B$8:$B$200,0),MATCH(BK$4,'Volume forecast'!$D$5:$DT$5,0)),0)</f>
        <v>0</v>
      </c>
      <c r="BL13" s="119">
        <f>IFERROR(INDEX('Volume forecast'!$D$8:$DT$200,MATCH($B13,'Volume forecast'!$B$8:$B$200,0),MATCH(BL$4,'Volume forecast'!$D$5:$DT$5,0)),0)</f>
        <v>0</v>
      </c>
      <c r="BM13" s="119">
        <f>IFERROR(INDEX('Volume forecast'!$D$8:$DT$200,MATCH($B13,'Volume forecast'!$B$8:$B$200,0),MATCH(BM$4,'Volume forecast'!$D$5:$DT$5,0)),0)</f>
        <v>0</v>
      </c>
      <c r="BN13" s="119">
        <f>IFERROR(INDEX('Volume forecast'!$D$8:$DT$200,MATCH($B13,'Volume forecast'!$B$8:$B$200,0),MATCH(BN$4,'Volume forecast'!$D$5:$DT$5,0)),0)</f>
        <v>0</v>
      </c>
      <c r="BO13" s="119">
        <f>IFERROR(INDEX('Volume forecast'!$D$8:$DT$200,MATCH($B13,'Volume forecast'!$B$8:$B$200,0),MATCH(BO$4,'Volume forecast'!$D$5:$DT$5,0)),0)</f>
        <v>0</v>
      </c>
      <c r="BP13" s="119">
        <f>IFERROR(INDEX('Volume forecast'!$D$8:$DT$200,MATCH($B13,'Volume forecast'!$B$8:$B$200,0),MATCH(BP$4,'Volume forecast'!$D$5:$DT$5,0)),0)</f>
        <v>0</v>
      </c>
      <c r="BQ13" s="119">
        <f>IFERROR(INDEX('Volume forecast'!$D$8:$DT$200,MATCH($B13,'Volume forecast'!$B$8:$B$200,0),MATCH(BQ$4,'Volume forecast'!$D$5:$DT$5,0)),0)</f>
        <v>0</v>
      </c>
      <c r="BR13" s="119">
        <f>IFERROR(INDEX('Volume forecast'!$D$8:$DT$200,MATCH($B13,'Volume forecast'!$B$8:$B$200,0),MATCH(BR$4,'Volume forecast'!$D$5:$DT$5,0)),0)</f>
        <v>0</v>
      </c>
      <c r="BS13" s="119">
        <f>IFERROR(INDEX('Volume forecast'!$D$8:$DT$200,MATCH($B13,'Volume forecast'!$B$8:$B$200,0),MATCH(BS$4,'Volume forecast'!$D$5:$DT$5,0)),0)</f>
        <v>0</v>
      </c>
      <c r="BT13" s="138">
        <f>IFERROR(INDEX('Volume forecast'!$D$8:$DT$200,MATCH($B13,'Volume forecast'!$B$8:$B$200,0),MATCH(BT$4,'Volume forecast'!$D$5:$DT$5,0)),0)</f>
        <v>0</v>
      </c>
      <c r="BU13" s="120">
        <f>IFERROR(INDEX('Volume forecast'!$D$8:$DT$200,MATCH($B13,'Volume forecast'!$B$8:$B$200,0),MATCH(BU$4,'Volume forecast'!$D$5:$DT$5,0)),0)</f>
        <v>0</v>
      </c>
      <c r="BV13" s="119">
        <f>IFERROR(INDEX('Volume forecast'!$D$8:$DT$200,MATCH($B13,'Volume forecast'!$B$8:$B$200,0),MATCH(BV$4,'Volume forecast'!$D$5:$DT$5,0)),0)</f>
        <v>0</v>
      </c>
      <c r="BW13" s="119">
        <f>IFERROR(INDEX('Volume forecast'!$D$8:$DT$200,MATCH($B13,'Volume forecast'!$B$8:$B$200,0),MATCH(BW$4,'Volume forecast'!$D$5:$DT$5,0)),0)</f>
        <v>0</v>
      </c>
      <c r="BX13" s="119">
        <f>IFERROR(INDEX('Volume forecast'!$D$8:$DT$200,MATCH($B13,'Volume forecast'!$B$8:$B$200,0),MATCH(BX$4,'Volume forecast'!$D$5:$DT$5,0)),0)</f>
        <v>0</v>
      </c>
      <c r="BY13" s="119">
        <f>IFERROR(INDEX('Volume forecast'!$D$8:$DT$200,MATCH($B13,'Volume forecast'!$B$8:$B$200,0),MATCH(BY$4,'Volume forecast'!$D$5:$DT$5,0)),0)</f>
        <v>0</v>
      </c>
      <c r="BZ13" s="119">
        <f>IFERROR(INDEX('Volume forecast'!$D$8:$DT$200,MATCH($B13,'Volume forecast'!$B$8:$B$200,0),MATCH(BZ$4,'Volume forecast'!$D$5:$DT$5,0)),0)</f>
        <v>0</v>
      </c>
      <c r="CA13" s="119">
        <f>IFERROR(INDEX('Volume forecast'!$D$8:$DT$200,MATCH($B13,'Volume forecast'!$B$8:$B$200,0),MATCH(CA$4,'Volume forecast'!$D$5:$DT$5,0)),0)</f>
        <v>0</v>
      </c>
      <c r="CB13" s="119">
        <f>IFERROR(INDEX('Volume forecast'!$D$8:$DT$200,MATCH($B13,'Volume forecast'!$B$8:$B$200,0),MATCH(CB$4,'Volume forecast'!$D$5:$DT$5,0)),0)</f>
        <v>0</v>
      </c>
      <c r="CC13" s="119">
        <f>IFERROR(INDEX('Volume forecast'!$D$8:$DT$200,MATCH($B13,'Volume forecast'!$B$8:$B$200,0),MATCH(CC$4,'Volume forecast'!$D$5:$DT$5,0)),0)</f>
        <v>0</v>
      </c>
      <c r="CD13" s="119">
        <f>IFERROR(INDEX('Volume forecast'!$D$8:$DT$200,MATCH($B13,'Volume forecast'!$B$8:$B$200,0),MATCH(CD$4,'Volume forecast'!$D$5:$DT$5,0)),0)</f>
        <v>0</v>
      </c>
      <c r="CE13" s="119">
        <f>IFERROR(INDEX('Volume forecast'!$D$8:$DT$200,MATCH($B13,'Volume forecast'!$B$8:$B$200,0),MATCH(CE$4,'Volume forecast'!$D$5:$DT$5,0)),0)</f>
        <v>0</v>
      </c>
      <c r="CF13" s="119">
        <f>IFERROR(INDEX('Volume forecast'!$D$8:$DT$200,MATCH($B13,'Volume forecast'!$B$8:$B$200,0),MATCH(CF$4,'Volume forecast'!$D$5:$DT$5,0)),0)</f>
        <v>0</v>
      </c>
      <c r="CG13" s="119">
        <f>IFERROR(INDEX('Volume forecast'!$D$8:$DT$200,MATCH($B13,'Volume forecast'!$B$8:$B$200,0),MATCH(CG$4,'Volume forecast'!$D$5:$DT$5,0)),0)</f>
        <v>0</v>
      </c>
      <c r="CH13" s="119">
        <f>IFERROR(INDEX('Volume forecast'!$D$8:$DT$200,MATCH($B13,'Volume forecast'!$B$8:$B$200,0),MATCH(CH$4,'Volume forecast'!$D$5:$DT$5,0)),0)</f>
        <v>0</v>
      </c>
      <c r="CI13" s="119">
        <f>IFERROR(INDEX('Volume forecast'!$D$8:$DT$200,MATCH($B13,'Volume forecast'!$B$8:$B$200,0),MATCH(CI$4,'Volume forecast'!$D$5:$DT$5,0)),0)</f>
        <v>0</v>
      </c>
      <c r="CJ13" s="119">
        <f>IFERROR(INDEX('Volume forecast'!$D$8:$DT$200,MATCH($B13,'Volume forecast'!$B$8:$B$200,0),MATCH(CJ$4,'Volume forecast'!$D$5:$DT$5,0)),0)</f>
        <v>0</v>
      </c>
      <c r="CK13" s="138">
        <f>IFERROR(INDEX('Volume forecast'!$D$8:$DT$200,MATCH($B13,'Volume forecast'!$B$8:$B$200,0),MATCH(CK$4,'Volume forecast'!$D$5:$DT$5,0)),0)</f>
        <v>0</v>
      </c>
      <c r="CL13" s="120">
        <f>IFERROR(INDEX('Volume forecast'!$D$8:$DT$200,MATCH($B13,'Volume forecast'!$B$8:$B$200,0),MATCH(CL$4,'Volume forecast'!$D$5:$DT$5,0)),0)</f>
        <v>0</v>
      </c>
      <c r="CM13" s="119">
        <f>IFERROR(INDEX('Volume forecast'!$D$8:$DT$200,MATCH($B13,'Volume forecast'!$B$8:$B$200,0),MATCH(CM$4,'Volume forecast'!$D$5:$DT$5,0)),0)</f>
        <v>0</v>
      </c>
      <c r="CN13" s="119">
        <f>IFERROR(INDEX('Volume forecast'!$D$8:$DT$200,MATCH($B13,'Volume forecast'!$B$8:$B$200,0),MATCH(CN$4,'Volume forecast'!$D$5:$DT$5,0)),0)</f>
        <v>0</v>
      </c>
      <c r="CO13" s="119">
        <f>IFERROR(INDEX('Volume forecast'!$D$8:$DT$200,MATCH($B13,'Volume forecast'!$B$8:$B$200,0),MATCH(CO$4,'Volume forecast'!$D$5:$DT$5,0)),0)</f>
        <v>0</v>
      </c>
      <c r="CP13" s="119">
        <f>IFERROR(INDEX('Volume forecast'!$D$8:$DT$200,MATCH($B13,'Volume forecast'!$B$8:$B$200,0),MATCH(CP$4,'Volume forecast'!$D$5:$DT$5,0)),0)</f>
        <v>0</v>
      </c>
      <c r="CQ13" s="119">
        <f>IFERROR(INDEX('Volume forecast'!$D$8:$DT$200,MATCH($B13,'Volume forecast'!$B$8:$B$200,0),MATCH(CQ$4,'Volume forecast'!$D$5:$DT$5,0)),0)</f>
        <v>0</v>
      </c>
      <c r="CR13" s="119">
        <f>IFERROR(INDEX('Volume forecast'!$D$8:$DT$200,MATCH($B13,'Volume forecast'!$B$8:$B$200,0),MATCH(CR$4,'Volume forecast'!$D$5:$DT$5,0)),0)</f>
        <v>0</v>
      </c>
      <c r="CS13" s="119">
        <f>IFERROR(INDEX('Volume forecast'!$D$8:$DT$200,MATCH($B13,'Volume forecast'!$B$8:$B$200,0),MATCH(CS$4,'Volume forecast'!$D$5:$DT$5,0)),0)</f>
        <v>0</v>
      </c>
      <c r="CT13" s="119">
        <f>IFERROR(INDEX('Volume forecast'!$D$8:$DT$200,MATCH($B13,'Volume forecast'!$B$8:$B$200,0),MATCH(CT$4,'Volume forecast'!$D$5:$DT$5,0)),0)</f>
        <v>0</v>
      </c>
      <c r="CU13" s="119">
        <f>IFERROR(INDEX('Volume forecast'!$D$8:$DT$200,MATCH($B13,'Volume forecast'!$B$8:$B$200,0),MATCH(CU$4,'Volume forecast'!$D$5:$DT$5,0)),0)</f>
        <v>0</v>
      </c>
      <c r="CV13" s="119">
        <f>IFERROR(INDEX('Volume forecast'!$D$8:$DT$200,MATCH($B13,'Volume forecast'!$B$8:$B$200,0),MATCH(CV$4,'Volume forecast'!$D$5:$DT$5,0)),0)</f>
        <v>0</v>
      </c>
      <c r="CW13" s="119">
        <f>IFERROR(INDEX('Volume forecast'!$D$8:$DT$200,MATCH($B13,'Volume forecast'!$B$8:$B$200,0),MATCH(CW$4,'Volume forecast'!$D$5:$DT$5,0)),0)</f>
        <v>0</v>
      </c>
      <c r="CX13" s="119">
        <f>IFERROR(INDEX('Volume forecast'!$D$8:$DT$200,MATCH($B13,'Volume forecast'!$B$8:$B$200,0),MATCH(CX$4,'Volume forecast'!$D$5:$DT$5,0)),0)</f>
        <v>0</v>
      </c>
      <c r="CY13" s="119">
        <f>IFERROR(INDEX('Volume forecast'!$D$8:$DT$200,MATCH($B13,'Volume forecast'!$B$8:$B$200,0),MATCH(CY$4,'Volume forecast'!$D$5:$DT$5,0)),0)</f>
        <v>0</v>
      </c>
      <c r="CZ13" s="119">
        <f>IFERROR(INDEX('Volume forecast'!$D$8:$DT$200,MATCH($B13,'Volume forecast'!$B$8:$B$200,0),MATCH(CZ$4,'Volume forecast'!$D$5:$DT$5,0)),0)</f>
        <v>0</v>
      </c>
      <c r="DA13" s="119">
        <f>IFERROR(INDEX('Volume forecast'!$D$8:$DT$200,MATCH($B13,'Volume forecast'!$B$8:$B$200,0),MATCH(DA$4,'Volume forecast'!$D$5:$DT$5,0)),0)</f>
        <v>0</v>
      </c>
      <c r="DB13" s="138">
        <f>IFERROR(INDEX('Volume forecast'!$D$8:$DT$200,MATCH($B13,'Volume forecast'!$B$8:$B$200,0),MATCH(DB$4,'Volume forecast'!$D$5:$DT$5,0)),0)</f>
        <v>0</v>
      </c>
      <c r="DC13" s="120">
        <f>IFERROR(INDEX('Volume forecast'!$D$8:$DT$200,MATCH($B13,'Volume forecast'!$B$8:$B$200,0),MATCH(DC$4,'Volume forecast'!$D$5:$DT$5,0)),0)</f>
        <v>0</v>
      </c>
      <c r="DD13" s="119">
        <f>IFERROR(INDEX('Volume forecast'!$D$8:$DT$200,MATCH($B13,'Volume forecast'!$B$8:$B$200,0),MATCH(DD$4,'Volume forecast'!$D$5:$DT$5,0)),0)</f>
        <v>0</v>
      </c>
      <c r="DE13" s="119">
        <f>IFERROR(INDEX('Volume forecast'!$D$8:$DT$200,MATCH($B13,'Volume forecast'!$B$8:$B$200,0),MATCH(DE$4,'Volume forecast'!$D$5:$DT$5,0)),0)</f>
        <v>0</v>
      </c>
      <c r="DF13" s="119">
        <f>IFERROR(INDEX('Volume forecast'!$D$8:$DT$200,MATCH($B13,'Volume forecast'!$B$8:$B$200,0),MATCH(DF$4,'Volume forecast'!$D$5:$DT$5,0)),0)</f>
        <v>0</v>
      </c>
      <c r="DG13" s="119">
        <f>IFERROR(INDEX('Volume forecast'!$D$8:$DT$200,MATCH($B13,'Volume forecast'!$B$8:$B$200,0),MATCH(DG$4,'Volume forecast'!$D$5:$DT$5,0)),0)</f>
        <v>0</v>
      </c>
      <c r="DH13" s="119">
        <f>IFERROR(INDEX('Volume forecast'!$D$8:$DT$200,MATCH($B13,'Volume forecast'!$B$8:$B$200,0),MATCH(DH$4,'Volume forecast'!$D$5:$DT$5,0)),0)</f>
        <v>0</v>
      </c>
      <c r="DI13" s="119">
        <f>IFERROR(INDEX('Volume forecast'!$D$8:$DT$200,MATCH($B13,'Volume forecast'!$B$8:$B$200,0),MATCH(DI$4,'Volume forecast'!$D$5:$DT$5,0)),0)</f>
        <v>0</v>
      </c>
      <c r="DJ13" s="119">
        <f>IFERROR(INDEX('Volume forecast'!$D$8:$DT$200,MATCH($B13,'Volume forecast'!$B$8:$B$200,0),MATCH(DJ$4,'Volume forecast'!$D$5:$DT$5,0)),0)</f>
        <v>0</v>
      </c>
      <c r="DK13" s="119">
        <f>IFERROR(INDEX('Volume forecast'!$D$8:$DT$200,MATCH($B13,'Volume forecast'!$B$8:$B$200,0),MATCH(DK$4,'Volume forecast'!$D$5:$DT$5,0)),0)</f>
        <v>0</v>
      </c>
      <c r="DL13" s="119">
        <f>IFERROR(INDEX('Volume forecast'!$D$8:$DT$200,MATCH($B13,'Volume forecast'!$B$8:$B$200,0),MATCH(DL$4,'Volume forecast'!$D$5:$DT$5,0)),0)</f>
        <v>0</v>
      </c>
      <c r="DM13" s="119">
        <f>IFERROR(INDEX('Volume forecast'!$D$8:$DT$200,MATCH($B13,'Volume forecast'!$B$8:$B$200,0),MATCH(DM$4,'Volume forecast'!$D$5:$DT$5,0)),0)</f>
        <v>0</v>
      </c>
      <c r="DN13" s="119">
        <f>IFERROR(INDEX('Volume forecast'!$D$8:$DT$200,MATCH($B13,'Volume forecast'!$B$8:$B$200,0),MATCH(DN$4,'Volume forecast'!$D$5:$DT$5,0)),0)</f>
        <v>0</v>
      </c>
      <c r="DO13" s="119">
        <f>IFERROR(INDEX('Volume forecast'!$D$8:$DT$200,MATCH($B13,'Volume forecast'!$B$8:$B$200,0),MATCH(DO$4,'Volume forecast'!$D$5:$DT$5,0)),0)</f>
        <v>0</v>
      </c>
      <c r="DP13" s="119">
        <f>IFERROR(INDEX('Volume forecast'!$D$8:$DT$200,MATCH($B13,'Volume forecast'!$B$8:$B$200,0),MATCH(DP$4,'Volume forecast'!$D$5:$DT$5,0)),0)</f>
        <v>0</v>
      </c>
      <c r="DQ13" s="119">
        <f>IFERROR(INDEX('Volume forecast'!$D$8:$DT$200,MATCH($B13,'Volume forecast'!$B$8:$B$200,0),MATCH(DQ$4,'Volume forecast'!$D$5:$DT$5,0)),0)</f>
        <v>0</v>
      </c>
      <c r="DR13" s="119">
        <f>IFERROR(INDEX('Volume forecast'!$D$8:$DT$200,MATCH($B13,'Volume forecast'!$B$8:$B$200,0),MATCH(DR$4,'Volume forecast'!$D$5:$DT$5,0)),0)</f>
        <v>0</v>
      </c>
      <c r="DS13" s="138">
        <f>IFERROR(INDEX('Volume forecast'!$D$8:$DT$200,MATCH($B13,'Volume forecast'!$B$8:$B$200,0),MATCH(DS$4,'Volume forecast'!$D$5:$DT$5,0)),0)</f>
        <v>0</v>
      </c>
      <c r="DT13" s="120">
        <f>IFERROR(INDEX('Volume forecast'!$D$8:$DT$200,MATCH($B13,'Volume forecast'!$B$8:$B$200,0),MATCH(DT$4,'Volume forecast'!$D$5:$DT$5,0)),0)</f>
        <v>0</v>
      </c>
      <c r="DU13" s="119">
        <f>IFERROR(INDEX('Volume forecast'!$D$8:$DT$200,MATCH($B13,'Volume forecast'!$B$8:$B$200,0),MATCH(DU$4,'Volume forecast'!$D$5:$DT$5,0)),0)</f>
        <v>0</v>
      </c>
      <c r="DV13" s="119">
        <f>IFERROR(INDEX('Volume forecast'!$D$8:$DT$200,MATCH($B13,'Volume forecast'!$B$8:$B$200,0),MATCH(DV$4,'Volume forecast'!$D$5:$DT$5,0)),0)</f>
        <v>0</v>
      </c>
      <c r="DW13" s="119">
        <f>IFERROR(INDEX('Volume forecast'!$D$8:$DT$200,MATCH($B13,'Volume forecast'!$B$8:$B$200,0),MATCH(DW$4,'Volume forecast'!$D$5:$DT$5,0)),0)</f>
        <v>0</v>
      </c>
      <c r="DX13" s="119">
        <f>IFERROR(INDEX('Volume forecast'!$D$8:$DT$200,MATCH($B13,'Volume forecast'!$B$8:$B$200,0),MATCH(DX$4,'Volume forecast'!$D$5:$DT$5,0)),0)</f>
        <v>0</v>
      </c>
      <c r="DY13" s="119">
        <f>IFERROR(INDEX('Volume forecast'!$D$8:$DT$200,MATCH($B13,'Volume forecast'!$B$8:$B$200,0),MATCH(DY$4,'Volume forecast'!$D$5:$DT$5,0)),0)</f>
        <v>0</v>
      </c>
      <c r="DZ13" s="119">
        <f>IFERROR(INDEX('Volume forecast'!$D$8:$DT$200,MATCH($B13,'Volume forecast'!$B$8:$B$200,0),MATCH(DZ$4,'Volume forecast'!$D$5:$DT$5,0)),0)</f>
        <v>0</v>
      </c>
      <c r="EA13" s="119">
        <f>IFERROR(INDEX('Volume forecast'!$D$8:$DT$200,MATCH($B13,'Volume forecast'!$B$8:$B$200,0),MATCH(EA$4,'Volume forecast'!$D$5:$DT$5,0)),0)</f>
        <v>0</v>
      </c>
      <c r="EB13" s="119">
        <f>IFERROR(INDEX('Volume forecast'!$D$8:$DT$200,MATCH($B13,'Volume forecast'!$B$8:$B$200,0),MATCH(EB$4,'Volume forecast'!$D$5:$DT$5,0)),0)</f>
        <v>0</v>
      </c>
      <c r="EC13" s="119">
        <f>IFERROR(INDEX('Volume forecast'!$D$8:$DT$200,MATCH($B13,'Volume forecast'!$B$8:$B$200,0),MATCH(EC$4,'Volume forecast'!$D$5:$DT$5,0)),0)</f>
        <v>0</v>
      </c>
      <c r="ED13" s="119">
        <f>IFERROR(INDEX('Volume forecast'!$D$8:$DT$200,MATCH($B13,'Volume forecast'!$B$8:$B$200,0),MATCH(ED$4,'Volume forecast'!$D$5:$DT$5,0)),0)</f>
        <v>0</v>
      </c>
      <c r="EE13" s="119">
        <f>IFERROR(INDEX('Volume forecast'!$D$8:$DT$200,MATCH($B13,'Volume forecast'!$B$8:$B$200,0),MATCH(EE$4,'Volume forecast'!$D$5:$DT$5,0)),0)</f>
        <v>0</v>
      </c>
      <c r="EF13" s="119">
        <f>IFERROR(INDEX('Volume forecast'!$D$8:$DT$200,MATCH($B13,'Volume forecast'!$B$8:$B$200,0),MATCH(EF$4,'Volume forecast'!$D$5:$DT$5,0)),0)</f>
        <v>0</v>
      </c>
      <c r="EG13" s="119">
        <f>IFERROR(INDEX('Volume forecast'!$D$8:$DT$200,MATCH($B13,'Volume forecast'!$B$8:$B$200,0),MATCH(EG$4,'Volume forecast'!$D$5:$DT$5,0)),0)</f>
        <v>0</v>
      </c>
      <c r="EH13" s="119">
        <f>IFERROR(INDEX('Volume forecast'!$D$8:$DT$200,MATCH($B13,'Volume forecast'!$B$8:$B$200,0),MATCH(EH$4,'Volume forecast'!$D$5:$DT$5,0)),0)</f>
        <v>0</v>
      </c>
      <c r="EI13" s="119">
        <f>IFERROR(INDEX('Volume forecast'!$D$8:$DT$200,MATCH($B13,'Volume forecast'!$B$8:$B$200,0),MATCH(EI$4,'Volume forecast'!$D$5:$DT$5,0)),0)</f>
        <v>0</v>
      </c>
      <c r="EJ13" s="138">
        <f>IFERROR(INDEX('Volume forecast'!$D$8:$DT$200,MATCH($B13,'Volume forecast'!$B$8:$B$200,0),MATCH(EJ$4,'Volume forecast'!$D$5:$DT$5,0)),0)</f>
        <v>0</v>
      </c>
      <c r="EK13" s="120">
        <f>IFERROR(INDEX('Volume forecast'!$D$8:$DT$200,MATCH($B13,'Volume forecast'!$B$8:$B$200,0),MATCH(EK$4,'Volume forecast'!$D$5:$DT$5,0)),0)</f>
        <v>0</v>
      </c>
      <c r="EL13" s="119">
        <f>IFERROR(INDEX('Volume forecast'!$D$8:$DT$200,MATCH($B13,'Volume forecast'!$B$8:$B$200,0),MATCH(EL$4,'Volume forecast'!$D$5:$DT$5,0)),0)</f>
        <v>0</v>
      </c>
      <c r="EM13" s="119">
        <f>IFERROR(INDEX('Volume forecast'!$D$8:$DT$200,MATCH($B13,'Volume forecast'!$B$8:$B$200,0),MATCH(EM$4,'Volume forecast'!$D$5:$DT$5,0)),0)</f>
        <v>0</v>
      </c>
      <c r="EN13" s="119">
        <f>IFERROR(INDEX('Volume forecast'!$D$8:$DT$200,MATCH($B13,'Volume forecast'!$B$8:$B$200,0),MATCH(EN$4,'Volume forecast'!$D$5:$DT$5,0)),0)</f>
        <v>0</v>
      </c>
      <c r="EO13" s="119">
        <f>IFERROR(INDEX('Volume forecast'!$D$8:$DT$200,MATCH($B13,'Volume forecast'!$B$8:$B$200,0),MATCH(EO$4,'Volume forecast'!$D$5:$DT$5,0)),0)</f>
        <v>0</v>
      </c>
      <c r="EP13" s="119">
        <f>IFERROR(INDEX('Volume forecast'!$D$8:$DT$200,MATCH($B13,'Volume forecast'!$B$8:$B$200,0),MATCH(EP$4,'Volume forecast'!$D$5:$DT$5,0)),0)</f>
        <v>0</v>
      </c>
      <c r="EQ13" s="119">
        <f>IFERROR(INDEX('Volume forecast'!$D$8:$DT$200,MATCH($B13,'Volume forecast'!$B$8:$B$200,0),MATCH(EQ$4,'Volume forecast'!$D$5:$DT$5,0)),0)</f>
        <v>0</v>
      </c>
      <c r="ER13" s="119">
        <f>IFERROR(INDEX('Volume forecast'!$D$8:$DT$200,MATCH($B13,'Volume forecast'!$B$8:$B$200,0),MATCH(ER$4,'Volume forecast'!$D$5:$DT$5,0)),0)</f>
        <v>0</v>
      </c>
      <c r="ES13" s="119">
        <f>IFERROR(INDEX('Volume forecast'!$D$8:$DT$200,MATCH($B13,'Volume forecast'!$B$8:$B$200,0),MATCH(ES$4,'Volume forecast'!$D$5:$DT$5,0)),0)</f>
        <v>0</v>
      </c>
      <c r="ET13" s="119">
        <f>IFERROR(INDEX('Volume forecast'!$D$8:$DT$200,MATCH($B13,'Volume forecast'!$B$8:$B$200,0),MATCH(ET$4,'Volume forecast'!$D$5:$DT$5,0)),0)</f>
        <v>0</v>
      </c>
      <c r="EU13" s="119">
        <f>IFERROR(INDEX('Volume forecast'!$D$8:$DT$200,MATCH($B13,'Volume forecast'!$B$8:$B$200,0),MATCH(EU$4,'Volume forecast'!$D$5:$DT$5,0)),0)</f>
        <v>0</v>
      </c>
      <c r="EV13" s="119">
        <f>IFERROR(INDEX('Volume forecast'!$D$8:$DT$200,MATCH($B13,'Volume forecast'!$B$8:$B$200,0),MATCH(EV$4,'Volume forecast'!$D$5:$DT$5,0)),0)</f>
        <v>0</v>
      </c>
      <c r="EW13" s="119">
        <f>IFERROR(INDEX('Volume forecast'!$D$8:$DT$200,MATCH($B13,'Volume forecast'!$B$8:$B$200,0),MATCH(EW$4,'Volume forecast'!$D$5:$DT$5,0)),0)</f>
        <v>0</v>
      </c>
      <c r="EX13" s="119">
        <f>IFERROR(INDEX('Volume forecast'!$D$8:$DT$200,MATCH($B13,'Volume forecast'!$B$8:$B$200,0),MATCH(EX$4,'Volume forecast'!$D$5:$DT$5,0)),0)</f>
        <v>0</v>
      </c>
      <c r="EY13" s="119">
        <f>IFERROR(INDEX('Volume forecast'!$D$8:$DT$200,MATCH($B13,'Volume forecast'!$B$8:$B$200,0),MATCH(EY$4,'Volume forecast'!$D$5:$DT$5,0)),0)</f>
        <v>0</v>
      </c>
      <c r="EZ13" s="119">
        <f>IFERROR(INDEX('Volume forecast'!$D$8:$DT$200,MATCH($B13,'Volume forecast'!$B$8:$B$200,0),MATCH(EZ$4,'Volume forecast'!$D$5:$DT$5,0)),0)</f>
        <v>0</v>
      </c>
      <c r="FA13" s="138">
        <f>IFERROR(INDEX('Volume forecast'!$D$8:$DT$200,MATCH($B13,'Volume forecast'!$B$8:$B$200,0),MATCH(FA$4,'Volume forecast'!$D$5:$DT$5,0)),0)</f>
        <v>0</v>
      </c>
      <c r="FB13" s="120">
        <f>IFERROR(INDEX('Volume forecast'!$D$8:$DT$200,MATCH($B13,'Volume forecast'!$B$8:$B$200,0),MATCH(FB$4,'Volume forecast'!$D$5:$DT$5,0)),0)</f>
        <v>0</v>
      </c>
      <c r="FC13" s="119">
        <f>IFERROR(INDEX('Volume forecast'!$D$8:$DT$200,MATCH($B13,'Volume forecast'!$B$8:$B$200,0),MATCH(FC$4,'Volume forecast'!$D$5:$DT$5,0)),0)</f>
        <v>0</v>
      </c>
      <c r="FD13" s="119">
        <f>IFERROR(INDEX('Volume forecast'!$D$8:$DT$200,MATCH($B13,'Volume forecast'!$B$8:$B$200,0),MATCH(FD$4,'Volume forecast'!$D$5:$DT$5,0)),0)</f>
        <v>0</v>
      </c>
      <c r="FE13" s="119">
        <f>IFERROR(INDEX('Volume forecast'!$D$8:$DT$200,MATCH($B13,'Volume forecast'!$B$8:$B$200,0),MATCH(FE$4,'Volume forecast'!$D$5:$DT$5,0)),0)</f>
        <v>0</v>
      </c>
      <c r="FF13" s="119">
        <f>IFERROR(INDEX('Volume forecast'!$D$8:$DT$200,MATCH($B13,'Volume forecast'!$B$8:$B$200,0),MATCH(FF$4,'Volume forecast'!$D$5:$DT$5,0)),0)</f>
        <v>0</v>
      </c>
      <c r="FG13" s="119">
        <f>IFERROR(INDEX('Volume forecast'!$D$8:$DT$200,MATCH($B13,'Volume forecast'!$B$8:$B$200,0),MATCH(FG$4,'Volume forecast'!$D$5:$DT$5,0)),0)</f>
        <v>0</v>
      </c>
      <c r="FH13" s="119">
        <f>IFERROR(INDEX('Volume forecast'!$D$8:$DT$200,MATCH($B13,'Volume forecast'!$B$8:$B$200,0),MATCH(FH$4,'Volume forecast'!$D$5:$DT$5,0)),0)</f>
        <v>0</v>
      </c>
      <c r="FI13" s="119">
        <f>IFERROR(INDEX('Volume forecast'!$D$8:$DT$200,MATCH($B13,'Volume forecast'!$B$8:$B$200,0),MATCH(FI$4,'Volume forecast'!$D$5:$DT$5,0)),0)</f>
        <v>0</v>
      </c>
      <c r="FJ13" s="119">
        <f>IFERROR(INDEX('Volume forecast'!$D$8:$DT$200,MATCH($B13,'Volume forecast'!$B$8:$B$200,0),MATCH(FJ$4,'Volume forecast'!$D$5:$DT$5,0)),0)</f>
        <v>0</v>
      </c>
      <c r="FK13" s="119">
        <f>IFERROR(INDEX('Volume forecast'!$D$8:$DT$200,MATCH($B13,'Volume forecast'!$B$8:$B$200,0),MATCH(FK$4,'Volume forecast'!$D$5:$DT$5,0)),0)</f>
        <v>0</v>
      </c>
      <c r="FL13" s="119">
        <f>IFERROR(INDEX('Volume forecast'!$D$8:$DT$200,MATCH($B13,'Volume forecast'!$B$8:$B$200,0),MATCH(FL$4,'Volume forecast'!$D$5:$DT$5,0)),0)</f>
        <v>0</v>
      </c>
      <c r="FM13" s="119">
        <f>IFERROR(INDEX('Volume forecast'!$D$8:$DT$200,MATCH($B13,'Volume forecast'!$B$8:$B$200,0),MATCH(FM$4,'Volume forecast'!$D$5:$DT$5,0)),0)</f>
        <v>0</v>
      </c>
      <c r="FN13" s="119">
        <f>IFERROR(INDEX('Volume forecast'!$D$8:$DT$200,MATCH($B13,'Volume forecast'!$B$8:$B$200,0),MATCH(FN$4,'Volume forecast'!$D$5:$DT$5,0)),0)</f>
        <v>0</v>
      </c>
      <c r="FO13" s="119">
        <f>IFERROR(INDEX('Volume forecast'!$D$8:$DT$200,MATCH($B13,'Volume forecast'!$B$8:$B$200,0),MATCH(FO$4,'Volume forecast'!$D$5:$DT$5,0)),0)</f>
        <v>0</v>
      </c>
      <c r="FP13" s="119">
        <f>IFERROR(INDEX('Volume forecast'!$D$8:$DT$200,MATCH($B13,'Volume forecast'!$B$8:$B$200,0),MATCH(FP$4,'Volume forecast'!$D$5:$DT$5,0)),0)</f>
        <v>0</v>
      </c>
      <c r="FQ13" s="119">
        <f>IFERROR(INDEX('Volume forecast'!$D$8:$DT$200,MATCH($B13,'Volume forecast'!$B$8:$B$200,0),MATCH(FQ$4,'Volume forecast'!$D$5:$DT$5,0)),0)</f>
        <v>0</v>
      </c>
      <c r="FR13" s="138">
        <f>IFERROR(INDEX('Volume forecast'!$D$8:$DT$200,MATCH($B13,'Volume forecast'!$B$8:$B$200,0),MATCH(FR$4,'Volume forecast'!$D$5:$DT$5,0)),0)</f>
        <v>0</v>
      </c>
      <c r="FS13" s="83">
        <f t="shared" si="23"/>
        <v>0</v>
      </c>
      <c r="FT13" s="82">
        <f t="shared" si="7"/>
        <v>0</v>
      </c>
      <c r="FU13" s="82">
        <f t="shared" si="8"/>
        <v>0</v>
      </c>
      <c r="FV13" s="82">
        <f t="shared" si="9"/>
        <v>0</v>
      </c>
      <c r="FW13" s="82">
        <f t="shared" si="10"/>
        <v>0</v>
      </c>
      <c r="FX13" s="82">
        <f t="shared" si="11"/>
        <v>0</v>
      </c>
      <c r="FY13" s="82">
        <f t="shared" si="12"/>
        <v>0</v>
      </c>
      <c r="FZ13" s="82">
        <f t="shared" si="13"/>
        <v>0</v>
      </c>
      <c r="GA13" s="82">
        <f t="shared" si="14"/>
        <v>0</v>
      </c>
      <c r="GB13" s="82">
        <f t="shared" si="15"/>
        <v>0</v>
      </c>
      <c r="GC13" s="82">
        <f t="shared" si="16"/>
        <v>0</v>
      </c>
      <c r="GD13" s="82">
        <f t="shared" si="17"/>
        <v>0</v>
      </c>
      <c r="GE13" s="82">
        <f t="shared" si="18"/>
        <v>610735.98481376865</v>
      </c>
      <c r="GF13" s="82">
        <f t="shared" si="19"/>
        <v>598930.25398885785</v>
      </c>
      <c r="GG13" s="82">
        <f t="shared" si="20"/>
        <v>587237.55379829474</v>
      </c>
      <c r="GH13" s="82">
        <f t="shared" si="21"/>
        <v>577235.02913041343</v>
      </c>
      <c r="GI13" s="82">
        <f t="shared" si="22"/>
        <v>564191.24532021047</v>
      </c>
      <c r="GJ13" s="84">
        <f t="shared" si="24"/>
        <v>8</v>
      </c>
    </row>
    <row r="14" spans="1:192" ht="13" x14ac:dyDescent="0.3">
      <c r="A14" s="116" t="str">
        <f>IF(ISNUMBER(SEARCH("low",'Volume forecast'!$A15)),"LV",IF(ISNUMBER(SEARCH("high",'Volume forecast'!$A15)),"HV",IF(ISNUMBER(SEARCH("sub",'Volume forecast'!$A15)),"ST","Unmetered")))</f>
        <v>LV</v>
      </c>
      <c r="B14" s="117" t="str">
        <f>'Volume forecast'!B15</f>
        <v>EA040</v>
      </c>
      <c r="C14" s="116" t="str">
        <f>'Volume forecast'!C15</f>
        <v>Controlled Load 2</v>
      </c>
      <c r="D14" s="118" t="s">
        <v>137</v>
      </c>
      <c r="E14" s="119">
        <f>IFERROR(INDEX('Volume forecast'!$D$8:$DT$200,MATCH($B14,'Volume forecast'!$B$8:$B$200,0),MATCH(E$4,'Volume forecast'!$D$5:$DT$5,0)),0)</f>
        <v>0</v>
      </c>
      <c r="F14" s="119">
        <f>IFERROR(INDEX('Volume forecast'!$D$8:$DT$200,MATCH($B14,'Volume forecast'!$B$8:$B$200,0),MATCH(F$4,'Volume forecast'!$D$5:$DT$5,0)),0)</f>
        <v>0</v>
      </c>
      <c r="G14" s="119">
        <f>IFERROR(INDEX('Volume forecast'!$D$8:$DT$200,MATCH($B14,'Volume forecast'!$B$8:$B$200,0),MATCH(G$4,'Volume forecast'!$D$5:$DT$5,0)),0)</f>
        <v>0</v>
      </c>
      <c r="H14" s="119">
        <f>IFERROR(INDEX('Volume forecast'!$D$8:$DT$200,MATCH($B14,'Volume forecast'!$B$8:$B$200,0),MATCH(H$4,'Volume forecast'!$D$5:$DT$5,0)),0)</f>
        <v>0</v>
      </c>
      <c r="I14" s="119">
        <f>IFERROR(INDEX('Volume forecast'!$D$8:$DT$200,MATCH($B14,'Volume forecast'!$B$8:$B$200,0),MATCH(I$4,'Volume forecast'!$D$5:$DT$5,0)),0)</f>
        <v>0</v>
      </c>
      <c r="J14" s="119">
        <f>IFERROR(INDEX('Volume forecast'!$D$8:$DT$200,MATCH($B14,'Volume forecast'!$B$8:$B$200,0),MATCH(J$4,'Volume forecast'!$D$5:$DT$5,0)),0)</f>
        <v>0</v>
      </c>
      <c r="K14" s="119">
        <f>IFERROR(INDEX('Volume forecast'!$D$8:$DT$200,MATCH($B14,'Volume forecast'!$B$8:$B$200,0),MATCH(K$4,'Volume forecast'!$D$5:$DT$5,0)),0)</f>
        <v>0</v>
      </c>
      <c r="L14" s="119">
        <f>IFERROR(INDEX('Volume forecast'!$D$8:$DT$200,MATCH($B14,'Volume forecast'!$B$8:$B$200,0),MATCH(L$4,'Volume forecast'!$D$5:$DT$5,0)),0)</f>
        <v>0</v>
      </c>
      <c r="M14" s="119">
        <f>IFERROR(INDEX('Volume forecast'!$D$8:$DT$200,MATCH($B14,'Volume forecast'!$B$8:$B$200,0),MATCH(M$4,'Volume forecast'!$D$5:$DT$5,0)),0)</f>
        <v>0</v>
      </c>
      <c r="N14" s="119">
        <f>IFERROR(INDEX('Volume forecast'!$D$8:$DT$200,MATCH($B14,'Volume forecast'!$B$8:$B$200,0),MATCH(N$4,'Volume forecast'!$D$5:$DT$5,0)),0)</f>
        <v>0</v>
      </c>
      <c r="O14" s="119">
        <f>IFERROR(INDEX('Volume forecast'!$D$8:$DT$200,MATCH($B14,'Volume forecast'!$B$8:$B$200,0),MATCH(O$4,'Volume forecast'!$D$5:$DT$5,0)),0)</f>
        <v>0</v>
      </c>
      <c r="P14" s="119">
        <f>IFERROR(INDEX('Volume forecast'!$D$8:$DT$200,MATCH($B14,'Volume forecast'!$B$8:$B$200,0),MATCH(P$4,'Volume forecast'!$D$5:$DT$5,0)),0)</f>
        <v>0</v>
      </c>
      <c r="Q14" s="119">
        <f>IFERROR(INDEX('Volume forecast'!$D$8:$DT$200,MATCH($B14,'Volume forecast'!$B$8:$B$200,0),MATCH(Q$4,'Volume forecast'!$D$5:$DT$5,0)),0)</f>
        <v>143250.37024847913</v>
      </c>
      <c r="R14" s="119">
        <f>IFERROR(INDEX('Volume forecast'!$D$8:$DT$200,MATCH($B14,'Volume forecast'!$B$8:$B$200,0),MATCH(R$4,'Volume forecast'!$D$5:$DT$5,0)),0)</f>
        <v>141672.40958457568</v>
      </c>
      <c r="S14" s="119">
        <f>IFERROR(INDEX('Volume forecast'!$D$8:$DT$200,MATCH($B14,'Volume forecast'!$B$8:$B$200,0),MATCH(S$4,'Volume forecast'!$D$5:$DT$5,0)),0)</f>
        <v>140094.44892067224</v>
      </c>
      <c r="T14" s="119">
        <f>IFERROR(INDEX('Volume forecast'!$D$8:$DT$200,MATCH($B14,'Volume forecast'!$B$8:$B$200,0),MATCH(T$4,'Volume forecast'!$D$5:$DT$5,0)),0)</f>
        <v>138516.48825676879</v>
      </c>
      <c r="U14" s="138">
        <f>IFERROR(INDEX('Volume forecast'!$D$8:$DT$200,MATCH($B14,'Volume forecast'!$B$8:$B$200,0),MATCH(U$4,'Volume forecast'!$D$5:$DT$5,0)),0)</f>
        <v>136938.52759286534</v>
      </c>
      <c r="V14" s="120">
        <f>IFERROR(INDEX('Volume forecast'!$D$8:$DT$200,MATCH($B14,'Volume forecast'!$B$8:$B$200,0),MATCH(V$4,'Volume forecast'!$D$5:$DT$5,0)),0)</f>
        <v>0</v>
      </c>
      <c r="W14" s="119">
        <f>IFERROR(INDEX('Volume forecast'!$D$8:$DT$200,MATCH($B14,'Volume forecast'!$B$8:$B$200,0),MATCH(W$4,'Volume forecast'!$D$5:$DT$5,0)),0)</f>
        <v>0</v>
      </c>
      <c r="X14" s="119">
        <f>IFERROR(INDEX('Volume forecast'!$D$8:$DT$200,MATCH($B14,'Volume forecast'!$B$8:$B$200,0),MATCH(X$4,'Volume forecast'!$D$5:$DT$5,0)),0)</f>
        <v>0</v>
      </c>
      <c r="Y14" s="119">
        <f>IFERROR(INDEX('Volume forecast'!$D$8:$DT$200,MATCH($B14,'Volume forecast'!$B$8:$B$200,0),MATCH(Y$4,'Volume forecast'!$D$5:$DT$5,0)),0)</f>
        <v>0</v>
      </c>
      <c r="Z14" s="119">
        <f>IFERROR(INDEX('Volume forecast'!$D$8:$DT$200,MATCH($B14,'Volume forecast'!$B$8:$B$200,0),MATCH(Z$4,'Volume forecast'!$D$5:$DT$5,0)),0)</f>
        <v>0</v>
      </c>
      <c r="AA14" s="119">
        <f>IFERROR(INDEX('Volume forecast'!$D$8:$DT$200,MATCH($B14,'Volume forecast'!$B$8:$B$200,0),MATCH(AA$4,'Volume forecast'!$D$5:$DT$5,0)),0)</f>
        <v>0</v>
      </c>
      <c r="AB14" s="119">
        <f>IFERROR(INDEX('Volume forecast'!$D$8:$DT$200,MATCH($B14,'Volume forecast'!$B$8:$B$200,0),MATCH(AB$4,'Volume forecast'!$D$5:$DT$5,0)),0)</f>
        <v>0</v>
      </c>
      <c r="AC14" s="119">
        <f>IFERROR(INDEX('Volume forecast'!$D$8:$DT$200,MATCH($B14,'Volume forecast'!$B$8:$B$200,0),MATCH(AC$4,'Volume forecast'!$D$5:$DT$5,0)),0)</f>
        <v>0</v>
      </c>
      <c r="AD14" s="119">
        <f>IFERROR(INDEX('Volume forecast'!$D$8:$DT$200,MATCH($B14,'Volume forecast'!$B$8:$B$200,0),MATCH(AD$4,'Volume forecast'!$D$5:$DT$5,0)),0)</f>
        <v>0</v>
      </c>
      <c r="AE14" s="119">
        <f>IFERROR(INDEX('Volume forecast'!$D$8:$DT$200,MATCH($B14,'Volume forecast'!$B$8:$B$200,0),MATCH(AE$4,'Volume forecast'!$D$5:$DT$5,0)),0)</f>
        <v>0</v>
      </c>
      <c r="AF14" s="119">
        <f>IFERROR(INDEX('Volume forecast'!$D$8:$DT$200,MATCH($B14,'Volume forecast'!$B$8:$B$200,0),MATCH(AF$4,'Volume forecast'!$D$5:$DT$5,0)),0)</f>
        <v>0</v>
      </c>
      <c r="AG14" s="119">
        <f>IFERROR(INDEX('Volume forecast'!$D$8:$DT$200,MATCH($B14,'Volume forecast'!$B$8:$B$200,0),MATCH(AG$4,'Volume forecast'!$D$5:$DT$5,0)),0)</f>
        <v>0</v>
      </c>
      <c r="AH14" s="119">
        <f>IFERROR(INDEX('Volume forecast'!$D$8:$DT$200,MATCH($B14,'Volume forecast'!$B$8:$B$200,0),MATCH(AH$4,'Volume forecast'!$D$5:$DT$5,0)),0)</f>
        <v>302187.86340246542</v>
      </c>
      <c r="AI14" s="119">
        <f>IFERROR(INDEX('Volume forecast'!$D$8:$DT$200,MATCH($B14,'Volume forecast'!$B$8:$B$200,0),MATCH(AI$4,'Volume forecast'!$D$5:$DT$5,0)),0)</f>
        <v>296346.47094714403</v>
      </c>
      <c r="AJ14" s="119">
        <f>IFERROR(INDEX('Volume forecast'!$D$8:$DT$200,MATCH($B14,'Volume forecast'!$B$8:$B$200,0),MATCH(AJ$4,'Volume forecast'!$D$5:$DT$5,0)),0)</f>
        <v>290561.00525353616</v>
      </c>
      <c r="AK14" s="119">
        <f>IFERROR(INDEX('Volume forecast'!$D$8:$DT$200,MATCH($B14,'Volume forecast'!$B$8:$B$200,0),MATCH(AK$4,'Volume forecast'!$D$5:$DT$5,0)),0)</f>
        <v>285611.82650334475</v>
      </c>
      <c r="AL14" s="138">
        <f>IFERROR(INDEX('Volume forecast'!$D$8:$DT$200,MATCH($B14,'Volume forecast'!$B$8:$B$200,0),MATCH(AL$4,'Volume forecast'!$D$5:$DT$5,0)),0)</f>
        <v>279157.8541514604</v>
      </c>
      <c r="AM14" s="120">
        <f>IFERROR(INDEX('Volume forecast'!$D$8:$DT$200,MATCH($B14,'Volume forecast'!$B$8:$B$200,0),MATCH(AM$4,'Volume forecast'!$D$5:$DT$5,0)),0)</f>
        <v>0</v>
      </c>
      <c r="AN14" s="119">
        <f>IFERROR(INDEX('Volume forecast'!$D$8:$DT$200,MATCH($B14,'Volume forecast'!$B$8:$B$200,0),MATCH(AN$4,'Volume forecast'!$D$5:$DT$5,0)),0)</f>
        <v>0</v>
      </c>
      <c r="AO14" s="119">
        <f>IFERROR(INDEX('Volume forecast'!$D$8:$DT$200,MATCH($B14,'Volume forecast'!$B$8:$B$200,0),MATCH(AO$4,'Volume forecast'!$D$5:$DT$5,0)),0)</f>
        <v>0</v>
      </c>
      <c r="AP14" s="119">
        <f>IFERROR(INDEX('Volume forecast'!$D$8:$DT$200,MATCH($B14,'Volume forecast'!$B$8:$B$200,0),MATCH(AP$4,'Volume forecast'!$D$5:$DT$5,0)),0)</f>
        <v>0</v>
      </c>
      <c r="AQ14" s="119">
        <f>IFERROR(INDEX('Volume forecast'!$D$8:$DT$200,MATCH($B14,'Volume forecast'!$B$8:$B$200,0),MATCH(AQ$4,'Volume forecast'!$D$5:$DT$5,0)),0)</f>
        <v>0</v>
      </c>
      <c r="AR14" s="119">
        <f>IFERROR(INDEX('Volume forecast'!$D$8:$DT$200,MATCH($B14,'Volume forecast'!$B$8:$B$200,0),MATCH(AR$4,'Volume forecast'!$D$5:$DT$5,0)),0)</f>
        <v>0</v>
      </c>
      <c r="AS14" s="119">
        <f>IFERROR(INDEX('Volume forecast'!$D$8:$DT$200,MATCH($B14,'Volume forecast'!$B$8:$B$200,0),MATCH(AS$4,'Volume forecast'!$D$5:$DT$5,0)),0)</f>
        <v>0</v>
      </c>
      <c r="AT14" s="119">
        <f>IFERROR(INDEX('Volume forecast'!$D$8:$DT$200,MATCH($B14,'Volume forecast'!$B$8:$B$200,0),MATCH(AT$4,'Volume forecast'!$D$5:$DT$5,0)),0)</f>
        <v>0</v>
      </c>
      <c r="AU14" s="119">
        <f>IFERROR(INDEX('Volume forecast'!$D$8:$DT$200,MATCH($B14,'Volume forecast'!$B$8:$B$200,0),MATCH(AU$4,'Volume forecast'!$D$5:$DT$5,0)),0)</f>
        <v>0</v>
      </c>
      <c r="AV14" s="119">
        <f>IFERROR(INDEX('Volume forecast'!$D$8:$DT$200,MATCH($B14,'Volume forecast'!$B$8:$B$200,0),MATCH(AV$4,'Volume forecast'!$D$5:$DT$5,0)),0)</f>
        <v>0</v>
      </c>
      <c r="AW14" s="119">
        <f>IFERROR(INDEX('Volume forecast'!$D$8:$DT$200,MATCH($B14,'Volume forecast'!$B$8:$B$200,0),MATCH(AW$4,'Volume forecast'!$D$5:$DT$5,0)),0)</f>
        <v>0</v>
      </c>
      <c r="AX14" s="119">
        <f>IFERROR(INDEX('Volume forecast'!$D$8:$DT$200,MATCH($B14,'Volume forecast'!$B$8:$B$200,0),MATCH(AX$4,'Volume forecast'!$D$5:$DT$5,0)),0)</f>
        <v>0</v>
      </c>
      <c r="AY14" s="119">
        <f>IFERROR(INDEX('Volume forecast'!$D$8:$DT$200,MATCH($B14,'Volume forecast'!$B$8:$B$200,0),MATCH(AY$4,'Volume forecast'!$D$5:$DT$5,0)),0)</f>
        <v>0</v>
      </c>
      <c r="AZ14" s="119">
        <f>IFERROR(INDEX('Volume forecast'!$D$8:$DT$200,MATCH($B14,'Volume forecast'!$B$8:$B$200,0),MATCH(AZ$4,'Volume forecast'!$D$5:$DT$5,0)),0)</f>
        <v>0</v>
      </c>
      <c r="BA14" s="119">
        <f>IFERROR(INDEX('Volume forecast'!$D$8:$DT$200,MATCH($B14,'Volume forecast'!$B$8:$B$200,0),MATCH(BA$4,'Volume forecast'!$D$5:$DT$5,0)),0)</f>
        <v>0</v>
      </c>
      <c r="BB14" s="119">
        <f>IFERROR(INDEX('Volume forecast'!$D$8:$DT$200,MATCH($B14,'Volume forecast'!$B$8:$B$200,0),MATCH(BB$4,'Volume forecast'!$D$5:$DT$5,0)),0)</f>
        <v>0</v>
      </c>
      <c r="BC14" s="138">
        <f>IFERROR(INDEX('Volume forecast'!$D$8:$DT$200,MATCH($B14,'Volume forecast'!$B$8:$B$200,0),MATCH(BC$4,'Volume forecast'!$D$5:$DT$5,0)),0)</f>
        <v>0</v>
      </c>
      <c r="BD14" s="120">
        <f>IFERROR(INDEX('Volume forecast'!$D$8:$DT$200,MATCH($B14,'Volume forecast'!$B$8:$B$200,0),MATCH(BD$4,'Volume forecast'!$D$5:$DT$5,0)),0)</f>
        <v>0</v>
      </c>
      <c r="BE14" s="119">
        <f>IFERROR(INDEX('Volume forecast'!$D$8:$DT$200,MATCH($B14,'Volume forecast'!$B$8:$B$200,0),MATCH(BE$4,'Volume forecast'!$D$5:$DT$5,0)),0)</f>
        <v>0</v>
      </c>
      <c r="BF14" s="119">
        <f>IFERROR(INDEX('Volume forecast'!$D$8:$DT$200,MATCH($B14,'Volume forecast'!$B$8:$B$200,0),MATCH(BF$4,'Volume forecast'!$D$5:$DT$5,0)),0)</f>
        <v>0</v>
      </c>
      <c r="BG14" s="119">
        <f>IFERROR(INDEX('Volume forecast'!$D$8:$DT$200,MATCH($B14,'Volume forecast'!$B$8:$B$200,0),MATCH(BG$4,'Volume forecast'!$D$5:$DT$5,0)),0)</f>
        <v>0</v>
      </c>
      <c r="BH14" s="119">
        <f>IFERROR(INDEX('Volume forecast'!$D$8:$DT$200,MATCH($B14,'Volume forecast'!$B$8:$B$200,0),MATCH(BH$4,'Volume forecast'!$D$5:$DT$5,0)),0)</f>
        <v>0</v>
      </c>
      <c r="BI14" s="119">
        <f>IFERROR(INDEX('Volume forecast'!$D$8:$DT$200,MATCH($B14,'Volume forecast'!$B$8:$B$200,0),MATCH(BI$4,'Volume forecast'!$D$5:$DT$5,0)),0)</f>
        <v>0</v>
      </c>
      <c r="BJ14" s="119">
        <f>IFERROR(INDEX('Volume forecast'!$D$8:$DT$200,MATCH($B14,'Volume forecast'!$B$8:$B$200,0),MATCH(BJ$4,'Volume forecast'!$D$5:$DT$5,0)),0)</f>
        <v>0</v>
      </c>
      <c r="BK14" s="119">
        <f>IFERROR(INDEX('Volume forecast'!$D$8:$DT$200,MATCH($B14,'Volume forecast'!$B$8:$B$200,0),MATCH(BK$4,'Volume forecast'!$D$5:$DT$5,0)),0)</f>
        <v>0</v>
      </c>
      <c r="BL14" s="119">
        <f>IFERROR(INDEX('Volume forecast'!$D$8:$DT$200,MATCH($B14,'Volume forecast'!$B$8:$B$200,0),MATCH(BL$4,'Volume forecast'!$D$5:$DT$5,0)),0)</f>
        <v>0</v>
      </c>
      <c r="BM14" s="119">
        <f>IFERROR(INDEX('Volume forecast'!$D$8:$DT$200,MATCH($B14,'Volume forecast'!$B$8:$B$200,0),MATCH(BM$4,'Volume forecast'!$D$5:$DT$5,0)),0)</f>
        <v>0</v>
      </c>
      <c r="BN14" s="119">
        <f>IFERROR(INDEX('Volume forecast'!$D$8:$DT$200,MATCH($B14,'Volume forecast'!$B$8:$B$200,0),MATCH(BN$4,'Volume forecast'!$D$5:$DT$5,0)),0)</f>
        <v>0</v>
      </c>
      <c r="BO14" s="119">
        <f>IFERROR(INDEX('Volume forecast'!$D$8:$DT$200,MATCH($B14,'Volume forecast'!$B$8:$B$200,0),MATCH(BO$4,'Volume forecast'!$D$5:$DT$5,0)),0)</f>
        <v>0</v>
      </c>
      <c r="BP14" s="119">
        <f>IFERROR(INDEX('Volume forecast'!$D$8:$DT$200,MATCH($B14,'Volume forecast'!$B$8:$B$200,0),MATCH(BP$4,'Volume forecast'!$D$5:$DT$5,0)),0)</f>
        <v>0</v>
      </c>
      <c r="BQ14" s="119">
        <f>IFERROR(INDEX('Volume forecast'!$D$8:$DT$200,MATCH($B14,'Volume forecast'!$B$8:$B$200,0),MATCH(BQ$4,'Volume forecast'!$D$5:$DT$5,0)),0)</f>
        <v>0</v>
      </c>
      <c r="BR14" s="119">
        <f>IFERROR(INDEX('Volume forecast'!$D$8:$DT$200,MATCH($B14,'Volume forecast'!$B$8:$B$200,0),MATCH(BR$4,'Volume forecast'!$D$5:$DT$5,0)),0)</f>
        <v>0</v>
      </c>
      <c r="BS14" s="119">
        <f>IFERROR(INDEX('Volume forecast'!$D$8:$DT$200,MATCH($B14,'Volume forecast'!$B$8:$B$200,0),MATCH(BS$4,'Volume forecast'!$D$5:$DT$5,0)),0)</f>
        <v>0</v>
      </c>
      <c r="BT14" s="138">
        <f>IFERROR(INDEX('Volume forecast'!$D$8:$DT$200,MATCH($B14,'Volume forecast'!$B$8:$B$200,0),MATCH(BT$4,'Volume forecast'!$D$5:$DT$5,0)),0)</f>
        <v>0</v>
      </c>
      <c r="BU14" s="120">
        <f>IFERROR(INDEX('Volume forecast'!$D$8:$DT$200,MATCH($B14,'Volume forecast'!$B$8:$B$200,0),MATCH(BU$4,'Volume forecast'!$D$5:$DT$5,0)),0)</f>
        <v>0</v>
      </c>
      <c r="BV14" s="119">
        <f>IFERROR(INDEX('Volume forecast'!$D$8:$DT$200,MATCH($B14,'Volume forecast'!$B$8:$B$200,0),MATCH(BV$4,'Volume forecast'!$D$5:$DT$5,0)),0)</f>
        <v>0</v>
      </c>
      <c r="BW14" s="119">
        <f>IFERROR(INDEX('Volume forecast'!$D$8:$DT$200,MATCH($B14,'Volume forecast'!$B$8:$B$200,0),MATCH(BW$4,'Volume forecast'!$D$5:$DT$5,0)),0)</f>
        <v>0</v>
      </c>
      <c r="BX14" s="119">
        <f>IFERROR(INDEX('Volume forecast'!$D$8:$DT$200,MATCH($B14,'Volume forecast'!$B$8:$B$200,0),MATCH(BX$4,'Volume forecast'!$D$5:$DT$5,0)),0)</f>
        <v>0</v>
      </c>
      <c r="BY14" s="119">
        <f>IFERROR(INDEX('Volume forecast'!$D$8:$DT$200,MATCH($B14,'Volume forecast'!$B$8:$B$200,0),MATCH(BY$4,'Volume forecast'!$D$5:$DT$5,0)),0)</f>
        <v>0</v>
      </c>
      <c r="BZ14" s="119">
        <f>IFERROR(INDEX('Volume forecast'!$D$8:$DT$200,MATCH($B14,'Volume forecast'!$B$8:$B$200,0),MATCH(BZ$4,'Volume forecast'!$D$5:$DT$5,0)),0)</f>
        <v>0</v>
      </c>
      <c r="CA14" s="119">
        <f>IFERROR(INDEX('Volume forecast'!$D$8:$DT$200,MATCH($B14,'Volume forecast'!$B$8:$B$200,0),MATCH(CA$4,'Volume forecast'!$D$5:$DT$5,0)),0)</f>
        <v>0</v>
      </c>
      <c r="CB14" s="119">
        <f>IFERROR(INDEX('Volume forecast'!$D$8:$DT$200,MATCH($B14,'Volume forecast'!$B$8:$B$200,0),MATCH(CB$4,'Volume forecast'!$D$5:$DT$5,0)),0)</f>
        <v>0</v>
      </c>
      <c r="CC14" s="119">
        <f>IFERROR(INDEX('Volume forecast'!$D$8:$DT$200,MATCH($B14,'Volume forecast'!$B$8:$B$200,0),MATCH(CC$4,'Volume forecast'!$D$5:$DT$5,0)),0)</f>
        <v>0</v>
      </c>
      <c r="CD14" s="119">
        <f>IFERROR(INDEX('Volume forecast'!$D$8:$DT$200,MATCH($B14,'Volume forecast'!$B$8:$B$200,0),MATCH(CD$4,'Volume forecast'!$D$5:$DT$5,0)),0)</f>
        <v>0</v>
      </c>
      <c r="CE14" s="119">
        <f>IFERROR(INDEX('Volume forecast'!$D$8:$DT$200,MATCH($B14,'Volume forecast'!$B$8:$B$200,0),MATCH(CE$4,'Volume forecast'!$D$5:$DT$5,0)),0)</f>
        <v>0</v>
      </c>
      <c r="CF14" s="119">
        <f>IFERROR(INDEX('Volume forecast'!$D$8:$DT$200,MATCH($B14,'Volume forecast'!$B$8:$B$200,0),MATCH(CF$4,'Volume forecast'!$D$5:$DT$5,0)),0)</f>
        <v>0</v>
      </c>
      <c r="CG14" s="119">
        <f>IFERROR(INDEX('Volume forecast'!$D$8:$DT$200,MATCH($B14,'Volume forecast'!$B$8:$B$200,0),MATCH(CG$4,'Volume forecast'!$D$5:$DT$5,0)),0)</f>
        <v>0</v>
      </c>
      <c r="CH14" s="119">
        <f>IFERROR(INDEX('Volume forecast'!$D$8:$DT$200,MATCH($B14,'Volume forecast'!$B$8:$B$200,0),MATCH(CH$4,'Volume forecast'!$D$5:$DT$5,0)),0)</f>
        <v>0</v>
      </c>
      <c r="CI14" s="119">
        <f>IFERROR(INDEX('Volume forecast'!$D$8:$DT$200,MATCH($B14,'Volume forecast'!$B$8:$B$200,0),MATCH(CI$4,'Volume forecast'!$D$5:$DT$5,0)),0)</f>
        <v>0</v>
      </c>
      <c r="CJ14" s="119">
        <f>IFERROR(INDEX('Volume forecast'!$D$8:$DT$200,MATCH($B14,'Volume forecast'!$B$8:$B$200,0),MATCH(CJ$4,'Volume forecast'!$D$5:$DT$5,0)),0)</f>
        <v>0</v>
      </c>
      <c r="CK14" s="138">
        <f>IFERROR(INDEX('Volume forecast'!$D$8:$DT$200,MATCH($B14,'Volume forecast'!$B$8:$B$200,0),MATCH(CK$4,'Volume forecast'!$D$5:$DT$5,0)),0)</f>
        <v>0</v>
      </c>
      <c r="CL14" s="120">
        <f>IFERROR(INDEX('Volume forecast'!$D$8:$DT$200,MATCH($B14,'Volume forecast'!$B$8:$B$200,0),MATCH(CL$4,'Volume forecast'!$D$5:$DT$5,0)),0)</f>
        <v>0</v>
      </c>
      <c r="CM14" s="119">
        <f>IFERROR(INDEX('Volume forecast'!$D$8:$DT$200,MATCH($B14,'Volume forecast'!$B$8:$B$200,0),MATCH(CM$4,'Volume forecast'!$D$5:$DT$5,0)),0)</f>
        <v>0</v>
      </c>
      <c r="CN14" s="119">
        <f>IFERROR(INDEX('Volume forecast'!$D$8:$DT$200,MATCH($B14,'Volume forecast'!$B$8:$B$200,0),MATCH(CN$4,'Volume forecast'!$D$5:$DT$5,0)),0)</f>
        <v>0</v>
      </c>
      <c r="CO14" s="119">
        <f>IFERROR(INDEX('Volume forecast'!$D$8:$DT$200,MATCH($B14,'Volume forecast'!$B$8:$B$200,0),MATCH(CO$4,'Volume forecast'!$D$5:$DT$5,0)),0)</f>
        <v>0</v>
      </c>
      <c r="CP14" s="119">
        <f>IFERROR(INDEX('Volume forecast'!$D$8:$DT$200,MATCH($B14,'Volume forecast'!$B$8:$B$200,0),MATCH(CP$4,'Volume forecast'!$D$5:$DT$5,0)),0)</f>
        <v>0</v>
      </c>
      <c r="CQ14" s="119">
        <f>IFERROR(INDEX('Volume forecast'!$D$8:$DT$200,MATCH($B14,'Volume forecast'!$B$8:$B$200,0),MATCH(CQ$4,'Volume forecast'!$D$5:$DT$5,0)),0)</f>
        <v>0</v>
      </c>
      <c r="CR14" s="119">
        <f>IFERROR(INDEX('Volume forecast'!$D$8:$DT$200,MATCH($B14,'Volume forecast'!$B$8:$B$200,0),MATCH(CR$4,'Volume forecast'!$D$5:$DT$5,0)),0)</f>
        <v>0</v>
      </c>
      <c r="CS14" s="119">
        <f>IFERROR(INDEX('Volume forecast'!$D$8:$DT$200,MATCH($B14,'Volume forecast'!$B$8:$B$200,0),MATCH(CS$4,'Volume forecast'!$D$5:$DT$5,0)),0)</f>
        <v>0</v>
      </c>
      <c r="CT14" s="119">
        <f>IFERROR(INDEX('Volume forecast'!$D$8:$DT$200,MATCH($B14,'Volume forecast'!$B$8:$B$200,0),MATCH(CT$4,'Volume forecast'!$D$5:$DT$5,0)),0)</f>
        <v>0</v>
      </c>
      <c r="CU14" s="119">
        <f>IFERROR(INDEX('Volume forecast'!$D$8:$DT$200,MATCH($B14,'Volume forecast'!$B$8:$B$200,0),MATCH(CU$4,'Volume forecast'!$D$5:$DT$5,0)),0)</f>
        <v>0</v>
      </c>
      <c r="CV14" s="119">
        <f>IFERROR(INDEX('Volume forecast'!$D$8:$DT$200,MATCH($B14,'Volume forecast'!$B$8:$B$200,0),MATCH(CV$4,'Volume forecast'!$D$5:$DT$5,0)),0)</f>
        <v>0</v>
      </c>
      <c r="CW14" s="119">
        <f>IFERROR(INDEX('Volume forecast'!$D$8:$DT$200,MATCH($B14,'Volume forecast'!$B$8:$B$200,0),MATCH(CW$4,'Volume forecast'!$D$5:$DT$5,0)),0)</f>
        <v>0</v>
      </c>
      <c r="CX14" s="119">
        <f>IFERROR(INDEX('Volume forecast'!$D$8:$DT$200,MATCH($B14,'Volume forecast'!$B$8:$B$200,0),MATCH(CX$4,'Volume forecast'!$D$5:$DT$5,0)),0)</f>
        <v>0</v>
      </c>
      <c r="CY14" s="119">
        <f>IFERROR(INDEX('Volume forecast'!$D$8:$DT$200,MATCH($B14,'Volume forecast'!$B$8:$B$200,0),MATCH(CY$4,'Volume forecast'!$D$5:$DT$5,0)),0)</f>
        <v>0</v>
      </c>
      <c r="CZ14" s="119">
        <f>IFERROR(INDEX('Volume forecast'!$D$8:$DT$200,MATCH($B14,'Volume forecast'!$B$8:$B$200,0),MATCH(CZ$4,'Volume forecast'!$D$5:$DT$5,0)),0)</f>
        <v>0</v>
      </c>
      <c r="DA14" s="119">
        <f>IFERROR(INDEX('Volume forecast'!$D$8:$DT$200,MATCH($B14,'Volume forecast'!$B$8:$B$200,0),MATCH(DA$4,'Volume forecast'!$D$5:$DT$5,0)),0)</f>
        <v>0</v>
      </c>
      <c r="DB14" s="138">
        <f>IFERROR(INDEX('Volume forecast'!$D$8:$DT$200,MATCH($B14,'Volume forecast'!$B$8:$B$200,0),MATCH(DB$4,'Volume forecast'!$D$5:$DT$5,0)),0)</f>
        <v>0</v>
      </c>
      <c r="DC14" s="120">
        <f>IFERROR(INDEX('Volume forecast'!$D$8:$DT$200,MATCH($B14,'Volume forecast'!$B$8:$B$200,0),MATCH(DC$4,'Volume forecast'!$D$5:$DT$5,0)),0)</f>
        <v>0</v>
      </c>
      <c r="DD14" s="119">
        <f>IFERROR(INDEX('Volume forecast'!$D$8:$DT$200,MATCH($B14,'Volume forecast'!$B$8:$B$200,0),MATCH(DD$4,'Volume forecast'!$D$5:$DT$5,0)),0)</f>
        <v>0</v>
      </c>
      <c r="DE14" s="119">
        <f>IFERROR(INDEX('Volume forecast'!$D$8:$DT$200,MATCH($B14,'Volume forecast'!$B$8:$B$200,0),MATCH(DE$4,'Volume forecast'!$D$5:$DT$5,0)),0)</f>
        <v>0</v>
      </c>
      <c r="DF14" s="119">
        <f>IFERROR(INDEX('Volume forecast'!$D$8:$DT$200,MATCH($B14,'Volume forecast'!$B$8:$B$200,0),MATCH(DF$4,'Volume forecast'!$D$5:$DT$5,0)),0)</f>
        <v>0</v>
      </c>
      <c r="DG14" s="119">
        <f>IFERROR(INDEX('Volume forecast'!$D$8:$DT$200,MATCH($B14,'Volume forecast'!$B$8:$B$200,0),MATCH(DG$4,'Volume forecast'!$D$5:$DT$5,0)),0)</f>
        <v>0</v>
      </c>
      <c r="DH14" s="119">
        <f>IFERROR(INDEX('Volume forecast'!$D$8:$DT$200,MATCH($B14,'Volume forecast'!$B$8:$B$200,0),MATCH(DH$4,'Volume forecast'!$D$5:$DT$5,0)),0)</f>
        <v>0</v>
      </c>
      <c r="DI14" s="119">
        <f>IFERROR(INDEX('Volume forecast'!$D$8:$DT$200,MATCH($B14,'Volume forecast'!$B$8:$B$200,0),MATCH(DI$4,'Volume forecast'!$D$5:$DT$5,0)),0)</f>
        <v>0</v>
      </c>
      <c r="DJ14" s="119">
        <f>IFERROR(INDEX('Volume forecast'!$D$8:$DT$200,MATCH($B14,'Volume forecast'!$B$8:$B$200,0),MATCH(DJ$4,'Volume forecast'!$D$5:$DT$5,0)),0)</f>
        <v>0</v>
      </c>
      <c r="DK14" s="119">
        <f>IFERROR(INDEX('Volume forecast'!$D$8:$DT$200,MATCH($B14,'Volume forecast'!$B$8:$B$200,0),MATCH(DK$4,'Volume forecast'!$D$5:$DT$5,0)),0)</f>
        <v>0</v>
      </c>
      <c r="DL14" s="119">
        <f>IFERROR(INDEX('Volume forecast'!$D$8:$DT$200,MATCH($B14,'Volume forecast'!$B$8:$B$200,0),MATCH(DL$4,'Volume forecast'!$D$5:$DT$5,0)),0)</f>
        <v>0</v>
      </c>
      <c r="DM14" s="119">
        <f>IFERROR(INDEX('Volume forecast'!$D$8:$DT$200,MATCH($B14,'Volume forecast'!$B$8:$B$200,0),MATCH(DM$4,'Volume forecast'!$D$5:$DT$5,0)),0)</f>
        <v>0</v>
      </c>
      <c r="DN14" s="119">
        <f>IFERROR(INDEX('Volume forecast'!$D$8:$DT$200,MATCH($B14,'Volume forecast'!$B$8:$B$200,0),MATCH(DN$4,'Volume forecast'!$D$5:$DT$5,0)),0)</f>
        <v>0</v>
      </c>
      <c r="DO14" s="119">
        <f>IFERROR(INDEX('Volume forecast'!$D$8:$DT$200,MATCH($B14,'Volume forecast'!$B$8:$B$200,0),MATCH(DO$4,'Volume forecast'!$D$5:$DT$5,0)),0)</f>
        <v>0</v>
      </c>
      <c r="DP14" s="119">
        <f>IFERROR(INDEX('Volume forecast'!$D$8:$DT$200,MATCH($B14,'Volume forecast'!$B$8:$B$200,0),MATCH(DP$4,'Volume forecast'!$D$5:$DT$5,0)),0)</f>
        <v>0</v>
      </c>
      <c r="DQ14" s="119">
        <f>IFERROR(INDEX('Volume forecast'!$D$8:$DT$200,MATCH($B14,'Volume forecast'!$B$8:$B$200,0),MATCH(DQ$4,'Volume forecast'!$D$5:$DT$5,0)),0)</f>
        <v>0</v>
      </c>
      <c r="DR14" s="119">
        <f>IFERROR(INDEX('Volume forecast'!$D$8:$DT$200,MATCH($B14,'Volume forecast'!$B$8:$B$200,0),MATCH(DR$4,'Volume forecast'!$D$5:$DT$5,0)),0)</f>
        <v>0</v>
      </c>
      <c r="DS14" s="138">
        <f>IFERROR(INDEX('Volume forecast'!$D$8:$DT$200,MATCH($B14,'Volume forecast'!$B$8:$B$200,0),MATCH(DS$4,'Volume forecast'!$D$5:$DT$5,0)),0)</f>
        <v>0</v>
      </c>
      <c r="DT14" s="120">
        <f>IFERROR(INDEX('Volume forecast'!$D$8:$DT$200,MATCH($B14,'Volume forecast'!$B$8:$B$200,0),MATCH(DT$4,'Volume forecast'!$D$5:$DT$5,0)),0)</f>
        <v>0</v>
      </c>
      <c r="DU14" s="119">
        <f>IFERROR(INDEX('Volume forecast'!$D$8:$DT$200,MATCH($B14,'Volume forecast'!$B$8:$B$200,0),MATCH(DU$4,'Volume forecast'!$D$5:$DT$5,0)),0)</f>
        <v>0</v>
      </c>
      <c r="DV14" s="119">
        <f>IFERROR(INDEX('Volume forecast'!$D$8:$DT$200,MATCH($B14,'Volume forecast'!$B$8:$B$200,0),MATCH(DV$4,'Volume forecast'!$D$5:$DT$5,0)),0)</f>
        <v>0</v>
      </c>
      <c r="DW14" s="119">
        <f>IFERROR(INDEX('Volume forecast'!$D$8:$DT$200,MATCH($B14,'Volume forecast'!$B$8:$B$200,0),MATCH(DW$4,'Volume forecast'!$D$5:$DT$5,0)),0)</f>
        <v>0</v>
      </c>
      <c r="DX14" s="119">
        <f>IFERROR(INDEX('Volume forecast'!$D$8:$DT$200,MATCH($B14,'Volume forecast'!$B$8:$B$200,0),MATCH(DX$4,'Volume forecast'!$D$5:$DT$5,0)),0)</f>
        <v>0</v>
      </c>
      <c r="DY14" s="119">
        <f>IFERROR(INDEX('Volume forecast'!$D$8:$DT$200,MATCH($B14,'Volume forecast'!$B$8:$B$200,0),MATCH(DY$4,'Volume forecast'!$D$5:$DT$5,0)),0)</f>
        <v>0</v>
      </c>
      <c r="DZ14" s="119">
        <f>IFERROR(INDEX('Volume forecast'!$D$8:$DT$200,MATCH($B14,'Volume forecast'!$B$8:$B$200,0),MATCH(DZ$4,'Volume forecast'!$D$5:$DT$5,0)),0)</f>
        <v>0</v>
      </c>
      <c r="EA14" s="119">
        <f>IFERROR(INDEX('Volume forecast'!$D$8:$DT$200,MATCH($B14,'Volume forecast'!$B$8:$B$200,0),MATCH(EA$4,'Volume forecast'!$D$5:$DT$5,0)),0)</f>
        <v>0</v>
      </c>
      <c r="EB14" s="119">
        <f>IFERROR(INDEX('Volume forecast'!$D$8:$DT$200,MATCH($B14,'Volume forecast'!$B$8:$B$200,0),MATCH(EB$4,'Volume forecast'!$D$5:$DT$5,0)),0)</f>
        <v>0</v>
      </c>
      <c r="EC14" s="119">
        <f>IFERROR(INDEX('Volume forecast'!$D$8:$DT$200,MATCH($B14,'Volume forecast'!$B$8:$B$200,0),MATCH(EC$4,'Volume forecast'!$D$5:$DT$5,0)),0)</f>
        <v>0</v>
      </c>
      <c r="ED14" s="119">
        <f>IFERROR(INDEX('Volume forecast'!$D$8:$DT$200,MATCH($B14,'Volume forecast'!$B$8:$B$200,0),MATCH(ED$4,'Volume forecast'!$D$5:$DT$5,0)),0)</f>
        <v>0</v>
      </c>
      <c r="EE14" s="119">
        <f>IFERROR(INDEX('Volume forecast'!$D$8:$DT$200,MATCH($B14,'Volume forecast'!$B$8:$B$200,0),MATCH(EE$4,'Volume forecast'!$D$5:$DT$5,0)),0)</f>
        <v>0</v>
      </c>
      <c r="EF14" s="119">
        <f>IFERROR(INDEX('Volume forecast'!$D$8:$DT$200,MATCH($B14,'Volume forecast'!$B$8:$B$200,0),MATCH(EF$4,'Volume forecast'!$D$5:$DT$5,0)),0)</f>
        <v>0</v>
      </c>
      <c r="EG14" s="119">
        <f>IFERROR(INDEX('Volume forecast'!$D$8:$DT$200,MATCH($B14,'Volume forecast'!$B$8:$B$200,0),MATCH(EG$4,'Volume forecast'!$D$5:$DT$5,0)),0)</f>
        <v>0</v>
      </c>
      <c r="EH14" s="119">
        <f>IFERROR(INDEX('Volume forecast'!$D$8:$DT$200,MATCH($B14,'Volume forecast'!$B$8:$B$200,0),MATCH(EH$4,'Volume forecast'!$D$5:$DT$5,0)),0)</f>
        <v>0</v>
      </c>
      <c r="EI14" s="119">
        <f>IFERROR(INDEX('Volume forecast'!$D$8:$DT$200,MATCH($B14,'Volume forecast'!$B$8:$B$200,0),MATCH(EI$4,'Volume forecast'!$D$5:$DT$5,0)),0)</f>
        <v>0</v>
      </c>
      <c r="EJ14" s="138">
        <f>IFERROR(INDEX('Volume forecast'!$D$8:$DT$200,MATCH($B14,'Volume forecast'!$B$8:$B$200,0),MATCH(EJ$4,'Volume forecast'!$D$5:$DT$5,0)),0)</f>
        <v>0</v>
      </c>
      <c r="EK14" s="120">
        <f>IFERROR(INDEX('Volume forecast'!$D$8:$DT$200,MATCH($B14,'Volume forecast'!$B$8:$B$200,0),MATCH(EK$4,'Volume forecast'!$D$5:$DT$5,0)),0)</f>
        <v>0</v>
      </c>
      <c r="EL14" s="119">
        <f>IFERROR(INDEX('Volume forecast'!$D$8:$DT$200,MATCH($B14,'Volume forecast'!$B$8:$B$200,0),MATCH(EL$4,'Volume forecast'!$D$5:$DT$5,0)),0)</f>
        <v>0</v>
      </c>
      <c r="EM14" s="119">
        <f>IFERROR(INDEX('Volume forecast'!$D$8:$DT$200,MATCH($B14,'Volume forecast'!$B$8:$B$200,0),MATCH(EM$4,'Volume forecast'!$D$5:$DT$5,0)),0)</f>
        <v>0</v>
      </c>
      <c r="EN14" s="119">
        <f>IFERROR(INDEX('Volume forecast'!$D$8:$DT$200,MATCH($B14,'Volume forecast'!$B$8:$B$200,0),MATCH(EN$4,'Volume forecast'!$D$5:$DT$5,0)),0)</f>
        <v>0</v>
      </c>
      <c r="EO14" s="119">
        <f>IFERROR(INDEX('Volume forecast'!$D$8:$DT$200,MATCH($B14,'Volume forecast'!$B$8:$B$200,0),MATCH(EO$4,'Volume forecast'!$D$5:$DT$5,0)),0)</f>
        <v>0</v>
      </c>
      <c r="EP14" s="119">
        <f>IFERROR(INDEX('Volume forecast'!$D$8:$DT$200,MATCH($B14,'Volume forecast'!$B$8:$B$200,0),MATCH(EP$4,'Volume forecast'!$D$5:$DT$5,0)),0)</f>
        <v>0</v>
      </c>
      <c r="EQ14" s="119">
        <f>IFERROR(INDEX('Volume forecast'!$D$8:$DT$200,MATCH($B14,'Volume forecast'!$B$8:$B$200,0),MATCH(EQ$4,'Volume forecast'!$D$5:$DT$5,0)),0)</f>
        <v>0</v>
      </c>
      <c r="ER14" s="119">
        <f>IFERROR(INDEX('Volume forecast'!$D$8:$DT$200,MATCH($B14,'Volume forecast'!$B$8:$B$200,0),MATCH(ER$4,'Volume forecast'!$D$5:$DT$5,0)),0)</f>
        <v>0</v>
      </c>
      <c r="ES14" s="119">
        <f>IFERROR(INDEX('Volume forecast'!$D$8:$DT$200,MATCH($B14,'Volume forecast'!$B$8:$B$200,0),MATCH(ES$4,'Volume forecast'!$D$5:$DT$5,0)),0)</f>
        <v>0</v>
      </c>
      <c r="ET14" s="119">
        <f>IFERROR(INDEX('Volume forecast'!$D$8:$DT$200,MATCH($B14,'Volume forecast'!$B$8:$B$200,0),MATCH(ET$4,'Volume forecast'!$D$5:$DT$5,0)),0)</f>
        <v>0</v>
      </c>
      <c r="EU14" s="119">
        <f>IFERROR(INDEX('Volume forecast'!$D$8:$DT$200,MATCH($B14,'Volume forecast'!$B$8:$B$200,0),MATCH(EU$4,'Volume forecast'!$D$5:$DT$5,0)),0)</f>
        <v>0</v>
      </c>
      <c r="EV14" s="119">
        <f>IFERROR(INDEX('Volume forecast'!$D$8:$DT$200,MATCH($B14,'Volume forecast'!$B$8:$B$200,0),MATCH(EV$4,'Volume forecast'!$D$5:$DT$5,0)),0)</f>
        <v>0</v>
      </c>
      <c r="EW14" s="119">
        <f>IFERROR(INDEX('Volume forecast'!$D$8:$DT$200,MATCH($B14,'Volume forecast'!$B$8:$B$200,0),MATCH(EW$4,'Volume forecast'!$D$5:$DT$5,0)),0)</f>
        <v>0</v>
      </c>
      <c r="EX14" s="119">
        <f>IFERROR(INDEX('Volume forecast'!$D$8:$DT$200,MATCH($B14,'Volume forecast'!$B$8:$B$200,0),MATCH(EX$4,'Volume forecast'!$D$5:$DT$5,0)),0)</f>
        <v>0</v>
      </c>
      <c r="EY14" s="119">
        <f>IFERROR(INDEX('Volume forecast'!$D$8:$DT$200,MATCH($B14,'Volume forecast'!$B$8:$B$200,0),MATCH(EY$4,'Volume forecast'!$D$5:$DT$5,0)),0)</f>
        <v>0</v>
      </c>
      <c r="EZ14" s="119">
        <f>IFERROR(INDEX('Volume forecast'!$D$8:$DT$200,MATCH($B14,'Volume forecast'!$B$8:$B$200,0),MATCH(EZ$4,'Volume forecast'!$D$5:$DT$5,0)),0)</f>
        <v>0</v>
      </c>
      <c r="FA14" s="138">
        <f>IFERROR(INDEX('Volume forecast'!$D$8:$DT$200,MATCH($B14,'Volume forecast'!$B$8:$B$200,0),MATCH(FA$4,'Volume forecast'!$D$5:$DT$5,0)),0)</f>
        <v>0</v>
      </c>
      <c r="FB14" s="120">
        <f>IFERROR(INDEX('Volume forecast'!$D$8:$DT$200,MATCH($B14,'Volume forecast'!$B$8:$B$200,0),MATCH(FB$4,'Volume forecast'!$D$5:$DT$5,0)),0)</f>
        <v>0</v>
      </c>
      <c r="FC14" s="119">
        <f>IFERROR(INDEX('Volume forecast'!$D$8:$DT$200,MATCH($B14,'Volume forecast'!$B$8:$B$200,0),MATCH(FC$4,'Volume forecast'!$D$5:$DT$5,0)),0)</f>
        <v>0</v>
      </c>
      <c r="FD14" s="119">
        <f>IFERROR(INDEX('Volume forecast'!$D$8:$DT$200,MATCH($B14,'Volume forecast'!$B$8:$B$200,0),MATCH(FD$4,'Volume forecast'!$D$5:$DT$5,0)),0)</f>
        <v>0</v>
      </c>
      <c r="FE14" s="119">
        <f>IFERROR(INDEX('Volume forecast'!$D$8:$DT$200,MATCH($B14,'Volume forecast'!$B$8:$B$200,0),MATCH(FE$4,'Volume forecast'!$D$5:$DT$5,0)),0)</f>
        <v>0</v>
      </c>
      <c r="FF14" s="119">
        <f>IFERROR(INDEX('Volume forecast'!$D$8:$DT$200,MATCH($B14,'Volume forecast'!$B$8:$B$200,0),MATCH(FF$4,'Volume forecast'!$D$5:$DT$5,0)),0)</f>
        <v>0</v>
      </c>
      <c r="FG14" s="119">
        <f>IFERROR(INDEX('Volume forecast'!$D$8:$DT$200,MATCH($B14,'Volume forecast'!$B$8:$B$200,0),MATCH(FG$4,'Volume forecast'!$D$5:$DT$5,0)),0)</f>
        <v>0</v>
      </c>
      <c r="FH14" s="119">
        <f>IFERROR(INDEX('Volume forecast'!$D$8:$DT$200,MATCH($B14,'Volume forecast'!$B$8:$B$200,0),MATCH(FH$4,'Volume forecast'!$D$5:$DT$5,0)),0)</f>
        <v>0</v>
      </c>
      <c r="FI14" s="119">
        <f>IFERROR(INDEX('Volume forecast'!$D$8:$DT$200,MATCH($B14,'Volume forecast'!$B$8:$B$200,0),MATCH(FI$4,'Volume forecast'!$D$5:$DT$5,0)),0)</f>
        <v>0</v>
      </c>
      <c r="FJ14" s="119">
        <f>IFERROR(INDEX('Volume forecast'!$D$8:$DT$200,MATCH($B14,'Volume forecast'!$B$8:$B$200,0),MATCH(FJ$4,'Volume forecast'!$D$5:$DT$5,0)),0)</f>
        <v>0</v>
      </c>
      <c r="FK14" s="119">
        <f>IFERROR(INDEX('Volume forecast'!$D$8:$DT$200,MATCH($B14,'Volume forecast'!$B$8:$B$200,0),MATCH(FK$4,'Volume forecast'!$D$5:$DT$5,0)),0)</f>
        <v>0</v>
      </c>
      <c r="FL14" s="119">
        <f>IFERROR(INDEX('Volume forecast'!$D$8:$DT$200,MATCH($B14,'Volume forecast'!$B$8:$B$200,0),MATCH(FL$4,'Volume forecast'!$D$5:$DT$5,0)),0)</f>
        <v>0</v>
      </c>
      <c r="FM14" s="119">
        <f>IFERROR(INDEX('Volume forecast'!$D$8:$DT$200,MATCH($B14,'Volume forecast'!$B$8:$B$200,0),MATCH(FM$4,'Volume forecast'!$D$5:$DT$5,0)),0)</f>
        <v>0</v>
      </c>
      <c r="FN14" s="119">
        <f>IFERROR(INDEX('Volume forecast'!$D$8:$DT$200,MATCH($B14,'Volume forecast'!$B$8:$B$200,0),MATCH(FN$4,'Volume forecast'!$D$5:$DT$5,0)),0)</f>
        <v>0</v>
      </c>
      <c r="FO14" s="119">
        <f>IFERROR(INDEX('Volume forecast'!$D$8:$DT$200,MATCH($B14,'Volume forecast'!$B$8:$B$200,0),MATCH(FO$4,'Volume forecast'!$D$5:$DT$5,0)),0)</f>
        <v>0</v>
      </c>
      <c r="FP14" s="119">
        <f>IFERROR(INDEX('Volume forecast'!$D$8:$DT$200,MATCH($B14,'Volume forecast'!$B$8:$B$200,0),MATCH(FP$4,'Volume forecast'!$D$5:$DT$5,0)),0)</f>
        <v>0</v>
      </c>
      <c r="FQ14" s="119">
        <f>IFERROR(INDEX('Volume forecast'!$D$8:$DT$200,MATCH($B14,'Volume forecast'!$B$8:$B$200,0),MATCH(FQ$4,'Volume forecast'!$D$5:$DT$5,0)),0)</f>
        <v>0</v>
      </c>
      <c r="FR14" s="138">
        <f>IFERROR(INDEX('Volume forecast'!$D$8:$DT$200,MATCH($B14,'Volume forecast'!$B$8:$B$200,0),MATCH(FR$4,'Volume forecast'!$D$5:$DT$5,0)),0)</f>
        <v>0</v>
      </c>
      <c r="FS14" s="83">
        <f t="shared" si="23"/>
        <v>0</v>
      </c>
      <c r="FT14" s="82">
        <f t="shared" si="7"/>
        <v>0</v>
      </c>
      <c r="FU14" s="82">
        <f t="shared" si="8"/>
        <v>0</v>
      </c>
      <c r="FV14" s="82">
        <f t="shared" si="9"/>
        <v>0</v>
      </c>
      <c r="FW14" s="82">
        <f t="shared" si="10"/>
        <v>0</v>
      </c>
      <c r="FX14" s="82">
        <f t="shared" si="11"/>
        <v>0</v>
      </c>
      <c r="FY14" s="82">
        <f t="shared" si="12"/>
        <v>0</v>
      </c>
      <c r="FZ14" s="82">
        <f t="shared" si="13"/>
        <v>0</v>
      </c>
      <c r="GA14" s="82">
        <f t="shared" si="14"/>
        <v>0</v>
      </c>
      <c r="GB14" s="82">
        <f t="shared" si="15"/>
        <v>0</v>
      </c>
      <c r="GC14" s="82">
        <f t="shared" si="16"/>
        <v>0</v>
      </c>
      <c r="GD14" s="82">
        <f t="shared" si="17"/>
        <v>0</v>
      </c>
      <c r="GE14" s="82">
        <f t="shared" si="18"/>
        <v>302187.86340246542</v>
      </c>
      <c r="GF14" s="82">
        <f t="shared" si="19"/>
        <v>296346.47094714403</v>
      </c>
      <c r="GG14" s="82">
        <f t="shared" si="20"/>
        <v>290561.00525353616</v>
      </c>
      <c r="GH14" s="82">
        <f t="shared" si="21"/>
        <v>285611.82650334475</v>
      </c>
      <c r="GI14" s="82">
        <f t="shared" si="22"/>
        <v>279157.8541514604</v>
      </c>
      <c r="GJ14" s="84">
        <f t="shared" si="24"/>
        <v>9</v>
      </c>
    </row>
    <row r="15" spans="1:192" ht="13" x14ac:dyDescent="0.3">
      <c r="A15" s="116" t="str">
        <f>IF(ISNUMBER(SEARCH("low",'Volume forecast'!$A16)),"LV",IF(ISNUMBER(SEARCH("high",'Volume forecast'!$A16)),"HV",IF(ISNUMBER(SEARCH("sub",'Volume forecast'!$A16)),"ST","Unmetered")))</f>
        <v>LV</v>
      </c>
      <c r="B15" s="117" t="str">
        <f>'Volume forecast'!B16</f>
        <v>EA050</v>
      </c>
      <c r="C15" s="116" t="str">
        <f>'Volume forecast'!C16</f>
        <v>Small Business Non ToU Closed</v>
      </c>
      <c r="D15" s="118" t="s">
        <v>137</v>
      </c>
      <c r="E15" s="119">
        <f>IFERROR(INDEX('Volume forecast'!$D$8:$DT$200,MATCH($B15,'Volume forecast'!$B$8:$B$200,0),MATCH(E$4,'Volume forecast'!$D$5:$DT$5,0)),0)</f>
        <v>0</v>
      </c>
      <c r="F15" s="119">
        <f>IFERROR(INDEX('Volume forecast'!$D$8:$DT$200,MATCH($B15,'Volume forecast'!$B$8:$B$200,0),MATCH(F$4,'Volume forecast'!$D$5:$DT$5,0)),0)</f>
        <v>0</v>
      </c>
      <c r="G15" s="119">
        <f>IFERROR(INDEX('Volume forecast'!$D$8:$DT$200,MATCH($B15,'Volume forecast'!$B$8:$B$200,0),MATCH(G$4,'Volume forecast'!$D$5:$DT$5,0)),0)</f>
        <v>0</v>
      </c>
      <c r="H15" s="119">
        <f>IFERROR(INDEX('Volume forecast'!$D$8:$DT$200,MATCH($B15,'Volume forecast'!$B$8:$B$200,0),MATCH(H$4,'Volume forecast'!$D$5:$DT$5,0)),0)</f>
        <v>0</v>
      </c>
      <c r="I15" s="119">
        <f>IFERROR(INDEX('Volume forecast'!$D$8:$DT$200,MATCH($B15,'Volume forecast'!$B$8:$B$200,0),MATCH(I$4,'Volume forecast'!$D$5:$DT$5,0)),0)</f>
        <v>0</v>
      </c>
      <c r="J15" s="119">
        <f>IFERROR(INDEX('Volume forecast'!$D$8:$DT$200,MATCH($B15,'Volume forecast'!$B$8:$B$200,0),MATCH(J$4,'Volume forecast'!$D$5:$DT$5,0)),0)</f>
        <v>0</v>
      </c>
      <c r="K15" s="119">
        <f>IFERROR(INDEX('Volume forecast'!$D$8:$DT$200,MATCH($B15,'Volume forecast'!$B$8:$B$200,0),MATCH(K$4,'Volume forecast'!$D$5:$DT$5,0)),0)</f>
        <v>0</v>
      </c>
      <c r="L15" s="119">
        <f>IFERROR(INDEX('Volume forecast'!$D$8:$DT$200,MATCH($B15,'Volume forecast'!$B$8:$B$200,0),MATCH(L$4,'Volume forecast'!$D$5:$DT$5,0)),0)</f>
        <v>0</v>
      </c>
      <c r="M15" s="119">
        <f>IFERROR(INDEX('Volume forecast'!$D$8:$DT$200,MATCH($B15,'Volume forecast'!$B$8:$B$200,0),MATCH(M$4,'Volume forecast'!$D$5:$DT$5,0)),0)</f>
        <v>0</v>
      </c>
      <c r="N15" s="119">
        <f>IFERROR(INDEX('Volume forecast'!$D$8:$DT$200,MATCH($B15,'Volume forecast'!$B$8:$B$200,0),MATCH(N$4,'Volume forecast'!$D$5:$DT$5,0)),0)</f>
        <v>0</v>
      </c>
      <c r="O15" s="119">
        <f>IFERROR(INDEX('Volume forecast'!$D$8:$DT$200,MATCH($B15,'Volume forecast'!$B$8:$B$200,0),MATCH(O$4,'Volume forecast'!$D$5:$DT$5,0)),0)</f>
        <v>0</v>
      </c>
      <c r="P15" s="119">
        <f>IFERROR(INDEX('Volume forecast'!$D$8:$DT$200,MATCH($B15,'Volume forecast'!$B$8:$B$200,0),MATCH(P$4,'Volume forecast'!$D$5:$DT$5,0)),0)</f>
        <v>0</v>
      </c>
      <c r="Q15" s="119">
        <f>IFERROR(INDEX('Volume forecast'!$D$8:$DT$200,MATCH($B15,'Volume forecast'!$B$8:$B$200,0),MATCH(Q$4,'Volume forecast'!$D$5:$DT$5,0)),0)</f>
        <v>54420.44715596141</v>
      </c>
      <c r="R15" s="119">
        <f>IFERROR(INDEX('Volume forecast'!$D$8:$DT$200,MATCH($B15,'Volume forecast'!$B$8:$B$200,0),MATCH(R$4,'Volume forecast'!$D$5:$DT$5,0)),0)</f>
        <v>49768.474655098835</v>
      </c>
      <c r="S15" s="119">
        <f>IFERROR(INDEX('Volume forecast'!$D$8:$DT$200,MATCH($B15,'Volume forecast'!$B$8:$B$200,0),MATCH(S$4,'Volume forecast'!$D$5:$DT$5,0)),0)</f>
        <v>41964.529653373676</v>
      </c>
      <c r="T15" s="119">
        <f>IFERROR(INDEX('Volume forecast'!$D$8:$DT$200,MATCH($B15,'Volume forecast'!$B$8:$B$200,0),MATCH(T$4,'Volume forecast'!$D$5:$DT$5,0)),0)</f>
        <v>34160.584651648518</v>
      </c>
      <c r="U15" s="138">
        <f>IFERROR(INDEX('Volume forecast'!$D$8:$DT$200,MATCH($B15,'Volume forecast'!$B$8:$B$200,0),MATCH(U$4,'Volume forecast'!$D$5:$DT$5,0)),0)</f>
        <v>26356.63964992336</v>
      </c>
      <c r="V15" s="120">
        <f>IFERROR(INDEX('Volume forecast'!$D$8:$DT$200,MATCH($B15,'Volume forecast'!$B$8:$B$200,0),MATCH(V$4,'Volume forecast'!$D$5:$DT$5,0)),0)</f>
        <v>0</v>
      </c>
      <c r="W15" s="119">
        <f>IFERROR(INDEX('Volume forecast'!$D$8:$DT$200,MATCH($B15,'Volume forecast'!$B$8:$B$200,0),MATCH(W$4,'Volume forecast'!$D$5:$DT$5,0)),0)</f>
        <v>0</v>
      </c>
      <c r="X15" s="119">
        <f>IFERROR(INDEX('Volume forecast'!$D$8:$DT$200,MATCH($B15,'Volume forecast'!$B$8:$B$200,0),MATCH(X$4,'Volume forecast'!$D$5:$DT$5,0)),0)</f>
        <v>0</v>
      </c>
      <c r="Y15" s="119">
        <f>IFERROR(INDEX('Volume forecast'!$D$8:$DT$200,MATCH($B15,'Volume forecast'!$B$8:$B$200,0),MATCH(Y$4,'Volume forecast'!$D$5:$DT$5,0)),0)</f>
        <v>0</v>
      </c>
      <c r="Z15" s="119">
        <f>IFERROR(INDEX('Volume forecast'!$D$8:$DT$200,MATCH($B15,'Volume forecast'!$B$8:$B$200,0),MATCH(Z$4,'Volume forecast'!$D$5:$DT$5,0)),0)</f>
        <v>0</v>
      </c>
      <c r="AA15" s="119">
        <f>IFERROR(INDEX('Volume forecast'!$D$8:$DT$200,MATCH($B15,'Volume forecast'!$B$8:$B$200,0),MATCH(AA$4,'Volume forecast'!$D$5:$DT$5,0)),0)</f>
        <v>0</v>
      </c>
      <c r="AB15" s="119">
        <f>IFERROR(INDEX('Volume forecast'!$D$8:$DT$200,MATCH($B15,'Volume forecast'!$B$8:$B$200,0),MATCH(AB$4,'Volume forecast'!$D$5:$DT$5,0)),0)</f>
        <v>0</v>
      </c>
      <c r="AC15" s="119">
        <f>IFERROR(INDEX('Volume forecast'!$D$8:$DT$200,MATCH($B15,'Volume forecast'!$B$8:$B$200,0),MATCH(AC$4,'Volume forecast'!$D$5:$DT$5,0)),0)</f>
        <v>0</v>
      </c>
      <c r="AD15" s="119">
        <f>IFERROR(INDEX('Volume forecast'!$D$8:$DT$200,MATCH($B15,'Volume forecast'!$B$8:$B$200,0),MATCH(AD$4,'Volume forecast'!$D$5:$DT$5,0)),0)</f>
        <v>0</v>
      </c>
      <c r="AE15" s="119">
        <f>IFERROR(INDEX('Volume forecast'!$D$8:$DT$200,MATCH($B15,'Volume forecast'!$B$8:$B$200,0),MATCH(AE$4,'Volume forecast'!$D$5:$DT$5,0)),0)</f>
        <v>0</v>
      </c>
      <c r="AF15" s="119">
        <f>IFERROR(INDEX('Volume forecast'!$D$8:$DT$200,MATCH($B15,'Volume forecast'!$B$8:$B$200,0),MATCH(AF$4,'Volume forecast'!$D$5:$DT$5,0)),0)</f>
        <v>0</v>
      </c>
      <c r="AG15" s="119">
        <f>IFERROR(INDEX('Volume forecast'!$D$8:$DT$200,MATCH($B15,'Volume forecast'!$B$8:$B$200,0),MATCH(AG$4,'Volume forecast'!$D$5:$DT$5,0)),0)</f>
        <v>0</v>
      </c>
      <c r="AH15" s="119">
        <f>IFERROR(INDEX('Volume forecast'!$D$8:$DT$200,MATCH($B15,'Volume forecast'!$B$8:$B$200,0),MATCH(AH$4,'Volume forecast'!$D$5:$DT$5,0)),0)</f>
        <v>229644.7434864979</v>
      </c>
      <c r="AI15" s="119">
        <f>IFERROR(INDEX('Volume forecast'!$D$8:$DT$200,MATCH($B15,'Volume forecast'!$B$8:$B$200,0),MATCH(AI$4,'Volume forecast'!$D$5:$DT$5,0)),0)</f>
        <v>216771.22393425548</v>
      </c>
      <c r="AJ15" s="119">
        <f>IFERROR(INDEX('Volume forecast'!$D$8:$DT$200,MATCH($B15,'Volume forecast'!$B$8:$B$200,0),MATCH(AJ$4,'Volume forecast'!$D$5:$DT$5,0)),0)</f>
        <v>190981.37779825774</v>
      </c>
      <c r="AK15" s="119">
        <f>IFERROR(INDEX('Volume forecast'!$D$8:$DT$200,MATCH($B15,'Volume forecast'!$B$8:$B$200,0),MATCH(AK$4,'Volume forecast'!$D$5:$DT$5,0)),0)</f>
        <v>165284.70472123637</v>
      </c>
      <c r="AL15" s="138">
        <f>IFERROR(INDEX('Volume forecast'!$D$8:$DT$200,MATCH($B15,'Volume forecast'!$B$8:$B$200,0),MATCH(AL$4,'Volume forecast'!$D$5:$DT$5,0)),0)</f>
        <v>134909.4268480388</v>
      </c>
      <c r="AM15" s="120">
        <f>IFERROR(INDEX('Volume forecast'!$D$8:$DT$200,MATCH($B15,'Volume forecast'!$B$8:$B$200,0),MATCH(AM$4,'Volume forecast'!$D$5:$DT$5,0)),0)</f>
        <v>0</v>
      </c>
      <c r="AN15" s="119">
        <f>IFERROR(INDEX('Volume forecast'!$D$8:$DT$200,MATCH($B15,'Volume forecast'!$B$8:$B$200,0),MATCH(AN$4,'Volume forecast'!$D$5:$DT$5,0)),0)</f>
        <v>0</v>
      </c>
      <c r="AO15" s="119">
        <f>IFERROR(INDEX('Volume forecast'!$D$8:$DT$200,MATCH($B15,'Volume forecast'!$B$8:$B$200,0),MATCH(AO$4,'Volume forecast'!$D$5:$DT$5,0)),0)</f>
        <v>0</v>
      </c>
      <c r="AP15" s="119">
        <f>IFERROR(INDEX('Volume forecast'!$D$8:$DT$200,MATCH($B15,'Volume forecast'!$B$8:$B$200,0),MATCH(AP$4,'Volume forecast'!$D$5:$DT$5,0)),0)</f>
        <v>0</v>
      </c>
      <c r="AQ15" s="119">
        <f>IFERROR(INDEX('Volume forecast'!$D$8:$DT$200,MATCH($B15,'Volume forecast'!$B$8:$B$200,0),MATCH(AQ$4,'Volume forecast'!$D$5:$DT$5,0)),0)</f>
        <v>0</v>
      </c>
      <c r="AR15" s="119">
        <f>IFERROR(INDEX('Volume forecast'!$D$8:$DT$200,MATCH($B15,'Volume forecast'!$B$8:$B$200,0),MATCH(AR$4,'Volume forecast'!$D$5:$DT$5,0)),0)</f>
        <v>0</v>
      </c>
      <c r="AS15" s="119">
        <f>IFERROR(INDEX('Volume forecast'!$D$8:$DT$200,MATCH($B15,'Volume forecast'!$B$8:$B$200,0),MATCH(AS$4,'Volume forecast'!$D$5:$DT$5,0)),0)</f>
        <v>0</v>
      </c>
      <c r="AT15" s="119">
        <f>IFERROR(INDEX('Volume forecast'!$D$8:$DT$200,MATCH($B15,'Volume forecast'!$B$8:$B$200,0),MATCH(AT$4,'Volume forecast'!$D$5:$DT$5,0)),0)</f>
        <v>0</v>
      </c>
      <c r="AU15" s="119">
        <f>IFERROR(INDEX('Volume forecast'!$D$8:$DT$200,MATCH($B15,'Volume forecast'!$B$8:$B$200,0),MATCH(AU$4,'Volume forecast'!$D$5:$DT$5,0)),0)</f>
        <v>0</v>
      </c>
      <c r="AV15" s="119">
        <f>IFERROR(INDEX('Volume forecast'!$D$8:$DT$200,MATCH($B15,'Volume forecast'!$B$8:$B$200,0),MATCH(AV$4,'Volume forecast'!$D$5:$DT$5,0)),0)</f>
        <v>0</v>
      </c>
      <c r="AW15" s="119">
        <f>IFERROR(INDEX('Volume forecast'!$D$8:$DT$200,MATCH($B15,'Volume forecast'!$B$8:$B$200,0),MATCH(AW$4,'Volume forecast'!$D$5:$DT$5,0)),0)</f>
        <v>0</v>
      </c>
      <c r="AX15" s="119">
        <f>IFERROR(INDEX('Volume forecast'!$D$8:$DT$200,MATCH($B15,'Volume forecast'!$B$8:$B$200,0),MATCH(AX$4,'Volume forecast'!$D$5:$DT$5,0)),0)</f>
        <v>0</v>
      </c>
      <c r="AY15" s="119">
        <f>IFERROR(INDEX('Volume forecast'!$D$8:$DT$200,MATCH($B15,'Volume forecast'!$B$8:$B$200,0),MATCH(AY$4,'Volume forecast'!$D$5:$DT$5,0)),0)</f>
        <v>126070.73354851626</v>
      </c>
      <c r="AZ15" s="119">
        <f>IFERROR(INDEX('Volume forecast'!$D$8:$DT$200,MATCH($B15,'Volume forecast'!$B$8:$B$200,0),MATCH(AZ$4,'Volume forecast'!$D$5:$DT$5,0)),0)</f>
        <v>119003.40847648476</v>
      </c>
      <c r="BA15" s="119">
        <f>IFERROR(INDEX('Volume forecast'!$D$8:$DT$200,MATCH($B15,'Volume forecast'!$B$8:$B$200,0),MATCH(BA$4,'Volume forecast'!$D$5:$DT$5,0)),0)</f>
        <v>104845.25806073286</v>
      </c>
      <c r="BB15" s="119">
        <f>IFERROR(INDEX('Volume forecast'!$D$8:$DT$200,MATCH($B15,'Volume forecast'!$B$8:$B$200,0),MATCH(BB$4,'Volume forecast'!$D$5:$DT$5,0)),0)</f>
        <v>90738.257937880175</v>
      </c>
      <c r="BC15" s="138">
        <f>IFERROR(INDEX('Volume forecast'!$D$8:$DT$200,MATCH($B15,'Volume forecast'!$B$8:$B$200,0),MATCH(BC$4,'Volume forecast'!$D$5:$DT$5,0)),0)</f>
        <v>74062.789973427571</v>
      </c>
      <c r="BD15" s="120">
        <f>IFERROR(INDEX('Volume forecast'!$D$8:$DT$200,MATCH($B15,'Volume forecast'!$B$8:$B$200,0),MATCH(BD$4,'Volume forecast'!$D$5:$DT$5,0)),0)</f>
        <v>0</v>
      </c>
      <c r="BE15" s="119">
        <f>IFERROR(INDEX('Volume forecast'!$D$8:$DT$200,MATCH($B15,'Volume forecast'!$B$8:$B$200,0),MATCH(BE$4,'Volume forecast'!$D$5:$DT$5,0)),0)</f>
        <v>0</v>
      </c>
      <c r="BF15" s="119">
        <f>IFERROR(INDEX('Volume forecast'!$D$8:$DT$200,MATCH($B15,'Volume forecast'!$B$8:$B$200,0),MATCH(BF$4,'Volume forecast'!$D$5:$DT$5,0)),0)</f>
        <v>0</v>
      </c>
      <c r="BG15" s="119">
        <f>IFERROR(INDEX('Volume forecast'!$D$8:$DT$200,MATCH($B15,'Volume forecast'!$B$8:$B$200,0),MATCH(BG$4,'Volume forecast'!$D$5:$DT$5,0)),0)</f>
        <v>0</v>
      </c>
      <c r="BH15" s="119">
        <f>IFERROR(INDEX('Volume forecast'!$D$8:$DT$200,MATCH($B15,'Volume forecast'!$B$8:$B$200,0),MATCH(BH$4,'Volume forecast'!$D$5:$DT$5,0)),0)</f>
        <v>0</v>
      </c>
      <c r="BI15" s="119">
        <f>IFERROR(INDEX('Volume forecast'!$D$8:$DT$200,MATCH($B15,'Volume forecast'!$B$8:$B$200,0),MATCH(BI$4,'Volume forecast'!$D$5:$DT$5,0)),0)</f>
        <v>0</v>
      </c>
      <c r="BJ15" s="119">
        <f>IFERROR(INDEX('Volume forecast'!$D$8:$DT$200,MATCH($B15,'Volume forecast'!$B$8:$B$200,0),MATCH(BJ$4,'Volume forecast'!$D$5:$DT$5,0)),0)</f>
        <v>0</v>
      </c>
      <c r="BK15" s="119">
        <f>IFERROR(INDEX('Volume forecast'!$D$8:$DT$200,MATCH($B15,'Volume forecast'!$B$8:$B$200,0),MATCH(BK$4,'Volume forecast'!$D$5:$DT$5,0)),0)</f>
        <v>0</v>
      </c>
      <c r="BL15" s="119">
        <f>IFERROR(INDEX('Volume forecast'!$D$8:$DT$200,MATCH($B15,'Volume forecast'!$B$8:$B$200,0),MATCH(BL$4,'Volume forecast'!$D$5:$DT$5,0)),0)</f>
        <v>0</v>
      </c>
      <c r="BM15" s="119">
        <f>IFERROR(INDEX('Volume forecast'!$D$8:$DT$200,MATCH($B15,'Volume forecast'!$B$8:$B$200,0),MATCH(BM$4,'Volume forecast'!$D$5:$DT$5,0)),0)</f>
        <v>0</v>
      </c>
      <c r="BN15" s="119">
        <f>IFERROR(INDEX('Volume forecast'!$D$8:$DT$200,MATCH($B15,'Volume forecast'!$B$8:$B$200,0),MATCH(BN$4,'Volume forecast'!$D$5:$DT$5,0)),0)</f>
        <v>0</v>
      </c>
      <c r="BO15" s="119">
        <f>IFERROR(INDEX('Volume forecast'!$D$8:$DT$200,MATCH($B15,'Volume forecast'!$B$8:$B$200,0),MATCH(BO$4,'Volume forecast'!$D$5:$DT$5,0)),0)</f>
        <v>0</v>
      </c>
      <c r="BP15" s="119">
        <f>IFERROR(INDEX('Volume forecast'!$D$8:$DT$200,MATCH($B15,'Volume forecast'!$B$8:$B$200,0),MATCH(BP$4,'Volume forecast'!$D$5:$DT$5,0)),0)</f>
        <v>0</v>
      </c>
      <c r="BQ15" s="119">
        <f>IFERROR(INDEX('Volume forecast'!$D$8:$DT$200,MATCH($B15,'Volume forecast'!$B$8:$B$200,0),MATCH(BQ$4,'Volume forecast'!$D$5:$DT$5,0)),0)</f>
        <v>0</v>
      </c>
      <c r="BR15" s="119">
        <f>IFERROR(INDEX('Volume forecast'!$D$8:$DT$200,MATCH($B15,'Volume forecast'!$B$8:$B$200,0),MATCH(BR$4,'Volume forecast'!$D$5:$DT$5,0)),0)</f>
        <v>0</v>
      </c>
      <c r="BS15" s="119">
        <f>IFERROR(INDEX('Volume forecast'!$D$8:$DT$200,MATCH($B15,'Volume forecast'!$B$8:$B$200,0),MATCH(BS$4,'Volume forecast'!$D$5:$DT$5,0)),0)</f>
        <v>0</v>
      </c>
      <c r="BT15" s="138">
        <f>IFERROR(INDEX('Volume forecast'!$D$8:$DT$200,MATCH($B15,'Volume forecast'!$B$8:$B$200,0),MATCH(BT$4,'Volume forecast'!$D$5:$DT$5,0)),0)</f>
        <v>0</v>
      </c>
      <c r="BU15" s="120">
        <f>IFERROR(INDEX('Volume forecast'!$D$8:$DT$200,MATCH($B15,'Volume forecast'!$B$8:$B$200,0),MATCH(BU$4,'Volume forecast'!$D$5:$DT$5,0)),0)</f>
        <v>0</v>
      </c>
      <c r="BV15" s="119">
        <f>IFERROR(INDEX('Volume forecast'!$D$8:$DT$200,MATCH($B15,'Volume forecast'!$B$8:$B$200,0),MATCH(BV$4,'Volume forecast'!$D$5:$DT$5,0)),0)</f>
        <v>0</v>
      </c>
      <c r="BW15" s="119">
        <f>IFERROR(INDEX('Volume forecast'!$D$8:$DT$200,MATCH($B15,'Volume forecast'!$B$8:$B$200,0),MATCH(BW$4,'Volume forecast'!$D$5:$DT$5,0)),0)</f>
        <v>0</v>
      </c>
      <c r="BX15" s="119">
        <f>IFERROR(INDEX('Volume forecast'!$D$8:$DT$200,MATCH($B15,'Volume forecast'!$B$8:$B$200,0),MATCH(BX$4,'Volume forecast'!$D$5:$DT$5,0)),0)</f>
        <v>0</v>
      </c>
      <c r="BY15" s="119">
        <f>IFERROR(INDEX('Volume forecast'!$D$8:$DT$200,MATCH($B15,'Volume forecast'!$B$8:$B$200,0),MATCH(BY$4,'Volume forecast'!$D$5:$DT$5,0)),0)</f>
        <v>0</v>
      </c>
      <c r="BZ15" s="119">
        <f>IFERROR(INDEX('Volume forecast'!$D$8:$DT$200,MATCH($B15,'Volume forecast'!$B$8:$B$200,0),MATCH(BZ$4,'Volume forecast'!$D$5:$DT$5,0)),0)</f>
        <v>0</v>
      </c>
      <c r="CA15" s="119">
        <f>IFERROR(INDEX('Volume forecast'!$D$8:$DT$200,MATCH($B15,'Volume forecast'!$B$8:$B$200,0),MATCH(CA$4,'Volume forecast'!$D$5:$DT$5,0)),0)</f>
        <v>0</v>
      </c>
      <c r="CB15" s="119">
        <f>IFERROR(INDEX('Volume forecast'!$D$8:$DT$200,MATCH($B15,'Volume forecast'!$B$8:$B$200,0),MATCH(CB$4,'Volume forecast'!$D$5:$DT$5,0)),0)</f>
        <v>0</v>
      </c>
      <c r="CC15" s="119">
        <f>IFERROR(INDEX('Volume forecast'!$D$8:$DT$200,MATCH($B15,'Volume forecast'!$B$8:$B$200,0),MATCH(CC$4,'Volume forecast'!$D$5:$DT$5,0)),0)</f>
        <v>0</v>
      </c>
      <c r="CD15" s="119">
        <f>IFERROR(INDEX('Volume forecast'!$D$8:$DT$200,MATCH($B15,'Volume forecast'!$B$8:$B$200,0),MATCH(CD$4,'Volume forecast'!$D$5:$DT$5,0)),0)</f>
        <v>0</v>
      </c>
      <c r="CE15" s="119">
        <f>IFERROR(INDEX('Volume forecast'!$D$8:$DT$200,MATCH($B15,'Volume forecast'!$B$8:$B$200,0),MATCH(CE$4,'Volume forecast'!$D$5:$DT$5,0)),0)</f>
        <v>0</v>
      </c>
      <c r="CF15" s="119">
        <f>IFERROR(INDEX('Volume forecast'!$D$8:$DT$200,MATCH($B15,'Volume forecast'!$B$8:$B$200,0),MATCH(CF$4,'Volume forecast'!$D$5:$DT$5,0)),0)</f>
        <v>0</v>
      </c>
      <c r="CG15" s="119">
        <f>IFERROR(INDEX('Volume forecast'!$D$8:$DT$200,MATCH($B15,'Volume forecast'!$B$8:$B$200,0),MATCH(CG$4,'Volume forecast'!$D$5:$DT$5,0)),0)</f>
        <v>0</v>
      </c>
      <c r="CH15" s="119">
        <f>IFERROR(INDEX('Volume forecast'!$D$8:$DT$200,MATCH($B15,'Volume forecast'!$B$8:$B$200,0),MATCH(CH$4,'Volume forecast'!$D$5:$DT$5,0)),0)</f>
        <v>0</v>
      </c>
      <c r="CI15" s="119">
        <f>IFERROR(INDEX('Volume forecast'!$D$8:$DT$200,MATCH($B15,'Volume forecast'!$B$8:$B$200,0),MATCH(CI$4,'Volume forecast'!$D$5:$DT$5,0)),0)</f>
        <v>0</v>
      </c>
      <c r="CJ15" s="119">
        <f>IFERROR(INDEX('Volume forecast'!$D$8:$DT$200,MATCH($B15,'Volume forecast'!$B$8:$B$200,0),MATCH(CJ$4,'Volume forecast'!$D$5:$DT$5,0)),0)</f>
        <v>0</v>
      </c>
      <c r="CK15" s="138">
        <f>IFERROR(INDEX('Volume forecast'!$D$8:$DT$200,MATCH($B15,'Volume forecast'!$B$8:$B$200,0),MATCH(CK$4,'Volume forecast'!$D$5:$DT$5,0)),0)</f>
        <v>0</v>
      </c>
      <c r="CL15" s="120">
        <f>IFERROR(INDEX('Volume forecast'!$D$8:$DT$200,MATCH($B15,'Volume forecast'!$B$8:$B$200,0),MATCH(CL$4,'Volume forecast'!$D$5:$DT$5,0)),0)</f>
        <v>0</v>
      </c>
      <c r="CM15" s="119">
        <f>IFERROR(INDEX('Volume forecast'!$D$8:$DT$200,MATCH($B15,'Volume forecast'!$B$8:$B$200,0),MATCH(CM$4,'Volume forecast'!$D$5:$DT$5,0)),0)</f>
        <v>0</v>
      </c>
      <c r="CN15" s="119">
        <f>IFERROR(INDEX('Volume forecast'!$D$8:$DT$200,MATCH($B15,'Volume forecast'!$B$8:$B$200,0),MATCH(CN$4,'Volume forecast'!$D$5:$DT$5,0)),0)</f>
        <v>0</v>
      </c>
      <c r="CO15" s="119">
        <f>IFERROR(INDEX('Volume forecast'!$D$8:$DT$200,MATCH($B15,'Volume forecast'!$B$8:$B$200,0),MATCH(CO$4,'Volume forecast'!$D$5:$DT$5,0)),0)</f>
        <v>0</v>
      </c>
      <c r="CP15" s="119">
        <f>IFERROR(INDEX('Volume forecast'!$D$8:$DT$200,MATCH($B15,'Volume forecast'!$B$8:$B$200,0),MATCH(CP$4,'Volume forecast'!$D$5:$DT$5,0)),0)</f>
        <v>0</v>
      </c>
      <c r="CQ15" s="119">
        <f>IFERROR(INDEX('Volume forecast'!$D$8:$DT$200,MATCH($B15,'Volume forecast'!$B$8:$B$200,0),MATCH(CQ$4,'Volume forecast'!$D$5:$DT$5,0)),0)</f>
        <v>0</v>
      </c>
      <c r="CR15" s="119">
        <f>IFERROR(INDEX('Volume forecast'!$D$8:$DT$200,MATCH($B15,'Volume forecast'!$B$8:$B$200,0),MATCH(CR$4,'Volume forecast'!$D$5:$DT$5,0)),0)</f>
        <v>0</v>
      </c>
      <c r="CS15" s="119">
        <f>IFERROR(INDEX('Volume forecast'!$D$8:$DT$200,MATCH($B15,'Volume forecast'!$B$8:$B$200,0),MATCH(CS$4,'Volume forecast'!$D$5:$DT$5,0)),0)</f>
        <v>0</v>
      </c>
      <c r="CT15" s="119">
        <f>IFERROR(INDEX('Volume forecast'!$D$8:$DT$200,MATCH($B15,'Volume forecast'!$B$8:$B$200,0),MATCH(CT$4,'Volume forecast'!$D$5:$DT$5,0)),0)</f>
        <v>0</v>
      </c>
      <c r="CU15" s="119">
        <f>IFERROR(INDEX('Volume forecast'!$D$8:$DT$200,MATCH($B15,'Volume forecast'!$B$8:$B$200,0),MATCH(CU$4,'Volume forecast'!$D$5:$DT$5,0)),0)</f>
        <v>0</v>
      </c>
      <c r="CV15" s="119">
        <f>IFERROR(INDEX('Volume forecast'!$D$8:$DT$200,MATCH($B15,'Volume forecast'!$B$8:$B$200,0),MATCH(CV$4,'Volume forecast'!$D$5:$DT$5,0)),0)</f>
        <v>0</v>
      </c>
      <c r="CW15" s="119">
        <f>IFERROR(INDEX('Volume forecast'!$D$8:$DT$200,MATCH($B15,'Volume forecast'!$B$8:$B$200,0),MATCH(CW$4,'Volume forecast'!$D$5:$DT$5,0)),0)</f>
        <v>0</v>
      </c>
      <c r="CX15" s="119">
        <f>IFERROR(INDEX('Volume forecast'!$D$8:$DT$200,MATCH($B15,'Volume forecast'!$B$8:$B$200,0),MATCH(CX$4,'Volume forecast'!$D$5:$DT$5,0)),0)</f>
        <v>0</v>
      </c>
      <c r="CY15" s="119">
        <f>IFERROR(INDEX('Volume forecast'!$D$8:$DT$200,MATCH($B15,'Volume forecast'!$B$8:$B$200,0),MATCH(CY$4,'Volume forecast'!$D$5:$DT$5,0)),0)</f>
        <v>0</v>
      </c>
      <c r="CZ15" s="119">
        <f>IFERROR(INDEX('Volume forecast'!$D$8:$DT$200,MATCH($B15,'Volume forecast'!$B$8:$B$200,0),MATCH(CZ$4,'Volume forecast'!$D$5:$DT$5,0)),0)</f>
        <v>0</v>
      </c>
      <c r="DA15" s="119">
        <f>IFERROR(INDEX('Volume forecast'!$D$8:$DT$200,MATCH($B15,'Volume forecast'!$B$8:$B$200,0),MATCH(DA$4,'Volume forecast'!$D$5:$DT$5,0)),0)</f>
        <v>0</v>
      </c>
      <c r="DB15" s="138">
        <f>IFERROR(INDEX('Volume forecast'!$D$8:$DT$200,MATCH($B15,'Volume forecast'!$B$8:$B$200,0),MATCH(DB$4,'Volume forecast'!$D$5:$DT$5,0)),0)</f>
        <v>0</v>
      </c>
      <c r="DC15" s="120">
        <f>IFERROR(INDEX('Volume forecast'!$D$8:$DT$200,MATCH($B15,'Volume forecast'!$B$8:$B$200,0),MATCH(DC$4,'Volume forecast'!$D$5:$DT$5,0)),0)</f>
        <v>0</v>
      </c>
      <c r="DD15" s="119">
        <f>IFERROR(INDEX('Volume forecast'!$D$8:$DT$200,MATCH($B15,'Volume forecast'!$B$8:$B$200,0),MATCH(DD$4,'Volume forecast'!$D$5:$DT$5,0)),0)</f>
        <v>0</v>
      </c>
      <c r="DE15" s="119">
        <f>IFERROR(INDEX('Volume forecast'!$D$8:$DT$200,MATCH($B15,'Volume forecast'!$B$8:$B$200,0),MATCH(DE$4,'Volume forecast'!$D$5:$DT$5,0)),0)</f>
        <v>0</v>
      </c>
      <c r="DF15" s="119">
        <f>IFERROR(INDEX('Volume forecast'!$D$8:$DT$200,MATCH($B15,'Volume forecast'!$B$8:$B$200,0),MATCH(DF$4,'Volume forecast'!$D$5:$DT$5,0)),0)</f>
        <v>0</v>
      </c>
      <c r="DG15" s="119">
        <f>IFERROR(INDEX('Volume forecast'!$D$8:$DT$200,MATCH($B15,'Volume forecast'!$B$8:$B$200,0),MATCH(DG$4,'Volume forecast'!$D$5:$DT$5,0)),0)</f>
        <v>0</v>
      </c>
      <c r="DH15" s="119">
        <f>IFERROR(INDEX('Volume forecast'!$D$8:$DT$200,MATCH($B15,'Volume forecast'!$B$8:$B$200,0),MATCH(DH$4,'Volume forecast'!$D$5:$DT$5,0)),0)</f>
        <v>0</v>
      </c>
      <c r="DI15" s="119">
        <f>IFERROR(INDEX('Volume forecast'!$D$8:$DT$200,MATCH($B15,'Volume forecast'!$B$8:$B$200,0),MATCH(DI$4,'Volume forecast'!$D$5:$DT$5,0)),0)</f>
        <v>0</v>
      </c>
      <c r="DJ15" s="119">
        <f>IFERROR(INDEX('Volume forecast'!$D$8:$DT$200,MATCH($B15,'Volume forecast'!$B$8:$B$200,0),MATCH(DJ$4,'Volume forecast'!$D$5:$DT$5,0)),0)</f>
        <v>0</v>
      </c>
      <c r="DK15" s="119">
        <f>IFERROR(INDEX('Volume forecast'!$D$8:$DT$200,MATCH($B15,'Volume forecast'!$B$8:$B$200,0),MATCH(DK$4,'Volume forecast'!$D$5:$DT$5,0)),0)</f>
        <v>0</v>
      </c>
      <c r="DL15" s="119">
        <f>IFERROR(INDEX('Volume forecast'!$D$8:$DT$200,MATCH($B15,'Volume forecast'!$B$8:$B$200,0),MATCH(DL$4,'Volume forecast'!$D$5:$DT$5,0)),0)</f>
        <v>0</v>
      </c>
      <c r="DM15" s="119">
        <f>IFERROR(INDEX('Volume forecast'!$D$8:$DT$200,MATCH($B15,'Volume forecast'!$B$8:$B$200,0),MATCH(DM$4,'Volume forecast'!$D$5:$DT$5,0)),0)</f>
        <v>0</v>
      </c>
      <c r="DN15" s="119">
        <f>IFERROR(INDEX('Volume forecast'!$D$8:$DT$200,MATCH($B15,'Volume forecast'!$B$8:$B$200,0),MATCH(DN$4,'Volume forecast'!$D$5:$DT$5,0)),0)</f>
        <v>0</v>
      </c>
      <c r="DO15" s="119">
        <f>IFERROR(INDEX('Volume forecast'!$D$8:$DT$200,MATCH($B15,'Volume forecast'!$B$8:$B$200,0),MATCH(DO$4,'Volume forecast'!$D$5:$DT$5,0)),0)</f>
        <v>0</v>
      </c>
      <c r="DP15" s="119">
        <f>IFERROR(INDEX('Volume forecast'!$D$8:$DT$200,MATCH($B15,'Volume forecast'!$B$8:$B$200,0),MATCH(DP$4,'Volume forecast'!$D$5:$DT$5,0)),0)</f>
        <v>0</v>
      </c>
      <c r="DQ15" s="119">
        <f>IFERROR(INDEX('Volume forecast'!$D$8:$DT$200,MATCH($B15,'Volume forecast'!$B$8:$B$200,0),MATCH(DQ$4,'Volume forecast'!$D$5:$DT$5,0)),0)</f>
        <v>0</v>
      </c>
      <c r="DR15" s="119">
        <f>IFERROR(INDEX('Volume forecast'!$D$8:$DT$200,MATCH($B15,'Volume forecast'!$B$8:$B$200,0),MATCH(DR$4,'Volume forecast'!$D$5:$DT$5,0)),0)</f>
        <v>0</v>
      </c>
      <c r="DS15" s="138">
        <f>IFERROR(INDEX('Volume forecast'!$D$8:$DT$200,MATCH($B15,'Volume forecast'!$B$8:$B$200,0),MATCH(DS$4,'Volume forecast'!$D$5:$DT$5,0)),0)</f>
        <v>0</v>
      </c>
      <c r="DT15" s="120">
        <f>IFERROR(INDEX('Volume forecast'!$D$8:$DT$200,MATCH($B15,'Volume forecast'!$B$8:$B$200,0),MATCH(DT$4,'Volume forecast'!$D$5:$DT$5,0)),0)</f>
        <v>0</v>
      </c>
      <c r="DU15" s="119">
        <f>IFERROR(INDEX('Volume forecast'!$D$8:$DT$200,MATCH($B15,'Volume forecast'!$B$8:$B$200,0),MATCH(DU$4,'Volume forecast'!$D$5:$DT$5,0)),0)</f>
        <v>0</v>
      </c>
      <c r="DV15" s="119">
        <f>IFERROR(INDEX('Volume forecast'!$D$8:$DT$200,MATCH($B15,'Volume forecast'!$B$8:$B$200,0),MATCH(DV$4,'Volume forecast'!$D$5:$DT$5,0)),0)</f>
        <v>0</v>
      </c>
      <c r="DW15" s="119">
        <f>IFERROR(INDEX('Volume forecast'!$D$8:$DT$200,MATCH($B15,'Volume forecast'!$B$8:$B$200,0),MATCH(DW$4,'Volume forecast'!$D$5:$DT$5,0)),0)</f>
        <v>0</v>
      </c>
      <c r="DX15" s="119">
        <f>IFERROR(INDEX('Volume forecast'!$D$8:$DT$200,MATCH($B15,'Volume forecast'!$B$8:$B$200,0),MATCH(DX$4,'Volume forecast'!$D$5:$DT$5,0)),0)</f>
        <v>0</v>
      </c>
      <c r="DY15" s="119">
        <f>IFERROR(INDEX('Volume forecast'!$D$8:$DT$200,MATCH($B15,'Volume forecast'!$B$8:$B$200,0),MATCH(DY$4,'Volume forecast'!$D$5:$DT$5,0)),0)</f>
        <v>0</v>
      </c>
      <c r="DZ15" s="119">
        <f>IFERROR(INDEX('Volume forecast'!$D$8:$DT$200,MATCH($B15,'Volume forecast'!$B$8:$B$200,0),MATCH(DZ$4,'Volume forecast'!$D$5:$DT$5,0)),0)</f>
        <v>0</v>
      </c>
      <c r="EA15" s="119">
        <f>IFERROR(INDEX('Volume forecast'!$D$8:$DT$200,MATCH($B15,'Volume forecast'!$B$8:$B$200,0),MATCH(EA$4,'Volume forecast'!$D$5:$DT$5,0)),0)</f>
        <v>0</v>
      </c>
      <c r="EB15" s="119">
        <f>IFERROR(INDEX('Volume forecast'!$D$8:$DT$200,MATCH($B15,'Volume forecast'!$B$8:$B$200,0),MATCH(EB$4,'Volume forecast'!$D$5:$DT$5,0)),0)</f>
        <v>0</v>
      </c>
      <c r="EC15" s="119">
        <f>IFERROR(INDEX('Volume forecast'!$D$8:$DT$200,MATCH($B15,'Volume forecast'!$B$8:$B$200,0),MATCH(EC$4,'Volume forecast'!$D$5:$DT$5,0)),0)</f>
        <v>0</v>
      </c>
      <c r="ED15" s="119">
        <f>IFERROR(INDEX('Volume forecast'!$D$8:$DT$200,MATCH($B15,'Volume forecast'!$B$8:$B$200,0),MATCH(ED$4,'Volume forecast'!$D$5:$DT$5,0)),0)</f>
        <v>0</v>
      </c>
      <c r="EE15" s="119">
        <f>IFERROR(INDEX('Volume forecast'!$D$8:$DT$200,MATCH($B15,'Volume forecast'!$B$8:$B$200,0),MATCH(EE$4,'Volume forecast'!$D$5:$DT$5,0)),0)</f>
        <v>0</v>
      </c>
      <c r="EF15" s="119">
        <f>IFERROR(INDEX('Volume forecast'!$D$8:$DT$200,MATCH($B15,'Volume forecast'!$B$8:$B$200,0),MATCH(EF$4,'Volume forecast'!$D$5:$DT$5,0)),0)</f>
        <v>0</v>
      </c>
      <c r="EG15" s="119">
        <f>IFERROR(INDEX('Volume forecast'!$D$8:$DT$200,MATCH($B15,'Volume forecast'!$B$8:$B$200,0),MATCH(EG$4,'Volume forecast'!$D$5:$DT$5,0)),0)</f>
        <v>0</v>
      </c>
      <c r="EH15" s="119">
        <f>IFERROR(INDEX('Volume forecast'!$D$8:$DT$200,MATCH($B15,'Volume forecast'!$B$8:$B$200,0),MATCH(EH$4,'Volume forecast'!$D$5:$DT$5,0)),0)</f>
        <v>0</v>
      </c>
      <c r="EI15" s="119">
        <f>IFERROR(INDEX('Volume forecast'!$D$8:$DT$200,MATCH($B15,'Volume forecast'!$B$8:$B$200,0),MATCH(EI$4,'Volume forecast'!$D$5:$DT$5,0)),0)</f>
        <v>0</v>
      </c>
      <c r="EJ15" s="138">
        <f>IFERROR(INDEX('Volume forecast'!$D$8:$DT$200,MATCH($B15,'Volume forecast'!$B$8:$B$200,0),MATCH(EJ$4,'Volume forecast'!$D$5:$DT$5,0)),0)</f>
        <v>0</v>
      </c>
      <c r="EK15" s="120">
        <f>IFERROR(INDEX('Volume forecast'!$D$8:$DT$200,MATCH($B15,'Volume forecast'!$B$8:$B$200,0),MATCH(EK$4,'Volume forecast'!$D$5:$DT$5,0)),0)</f>
        <v>0</v>
      </c>
      <c r="EL15" s="119">
        <f>IFERROR(INDEX('Volume forecast'!$D$8:$DT$200,MATCH($B15,'Volume forecast'!$B$8:$B$200,0),MATCH(EL$4,'Volume forecast'!$D$5:$DT$5,0)),0)</f>
        <v>0</v>
      </c>
      <c r="EM15" s="119">
        <f>IFERROR(INDEX('Volume forecast'!$D$8:$DT$200,MATCH($B15,'Volume forecast'!$B$8:$B$200,0),MATCH(EM$4,'Volume forecast'!$D$5:$DT$5,0)),0)</f>
        <v>0</v>
      </c>
      <c r="EN15" s="119">
        <f>IFERROR(INDEX('Volume forecast'!$D$8:$DT$200,MATCH($B15,'Volume forecast'!$B$8:$B$200,0),MATCH(EN$4,'Volume forecast'!$D$5:$DT$5,0)),0)</f>
        <v>0</v>
      </c>
      <c r="EO15" s="119">
        <f>IFERROR(INDEX('Volume forecast'!$D$8:$DT$200,MATCH($B15,'Volume forecast'!$B$8:$B$200,0),MATCH(EO$4,'Volume forecast'!$D$5:$DT$5,0)),0)</f>
        <v>0</v>
      </c>
      <c r="EP15" s="119">
        <f>IFERROR(INDEX('Volume forecast'!$D$8:$DT$200,MATCH($B15,'Volume forecast'!$B$8:$B$200,0),MATCH(EP$4,'Volume forecast'!$D$5:$DT$5,0)),0)</f>
        <v>0</v>
      </c>
      <c r="EQ15" s="119">
        <f>IFERROR(INDEX('Volume forecast'!$D$8:$DT$200,MATCH($B15,'Volume forecast'!$B$8:$B$200,0),MATCH(EQ$4,'Volume forecast'!$D$5:$DT$5,0)),0)</f>
        <v>0</v>
      </c>
      <c r="ER15" s="119">
        <f>IFERROR(INDEX('Volume forecast'!$D$8:$DT$200,MATCH($B15,'Volume forecast'!$B$8:$B$200,0),MATCH(ER$4,'Volume forecast'!$D$5:$DT$5,0)),0)</f>
        <v>0</v>
      </c>
      <c r="ES15" s="119">
        <f>IFERROR(INDEX('Volume forecast'!$D$8:$DT$200,MATCH($B15,'Volume forecast'!$B$8:$B$200,0),MATCH(ES$4,'Volume forecast'!$D$5:$DT$5,0)),0)</f>
        <v>0</v>
      </c>
      <c r="ET15" s="119">
        <f>IFERROR(INDEX('Volume forecast'!$D$8:$DT$200,MATCH($B15,'Volume forecast'!$B$8:$B$200,0),MATCH(ET$4,'Volume forecast'!$D$5:$DT$5,0)),0)</f>
        <v>0</v>
      </c>
      <c r="EU15" s="119">
        <f>IFERROR(INDEX('Volume forecast'!$D$8:$DT$200,MATCH($B15,'Volume forecast'!$B$8:$B$200,0),MATCH(EU$4,'Volume forecast'!$D$5:$DT$5,0)),0)</f>
        <v>0</v>
      </c>
      <c r="EV15" s="119">
        <f>IFERROR(INDEX('Volume forecast'!$D$8:$DT$200,MATCH($B15,'Volume forecast'!$B$8:$B$200,0),MATCH(EV$4,'Volume forecast'!$D$5:$DT$5,0)),0)</f>
        <v>0</v>
      </c>
      <c r="EW15" s="119">
        <f>IFERROR(INDEX('Volume forecast'!$D$8:$DT$200,MATCH($B15,'Volume forecast'!$B$8:$B$200,0),MATCH(EW$4,'Volume forecast'!$D$5:$DT$5,0)),0)</f>
        <v>0</v>
      </c>
      <c r="EX15" s="119">
        <f>IFERROR(INDEX('Volume forecast'!$D$8:$DT$200,MATCH($B15,'Volume forecast'!$B$8:$B$200,0),MATCH(EX$4,'Volume forecast'!$D$5:$DT$5,0)),0)</f>
        <v>0</v>
      </c>
      <c r="EY15" s="119">
        <f>IFERROR(INDEX('Volume forecast'!$D$8:$DT$200,MATCH($B15,'Volume forecast'!$B$8:$B$200,0),MATCH(EY$4,'Volume forecast'!$D$5:$DT$5,0)),0)</f>
        <v>0</v>
      </c>
      <c r="EZ15" s="119">
        <f>IFERROR(INDEX('Volume forecast'!$D$8:$DT$200,MATCH($B15,'Volume forecast'!$B$8:$B$200,0),MATCH(EZ$4,'Volume forecast'!$D$5:$DT$5,0)),0)</f>
        <v>0</v>
      </c>
      <c r="FA15" s="138">
        <f>IFERROR(INDEX('Volume forecast'!$D$8:$DT$200,MATCH($B15,'Volume forecast'!$B$8:$B$200,0),MATCH(FA$4,'Volume forecast'!$D$5:$DT$5,0)),0)</f>
        <v>0</v>
      </c>
      <c r="FB15" s="120">
        <f>IFERROR(INDEX('Volume forecast'!$D$8:$DT$200,MATCH($B15,'Volume forecast'!$B$8:$B$200,0),MATCH(FB$4,'Volume forecast'!$D$5:$DT$5,0)),0)</f>
        <v>0</v>
      </c>
      <c r="FC15" s="119">
        <f>IFERROR(INDEX('Volume forecast'!$D$8:$DT$200,MATCH($B15,'Volume forecast'!$B$8:$B$200,0),MATCH(FC$4,'Volume forecast'!$D$5:$DT$5,0)),0)</f>
        <v>0</v>
      </c>
      <c r="FD15" s="119">
        <f>IFERROR(INDEX('Volume forecast'!$D$8:$DT$200,MATCH($B15,'Volume forecast'!$B$8:$B$200,0),MATCH(FD$4,'Volume forecast'!$D$5:$DT$5,0)),0)</f>
        <v>0</v>
      </c>
      <c r="FE15" s="119">
        <f>IFERROR(INDEX('Volume forecast'!$D$8:$DT$200,MATCH($B15,'Volume forecast'!$B$8:$B$200,0),MATCH(FE$4,'Volume forecast'!$D$5:$DT$5,0)),0)</f>
        <v>0</v>
      </c>
      <c r="FF15" s="119">
        <f>IFERROR(INDEX('Volume forecast'!$D$8:$DT$200,MATCH($B15,'Volume forecast'!$B$8:$B$200,0),MATCH(FF$4,'Volume forecast'!$D$5:$DT$5,0)),0)</f>
        <v>0</v>
      </c>
      <c r="FG15" s="119">
        <f>IFERROR(INDEX('Volume forecast'!$D$8:$DT$200,MATCH($B15,'Volume forecast'!$B$8:$B$200,0),MATCH(FG$4,'Volume forecast'!$D$5:$DT$5,0)),0)</f>
        <v>0</v>
      </c>
      <c r="FH15" s="119">
        <f>IFERROR(INDEX('Volume forecast'!$D$8:$DT$200,MATCH($B15,'Volume forecast'!$B$8:$B$200,0),MATCH(FH$4,'Volume forecast'!$D$5:$DT$5,0)),0)</f>
        <v>0</v>
      </c>
      <c r="FI15" s="119">
        <f>IFERROR(INDEX('Volume forecast'!$D$8:$DT$200,MATCH($B15,'Volume forecast'!$B$8:$B$200,0),MATCH(FI$4,'Volume forecast'!$D$5:$DT$5,0)),0)</f>
        <v>0</v>
      </c>
      <c r="FJ15" s="119">
        <f>IFERROR(INDEX('Volume forecast'!$D$8:$DT$200,MATCH($B15,'Volume forecast'!$B$8:$B$200,0),MATCH(FJ$4,'Volume forecast'!$D$5:$DT$5,0)),0)</f>
        <v>0</v>
      </c>
      <c r="FK15" s="119">
        <f>IFERROR(INDEX('Volume forecast'!$D$8:$DT$200,MATCH($B15,'Volume forecast'!$B$8:$B$200,0),MATCH(FK$4,'Volume forecast'!$D$5:$DT$5,0)),0)</f>
        <v>0</v>
      </c>
      <c r="FL15" s="119">
        <f>IFERROR(INDEX('Volume forecast'!$D$8:$DT$200,MATCH($B15,'Volume forecast'!$B$8:$B$200,0),MATCH(FL$4,'Volume forecast'!$D$5:$DT$5,0)),0)</f>
        <v>0</v>
      </c>
      <c r="FM15" s="119">
        <f>IFERROR(INDEX('Volume forecast'!$D$8:$DT$200,MATCH($B15,'Volume forecast'!$B$8:$B$200,0),MATCH(FM$4,'Volume forecast'!$D$5:$DT$5,0)),0)</f>
        <v>0</v>
      </c>
      <c r="FN15" s="119">
        <f>IFERROR(INDEX('Volume forecast'!$D$8:$DT$200,MATCH($B15,'Volume forecast'!$B$8:$B$200,0),MATCH(FN$4,'Volume forecast'!$D$5:$DT$5,0)),0)</f>
        <v>0</v>
      </c>
      <c r="FO15" s="119">
        <f>IFERROR(INDEX('Volume forecast'!$D$8:$DT$200,MATCH($B15,'Volume forecast'!$B$8:$B$200,0),MATCH(FO$4,'Volume forecast'!$D$5:$DT$5,0)),0)</f>
        <v>0</v>
      </c>
      <c r="FP15" s="119">
        <f>IFERROR(INDEX('Volume forecast'!$D$8:$DT$200,MATCH($B15,'Volume forecast'!$B$8:$B$200,0),MATCH(FP$4,'Volume forecast'!$D$5:$DT$5,0)),0)</f>
        <v>0</v>
      </c>
      <c r="FQ15" s="119">
        <f>IFERROR(INDEX('Volume forecast'!$D$8:$DT$200,MATCH($B15,'Volume forecast'!$B$8:$B$200,0),MATCH(FQ$4,'Volume forecast'!$D$5:$DT$5,0)),0)</f>
        <v>0</v>
      </c>
      <c r="FR15" s="138">
        <f>IFERROR(INDEX('Volume forecast'!$D$8:$DT$200,MATCH($B15,'Volume forecast'!$B$8:$B$200,0),MATCH(FR$4,'Volume forecast'!$D$5:$DT$5,0)),0)</f>
        <v>0</v>
      </c>
      <c r="FS15" s="83">
        <f t="shared" si="23"/>
        <v>0</v>
      </c>
      <c r="FT15" s="82">
        <f t="shared" si="7"/>
        <v>0</v>
      </c>
      <c r="FU15" s="82">
        <f t="shared" si="8"/>
        <v>0</v>
      </c>
      <c r="FV15" s="82">
        <f t="shared" si="9"/>
        <v>0</v>
      </c>
      <c r="FW15" s="82">
        <f t="shared" si="10"/>
        <v>0</v>
      </c>
      <c r="FX15" s="82">
        <f t="shared" si="11"/>
        <v>0</v>
      </c>
      <c r="FY15" s="82">
        <f t="shared" si="12"/>
        <v>0</v>
      </c>
      <c r="FZ15" s="82">
        <f t="shared" si="13"/>
        <v>0</v>
      </c>
      <c r="GA15" s="82">
        <f t="shared" si="14"/>
        <v>0</v>
      </c>
      <c r="GB15" s="82">
        <f t="shared" si="15"/>
        <v>0</v>
      </c>
      <c r="GC15" s="82">
        <f t="shared" si="16"/>
        <v>0</v>
      </c>
      <c r="GD15" s="82">
        <f t="shared" si="17"/>
        <v>0</v>
      </c>
      <c r="GE15" s="82">
        <f t="shared" si="18"/>
        <v>355715.47703501419</v>
      </c>
      <c r="GF15" s="82">
        <f t="shared" si="19"/>
        <v>335774.63241074025</v>
      </c>
      <c r="GG15" s="82">
        <f t="shared" si="20"/>
        <v>295826.6358589906</v>
      </c>
      <c r="GH15" s="82">
        <f t="shared" si="21"/>
        <v>256022.96265911654</v>
      </c>
      <c r="GI15" s="82">
        <f t="shared" si="22"/>
        <v>208972.21682146637</v>
      </c>
      <c r="GJ15" s="84">
        <f t="shared" si="24"/>
        <v>10</v>
      </c>
    </row>
    <row r="16" spans="1:192" ht="13" x14ac:dyDescent="0.3">
      <c r="A16" s="116" t="str">
        <f>IF(ISNUMBER(SEARCH("low",'Volume forecast'!$A17)),"LV",IF(ISNUMBER(SEARCH("high",'Volume forecast'!$A17)),"HV",IF(ISNUMBER(SEARCH("sub",'Volume forecast'!$A17)),"ST","Unmetered")))</f>
        <v>LV</v>
      </c>
      <c r="B16" s="117" t="str">
        <f>'Volume forecast'!B17</f>
        <v>EA051</v>
      </c>
      <c r="C16" s="116" t="str">
        <f>'Volume forecast'!C17</f>
        <v>Small Business Transitional ToU</v>
      </c>
      <c r="D16" s="118" t="s">
        <v>137</v>
      </c>
      <c r="E16" s="119">
        <f>IFERROR(INDEX('Volume forecast'!$D$8:$DT$200,MATCH($B16,'Volume forecast'!$B$8:$B$200,0),MATCH(E$4,'Volume forecast'!$D$5:$DT$5,0)),0)</f>
        <v>0</v>
      </c>
      <c r="F16" s="119">
        <f>IFERROR(INDEX('Volume forecast'!$D$8:$DT$200,MATCH($B16,'Volume forecast'!$B$8:$B$200,0),MATCH(F$4,'Volume forecast'!$D$5:$DT$5,0)),0)</f>
        <v>0</v>
      </c>
      <c r="G16" s="119">
        <f>IFERROR(INDEX('Volume forecast'!$D$8:$DT$200,MATCH($B16,'Volume forecast'!$B$8:$B$200,0),MATCH(G$4,'Volume forecast'!$D$5:$DT$5,0)),0)</f>
        <v>0</v>
      </c>
      <c r="H16" s="119">
        <f>IFERROR(INDEX('Volume forecast'!$D$8:$DT$200,MATCH($B16,'Volume forecast'!$B$8:$B$200,0),MATCH(H$4,'Volume forecast'!$D$5:$DT$5,0)),0)</f>
        <v>0</v>
      </c>
      <c r="I16" s="119">
        <f>IFERROR(INDEX('Volume forecast'!$D$8:$DT$200,MATCH($B16,'Volume forecast'!$B$8:$B$200,0),MATCH(I$4,'Volume forecast'!$D$5:$DT$5,0)),0)</f>
        <v>0</v>
      </c>
      <c r="J16" s="119">
        <f>IFERROR(INDEX('Volume forecast'!$D$8:$DT$200,MATCH($B16,'Volume forecast'!$B$8:$B$200,0),MATCH(J$4,'Volume forecast'!$D$5:$DT$5,0)),0)</f>
        <v>0</v>
      </c>
      <c r="K16" s="119">
        <f>IFERROR(INDEX('Volume forecast'!$D$8:$DT$200,MATCH($B16,'Volume forecast'!$B$8:$B$200,0),MATCH(K$4,'Volume forecast'!$D$5:$DT$5,0)),0)</f>
        <v>0</v>
      </c>
      <c r="L16" s="119">
        <f>IFERROR(INDEX('Volume forecast'!$D$8:$DT$200,MATCH($B16,'Volume forecast'!$B$8:$B$200,0),MATCH(L$4,'Volume forecast'!$D$5:$DT$5,0)),0)</f>
        <v>0</v>
      </c>
      <c r="M16" s="119">
        <f>IFERROR(INDEX('Volume forecast'!$D$8:$DT$200,MATCH($B16,'Volume forecast'!$B$8:$B$200,0),MATCH(M$4,'Volume forecast'!$D$5:$DT$5,0)),0)</f>
        <v>0</v>
      </c>
      <c r="N16" s="119">
        <f>IFERROR(INDEX('Volume forecast'!$D$8:$DT$200,MATCH($B16,'Volume forecast'!$B$8:$B$200,0),MATCH(N$4,'Volume forecast'!$D$5:$DT$5,0)),0)</f>
        <v>0</v>
      </c>
      <c r="O16" s="119">
        <f>IFERROR(INDEX('Volume forecast'!$D$8:$DT$200,MATCH($B16,'Volume forecast'!$B$8:$B$200,0),MATCH(O$4,'Volume forecast'!$D$5:$DT$5,0)),0)</f>
        <v>0</v>
      </c>
      <c r="P16" s="119">
        <f>IFERROR(INDEX('Volume forecast'!$D$8:$DT$200,MATCH($B16,'Volume forecast'!$B$8:$B$200,0),MATCH(P$4,'Volume forecast'!$D$5:$DT$5,0)),0)</f>
        <v>0</v>
      </c>
      <c r="Q16" s="119">
        <f>IFERROR(INDEX('Volume forecast'!$D$8:$DT$200,MATCH($B16,'Volume forecast'!$B$8:$B$200,0),MATCH(Q$4,'Volume forecast'!$D$5:$DT$5,0)),0)</f>
        <v>3410.984529680366</v>
      </c>
      <c r="R16" s="119">
        <f>IFERROR(INDEX('Volume forecast'!$D$8:$DT$200,MATCH($B16,'Volume forecast'!$B$8:$B$200,0),MATCH(R$4,'Volume forecast'!$D$5:$DT$5,0)),0)</f>
        <v>3360.984529680366</v>
      </c>
      <c r="S16" s="119">
        <f>IFERROR(INDEX('Volume forecast'!$D$8:$DT$200,MATCH($B16,'Volume forecast'!$B$8:$B$200,0),MATCH(S$4,'Volume forecast'!$D$5:$DT$5,0)),0)</f>
        <v>3310.984529680366</v>
      </c>
      <c r="T16" s="119">
        <f>IFERROR(INDEX('Volume forecast'!$D$8:$DT$200,MATCH($B16,'Volume forecast'!$B$8:$B$200,0),MATCH(T$4,'Volume forecast'!$D$5:$DT$5,0)),0)</f>
        <v>3260.984529680366</v>
      </c>
      <c r="U16" s="138">
        <f>IFERROR(INDEX('Volume forecast'!$D$8:$DT$200,MATCH($B16,'Volume forecast'!$B$8:$B$200,0),MATCH(U$4,'Volume forecast'!$D$5:$DT$5,0)),0)</f>
        <v>3210.984529680366</v>
      </c>
      <c r="V16" s="120">
        <f>IFERROR(INDEX('Volume forecast'!$D$8:$DT$200,MATCH($B16,'Volume forecast'!$B$8:$B$200,0),MATCH(V$4,'Volume forecast'!$D$5:$DT$5,0)),0)</f>
        <v>0</v>
      </c>
      <c r="W16" s="119">
        <f>IFERROR(INDEX('Volume forecast'!$D$8:$DT$200,MATCH($B16,'Volume forecast'!$B$8:$B$200,0),MATCH(W$4,'Volume forecast'!$D$5:$DT$5,0)),0)</f>
        <v>0</v>
      </c>
      <c r="X16" s="119">
        <f>IFERROR(INDEX('Volume forecast'!$D$8:$DT$200,MATCH($B16,'Volume forecast'!$B$8:$B$200,0),MATCH(X$4,'Volume forecast'!$D$5:$DT$5,0)),0)</f>
        <v>0</v>
      </c>
      <c r="Y16" s="119">
        <f>IFERROR(INDEX('Volume forecast'!$D$8:$DT$200,MATCH($B16,'Volume forecast'!$B$8:$B$200,0),MATCH(Y$4,'Volume forecast'!$D$5:$DT$5,0)),0)</f>
        <v>0</v>
      </c>
      <c r="Z16" s="119">
        <f>IFERROR(INDEX('Volume forecast'!$D$8:$DT$200,MATCH($B16,'Volume forecast'!$B$8:$B$200,0),MATCH(Z$4,'Volume forecast'!$D$5:$DT$5,0)),0)</f>
        <v>0</v>
      </c>
      <c r="AA16" s="119">
        <f>IFERROR(INDEX('Volume forecast'!$D$8:$DT$200,MATCH($B16,'Volume forecast'!$B$8:$B$200,0),MATCH(AA$4,'Volume forecast'!$D$5:$DT$5,0)),0)</f>
        <v>0</v>
      </c>
      <c r="AB16" s="119">
        <f>IFERROR(INDEX('Volume forecast'!$D$8:$DT$200,MATCH($B16,'Volume forecast'!$B$8:$B$200,0),MATCH(AB$4,'Volume forecast'!$D$5:$DT$5,0)),0)</f>
        <v>0</v>
      </c>
      <c r="AC16" s="119">
        <f>IFERROR(INDEX('Volume forecast'!$D$8:$DT$200,MATCH($B16,'Volume forecast'!$B$8:$B$200,0),MATCH(AC$4,'Volume forecast'!$D$5:$DT$5,0)),0)</f>
        <v>0</v>
      </c>
      <c r="AD16" s="119">
        <f>IFERROR(INDEX('Volume forecast'!$D$8:$DT$200,MATCH($B16,'Volume forecast'!$B$8:$B$200,0),MATCH(AD$4,'Volume forecast'!$D$5:$DT$5,0)),0)</f>
        <v>0</v>
      </c>
      <c r="AE16" s="119">
        <f>IFERROR(INDEX('Volume forecast'!$D$8:$DT$200,MATCH($B16,'Volume forecast'!$B$8:$B$200,0),MATCH(AE$4,'Volume forecast'!$D$5:$DT$5,0)),0)</f>
        <v>0</v>
      </c>
      <c r="AF16" s="119">
        <f>IFERROR(INDEX('Volume forecast'!$D$8:$DT$200,MATCH($B16,'Volume forecast'!$B$8:$B$200,0),MATCH(AF$4,'Volume forecast'!$D$5:$DT$5,0)),0)</f>
        <v>0</v>
      </c>
      <c r="AG16" s="119">
        <f>IFERROR(INDEX('Volume forecast'!$D$8:$DT$200,MATCH($B16,'Volume forecast'!$B$8:$B$200,0),MATCH(AG$4,'Volume forecast'!$D$5:$DT$5,0)),0)</f>
        <v>0</v>
      </c>
      <c r="AH16" s="119">
        <f>IFERROR(INDEX('Volume forecast'!$D$8:$DT$200,MATCH($B16,'Volume forecast'!$B$8:$B$200,0),MATCH(AH$4,'Volume forecast'!$D$5:$DT$5,0)),0)</f>
        <v>6039.5925210913811</v>
      </c>
      <c r="AI16" s="119">
        <f>IFERROR(INDEX('Volume forecast'!$D$8:$DT$200,MATCH($B16,'Volume forecast'!$B$8:$B$200,0),MATCH(AI$4,'Volume forecast'!$D$5:$DT$5,0)),0)</f>
        <v>6146.1476474908086</v>
      </c>
      <c r="AJ16" s="119">
        <f>IFERROR(INDEX('Volume forecast'!$D$8:$DT$200,MATCH($B16,'Volume forecast'!$B$8:$B$200,0),MATCH(AJ$4,'Volume forecast'!$D$5:$DT$5,0)),0)</f>
        <v>6330.2118624819705</v>
      </c>
      <c r="AK16" s="119">
        <f>IFERROR(INDEX('Volume forecast'!$D$8:$DT$200,MATCH($B16,'Volume forecast'!$B$8:$B$200,0),MATCH(AK$4,'Volume forecast'!$D$5:$DT$5,0)),0)</f>
        <v>6632.5373260164761</v>
      </c>
      <c r="AL16" s="138">
        <f>IFERROR(INDEX('Volume forecast'!$D$8:$DT$200,MATCH($B16,'Volume forecast'!$B$8:$B$200,0),MATCH(AL$4,'Volume forecast'!$D$5:$DT$5,0)),0)</f>
        <v>6913.4287832198625</v>
      </c>
      <c r="AM16" s="120">
        <f>IFERROR(INDEX('Volume forecast'!$D$8:$DT$200,MATCH($B16,'Volume forecast'!$B$8:$B$200,0),MATCH(AM$4,'Volume forecast'!$D$5:$DT$5,0)),0)</f>
        <v>0</v>
      </c>
      <c r="AN16" s="119">
        <f>IFERROR(INDEX('Volume forecast'!$D$8:$DT$200,MATCH($B16,'Volume forecast'!$B$8:$B$200,0),MATCH(AN$4,'Volume forecast'!$D$5:$DT$5,0)),0)</f>
        <v>0</v>
      </c>
      <c r="AO16" s="119">
        <f>IFERROR(INDEX('Volume forecast'!$D$8:$DT$200,MATCH($B16,'Volume forecast'!$B$8:$B$200,0),MATCH(AO$4,'Volume forecast'!$D$5:$DT$5,0)),0)</f>
        <v>0</v>
      </c>
      <c r="AP16" s="119">
        <f>IFERROR(INDEX('Volume forecast'!$D$8:$DT$200,MATCH($B16,'Volume forecast'!$B$8:$B$200,0),MATCH(AP$4,'Volume forecast'!$D$5:$DT$5,0)),0)</f>
        <v>0</v>
      </c>
      <c r="AQ16" s="119">
        <f>IFERROR(INDEX('Volume forecast'!$D$8:$DT$200,MATCH($B16,'Volume forecast'!$B$8:$B$200,0),MATCH(AQ$4,'Volume forecast'!$D$5:$DT$5,0)),0)</f>
        <v>0</v>
      </c>
      <c r="AR16" s="119">
        <f>IFERROR(INDEX('Volume forecast'!$D$8:$DT$200,MATCH($B16,'Volume forecast'!$B$8:$B$200,0),MATCH(AR$4,'Volume forecast'!$D$5:$DT$5,0)),0)</f>
        <v>0</v>
      </c>
      <c r="AS16" s="119">
        <f>IFERROR(INDEX('Volume forecast'!$D$8:$DT$200,MATCH($B16,'Volume forecast'!$B$8:$B$200,0),MATCH(AS$4,'Volume forecast'!$D$5:$DT$5,0)),0)</f>
        <v>0</v>
      </c>
      <c r="AT16" s="119">
        <f>IFERROR(INDEX('Volume forecast'!$D$8:$DT$200,MATCH($B16,'Volume forecast'!$B$8:$B$200,0),MATCH(AT$4,'Volume forecast'!$D$5:$DT$5,0)),0)</f>
        <v>0</v>
      </c>
      <c r="AU16" s="119">
        <f>IFERROR(INDEX('Volume forecast'!$D$8:$DT$200,MATCH($B16,'Volume forecast'!$B$8:$B$200,0),MATCH(AU$4,'Volume forecast'!$D$5:$DT$5,0)),0)</f>
        <v>0</v>
      </c>
      <c r="AV16" s="119">
        <f>IFERROR(INDEX('Volume forecast'!$D$8:$DT$200,MATCH($B16,'Volume forecast'!$B$8:$B$200,0),MATCH(AV$4,'Volume forecast'!$D$5:$DT$5,0)),0)</f>
        <v>0</v>
      </c>
      <c r="AW16" s="119">
        <f>IFERROR(INDEX('Volume forecast'!$D$8:$DT$200,MATCH($B16,'Volume forecast'!$B$8:$B$200,0),MATCH(AW$4,'Volume forecast'!$D$5:$DT$5,0)),0)</f>
        <v>0</v>
      </c>
      <c r="AX16" s="119">
        <f>IFERROR(INDEX('Volume forecast'!$D$8:$DT$200,MATCH($B16,'Volume forecast'!$B$8:$B$200,0),MATCH(AX$4,'Volume forecast'!$D$5:$DT$5,0)),0)</f>
        <v>0</v>
      </c>
      <c r="AY16" s="119">
        <f>IFERROR(INDEX('Volume forecast'!$D$8:$DT$200,MATCH($B16,'Volume forecast'!$B$8:$B$200,0),MATCH(AY$4,'Volume forecast'!$D$5:$DT$5,0)),0)</f>
        <v>16005.076917206812</v>
      </c>
      <c r="AZ16" s="119">
        <f>IFERROR(INDEX('Volume forecast'!$D$8:$DT$200,MATCH($B16,'Volume forecast'!$B$8:$B$200,0),MATCH(AZ$4,'Volume forecast'!$D$5:$DT$5,0)),0)</f>
        <v>16278.087583875533</v>
      </c>
      <c r="BA16" s="119">
        <f>IFERROR(INDEX('Volume forecast'!$D$8:$DT$200,MATCH($B16,'Volume forecast'!$B$8:$B$200,0),MATCH(BA$4,'Volume forecast'!$D$5:$DT$5,0)),0)</f>
        <v>16755.659135112368</v>
      </c>
      <c r="BB16" s="119">
        <f>IFERROR(INDEX('Volume forecast'!$D$8:$DT$200,MATCH($B16,'Volume forecast'!$B$8:$B$200,0),MATCH(BB$4,'Volume forecast'!$D$5:$DT$5,0)),0)</f>
        <v>17545.192426422345</v>
      </c>
      <c r="BC16" s="138">
        <f>IFERROR(INDEX('Volume forecast'!$D$8:$DT$200,MATCH($B16,'Volume forecast'!$B$8:$B$200,0),MATCH(BC$4,'Volume forecast'!$D$5:$DT$5,0)),0)</f>
        <v>18276.751927514728</v>
      </c>
      <c r="BD16" s="120">
        <f>IFERROR(INDEX('Volume forecast'!$D$8:$DT$200,MATCH($B16,'Volume forecast'!$B$8:$B$200,0),MATCH(BD$4,'Volume forecast'!$D$5:$DT$5,0)),0)</f>
        <v>0</v>
      </c>
      <c r="BE16" s="119">
        <f>IFERROR(INDEX('Volume forecast'!$D$8:$DT$200,MATCH($B16,'Volume forecast'!$B$8:$B$200,0),MATCH(BE$4,'Volume forecast'!$D$5:$DT$5,0)),0)</f>
        <v>0</v>
      </c>
      <c r="BF16" s="119">
        <f>IFERROR(INDEX('Volume forecast'!$D$8:$DT$200,MATCH($B16,'Volume forecast'!$B$8:$B$200,0),MATCH(BF$4,'Volume forecast'!$D$5:$DT$5,0)),0)</f>
        <v>0</v>
      </c>
      <c r="BG16" s="119">
        <f>IFERROR(INDEX('Volume forecast'!$D$8:$DT$200,MATCH($B16,'Volume forecast'!$B$8:$B$200,0),MATCH(BG$4,'Volume forecast'!$D$5:$DT$5,0)),0)</f>
        <v>0</v>
      </c>
      <c r="BH16" s="119">
        <f>IFERROR(INDEX('Volume forecast'!$D$8:$DT$200,MATCH($B16,'Volume forecast'!$B$8:$B$200,0),MATCH(BH$4,'Volume forecast'!$D$5:$DT$5,0)),0)</f>
        <v>0</v>
      </c>
      <c r="BI16" s="119">
        <f>IFERROR(INDEX('Volume forecast'!$D$8:$DT$200,MATCH($B16,'Volume forecast'!$B$8:$B$200,0),MATCH(BI$4,'Volume forecast'!$D$5:$DT$5,0)),0)</f>
        <v>0</v>
      </c>
      <c r="BJ16" s="119">
        <f>IFERROR(INDEX('Volume forecast'!$D$8:$DT$200,MATCH($B16,'Volume forecast'!$B$8:$B$200,0),MATCH(BJ$4,'Volume forecast'!$D$5:$DT$5,0)),0)</f>
        <v>0</v>
      </c>
      <c r="BK16" s="119">
        <f>IFERROR(INDEX('Volume forecast'!$D$8:$DT$200,MATCH($B16,'Volume forecast'!$B$8:$B$200,0),MATCH(BK$4,'Volume forecast'!$D$5:$DT$5,0)),0)</f>
        <v>0</v>
      </c>
      <c r="BL16" s="119">
        <f>IFERROR(INDEX('Volume forecast'!$D$8:$DT$200,MATCH($B16,'Volume forecast'!$B$8:$B$200,0),MATCH(BL$4,'Volume forecast'!$D$5:$DT$5,0)),0)</f>
        <v>0</v>
      </c>
      <c r="BM16" s="119">
        <f>IFERROR(INDEX('Volume forecast'!$D$8:$DT$200,MATCH($B16,'Volume forecast'!$B$8:$B$200,0),MATCH(BM$4,'Volume forecast'!$D$5:$DT$5,0)),0)</f>
        <v>0</v>
      </c>
      <c r="BN16" s="119">
        <f>IFERROR(INDEX('Volume forecast'!$D$8:$DT$200,MATCH($B16,'Volume forecast'!$B$8:$B$200,0),MATCH(BN$4,'Volume forecast'!$D$5:$DT$5,0)),0)</f>
        <v>0</v>
      </c>
      <c r="BO16" s="119">
        <f>IFERROR(INDEX('Volume forecast'!$D$8:$DT$200,MATCH($B16,'Volume forecast'!$B$8:$B$200,0),MATCH(BO$4,'Volume forecast'!$D$5:$DT$5,0)),0)</f>
        <v>0</v>
      </c>
      <c r="BP16" s="119">
        <f>IFERROR(INDEX('Volume forecast'!$D$8:$DT$200,MATCH($B16,'Volume forecast'!$B$8:$B$200,0),MATCH(BP$4,'Volume forecast'!$D$5:$DT$5,0)),0)</f>
        <v>16725.67107439334</v>
      </c>
      <c r="BQ16" s="119">
        <f>IFERROR(INDEX('Volume forecast'!$D$8:$DT$200,MATCH($B16,'Volume forecast'!$B$8:$B$200,0),MATCH(BQ$4,'Volume forecast'!$D$5:$DT$5,0)),0)</f>
        <v>17006.899524803484</v>
      </c>
      <c r="BR16" s="119">
        <f>IFERROR(INDEX('Volume forecast'!$D$8:$DT$200,MATCH($B16,'Volume forecast'!$B$8:$B$200,0),MATCH(BR$4,'Volume forecast'!$D$5:$DT$5,0)),0)</f>
        <v>17501.533196276232</v>
      </c>
      <c r="BS16" s="119">
        <f>IFERROR(INDEX('Volume forecast'!$D$8:$DT$200,MATCH($B16,'Volume forecast'!$B$8:$B$200,0),MATCH(BS$4,'Volume forecast'!$D$5:$DT$5,0)),0)</f>
        <v>18321.550236333416</v>
      </c>
      <c r="BT16" s="138">
        <f>IFERROR(INDEX('Volume forecast'!$D$8:$DT$200,MATCH($B16,'Volume forecast'!$B$8:$B$200,0),MATCH(BT$4,'Volume forecast'!$D$5:$DT$5,0)),0)</f>
        <v>19080.472916058312</v>
      </c>
      <c r="BU16" s="120">
        <f>IFERROR(INDEX('Volume forecast'!$D$8:$DT$200,MATCH($B16,'Volume forecast'!$B$8:$B$200,0),MATCH(BU$4,'Volume forecast'!$D$5:$DT$5,0)),0)</f>
        <v>0</v>
      </c>
      <c r="BV16" s="119">
        <f>IFERROR(INDEX('Volume forecast'!$D$8:$DT$200,MATCH($B16,'Volume forecast'!$B$8:$B$200,0),MATCH(BV$4,'Volume forecast'!$D$5:$DT$5,0)),0)</f>
        <v>0</v>
      </c>
      <c r="BW16" s="119">
        <f>IFERROR(INDEX('Volume forecast'!$D$8:$DT$200,MATCH($B16,'Volume forecast'!$B$8:$B$200,0),MATCH(BW$4,'Volume forecast'!$D$5:$DT$5,0)),0)</f>
        <v>0</v>
      </c>
      <c r="BX16" s="119">
        <f>IFERROR(INDEX('Volume forecast'!$D$8:$DT$200,MATCH($B16,'Volume forecast'!$B$8:$B$200,0),MATCH(BX$4,'Volume forecast'!$D$5:$DT$5,0)),0)</f>
        <v>0</v>
      </c>
      <c r="BY16" s="119">
        <f>IFERROR(INDEX('Volume forecast'!$D$8:$DT$200,MATCH($B16,'Volume forecast'!$B$8:$B$200,0),MATCH(BY$4,'Volume forecast'!$D$5:$DT$5,0)),0)</f>
        <v>0</v>
      </c>
      <c r="BZ16" s="119">
        <f>IFERROR(INDEX('Volume forecast'!$D$8:$DT$200,MATCH($B16,'Volume forecast'!$B$8:$B$200,0),MATCH(BZ$4,'Volume forecast'!$D$5:$DT$5,0)),0)</f>
        <v>0</v>
      </c>
      <c r="CA16" s="119">
        <f>IFERROR(INDEX('Volume forecast'!$D$8:$DT$200,MATCH($B16,'Volume forecast'!$B$8:$B$200,0),MATCH(CA$4,'Volume forecast'!$D$5:$DT$5,0)),0)</f>
        <v>0</v>
      </c>
      <c r="CB16" s="119">
        <f>IFERROR(INDEX('Volume forecast'!$D$8:$DT$200,MATCH($B16,'Volume forecast'!$B$8:$B$200,0),MATCH(CB$4,'Volume forecast'!$D$5:$DT$5,0)),0)</f>
        <v>0</v>
      </c>
      <c r="CC16" s="119">
        <f>IFERROR(INDEX('Volume forecast'!$D$8:$DT$200,MATCH($B16,'Volume forecast'!$B$8:$B$200,0),MATCH(CC$4,'Volume forecast'!$D$5:$DT$5,0)),0)</f>
        <v>0</v>
      </c>
      <c r="CD16" s="119">
        <f>IFERROR(INDEX('Volume forecast'!$D$8:$DT$200,MATCH($B16,'Volume forecast'!$B$8:$B$200,0),MATCH(CD$4,'Volume forecast'!$D$5:$DT$5,0)),0)</f>
        <v>0</v>
      </c>
      <c r="CE16" s="119">
        <f>IFERROR(INDEX('Volume forecast'!$D$8:$DT$200,MATCH($B16,'Volume forecast'!$B$8:$B$200,0),MATCH(CE$4,'Volume forecast'!$D$5:$DT$5,0)),0)</f>
        <v>0</v>
      </c>
      <c r="CF16" s="119">
        <f>IFERROR(INDEX('Volume forecast'!$D$8:$DT$200,MATCH($B16,'Volume forecast'!$B$8:$B$200,0),MATCH(CF$4,'Volume forecast'!$D$5:$DT$5,0)),0)</f>
        <v>0</v>
      </c>
      <c r="CG16" s="119">
        <f>IFERROR(INDEX('Volume forecast'!$D$8:$DT$200,MATCH($B16,'Volume forecast'!$B$8:$B$200,0),MATCH(CG$4,'Volume forecast'!$D$5:$DT$5,0)),0)</f>
        <v>0</v>
      </c>
      <c r="CH16" s="119">
        <f>IFERROR(INDEX('Volume forecast'!$D$8:$DT$200,MATCH($B16,'Volume forecast'!$B$8:$B$200,0),MATCH(CH$4,'Volume forecast'!$D$5:$DT$5,0)),0)</f>
        <v>0</v>
      </c>
      <c r="CI16" s="119">
        <f>IFERROR(INDEX('Volume forecast'!$D$8:$DT$200,MATCH($B16,'Volume forecast'!$B$8:$B$200,0),MATCH(CI$4,'Volume forecast'!$D$5:$DT$5,0)),0)</f>
        <v>0</v>
      </c>
      <c r="CJ16" s="119">
        <f>IFERROR(INDEX('Volume forecast'!$D$8:$DT$200,MATCH($B16,'Volume forecast'!$B$8:$B$200,0),MATCH(CJ$4,'Volume forecast'!$D$5:$DT$5,0)),0)</f>
        <v>0</v>
      </c>
      <c r="CK16" s="138">
        <f>IFERROR(INDEX('Volume forecast'!$D$8:$DT$200,MATCH($B16,'Volume forecast'!$B$8:$B$200,0),MATCH(CK$4,'Volume forecast'!$D$5:$DT$5,0)),0)</f>
        <v>0</v>
      </c>
      <c r="CL16" s="120">
        <f>IFERROR(INDEX('Volume forecast'!$D$8:$DT$200,MATCH($B16,'Volume forecast'!$B$8:$B$200,0),MATCH(CL$4,'Volume forecast'!$D$5:$DT$5,0)),0)</f>
        <v>0</v>
      </c>
      <c r="CM16" s="119">
        <f>IFERROR(INDEX('Volume forecast'!$D$8:$DT$200,MATCH($B16,'Volume forecast'!$B$8:$B$200,0),MATCH(CM$4,'Volume forecast'!$D$5:$DT$5,0)),0)</f>
        <v>0</v>
      </c>
      <c r="CN16" s="119">
        <f>IFERROR(INDEX('Volume forecast'!$D$8:$DT$200,MATCH($B16,'Volume forecast'!$B$8:$B$200,0),MATCH(CN$4,'Volume forecast'!$D$5:$DT$5,0)),0)</f>
        <v>0</v>
      </c>
      <c r="CO16" s="119">
        <f>IFERROR(INDEX('Volume forecast'!$D$8:$DT$200,MATCH($B16,'Volume forecast'!$B$8:$B$200,0),MATCH(CO$4,'Volume forecast'!$D$5:$DT$5,0)),0)</f>
        <v>0</v>
      </c>
      <c r="CP16" s="119">
        <f>IFERROR(INDEX('Volume forecast'!$D$8:$DT$200,MATCH($B16,'Volume forecast'!$B$8:$B$200,0),MATCH(CP$4,'Volume forecast'!$D$5:$DT$5,0)),0)</f>
        <v>0</v>
      </c>
      <c r="CQ16" s="119">
        <f>IFERROR(INDEX('Volume forecast'!$D$8:$DT$200,MATCH($B16,'Volume forecast'!$B$8:$B$200,0),MATCH(CQ$4,'Volume forecast'!$D$5:$DT$5,0)),0)</f>
        <v>0</v>
      </c>
      <c r="CR16" s="119">
        <f>IFERROR(INDEX('Volume forecast'!$D$8:$DT$200,MATCH($B16,'Volume forecast'!$B$8:$B$200,0),MATCH(CR$4,'Volume forecast'!$D$5:$DT$5,0)),0)</f>
        <v>0</v>
      </c>
      <c r="CS16" s="119">
        <f>IFERROR(INDEX('Volume forecast'!$D$8:$DT$200,MATCH($B16,'Volume forecast'!$B$8:$B$200,0),MATCH(CS$4,'Volume forecast'!$D$5:$DT$5,0)),0)</f>
        <v>0</v>
      </c>
      <c r="CT16" s="119">
        <f>IFERROR(INDEX('Volume forecast'!$D$8:$DT$200,MATCH($B16,'Volume forecast'!$B$8:$B$200,0),MATCH(CT$4,'Volume forecast'!$D$5:$DT$5,0)),0)</f>
        <v>0</v>
      </c>
      <c r="CU16" s="119">
        <f>IFERROR(INDEX('Volume forecast'!$D$8:$DT$200,MATCH($B16,'Volume forecast'!$B$8:$B$200,0),MATCH(CU$4,'Volume forecast'!$D$5:$DT$5,0)),0)</f>
        <v>0</v>
      </c>
      <c r="CV16" s="119">
        <f>IFERROR(INDEX('Volume forecast'!$D$8:$DT$200,MATCH($B16,'Volume forecast'!$B$8:$B$200,0),MATCH(CV$4,'Volume forecast'!$D$5:$DT$5,0)),0)</f>
        <v>0</v>
      </c>
      <c r="CW16" s="119">
        <f>IFERROR(INDEX('Volume forecast'!$D$8:$DT$200,MATCH($B16,'Volume forecast'!$B$8:$B$200,0),MATCH(CW$4,'Volume forecast'!$D$5:$DT$5,0)),0)</f>
        <v>0</v>
      </c>
      <c r="CX16" s="119">
        <f>IFERROR(INDEX('Volume forecast'!$D$8:$DT$200,MATCH($B16,'Volume forecast'!$B$8:$B$200,0),MATCH(CX$4,'Volume forecast'!$D$5:$DT$5,0)),0)</f>
        <v>0</v>
      </c>
      <c r="CY16" s="119">
        <f>IFERROR(INDEX('Volume forecast'!$D$8:$DT$200,MATCH($B16,'Volume forecast'!$B$8:$B$200,0),MATCH(CY$4,'Volume forecast'!$D$5:$DT$5,0)),0)</f>
        <v>0</v>
      </c>
      <c r="CZ16" s="119">
        <f>IFERROR(INDEX('Volume forecast'!$D$8:$DT$200,MATCH($B16,'Volume forecast'!$B$8:$B$200,0),MATCH(CZ$4,'Volume forecast'!$D$5:$DT$5,0)),0)</f>
        <v>0</v>
      </c>
      <c r="DA16" s="119">
        <f>IFERROR(INDEX('Volume forecast'!$D$8:$DT$200,MATCH($B16,'Volume forecast'!$B$8:$B$200,0),MATCH(DA$4,'Volume forecast'!$D$5:$DT$5,0)),0)</f>
        <v>0</v>
      </c>
      <c r="DB16" s="138">
        <f>IFERROR(INDEX('Volume forecast'!$D$8:$DT$200,MATCH($B16,'Volume forecast'!$B$8:$B$200,0),MATCH(DB$4,'Volume forecast'!$D$5:$DT$5,0)),0)</f>
        <v>0</v>
      </c>
      <c r="DC16" s="120">
        <f>IFERROR(INDEX('Volume forecast'!$D$8:$DT$200,MATCH($B16,'Volume forecast'!$B$8:$B$200,0),MATCH(DC$4,'Volume forecast'!$D$5:$DT$5,0)),0)</f>
        <v>0</v>
      </c>
      <c r="DD16" s="119">
        <f>IFERROR(INDEX('Volume forecast'!$D$8:$DT$200,MATCH($B16,'Volume forecast'!$B$8:$B$200,0),MATCH(DD$4,'Volume forecast'!$D$5:$DT$5,0)),0)</f>
        <v>0</v>
      </c>
      <c r="DE16" s="119">
        <f>IFERROR(INDEX('Volume forecast'!$D$8:$DT$200,MATCH($B16,'Volume forecast'!$B$8:$B$200,0),MATCH(DE$4,'Volume forecast'!$D$5:$DT$5,0)),0)</f>
        <v>0</v>
      </c>
      <c r="DF16" s="119">
        <f>IFERROR(INDEX('Volume forecast'!$D$8:$DT$200,MATCH($B16,'Volume forecast'!$B$8:$B$200,0),MATCH(DF$4,'Volume forecast'!$D$5:$DT$5,0)),0)</f>
        <v>0</v>
      </c>
      <c r="DG16" s="119">
        <f>IFERROR(INDEX('Volume forecast'!$D$8:$DT$200,MATCH($B16,'Volume forecast'!$B$8:$B$200,0),MATCH(DG$4,'Volume forecast'!$D$5:$DT$5,0)),0)</f>
        <v>0</v>
      </c>
      <c r="DH16" s="119">
        <f>IFERROR(INDEX('Volume forecast'!$D$8:$DT$200,MATCH($B16,'Volume forecast'!$B$8:$B$200,0),MATCH(DH$4,'Volume forecast'!$D$5:$DT$5,0)),0)</f>
        <v>0</v>
      </c>
      <c r="DI16" s="119">
        <f>IFERROR(INDEX('Volume forecast'!$D$8:$DT$200,MATCH($B16,'Volume forecast'!$B$8:$B$200,0),MATCH(DI$4,'Volume forecast'!$D$5:$DT$5,0)),0)</f>
        <v>0</v>
      </c>
      <c r="DJ16" s="119">
        <f>IFERROR(INDEX('Volume forecast'!$D$8:$DT$200,MATCH($B16,'Volume forecast'!$B$8:$B$200,0),MATCH(DJ$4,'Volume forecast'!$D$5:$DT$5,0)),0)</f>
        <v>0</v>
      </c>
      <c r="DK16" s="119">
        <f>IFERROR(INDEX('Volume forecast'!$D$8:$DT$200,MATCH($B16,'Volume forecast'!$B$8:$B$200,0),MATCH(DK$4,'Volume forecast'!$D$5:$DT$5,0)),0)</f>
        <v>0</v>
      </c>
      <c r="DL16" s="119">
        <f>IFERROR(INDEX('Volume forecast'!$D$8:$DT$200,MATCH($B16,'Volume forecast'!$B$8:$B$200,0),MATCH(DL$4,'Volume forecast'!$D$5:$DT$5,0)),0)</f>
        <v>0</v>
      </c>
      <c r="DM16" s="119">
        <f>IFERROR(INDEX('Volume forecast'!$D$8:$DT$200,MATCH($B16,'Volume forecast'!$B$8:$B$200,0),MATCH(DM$4,'Volume forecast'!$D$5:$DT$5,0)),0)</f>
        <v>0</v>
      </c>
      <c r="DN16" s="119">
        <f>IFERROR(INDEX('Volume forecast'!$D$8:$DT$200,MATCH($B16,'Volume forecast'!$B$8:$B$200,0),MATCH(DN$4,'Volume forecast'!$D$5:$DT$5,0)),0)</f>
        <v>0</v>
      </c>
      <c r="DO16" s="119">
        <f>IFERROR(INDEX('Volume forecast'!$D$8:$DT$200,MATCH($B16,'Volume forecast'!$B$8:$B$200,0),MATCH(DO$4,'Volume forecast'!$D$5:$DT$5,0)),0)</f>
        <v>0</v>
      </c>
      <c r="DP16" s="119">
        <f>IFERROR(INDEX('Volume forecast'!$D$8:$DT$200,MATCH($B16,'Volume forecast'!$B$8:$B$200,0),MATCH(DP$4,'Volume forecast'!$D$5:$DT$5,0)),0)</f>
        <v>0</v>
      </c>
      <c r="DQ16" s="119">
        <f>IFERROR(INDEX('Volume forecast'!$D$8:$DT$200,MATCH($B16,'Volume forecast'!$B$8:$B$200,0),MATCH(DQ$4,'Volume forecast'!$D$5:$DT$5,0)),0)</f>
        <v>0</v>
      </c>
      <c r="DR16" s="119">
        <f>IFERROR(INDEX('Volume forecast'!$D$8:$DT$200,MATCH($B16,'Volume forecast'!$B$8:$B$200,0),MATCH(DR$4,'Volume forecast'!$D$5:$DT$5,0)),0)</f>
        <v>0</v>
      </c>
      <c r="DS16" s="138">
        <f>IFERROR(INDEX('Volume forecast'!$D$8:$DT$200,MATCH($B16,'Volume forecast'!$B$8:$B$200,0),MATCH(DS$4,'Volume forecast'!$D$5:$DT$5,0)),0)</f>
        <v>0</v>
      </c>
      <c r="DT16" s="120">
        <f>IFERROR(INDEX('Volume forecast'!$D$8:$DT$200,MATCH($B16,'Volume forecast'!$B$8:$B$200,0),MATCH(DT$4,'Volume forecast'!$D$5:$DT$5,0)),0)</f>
        <v>0</v>
      </c>
      <c r="DU16" s="119">
        <f>IFERROR(INDEX('Volume forecast'!$D$8:$DT$200,MATCH($B16,'Volume forecast'!$B$8:$B$200,0),MATCH(DU$4,'Volume forecast'!$D$5:$DT$5,0)),0)</f>
        <v>0</v>
      </c>
      <c r="DV16" s="119">
        <f>IFERROR(INDEX('Volume forecast'!$D$8:$DT$200,MATCH($B16,'Volume forecast'!$B$8:$B$200,0),MATCH(DV$4,'Volume forecast'!$D$5:$DT$5,0)),0)</f>
        <v>0</v>
      </c>
      <c r="DW16" s="119">
        <f>IFERROR(INDEX('Volume forecast'!$D$8:$DT$200,MATCH($B16,'Volume forecast'!$B$8:$B$200,0),MATCH(DW$4,'Volume forecast'!$D$5:$DT$5,0)),0)</f>
        <v>0</v>
      </c>
      <c r="DX16" s="119">
        <f>IFERROR(INDEX('Volume forecast'!$D$8:$DT$200,MATCH($B16,'Volume forecast'!$B$8:$B$200,0),MATCH(DX$4,'Volume forecast'!$D$5:$DT$5,0)),0)</f>
        <v>0</v>
      </c>
      <c r="DY16" s="119">
        <f>IFERROR(INDEX('Volume forecast'!$D$8:$DT$200,MATCH($B16,'Volume forecast'!$B$8:$B$200,0),MATCH(DY$4,'Volume forecast'!$D$5:$DT$5,0)),0)</f>
        <v>0</v>
      </c>
      <c r="DZ16" s="119">
        <f>IFERROR(INDEX('Volume forecast'!$D$8:$DT$200,MATCH($B16,'Volume forecast'!$B$8:$B$200,0),MATCH(DZ$4,'Volume forecast'!$D$5:$DT$5,0)),0)</f>
        <v>0</v>
      </c>
      <c r="EA16" s="119">
        <f>IFERROR(INDEX('Volume forecast'!$D$8:$DT$200,MATCH($B16,'Volume forecast'!$B$8:$B$200,0),MATCH(EA$4,'Volume forecast'!$D$5:$DT$5,0)),0)</f>
        <v>0</v>
      </c>
      <c r="EB16" s="119">
        <f>IFERROR(INDEX('Volume forecast'!$D$8:$DT$200,MATCH($B16,'Volume forecast'!$B$8:$B$200,0),MATCH(EB$4,'Volume forecast'!$D$5:$DT$5,0)),0)</f>
        <v>0</v>
      </c>
      <c r="EC16" s="119">
        <f>IFERROR(INDEX('Volume forecast'!$D$8:$DT$200,MATCH($B16,'Volume forecast'!$B$8:$B$200,0),MATCH(EC$4,'Volume forecast'!$D$5:$DT$5,0)),0)</f>
        <v>0</v>
      </c>
      <c r="ED16" s="119">
        <f>IFERROR(INDEX('Volume forecast'!$D$8:$DT$200,MATCH($B16,'Volume forecast'!$B$8:$B$200,0),MATCH(ED$4,'Volume forecast'!$D$5:$DT$5,0)),0)</f>
        <v>0</v>
      </c>
      <c r="EE16" s="119">
        <f>IFERROR(INDEX('Volume forecast'!$D$8:$DT$200,MATCH($B16,'Volume forecast'!$B$8:$B$200,0),MATCH(EE$4,'Volume forecast'!$D$5:$DT$5,0)),0)</f>
        <v>0</v>
      </c>
      <c r="EF16" s="119">
        <f>IFERROR(INDEX('Volume forecast'!$D$8:$DT$200,MATCH($B16,'Volume forecast'!$B$8:$B$200,0),MATCH(EF$4,'Volume forecast'!$D$5:$DT$5,0)),0)</f>
        <v>0</v>
      </c>
      <c r="EG16" s="119">
        <f>IFERROR(INDEX('Volume forecast'!$D$8:$DT$200,MATCH($B16,'Volume forecast'!$B$8:$B$200,0),MATCH(EG$4,'Volume forecast'!$D$5:$DT$5,0)),0)</f>
        <v>0</v>
      </c>
      <c r="EH16" s="119">
        <f>IFERROR(INDEX('Volume forecast'!$D$8:$DT$200,MATCH($B16,'Volume forecast'!$B$8:$B$200,0),MATCH(EH$4,'Volume forecast'!$D$5:$DT$5,0)),0)</f>
        <v>0</v>
      </c>
      <c r="EI16" s="119">
        <f>IFERROR(INDEX('Volume forecast'!$D$8:$DT$200,MATCH($B16,'Volume forecast'!$B$8:$B$200,0),MATCH(EI$4,'Volume forecast'!$D$5:$DT$5,0)),0)</f>
        <v>0</v>
      </c>
      <c r="EJ16" s="138">
        <f>IFERROR(INDEX('Volume forecast'!$D$8:$DT$200,MATCH($B16,'Volume forecast'!$B$8:$B$200,0),MATCH(EJ$4,'Volume forecast'!$D$5:$DT$5,0)),0)</f>
        <v>0</v>
      </c>
      <c r="EK16" s="120">
        <f>IFERROR(INDEX('Volume forecast'!$D$8:$DT$200,MATCH($B16,'Volume forecast'!$B$8:$B$200,0),MATCH(EK$4,'Volume forecast'!$D$5:$DT$5,0)),0)</f>
        <v>0</v>
      </c>
      <c r="EL16" s="119">
        <f>IFERROR(INDEX('Volume forecast'!$D$8:$DT$200,MATCH($B16,'Volume forecast'!$B$8:$B$200,0),MATCH(EL$4,'Volume forecast'!$D$5:$DT$5,0)),0)</f>
        <v>0</v>
      </c>
      <c r="EM16" s="119">
        <f>IFERROR(INDEX('Volume forecast'!$D$8:$DT$200,MATCH($B16,'Volume forecast'!$B$8:$B$200,0),MATCH(EM$4,'Volume forecast'!$D$5:$DT$5,0)),0)</f>
        <v>0</v>
      </c>
      <c r="EN16" s="119">
        <f>IFERROR(INDEX('Volume forecast'!$D$8:$DT$200,MATCH($B16,'Volume forecast'!$B$8:$B$200,0),MATCH(EN$4,'Volume forecast'!$D$5:$DT$5,0)),0)</f>
        <v>0</v>
      </c>
      <c r="EO16" s="119">
        <f>IFERROR(INDEX('Volume forecast'!$D$8:$DT$200,MATCH($B16,'Volume forecast'!$B$8:$B$200,0),MATCH(EO$4,'Volume forecast'!$D$5:$DT$5,0)),0)</f>
        <v>0</v>
      </c>
      <c r="EP16" s="119">
        <f>IFERROR(INDEX('Volume forecast'!$D$8:$DT$200,MATCH($B16,'Volume forecast'!$B$8:$B$200,0),MATCH(EP$4,'Volume forecast'!$D$5:$DT$5,0)),0)</f>
        <v>0</v>
      </c>
      <c r="EQ16" s="119">
        <f>IFERROR(INDEX('Volume forecast'!$D$8:$DT$200,MATCH($B16,'Volume forecast'!$B$8:$B$200,0),MATCH(EQ$4,'Volume forecast'!$D$5:$DT$5,0)),0)</f>
        <v>0</v>
      </c>
      <c r="ER16" s="119">
        <f>IFERROR(INDEX('Volume forecast'!$D$8:$DT$200,MATCH($B16,'Volume forecast'!$B$8:$B$200,0),MATCH(ER$4,'Volume forecast'!$D$5:$DT$5,0)),0)</f>
        <v>0</v>
      </c>
      <c r="ES16" s="119">
        <f>IFERROR(INDEX('Volume forecast'!$D$8:$DT$200,MATCH($B16,'Volume forecast'!$B$8:$B$200,0),MATCH(ES$4,'Volume forecast'!$D$5:$DT$5,0)),0)</f>
        <v>0</v>
      </c>
      <c r="ET16" s="119">
        <f>IFERROR(INDEX('Volume forecast'!$D$8:$DT$200,MATCH($B16,'Volume forecast'!$B$8:$B$200,0),MATCH(ET$4,'Volume forecast'!$D$5:$DT$5,0)),0)</f>
        <v>0</v>
      </c>
      <c r="EU16" s="119">
        <f>IFERROR(INDEX('Volume forecast'!$D$8:$DT$200,MATCH($B16,'Volume forecast'!$B$8:$B$200,0),MATCH(EU$4,'Volume forecast'!$D$5:$DT$5,0)),0)</f>
        <v>0</v>
      </c>
      <c r="EV16" s="119">
        <f>IFERROR(INDEX('Volume forecast'!$D$8:$DT$200,MATCH($B16,'Volume forecast'!$B$8:$B$200,0),MATCH(EV$4,'Volume forecast'!$D$5:$DT$5,0)),0)</f>
        <v>0</v>
      </c>
      <c r="EW16" s="119">
        <f>IFERROR(INDEX('Volume forecast'!$D$8:$DT$200,MATCH($B16,'Volume forecast'!$B$8:$B$200,0),MATCH(EW$4,'Volume forecast'!$D$5:$DT$5,0)),0)</f>
        <v>0</v>
      </c>
      <c r="EX16" s="119">
        <f>IFERROR(INDEX('Volume forecast'!$D$8:$DT$200,MATCH($B16,'Volume forecast'!$B$8:$B$200,0),MATCH(EX$4,'Volume forecast'!$D$5:$DT$5,0)),0)</f>
        <v>0</v>
      </c>
      <c r="EY16" s="119">
        <f>IFERROR(INDEX('Volume forecast'!$D$8:$DT$200,MATCH($B16,'Volume forecast'!$B$8:$B$200,0),MATCH(EY$4,'Volume forecast'!$D$5:$DT$5,0)),0)</f>
        <v>0</v>
      </c>
      <c r="EZ16" s="119">
        <f>IFERROR(INDEX('Volume forecast'!$D$8:$DT$200,MATCH($B16,'Volume forecast'!$B$8:$B$200,0),MATCH(EZ$4,'Volume forecast'!$D$5:$DT$5,0)),0)</f>
        <v>0</v>
      </c>
      <c r="FA16" s="138">
        <f>IFERROR(INDEX('Volume forecast'!$D$8:$DT$200,MATCH($B16,'Volume forecast'!$B$8:$B$200,0),MATCH(FA$4,'Volume forecast'!$D$5:$DT$5,0)),0)</f>
        <v>0</v>
      </c>
      <c r="FB16" s="120">
        <f>IFERROR(INDEX('Volume forecast'!$D$8:$DT$200,MATCH($B16,'Volume forecast'!$B$8:$B$200,0),MATCH(FB$4,'Volume forecast'!$D$5:$DT$5,0)),0)</f>
        <v>0</v>
      </c>
      <c r="FC16" s="119">
        <f>IFERROR(INDEX('Volume forecast'!$D$8:$DT$200,MATCH($B16,'Volume forecast'!$B$8:$B$200,0),MATCH(FC$4,'Volume forecast'!$D$5:$DT$5,0)),0)</f>
        <v>0</v>
      </c>
      <c r="FD16" s="119">
        <f>IFERROR(INDEX('Volume forecast'!$D$8:$DT$200,MATCH($B16,'Volume forecast'!$B$8:$B$200,0),MATCH(FD$4,'Volume forecast'!$D$5:$DT$5,0)),0)</f>
        <v>0</v>
      </c>
      <c r="FE16" s="119">
        <f>IFERROR(INDEX('Volume forecast'!$D$8:$DT$200,MATCH($B16,'Volume forecast'!$B$8:$B$200,0),MATCH(FE$4,'Volume forecast'!$D$5:$DT$5,0)),0)</f>
        <v>0</v>
      </c>
      <c r="FF16" s="119">
        <f>IFERROR(INDEX('Volume forecast'!$D$8:$DT$200,MATCH($B16,'Volume forecast'!$B$8:$B$200,0),MATCH(FF$4,'Volume forecast'!$D$5:$DT$5,0)),0)</f>
        <v>0</v>
      </c>
      <c r="FG16" s="119">
        <f>IFERROR(INDEX('Volume forecast'!$D$8:$DT$200,MATCH($B16,'Volume forecast'!$B$8:$B$200,0),MATCH(FG$4,'Volume forecast'!$D$5:$DT$5,0)),0)</f>
        <v>0</v>
      </c>
      <c r="FH16" s="119">
        <f>IFERROR(INDEX('Volume forecast'!$D$8:$DT$200,MATCH($B16,'Volume forecast'!$B$8:$B$200,0),MATCH(FH$4,'Volume forecast'!$D$5:$DT$5,0)),0)</f>
        <v>0</v>
      </c>
      <c r="FI16" s="119">
        <f>IFERROR(INDEX('Volume forecast'!$D$8:$DT$200,MATCH($B16,'Volume forecast'!$B$8:$B$200,0),MATCH(FI$4,'Volume forecast'!$D$5:$DT$5,0)),0)</f>
        <v>0</v>
      </c>
      <c r="FJ16" s="119">
        <f>IFERROR(INDEX('Volume forecast'!$D$8:$DT$200,MATCH($B16,'Volume forecast'!$B$8:$B$200,0),MATCH(FJ$4,'Volume forecast'!$D$5:$DT$5,0)),0)</f>
        <v>0</v>
      </c>
      <c r="FK16" s="119">
        <f>IFERROR(INDEX('Volume forecast'!$D$8:$DT$200,MATCH($B16,'Volume forecast'!$B$8:$B$200,0),MATCH(FK$4,'Volume forecast'!$D$5:$DT$5,0)),0)</f>
        <v>0</v>
      </c>
      <c r="FL16" s="119">
        <f>IFERROR(INDEX('Volume forecast'!$D$8:$DT$200,MATCH($B16,'Volume forecast'!$B$8:$B$200,0),MATCH(FL$4,'Volume forecast'!$D$5:$DT$5,0)),0)</f>
        <v>0</v>
      </c>
      <c r="FM16" s="119">
        <f>IFERROR(INDEX('Volume forecast'!$D$8:$DT$200,MATCH($B16,'Volume forecast'!$B$8:$B$200,0),MATCH(FM$4,'Volume forecast'!$D$5:$DT$5,0)),0)</f>
        <v>0</v>
      </c>
      <c r="FN16" s="119">
        <f>IFERROR(INDEX('Volume forecast'!$D$8:$DT$200,MATCH($B16,'Volume forecast'!$B$8:$B$200,0),MATCH(FN$4,'Volume forecast'!$D$5:$DT$5,0)),0)</f>
        <v>0</v>
      </c>
      <c r="FO16" s="119">
        <f>IFERROR(INDEX('Volume forecast'!$D$8:$DT$200,MATCH($B16,'Volume forecast'!$B$8:$B$200,0),MATCH(FO$4,'Volume forecast'!$D$5:$DT$5,0)),0)</f>
        <v>0</v>
      </c>
      <c r="FP16" s="119">
        <f>IFERROR(INDEX('Volume forecast'!$D$8:$DT$200,MATCH($B16,'Volume forecast'!$B$8:$B$200,0),MATCH(FP$4,'Volume forecast'!$D$5:$DT$5,0)),0)</f>
        <v>0</v>
      </c>
      <c r="FQ16" s="119">
        <f>IFERROR(INDEX('Volume forecast'!$D$8:$DT$200,MATCH($B16,'Volume forecast'!$B$8:$B$200,0),MATCH(FQ$4,'Volume forecast'!$D$5:$DT$5,0)),0)</f>
        <v>0</v>
      </c>
      <c r="FR16" s="138">
        <f>IFERROR(INDEX('Volume forecast'!$D$8:$DT$200,MATCH($B16,'Volume forecast'!$B$8:$B$200,0),MATCH(FR$4,'Volume forecast'!$D$5:$DT$5,0)),0)</f>
        <v>0</v>
      </c>
      <c r="FS16" s="83">
        <f t="shared" si="23"/>
        <v>0</v>
      </c>
      <c r="FT16" s="82">
        <f t="shared" si="7"/>
        <v>0</v>
      </c>
      <c r="FU16" s="82">
        <f t="shared" si="8"/>
        <v>0</v>
      </c>
      <c r="FV16" s="82">
        <f t="shared" si="9"/>
        <v>0</v>
      </c>
      <c r="FW16" s="82">
        <f t="shared" si="10"/>
        <v>0</v>
      </c>
      <c r="FX16" s="82">
        <f t="shared" si="11"/>
        <v>0</v>
      </c>
      <c r="FY16" s="82">
        <f t="shared" si="12"/>
        <v>0</v>
      </c>
      <c r="FZ16" s="82">
        <f t="shared" si="13"/>
        <v>0</v>
      </c>
      <c r="GA16" s="82">
        <f t="shared" si="14"/>
        <v>0</v>
      </c>
      <c r="GB16" s="82">
        <f t="shared" si="15"/>
        <v>0</v>
      </c>
      <c r="GC16" s="82">
        <f t="shared" si="16"/>
        <v>0</v>
      </c>
      <c r="GD16" s="82">
        <f t="shared" si="17"/>
        <v>0</v>
      </c>
      <c r="GE16" s="82">
        <f t="shared" si="18"/>
        <v>38770.340512691531</v>
      </c>
      <c r="GF16" s="82">
        <f t="shared" si="19"/>
        <v>39431.134756169828</v>
      </c>
      <c r="GG16" s="82">
        <f t="shared" si="20"/>
        <v>40587.40419387057</v>
      </c>
      <c r="GH16" s="82">
        <f t="shared" si="21"/>
        <v>42499.279988772236</v>
      </c>
      <c r="GI16" s="82">
        <f t="shared" si="22"/>
        <v>44270.653626792904</v>
      </c>
      <c r="GJ16" s="84">
        <f t="shared" si="24"/>
        <v>11</v>
      </c>
    </row>
    <row r="17" spans="1:192" ht="13" x14ac:dyDescent="0.3">
      <c r="A17" s="116" t="str">
        <f>IF(ISNUMBER(SEARCH("low",'Volume forecast'!$A18)),"LV",IF(ISNUMBER(SEARCH("high",'Volume forecast'!$A18)),"HV",IF(ISNUMBER(SEARCH("sub",'Volume forecast'!$A18)),"ST","Unmetered")))</f>
        <v>LV</v>
      </c>
      <c r="B17" s="117" t="str">
        <f>'Volume forecast'!B18</f>
        <v>EA225</v>
      </c>
      <c r="C17" s="116" t="str">
        <f>'Volume forecast'!C18</f>
        <v>Small Business ToU</v>
      </c>
      <c r="D17" s="118" t="s">
        <v>137</v>
      </c>
      <c r="E17" s="119">
        <f>IFERROR(INDEX('Volume forecast'!$D$8:$DT$200,MATCH($B17,'Volume forecast'!$B$8:$B$200,0),MATCH(E$4,'Volume forecast'!$D$5:$DT$5,0)),0)</f>
        <v>0</v>
      </c>
      <c r="F17" s="119">
        <f>IFERROR(INDEX('Volume forecast'!$D$8:$DT$200,MATCH($B17,'Volume forecast'!$B$8:$B$200,0),MATCH(F$4,'Volume forecast'!$D$5:$DT$5,0)),0)</f>
        <v>0</v>
      </c>
      <c r="G17" s="119">
        <f>IFERROR(INDEX('Volume forecast'!$D$8:$DT$200,MATCH($B17,'Volume forecast'!$B$8:$B$200,0),MATCH(G$4,'Volume forecast'!$D$5:$DT$5,0)),0)</f>
        <v>0</v>
      </c>
      <c r="H17" s="119">
        <f>IFERROR(INDEX('Volume forecast'!$D$8:$DT$200,MATCH($B17,'Volume forecast'!$B$8:$B$200,0),MATCH(H$4,'Volume forecast'!$D$5:$DT$5,0)),0)</f>
        <v>0</v>
      </c>
      <c r="I17" s="119">
        <f>IFERROR(INDEX('Volume forecast'!$D$8:$DT$200,MATCH($B17,'Volume forecast'!$B$8:$B$200,0),MATCH(I$4,'Volume forecast'!$D$5:$DT$5,0)),0)</f>
        <v>0</v>
      </c>
      <c r="J17" s="119">
        <f>IFERROR(INDEX('Volume forecast'!$D$8:$DT$200,MATCH($B17,'Volume forecast'!$B$8:$B$200,0),MATCH(J$4,'Volume forecast'!$D$5:$DT$5,0)),0)</f>
        <v>0</v>
      </c>
      <c r="K17" s="119">
        <f>IFERROR(INDEX('Volume forecast'!$D$8:$DT$200,MATCH($B17,'Volume forecast'!$B$8:$B$200,0),MATCH(K$4,'Volume forecast'!$D$5:$DT$5,0)),0)</f>
        <v>0</v>
      </c>
      <c r="L17" s="119">
        <f>IFERROR(INDEX('Volume forecast'!$D$8:$DT$200,MATCH($B17,'Volume forecast'!$B$8:$B$200,0),MATCH(L$4,'Volume forecast'!$D$5:$DT$5,0)),0)</f>
        <v>0</v>
      </c>
      <c r="M17" s="119">
        <f>IFERROR(INDEX('Volume forecast'!$D$8:$DT$200,MATCH($B17,'Volume forecast'!$B$8:$B$200,0),MATCH(M$4,'Volume forecast'!$D$5:$DT$5,0)),0)</f>
        <v>0</v>
      </c>
      <c r="N17" s="119">
        <f>IFERROR(INDEX('Volume forecast'!$D$8:$DT$200,MATCH($B17,'Volume forecast'!$B$8:$B$200,0),MATCH(N$4,'Volume forecast'!$D$5:$DT$5,0)),0)</f>
        <v>0</v>
      </c>
      <c r="O17" s="119">
        <f>IFERROR(INDEX('Volume forecast'!$D$8:$DT$200,MATCH($B17,'Volume forecast'!$B$8:$B$200,0),MATCH(O$4,'Volume forecast'!$D$5:$DT$5,0)),0)</f>
        <v>0</v>
      </c>
      <c r="P17" s="119">
        <f>IFERROR(INDEX('Volume forecast'!$D$8:$DT$200,MATCH($B17,'Volume forecast'!$B$8:$B$200,0),MATCH(P$4,'Volume forecast'!$D$5:$DT$5,0)),0)</f>
        <v>0</v>
      </c>
      <c r="Q17" s="119">
        <f>IFERROR(INDEX('Volume forecast'!$D$8:$DT$200,MATCH($B17,'Volume forecast'!$B$8:$B$200,0),MATCH(Q$4,'Volume forecast'!$D$5:$DT$5,0)),0)</f>
        <v>70206.029661953158</v>
      </c>
      <c r="R17" s="119">
        <f>IFERROR(INDEX('Volume forecast'!$D$8:$DT$200,MATCH($B17,'Volume forecast'!$B$8:$B$200,0),MATCH(R$4,'Volume forecast'!$D$5:$DT$5,0)),0)</f>
        <v>70206.029661953158</v>
      </c>
      <c r="S17" s="119">
        <f>IFERROR(INDEX('Volume forecast'!$D$8:$DT$200,MATCH($B17,'Volume forecast'!$B$8:$B$200,0),MATCH(S$4,'Volume forecast'!$D$5:$DT$5,0)),0)</f>
        <v>70206.029661953158</v>
      </c>
      <c r="T17" s="119">
        <f>IFERROR(INDEX('Volume forecast'!$D$8:$DT$200,MATCH($B17,'Volume forecast'!$B$8:$B$200,0),MATCH(T$4,'Volume forecast'!$D$5:$DT$5,0)),0)</f>
        <v>70206.029661953158</v>
      </c>
      <c r="U17" s="138">
        <f>IFERROR(INDEX('Volume forecast'!$D$8:$DT$200,MATCH($B17,'Volume forecast'!$B$8:$B$200,0),MATCH(U$4,'Volume forecast'!$D$5:$DT$5,0)),0)</f>
        <v>70206.029661953158</v>
      </c>
      <c r="V17" s="120">
        <f>IFERROR(INDEX('Volume forecast'!$D$8:$DT$200,MATCH($B17,'Volume forecast'!$B$8:$B$200,0),MATCH(V$4,'Volume forecast'!$D$5:$DT$5,0)),0)</f>
        <v>0</v>
      </c>
      <c r="W17" s="119">
        <f>IFERROR(INDEX('Volume forecast'!$D$8:$DT$200,MATCH($B17,'Volume forecast'!$B$8:$B$200,0),MATCH(W$4,'Volume forecast'!$D$5:$DT$5,0)),0)</f>
        <v>0</v>
      </c>
      <c r="X17" s="119">
        <f>IFERROR(INDEX('Volume forecast'!$D$8:$DT$200,MATCH($B17,'Volume forecast'!$B$8:$B$200,0),MATCH(X$4,'Volume forecast'!$D$5:$DT$5,0)),0)</f>
        <v>0</v>
      </c>
      <c r="Y17" s="119">
        <f>IFERROR(INDEX('Volume forecast'!$D$8:$DT$200,MATCH($B17,'Volume forecast'!$B$8:$B$200,0),MATCH(Y$4,'Volume forecast'!$D$5:$DT$5,0)),0)</f>
        <v>0</v>
      </c>
      <c r="Z17" s="119">
        <f>IFERROR(INDEX('Volume forecast'!$D$8:$DT$200,MATCH($B17,'Volume forecast'!$B$8:$B$200,0),MATCH(Z$4,'Volume forecast'!$D$5:$DT$5,0)),0)</f>
        <v>0</v>
      </c>
      <c r="AA17" s="119">
        <f>IFERROR(INDEX('Volume forecast'!$D$8:$DT$200,MATCH($B17,'Volume forecast'!$B$8:$B$200,0),MATCH(AA$4,'Volume forecast'!$D$5:$DT$5,0)),0)</f>
        <v>0</v>
      </c>
      <c r="AB17" s="119">
        <f>IFERROR(INDEX('Volume forecast'!$D$8:$DT$200,MATCH($B17,'Volume forecast'!$B$8:$B$200,0),MATCH(AB$4,'Volume forecast'!$D$5:$DT$5,0)),0)</f>
        <v>0</v>
      </c>
      <c r="AC17" s="119">
        <f>IFERROR(INDEX('Volume forecast'!$D$8:$DT$200,MATCH($B17,'Volume forecast'!$B$8:$B$200,0),MATCH(AC$4,'Volume forecast'!$D$5:$DT$5,0)),0)</f>
        <v>0</v>
      </c>
      <c r="AD17" s="119">
        <f>IFERROR(INDEX('Volume forecast'!$D$8:$DT$200,MATCH($B17,'Volume forecast'!$B$8:$B$200,0),MATCH(AD$4,'Volume forecast'!$D$5:$DT$5,0)),0)</f>
        <v>0</v>
      </c>
      <c r="AE17" s="119">
        <f>IFERROR(INDEX('Volume forecast'!$D$8:$DT$200,MATCH($B17,'Volume forecast'!$B$8:$B$200,0),MATCH(AE$4,'Volume forecast'!$D$5:$DT$5,0)),0)</f>
        <v>0</v>
      </c>
      <c r="AF17" s="119">
        <f>IFERROR(INDEX('Volume forecast'!$D$8:$DT$200,MATCH($B17,'Volume forecast'!$B$8:$B$200,0),MATCH(AF$4,'Volume forecast'!$D$5:$DT$5,0)),0)</f>
        <v>0</v>
      </c>
      <c r="AG17" s="119">
        <f>IFERROR(INDEX('Volume forecast'!$D$8:$DT$200,MATCH($B17,'Volume forecast'!$B$8:$B$200,0),MATCH(AG$4,'Volume forecast'!$D$5:$DT$5,0)),0)</f>
        <v>0</v>
      </c>
      <c r="AH17" s="119">
        <f>IFERROR(INDEX('Volume forecast'!$D$8:$DT$200,MATCH($B17,'Volume forecast'!$B$8:$B$200,0),MATCH(AH$4,'Volume forecast'!$D$5:$DT$5,0)),0)</f>
        <v>136392.2597213581</v>
      </c>
      <c r="AI17" s="119">
        <f>IFERROR(INDEX('Volume forecast'!$D$8:$DT$200,MATCH($B17,'Volume forecast'!$B$8:$B$200,0),MATCH(AI$4,'Volume forecast'!$D$5:$DT$5,0)),0)</f>
        <v>140772.3574296977</v>
      </c>
      <c r="AJ17" s="119">
        <f>IFERROR(INDEX('Volume forecast'!$D$8:$DT$200,MATCH($B17,'Volume forecast'!$B$8:$B$200,0),MATCH(AJ$4,'Volume forecast'!$D$5:$DT$5,0)),0)</f>
        <v>147077.10090565204</v>
      </c>
      <c r="AK17" s="119">
        <f>IFERROR(INDEX('Volume forecast'!$D$8:$DT$200,MATCH($B17,'Volume forecast'!$B$8:$B$200,0),MATCH(AK$4,'Volume forecast'!$D$5:$DT$5,0)),0)</f>
        <v>156350.460083707</v>
      </c>
      <c r="AL17" s="138">
        <f>IFERROR(INDEX('Volume forecast'!$D$8:$DT$200,MATCH($B17,'Volume forecast'!$B$8:$B$200,0),MATCH(AL$4,'Volume forecast'!$D$5:$DT$5,0)),0)</f>
        <v>165388.53232750401</v>
      </c>
      <c r="AM17" s="120">
        <f>IFERROR(INDEX('Volume forecast'!$D$8:$DT$200,MATCH($B17,'Volume forecast'!$B$8:$B$200,0),MATCH(AM$4,'Volume forecast'!$D$5:$DT$5,0)),0)</f>
        <v>0</v>
      </c>
      <c r="AN17" s="119">
        <f>IFERROR(INDEX('Volume forecast'!$D$8:$DT$200,MATCH($B17,'Volume forecast'!$B$8:$B$200,0),MATCH(AN$4,'Volume forecast'!$D$5:$DT$5,0)),0)</f>
        <v>0</v>
      </c>
      <c r="AO17" s="119">
        <f>IFERROR(INDEX('Volume forecast'!$D$8:$DT$200,MATCH($B17,'Volume forecast'!$B$8:$B$200,0),MATCH(AO$4,'Volume forecast'!$D$5:$DT$5,0)),0)</f>
        <v>0</v>
      </c>
      <c r="AP17" s="119">
        <f>IFERROR(INDEX('Volume forecast'!$D$8:$DT$200,MATCH($B17,'Volume forecast'!$B$8:$B$200,0),MATCH(AP$4,'Volume forecast'!$D$5:$DT$5,0)),0)</f>
        <v>0</v>
      </c>
      <c r="AQ17" s="119">
        <f>IFERROR(INDEX('Volume forecast'!$D$8:$DT$200,MATCH($B17,'Volume forecast'!$B$8:$B$200,0),MATCH(AQ$4,'Volume forecast'!$D$5:$DT$5,0)),0)</f>
        <v>0</v>
      </c>
      <c r="AR17" s="119">
        <f>IFERROR(INDEX('Volume forecast'!$D$8:$DT$200,MATCH($B17,'Volume forecast'!$B$8:$B$200,0),MATCH(AR$4,'Volume forecast'!$D$5:$DT$5,0)),0)</f>
        <v>0</v>
      </c>
      <c r="AS17" s="119">
        <f>IFERROR(INDEX('Volume forecast'!$D$8:$DT$200,MATCH($B17,'Volume forecast'!$B$8:$B$200,0),MATCH(AS$4,'Volume forecast'!$D$5:$DT$5,0)),0)</f>
        <v>0</v>
      </c>
      <c r="AT17" s="119">
        <f>IFERROR(INDEX('Volume forecast'!$D$8:$DT$200,MATCH($B17,'Volume forecast'!$B$8:$B$200,0),MATCH(AT$4,'Volume forecast'!$D$5:$DT$5,0)),0)</f>
        <v>0</v>
      </c>
      <c r="AU17" s="119">
        <f>IFERROR(INDEX('Volume forecast'!$D$8:$DT$200,MATCH($B17,'Volume forecast'!$B$8:$B$200,0),MATCH(AU$4,'Volume forecast'!$D$5:$DT$5,0)),0)</f>
        <v>0</v>
      </c>
      <c r="AV17" s="119">
        <f>IFERROR(INDEX('Volume forecast'!$D$8:$DT$200,MATCH($B17,'Volume forecast'!$B$8:$B$200,0),MATCH(AV$4,'Volume forecast'!$D$5:$DT$5,0)),0)</f>
        <v>0</v>
      </c>
      <c r="AW17" s="119">
        <f>IFERROR(INDEX('Volume forecast'!$D$8:$DT$200,MATCH($B17,'Volume forecast'!$B$8:$B$200,0),MATCH(AW$4,'Volume forecast'!$D$5:$DT$5,0)),0)</f>
        <v>0</v>
      </c>
      <c r="AX17" s="119">
        <f>IFERROR(INDEX('Volume forecast'!$D$8:$DT$200,MATCH($B17,'Volume forecast'!$B$8:$B$200,0),MATCH(AX$4,'Volume forecast'!$D$5:$DT$5,0)),0)</f>
        <v>0</v>
      </c>
      <c r="AY17" s="119">
        <f>IFERROR(INDEX('Volume forecast'!$D$8:$DT$200,MATCH($B17,'Volume forecast'!$B$8:$B$200,0),MATCH(AY$4,'Volume forecast'!$D$5:$DT$5,0)),0)</f>
        <v>374835.05161560263</v>
      </c>
      <c r="AZ17" s="119">
        <f>IFERROR(INDEX('Volume forecast'!$D$8:$DT$200,MATCH($B17,'Volume forecast'!$B$8:$B$200,0),MATCH(AZ$4,'Volume forecast'!$D$5:$DT$5,0)),0)</f>
        <v>386853.20972951554</v>
      </c>
      <c r="BA17" s="119">
        <f>IFERROR(INDEX('Volume forecast'!$D$8:$DT$200,MATCH($B17,'Volume forecast'!$B$8:$B$200,0),MATCH(BA$4,'Volume forecast'!$D$5:$DT$5,0)),0)</f>
        <v>404152.23112289974</v>
      </c>
      <c r="BB17" s="119">
        <f>IFERROR(INDEX('Volume forecast'!$D$8:$DT$200,MATCH($B17,'Volume forecast'!$B$8:$B$200,0),MATCH(BB$4,'Volume forecast'!$D$5:$DT$5,0)),0)</f>
        <v>429596.57147100975</v>
      </c>
      <c r="BC17" s="138">
        <f>IFERROR(INDEX('Volume forecast'!$D$8:$DT$200,MATCH($B17,'Volume forecast'!$B$8:$B$200,0),MATCH(BC$4,'Volume forecast'!$D$5:$DT$5,0)),0)</f>
        <v>454395.32905673841</v>
      </c>
      <c r="BD17" s="120">
        <f>IFERROR(INDEX('Volume forecast'!$D$8:$DT$200,MATCH($B17,'Volume forecast'!$B$8:$B$200,0),MATCH(BD$4,'Volume forecast'!$D$5:$DT$5,0)),0)</f>
        <v>0</v>
      </c>
      <c r="BE17" s="119">
        <f>IFERROR(INDEX('Volume forecast'!$D$8:$DT$200,MATCH($B17,'Volume forecast'!$B$8:$B$200,0),MATCH(BE$4,'Volume forecast'!$D$5:$DT$5,0)),0)</f>
        <v>0</v>
      </c>
      <c r="BF17" s="119">
        <f>IFERROR(INDEX('Volume forecast'!$D$8:$DT$200,MATCH($B17,'Volume forecast'!$B$8:$B$200,0),MATCH(BF$4,'Volume forecast'!$D$5:$DT$5,0)),0)</f>
        <v>0</v>
      </c>
      <c r="BG17" s="119">
        <f>IFERROR(INDEX('Volume forecast'!$D$8:$DT$200,MATCH($B17,'Volume forecast'!$B$8:$B$200,0),MATCH(BG$4,'Volume forecast'!$D$5:$DT$5,0)),0)</f>
        <v>0</v>
      </c>
      <c r="BH17" s="119">
        <f>IFERROR(INDEX('Volume forecast'!$D$8:$DT$200,MATCH($B17,'Volume forecast'!$B$8:$B$200,0),MATCH(BH$4,'Volume forecast'!$D$5:$DT$5,0)),0)</f>
        <v>0</v>
      </c>
      <c r="BI17" s="119">
        <f>IFERROR(INDEX('Volume forecast'!$D$8:$DT$200,MATCH($B17,'Volume forecast'!$B$8:$B$200,0),MATCH(BI$4,'Volume forecast'!$D$5:$DT$5,0)),0)</f>
        <v>0</v>
      </c>
      <c r="BJ17" s="119">
        <f>IFERROR(INDEX('Volume forecast'!$D$8:$DT$200,MATCH($B17,'Volume forecast'!$B$8:$B$200,0),MATCH(BJ$4,'Volume forecast'!$D$5:$DT$5,0)),0)</f>
        <v>0</v>
      </c>
      <c r="BK17" s="119">
        <f>IFERROR(INDEX('Volume forecast'!$D$8:$DT$200,MATCH($B17,'Volume forecast'!$B$8:$B$200,0),MATCH(BK$4,'Volume forecast'!$D$5:$DT$5,0)),0)</f>
        <v>0</v>
      </c>
      <c r="BL17" s="119">
        <f>IFERROR(INDEX('Volume forecast'!$D$8:$DT$200,MATCH($B17,'Volume forecast'!$B$8:$B$200,0),MATCH(BL$4,'Volume forecast'!$D$5:$DT$5,0)),0)</f>
        <v>0</v>
      </c>
      <c r="BM17" s="119">
        <f>IFERROR(INDEX('Volume forecast'!$D$8:$DT$200,MATCH($B17,'Volume forecast'!$B$8:$B$200,0),MATCH(BM$4,'Volume forecast'!$D$5:$DT$5,0)),0)</f>
        <v>0</v>
      </c>
      <c r="BN17" s="119">
        <f>IFERROR(INDEX('Volume forecast'!$D$8:$DT$200,MATCH($B17,'Volume forecast'!$B$8:$B$200,0),MATCH(BN$4,'Volume forecast'!$D$5:$DT$5,0)),0)</f>
        <v>0</v>
      </c>
      <c r="BO17" s="119">
        <f>IFERROR(INDEX('Volume forecast'!$D$8:$DT$200,MATCH($B17,'Volume forecast'!$B$8:$B$200,0),MATCH(BO$4,'Volume forecast'!$D$5:$DT$5,0)),0)</f>
        <v>0</v>
      </c>
      <c r="BP17" s="119">
        <f>IFERROR(INDEX('Volume forecast'!$D$8:$DT$200,MATCH($B17,'Volume forecast'!$B$8:$B$200,0),MATCH(BP$4,'Volume forecast'!$D$5:$DT$5,0)),0)</f>
        <v>353350.79810249526</v>
      </c>
      <c r="BQ17" s="119">
        <f>IFERROR(INDEX('Volume forecast'!$D$8:$DT$200,MATCH($B17,'Volume forecast'!$B$8:$B$200,0),MATCH(BQ$4,'Volume forecast'!$D$5:$DT$5,0)),0)</f>
        <v>364837.68731125467</v>
      </c>
      <c r="BR17" s="119">
        <f>IFERROR(INDEX('Volume forecast'!$D$8:$DT$200,MATCH($B17,'Volume forecast'!$B$8:$B$200,0),MATCH(BR$4,'Volume forecast'!$D$5:$DT$5,0)),0)</f>
        <v>381371.99650258763</v>
      </c>
      <c r="BS17" s="119">
        <f>IFERROR(INDEX('Volume forecast'!$D$8:$DT$200,MATCH($B17,'Volume forecast'!$B$8:$B$200,0),MATCH(BS$4,'Volume forecast'!$D$5:$DT$5,0)),0)</f>
        <v>405691.5566047593</v>
      </c>
      <c r="BT17" s="138">
        <f>IFERROR(INDEX('Volume forecast'!$D$8:$DT$200,MATCH($B17,'Volume forecast'!$B$8:$B$200,0),MATCH(BT$4,'Volume forecast'!$D$5:$DT$5,0)),0)</f>
        <v>429394.07226498984</v>
      </c>
      <c r="BU17" s="120">
        <f>IFERROR(INDEX('Volume forecast'!$D$8:$DT$200,MATCH($B17,'Volume forecast'!$B$8:$B$200,0),MATCH(BU$4,'Volume forecast'!$D$5:$DT$5,0)),0)</f>
        <v>0</v>
      </c>
      <c r="BV17" s="119">
        <f>IFERROR(INDEX('Volume forecast'!$D$8:$DT$200,MATCH($B17,'Volume forecast'!$B$8:$B$200,0),MATCH(BV$4,'Volume forecast'!$D$5:$DT$5,0)),0)</f>
        <v>0</v>
      </c>
      <c r="BW17" s="119">
        <f>IFERROR(INDEX('Volume forecast'!$D$8:$DT$200,MATCH($B17,'Volume forecast'!$B$8:$B$200,0),MATCH(BW$4,'Volume forecast'!$D$5:$DT$5,0)),0)</f>
        <v>0</v>
      </c>
      <c r="BX17" s="119">
        <f>IFERROR(INDEX('Volume forecast'!$D$8:$DT$200,MATCH($B17,'Volume forecast'!$B$8:$B$200,0),MATCH(BX$4,'Volume forecast'!$D$5:$DT$5,0)),0)</f>
        <v>0</v>
      </c>
      <c r="BY17" s="119">
        <f>IFERROR(INDEX('Volume forecast'!$D$8:$DT$200,MATCH($B17,'Volume forecast'!$B$8:$B$200,0),MATCH(BY$4,'Volume forecast'!$D$5:$DT$5,0)),0)</f>
        <v>0</v>
      </c>
      <c r="BZ17" s="119">
        <f>IFERROR(INDEX('Volume forecast'!$D$8:$DT$200,MATCH($B17,'Volume forecast'!$B$8:$B$200,0),MATCH(BZ$4,'Volume forecast'!$D$5:$DT$5,0)),0)</f>
        <v>0</v>
      </c>
      <c r="CA17" s="119">
        <f>IFERROR(INDEX('Volume forecast'!$D$8:$DT$200,MATCH($B17,'Volume forecast'!$B$8:$B$200,0),MATCH(CA$4,'Volume forecast'!$D$5:$DT$5,0)),0)</f>
        <v>0</v>
      </c>
      <c r="CB17" s="119">
        <f>IFERROR(INDEX('Volume forecast'!$D$8:$DT$200,MATCH($B17,'Volume forecast'!$B$8:$B$200,0),MATCH(CB$4,'Volume forecast'!$D$5:$DT$5,0)),0)</f>
        <v>0</v>
      </c>
      <c r="CC17" s="119">
        <f>IFERROR(INDEX('Volume forecast'!$D$8:$DT$200,MATCH($B17,'Volume forecast'!$B$8:$B$200,0),MATCH(CC$4,'Volume forecast'!$D$5:$DT$5,0)),0)</f>
        <v>0</v>
      </c>
      <c r="CD17" s="119">
        <f>IFERROR(INDEX('Volume forecast'!$D$8:$DT$200,MATCH($B17,'Volume forecast'!$B$8:$B$200,0),MATCH(CD$4,'Volume forecast'!$D$5:$DT$5,0)),0)</f>
        <v>0</v>
      </c>
      <c r="CE17" s="119">
        <f>IFERROR(INDEX('Volume forecast'!$D$8:$DT$200,MATCH($B17,'Volume forecast'!$B$8:$B$200,0),MATCH(CE$4,'Volume forecast'!$D$5:$DT$5,0)),0)</f>
        <v>0</v>
      </c>
      <c r="CF17" s="119">
        <f>IFERROR(INDEX('Volume forecast'!$D$8:$DT$200,MATCH($B17,'Volume forecast'!$B$8:$B$200,0),MATCH(CF$4,'Volume forecast'!$D$5:$DT$5,0)),0)</f>
        <v>0</v>
      </c>
      <c r="CG17" s="119">
        <f>IFERROR(INDEX('Volume forecast'!$D$8:$DT$200,MATCH($B17,'Volume forecast'!$B$8:$B$200,0),MATCH(CG$4,'Volume forecast'!$D$5:$DT$5,0)),0)</f>
        <v>0</v>
      </c>
      <c r="CH17" s="119">
        <f>IFERROR(INDEX('Volume forecast'!$D$8:$DT$200,MATCH($B17,'Volume forecast'!$B$8:$B$200,0),MATCH(CH$4,'Volume forecast'!$D$5:$DT$5,0)),0)</f>
        <v>0</v>
      </c>
      <c r="CI17" s="119">
        <f>IFERROR(INDEX('Volume forecast'!$D$8:$DT$200,MATCH($B17,'Volume forecast'!$B$8:$B$200,0),MATCH(CI$4,'Volume forecast'!$D$5:$DT$5,0)),0)</f>
        <v>0</v>
      </c>
      <c r="CJ17" s="119">
        <f>IFERROR(INDEX('Volume forecast'!$D$8:$DT$200,MATCH($B17,'Volume forecast'!$B$8:$B$200,0),MATCH(CJ$4,'Volume forecast'!$D$5:$DT$5,0)),0)</f>
        <v>0</v>
      </c>
      <c r="CK17" s="138">
        <f>IFERROR(INDEX('Volume forecast'!$D$8:$DT$200,MATCH($B17,'Volume forecast'!$B$8:$B$200,0),MATCH(CK$4,'Volume forecast'!$D$5:$DT$5,0)),0)</f>
        <v>0</v>
      </c>
      <c r="CL17" s="120">
        <f>IFERROR(INDEX('Volume forecast'!$D$8:$DT$200,MATCH($B17,'Volume forecast'!$B$8:$B$200,0),MATCH(CL$4,'Volume forecast'!$D$5:$DT$5,0)),0)</f>
        <v>0</v>
      </c>
      <c r="CM17" s="119">
        <f>IFERROR(INDEX('Volume forecast'!$D$8:$DT$200,MATCH($B17,'Volume forecast'!$B$8:$B$200,0),MATCH(CM$4,'Volume forecast'!$D$5:$DT$5,0)),0)</f>
        <v>0</v>
      </c>
      <c r="CN17" s="119">
        <f>IFERROR(INDEX('Volume forecast'!$D$8:$DT$200,MATCH($B17,'Volume forecast'!$B$8:$B$200,0),MATCH(CN$4,'Volume forecast'!$D$5:$DT$5,0)),0)</f>
        <v>0</v>
      </c>
      <c r="CO17" s="119">
        <f>IFERROR(INDEX('Volume forecast'!$D$8:$DT$200,MATCH($B17,'Volume forecast'!$B$8:$B$200,0),MATCH(CO$4,'Volume forecast'!$D$5:$DT$5,0)),0)</f>
        <v>0</v>
      </c>
      <c r="CP17" s="119">
        <f>IFERROR(INDEX('Volume forecast'!$D$8:$DT$200,MATCH($B17,'Volume forecast'!$B$8:$B$200,0),MATCH(CP$4,'Volume forecast'!$D$5:$DT$5,0)),0)</f>
        <v>0</v>
      </c>
      <c r="CQ17" s="119">
        <f>IFERROR(INDEX('Volume forecast'!$D$8:$DT$200,MATCH($B17,'Volume forecast'!$B$8:$B$200,0),MATCH(CQ$4,'Volume forecast'!$D$5:$DT$5,0)),0)</f>
        <v>0</v>
      </c>
      <c r="CR17" s="119">
        <f>IFERROR(INDEX('Volume forecast'!$D$8:$DT$200,MATCH($B17,'Volume forecast'!$B$8:$B$200,0),MATCH(CR$4,'Volume forecast'!$D$5:$DT$5,0)),0)</f>
        <v>0</v>
      </c>
      <c r="CS17" s="119">
        <f>IFERROR(INDEX('Volume forecast'!$D$8:$DT$200,MATCH($B17,'Volume forecast'!$B$8:$B$200,0),MATCH(CS$4,'Volume forecast'!$D$5:$DT$5,0)),0)</f>
        <v>0</v>
      </c>
      <c r="CT17" s="119">
        <f>IFERROR(INDEX('Volume forecast'!$D$8:$DT$200,MATCH($B17,'Volume forecast'!$B$8:$B$200,0),MATCH(CT$4,'Volume forecast'!$D$5:$DT$5,0)),0)</f>
        <v>0</v>
      </c>
      <c r="CU17" s="119">
        <f>IFERROR(INDEX('Volume forecast'!$D$8:$DT$200,MATCH($B17,'Volume forecast'!$B$8:$B$200,0),MATCH(CU$4,'Volume forecast'!$D$5:$DT$5,0)),0)</f>
        <v>0</v>
      </c>
      <c r="CV17" s="119">
        <f>IFERROR(INDEX('Volume forecast'!$D$8:$DT$200,MATCH($B17,'Volume forecast'!$B$8:$B$200,0),MATCH(CV$4,'Volume forecast'!$D$5:$DT$5,0)),0)</f>
        <v>0</v>
      </c>
      <c r="CW17" s="119">
        <f>IFERROR(INDEX('Volume forecast'!$D$8:$DT$200,MATCH($B17,'Volume forecast'!$B$8:$B$200,0),MATCH(CW$4,'Volume forecast'!$D$5:$DT$5,0)),0)</f>
        <v>0</v>
      </c>
      <c r="CX17" s="119">
        <f>IFERROR(INDEX('Volume forecast'!$D$8:$DT$200,MATCH($B17,'Volume forecast'!$B$8:$B$200,0),MATCH(CX$4,'Volume forecast'!$D$5:$DT$5,0)),0)</f>
        <v>0</v>
      </c>
      <c r="CY17" s="119">
        <f>IFERROR(INDEX('Volume forecast'!$D$8:$DT$200,MATCH($B17,'Volume forecast'!$B$8:$B$200,0),MATCH(CY$4,'Volume forecast'!$D$5:$DT$5,0)),0)</f>
        <v>0</v>
      </c>
      <c r="CZ17" s="119">
        <f>IFERROR(INDEX('Volume forecast'!$D$8:$DT$200,MATCH($B17,'Volume forecast'!$B$8:$B$200,0),MATCH(CZ$4,'Volume forecast'!$D$5:$DT$5,0)),0)</f>
        <v>0</v>
      </c>
      <c r="DA17" s="119">
        <f>IFERROR(INDEX('Volume forecast'!$D$8:$DT$200,MATCH($B17,'Volume forecast'!$B$8:$B$200,0),MATCH(DA$4,'Volume forecast'!$D$5:$DT$5,0)),0)</f>
        <v>0</v>
      </c>
      <c r="DB17" s="138">
        <f>IFERROR(INDEX('Volume forecast'!$D$8:$DT$200,MATCH($B17,'Volume forecast'!$B$8:$B$200,0),MATCH(DB$4,'Volume forecast'!$D$5:$DT$5,0)),0)</f>
        <v>0</v>
      </c>
      <c r="DC17" s="120">
        <f>IFERROR(INDEX('Volume forecast'!$D$8:$DT$200,MATCH($B17,'Volume forecast'!$B$8:$B$200,0),MATCH(DC$4,'Volume forecast'!$D$5:$DT$5,0)),0)</f>
        <v>0</v>
      </c>
      <c r="DD17" s="119">
        <f>IFERROR(INDEX('Volume forecast'!$D$8:$DT$200,MATCH($B17,'Volume forecast'!$B$8:$B$200,0),MATCH(DD$4,'Volume forecast'!$D$5:$DT$5,0)),0)</f>
        <v>0</v>
      </c>
      <c r="DE17" s="119">
        <f>IFERROR(INDEX('Volume forecast'!$D$8:$DT$200,MATCH($B17,'Volume forecast'!$B$8:$B$200,0),MATCH(DE$4,'Volume forecast'!$D$5:$DT$5,0)),0)</f>
        <v>0</v>
      </c>
      <c r="DF17" s="119">
        <f>IFERROR(INDEX('Volume forecast'!$D$8:$DT$200,MATCH($B17,'Volume forecast'!$B$8:$B$200,0),MATCH(DF$4,'Volume forecast'!$D$5:$DT$5,0)),0)</f>
        <v>0</v>
      </c>
      <c r="DG17" s="119">
        <f>IFERROR(INDEX('Volume forecast'!$D$8:$DT$200,MATCH($B17,'Volume forecast'!$B$8:$B$200,0),MATCH(DG$4,'Volume forecast'!$D$5:$DT$5,0)),0)</f>
        <v>0</v>
      </c>
      <c r="DH17" s="119">
        <f>IFERROR(INDEX('Volume forecast'!$D$8:$DT$200,MATCH($B17,'Volume forecast'!$B$8:$B$200,0),MATCH(DH$4,'Volume forecast'!$D$5:$DT$5,0)),0)</f>
        <v>0</v>
      </c>
      <c r="DI17" s="119">
        <f>IFERROR(INDEX('Volume forecast'!$D$8:$DT$200,MATCH($B17,'Volume forecast'!$B$8:$B$200,0),MATCH(DI$4,'Volume forecast'!$D$5:$DT$5,0)),0)</f>
        <v>0</v>
      </c>
      <c r="DJ17" s="119">
        <f>IFERROR(INDEX('Volume forecast'!$D$8:$DT$200,MATCH($B17,'Volume forecast'!$B$8:$B$200,0),MATCH(DJ$4,'Volume forecast'!$D$5:$DT$5,0)),0)</f>
        <v>0</v>
      </c>
      <c r="DK17" s="119">
        <f>IFERROR(INDEX('Volume forecast'!$D$8:$DT$200,MATCH($B17,'Volume forecast'!$B$8:$B$200,0),MATCH(DK$4,'Volume forecast'!$D$5:$DT$5,0)),0)</f>
        <v>0</v>
      </c>
      <c r="DL17" s="119">
        <f>IFERROR(INDEX('Volume forecast'!$D$8:$DT$200,MATCH($B17,'Volume forecast'!$B$8:$B$200,0),MATCH(DL$4,'Volume forecast'!$D$5:$DT$5,0)),0)</f>
        <v>0</v>
      </c>
      <c r="DM17" s="119">
        <f>IFERROR(INDEX('Volume forecast'!$D$8:$DT$200,MATCH($B17,'Volume forecast'!$B$8:$B$200,0),MATCH(DM$4,'Volume forecast'!$D$5:$DT$5,0)),0)</f>
        <v>0</v>
      </c>
      <c r="DN17" s="119">
        <f>IFERROR(INDEX('Volume forecast'!$D$8:$DT$200,MATCH($B17,'Volume forecast'!$B$8:$B$200,0),MATCH(DN$4,'Volume forecast'!$D$5:$DT$5,0)),0)</f>
        <v>0</v>
      </c>
      <c r="DO17" s="119">
        <f>IFERROR(INDEX('Volume forecast'!$D$8:$DT$200,MATCH($B17,'Volume forecast'!$B$8:$B$200,0),MATCH(DO$4,'Volume forecast'!$D$5:$DT$5,0)),0)</f>
        <v>0</v>
      </c>
      <c r="DP17" s="119">
        <f>IFERROR(INDEX('Volume forecast'!$D$8:$DT$200,MATCH($B17,'Volume forecast'!$B$8:$B$200,0),MATCH(DP$4,'Volume forecast'!$D$5:$DT$5,0)),0)</f>
        <v>0</v>
      </c>
      <c r="DQ17" s="119">
        <f>IFERROR(INDEX('Volume forecast'!$D$8:$DT$200,MATCH($B17,'Volume forecast'!$B$8:$B$200,0),MATCH(DQ$4,'Volume forecast'!$D$5:$DT$5,0)),0)</f>
        <v>0</v>
      </c>
      <c r="DR17" s="119">
        <f>IFERROR(INDEX('Volume forecast'!$D$8:$DT$200,MATCH($B17,'Volume forecast'!$B$8:$B$200,0),MATCH(DR$4,'Volume forecast'!$D$5:$DT$5,0)),0)</f>
        <v>0</v>
      </c>
      <c r="DS17" s="138">
        <f>IFERROR(INDEX('Volume forecast'!$D$8:$DT$200,MATCH($B17,'Volume forecast'!$B$8:$B$200,0),MATCH(DS$4,'Volume forecast'!$D$5:$DT$5,0)),0)</f>
        <v>0</v>
      </c>
      <c r="DT17" s="120">
        <f>IFERROR(INDEX('Volume forecast'!$D$8:$DT$200,MATCH($B17,'Volume forecast'!$B$8:$B$200,0),MATCH(DT$4,'Volume forecast'!$D$5:$DT$5,0)),0)</f>
        <v>0</v>
      </c>
      <c r="DU17" s="119">
        <f>IFERROR(INDEX('Volume forecast'!$D$8:$DT$200,MATCH($B17,'Volume forecast'!$B$8:$B$200,0),MATCH(DU$4,'Volume forecast'!$D$5:$DT$5,0)),0)</f>
        <v>0</v>
      </c>
      <c r="DV17" s="119">
        <f>IFERROR(INDEX('Volume forecast'!$D$8:$DT$200,MATCH($B17,'Volume forecast'!$B$8:$B$200,0),MATCH(DV$4,'Volume forecast'!$D$5:$DT$5,0)),0)</f>
        <v>0</v>
      </c>
      <c r="DW17" s="119">
        <f>IFERROR(INDEX('Volume forecast'!$D$8:$DT$200,MATCH($B17,'Volume forecast'!$B$8:$B$200,0),MATCH(DW$4,'Volume forecast'!$D$5:$DT$5,0)),0)</f>
        <v>0</v>
      </c>
      <c r="DX17" s="119">
        <f>IFERROR(INDEX('Volume forecast'!$D$8:$DT$200,MATCH($B17,'Volume forecast'!$B$8:$B$200,0),MATCH(DX$4,'Volume forecast'!$D$5:$DT$5,0)),0)</f>
        <v>0</v>
      </c>
      <c r="DY17" s="119">
        <f>IFERROR(INDEX('Volume forecast'!$D$8:$DT$200,MATCH($B17,'Volume forecast'!$B$8:$B$200,0),MATCH(DY$4,'Volume forecast'!$D$5:$DT$5,0)),0)</f>
        <v>0</v>
      </c>
      <c r="DZ17" s="119">
        <f>IFERROR(INDEX('Volume forecast'!$D$8:$DT$200,MATCH($B17,'Volume forecast'!$B$8:$B$200,0),MATCH(DZ$4,'Volume forecast'!$D$5:$DT$5,0)),0)</f>
        <v>0</v>
      </c>
      <c r="EA17" s="119">
        <f>IFERROR(INDEX('Volume forecast'!$D$8:$DT$200,MATCH($B17,'Volume forecast'!$B$8:$B$200,0),MATCH(EA$4,'Volume forecast'!$D$5:$DT$5,0)),0)</f>
        <v>0</v>
      </c>
      <c r="EB17" s="119">
        <f>IFERROR(INDEX('Volume forecast'!$D$8:$DT$200,MATCH($B17,'Volume forecast'!$B$8:$B$200,0),MATCH(EB$4,'Volume forecast'!$D$5:$DT$5,0)),0)</f>
        <v>0</v>
      </c>
      <c r="EC17" s="119">
        <f>IFERROR(INDEX('Volume forecast'!$D$8:$DT$200,MATCH($B17,'Volume forecast'!$B$8:$B$200,0),MATCH(EC$4,'Volume forecast'!$D$5:$DT$5,0)),0)</f>
        <v>0</v>
      </c>
      <c r="ED17" s="119">
        <f>IFERROR(INDEX('Volume forecast'!$D$8:$DT$200,MATCH($B17,'Volume forecast'!$B$8:$B$200,0),MATCH(ED$4,'Volume forecast'!$D$5:$DT$5,0)),0)</f>
        <v>0</v>
      </c>
      <c r="EE17" s="119">
        <f>IFERROR(INDEX('Volume forecast'!$D$8:$DT$200,MATCH($B17,'Volume forecast'!$B$8:$B$200,0),MATCH(EE$4,'Volume forecast'!$D$5:$DT$5,0)),0)</f>
        <v>0</v>
      </c>
      <c r="EF17" s="119">
        <f>IFERROR(INDEX('Volume forecast'!$D$8:$DT$200,MATCH($B17,'Volume forecast'!$B$8:$B$200,0),MATCH(EF$4,'Volume forecast'!$D$5:$DT$5,0)),0)</f>
        <v>0</v>
      </c>
      <c r="EG17" s="119">
        <f>IFERROR(INDEX('Volume forecast'!$D$8:$DT$200,MATCH($B17,'Volume forecast'!$B$8:$B$200,0),MATCH(EG$4,'Volume forecast'!$D$5:$DT$5,0)),0)</f>
        <v>0</v>
      </c>
      <c r="EH17" s="119">
        <f>IFERROR(INDEX('Volume forecast'!$D$8:$DT$200,MATCH($B17,'Volume forecast'!$B$8:$B$200,0),MATCH(EH$4,'Volume forecast'!$D$5:$DT$5,0)),0)</f>
        <v>0</v>
      </c>
      <c r="EI17" s="119">
        <f>IFERROR(INDEX('Volume forecast'!$D$8:$DT$200,MATCH($B17,'Volume forecast'!$B$8:$B$200,0),MATCH(EI$4,'Volume forecast'!$D$5:$DT$5,0)),0)</f>
        <v>0</v>
      </c>
      <c r="EJ17" s="138">
        <f>IFERROR(INDEX('Volume forecast'!$D$8:$DT$200,MATCH($B17,'Volume forecast'!$B$8:$B$200,0),MATCH(EJ$4,'Volume forecast'!$D$5:$DT$5,0)),0)</f>
        <v>0</v>
      </c>
      <c r="EK17" s="120">
        <f>IFERROR(INDEX('Volume forecast'!$D$8:$DT$200,MATCH($B17,'Volume forecast'!$B$8:$B$200,0),MATCH(EK$4,'Volume forecast'!$D$5:$DT$5,0)),0)</f>
        <v>0</v>
      </c>
      <c r="EL17" s="119">
        <f>IFERROR(INDEX('Volume forecast'!$D$8:$DT$200,MATCH($B17,'Volume forecast'!$B$8:$B$200,0),MATCH(EL$4,'Volume forecast'!$D$5:$DT$5,0)),0)</f>
        <v>0</v>
      </c>
      <c r="EM17" s="119">
        <f>IFERROR(INDEX('Volume forecast'!$D$8:$DT$200,MATCH($B17,'Volume forecast'!$B$8:$B$200,0),MATCH(EM$4,'Volume forecast'!$D$5:$DT$5,0)),0)</f>
        <v>0</v>
      </c>
      <c r="EN17" s="119">
        <f>IFERROR(INDEX('Volume forecast'!$D$8:$DT$200,MATCH($B17,'Volume forecast'!$B$8:$B$200,0),MATCH(EN$4,'Volume forecast'!$D$5:$DT$5,0)),0)</f>
        <v>0</v>
      </c>
      <c r="EO17" s="119">
        <f>IFERROR(INDEX('Volume forecast'!$D$8:$DT$200,MATCH($B17,'Volume forecast'!$B$8:$B$200,0),MATCH(EO$4,'Volume forecast'!$D$5:$DT$5,0)),0)</f>
        <v>0</v>
      </c>
      <c r="EP17" s="119">
        <f>IFERROR(INDEX('Volume forecast'!$D$8:$DT$200,MATCH($B17,'Volume forecast'!$B$8:$B$200,0),MATCH(EP$4,'Volume forecast'!$D$5:$DT$5,0)),0)</f>
        <v>0</v>
      </c>
      <c r="EQ17" s="119">
        <f>IFERROR(INDEX('Volume forecast'!$D$8:$DT$200,MATCH($B17,'Volume forecast'!$B$8:$B$200,0),MATCH(EQ$4,'Volume forecast'!$D$5:$DT$5,0)),0)</f>
        <v>0</v>
      </c>
      <c r="ER17" s="119">
        <f>IFERROR(INDEX('Volume forecast'!$D$8:$DT$200,MATCH($B17,'Volume forecast'!$B$8:$B$200,0),MATCH(ER$4,'Volume forecast'!$D$5:$DT$5,0)),0)</f>
        <v>0</v>
      </c>
      <c r="ES17" s="119">
        <f>IFERROR(INDEX('Volume forecast'!$D$8:$DT$200,MATCH($B17,'Volume forecast'!$B$8:$B$200,0),MATCH(ES$4,'Volume forecast'!$D$5:$DT$5,0)),0)</f>
        <v>0</v>
      </c>
      <c r="ET17" s="119">
        <f>IFERROR(INDEX('Volume forecast'!$D$8:$DT$200,MATCH($B17,'Volume forecast'!$B$8:$B$200,0),MATCH(ET$4,'Volume forecast'!$D$5:$DT$5,0)),0)</f>
        <v>0</v>
      </c>
      <c r="EU17" s="119">
        <f>IFERROR(INDEX('Volume forecast'!$D$8:$DT$200,MATCH($B17,'Volume forecast'!$B$8:$B$200,0),MATCH(EU$4,'Volume forecast'!$D$5:$DT$5,0)),0)</f>
        <v>0</v>
      </c>
      <c r="EV17" s="119">
        <f>IFERROR(INDEX('Volume forecast'!$D$8:$DT$200,MATCH($B17,'Volume forecast'!$B$8:$B$200,0),MATCH(EV$4,'Volume forecast'!$D$5:$DT$5,0)),0)</f>
        <v>0</v>
      </c>
      <c r="EW17" s="119">
        <f>IFERROR(INDEX('Volume forecast'!$D$8:$DT$200,MATCH($B17,'Volume forecast'!$B$8:$B$200,0),MATCH(EW$4,'Volume forecast'!$D$5:$DT$5,0)),0)</f>
        <v>0</v>
      </c>
      <c r="EX17" s="119">
        <f>IFERROR(INDEX('Volume forecast'!$D$8:$DT$200,MATCH($B17,'Volume forecast'!$B$8:$B$200,0),MATCH(EX$4,'Volume forecast'!$D$5:$DT$5,0)),0)</f>
        <v>0</v>
      </c>
      <c r="EY17" s="119">
        <f>IFERROR(INDEX('Volume forecast'!$D$8:$DT$200,MATCH($B17,'Volume forecast'!$B$8:$B$200,0),MATCH(EY$4,'Volume forecast'!$D$5:$DT$5,0)),0)</f>
        <v>0</v>
      </c>
      <c r="EZ17" s="119">
        <f>IFERROR(INDEX('Volume forecast'!$D$8:$DT$200,MATCH($B17,'Volume forecast'!$B$8:$B$200,0),MATCH(EZ$4,'Volume forecast'!$D$5:$DT$5,0)),0)</f>
        <v>0</v>
      </c>
      <c r="FA17" s="138">
        <f>IFERROR(INDEX('Volume forecast'!$D$8:$DT$200,MATCH($B17,'Volume forecast'!$B$8:$B$200,0),MATCH(FA$4,'Volume forecast'!$D$5:$DT$5,0)),0)</f>
        <v>0</v>
      </c>
      <c r="FB17" s="120">
        <f>IFERROR(INDEX('Volume forecast'!$D$8:$DT$200,MATCH($B17,'Volume forecast'!$B$8:$B$200,0),MATCH(FB$4,'Volume forecast'!$D$5:$DT$5,0)),0)</f>
        <v>0</v>
      </c>
      <c r="FC17" s="119">
        <f>IFERROR(INDEX('Volume forecast'!$D$8:$DT$200,MATCH($B17,'Volume forecast'!$B$8:$B$200,0),MATCH(FC$4,'Volume forecast'!$D$5:$DT$5,0)),0)</f>
        <v>0</v>
      </c>
      <c r="FD17" s="119">
        <f>IFERROR(INDEX('Volume forecast'!$D$8:$DT$200,MATCH($B17,'Volume forecast'!$B$8:$B$200,0),MATCH(FD$4,'Volume forecast'!$D$5:$DT$5,0)),0)</f>
        <v>0</v>
      </c>
      <c r="FE17" s="119">
        <f>IFERROR(INDEX('Volume forecast'!$D$8:$DT$200,MATCH($B17,'Volume forecast'!$B$8:$B$200,0),MATCH(FE$4,'Volume forecast'!$D$5:$DT$5,0)),0)</f>
        <v>0</v>
      </c>
      <c r="FF17" s="119">
        <f>IFERROR(INDEX('Volume forecast'!$D$8:$DT$200,MATCH($B17,'Volume forecast'!$B$8:$B$200,0),MATCH(FF$4,'Volume forecast'!$D$5:$DT$5,0)),0)</f>
        <v>0</v>
      </c>
      <c r="FG17" s="119">
        <f>IFERROR(INDEX('Volume forecast'!$D$8:$DT$200,MATCH($B17,'Volume forecast'!$B$8:$B$200,0),MATCH(FG$4,'Volume forecast'!$D$5:$DT$5,0)),0)</f>
        <v>0</v>
      </c>
      <c r="FH17" s="119">
        <f>IFERROR(INDEX('Volume forecast'!$D$8:$DT$200,MATCH($B17,'Volume forecast'!$B$8:$B$200,0),MATCH(FH$4,'Volume forecast'!$D$5:$DT$5,0)),0)</f>
        <v>0</v>
      </c>
      <c r="FI17" s="119">
        <f>IFERROR(INDEX('Volume forecast'!$D$8:$DT$200,MATCH($B17,'Volume forecast'!$B$8:$B$200,0),MATCH(FI$4,'Volume forecast'!$D$5:$DT$5,0)),0)</f>
        <v>0</v>
      </c>
      <c r="FJ17" s="119">
        <f>IFERROR(INDEX('Volume forecast'!$D$8:$DT$200,MATCH($B17,'Volume forecast'!$B$8:$B$200,0),MATCH(FJ$4,'Volume forecast'!$D$5:$DT$5,0)),0)</f>
        <v>0</v>
      </c>
      <c r="FK17" s="119">
        <f>IFERROR(INDEX('Volume forecast'!$D$8:$DT$200,MATCH($B17,'Volume forecast'!$B$8:$B$200,0),MATCH(FK$4,'Volume forecast'!$D$5:$DT$5,0)),0)</f>
        <v>0</v>
      </c>
      <c r="FL17" s="119">
        <f>IFERROR(INDEX('Volume forecast'!$D$8:$DT$200,MATCH($B17,'Volume forecast'!$B$8:$B$200,0),MATCH(FL$4,'Volume forecast'!$D$5:$DT$5,0)),0)</f>
        <v>0</v>
      </c>
      <c r="FM17" s="119">
        <f>IFERROR(INDEX('Volume forecast'!$D$8:$DT$200,MATCH($B17,'Volume forecast'!$B$8:$B$200,0),MATCH(FM$4,'Volume forecast'!$D$5:$DT$5,0)),0)</f>
        <v>0</v>
      </c>
      <c r="FN17" s="119">
        <f>IFERROR(INDEX('Volume forecast'!$D$8:$DT$200,MATCH($B17,'Volume forecast'!$B$8:$B$200,0),MATCH(FN$4,'Volume forecast'!$D$5:$DT$5,0)),0)</f>
        <v>0</v>
      </c>
      <c r="FO17" s="119">
        <f>IFERROR(INDEX('Volume forecast'!$D$8:$DT$200,MATCH($B17,'Volume forecast'!$B$8:$B$200,0),MATCH(FO$4,'Volume forecast'!$D$5:$DT$5,0)),0)</f>
        <v>0</v>
      </c>
      <c r="FP17" s="119">
        <f>IFERROR(INDEX('Volume forecast'!$D$8:$DT$200,MATCH($B17,'Volume forecast'!$B$8:$B$200,0),MATCH(FP$4,'Volume forecast'!$D$5:$DT$5,0)),0)</f>
        <v>0</v>
      </c>
      <c r="FQ17" s="119">
        <f>IFERROR(INDEX('Volume forecast'!$D$8:$DT$200,MATCH($B17,'Volume forecast'!$B$8:$B$200,0),MATCH(FQ$4,'Volume forecast'!$D$5:$DT$5,0)),0)</f>
        <v>0</v>
      </c>
      <c r="FR17" s="138">
        <f>IFERROR(INDEX('Volume forecast'!$D$8:$DT$200,MATCH($B17,'Volume forecast'!$B$8:$B$200,0),MATCH(FR$4,'Volume forecast'!$D$5:$DT$5,0)),0)</f>
        <v>0</v>
      </c>
      <c r="FS17" s="83">
        <f t="shared" si="23"/>
        <v>0</v>
      </c>
      <c r="FT17" s="82">
        <f t="shared" si="7"/>
        <v>0</v>
      </c>
      <c r="FU17" s="82">
        <f t="shared" si="8"/>
        <v>0</v>
      </c>
      <c r="FV17" s="82">
        <f t="shared" si="9"/>
        <v>0</v>
      </c>
      <c r="FW17" s="82">
        <f t="shared" si="10"/>
        <v>0</v>
      </c>
      <c r="FX17" s="82">
        <f t="shared" si="11"/>
        <v>0</v>
      </c>
      <c r="FY17" s="82">
        <f t="shared" si="12"/>
        <v>0</v>
      </c>
      <c r="FZ17" s="82">
        <f t="shared" si="13"/>
        <v>0</v>
      </c>
      <c r="GA17" s="82">
        <f t="shared" si="14"/>
        <v>0</v>
      </c>
      <c r="GB17" s="82">
        <f t="shared" si="15"/>
        <v>0</v>
      </c>
      <c r="GC17" s="82">
        <f t="shared" si="16"/>
        <v>0</v>
      </c>
      <c r="GD17" s="82">
        <f t="shared" si="17"/>
        <v>0</v>
      </c>
      <c r="GE17" s="82">
        <f t="shared" si="18"/>
        <v>864578.10943945602</v>
      </c>
      <c r="GF17" s="82">
        <f t="shared" si="19"/>
        <v>892463.25447046792</v>
      </c>
      <c r="GG17" s="82">
        <f t="shared" si="20"/>
        <v>932601.3285311393</v>
      </c>
      <c r="GH17" s="82">
        <f t="shared" si="21"/>
        <v>991638.58815947606</v>
      </c>
      <c r="GI17" s="82">
        <f t="shared" si="22"/>
        <v>1049177.9336492321</v>
      </c>
      <c r="GJ17" s="84">
        <f t="shared" si="24"/>
        <v>12</v>
      </c>
    </row>
    <row r="18" spans="1:192" ht="13" x14ac:dyDescent="0.3">
      <c r="A18" s="116" t="str">
        <f>IF(ISNUMBER(SEARCH("low",'Volume forecast'!$A19)),"LV",IF(ISNUMBER(SEARCH("high",'Volume forecast'!$A19)),"HV",IF(ISNUMBER(SEARCH("sub",'Volume forecast'!$A19)),"ST","Unmetered")))</f>
        <v>LV</v>
      </c>
      <c r="B18" s="117" t="str">
        <f>'Volume forecast'!B19</f>
        <v>EA251</v>
      </c>
      <c r="C18" s="116" t="str">
        <f>'Volume forecast'!C19</f>
        <v>Small Business Transitional ToU w/Demand</v>
      </c>
      <c r="D18" s="118" t="s">
        <v>137</v>
      </c>
      <c r="E18" s="119">
        <f>IFERROR(INDEX('Volume forecast'!$D$8:$DT$200,MATCH($B18,'Volume forecast'!$B$8:$B$200,0),MATCH(E$4,'Volume forecast'!$D$5:$DT$5,0)),0)</f>
        <v>0</v>
      </c>
      <c r="F18" s="119">
        <f>IFERROR(INDEX('Volume forecast'!$D$8:$DT$200,MATCH($B18,'Volume forecast'!$B$8:$B$200,0),MATCH(F$4,'Volume forecast'!$D$5:$DT$5,0)),0)</f>
        <v>0</v>
      </c>
      <c r="G18" s="119">
        <f>IFERROR(INDEX('Volume forecast'!$D$8:$DT$200,MATCH($B18,'Volume forecast'!$B$8:$B$200,0),MATCH(G$4,'Volume forecast'!$D$5:$DT$5,0)),0)</f>
        <v>0</v>
      </c>
      <c r="H18" s="119">
        <f>IFERROR(INDEX('Volume forecast'!$D$8:$DT$200,MATCH($B18,'Volume forecast'!$B$8:$B$200,0),MATCH(H$4,'Volume forecast'!$D$5:$DT$5,0)),0)</f>
        <v>0</v>
      </c>
      <c r="I18" s="119">
        <f>IFERROR(INDEX('Volume forecast'!$D$8:$DT$200,MATCH($B18,'Volume forecast'!$B$8:$B$200,0),MATCH(I$4,'Volume forecast'!$D$5:$DT$5,0)),0)</f>
        <v>0</v>
      </c>
      <c r="J18" s="119">
        <f>IFERROR(INDEX('Volume forecast'!$D$8:$DT$200,MATCH($B18,'Volume forecast'!$B$8:$B$200,0),MATCH(J$4,'Volume forecast'!$D$5:$DT$5,0)),0)</f>
        <v>0</v>
      </c>
      <c r="K18" s="119">
        <f>IFERROR(INDEX('Volume forecast'!$D$8:$DT$200,MATCH($B18,'Volume forecast'!$B$8:$B$200,0),MATCH(K$4,'Volume forecast'!$D$5:$DT$5,0)),0)</f>
        <v>0</v>
      </c>
      <c r="L18" s="119">
        <f>IFERROR(INDEX('Volume forecast'!$D$8:$DT$200,MATCH($B18,'Volume forecast'!$B$8:$B$200,0),MATCH(L$4,'Volume forecast'!$D$5:$DT$5,0)),0)</f>
        <v>0</v>
      </c>
      <c r="M18" s="119">
        <f>IFERROR(INDEX('Volume forecast'!$D$8:$DT$200,MATCH($B18,'Volume forecast'!$B$8:$B$200,0),MATCH(M$4,'Volume forecast'!$D$5:$DT$5,0)),0)</f>
        <v>0</v>
      </c>
      <c r="N18" s="119">
        <f>IFERROR(INDEX('Volume forecast'!$D$8:$DT$200,MATCH($B18,'Volume forecast'!$B$8:$B$200,0),MATCH(N$4,'Volume forecast'!$D$5:$DT$5,0)),0)</f>
        <v>0</v>
      </c>
      <c r="O18" s="119">
        <f>IFERROR(INDEX('Volume forecast'!$D$8:$DT$200,MATCH($B18,'Volume forecast'!$B$8:$B$200,0),MATCH(O$4,'Volume forecast'!$D$5:$DT$5,0)),0)</f>
        <v>0</v>
      </c>
      <c r="P18" s="119">
        <f>IFERROR(INDEX('Volume forecast'!$D$8:$DT$200,MATCH($B18,'Volume forecast'!$B$8:$B$200,0),MATCH(P$4,'Volume forecast'!$D$5:$DT$5,0)),0)</f>
        <v>0</v>
      </c>
      <c r="Q18" s="119">
        <f>IFERROR(INDEX('Volume forecast'!$D$8:$DT$200,MATCH($B18,'Volume forecast'!$B$8:$B$200,0),MATCH(Q$4,'Volume forecast'!$D$5:$DT$5,0)),0)</f>
        <v>2085.9862504312896</v>
      </c>
      <c r="R18" s="119">
        <f>IFERROR(INDEX('Volume forecast'!$D$8:$DT$200,MATCH($B18,'Volume forecast'!$B$8:$B$200,0),MATCH(R$4,'Volume forecast'!$D$5:$DT$5,0)),0)</f>
        <v>3661.9725008625792</v>
      </c>
      <c r="S18" s="119">
        <f>IFERROR(INDEX('Volume forecast'!$D$8:$DT$200,MATCH($B18,'Volume forecast'!$B$8:$B$200,0),MATCH(S$4,'Volume forecast'!$D$5:$DT$5,0)),0)</f>
        <v>6813.9450017251593</v>
      </c>
      <c r="T18" s="119">
        <f>IFERROR(INDEX('Volume forecast'!$D$8:$DT$200,MATCH($B18,'Volume forecast'!$B$8:$B$200,0),MATCH(T$4,'Volume forecast'!$D$5:$DT$5,0)),0)</f>
        <v>6813.9450017251547</v>
      </c>
      <c r="U18" s="138">
        <f>IFERROR(INDEX('Volume forecast'!$D$8:$DT$200,MATCH($B18,'Volume forecast'!$B$8:$B$200,0),MATCH(U$4,'Volume forecast'!$D$5:$DT$5,0)),0)</f>
        <v>6813.9450017251584</v>
      </c>
      <c r="V18" s="120">
        <f>IFERROR(INDEX('Volume forecast'!$D$8:$DT$200,MATCH($B18,'Volume forecast'!$B$8:$B$200,0),MATCH(V$4,'Volume forecast'!$D$5:$DT$5,0)),0)</f>
        <v>0</v>
      </c>
      <c r="W18" s="119">
        <f>IFERROR(INDEX('Volume forecast'!$D$8:$DT$200,MATCH($B18,'Volume forecast'!$B$8:$B$200,0),MATCH(W$4,'Volume forecast'!$D$5:$DT$5,0)),0)</f>
        <v>0</v>
      </c>
      <c r="X18" s="119">
        <f>IFERROR(INDEX('Volume forecast'!$D$8:$DT$200,MATCH($B18,'Volume forecast'!$B$8:$B$200,0),MATCH(X$4,'Volume forecast'!$D$5:$DT$5,0)),0)</f>
        <v>0</v>
      </c>
      <c r="Y18" s="119">
        <f>IFERROR(INDEX('Volume forecast'!$D$8:$DT$200,MATCH($B18,'Volume forecast'!$B$8:$B$200,0),MATCH(Y$4,'Volume forecast'!$D$5:$DT$5,0)),0)</f>
        <v>0</v>
      </c>
      <c r="Z18" s="119">
        <f>IFERROR(INDEX('Volume forecast'!$D$8:$DT$200,MATCH($B18,'Volume forecast'!$B$8:$B$200,0),MATCH(Z$4,'Volume forecast'!$D$5:$DT$5,0)),0)</f>
        <v>0</v>
      </c>
      <c r="AA18" s="119">
        <f>IFERROR(INDEX('Volume forecast'!$D$8:$DT$200,MATCH($B18,'Volume forecast'!$B$8:$B$200,0),MATCH(AA$4,'Volume forecast'!$D$5:$DT$5,0)),0)</f>
        <v>0</v>
      </c>
      <c r="AB18" s="119">
        <f>IFERROR(INDEX('Volume forecast'!$D$8:$DT$200,MATCH($B18,'Volume forecast'!$B$8:$B$200,0),MATCH(AB$4,'Volume forecast'!$D$5:$DT$5,0)),0)</f>
        <v>0</v>
      </c>
      <c r="AC18" s="119">
        <f>IFERROR(INDEX('Volume forecast'!$D$8:$DT$200,MATCH($B18,'Volume forecast'!$B$8:$B$200,0),MATCH(AC$4,'Volume forecast'!$D$5:$DT$5,0)),0)</f>
        <v>0</v>
      </c>
      <c r="AD18" s="119">
        <f>IFERROR(INDEX('Volume forecast'!$D$8:$DT$200,MATCH($B18,'Volume forecast'!$B$8:$B$200,0),MATCH(AD$4,'Volume forecast'!$D$5:$DT$5,0)),0)</f>
        <v>0</v>
      </c>
      <c r="AE18" s="119">
        <f>IFERROR(INDEX('Volume forecast'!$D$8:$DT$200,MATCH($B18,'Volume forecast'!$B$8:$B$200,0),MATCH(AE$4,'Volume forecast'!$D$5:$DT$5,0)),0)</f>
        <v>0</v>
      </c>
      <c r="AF18" s="119">
        <f>IFERROR(INDEX('Volume forecast'!$D$8:$DT$200,MATCH($B18,'Volume forecast'!$B$8:$B$200,0),MATCH(AF$4,'Volume forecast'!$D$5:$DT$5,0)),0)</f>
        <v>0</v>
      </c>
      <c r="AG18" s="119">
        <f>IFERROR(INDEX('Volume forecast'!$D$8:$DT$200,MATCH($B18,'Volume forecast'!$B$8:$B$200,0),MATCH(AG$4,'Volume forecast'!$D$5:$DT$5,0)),0)</f>
        <v>0</v>
      </c>
      <c r="AH18" s="119">
        <f>IFERROR(INDEX('Volume forecast'!$D$8:$DT$200,MATCH($B18,'Volume forecast'!$B$8:$B$200,0),MATCH(AH$4,'Volume forecast'!$D$5:$DT$5,0)),0)</f>
        <v>2078.0176505739928</v>
      </c>
      <c r="AI18" s="119">
        <f>IFERROR(INDEX('Volume forecast'!$D$8:$DT$200,MATCH($B18,'Volume forecast'!$B$8:$B$200,0),MATCH(AI$4,'Volume forecast'!$D$5:$DT$5,0)),0)</f>
        <v>3834.5031458371232</v>
      </c>
      <c r="AJ18" s="119">
        <f>IFERROR(INDEX('Volume forecast'!$D$8:$DT$200,MATCH($B18,'Volume forecast'!$B$8:$B$200,0),MATCH(AJ$4,'Volume forecast'!$D$5:$DT$5,0)),0)</f>
        <v>7565.8299238166965</v>
      </c>
      <c r="AK18" s="119">
        <f>IFERROR(INDEX('Volume forecast'!$D$8:$DT$200,MATCH($B18,'Volume forecast'!$B$8:$B$200,0),MATCH(AK$4,'Volume forecast'!$D$5:$DT$5,0)),0)</f>
        <v>8628.5145762512111</v>
      </c>
      <c r="AL18" s="138">
        <f>IFERROR(INDEX('Volume forecast'!$D$8:$DT$200,MATCH($B18,'Volume forecast'!$B$8:$B$200,0),MATCH(AL$4,'Volume forecast'!$D$5:$DT$5,0)),0)</f>
        <v>9498.5480745543864</v>
      </c>
      <c r="AM18" s="120">
        <f>IFERROR(INDEX('Volume forecast'!$D$8:$DT$200,MATCH($B18,'Volume forecast'!$B$8:$B$200,0),MATCH(AM$4,'Volume forecast'!$D$5:$DT$5,0)),0)</f>
        <v>0</v>
      </c>
      <c r="AN18" s="119">
        <f>IFERROR(INDEX('Volume forecast'!$D$8:$DT$200,MATCH($B18,'Volume forecast'!$B$8:$B$200,0),MATCH(AN$4,'Volume forecast'!$D$5:$DT$5,0)),0)</f>
        <v>0</v>
      </c>
      <c r="AO18" s="119">
        <f>IFERROR(INDEX('Volume forecast'!$D$8:$DT$200,MATCH($B18,'Volume forecast'!$B$8:$B$200,0),MATCH(AO$4,'Volume forecast'!$D$5:$DT$5,0)),0)</f>
        <v>0</v>
      </c>
      <c r="AP18" s="119">
        <f>IFERROR(INDEX('Volume forecast'!$D$8:$DT$200,MATCH($B18,'Volume forecast'!$B$8:$B$200,0),MATCH(AP$4,'Volume forecast'!$D$5:$DT$5,0)),0)</f>
        <v>0</v>
      </c>
      <c r="AQ18" s="119">
        <f>IFERROR(INDEX('Volume forecast'!$D$8:$DT$200,MATCH($B18,'Volume forecast'!$B$8:$B$200,0),MATCH(AQ$4,'Volume forecast'!$D$5:$DT$5,0)),0)</f>
        <v>0</v>
      </c>
      <c r="AR18" s="119">
        <f>IFERROR(INDEX('Volume forecast'!$D$8:$DT$200,MATCH($B18,'Volume forecast'!$B$8:$B$200,0),MATCH(AR$4,'Volume forecast'!$D$5:$DT$5,0)),0)</f>
        <v>0</v>
      </c>
      <c r="AS18" s="119">
        <f>IFERROR(INDEX('Volume forecast'!$D$8:$DT$200,MATCH($B18,'Volume forecast'!$B$8:$B$200,0),MATCH(AS$4,'Volume forecast'!$D$5:$DT$5,0)),0)</f>
        <v>0</v>
      </c>
      <c r="AT18" s="119">
        <f>IFERROR(INDEX('Volume forecast'!$D$8:$DT$200,MATCH($B18,'Volume forecast'!$B$8:$B$200,0),MATCH(AT$4,'Volume forecast'!$D$5:$DT$5,0)),0)</f>
        <v>0</v>
      </c>
      <c r="AU18" s="119">
        <f>IFERROR(INDEX('Volume forecast'!$D$8:$DT$200,MATCH($B18,'Volume forecast'!$B$8:$B$200,0),MATCH(AU$4,'Volume forecast'!$D$5:$DT$5,0)),0)</f>
        <v>0</v>
      </c>
      <c r="AV18" s="119">
        <f>IFERROR(INDEX('Volume forecast'!$D$8:$DT$200,MATCH($B18,'Volume forecast'!$B$8:$B$200,0),MATCH(AV$4,'Volume forecast'!$D$5:$DT$5,0)),0)</f>
        <v>0</v>
      </c>
      <c r="AW18" s="119">
        <f>IFERROR(INDEX('Volume forecast'!$D$8:$DT$200,MATCH($B18,'Volume forecast'!$B$8:$B$200,0),MATCH(AW$4,'Volume forecast'!$D$5:$DT$5,0)),0)</f>
        <v>0</v>
      </c>
      <c r="AX18" s="119">
        <f>IFERROR(INDEX('Volume forecast'!$D$8:$DT$200,MATCH($B18,'Volume forecast'!$B$8:$B$200,0),MATCH(AX$4,'Volume forecast'!$D$5:$DT$5,0)),0)</f>
        <v>0</v>
      </c>
      <c r="AY18" s="119">
        <f>IFERROR(INDEX('Volume forecast'!$D$8:$DT$200,MATCH($B18,'Volume forecast'!$B$8:$B$200,0),MATCH(AY$4,'Volume forecast'!$D$5:$DT$5,0)),0)</f>
        <v>5844.9613898883399</v>
      </c>
      <c r="AZ18" s="119">
        <f>IFERROR(INDEX('Volume forecast'!$D$8:$DT$200,MATCH($B18,'Volume forecast'!$B$8:$B$200,0),MATCH(AZ$4,'Volume forecast'!$D$5:$DT$5,0)),0)</f>
        <v>10785.530541876071</v>
      </c>
      <c r="BA18" s="119">
        <f>IFERROR(INDEX('Volume forecast'!$D$8:$DT$200,MATCH($B18,'Volume forecast'!$B$8:$B$200,0),MATCH(BA$4,'Volume forecast'!$D$5:$DT$5,0)),0)</f>
        <v>21280.850898910983</v>
      </c>
      <c r="BB18" s="119">
        <f>IFERROR(INDEX('Volume forecast'!$D$8:$DT$200,MATCH($B18,'Volume forecast'!$B$8:$B$200,0),MATCH(BB$4,'Volume forecast'!$D$5:$DT$5,0)),0)</f>
        <v>24269.925973124591</v>
      </c>
      <c r="BC18" s="138">
        <f>IFERROR(INDEX('Volume forecast'!$D$8:$DT$200,MATCH($B18,'Volume forecast'!$B$8:$B$200,0),MATCH(BC$4,'Volume forecast'!$D$5:$DT$5,0)),0)</f>
        <v>26717.119914950294</v>
      </c>
      <c r="BD18" s="120">
        <f>IFERROR(INDEX('Volume forecast'!$D$8:$DT$200,MATCH($B18,'Volume forecast'!$B$8:$B$200,0),MATCH(BD$4,'Volume forecast'!$D$5:$DT$5,0)),0)</f>
        <v>0</v>
      </c>
      <c r="BE18" s="119">
        <f>IFERROR(INDEX('Volume forecast'!$D$8:$DT$200,MATCH($B18,'Volume forecast'!$B$8:$B$200,0),MATCH(BE$4,'Volume forecast'!$D$5:$DT$5,0)),0)</f>
        <v>0</v>
      </c>
      <c r="BF18" s="119">
        <f>IFERROR(INDEX('Volume forecast'!$D$8:$DT$200,MATCH($B18,'Volume forecast'!$B$8:$B$200,0),MATCH(BF$4,'Volume forecast'!$D$5:$DT$5,0)),0)</f>
        <v>0</v>
      </c>
      <c r="BG18" s="119">
        <f>IFERROR(INDEX('Volume forecast'!$D$8:$DT$200,MATCH($B18,'Volume forecast'!$B$8:$B$200,0),MATCH(BG$4,'Volume forecast'!$D$5:$DT$5,0)),0)</f>
        <v>0</v>
      </c>
      <c r="BH18" s="119">
        <f>IFERROR(INDEX('Volume forecast'!$D$8:$DT$200,MATCH($B18,'Volume forecast'!$B$8:$B$200,0),MATCH(BH$4,'Volume forecast'!$D$5:$DT$5,0)),0)</f>
        <v>0</v>
      </c>
      <c r="BI18" s="119">
        <f>IFERROR(INDEX('Volume forecast'!$D$8:$DT$200,MATCH($B18,'Volume forecast'!$B$8:$B$200,0),MATCH(BI$4,'Volume forecast'!$D$5:$DT$5,0)),0)</f>
        <v>0</v>
      </c>
      <c r="BJ18" s="119">
        <f>IFERROR(INDEX('Volume forecast'!$D$8:$DT$200,MATCH($B18,'Volume forecast'!$B$8:$B$200,0),MATCH(BJ$4,'Volume forecast'!$D$5:$DT$5,0)),0)</f>
        <v>0</v>
      </c>
      <c r="BK18" s="119">
        <f>IFERROR(INDEX('Volume forecast'!$D$8:$DT$200,MATCH($B18,'Volume forecast'!$B$8:$B$200,0),MATCH(BK$4,'Volume forecast'!$D$5:$DT$5,0)),0)</f>
        <v>0</v>
      </c>
      <c r="BL18" s="119">
        <f>IFERROR(INDEX('Volume forecast'!$D$8:$DT$200,MATCH($B18,'Volume forecast'!$B$8:$B$200,0),MATCH(BL$4,'Volume forecast'!$D$5:$DT$5,0)),0)</f>
        <v>0</v>
      </c>
      <c r="BM18" s="119">
        <f>IFERROR(INDEX('Volume forecast'!$D$8:$DT$200,MATCH($B18,'Volume forecast'!$B$8:$B$200,0),MATCH(BM$4,'Volume forecast'!$D$5:$DT$5,0)),0)</f>
        <v>0</v>
      </c>
      <c r="BN18" s="119">
        <f>IFERROR(INDEX('Volume forecast'!$D$8:$DT$200,MATCH($B18,'Volume forecast'!$B$8:$B$200,0),MATCH(BN$4,'Volume forecast'!$D$5:$DT$5,0)),0)</f>
        <v>0</v>
      </c>
      <c r="BO18" s="119">
        <f>IFERROR(INDEX('Volume forecast'!$D$8:$DT$200,MATCH($B18,'Volume forecast'!$B$8:$B$200,0),MATCH(BO$4,'Volume forecast'!$D$5:$DT$5,0)),0)</f>
        <v>0</v>
      </c>
      <c r="BP18" s="119">
        <f>IFERROR(INDEX('Volume forecast'!$D$8:$DT$200,MATCH($B18,'Volume forecast'!$B$8:$B$200,0),MATCH(BP$4,'Volume forecast'!$D$5:$DT$5,0)),0)</f>
        <v>5849.5680629438448</v>
      </c>
      <c r="BQ18" s="119">
        <f>IFERROR(INDEX('Volume forecast'!$D$8:$DT$200,MATCH($B18,'Volume forecast'!$B$8:$B$200,0),MATCH(BQ$4,'Volume forecast'!$D$5:$DT$5,0)),0)</f>
        <v>10794.031096391718</v>
      </c>
      <c r="BR18" s="119">
        <f>IFERROR(INDEX('Volume forecast'!$D$8:$DT$200,MATCH($B18,'Volume forecast'!$B$8:$B$200,0),MATCH(BR$4,'Volume forecast'!$D$5:$DT$5,0)),0)</f>
        <v>21297.623280436699</v>
      </c>
      <c r="BS18" s="119">
        <f>IFERROR(INDEX('Volume forecast'!$D$8:$DT$200,MATCH($B18,'Volume forecast'!$B$8:$B$200,0),MATCH(BS$4,'Volume forecast'!$D$5:$DT$5,0)),0)</f>
        <v>24289.054177159072</v>
      </c>
      <c r="BT18" s="138">
        <f>IFERROR(INDEX('Volume forecast'!$D$8:$DT$200,MATCH($B18,'Volume forecast'!$B$8:$B$200,0),MATCH(BT$4,'Volume forecast'!$D$5:$DT$5,0)),0)</f>
        <v>26738.176860962922</v>
      </c>
      <c r="BU18" s="120">
        <f>IFERROR(INDEX('Volume forecast'!$D$8:$DT$200,MATCH($B18,'Volume forecast'!$B$8:$B$200,0),MATCH(BU$4,'Volume forecast'!$D$5:$DT$5,0)),0)</f>
        <v>0</v>
      </c>
      <c r="BV18" s="119">
        <f>IFERROR(INDEX('Volume forecast'!$D$8:$DT$200,MATCH($B18,'Volume forecast'!$B$8:$B$200,0),MATCH(BV$4,'Volume forecast'!$D$5:$DT$5,0)),0)</f>
        <v>0</v>
      </c>
      <c r="BW18" s="119">
        <f>IFERROR(INDEX('Volume forecast'!$D$8:$DT$200,MATCH($B18,'Volume forecast'!$B$8:$B$200,0),MATCH(BW$4,'Volume forecast'!$D$5:$DT$5,0)),0)</f>
        <v>0</v>
      </c>
      <c r="BX18" s="119">
        <f>IFERROR(INDEX('Volume forecast'!$D$8:$DT$200,MATCH($B18,'Volume forecast'!$B$8:$B$200,0),MATCH(BX$4,'Volume forecast'!$D$5:$DT$5,0)),0)</f>
        <v>0</v>
      </c>
      <c r="BY18" s="119">
        <f>IFERROR(INDEX('Volume forecast'!$D$8:$DT$200,MATCH($B18,'Volume forecast'!$B$8:$B$200,0),MATCH(BY$4,'Volume forecast'!$D$5:$DT$5,0)),0)</f>
        <v>0</v>
      </c>
      <c r="BZ18" s="119">
        <f>IFERROR(INDEX('Volume forecast'!$D$8:$DT$200,MATCH($B18,'Volume forecast'!$B$8:$B$200,0),MATCH(BZ$4,'Volume forecast'!$D$5:$DT$5,0)),0)</f>
        <v>0</v>
      </c>
      <c r="CA18" s="119">
        <f>IFERROR(INDEX('Volume forecast'!$D$8:$DT$200,MATCH($B18,'Volume forecast'!$B$8:$B$200,0),MATCH(CA$4,'Volume forecast'!$D$5:$DT$5,0)),0)</f>
        <v>0</v>
      </c>
      <c r="CB18" s="119">
        <f>IFERROR(INDEX('Volume forecast'!$D$8:$DT$200,MATCH($B18,'Volume forecast'!$B$8:$B$200,0),MATCH(CB$4,'Volume forecast'!$D$5:$DT$5,0)),0)</f>
        <v>0</v>
      </c>
      <c r="CC18" s="119">
        <f>IFERROR(INDEX('Volume forecast'!$D$8:$DT$200,MATCH($B18,'Volume forecast'!$B$8:$B$200,0),MATCH(CC$4,'Volume forecast'!$D$5:$DT$5,0)),0)</f>
        <v>0</v>
      </c>
      <c r="CD18" s="119">
        <f>IFERROR(INDEX('Volume forecast'!$D$8:$DT$200,MATCH($B18,'Volume forecast'!$B$8:$B$200,0),MATCH(CD$4,'Volume forecast'!$D$5:$DT$5,0)),0)</f>
        <v>0</v>
      </c>
      <c r="CE18" s="119">
        <f>IFERROR(INDEX('Volume forecast'!$D$8:$DT$200,MATCH($B18,'Volume forecast'!$B$8:$B$200,0),MATCH(CE$4,'Volume forecast'!$D$5:$DT$5,0)),0)</f>
        <v>0</v>
      </c>
      <c r="CF18" s="119">
        <f>IFERROR(INDEX('Volume forecast'!$D$8:$DT$200,MATCH($B18,'Volume forecast'!$B$8:$B$200,0),MATCH(CF$4,'Volume forecast'!$D$5:$DT$5,0)),0)</f>
        <v>0</v>
      </c>
      <c r="CG18" s="188">
        <f>IFERROR(INDEX('Volume forecast'!$D$8:$DT$200,MATCH($B18,'Volume forecast'!$B$8:$B$200,0),MATCH(CG$4,'Volume forecast'!$D$5:$DT$5,0)),0)</f>
        <v>0</v>
      </c>
      <c r="CH18" s="188">
        <f>IFERROR(INDEX('Volume forecast'!$D$8:$DT$200,MATCH($B18,'Volume forecast'!$B$8:$B$200,0),MATCH(CH$4,'Volume forecast'!$D$5:$DT$5,0)),0)</f>
        <v>0</v>
      </c>
      <c r="CI18" s="188">
        <f>IFERROR(INDEX('Volume forecast'!$D$8:$DT$200,MATCH($B18,'Volume forecast'!$B$8:$B$200,0),MATCH(CI$4,'Volume forecast'!$D$5:$DT$5,0)),0)</f>
        <v>0</v>
      </c>
      <c r="CJ18" s="188">
        <f>IFERROR(INDEX('Volume forecast'!$D$8:$DT$200,MATCH($B18,'Volume forecast'!$B$8:$B$200,0),MATCH(CJ$4,'Volume forecast'!$D$5:$DT$5,0)),0)</f>
        <v>0</v>
      </c>
      <c r="CK18" s="138">
        <f>IFERROR(INDEX('Volume forecast'!$D$8:$DT$200,MATCH($B18,'Volume forecast'!$B$8:$B$200,0),MATCH(CK$4,'Volume forecast'!$D$5:$DT$5,0)),0)</f>
        <v>0</v>
      </c>
      <c r="CL18" s="120">
        <f>IFERROR(INDEX('Volume forecast'!$D$8:$DT$200,MATCH($B18,'Volume forecast'!$B$8:$B$200,0),MATCH(CL$4,'Volume forecast'!$D$5:$DT$5,0)),0)</f>
        <v>0</v>
      </c>
      <c r="CM18" s="119">
        <f>IFERROR(INDEX('Volume forecast'!$D$8:$DT$200,MATCH($B18,'Volume forecast'!$B$8:$B$200,0),MATCH(CM$4,'Volume forecast'!$D$5:$DT$5,0)),0)</f>
        <v>0</v>
      </c>
      <c r="CN18" s="119">
        <f>IFERROR(INDEX('Volume forecast'!$D$8:$DT$200,MATCH($B18,'Volume forecast'!$B$8:$B$200,0),MATCH(CN$4,'Volume forecast'!$D$5:$DT$5,0)),0)</f>
        <v>0</v>
      </c>
      <c r="CO18" s="119">
        <f>IFERROR(INDEX('Volume forecast'!$D$8:$DT$200,MATCH($B18,'Volume forecast'!$B$8:$B$200,0),MATCH(CO$4,'Volume forecast'!$D$5:$DT$5,0)),0)</f>
        <v>0</v>
      </c>
      <c r="CP18" s="119">
        <f>IFERROR(INDEX('Volume forecast'!$D$8:$DT$200,MATCH($B18,'Volume forecast'!$B$8:$B$200,0),MATCH(CP$4,'Volume forecast'!$D$5:$DT$5,0)),0)</f>
        <v>0</v>
      </c>
      <c r="CQ18" s="119">
        <f>IFERROR(INDEX('Volume forecast'!$D$8:$DT$200,MATCH($B18,'Volume forecast'!$B$8:$B$200,0),MATCH(CQ$4,'Volume forecast'!$D$5:$DT$5,0)),0)</f>
        <v>0</v>
      </c>
      <c r="CR18" s="119">
        <f>IFERROR(INDEX('Volume forecast'!$D$8:$DT$200,MATCH($B18,'Volume forecast'!$B$8:$B$200,0),MATCH(CR$4,'Volume forecast'!$D$5:$DT$5,0)),0)</f>
        <v>0</v>
      </c>
      <c r="CS18" s="119">
        <f>IFERROR(INDEX('Volume forecast'!$D$8:$DT$200,MATCH($B18,'Volume forecast'!$B$8:$B$200,0),MATCH(CS$4,'Volume forecast'!$D$5:$DT$5,0)),0)</f>
        <v>0</v>
      </c>
      <c r="CT18" s="119">
        <f>IFERROR(INDEX('Volume forecast'!$D$8:$DT$200,MATCH($B18,'Volume forecast'!$B$8:$B$200,0),MATCH(CT$4,'Volume forecast'!$D$5:$DT$5,0)),0)</f>
        <v>0</v>
      </c>
      <c r="CU18" s="119">
        <f>IFERROR(INDEX('Volume forecast'!$D$8:$DT$200,MATCH($B18,'Volume forecast'!$B$8:$B$200,0),MATCH(CU$4,'Volume forecast'!$D$5:$DT$5,0)),0)</f>
        <v>0</v>
      </c>
      <c r="CV18" s="119">
        <f>IFERROR(INDEX('Volume forecast'!$D$8:$DT$200,MATCH($B18,'Volume forecast'!$B$8:$B$200,0),MATCH(CV$4,'Volume forecast'!$D$5:$DT$5,0)),0)</f>
        <v>0</v>
      </c>
      <c r="CW18" s="119">
        <f>IFERROR(INDEX('Volume forecast'!$D$8:$DT$200,MATCH($B18,'Volume forecast'!$B$8:$B$200,0),MATCH(CW$4,'Volume forecast'!$D$5:$DT$5,0)),0)</f>
        <v>0</v>
      </c>
      <c r="CX18" s="188">
        <f>IFERROR(INDEX('Volume forecast'!$D$8:$DT$200,MATCH($B18,'Volume forecast'!$B$8:$B$200,0),MATCH(CX$4,'Volume forecast'!$D$5:$DT$5,0)),0)</f>
        <v>1759343.0051870444</v>
      </c>
      <c r="CY18" s="188">
        <f>IFERROR(INDEX('Volume forecast'!$D$8:$DT$200,MATCH($B18,'Volume forecast'!$B$8:$B$200,0),MATCH(CY$4,'Volume forecast'!$D$5:$DT$5,0)),0)</f>
        <v>3246462.4572042571</v>
      </c>
      <c r="CZ18" s="188">
        <f>IFERROR(INDEX('Volume forecast'!$D$8:$DT$200,MATCH($B18,'Volume forecast'!$B$8:$B$200,0),MATCH(CZ$4,'Volume forecast'!$D$5:$DT$5,0)),0)</f>
        <v>6405571.1707862448</v>
      </c>
      <c r="DA18" s="188">
        <f>IFERROR(INDEX('Volume forecast'!$D$8:$DT$200,MATCH($B18,'Volume forecast'!$B$8:$B$200,0),MATCH(DA$4,'Volume forecast'!$D$5:$DT$5,0)),0)</f>
        <v>7305287.691222854</v>
      </c>
      <c r="DB18" s="138">
        <f>IFERROR(INDEX('Volume forecast'!$D$8:$DT$200,MATCH($B18,'Volume forecast'!$B$8:$B$200,0),MATCH(DB$4,'Volume forecast'!$D$5:$DT$5,0)),0)</f>
        <v>8041897.0983158648</v>
      </c>
      <c r="DC18" s="120">
        <f>IFERROR(INDEX('Volume forecast'!$D$8:$DT$200,MATCH($B18,'Volume forecast'!$B$8:$B$200,0),MATCH(DC$4,'Volume forecast'!$D$5:$DT$5,0)),0)</f>
        <v>0</v>
      </c>
      <c r="DD18" s="119">
        <f>IFERROR(INDEX('Volume forecast'!$D$8:$DT$200,MATCH($B18,'Volume forecast'!$B$8:$B$200,0),MATCH(DD$4,'Volume forecast'!$D$5:$DT$5,0)),0)</f>
        <v>0</v>
      </c>
      <c r="DE18" s="119">
        <f>IFERROR(INDEX('Volume forecast'!$D$8:$DT$200,MATCH($B18,'Volume forecast'!$B$8:$B$200,0),MATCH(DE$4,'Volume forecast'!$D$5:$DT$5,0)),0)</f>
        <v>0</v>
      </c>
      <c r="DF18" s="119">
        <f>IFERROR(INDEX('Volume forecast'!$D$8:$DT$200,MATCH($B18,'Volume forecast'!$B$8:$B$200,0),MATCH(DF$4,'Volume forecast'!$D$5:$DT$5,0)),0)</f>
        <v>0</v>
      </c>
      <c r="DG18" s="119">
        <f>IFERROR(INDEX('Volume forecast'!$D$8:$DT$200,MATCH($B18,'Volume forecast'!$B$8:$B$200,0),MATCH(DG$4,'Volume forecast'!$D$5:$DT$5,0)),0)</f>
        <v>0</v>
      </c>
      <c r="DH18" s="119">
        <f>IFERROR(INDEX('Volume forecast'!$D$8:$DT$200,MATCH($B18,'Volume forecast'!$B$8:$B$200,0),MATCH(DH$4,'Volume forecast'!$D$5:$DT$5,0)),0)</f>
        <v>0</v>
      </c>
      <c r="DI18" s="119">
        <f>IFERROR(INDEX('Volume forecast'!$D$8:$DT$200,MATCH($B18,'Volume forecast'!$B$8:$B$200,0),MATCH(DI$4,'Volume forecast'!$D$5:$DT$5,0)),0)</f>
        <v>0</v>
      </c>
      <c r="DJ18" s="119">
        <f>IFERROR(INDEX('Volume forecast'!$D$8:$DT$200,MATCH($B18,'Volume forecast'!$B$8:$B$200,0),MATCH(DJ$4,'Volume forecast'!$D$5:$DT$5,0)),0)</f>
        <v>0</v>
      </c>
      <c r="DK18" s="119">
        <f>IFERROR(INDEX('Volume forecast'!$D$8:$DT$200,MATCH($B18,'Volume forecast'!$B$8:$B$200,0),MATCH(DK$4,'Volume forecast'!$D$5:$DT$5,0)),0)</f>
        <v>0</v>
      </c>
      <c r="DL18" s="119">
        <f>IFERROR(INDEX('Volume forecast'!$D$8:$DT$200,MATCH($B18,'Volume forecast'!$B$8:$B$200,0),MATCH(DL$4,'Volume forecast'!$D$5:$DT$5,0)),0)</f>
        <v>0</v>
      </c>
      <c r="DM18" s="119">
        <f>IFERROR(INDEX('Volume forecast'!$D$8:$DT$200,MATCH($B18,'Volume forecast'!$B$8:$B$200,0),MATCH(DM$4,'Volume forecast'!$D$5:$DT$5,0)),0)</f>
        <v>0</v>
      </c>
      <c r="DN18" s="119">
        <f>IFERROR(INDEX('Volume forecast'!$D$8:$DT$200,MATCH($B18,'Volume forecast'!$B$8:$B$200,0),MATCH(DN$4,'Volume forecast'!$D$5:$DT$5,0)),0)</f>
        <v>0</v>
      </c>
      <c r="DO18" s="188">
        <f>IFERROR(INDEX('Volume forecast'!$D$8:$DT$200,MATCH($B18,'Volume forecast'!$B$8:$B$200,0),MATCH(DO$4,'Volume forecast'!$D$5:$DT$5,0)),0)</f>
        <v>817259.1470962225</v>
      </c>
      <c r="DP18" s="188">
        <f>IFERROR(INDEX('Volume forecast'!$D$8:$DT$200,MATCH($B18,'Volume forecast'!$B$8:$B$200,0),MATCH(DP$4,'Volume forecast'!$D$5:$DT$5,0)),0)</f>
        <v>1508063.5959174894</v>
      </c>
      <c r="DQ18" s="188">
        <f>IFERROR(INDEX('Volume forecast'!$D$8:$DT$200,MATCH($B18,'Volume forecast'!$B$8:$B$200,0),MATCH(DQ$4,'Volume forecast'!$D$5:$DT$5,0)),0)</f>
        <v>2975549.1773159709</v>
      </c>
      <c r="DR18" s="188">
        <f>IFERROR(INDEX('Volume forecast'!$D$8:$DT$200,MATCH($B18,'Volume forecast'!$B$8:$B$200,0),MATCH(DR$4,'Volume forecast'!$D$5:$DT$5,0)),0)</f>
        <v>3393490.1666242089</v>
      </c>
      <c r="DS18" s="138">
        <f>IFERROR(INDEX('Volume forecast'!$D$8:$DT$200,MATCH($B18,'Volume forecast'!$B$8:$B$200,0),MATCH(DS$4,'Volume forecast'!$D$5:$DT$5,0)),0)</f>
        <v>3735663.7928068321</v>
      </c>
      <c r="DT18" s="120">
        <f>IFERROR(INDEX('Volume forecast'!$D$8:$DT$200,MATCH($B18,'Volume forecast'!$B$8:$B$200,0),MATCH(DT$4,'Volume forecast'!$D$5:$DT$5,0)),0)</f>
        <v>0</v>
      </c>
      <c r="DU18" s="119">
        <f>IFERROR(INDEX('Volume forecast'!$D$8:$DT$200,MATCH($B18,'Volume forecast'!$B$8:$B$200,0),MATCH(DU$4,'Volume forecast'!$D$5:$DT$5,0)),0)</f>
        <v>0</v>
      </c>
      <c r="DV18" s="119">
        <f>IFERROR(INDEX('Volume forecast'!$D$8:$DT$200,MATCH($B18,'Volume forecast'!$B$8:$B$200,0),MATCH(DV$4,'Volume forecast'!$D$5:$DT$5,0)),0)</f>
        <v>0</v>
      </c>
      <c r="DW18" s="119">
        <f>IFERROR(INDEX('Volume forecast'!$D$8:$DT$200,MATCH($B18,'Volume forecast'!$B$8:$B$200,0),MATCH(DW$4,'Volume forecast'!$D$5:$DT$5,0)),0)</f>
        <v>0</v>
      </c>
      <c r="DX18" s="119">
        <f>IFERROR(INDEX('Volume forecast'!$D$8:$DT$200,MATCH($B18,'Volume forecast'!$B$8:$B$200,0),MATCH(DX$4,'Volume forecast'!$D$5:$DT$5,0)),0)</f>
        <v>0</v>
      </c>
      <c r="DY18" s="119">
        <f>IFERROR(INDEX('Volume forecast'!$D$8:$DT$200,MATCH($B18,'Volume forecast'!$B$8:$B$200,0),MATCH(DY$4,'Volume forecast'!$D$5:$DT$5,0)),0)</f>
        <v>0</v>
      </c>
      <c r="DZ18" s="119">
        <f>IFERROR(INDEX('Volume forecast'!$D$8:$DT$200,MATCH($B18,'Volume forecast'!$B$8:$B$200,0),MATCH(DZ$4,'Volume forecast'!$D$5:$DT$5,0)),0)</f>
        <v>0</v>
      </c>
      <c r="EA18" s="119">
        <f>IFERROR(INDEX('Volume forecast'!$D$8:$DT$200,MATCH($B18,'Volume forecast'!$B$8:$B$200,0),MATCH(EA$4,'Volume forecast'!$D$5:$DT$5,0)),0)</f>
        <v>0</v>
      </c>
      <c r="EB18" s="119">
        <f>IFERROR(INDEX('Volume forecast'!$D$8:$DT$200,MATCH($B18,'Volume forecast'!$B$8:$B$200,0),MATCH(EB$4,'Volume forecast'!$D$5:$DT$5,0)),0)</f>
        <v>0</v>
      </c>
      <c r="EC18" s="119">
        <f>IFERROR(INDEX('Volume forecast'!$D$8:$DT$200,MATCH($B18,'Volume forecast'!$B$8:$B$200,0),MATCH(EC$4,'Volume forecast'!$D$5:$DT$5,0)),0)</f>
        <v>0</v>
      </c>
      <c r="ED18" s="119">
        <f>IFERROR(INDEX('Volume forecast'!$D$8:$DT$200,MATCH($B18,'Volume forecast'!$B$8:$B$200,0),MATCH(ED$4,'Volume forecast'!$D$5:$DT$5,0)),0)</f>
        <v>0</v>
      </c>
      <c r="EE18" s="119">
        <f>IFERROR(INDEX('Volume forecast'!$D$8:$DT$200,MATCH($B18,'Volume forecast'!$B$8:$B$200,0),MATCH(EE$4,'Volume forecast'!$D$5:$DT$5,0)),0)</f>
        <v>0</v>
      </c>
      <c r="EF18" s="188">
        <f>IFERROR(INDEX('Volume forecast'!$D$8:$DT$200,MATCH($B18,'Volume forecast'!$B$8:$B$200,0),MATCH(EF$4,'Volume forecast'!$D$5:$DT$5,0)),0)</f>
        <v>0</v>
      </c>
      <c r="EG18" s="188">
        <f>IFERROR(INDEX('Volume forecast'!$D$8:$DT$200,MATCH($B18,'Volume forecast'!$B$8:$B$200,0),MATCH(EG$4,'Volume forecast'!$D$5:$DT$5,0)),0)</f>
        <v>0</v>
      </c>
      <c r="EH18" s="188">
        <f>IFERROR(INDEX('Volume forecast'!$D$8:$DT$200,MATCH($B18,'Volume forecast'!$B$8:$B$200,0),MATCH(EH$4,'Volume forecast'!$D$5:$DT$5,0)),0)</f>
        <v>0</v>
      </c>
      <c r="EI18" s="188">
        <f>IFERROR(INDEX('Volume forecast'!$D$8:$DT$200,MATCH($B18,'Volume forecast'!$B$8:$B$200,0),MATCH(EI$4,'Volume forecast'!$D$5:$DT$5,0)),0)</f>
        <v>0</v>
      </c>
      <c r="EJ18" s="138">
        <f>IFERROR(INDEX('Volume forecast'!$D$8:$DT$200,MATCH($B18,'Volume forecast'!$B$8:$B$200,0),MATCH(EJ$4,'Volume forecast'!$D$5:$DT$5,0)),0)</f>
        <v>0</v>
      </c>
      <c r="EK18" s="120">
        <f>IFERROR(INDEX('Volume forecast'!$D$8:$DT$200,MATCH($B18,'Volume forecast'!$B$8:$B$200,0),MATCH(EK$4,'Volume forecast'!$D$5:$DT$5,0)),0)</f>
        <v>0</v>
      </c>
      <c r="EL18" s="119">
        <f>IFERROR(INDEX('Volume forecast'!$D$8:$DT$200,MATCH($B18,'Volume forecast'!$B$8:$B$200,0),MATCH(EL$4,'Volume forecast'!$D$5:$DT$5,0)),0)</f>
        <v>0</v>
      </c>
      <c r="EM18" s="119">
        <f>IFERROR(INDEX('Volume forecast'!$D$8:$DT$200,MATCH($B18,'Volume forecast'!$B$8:$B$200,0),MATCH(EM$4,'Volume forecast'!$D$5:$DT$5,0)),0)</f>
        <v>0</v>
      </c>
      <c r="EN18" s="119">
        <f>IFERROR(INDEX('Volume forecast'!$D$8:$DT$200,MATCH($B18,'Volume forecast'!$B$8:$B$200,0),MATCH(EN$4,'Volume forecast'!$D$5:$DT$5,0)),0)</f>
        <v>0</v>
      </c>
      <c r="EO18" s="119">
        <f>IFERROR(INDEX('Volume forecast'!$D$8:$DT$200,MATCH($B18,'Volume forecast'!$B$8:$B$200,0),MATCH(EO$4,'Volume forecast'!$D$5:$DT$5,0)),0)</f>
        <v>0</v>
      </c>
      <c r="EP18" s="119">
        <f>IFERROR(INDEX('Volume forecast'!$D$8:$DT$200,MATCH($B18,'Volume forecast'!$B$8:$B$200,0),MATCH(EP$4,'Volume forecast'!$D$5:$DT$5,0)),0)</f>
        <v>0</v>
      </c>
      <c r="EQ18" s="119">
        <f>IFERROR(INDEX('Volume forecast'!$D$8:$DT$200,MATCH($B18,'Volume forecast'!$B$8:$B$200,0),MATCH(EQ$4,'Volume forecast'!$D$5:$DT$5,0)),0)</f>
        <v>0</v>
      </c>
      <c r="ER18" s="119">
        <f>IFERROR(INDEX('Volume forecast'!$D$8:$DT$200,MATCH($B18,'Volume forecast'!$B$8:$B$200,0),MATCH(ER$4,'Volume forecast'!$D$5:$DT$5,0)),0)</f>
        <v>0</v>
      </c>
      <c r="ES18" s="119">
        <f>IFERROR(INDEX('Volume forecast'!$D$8:$DT$200,MATCH($B18,'Volume forecast'!$B$8:$B$200,0),MATCH(ES$4,'Volume forecast'!$D$5:$DT$5,0)),0)</f>
        <v>0</v>
      </c>
      <c r="ET18" s="119">
        <f>IFERROR(INDEX('Volume forecast'!$D$8:$DT$200,MATCH($B18,'Volume forecast'!$B$8:$B$200,0),MATCH(ET$4,'Volume forecast'!$D$5:$DT$5,0)),0)</f>
        <v>0</v>
      </c>
      <c r="EU18" s="119">
        <f>IFERROR(INDEX('Volume forecast'!$D$8:$DT$200,MATCH($B18,'Volume forecast'!$B$8:$B$200,0),MATCH(EU$4,'Volume forecast'!$D$5:$DT$5,0)),0)</f>
        <v>0</v>
      </c>
      <c r="EV18" s="119">
        <f>IFERROR(INDEX('Volume forecast'!$D$8:$DT$200,MATCH($B18,'Volume forecast'!$B$8:$B$200,0),MATCH(EV$4,'Volume forecast'!$D$5:$DT$5,0)),0)</f>
        <v>0</v>
      </c>
      <c r="EW18" s="188">
        <f>IFERROR(INDEX('Volume forecast'!$D$8:$DT$200,MATCH($B18,'Volume forecast'!$B$8:$B$200,0),MATCH(EW$4,'Volume forecast'!$D$5:$DT$5,0)),0)</f>
        <v>0</v>
      </c>
      <c r="EX18" s="188">
        <f>IFERROR(INDEX('Volume forecast'!$D$8:$DT$200,MATCH($B18,'Volume forecast'!$B$8:$B$200,0),MATCH(EX$4,'Volume forecast'!$D$5:$DT$5,0)),0)</f>
        <v>0</v>
      </c>
      <c r="EY18" s="188">
        <f>IFERROR(INDEX('Volume forecast'!$D$8:$DT$200,MATCH($B18,'Volume forecast'!$B$8:$B$200,0),MATCH(EY$4,'Volume forecast'!$D$5:$DT$5,0)),0)</f>
        <v>0</v>
      </c>
      <c r="EZ18" s="188">
        <f>IFERROR(INDEX('Volume forecast'!$D$8:$DT$200,MATCH($B18,'Volume forecast'!$B$8:$B$200,0),MATCH(EZ$4,'Volume forecast'!$D$5:$DT$5,0)),0)</f>
        <v>0</v>
      </c>
      <c r="FA18" s="138">
        <f>IFERROR(INDEX('Volume forecast'!$D$8:$DT$200,MATCH($B18,'Volume forecast'!$B$8:$B$200,0),MATCH(FA$4,'Volume forecast'!$D$5:$DT$5,0)),0)</f>
        <v>0</v>
      </c>
      <c r="FB18" s="120">
        <f>IFERROR(INDEX('Volume forecast'!$D$8:$DT$200,MATCH($B18,'Volume forecast'!$B$8:$B$200,0),MATCH(FB$4,'Volume forecast'!$D$5:$DT$5,0)),0)</f>
        <v>0</v>
      </c>
      <c r="FC18" s="119">
        <f>IFERROR(INDEX('Volume forecast'!$D$8:$DT$200,MATCH($B18,'Volume forecast'!$B$8:$B$200,0),MATCH(FC$4,'Volume forecast'!$D$5:$DT$5,0)),0)</f>
        <v>0</v>
      </c>
      <c r="FD18" s="119">
        <f>IFERROR(INDEX('Volume forecast'!$D$8:$DT$200,MATCH($B18,'Volume forecast'!$B$8:$B$200,0),MATCH(FD$4,'Volume forecast'!$D$5:$DT$5,0)),0)</f>
        <v>0</v>
      </c>
      <c r="FE18" s="119">
        <f>IFERROR(INDEX('Volume forecast'!$D$8:$DT$200,MATCH($B18,'Volume forecast'!$B$8:$B$200,0),MATCH(FE$4,'Volume forecast'!$D$5:$DT$5,0)),0)</f>
        <v>0</v>
      </c>
      <c r="FF18" s="119">
        <f>IFERROR(INDEX('Volume forecast'!$D$8:$DT$200,MATCH($B18,'Volume forecast'!$B$8:$B$200,0),MATCH(FF$4,'Volume forecast'!$D$5:$DT$5,0)),0)</f>
        <v>0</v>
      </c>
      <c r="FG18" s="119">
        <f>IFERROR(INDEX('Volume forecast'!$D$8:$DT$200,MATCH($B18,'Volume forecast'!$B$8:$B$200,0),MATCH(FG$4,'Volume forecast'!$D$5:$DT$5,0)),0)</f>
        <v>0</v>
      </c>
      <c r="FH18" s="119">
        <f>IFERROR(INDEX('Volume forecast'!$D$8:$DT$200,MATCH($B18,'Volume forecast'!$B$8:$B$200,0),MATCH(FH$4,'Volume forecast'!$D$5:$DT$5,0)),0)</f>
        <v>0</v>
      </c>
      <c r="FI18" s="119">
        <f>IFERROR(INDEX('Volume forecast'!$D$8:$DT$200,MATCH($B18,'Volume forecast'!$B$8:$B$200,0),MATCH(FI$4,'Volume forecast'!$D$5:$DT$5,0)),0)</f>
        <v>0</v>
      </c>
      <c r="FJ18" s="119">
        <f>IFERROR(INDEX('Volume forecast'!$D$8:$DT$200,MATCH($B18,'Volume forecast'!$B$8:$B$200,0),MATCH(FJ$4,'Volume forecast'!$D$5:$DT$5,0)),0)</f>
        <v>0</v>
      </c>
      <c r="FK18" s="119">
        <f>IFERROR(INDEX('Volume forecast'!$D$8:$DT$200,MATCH($B18,'Volume forecast'!$B$8:$B$200,0),MATCH(FK$4,'Volume forecast'!$D$5:$DT$5,0)),0)</f>
        <v>0</v>
      </c>
      <c r="FL18" s="119">
        <f>IFERROR(INDEX('Volume forecast'!$D$8:$DT$200,MATCH($B18,'Volume forecast'!$B$8:$B$200,0),MATCH(FL$4,'Volume forecast'!$D$5:$DT$5,0)),0)</f>
        <v>0</v>
      </c>
      <c r="FM18" s="119">
        <f>IFERROR(INDEX('Volume forecast'!$D$8:$DT$200,MATCH($B18,'Volume forecast'!$B$8:$B$200,0),MATCH(FM$4,'Volume forecast'!$D$5:$DT$5,0)),0)</f>
        <v>0</v>
      </c>
      <c r="FN18" s="188">
        <f>IFERROR(INDEX('Volume forecast'!$D$8:$DT$200,MATCH($B18,'Volume forecast'!$B$8:$B$200,0),MATCH(FN$4,'Volume forecast'!$D$5:$DT$5,0)),0)</f>
        <v>0</v>
      </c>
      <c r="FO18" s="188">
        <f>IFERROR(INDEX('Volume forecast'!$D$8:$DT$200,MATCH($B18,'Volume forecast'!$B$8:$B$200,0),MATCH(FO$4,'Volume forecast'!$D$5:$DT$5,0)),0)</f>
        <v>0</v>
      </c>
      <c r="FP18" s="188">
        <f>IFERROR(INDEX('Volume forecast'!$D$8:$DT$200,MATCH($B18,'Volume forecast'!$B$8:$B$200,0),MATCH(FP$4,'Volume forecast'!$D$5:$DT$5,0)),0)</f>
        <v>0</v>
      </c>
      <c r="FQ18" s="188">
        <f>IFERROR(INDEX('Volume forecast'!$D$8:$DT$200,MATCH($B18,'Volume forecast'!$B$8:$B$200,0),MATCH(FQ$4,'Volume forecast'!$D$5:$DT$5,0)),0)</f>
        <v>0</v>
      </c>
      <c r="FR18" s="138">
        <f>IFERROR(INDEX('Volume forecast'!$D$8:$DT$200,MATCH($B18,'Volume forecast'!$B$8:$B$200,0),MATCH(FR$4,'Volume forecast'!$D$5:$DT$5,0)),0)</f>
        <v>0</v>
      </c>
      <c r="FS18" s="83">
        <f t="shared" si="23"/>
        <v>0</v>
      </c>
      <c r="FT18" s="82">
        <f t="shared" si="7"/>
        <v>0</v>
      </c>
      <c r="FU18" s="82">
        <f t="shared" si="8"/>
        <v>0</v>
      </c>
      <c r="FV18" s="82">
        <f t="shared" si="9"/>
        <v>0</v>
      </c>
      <c r="FW18" s="82">
        <f t="shared" si="10"/>
        <v>0</v>
      </c>
      <c r="FX18" s="82">
        <f t="shared" si="11"/>
        <v>0</v>
      </c>
      <c r="FY18" s="82">
        <f t="shared" si="12"/>
        <v>0</v>
      </c>
      <c r="FZ18" s="82">
        <f t="shared" si="13"/>
        <v>0</v>
      </c>
      <c r="GA18" s="82">
        <f t="shared" si="14"/>
        <v>0</v>
      </c>
      <c r="GB18" s="82">
        <f t="shared" si="15"/>
        <v>0</v>
      </c>
      <c r="GC18" s="82">
        <f t="shared" si="16"/>
        <v>0</v>
      </c>
      <c r="GD18" s="82">
        <f t="shared" si="17"/>
        <v>0</v>
      </c>
      <c r="GE18" s="82">
        <f t="shared" si="18"/>
        <v>13772.547103406177</v>
      </c>
      <c r="GF18" s="82">
        <f t="shared" si="19"/>
        <v>25414.064784104914</v>
      </c>
      <c r="GG18" s="82">
        <f t="shared" si="20"/>
        <v>50144.304103164381</v>
      </c>
      <c r="GH18" s="82">
        <f t="shared" si="21"/>
        <v>57187.494726534875</v>
      </c>
      <c r="GI18" s="82">
        <f t="shared" si="22"/>
        <v>62953.844850467605</v>
      </c>
      <c r="GJ18" s="84">
        <f t="shared" si="24"/>
        <v>13</v>
      </c>
    </row>
    <row r="19" spans="1:192" ht="13" x14ac:dyDescent="0.3">
      <c r="A19" s="116" t="str">
        <f>IF(ISNUMBER(SEARCH("low",'Volume forecast'!$A20)),"LV",IF(ISNUMBER(SEARCH("high",'Volume forecast'!$A20)),"HV",IF(ISNUMBER(SEARCH("sub",'Volume forecast'!$A20)),"ST","Unmetered")))</f>
        <v>LV</v>
      </c>
      <c r="B19" s="117" t="str">
        <f>'Volume forecast'!B20</f>
        <v>EA255</v>
      </c>
      <c r="C19" s="116" t="str">
        <f>'Volume forecast'!C20</f>
        <v>Small Business ToU w/Demand</v>
      </c>
      <c r="D19" s="118" t="s">
        <v>137</v>
      </c>
      <c r="E19" s="119">
        <f>IFERROR(INDEX('Volume forecast'!$D$8:$DT$200,MATCH($B19,'Volume forecast'!$B$8:$B$200,0),MATCH(E$4,'Volume forecast'!$D$5:$DT$5,0)),0)</f>
        <v>0</v>
      </c>
      <c r="F19" s="119">
        <f>IFERROR(INDEX('Volume forecast'!$D$8:$DT$200,MATCH($B19,'Volume forecast'!$B$8:$B$200,0),MATCH(F$4,'Volume forecast'!$D$5:$DT$5,0)),0)</f>
        <v>0</v>
      </c>
      <c r="G19" s="119">
        <f>IFERROR(INDEX('Volume forecast'!$D$8:$DT$200,MATCH($B19,'Volume forecast'!$B$8:$B$200,0),MATCH(G$4,'Volume forecast'!$D$5:$DT$5,0)),0)</f>
        <v>0</v>
      </c>
      <c r="H19" s="119">
        <f>IFERROR(INDEX('Volume forecast'!$D$8:$DT$200,MATCH($B19,'Volume forecast'!$B$8:$B$200,0),MATCH(H$4,'Volume forecast'!$D$5:$DT$5,0)),0)</f>
        <v>0</v>
      </c>
      <c r="I19" s="119">
        <f>IFERROR(INDEX('Volume forecast'!$D$8:$DT$200,MATCH($B19,'Volume forecast'!$B$8:$B$200,0),MATCH(I$4,'Volume forecast'!$D$5:$DT$5,0)),0)</f>
        <v>0</v>
      </c>
      <c r="J19" s="119">
        <f>IFERROR(INDEX('Volume forecast'!$D$8:$DT$200,MATCH($B19,'Volume forecast'!$B$8:$B$200,0),MATCH(J$4,'Volume forecast'!$D$5:$DT$5,0)),0)</f>
        <v>0</v>
      </c>
      <c r="K19" s="119">
        <f>IFERROR(INDEX('Volume forecast'!$D$8:$DT$200,MATCH($B19,'Volume forecast'!$B$8:$B$200,0),MATCH(K$4,'Volume forecast'!$D$5:$DT$5,0)),0)</f>
        <v>0</v>
      </c>
      <c r="L19" s="119">
        <f>IFERROR(INDEX('Volume forecast'!$D$8:$DT$200,MATCH($B19,'Volume forecast'!$B$8:$B$200,0),MATCH(L$4,'Volume forecast'!$D$5:$DT$5,0)),0)</f>
        <v>0</v>
      </c>
      <c r="M19" s="119">
        <f>IFERROR(INDEX('Volume forecast'!$D$8:$DT$200,MATCH($B19,'Volume forecast'!$B$8:$B$200,0),MATCH(M$4,'Volume forecast'!$D$5:$DT$5,0)),0)</f>
        <v>0</v>
      </c>
      <c r="N19" s="119">
        <f>IFERROR(INDEX('Volume forecast'!$D$8:$DT$200,MATCH($B19,'Volume forecast'!$B$8:$B$200,0),MATCH(N$4,'Volume forecast'!$D$5:$DT$5,0)),0)</f>
        <v>0</v>
      </c>
      <c r="O19" s="119">
        <f>IFERROR(INDEX('Volume forecast'!$D$8:$DT$200,MATCH($B19,'Volume forecast'!$B$8:$B$200,0),MATCH(O$4,'Volume forecast'!$D$5:$DT$5,0)),0)</f>
        <v>0</v>
      </c>
      <c r="P19" s="119">
        <f>IFERROR(INDEX('Volume forecast'!$D$8:$DT$200,MATCH($B19,'Volume forecast'!$B$8:$B$200,0),MATCH(P$4,'Volume forecast'!$D$5:$DT$5,0)),0)</f>
        <v>0</v>
      </c>
      <c r="Q19" s="119">
        <f>IFERROR(INDEX('Volume forecast'!$D$8:$DT$200,MATCH($B19,'Volume forecast'!$B$8:$B$200,0),MATCH(Q$4,'Volume forecast'!$D$5:$DT$5,0)),0)</f>
        <v>38.893150684931506</v>
      </c>
      <c r="R19" s="119">
        <f>IFERROR(INDEX('Volume forecast'!$D$8:$DT$200,MATCH($B19,'Volume forecast'!$B$8:$B$200,0),MATCH(R$4,'Volume forecast'!$D$5:$DT$5,0)),0)</f>
        <v>38.893150684931506</v>
      </c>
      <c r="S19" s="119">
        <f>IFERROR(INDEX('Volume forecast'!$D$8:$DT$200,MATCH($B19,'Volume forecast'!$B$8:$B$200,0),MATCH(S$4,'Volume forecast'!$D$5:$DT$5,0)),0)</f>
        <v>38.893150684931506</v>
      </c>
      <c r="T19" s="119">
        <f>IFERROR(INDEX('Volume forecast'!$D$8:$DT$200,MATCH($B19,'Volume forecast'!$B$8:$B$200,0),MATCH(T$4,'Volume forecast'!$D$5:$DT$5,0)),0)</f>
        <v>38.893150684931506</v>
      </c>
      <c r="U19" s="138">
        <f>IFERROR(INDEX('Volume forecast'!$D$8:$DT$200,MATCH($B19,'Volume forecast'!$B$8:$B$200,0),MATCH(U$4,'Volume forecast'!$D$5:$DT$5,0)),0)</f>
        <v>38.893150684931506</v>
      </c>
      <c r="V19" s="120">
        <f>IFERROR(INDEX('Volume forecast'!$D$8:$DT$200,MATCH($B19,'Volume forecast'!$B$8:$B$200,0),MATCH(V$4,'Volume forecast'!$D$5:$DT$5,0)),0)</f>
        <v>0</v>
      </c>
      <c r="W19" s="119">
        <f>IFERROR(INDEX('Volume forecast'!$D$8:$DT$200,MATCH($B19,'Volume forecast'!$B$8:$B$200,0),MATCH(W$4,'Volume forecast'!$D$5:$DT$5,0)),0)</f>
        <v>0</v>
      </c>
      <c r="X19" s="119">
        <f>IFERROR(INDEX('Volume forecast'!$D$8:$DT$200,MATCH($B19,'Volume forecast'!$B$8:$B$200,0),MATCH(X$4,'Volume forecast'!$D$5:$DT$5,0)),0)</f>
        <v>0</v>
      </c>
      <c r="Y19" s="119">
        <f>IFERROR(INDEX('Volume forecast'!$D$8:$DT$200,MATCH($B19,'Volume forecast'!$B$8:$B$200,0),MATCH(Y$4,'Volume forecast'!$D$5:$DT$5,0)),0)</f>
        <v>0</v>
      </c>
      <c r="Z19" s="119">
        <f>IFERROR(INDEX('Volume forecast'!$D$8:$DT$200,MATCH($B19,'Volume forecast'!$B$8:$B$200,0),MATCH(Z$4,'Volume forecast'!$D$5:$DT$5,0)),0)</f>
        <v>0</v>
      </c>
      <c r="AA19" s="119">
        <f>IFERROR(INDEX('Volume forecast'!$D$8:$DT$200,MATCH($B19,'Volume forecast'!$B$8:$B$200,0),MATCH(AA$4,'Volume forecast'!$D$5:$DT$5,0)),0)</f>
        <v>0</v>
      </c>
      <c r="AB19" s="119">
        <f>IFERROR(INDEX('Volume forecast'!$D$8:$DT$200,MATCH($B19,'Volume forecast'!$B$8:$B$200,0),MATCH(AB$4,'Volume forecast'!$D$5:$DT$5,0)),0)</f>
        <v>0</v>
      </c>
      <c r="AC19" s="119">
        <f>IFERROR(INDEX('Volume forecast'!$D$8:$DT$200,MATCH($B19,'Volume forecast'!$B$8:$B$200,0),MATCH(AC$4,'Volume forecast'!$D$5:$DT$5,0)),0)</f>
        <v>0</v>
      </c>
      <c r="AD19" s="119">
        <f>IFERROR(INDEX('Volume forecast'!$D$8:$DT$200,MATCH($B19,'Volume forecast'!$B$8:$B$200,0),MATCH(AD$4,'Volume forecast'!$D$5:$DT$5,0)),0)</f>
        <v>0</v>
      </c>
      <c r="AE19" s="119">
        <f>IFERROR(INDEX('Volume forecast'!$D$8:$DT$200,MATCH($B19,'Volume forecast'!$B$8:$B$200,0),MATCH(AE$4,'Volume forecast'!$D$5:$DT$5,0)),0)</f>
        <v>0</v>
      </c>
      <c r="AF19" s="119">
        <f>IFERROR(INDEX('Volume forecast'!$D$8:$DT$200,MATCH($B19,'Volume forecast'!$B$8:$B$200,0),MATCH(AF$4,'Volume forecast'!$D$5:$DT$5,0)),0)</f>
        <v>0</v>
      </c>
      <c r="AG19" s="119">
        <f>IFERROR(INDEX('Volume forecast'!$D$8:$DT$200,MATCH($B19,'Volume forecast'!$B$8:$B$200,0),MATCH(AG$4,'Volume forecast'!$D$5:$DT$5,0)),0)</f>
        <v>0</v>
      </c>
      <c r="AH19" s="119">
        <f>IFERROR(INDEX('Volume forecast'!$D$8:$DT$200,MATCH($B19,'Volume forecast'!$B$8:$B$200,0),MATCH(AH$4,'Volume forecast'!$D$5:$DT$5,0)),0)</f>
        <v>173.35337148275332</v>
      </c>
      <c r="AI19" s="119">
        <f>IFERROR(INDEX('Volume forecast'!$D$8:$DT$200,MATCH($B19,'Volume forecast'!$B$8:$B$200,0),MATCH(AI$4,'Volume forecast'!$D$5:$DT$5,0)),0)</f>
        <v>178.93083509335486</v>
      </c>
      <c r="AJ19" s="119">
        <f>IFERROR(INDEX('Volume forecast'!$D$8:$DT$200,MATCH($B19,'Volume forecast'!$B$8:$B$200,0),MATCH(AJ$4,'Volume forecast'!$D$5:$DT$5,0)),0)</f>
        <v>186.95907547812078</v>
      </c>
      <c r="AK19" s="119">
        <f>IFERROR(INDEX('Volume forecast'!$D$8:$DT$200,MATCH($B19,'Volume forecast'!$B$8:$B$200,0),MATCH(AK$4,'Volume forecast'!$D$5:$DT$5,0)),0)</f>
        <v>198.76744752999579</v>
      </c>
      <c r="AL19" s="138">
        <f>IFERROR(INDEX('Volume forecast'!$D$8:$DT$200,MATCH($B19,'Volume forecast'!$B$8:$B$200,0),MATCH(AL$4,'Volume forecast'!$D$5:$DT$5,0)),0)</f>
        <v>210.27621340838857</v>
      </c>
      <c r="AM19" s="120">
        <f>IFERROR(INDEX('Volume forecast'!$D$8:$DT$200,MATCH($B19,'Volume forecast'!$B$8:$B$200,0),MATCH(AM$4,'Volume forecast'!$D$5:$DT$5,0)),0)</f>
        <v>0</v>
      </c>
      <c r="AN19" s="119">
        <f>IFERROR(INDEX('Volume forecast'!$D$8:$DT$200,MATCH($B19,'Volume forecast'!$B$8:$B$200,0),MATCH(AN$4,'Volume forecast'!$D$5:$DT$5,0)),0)</f>
        <v>0</v>
      </c>
      <c r="AO19" s="119">
        <f>IFERROR(INDEX('Volume forecast'!$D$8:$DT$200,MATCH($B19,'Volume forecast'!$B$8:$B$200,0),MATCH(AO$4,'Volume forecast'!$D$5:$DT$5,0)),0)</f>
        <v>0</v>
      </c>
      <c r="AP19" s="119">
        <f>IFERROR(INDEX('Volume forecast'!$D$8:$DT$200,MATCH($B19,'Volume forecast'!$B$8:$B$200,0),MATCH(AP$4,'Volume forecast'!$D$5:$DT$5,0)),0)</f>
        <v>0</v>
      </c>
      <c r="AQ19" s="119">
        <f>IFERROR(INDEX('Volume forecast'!$D$8:$DT$200,MATCH($B19,'Volume forecast'!$B$8:$B$200,0),MATCH(AQ$4,'Volume forecast'!$D$5:$DT$5,0)),0)</f>
        <v>0</v>
      </c>
      <c r="AR19" s="119">
        <f>IFERROR(INDEX('Volume forecast'!$D$8:$DT$200,MATCH($B19,'Volume forecast'!$B$8:$B$200,0),MATCH(AR$4,'Volume forecast'!$D$5:$DT$5,0)),0)</f>
        <v>0</v>
      </c>
      <c r="AS19" s="119">
        <f>IFERROR(INDEX('Volume forecast'!$D$8:$DT$200,MATCH($B19,'Volume forecast'!$B$8:$B$200,0),MATCH(AS$4,'Volume forecast'!$D$5:$DT$5,0)),0)</f>
        <v>0</v>
      </c>
      <c r="AT19" s="119">
        <f>IFERROR(INDEX('Volume forecast'!$D$8:$DT$200,MATCH($B19,'Volume forecast'!$B$8:$B$200,0),MATCH(AT$4,'Volume forecast'!$D$5:$DT$5,0)),0)</f>
        <v>0</v>
      </c>
      <c r="AU19" s="119">
        <f>IFERROR(INDEX('Volume forecast'!$D$8:$DT$200,MATCH($B19,'Volume forecast'!$B$8:$B$200,0),MATCH(AU$4,'Volume forecast'!$D$5:$DT$5,0)),0)</f>
        <v>0</v>
      </c>
      <c r="AV19" s="119">
        <f>IFERROR(INDEX('Volume forecast'!$D$8:$DT$200,MATCH($B19,'Volume forecast'!$B$8:$B$200,0),MATCH(AV$4,'Volume forecast'!$D$5:$DT$5,0)),0)</f>
        <v>0</v>
      </c>
      <c r="AW19" s="119">
        <f>IFERROR(INDEX('Volume forecast'!$D$8:$DT$200,MATCH($B19,'Volume forecast'!$B$8:$B$200,0),MATCH(AW$4,'Volume forecast'!$D$5:$DT$5,0)),0)</f>
        <v>0</v>
      </c>
      <c r="AX19" s="119">
        <f>IFERROR(INDEX('Volume forecast'!$D$8:$DT$200,MATCH($B19,'Volume forecast'!$B$8:$B$200,0),MATCH(AX$4,'Volume forecast'!$D$5:$DT$5,0)),0)</f>
        <v>0</v>
      </c>
      <c r="AY19" s="119">
        <f>IFERROR(INDEX('Volume forecast'!$D$8:$DT$200,MATCH($B19,'Volume forecast'!$B$8:$B$200,0),MATCH(AY$4,'Volume forecast'!$D$5:$DT$5,0)),0)</f>
        <v>423.8911469412451</v>
      </c>
      <c r="AZ19" s="119">
        <f>IFERROR(INDEX('Volume forecast'!$D$8:$DT$200,MATCH($B19,'Volume forecast'!$B$8:$B$200,0),MATCH(AZ$4,'Volume forecast'!$D$5:$DT$5,0)),0)</f>
        <v>437.52940171932511</v>
      </c>
      <c r="BA19" s="119">
        <f>IFERROR(INDEX('Volume forecast'!$D$8:$DT$200,MATCH($B19,'Volume forecast'!$B$8:$B$200,0),MATCH(BA$4,'Volume forecast'!$D$5:$DT$5,0)),0)</f>
        <v>457.16040165610463</v>
      </c>
      <c r="BB19" s="119">
        <f>IFERROR(INDEX('Volume forecast'!$D$8:$DT$200,MATCH($B19,'Volume forecast'!$B$8:$B$200,0),MATCH(BB$4,'Volume forecast'!$D$5:$DT$5,0)),0)</f>
        <v>486.0347427188986</v>
      </c>
      <c r="BC19" s="138">
        <f>IFERROR(INDEX('Volume forecast'!$D$8:$DT$200,MATCH($B19,'Volume forecast'!$B$8:$B$200,0),MATCH(BC$4,'Volume forecast'!$D$5:$DT$5,0)),0)</f>
        <v>514.17647383345923</v>
      </c>
      <c r="BD19" s="120">
        <f>IFERROR(INDEX('Volume forecast'!$D$8:$DT$200,MATCH($B19,'Volume forecast'!$B$8:$B$200,0),MATCH(BD$4,'Volume forecast'!$D$5:$DT$5,0)),0)</f>
        <v>0</v>
      </c>
      <c r="BE19" s="119">
        <f>IFERROR(INDEX('Volume forecast'!$D$8:$DT$200,MATCH($B19,'Volume forecast'!$B$8:$B$200,0),MATCH(BE$4,'Volume forecast'!$D$5:$DT$5,0)),0)</f>
        <v>0</v>
      </c>
      <c r="BF19" s="119">
        <f>IFERROR(INDEX('Volume forecast'!$D$8:$DT$200,MATCH($B19,'Volume forecast'!$B$8:$B$200,0),MATCH(BF$4,'Volume forecast'!$D$5:$DT$5,0)),0)</f>
        <v>0</v>
      </c>
      <c r="BG19" s="119">
        <f>IFERROR(INDEX('Volume forecast'!$D$8:$DT$200,MATCH($B19,'Volume forecast'!$B$8:$B$200,0),MATCH(BG$4,'Volume forecast'!$D$5:$DT$5,0)),0)</f>
        <v>0</v>
      </c>
      <c r="BH19" s="119">
        <f>IFERROR(INDEX('Volume forecast'!$D$8:$DT$200,MATCH($B19,'Volume forecast'!$B$8:$B$200,0),MATCH(BH$4,'Volume forecast'!$D$5:$DT$5,0)),0)</f>
        <v>0</v>
      </c>
      <c r="BI19" s="119">
        <f>IFERROR(INDEX('Volume forecast'!$D$8:$DT$200,MATCH($B19,'Volume forecast'!$B$8:$B$200,0),MATCH(BI$4,'Volume forecast'!$D$5:$DT$5,0)),0)</f>
        <v>0</v>
      </c>
      <c r="BJ19" s="119">
        <f>IFERROR(INDEX('Volume forecast'!$D$8:$DT$200,MATCH($B19,'Volume forecast'!$B$8:$B$200,0),MATCH(BJ$4,'Volume forecast'!$D$5:$DT$5,0)),0)</f>
        <v>0</v>
      </c>
      <c r="BK19" s="119">
        <f>IFERROR(INDEX('Volume forecast'!$D$8:$DT$200,MATCH($B19,'Volume forecast'!$B$8:$B$200,0),MATCH(BK$4,'Volume forecast'!$D$5:$DT$5,0)),0)</f>
        <v>0</v>
      </c>
      <c r="BL19" s="119">
        <f>IFERROR(INDEX('Volume forecast'!$D$8:$DT$200,MATCH($B19,'Volume forecast'!$B$8:$B$200,0),MATCH(BL$4,'Volume forecast'!$D$5:$DT$5,0)),0)</f>
        <v>0</v>
      </c>
      <c r="BM19" s="119">
        <f>IFERROR(INDEX('Volume forecast'!$D$8:$DT$200,MATCH($B19,'Volume forecast'!$B$8:$B$200,0),MATCH(BM$4,'Volume forecast'!$D$5:$DT$5,0)),0)</f>
        <v>0</v>
      </c>
      <c r="BN19" s="119">
        <f>IFERROR(INDEX('Volume forecast'!$D$8:$DT$200,MATCH($B19,'Volume forecast'!$B$8:$B$200,0),MATCH(BN$4,'Volume forecast'!$D$5:$DT$5,0)),0)</f>
        <v>0</v>
      </c>
      <c r="BO19" s="119">
        <f>IFERROR(INDEX('Volume forecast'!$D$8:$DT$200,MATCH($B19,'Volume forecast'!$B$8:$B$200,0),MATCH(BO$4,'Volume forecast'!$D$5:$DT$5,0)),0)</f>
        <v>0</v>
      </c>
      <c r="BP19" s="119">
        <f>IFERROR(INDEX('Volume forecast'!$D$8:$DT$200,MATCH($B19,'Volume forecast'!$B$8:$B$200,0),MATCH(BP$4,'Volume forecast'!$D$5:$DT$5,0)),0)</f>
        <v>557.25408927289629</v>
      </c>
      <c r="BQ19" s="119">
        <f>IFERROR(INDEX('Volume forecast'!$D$8:$DT$200,MATCH($B19,'Volume forecast'!$B$8:$B$200,0),MATCH(BQ$4,'Volume forecast'!$D$5:$DT$5,0)),0)</f>
        <v>575.18315738500792</v>
      </c>
      <c r="BR19" s="119">
        <f>IFERROR(INDEX('Volume forecast'!$D$8:$DT$200,MATCH($B19,'Volume forecast'!$B$8:$B$200,0),MATCH(BR$4,'Volume forecast'!$D$5:$DT$5,0)),0)</f>
        <v>600.99038424082778</v>
      </c>
      <c r="BS19" s="119">
        <f>IFERROR(INDEX('Volume forecast'!$D$8:$DT$200,MATCH($B19,'Volume forecast'!$B$8:$B$200,0),MATCH(BS$4,'Volume forecast'!$D$5:$DT$5,0)),0)</f>
        <v>638.94905534874897</v>
      </c>
      <c r="BT19" s="138">
        <f>IFERROR(INDEX('Volume forecast'!$D$8:$DT$200,MATCH($B19,'Volume forecast'!$B$8:$B$200,0),MATCH(BT$4,'Volume forecast'!$D$5:$DT$5,0)),0)</f>
        <v>675.94462568789754</v>
      </c>
      <c r="BU19" s="120">
        <f>IFERROR(INDEX('Volume forecast'!$D$8:$DT$200,MATCH($B19,'Volume forecast'!$B$8:$B$200,0),MATCH(BU$4,'Volume forecast'!$D$5:$DT$5,0)),0)</f>
        <v>0</v>
      </c>
      <c r="BV19" s="119">
        <f>IFERROR(INDEX('Volume forecast'!$D$8:$DT$200,MATCH($B19,'Volume forecast'!$B$8:$B$200,0),MATCH(BV$4,'Volume forecast'!$D$5:$DT$5,0)),0)</f>
        <v>0</v>
      </c>
      <c r="BW19" s="119">
        <f>IFERROR(INDEX('Volume forecast'!$D$8:$DT$200,MATCH($B19,'Volume forecast'!$B$8:$B$200,0),MATCH(BW$4,'Volume forecast'!$D$5:$DT$5,0)),0)</f>
        <v>0</v>
      </c>
      <c r="BX19" s="119">
        <f>IFERROR(INDEX('Volume forecast'!$D$8:$DT$200,MATCH($B19,'Volume forecast'!$B$8:$B$200,0),MATCH(BX$4,'Volume forecast'!$D$5:$DT$5,0)),0)</f>
        <v>0</v>
      </c>
      <c r="BY19" s="119">
        <f>IFERROR(INDEX('Volume forecast'!$D$8:$DT$200,MATCH($B19,'Volume forecast'!$B$8:$B$200,0),MATCH(BY$4,'Volume forecast'!$D$5:$DT$5,0)),0)</f>
        <v>0</v>
      </c>
      <c r="BZ19" s="119">
        <f>IFERROR(INDEX('Volume forecast'!$D$8:$DT$200,MATCH($B19,'Volume forecast'!$B$8:$B$200,0),MATCH(BZ$4,'Volume forecast'!$D$5:$DT$5,0)),0)</f>
        <v>0</v>
      </c>
      <c r="CA19" s="119">
        <f>IFERROR(INDEX('Volume forecast'!$D$8:$DT$200,MATCH($B19,'Volume forecast'!$B$8:$B$200,0),MATCH(CA$4,'Volume forecast'!$D$5:$DT$5,0)),0)</f>
        <v>0</v>
      </c>
      <c r="CB19" s="119">
        <f>IFERROR(INDEX('Volume forecast'!$D$8:$DT$200,MATCH($B19,'Volume forecast'!$B$8:$B$200,0),MATCH(CB$4,'Volume forecast'!$D$5:$DT$5,0)),0)</f>
        <v>0</v>
      </c>
      <c r="CC19" s="119">
        <f>IFERROR(INDEX('Volume forecast'!$D$8:$DT$200,MATCH($B19,'Volume forecast'!$B$8:$B$200,0),MATCH(CC$4,'Volume forecast'!$D$5:$DT$5,0)),0)</f>
        <v>0</v>
      </c>
      <c r="CD19" s="119">
        <f>IFERROR(INDEX('Volume forecast'!$D$8:$DT$200,MATCH($B19,'Volume forecast'!$B$8:$B$200,0),MATCH(CD$4,'Volume forecast'!$D$5:$DT$5,0)),0)</f>
        <v>0</v>
      </c>
      <c r="CE19" s="119">
        <f>IFERROR(INDEX('Volume forecast'!$D$8:$DT$200,MATCH($B19,'Volume forecast'!$B$8:$B$200,0),MATCH(CE$4,'Volume forecast'!$D$5:$DT$5,0)),0)</f>
        <v>0</v>
      </c>
      <c r="CF19" s="119">
        <f>IFERROR(INDEX('Volume forecast'!$D$8:$DT$200,MATCH($B19,'Volume forecast'!$B$8:$B$200,0),MATCH(CF$4,'Volume forecast'!$D$5:$DT$5,0)),0)</f>
        <v>0</v>
      </c>
      <c r="CG19" s="188">
        <f>IFERROR(INDEX('Volume forecast'!$D$8:$DT$200,MATCH($B19,'Volume forecast'!$B$8:$B$200,0),MATCH(CG$4,'Volume forecast'!$D$5:$DT$5,0)),0)</f>
        <v>0</v>
      </c>
      <c r="CH19" s="188">
        <f>IFERROR(INDEX('Volume forecast'!$D$8:$DT$200,MATCH($B19,'Volume forecast'!$B$8:$B$200,0),MATCH(CH$4,'Volume forecast'!$D$5:$DT$5,0)),0)</f>
        <v>0</v>
      </c>
      <c r="CI19" s="188">
        <f>IFERROR(INDEX('Volume forecast'!$D$8:$DT$200,MATCH($B19,'Volume forecast'!$B$8:$B$200,0),MATCH(CI$4,'Volume forecast'!$D$5:$DT$5,0)),0)</f>
        <v>0</v>
      </c>
      <c r="CJ19" s="188">
        <f>IFERROR(INDEX('Volume forecast'!$D$8:$DT$200,MATCH($B19,'Volume forecast'!$B$8:$B$200,0),MATCH(CJ$4,'Volume forecast'!$D$5:$DT$5,0)),0)</f>
        <v>0</v>
      </c>
      <c r="CK19" s="138">
        <f>IFERROR(INDEX('Volume forecast'!$D$8:$DT$200,MATCH($B19,'Volume forecast'!$B$8:$B$200,0),MATCH(CK$4,'Volume forecast'!$D$5:$DT$5,0)),0)</f>
        <v>0</v>
      </c>
      <c r="CL19" s="120">
        <f>IFERROR(INDEX('Volume forecast'!$D$8:$DT$200,MATCH($B19,'Volume forecast'!$B$8:$B$200,0),MATCH(CL$4,'Volume forecast'!$D$5:$DT$5,0)),0)</f>
        <v>0</v>
      </c>
      <c r="CM19" s="119">
        <f>IFERROR(INDEX('Volume forecast'!$D$8:$DT$200,MATCH($B19,'Volume forecast'!$B$8:$B$200,0),MATCH(CM$4,'Volume forecast'!$D$5:$DT$5,0)),0)</f>
        <v>0</v>
      </c>
      <c r="CN19" s="119">
        <f>IFERROR(INDEX('Volume forecast'!$D$8:$DT$200,MATCH($B19,'Volume forecast'!$B$8:$B$200,0),MATCH(CN$4,'Volume forecast'!$D$5:$DT$5,0)),0)</f>
        <v>0</v>
      </c>
      <c r="CO19" s="119">
        <f>IFERROR(INDEX('Volume forecast'!$D$8:$DT$200,MATCH($B19,'Volume forecast'!$B$8:$B$200,0),MATCH(CO$4,'Volume forecast'!$D$5:$DT$5,0)),0)</f>
        <v>0</v>
      </c>
      <c r="CP19" s="119">
        <f>IFERROR(INDEX('Volume forecast'!$D$8:$DT$200,MATCH($B19,'Volume forecast'!$B$8:$B$200,0),MATCH(CP$4,'Volume forecast'!$D$5:$DT$5,0)),0)</f>
        <v>0</v>
      </c>
      <c r="CQ19" s="119">
        <f>IFERROR(INDEX('Volume forecast'!$D$8:$DT$200,MATCH($B19,'Volume forecast'!$B$8:$B$200,0),MATCH(CQ$4,'Volume forecast'!$D$5:$DT$5,0)),0)</f>
        <v>0</v>
      </c>
      <c r="CR19" s="119">
        <f>IFERROR(INDEX('Volume forecast'!$D$8:$DT$200,MATCH($B19,'Volume forecast'!$B$8:$B$200,0),MATCH(CR$4,'Volume forecast'!$D$5:$DT$5,0)),0)</f>
        <v>0</v>
      </c>
      <c r="CS19" s="119">
        <f>IFERROR(INDEX('Volume forecast'!$D$8:$DT$200,MATCH($B19,'Volume forecast'!$B$8:$B$200,0),MATCH(CS$4,'Volume forecast'!$D$5:$DT$5,0)),0)</f>
        <v>0</v>
      </c>
      <c r="CT19" s="119">
        <f>IFERROR(INDEX('Volume forecast'!$D$8:$DT$200,MATCH($B19,'Volume forecast'!$B$8:$B$200,0),MATCH(CT$4,'Volume forecast'!$D$5:$DT$5,0)),0)</f>
        <v>0</v>
      </c>
      <c r="CU19" s="119">
        <f>IFERROR(INDEX('Volume forecast'!$D$8:$DT$200,MATCH($B19,'Volume forecast'!$B$8:$B$200,0),MATCH(CU$4,'Volume forecast'!$D$5:$DT$5,0)),0)</f>
        <v>0</v>
      </c>
      <c r="CV19" s="119">
        <f>IFERROR(INDEX('Volume forecast'!$D$8:$DT$200,MATCH($B19,'Volume forecast'!$B$8:$B$200,0),MATCH(CV$4,'Volume forecast'!$D$5:$DT$5,0)),0)</f>
        <v>0</v>
      </c>
      <c r="CW19" s="119">
        <f>IFERROR(INDEX('Volume forecast'!$D$8:$DT$200,MATCH($B19,'Volume forecast'!$B$8:$B$200,0),MATCH(CW$4,'Volume forecast'!$D$5:$DT$5,0)),0)</f>
        <v>0</v>
      </c>
      <c r="CX19" s="188">
        <f>IFERROR(INDEX('Volume forecast'!$D$8:$DT$200,MATCH($B19,'Volume forecast'!$B$8:$B$200,0),MATCH(CX$4,'Volume forecast'!$D$5:$DT$5,0)),0)</f>
        <v>121272.93596321977</v>
      </c>
      <c r="CY19" s="188">
        <f>IFERROR(INDEX('Volume forecast'!$D$8:$DT$200,MATCH($B19,'Volume forecast'!$B$8:$B$200,0),MATCH(CY$4,'Volume forecast'!$D$5:$DT$5,0)),0)</f>
        <v>125174.76597379422</v>
      </c>
      <c r="CZ19" s="188">
        <f>IFERROR(INDEX('Volume forecast'!$D$8:$DT$200,MATCH($B19,'Volume forecast'!$B$8:$B$200,0),MATCH(CZ$4,'Volume forecast'!$D$5:$DT$5,0)),0)</f>
        <v>130791.08755872467</v>
      </c>
      <c r="DA19" s="188">
        <f>IFERROR(INDEX('Volume forecast'!$D$8:$DT$200,MATCH($B19,'Volume forecast'!$B$8:$B$200,0),MATCH(DA$4,'Volume forecast'!$D$5:$DT$5,0)),0)</f>
        <v>139051.8784243894</v>
      </c>
      <c r="DB19" s="138">
        <f>IFERROR(INDEX('Volume forecast'!$D$8:$DT$200,MATCH($B19,'Volume forecast'!$B$8:$B$200,0),MATCH(DB$4,'Volume forecast'!$D$5:$DT$5,0)),0)</f>
        <v>147103.07359554808</v>
      </c>
      <c r="DC19" s="120">
        <f>IFERROR(INDEX('Volume forecast'!$D$8:$DT$200,MATCH($B19,'Volume forecast'!$B$8:$B$200,0),MATCH(DC$4,'Volume forecast'!$D$5:$DT$5,0)),0)</f>
        <v>0</v>
      </c>
      <c r="DD19" s="119">
        <f>IFERROR(INDEX('Volume forecast'!$D$8:$DT$200,MATCH($B19,'Volume forecast'!$B$8:$B$200,0),MATCH(DD$4,'Volume forecast'!$D$5:$DT$5,0)),0)</f>
        <v>0</v>
      </c>
      <c r="DE19" s="119">
        <f>IFERROR(INDEX('Volume forecast'!$D$8:$DT$200,MATCH($B19,'Volume forecast'!$B$8:$B$200,0),MATCH(DE$4,'Volume forecast'!$D$5:$DT$5,0)),0)</f>
        <v>0</v>
      </c>
      <c r="DF19" s="119">
        <f>IFERROR(INDEX('Volume forecast'!$D$8:$DT$200,MATCH($B19,'Volume forecast'!$B$8:$B$200,0),MATCH(DF$4,'Volume forecast'!$D$5:$DT$5,0)),0)</f>
        <v>0</v>
      </c>
      <c r="DG19" s="119">
        <f>IFERROR(INDEX('Volume forecast'!$D$8:$DT$200,MATCH($B19,'Volume forecast'!$B$8:$B$200,0),MATCH(DG$4,'Volume forecast'!$D$5:$DT$5,0)),0)</f>
        <v>0</v>
      </c>
      <c r="DH19" s="119">
        <f>IFERROR(INDEX('Volume forecast'!$D$8:$DT$200,MATCH($B19,'Volume forecast'!$B$8:$B$200,0),MATCH(DH$4,'Volume forecast'!$D$5:$DT$5,0)),0)</f>
        <v>0</v>
      </c>
      <c r="DI19" s="119">
        <f>IFERROR(INDEX('Volume forecast'!$D$8:$DT$200,MATCH($B19,'Volume forecast'!$B$8:$B$200,0),MATCH(DI$4,'Volume forecast'!$D$5:$DT$5,0)),0)</f>
        <v>0</v>
      </c>
      <c r="DJ19" s="119">
        <f>IFERROR(INDEX('Volume forecast'!$D$8:$DT$200,MATCH($B19,'Volume forecast'!$B$8:$B$200,0),MATCH(DJ$4,'Volume forecast'!$D$5:$DT$5,0)),0)</f>
        <v>0</v>
      </c>
      <c r="DK19" s="119">
        <f>IFERROR(INDEX('Volume forecast'!$D$8:$DT$200,MATCH($B19,'Volume forecast'!$B$8:$B$200,0),MATCH(DK$4,'Volume forecast'!$D$5:$DT$5,0)),0)</f>
        <v>0</v>
      </c>
      <c r="DL19" s="119">
        <f>IFERROR(INDEX('Volume forecast'!$D$8:$DT$200,MATCH($B19,'Volume forecast'!$B$8:$B$200,0),MATCH(DL$4,'Volume forecast'!$D$5:$DT$5,0)),0)</f>
        <v>0</v>
      </c>
      <c r="DM19" s="119">
        <f>IFERROR(INDEX('Volume forecast'!$D$8:$DT$200,MATCH($B19,'Volume forecast'!$B$8:$B$200,0),MATCH(DM$4,'Volume forecast'!$D$5:$DT$5,0)),0)</f>
        <v>0</v>
      </c>
      <c r="DN19" s="119">
        <f>IFERROR(INDEX('Volume forecast'!$D$8:$DT$200,MATCH($B19,'Volume forecast'!$B$8:$B$200,0),MATCH(DN$4,'Volume forecast'!$D$5:$DT$5,0)),0)</f>
        <v>0</v>
      </c>
      <c r="DO19" s="188">
        <f>IFERROR(INDEX('Volume forecast'!$D$8:$DT$200,MATCH($B19,'Volume forecast'!$B$8:$B$200,0),MATCH(DO$4,'Volume forecast'!$D$5:$DT$5,0)),0)</f>
        <v>66679.470897608146</v>
      </c>
      <c r="DP19" s="188">
        <f>IFERROR(INDEX('Volume forecast'!$D$8:$DT$200,MATCH($B19,'Volume forecast'!$B$8:$B$200,0),MATCH(DP$4,'Volume forecast'!$D$5:$DT$5,0)),0)</f>
        <v>68824.813208083899</v>
      </c>
      <c r="DQ19" s="188">
        <f>IFERROR(INDEX('Volume forecast'!$D$8:$DT$200,MATCH($B19,'Volume forecast'!$B$8:$B$200,0),MATCH(DQ$4,'Volume forecast'!$D$5:$DT$5,0)),0)</f>
        <v>71912.834032347251</v>
      </c>
      <c r="DR19" s="188">
        <f>IFERROR(INDEX('Volume forecast'!$D$8:$DT$200,MATCH($B19,'Volume forecast'!$B$8:$B$200,0),MATCH(DR$4,'Volume forecast'!$D$5:$DT$5,0)),0)</f>
        <v>76454.862801943236</v>
      </c>
      <c r="DS19" s="138">
        <f>IFERROR(INDEX('Volume forecast'!$D$8:$DT$200,MATCH($B19,'Volume forecast'!$B$8:$B$200,0),MATCH(DS$4,'Volume forecast'!$D$5:$DT$5,0)),0)</f>
        <v>80881.649618327865</v>
      </c>
      <c r="DT19" s="120">
        <f>IFERROR(INDEX('Volume forecast'!$D$8:$DT$200,MATCH($B19,'Volume forecast'!$B$8:$B$200,0),MATCH(DT$4,'Volume forecast'!$D$5:$DT$5,0)),0)</f>
        <v>0</v>
      </c>
      <c r="DU19" s="119">
        <f>IFERROR(INDEX('Volume forecast'!$D$8:$DT$200,MATCH($B19,'Volume forecast'!$B$8:$B$200,0),MATCH(DU$4,'Volume forecast'!$D$5:$DT$5,0)),0)</f>
        <v>0</v>
      </c>
      <c r="DV19" s="119">
        <f>IFERROR(INDEX('Volume forecast'!$D$8:$DT$200,MATCH($B19,'Volume forecast'!$B$8:$B$200,0),MATCH(DV$4,'Volume forecast'!$D$5:$DT$5,0)),0)</f>
        <v>0</v>
      </c>
      <c r="DW19" s="119">
        <f>IFERROR(INDEX('Volume forecast'!$D$8:$DT$200,MATCH($B19,'Volume forecast'!$B$8:$B$200,0),MATCH(DW$4,'Volume forecast'!$D$5:$DT$5,0)),0)</f>
        <v>0</v>
      </c>
      <c r="DX19" s="119">
        <f>IFERROR(INDEX('Volume forecast'!$D$8:$DT$200,MATCH($B19,'Volume forecast'!$B$8:$B$200,0),MATCH(DX$4,'Volume forecast'!$D$5:$DT$5,0)),0)</f>
        <v>0</v>
      </c>
      <c r="DY19" s="119">
        <f>IFERROR(INDEX('Volume forecast'!$D$8:$DT$200,MATCH($B19,'Volume forecast'!$B$8:$B$200,0),MATCH(DY$4,'Volume forecast'!$D$5:$DT$5,0)),0)</f>
        <v>0</v>
      </c>
      <c r="DZ19" s="119">
        <f>IFERROR(INDEX('Volume forecast'!$D$8:$DT$200,MATCH($B19,'Volume forecast'!$B$8:$B$200,0),MATCH(DZ$4,'Volume forecast'!$D$5:$DT$5,0)),0)</f>
        <v>0</v>
      </c>
      <c r="EA19" s="119">
        <f>IFERROR(INDEX('Volume forecast'!$D$8:$DT$200,MATCH($B19,'Volume forecast'!$B$8:$B$200,0),MATCH(EA$4,'Volume forecast'!$D$5:$DT$5,0)),0)</f>
        <v>0</v>
      </c>
      <c r="EB19" s="119">
        <f>IFERROR(INDEX('Volume forecast'!$D$8:$DT$200,MATCH($B19,'Volume forecast'!$B$8:$B$200,0),MATCH(EB$4,'Volume forecast'!$D$5:$DT$5,0)),0)</f>
        <v>0</v>
      </c>
      <c r="EC19" s="119">
        <f>IFERROR(INDEX('Volume forecast'!$D$8:$DT$200,MATCH($B19,'Volume forecast'!$B$8:$B$200,0),MATCH(EC$4,'Volume forecast'!$D$5:$DT$5,0)),0)</f>
        <v>0</v>
      </c>
      <c r="ED19" s="119">
        <f>IFERROR(INDEX('Volume forecast'!$D$8:$DT$200,MATCH($B19,'Volume forecast'!$B$8:$B$200,0),MATCH(ED$4,'Volume forecast'!$D$5:$DT$5,0)),0)</f>
        <v>0</v>
      </c>
      <c r="EE19" s="119">
        <f>IFERROR(INDEX('Volume forecast'!$D$8:$DT$200,MATCH($B19,'Volume forecast'!$B$8:$B$200,0),MATCH(EE$4,'Volume forecast'!$D$5:$DT$5,0)),0)</f>
        <v>0</v>
      </c>
      <c r="EF19" s="188">
        <f>IFERROR(INDEX('Volume forecast'!$D$8:$DT$200,MATCH($B19,'Volume forecast'!$B$8:$B$200,0),MATCH(EF$4,'Volume forecast'!$D$5:$DT$5,0)),0)</f>
        <v>0</v>
      </c>
      <c r="EG19" s="188">
        <f>IFERROR(INDEX('Volume forecast'!$D$8:$DT$200,MATCH($B19,'Volume forecast'!$B$8:$B$200,0),MATCH(EG$4,'Volume forecast'!$D$5:$DT$5,0)),0)</f>
        <v>0</v>
      </c>
      <c r="EH19" s="188">
        <f>IFERROR(INDEX('Volume forecast'!$D$8:$DT$200,MATCH($B19,'Volume forecast'!$B$8:$B$200,0),MATCH(EH$4,'Volume forecast'!$D$5:$DT$5,0)),0)</f>
        <v>0</v>
      </c>
      <c r="EI19" s="188">
        <f>IFERROR(INDEX('Volume forecast'!$D$8:$DT$200,MATCH($B19,'Volume forecast'!$B$8:$B$200,0),MATCH(EI$4,'Volume forecast'!$D$5:$DT$5,0)),0)</f>
        <v>0</v>
      </c>
      <c r="EJ19" s="138">
        <f>IFERROR(INDEX('Volume forecast'!$D$8:$DT$200,MATCH($B19,'Volume forecast'!$B$8:$B$200,0),MATCH(EJ$4,'Volume forecast'!$D$5:$DT$5,0)),0)</f>
        <v>0</v>
      </c>
      <c r="EK19" s="120">
        <f>IFERROR(INDEX('Volume forecast'!$D$8:$DT$200,MATCH($B19,'Volume forecast'!$B$8:$B$200,0),MATCH(EK$4,'Volume forecast'!$D$5:$DT$5,0)),0)</f>
        <v>0</v>
      </c>
      <c r="EL19" s="119">
        <f>IFERROR(INDEX('Volume forecast'!$D$8:$DT$200,MATCH($B19,'Volume forecast'!$B$8:$B$200,0),MATCH(EL$4,'Volume forecast'!$D$5:$DT$5,0)),0)</f>
        <v>0</v>
      </c>
      <c r="EM19" s="119">
        <f>IFERROR(INDEX('Volume forecast'!$D$8:$DT$200,MATCH($B19,'Volume forecast'!$B$8:$B$200,0),MATCH(EM$4,'Volume forecast'!$D$5:$DT$5,0)),0)</f>
        <v>0</v>
      </c>
      <c r="EN19" s="119">
        <f>IFERROR(INDEX('Volume forecast'!$D$8:$DT$200,MATCH($B19,'Volume forecast'!$B$8:$B$200,0),MATCH(EN$4,'Volume forecast'!$D$5:$DT$5,0)),0)</f>
        <v>0</v>
      </c>
      <c r="EO19" s="119">
        <f>IFERROR(INDEX('Volume forecast'!$D$8:$DT$200,MATCH($B19,'Volume forecast'!$B$8:$B$200,0),MATCH(EO$4,'Volume forecast'!$D$5:$DT$5,0)),0)</f>
        <v>0</v>
      </c>
      <c r="EP19" s="119">
        <f>IFERROR(INDEX('Volume forecast'!$D$8:$DT$200,MATCH($B19,'Volume forecast'!$B$8:$B$200,0),MATCH(EP$4,'Volume forecast'!$D$5:$DT$5,0)),0)</f>
        <v>0</v>
      </c>
      <c r="EQ19" s="119">
        <f>IFERROR(INDEX('Volume forecast'!$D$8:$DT$200,MATCH($B19,'Volume forecast'!$B$8:$B$200,0),MATCH(EQ$4,'Volume forecast'!$D$5:$DT$5,0)),0)</f>
        <v>0</v>
      </c>
      <c r="ER19" s="119">
        <f>IFERROR(INDEX('Volume forecast'!$D$8:$DT$200,MATCH($B19,'Volume forecast'!$B$8:$B$200,0),MATCH(ER$4,'Volume forecast'!$D$5:$DT$5,0)),0)</f>
        <v>0</v>
      </c>
      <c r="ES19" s="119">
        <f>IFERROR(INDEX('Volume forecast'!$D$8:$DT$200,MATCH($B19,'Volume forecast'!$B$8:$B$200,0),MATCH(ES$4,'Volume forecast'!$D$5:$DT$5,0)),0)</f>
        <v>0</v>
      </c>
      <c r="ET19" s="119">
        <f>IFERROR(INDEX('Volume forecast'!$D$8:$DT$200,MATCH($B19,'Volume forecast'!$B$8:$B$200,0),MATCH(ET$4,'Volume forecast'!$D$5:$DT$5,0)),0)</f>
        <v>0</v>
      </c>
      <c r="EU19" s="119">
        <f>IFERROR(INDEX('Volume forecast'!$D$8:$DT$200,MATCH($B19,'Volume forecast'!$B$8:$B$200,0),MATCH(EU$4,'Volume forecast'!$D$5:$DT$5,0)),0)</f>
        <v>0</v>
      </c>
      <c r="EV19" s="119">
        <f>IFERROR(INDEX('Volume forecast'!$D$8:$DT$200,MATCH($B19,'Volume forecast'!$B$8:$B$200,0),MATCH(EV$4,'Volume forecast'!$D$5:$DT$5,0)),0)</f>
        <v>0</v>
      </c>
      <c r="EW19" s="188">
        <f>IFERROR(INDEX('Volume forecast'!$D$8:$DT$200,MATCH($B19,'Volume forecast'!$B$8:$B$200,0),MATCH(EW$4,'Volume forecast'!$D$5:$DT$5,0)),0)</f>
        <v>0</v>
      </c>
      <c r="EX19" s="188">
        <f>IFERROR(INDEX('Volume forecast'!$D$8:$DT$200,MATCH($B19,'Volume forecast'!$B$8:$B$200,0),MATCH(EX$4,'Volume forecast'!$D$5:$DT$5,0)),0)</f>
        <v>0</v>
      </c>
      <c r="EY19" s="188">
        <f>IFERROR(INDEX('Volume forecast'!$D$8:$DT$200,MATCH($B19,'Volume forecast'!$B$8:$B$200,0),MATCH(EY$4,'Volume forecast'!$D$5:$DT$5,0)),0)</f>
        <v>0</v>
      </c>
      <c r="EZ19" s="188">
        <f>IFERROR(INDEX('Volume forecast'!$D$8:$DT$200,MATCH($B19,'Volume forecast'!$B$8:$B$200,0),MATCH(EZ$4,'Volume forecast'!$D$5:$DT$5,0)),0)</f>
        <v>0</v>
      </c>
      <c r="FA19" s="138">
        <f>IFERROR(INDEX('Volume forecast'!$D$8:$DT$200,MATCH($B19,'Volume forecast'!$B$8:$B$200,0),MATCH(FA$4,'Volume forecast'!$D$5:$DT$5,0)),0)</f>
        <v>0</v>
      </c>
      <c r="FB19" s="120">
        <f>IFERROR(INDEX('Volume forecast'!$D$8:$DT$200,MATCH($B19,'Volume forecast'!$B$8:$B$200,0),MATCH(FB$4,'Volume forecast'!$D$5:$DT$5,0)),0)</f>
        <v>0</v>
      </c>
      <c r="FC19" s="119">
        <f>IFERROR(INDEX('Volume forecast'!$D$8:$DT$200,MATCH($B19,'Volume forecast'!$B$8:$B$200,0),MATCH(FC$4,'Volume forecast'!$D$5:$DT$5,0)),0)</f>
        <v>0</v>
      </c>
      <c r="FD19" s="119">
        <f>IFERROR(INDEX('Volume forecast'!$D$8:$DT$200,MATCH($B19,'Volume forecast'!$B$8:$B$200,0),MATCH(FD$4,'Volume forecast'!$D$5:$DT$5,0)),0)</f>
        <v>0</v>
      </c>
      <c r="FE19" s="119">
        <f>IFERROR(INDEX('Volume forecast'!$D$8:$DT$200,MATCH($B19,'Volume forecast'!$B$8:$B$200,0),MATCH(FE$4,'Volume forecast'!$D$5:$DT$5,0)),0)</f>
        <v>0</v>
      </c>
      <c r="FF19" s="119">
        <f>IFERROR(INDEX('Volume forecast'!$D$8:$DT$200,MATCH($B19,'Volume forecast'!$B$8:$B$200,0),MATCH(FF$4,'Volume forecast'!$D$5:$DT$5,0)),0)</f>
        <v>0</v>
      </c>
      <c r="FG19" s="119">
        <f>IFERROR(INDEX('Volume forecast'!$D$8:$DT$200,MATCH($B19,'Volume forecast'!$B$8:$B$200,0),MATCH(FG$4,'Volume forecast'!$D$5:$DT$5,0)),0)</f>
        <v>0</v>
      </c>
      <c r="FH19" s="119">
        <f>IFERROR(INDEX('Volume forecast'!$D$8:$DT$200,MATCH($B19,'Volume forecast'!$B$8:$B$200,0),MATCH(FH$4,'Volume forecast'!$D$5:$DT$5,0)),0)</f>
        <v>0</v>
      </c>
      <c r="FI19" s="119">
        <f>IFERROR(INDEX('Volume forecast'!$D$8:$DT$200,MATCH($B19,'Volume forecast'!$B$8:$B$200,0),MATCH(FI$4,'Volume forecast'!$D$5:$DT$5,0)),0)</f>
        <v>0</v>
      </c>
      <c r="FJ19" s="119">
        <f>IFERROR(INDEX('Volume forecast'!$D$8:$DT$200,MATCH($B19,'Volume forecast'!$B$8:$B$200,0),MATCH(FJ$4,'Volume forecast'!$D$5:$DT$5,0)),0)</f>
        <v>0</v>
      </c>
      <c r="FK19" s="119">
        <f>IFERROR(INDEX('Volume forecast'!$D$8:$DT$200,MATCH($B19,'Volume forecast'!$B$8:$B$200,0),MATCH(FK$4,'Volume forecast'!$D$5:$DT$5,0)),0)</f>
        <v>0</v>
      </c>
      <c r="FL19" s="119">
        <f>IFERROR(INDEX('Volume forecast'!$D$8:$DT$200,MATCH($B19,'Volume forecast'!$B$8:$B$200,0),MATCH(FL$4,'Volume forecast'!$D$5:$DT$5,0)),0)</f>
        <v>0</v>
      </c>
      <c r="FM19" s="119">
        <f>IFERROR(INDEX('Volume forecast'!$D$8:$DT$200,MATCH($B19,'Volume forecast'!$B$8:$B$200,0),MATCH(FM$4,'Volume forecast'!$D$5:$DT$5,0)),0)</f>
        <v>0</v>
      </c>
      <c r="FN19" s="188">
        <f>IFERROR(INDEX('Volume forecast'!$D$8:$DT$200,MATCH($B19,'Volume forecast'!$B$8:$B$200,0),MATCH(FN$4,'Volume forecast'!$D$5:$DT$5,0)),0)</f>
        <v>0</v>
      </c>
      <c r="FO19" s="188">
        <f>IFERROR(INDEX('Volume forecast'!$D$8:$DT$200,MATCH($B19,'Volume forecast'!$B$8:$B$200,0),MATCH(FO$4,'Volume forecast'!$D$5:$DT$5,0)),0)</f>
        <v>0</v>
      </c>
      <c r="FP19" s="188">
        <f>IFERROR(INDEX('Volume forecast'!$D$8:$DT$200,MATCH($B19,'Volume forecast'!$B$8:$B$200,0),MATCH(FP$4,'Volume forecast'!$D$5:$DT$5,0)),0)</f>
        <v>0</v>
      </c>
      <c r="FQ19" s="188">
        <f>IFERROR(INDEX('Volume forecast'!$D$8:$DT$200,MATCH($B19,'Volume forecast'!$B$8:$B$200,0),MATCH(FQ$4,'Volume forecast'!$D$5:$DT$5,0)),0)</f>
        <v>0</v>
      </c>
      <c r="FR19" s="138">
        <f>IFERROR(INDEX('Volume forecast'!$D$8:$DT$200,MATCH($B19,'Volume forecast'!$B$8:$B$200,0),MATCH(FR$4,'Volume forecast'!$D$5:$DT$5,0)),0)</f>
        <v>0</v>
      </c>
      <c r="FS19" s="83">
        <f t="shared" si="23"/>
        <v>0</v>
      </c>
      <c r="FT19" s="82">
        <f t="shared" si="7"/>
        <v>0</v>
      </c>
      <c r="FU19" s="82">
        <f t="shared" si="8"/>
        <v>0</v>
      </c>
      <c r="FV19" s="82">
        <f t="shared" si="9"/>
        <v>0</v>
      </c>
      <c r="FW19" s="82">
        <f t="shared" si="10"/>
        <v>0</v>
      </c>
      <c r="FX19" s="82">
        <f t="shared" si="11"/>
        <v>0</v>
      </c>
      <c r="FY19" s="82">
        <f t="shared" si="12"/>
        <v>0</v>
      </c>
      <c r="FZ19" s="82">
        <f t="shared" si="13"/>
        <v>0</v>
      </c>
      <c r="GA19" s="82">
        <f t="shared" si="14"/>
        <v>0</v>
      </c>
      <c r="GB19" s="82">
        <f t="shared" si="15"/>
        <v>0</v>
      </c>
      <c r="GC19" s="82">
        <f t="shared" si="16"/>
        <v>0</v>
      </c>
      <c r="GD19" s="82">
        <f t="shared" si="17"/>
        <v>0</v>
      </c>
      <c r="GE19" s="82">
        <f t="shared" si="18"/>
        <v>1154.4986076968949</v>
      </c>
      <c r="GF19" s="82">
        <f t="shared" si="19"/>
        <v>1191.6433941976879</v>
      </c>
      <c r="GG19" s="82">
        <f t="shared" si="20"/>
        <v>1245.1098613750532</v>
      </c>
      <c r="GH19" s="82">
        <f t="shared" si="21"/>
        <v>1323.7512455976434</v>
      </c>
      <c r="GI19" s="82">
        <f t="shared" si="22"/>
        <v>1400.3973129297453</v>
      </c>
      <c r="GJ19" s="84">
        <f t="shared" si="24"/>
        <v>14</v>
      </c>
    </row>
    <row r="20" spans="1:192" ht="13" x14ac:dyDescent="0.3">
      <c r="A20" s="116" t="str">
        <f>IF(ISNUMBER(SEARCH("low",'Volume forecast'!$A21)),"LV",IF(ISNUMBER(SEARCH("high",'Volume forecast'!$A21)),"HV",IF(ISNUMBER(SEARCH("sub",'Volume forecast'!$A21)),"ST","Unmetered")))</f>
        <v>LV</v>
      </c>
      <c r="B20" s="117" t="str">
        <f>'Volume forecast'!B21</f>
        <v>EA256</v>
      </c>
      <c r="C20" s="116" t="str">
        <f>'Volume forecast'!C21</f>
        <v>Business Demand</v>
      </c>
      <c r="D20" s="118" t="s">
        <v>137</v>
      </c>
      <c r="E20" s="119">
        <f>IFERROR(INDEX('Volume forecast'!$D$8:$DT$200,MATCH($B20,'Volume forecast'!$B$8:$B$200,0),MATCH(E$4,'Volume forecast'!$D$5:$DT$5,0)),0)</f>
        <v>0</v>
      </c>
      <c r="F20" s="119">
        <f>IFERROR(INDEX('Volume forecast'!$D$8:$DT$200,MATCH($B20,'Volume forecast'!$B$8:$B$200,0),MATCH(F$4,'Volume forecast'!$D$5:$DT$5,0)),0)</f>
        <v>0</v>
      </c>
      <c r="G20" s="119">
        <f>IFERROR(INDEX('Volume forecast'!$D$8:$DT$200,MATCH($B20,'Volume forecast'!$B$8:$B$200,0),MATCH(G$4,'Volume forecast'!$D$5:$DT$5,0)),0)</f>
        <v>0</v>
      </c>
      <c r="H20" s="119">
        <f>IFERROR(INDEX('Volume forecast'!$D$8:$DT$200,MATCH($B20,'Volume forecast'!$B$8:$B$200,0),MATCH(H$4,'Volume forecast'!$D$5:$DT$5,0)),0)</f>
        <v>0</v>
      </c>
      <c r="I20" s="119">
        <f>IFERROR(INDEX('Volume forecast'!$D$8:$DT$200,MATCH($B20,'Volume forecast'!$B$8:$B$200,0),MATCH(I$4,'Volume forecast'!$D$5:$DT$5,0)),0)</f>
        <v>0</v>
      </c>
      <c r="J20" s="119">
        <f>IFERROR(INDEX('Volume forecast'!$D$8:$DT$200,MATCH($B20,'Volume forecast'!$B$8:$B$200,0),MATCH(J$4,'Volume forecast'!$D$5:$DT$5,0)),0)</f>
        <v>0</v>
      </c>
      <c r="K20" s="119">
        <f>IFERROR(INDEX('Volume forecast'!$D$8:$DT$200,MATCH($B20,'Volume forecast'!$B$8:$B$200,0),MATCH(K$4,'Volume forecast'!$D$5:$DT$5,0)),0)</f>
        <v>0</v>
      </c>
      <c r="L20" s="119">
        <f>IFERROR(INDEX('Volume forecast'!$D$8:$DT$200,MATCH($B20,'Volume forecast'!$B$8:$B$200,0),MATCH(L$4,'Volume forecast'!$D$5:$DT$5,0)),0)</f>
        <v>0</v>
      </c>
      <c r="M20" s="119">
        <f>IFERROR(INDEX('Volume forecast'!$D$8:$DT$200,MATCH($B20,'Volume forecast'!$B$8:$B$200,0),MATCH(M$4,'Volume forecast'!$D$5:$DT$5,0)),0)</f>
        <v>0</v>
      </c>
      <c r="N20" s="119">
        <f>IFERROR(INDEX('Volume forecast'!$D$8:$DT$200,MATCH($B20,'Volume forecast'!$B$8:$B$200,0),MATCH(N$4,'Volume forecast'!$D$5:$DT$5,0)),0)</f>
        <v>0</v>
      </c>
      <c r="O20" s="119">
        <f>IFERROR(INDEX('Volume forecast'!$D$8:$DT$200,MATCH($B20,'Volume forecast'!$B$8:$B$200,0),MATCH(O$4,'Volume forecast'!$D$5:$DT$5,0)),0)</f>
        <v>0</v>
      </c>
      <c r="P20" s="119">
        <f>IFERROR(INDEX('Volume forecast'!$D$8:$DT$200,MATCH($B20,'Volume forecast'!$B$8:$B$200,0),MATCH(P$4,'Volume forecast'!$D$5:$DT$5,0)),0)</f>
        <v>0</v>
      </c>
      <c r="Q20" s="119">
        <f>IFERROR(INDEX('Volume forecast'!$D$8:$DT$200,MATCH($B20,'Volume forecast'!$B$8:$B$200,0),MATCH(Q$4,'Volume forecast'!$D$5:$DT$5,0)),0)</f>
        <v>16238.743814639127</v>
      </c>
      <c r="R20" s="119">
        <f>IFERROR(INDEX('Volume forecast'!$D$8:$DT$200,MATCH($B20,'Volume forecast'!$B$8:$B$200,0),MATCH(R$4,'Volume forecast'!$D$5:$DT$5,0)),0)</f>
        <v>20605.902493962829</v>
      </c>
      <c r="S20" s="119">
        <f>IFERROR(INDEX('Volume forecast'!$D$8:$DT$200,MATCH($B20,'Volume forecast'!$B$8:$B$200,0),MATCH(S$4,'Volume forecast'!$D$5:$DT$5,0)),0)</f>
        <v>26549.047423717813</v>
      </c>
      <c r="T20" s="119">
        <f>IFERROR(INDEX('Volume forecast'!$D$8:$DT$200,MATCH($B20,'Volume forecast'!$B$8:$B$200,0),MATCH(T$4,'Volume forecast'!$D$5:$DT$5,0)),0)</f>
        <v>35644.16485433538</v>
      </c>
      <c r="U20" s="138">
        <f>IFERROR(INDEX('Volume forecast'!$D$8:$DT$200,MATCH($B20,'Volume forecast'!$B$8:$B$200,0),MATCH(U$4,'Volume forecast'!$D$5:$DT$5,0)),0)</f>
        <v>44739.282284952948</v>
      </c>
      <c r="V20" s="120">
        <f>IFERROR(INDEX('Volume forecast'!$D$8:$DT$200,MATCH($B20,'Volume forecast'!$B$8:$B$200,0),MATCH(V$4,'Volume forecast'!$D$5:$DT$5,0)),0)</f>
        <v>0</v>
      </c>
      <c r="W20" s="119">
        <f>IFERROR(INDEX('Volume forecast'!$D$8:$DT$200,MATCH($B20,'Volume forecast'!$B$8:$B$200,0),MATCH(W$4,'Volume forecast'!$D$5:$DT$5,0)),0)</f>
        <v>0</v>
      </c>
      <c r="X20" s="119">
        <f>IFERROR(INDEX('Volume forecast'!$D$8:$DT$200,MATCH($B20,'Volume forecast'!$B$8:$B$200,0),MATCH(X$4,'Volume forecast'!$D$5:$DT$5,0)),0)</f>
        <v>0</v>
      </c>
      <c r="Y20" s="119">
        <f>IFERROR(INDEX('Volume forecast'!$D$8:$DT$200,MATCH($B20,'Volume forecast'!$B$8:$B$200,0),MATCH(Y$4,'Volume forecast'!$D$5:$DT$5,0)),0)</f>
        <v>0</v>
      </c>
      <c r="Z20" s="119">
        <f>IFERROR(INDEX('Volume forecast'!$D$8:$DT$200,MATCH($B20,'Volume forecast'!$B$8:$B$200,0),MATCH(Z$4,'Volume forecast'!$D$5:$DT$5,0)),0)</f>
        <v>0</v>
      </c>
      <c r="AA20" s="119">
        <f>IFERROR(INDEX('Volume forecast'!$D$8:$DT$200,MATCH($B20,'Volume forecast'!$B$8:$B$200,0),MATCH(AA$4,'Volume forecast'!$D$5:$DT$5,0)),0)</f>
        <v>0</v>
      </c>
      <c r="AB20" s="119">
        <f>IFERROR(INDEX('Volume forecast'!$D$8:$DT$200,MATCH($B20,'Volume forecast'!$B$8:$B$200,0),MATCH(AB$4,'Volume forecast'!$D$5:$DT$5,0)),0)</f>
        <v>0</v>
      </c>
      <c r="AC20" s="119">
        <f>IFERROR(INDEX('Volume forecast'!$D$8:$DT$200,MATCH($B20,'Volume forecast'!$B$8:$B$200,0),MATCH(AC$4,'Volume forecast'!$D$5:$DT$5,0)),0)</f>
        <v>0</v>
      </c>
      <c r="AD20" s="119">
        <f>IFERROR(INDEX('Volume forecast'!$D$8:$DT$200,MATCH($B20,'Volume forecast'!$B$8:$B$200,0),MATCH(AD$4,'Volume forecast'!$D$5:$DT$5,0)),0)</f>
        <v>0</v>
      </c>
      <c r="AE20" s="119">
        <f>IFERROR(INDEX('Volume forecast'!$D$8:$DT$200,MATCH($B20,'Volume forecast'!$B$8:$B$200,0),MATCH(AE$4,'Volume forecast'!$D$5:$DT$5,0)),0)</f>
        <v>0</v>
      </c>
      <c r="AF20" s="119">
        <f>IFERROR(INDEX('Volume forecast'!$D$8:$DT$200,MATCH($B20,'Volume forecast'!$B$8:$B$200,0),MATCH(AF$4,'Volume forecast'!$D$5:$DT$5,0)),0)</f>
        <v>0</v>
      </c>
      <c r="AG20" s="119">
        <f>IFERROR(INDEX('Volume forecast'!$D$8:$DT$200,MATCH($B20,'Volume forecast'!$B$8:$B$200,0),MATCH(AG$4,'Volume forecast'!$D$5:$DT$5,0)),0)</f>
        <v>0</v>
      </c>
      <c r="AH20" s="119">
        <f>IFERROR(INDEX('Volume forecast'!$D$8:$DT$200,MATCH($B20,'Volume forecast'!$B$8:$B$200,0),MATCH(AH$4,'Volume forecast'!$D$5:$DT$5,0)),0)</f>
        <v>23126.111402370996</v>
      </c>
      <c r="AI20" s="119">
        <f>IFERROR(INDEX('Volume forecast'!$D$8:$DT$200,MATCH($B20,'Volume forecast'!$B$8:$B$200,0),MATCH(AI$4,'Volume forecast'!$D$5:$DT$5,0)),0)</f>
        <v>28575.940253927751</v>
      </c>
      <c r="AJ20" s="119">
        <f>IFERROR(INDEX('Volume forecast'!$D$8:$DT$200,MATCH($B20,'Volume forecast'!$B$8:$B$200,0),MATCH(AJ$4,'Volume forecast'!$D$5:$DT$5,0)),0)</f>
        <v>36279.658179607104</v>
      </c>
      <c r="AK20" s="119">
        <f>IFERROR(INDEX('Volume forecast'!$D$8:$DT$200,MATCH($B20,'Volume forecast'!$B$8:$B$200,0),MATCH(AK$4,'Volume forecast'!$D$5:$DT$5,0)),0)</f>
        <v>48429.259953077097</v>
      </c>
      <c r="AL20" s="138">
        <f>IFERROR(INDEX('Volume forecast'!$D$8:$DT$200,MATCH($B20,'Volume forecast'!$B$8:$B$200,0),MATCH(AL$4,'Volume forecast'!$D$5:$DT$5,0)),0)</f>
        <v>62198.362704827843</v>
      </c>
      <c r="AM20" s="120">
        <f>IFERROR(INDEX('Volume forecast'!$D$8:$DT$200,MATCH($B20,'Volume forecast'!$B$8:$B$200,0),MATCH(AM$4,'Volume forecast'!$D$5:$DT$5,0)),0)</f>
        <v>0</v>
      </c>
      <c r="AN20" s="119">
        <f>IFERROR(INDEX('Volume forecast'!$D$8:$DT$200,MATCH($B20,'Volume forecast'!$B$8:$B$200,0),MATCH(AN$4,'Volume forecast'!$D$5:$DT$5,0)),0)</f>
        <v>0</v>
      </c>
      <c r="AO20" s="119">
        <f>IFERROR(INDEX('Volume forecast'!$D$8:$DT$200,MATCH($B20,'Volume forecast'!$B$8:$B$200,0),MATCH(AO$4,'Volume forecast'!$D$5:$DT$5,0)),0)</f>
        <v>0</v>
      </c>
      <c r="AP20" s="119">
        <f>IFERROR(INDEX('Volume forecast'!$D$8:$DT$200,MATCH($B20,'Volume forecast'!$B$8:$B$200,0),MATCH(AP$4,'Volume forecast'!$D$5:$DT$5,0)),0)</f>
        <v>0</v>
      </c>
      <c r="AQ20" s="119">
        <f>IFERROR(INDEX('Volume forecast'!$D$8:$DT$200,MATCH($B20,'Volume forecast'!$B$8:$B$200,0),MATCH(AQ$4,'Volume forecast'!$D$5:$DT$5,0)),0)</f>
        <v>0</v>
      </c>
      <c r="AR20" s="119">
        <f>IFERROR(INDEX('Volume forecast'!$D$8:$DT$200,MATCH($B20,'Volume forecast'!$B$8:$B$200,0),MATCH(AR$4,'Volume forecast'!$D$5:$DT$5,0)),0)</f>
        <v>0</v>
      </c>
      <c r="AS20" s="119">
        <f>IFERROR(INDEX('Volume forecast'!$D$8:$DT$200,MATCH($B20,'Volume forecast'!$B$8:$B$200,0),MATCH(AS$4,'Volume forecast'!$D$5:$DT$5,0)),0)</f>
        <v>0</v>
      </c>
      <c r="AT20" s="119">
        <f>IFERROR(INDEX('Volume forecast'!$D$8:$DT$200,MATCH($B20,'Volume forecast'!$B$8:$B$200,0),MATCH(AT$4,'Volume forecast'!$D$5:$DT$5,0)),0)</f>
        <v>0</v>
      </c>
      <c r="AU20" s="119">
        <f>IFERROR(INDEX('Volume forecast'!$D$8:$DT$200,MATCH($B20,'Volume forecast'!$B$8:$B$200,0),MATCH(AU$4,'Volume forecast'!$D$5:$DT$5,0)),0)</f>
        <v>0</v>
      </c>
      <c r="AV20" s="119">
        <f>IFERROR(INDEX('Volume forecast'!$D$8:$DT$200,MATCH($B20,'Volume forecast'!$B$8:$B$200,0),MATCH(AV$4,'Volume forecast'!$D$5:$DT$5,0)),0)</f>
        <v>0</v>
      </c>
      <c r="AW20" s="119">
        <f>IFERROR(INDEX('Volume forecast'!$D$8:$DT$200,MATCH($B20,'Volume forecast'!$B$8:$B$200,0),MATCH(AW$4,'Volume forecast'!$D$5:$DT$5,0)),0)</f>
        <v>0</v>
      </c>
      <c r="AX20" s="119">
        <f>IFERROR(INDEX('Volume forecast'!$D$8:$DT$200,MATCH($B20,'Volume forecast'!$B$8:$B$200,0),MATCH(AX$4,'Volume forecast'!$D$5:$DT$5,0)),0)</f>
        <v>0</v>
      </c>
      <c r="AY20" s="119">
        <f>IFERROR(INDEX('Volume forecast'!$D$8:$DT$200,MATCH($B20,'Volume forecast'!$B$8:$B$200,0),MATCH(AY$4,'Volume forecast'!$D$5:$DT$5,0)),0)</f>
        <v>63549.168609480927</v>
      </c>
      <c r="AZ20" s="119">
        <f>IFERROR(INDEX('Volume forecast'!$D$8:$DT$200,MATCH($B20,'Volume forecast'!$B$8:$B$200,0),MATCH(AZ$4,'Volume forecast'!$D$5:$DT$5,0)),0)</f>
        <v>78642.451876369014</v>
      </c>
      <c r="BA20" s="119">
        <f>IFERROR(INDEX('Volume forecast'!$D$8:$DT$200,MATCH($B20,'Volume forecast'!$B$8:$B$200,0),MATCH(BA$4,'Volume forecast'!$D$5:$DT$5,0)),0)</f>
        <v>100040.87711932304</v>
      </c>
      <c r="BB20" s="119">
        <f>IFERROR(INDEX('Volume forecast'!$D$8:$DT$200,MATCH($B20,'Volume forecast'!$B$8:$B$200,0),MATCH(BB$4,'Volume forecast'!$D$5:$DT$5,0)),0)</f>
        <v>133894.97673303066</v>
      </c>
      <c r="BC20" s="138">
        <f>IFERROR(INDEX('Volume forecast'!$D$8:$DT$200,MATCH($B20,'Volume forecast'!$B$8:$B$200,0),MATCH(BC$4,'Volume forecast'!$D$5:$DT$5,0)),0)</f>
        <v>172265.19915448679</v>
      </c>
      <c r="BD20" s="120">
        <f>IFERROR(INDEX('Volume forecast'!$D$8:$DT$200,MATCH($B20,'Volume forecast'!$B$8:$B$200,0),MATCH(BD$4,'Volume forecast'!$D$5:$DT$5,0)),0)</f>
        <v>0</v>
      </c>
      <c r="BE20" s="119">
        <f>IFERROR(INDEX('Volume forecast'!$D$8:$DT$200,MATCH($B20,'Volume forecast'!$B$8:$B$200,0),MATCH(BE$4,'Volume forecast'!$D$5:$DT$5,0)),0)</f>
        <v>0</v>
      </c>
      <c r="BF20" s="119">
        <f>IFERROR(INDEX('Volume forecast'!$D$8:$DT$200,MATCH($B20,'Volume forecast'!$B$8:$B$200,0),MATCH(BF$4,'Volume forecast'!$D$5:$DT$5,0)),0)</f>
        <v>0</v>
      </c>
      <c r="BG20" s="119">
        <f>IFERROR(INDEX('Volume forecast'!$D$8:$DT$200,MATCH($B20,'Volume forecast'!$B$8:$B$200,0),MATCH(BG$4,'Volume forecast'!$D$5:$DT$5,0)),0)</f>
        <v>0</v>
      </c>
      <c r="BH20" s="119">
        <f>IFERROR(INDEX('Volume forecast'!$D$8:$DT$200,MATCH($B20,'Volume forecast'!$B$8:$B$200,0),MATCH(BH$4,'Volume forecast'!$D$5:$DT$5,0)),0)</f>
        <v>0</v>
      </c>
      <c r="BI20" s="119">
        <f>IFERROR(INDEX('Volume forecast'!$D$8:$DT$200,MATCH($B20,'Volume forecast'!$B$8:$B$200,0),MATCH(BI$4,'Volume forecast'!$D$5:$DT$5,0)),0)</f>
        <v>0</v>
      </c>
      <c r="BJ20" s="119">
        <f>IFERROR(INDEX('Volume forecast'!$D$8:$DT$200,MATCH($B20,'Volume forecast'!$B$8:$B$200,0),MATCH(BJ$4,'Volume forecast'!$D$5:$DT$5,0)),0)</f>
        <v>0</v>
      </c>
      <c r="BK20" s="119">
        <f>IFERROR(INDEX('Volume forecast'!$D$8:$DT$200,MATCH($B20,'Volume forecast'!$B$8:$B$200,0),MATCH(BK$4,'Volume forecast'!$D$5:$DT$5,0)),0)</f>
        <v>0</v>
      </c>
      <c r="BL20" s="119">
        <f>IFERROR(INDEX('Volume forecast'!$D$8:$DT$200,MATCH($B20,'Volume forecast'!$B$8:$B$200,0),MATCH(BL$4,'Volume forecast'!$D$5:$DT$5,0)),0)</f>
        <v>0</v>
      </c>
      <c r="BM20" s="119">
        <f>IFERROR(INDEX('Volume forecast'!$D$8:$DT$200,MATCH($B20,'Volume forecast'!$B$8:$B$200,0),MATCH(BM$4,'Volume forecast'!$D$5:$DT$5,0)),0)</f>
        <v>0</v>
      </c>
      <c r="BN20" s="119">
        <f>IFERROR(INDEX('Volume forecast'!$D$8:$DT$200,MATCH($B20,'Volume forecast'!$B$8:$B$200,0),MATCH(BN$4,'Volume forecast'!$D$5:$DT$5,0)),0)</f>
        <v>0</v>
      </c>
      <c r="BO20" s="119">
        <f>IFERROR(INDEX('Volume forecast'!$D$8:$DT$200,MATCH($B20,'Volume forecast'!$B$8:$B$200,0),MATCH(BO$4,'Volume forecast'!$D$5:$DT$5,0)),0)</f>
        <v>0</v>
      </c>
      <c r="BP20" s="119">
        <f>IFERROR(INDEX('Volume forecast'!$D$8:$DT$200,MATCH($B20,'Volume forecast'!$B$8:$B$200,0),MATCH(BP$4,'Volume forecast'!$D$5:$DT$5,0)),0)</f>
        <v>67551.03440279889</v>
      </c>
      <c r="BQ20" s="119">
        <f>IFERROR(INDEX('Volume forecast'!$D$8:$DT$200,MATCH($B20,'Volume forecast'!$B$8:$B$200,0),MATCH(BQ$4,'Volume forecast'!$D$5:$DT$5,0)),0)</f>
        <v>83364.480085636038</v>
      </c>
      <c r="BR20" s="119">
        <f>IFERROR(INDEX('Volume forecast'!$D$8:$DT$200,MATCH($B20,'Volume forecast'!$B$8:$B$200,0),MATCH(BR$4,'Volume forecast'!$D$5:$DT$5,0)),0)</f>
        <v>105591.68763011252</v>
      </c>
      <c r="BS20" s="119">
        <f>IFERROR(INDEX('Volume forecast'!$D$8:$DT$200,MATCH($B20,'Volume forecast'!$B$8:$B$200,0),MATCH(BS$4,'Volume forecast'!$D$5:$DT$5,0)),0)</f>
        <v>140433.15553755523</v>
      </c>
      <c r="BT20" s="138">
        <f>IFERROR(INDEX('Volume forecast'!$D$8:$DT$200,MATCH($B20,'Volume forecast'!$B$8:$B$200,0),MATCH(BT$4,'Volume forecast'!$D$5:$DT$5,0)),0)</f>
        <v>179911.89143447648</v>
      </c>
      <c r="BU20" s="120">
        <f>IFERROR(INDEX('Volume forecast'!$D$8:$DT$200,MATCH($B20,'Volume forecast'!$B$8:$B$200,0),MATCH(BU$4,'Volume forecast'!$D$5:$DT$5,0)),0)</f>
        <v>0</v>
      </c>
      <c r="BV20" s="119">
        <f>IFERROR(INDEX('Volume forecast'!$D$8:$DT$200,MATCH($B20,'Volume forecast'!$B$8:$B$200,0),MATCH(BV$4,'Volume forecast'!$D$5:$DT$5,0)),0)</f>
        <v>0</v>
      </c>
      <c r="BW20" s="119">
        <f>IFERROR(INDEX('Volume forecast'!$D$8:$DT$200,MATCH($B20,'Volume forecast'!$B$8:$B$200,0),MATCH(BW$4,'Volume forecast'!$D$5:$DT$5,0)),0)</f>
        <v>0</v>
      </c>
      <c r="BX20" s="119">
        <f>IFERROR(INDEX('Volume forecast'!$D$8:$DT$200,MATCH($B20,'Volume forecast'!$B$8:$B$200,0),MATCH(BX$4,'Volume forecast'!$D$5:$DT$5,0)),0)</f>
        <v>0</v>
      </c>
      <c r="BY20" s="119">
        <f>IFERROR(INDEX('Volume forecast'!$D$8:$DT$200,MATCH($B20,'Volume forecast'!$B$8:$B$200,0),MATCH(BY$4,'Volume forecast'!$D$5:$DT$5,0)),0)</f>
        <v>0</v>
      </c>
      <c r="BZ20" s="119">
        <f>IFERROR(INDEX('Volume forecast'!$D$8:$DT$200,MATCH($B20,'Volume forecast'!$B$8:$B$200,0),MATCH(BZ$4,'Volume forecast'!$D$5:$DT$5,0)),0)</f>
        <v>0</v>
      </c>
      <c r="CA20" s="119">
        <f>IFERROR(INDEX('Volume forecast'!$D$8:$DT$200,MATCH($B20,'Volume forecast'!$B$8:$B$200,0),MATCH(CA$4,'Volume forecast'!$D$5:$DT$5,0)),0)</f>
        <v>0</v>
      </c>
      <c r="CB20" s="119">
        <f>IFERROR(INDEX('Volume forecast'!$D$8:$DT$200,MATCH($B20,'Volume forecast'!$B$8:$B$200,0),MATCH(CB$4,'Volume forecast'!$D$5:$DT$5,0)),0)</f>
        <v>0</v>
      </c>
      <c r="CC20" s="119">
        <f>IFERROR(INDEX('Volume forecast'!$D$8:$DT$200,MATCH($B20,'Volume forecast'!$B$8:$B$200,0),MATCH(CC$4,'Volume forecast'!$D$5:$DT$5,0)),0)</f>
        <v>0</v>
      </c>
      <c r="CD20" s="119">
        <f>IFERROR(INDEX('Volume forecast'!$D$8:$DT$200,MATCH($B20,'Volume forecast'!$B$8:$B$200,0),MATCH(CD$4,'Volume forecast'!$D$5:$DT$5,0)),0)</f>
        <v>0</v>
      </c>
      <c r="CE20" s="119">
        <f>IFERROR(INDEX('Volume forecast'!$D$8:$DT$200,MATCH($B20,'Volume forecast'!$B$8:$B$200,0),MATCH(CE$4,'Volume forecast'!$D$5:$DT$5,0)),0)</f>
        <v>0</v>
      </c>
      <c r="CF20" s="119">
        <f>IFERROR(INDEX('Volume forecast'!$D$8:$DT$200,MATCH($B20,'Volume forecast'!$B$8:$B$200,0),MATCH(CF$4,'Volume forecast'!$D$5:$DT$5,0)),0)</f>
        <v>0</v>
      </c>
      <c r="CG20" s="188">
        <f>IFERROR(INDEX('Volume forecast'!$D$8:$DT$200,MATCH($B20,'Volume forecast'!$B$8:$B$200,0),MATCH(CG$4,'Volume forecast'!$D$5:$DT$5,0)),0)</f>
        <v>0</v>
      </c>
      <c r="CH20" s="188">
        <f>IFERROR(INDEX('Volume forecast'!$D$8:$DT$200,MATCH($B20,'Volume forecast'!$B$8:$B$200,0),MATCH(CH$4,'Volume forecast'!$D$5:$DT$5,0)),0)</f>
        <v>0</v>
      </c>
      <c r="CI20" s="188">
        <f>IFERROR(INDEX('Volume forecast'!$D$8:$DT$200,MATCH($B20,'Volume forecast'!$B$8:$B$200,0),MATCH(CI$4,'Volume forecast'!$D$5:$DT$5,0)),0)</f>
        <v>0</v>
      </c>
      <c r="CJ20" s="188">
        <f>IFERROR(INDEX('Volume forecast'!$D$8:$DT$200,MATCH($B20,'Volume forecast'!$B$8:$B$200,0),MATCH(CJ$4,'Volume forecast'!$D$5:$DT$5,0)),0)</f>
        <v>0</v>
      </c>
      <c r="CK20" s="138">
        <f>IFERROR(INDEX('Volume forecast'!$D$8:$DT$200,MATCH($B20,'Volume forecast'!$B$8:$B$200,0),MATCH(CK$4,'Volume forecast'!$D$5:$DT$5,0)),0)</f>
        <v>0</v>
      </c>
      <c r="CL20" s="120">
        <f>IFERROR(INDEX('Volume forecast'!$D$8:$DT$200,MATCH($B20,'Volume forecast'!$B$8:$B$200,0),MATCH(CL$4,'Volume forecast'!$D$5:$DT$5,0)),0)</f>
        <v>0</v>
      </c>
      <c r="CM20" s="119">
        <f>IFERROR(INDEX('Volume forecast'!$D$8:$DT$200,MATCH($B20,'Volume forecast'!$B$8:$B$200,0),MATCH(CM$4,'Volume forecast'!$D$5:$DT$5,0)),0)</f>
        <v>0</v>
      </c>
      <c r="CN20" s="119">
        <f>IFERROR(INDEX('Volume forecast'!$D$8:$DT$200,MATCH($B20,'Volume forecast'!$B$8:$B$200,0),MATCH(CN$4,'Volume forecast'!$D$5:$DT$5,0)),0)</f>
        <v>0</v>
      </c>
      <c r="CO20" s="119">
        <f>IFERROR(INDEX('Volume forecast'!$D$8:$DT$200,MATCH($B20,'Volume forecast'!$B$8:$B$200,0),MATCH(CO$4,'Volume forecast'!$D$5:$DT$5,0)),0)</f>
        <v>0</v>
      </c>
      <c r="CP20" s="119">
        <f>IFERROR(INDEX('Volume forecast'!$D$8:$DT$200,MATCH($B20,'Volume forecast'!$B$8:$B$200,0),MATCH(CP$4,'Volume forecast'!$D$5:$DT$5,0)),0)</f>
        <v>0</v>
      </c>
      <c r="CQ20" s="119">
        <f>IFERROR(INDEX('Volume forecast'!$D$8:$DT$200,MATCH($B20,'Volume forecast'!$B$8:$B$200,0),MATCH(CQ$4,'Volume forecast'!$D$5:$DT$5,0)),0)</f>
        <v>0</v>
      </c>
      <c r="CR20" s="119">
        <f>IFERROR(INDEX('Volume forecast'!$D$8:$DT$200,MATCH($B20,'Volume forecast'!$B$8:$B$200,0),MATCH(CR$4,'Volume forecast'!$D$5:$DT$5,0)),0)</f>
        <v>0</v>
      </c>
      <c r="CS20" s="119">
        <f>IFERROR(INDEX('Volume forecast'!$D$8:$DT$200,MATCH($B20,'Volume forecast'!$B$8:$B$200,0),MATCH(CS$4,'Volume forecast'!$D$5:$DT$5,0)),0)</f>
        <v>0</v>
      </c>
      <c r="CT20" s="119">
        <f>IFERROR(INDEX('Volume forecast'!$D$8:$DT$200,MATCH($B20,'Volume forecast'!$B$8:$B$200,0),MATCH(CT$4,'Volume forecast'!$D$5:$DT$5,0)),0)</f>
        <v>0</v>
      </c>
      <c r="CU20" s="119">
        <f>IFERROR(INDEX('Volume forecast'!$D$8:$DT$200,MATCH($B20,'Volume forecast'!$B$8:$B$200,0),MATCH(CU$4,'Volume forecast'!$D$5:$DT$5,0)),0)</f>
        <v>0</v>
      </c>
      <c r="CV20" s="119">
        <f>IFERROR(INDEX('Volume forecast'!$D$8:$DT$200,MATCH($B20,'Volume forecast'!$B$8:$B$200,0),MATCH(CV$4,'Volume forecast'!$D$5:$DT$5,0)),0)</f>
        <v>0</v>
      </c>
      <c r="CW20" s="119">
        <f>IFERROR(INDEX('Volume forecast'!$D$8:$DT$200,MATCH($B20,'Volume forecast'!$B$8:$B$200,0),MATCH(CW$4,'Volume forecast'!$D$5:$DT$5,0)),0)</f>
        <v>0</v>
      </c>
      <c r="CX20" s="188">
        <f>IFERROR(INDEX('Volume forecast'!$D$8:$DT$200,MATCH($B20,'Volume forecast'!$B$8:$B$200,0),MATCH(CX$4,'Volume forecast'!$D$5:$DT$5,0)),0)</f>
        <v>17410353.267623313</v>
      </c>
      <c r="CY20" s="188">
        <f>IFERROR(INDEX('Volume forecast'!$D$8:$DT$200,MATCH($B20,'Volume forecast'!$B$8:$B$200,0),MATCH(CY$4,'Volume forecast'!$D$5:$DT$5,0)),0)</f>
        <v>21453323.723424181</v>
      </c>
      <c r="CZ20" s="188">
        <f>IFERROR(INDEX('Volume forecast'!$D$8:$DT$200,MATCH($B20,'Volume forecast'!$B$8:$B$200,0),MATCH(CZ$4,'Volume forecast'!$D$5:$DT$5,0)),0)</f>
        <v>27320960.928036198</v>
      </c>
      <c r="DA20" s="188">
        <f>IFERROR(INDEX('Volume forecast'!$D$8:$DT$200,MATCH($B20,'Volume forecast'!$B$8:$B$200,0),MATCH(DA$4,'Volume forecast'!$D$5:$DT$5,0)),0)</f>
        <v>36832725.393029682</v>
      </c>
      <c r="DB20" s="138">
        <f>IFERROR(INDEX('Volume forecast'!$D$8:$DT$200,MATCH($B20,'Volume forecast'!$B$8:$B$200,0),MATCH(DB$4,'Volume forecast'!$D$5:$DT$5,0)),0)</f>
        <v>47620818.671988167</v>
      </c>
      <c r="DC20" s="120">
        <f>IFERROR(INDEX('Volume forecast'!$D$8:$DT$200,MATCH($B20,'Volume forecast'!$B$8:$B$200,0),MATCH(DC$4,'Volume forecast'!$D$5:$DT$5,0)),0)</f>
        <v>0</v>
      </c>
      <c r="DD20" s="119">
        <f>IFERROR(INDEX('Volume forecast'!$D$8:$DT$200,MATCH($B20,'Volume forecast'!$B$8:$B$200,0),MATCH(DD$4,'Volume forecast'!$D$5:$DT$5,0)),0)</f>
        <v>0</v>
      </c>
      <c r="DE20" s="119">
        <f>IFERROR(INDEX('Volume forecast'!$D$8:$DT$200,MATCH($B20,'Volume forecast'!$B$8:$B$200,0),MATCH(DE$4,'Volume forecast'!$D$5:$DT$5,0)),0)</f>
        <v>0</v>
      </c>
      <c r="DF20" s="119">
        <f>IFERROR(INDEX('Volume forecast'!$D$8:$DT$200,MATCH($B20,'Volume forecast'!$B$8:$B$200,0),MATCH(DF$4,'Volume forecast'!$D$5:$DT$5,0)),0)</f>
        <v>0</v>
      </c>
      <c r="DG20" s="119">
        <f>IFERROR(INDEX('Volume forecast'!$D$8:$DT$200,MATCH($B20,'Volume forecast'!$B$8:$B$200,0),MATCH(DG$4,'Volume forecast'!$D$5:$DT$5,0)),0)</f>
        <v>0</v>
      </c>
      <c r="DH20" s="119">
        <f>IFERROR(INDEX('Volume forecast'!$D$8:$DT$200,MATCH($B20,'Volume forecast'!$B$8:$B$200,0),MATCH(DH$4,'Volume forecast'!$D$5:$DT$5,0)),0)</f>
        <v>0</v>
      </c>
      <c r="DI20" s="119">
        <f>IFERROR(INDEX('Volume forecast'!$D$8:$DT$200,MATCH($B20,'Volume forecast'!$B$8:$B$200,0),MATCH(DI$4,'Volume forecast'!$D$5:$DT$5,0)),0)</f>
        <v>0</v>
      </c>
      <c r="DJ20" s="119">
        <f>IFERROR(INDEX('Volume forecast'!$D$8:$DT$200,MATCH($B20,'Volume forecast'!$B$8:$B$200,0),MATCH(DJ$4,'Volume forecast'!$D$5:$DT$5,0)),0)</f>
        <v>0</v>
      </c>
      <c r="DK20" s="119">
        <f>IFERROR(INDEX('Volume forecast'!$D$8:$DT$200,MATCH($B20,'Volume forecast'!$B$8:$B$200,0),MATCH(DK$4,'Volume forecast'!$D$5:$DT$5,0)),0)</f>
        <v>0</v>
      </c>
      <c r="DL20" s="119">
        <f>IFERROR(INDEX('Volume forecast'!$D$8:$DT$200,MATCH($B20,'Volume forecast'!$B$8:$B$200,0),MATCH(DL$4,'Volume forecast'!$D$5:$DT$5,0)),0)</f>
        <v>0</v>
      </c>
      <c r="DM20" s="119">
        <f>IFERROR(INDEX('Volume forecast'!$D$8:$DT$200,MATCH($B20,'Volume forecast'!$B$8:$B$200,0),MATCH(DM$4,'Volume forecast'!$D$5:$DT$5,0)),0)</f>
        <v>0</v>
      </c>
      <c r="DN20" s="119">
        <f>IFERROR(INDEX('Volume forecast'!$D$8:$DT$200,MATCH($B20,'Volume forecast'!$B$8:$B$200,0),MATCH(DN$4,'Volume forecast'!$D$5:$DT$5,0)),0)</f>
        <v>0</v>
      </c>
      <c r="DO20" s="188">
        <f>IFERROR(INDEX('Volume forecast'!$D$8:$DT$200,MATCH($B20,'Volume forecast'!$B$8:$B$200,0),MATCH(DO$4,'Volume forecast'!$D$5:$DT$5,0)),0)</f>
        <v>8102705.0950069651</v>
      </c>
      <c r="DP20" s="188">
        <f>IFERROR(INDEX('Volume forecast'!$D$8:$DT$200,MATCH($B20,'Volume forecast'!$B$8:$B$200,0),MATCH(DP$4,'Volume forecast'!$D$5:$DT$5,0)),0)</f>
        <v>9953921.6686940417</v>
      </c>
      <c r="DQ20" s="188">
        <f>IFERROR(INDEX('Volume forecast'!$D$8:$DT$200,MATCH($B20,'Volume forecast'!$B$8:$B$200,0),MATCH(DQ$4,'Volume forecast'!$D$5:$DT$5,0)),0)</f>
        <v>12648813.303938597</v>
      </c>
      <c r="DR20" s="188">
        <f>IFERROR(INDEX('Volume forecast'!$D$8:$DT$200,MATCH($B20,'Volume forecast'!$B$8:$B$200,0),MATCH(DR$4,'Volume forecast'!$D$5:$DT$5,0)),0)</f>
        <v>17030855.138003558</v>
      </c>
      <c r="DS20" s="138">
        <f>IFERROR(INDEX('Volume forecast'!$D$8:$DT$200,MATCH($B20,'Volume forecast'!$B$8:$B$200,0),MATCH(DS$4,'Volume forecast'!$D$5:$DT$5,0)),0)</f>
        <v>22001327.06697892</v>
      </c>
      <c r="DT20" s="120">
        <f>IFERROR(INDEX('Volume forecast'!$D$8:$DT$200,MATCH($B20,'Volume forecast'!$B$8:$B$200,0),MATCH(DT$4,'Volume forecast'!$D$5:$DT$5,0)),0)</f>
        <v>0</v>
      </c>
      <c r="DU20" s="119">
        <f>IFERROR(INDEX('Volume forecast'!$D$8:$DT$200,MATCH($B20,'Volume forecast'!$B$8:$B$200,0),MATCH(DU$4,'Volume forecast'!$D$5:$DT$5,0)),0)</f>
        <v>0</v>
      </c>
      <c r="DV20" s="119">
        <f>IFERROR(INDEX('Volume forecast'!$D$8:$DT$200,MATCH($B20,'Volume forecast'!$B$8:$B$200,0),MATCH(DV$4,'Volume forecast'!$D$5:$DT$5,0)),0)</f>
        <v>0</v>
      </c>
      <c r="DW20" s="119">
        <f>IFERROR(INDEX('Volume forecast'!$D$8:$DT$200,MATCH($B20,'Volume forecast'!$B$8:$B$200,0),MATCH(DW$4,'Volume forecast'!$D$5:$DT$5,0)),0)</f>
        <v>0</v>
      </c>
      <c r="DX20" s="119">
        <f>IFERROR(INDEX('Volume forecast'!$D$8:$DT$200,MATCH($B20,'Volume forecast'!$B$8:$B$200,0),MATCH(DX$4,'Volume forecast'!$D$5:$DT$5,0)),0)</f>
        <v>0</v>
      </c>
      <c r="DY20" s="119">
        <f>IFERROR(INDEX('Volume forecast'!$D$8:$DT$200,MATCH($B20,'Volume forecast'!$B$8:$B$200,0),MATCH(DY$4,'Volume forecast'!$D$5:$DT$5,0)),0)</f>
        <v>0</v>
      </c>
      <c r="DZ20" s="119">
        <f>IFERROR(INDEX('Volume forecast'!$D$8:$DT$200,MATCH($B20,'Volume forecast'!$B$8:$B$200,0),MATCH(DZ$4,'Volume forecast'!$D$5:$DT$5,0)),0)</f>
        <v>0</v>
      </c>
      <c r="EA20" s="119">
        <f>IFERROR(INDEX('Volume forecast'!$D$8:$DT$200,MATCH($B20,'Volume forecast'!$B$8:$B$200,0),MATCH(EA$4,'Volume forecast'!$D$5:$DT$5,0)),0)</f>
        <v>0</v>
      </c>
      <c r="EB20" s="119">
        <f>IFERROR(INDEX('Volume forecast'!$D$8:$DT$200,MATCH($B20,'Volume forecast'!$B$8:$B$200,0),MATCH(EB$4,'Volume forecast'!$D$5:$DT$5,0)),0)</f>
        <v>0</v>
      </c>
      <c r="EC20" s="119">
        <f>IFERROR(INDEX('Volume forecast'!$D$8:$DT$200,MATCH($B20,'Volume forecast'!$B$8:$B$200,0),MATCH(EC$4,'Volume forecast'!$D$5:$DT$5,0)),0)</f>
        <v>0</v>
      </c>
      <c r="ED20" s="119">
        <f>IFERROR(INDEX('Volume forecast'!$D$8:$DT$200,MATCH($B20,'Volume forecast'!$B$8:$B$200,0),MATCH(ED$4,'Volume forecast'!$D$5:$DT$5,0)),0)</f>
        <v>0</v>
      </c>
      <c r="EE20" s="119">
        <f>IFERROR(INDEX('Volume forecast'!$D$8:$DT$200,MATCH($B20,'Volume forecast'!$B$8:$B$200,0),MATCH(EE$4,'Volume forecast'!$D$5:$DT$5,0)),0)</f>
        <v>0</v>
      </c>
      <c r="EF20" s="188">
        <f>IFERROR(INDEX('Volume forecast'!$D$8:$DT$200,MATCH($B20,'Volume forecast'!$B$8:$B$200,0),MATCH(EF$4,'Volume forecast'!$D$5:$DT$5,0)),0)</f>
        <v>0</v>
      </c>
      <c r="EG20" s="188">
        <f>IFERROR(INDEX('Volume forecast'!$D$8:$DT$200,MATCH($B20,'Volume forecast'!$B$8:$B$200,0),MATCH(EG$4,'Volume forecast'!$D$5:$DT$5,0)),0)</f>
        <v>0</v>
      </c>
      <c r="EH20" s="188">
        <f>IFERROR(INDEX('Volume forecast'!$D$8:$DT$200,MATCH($B20,'Volume forecast'!$B$8:$B$200,0),MATCH(EH$4,'Volume forecast'!$D$5:$DT$5,0)),0)</f>
        <v>0</v>
      </c>
      <c r="EI20" s="188">
        <f>IFERROR(INDEX('Volume forecast'!$D$8:$DT$200,MATCH($B20,'Volume forecast'!$B$8:$B$200,0),MATCH(EI$4,'Volume forecast'!$D$5:$DT$5,0)),0)</f>
        <v>0</v>
      </c>
      <c r="EJ20" s="138">
        <f>IFERROR(INDEX('Volume forecast'!$D$8:$DT$200,MATCH($B20,'Volume forecast'!$B$8:$B$200,0),MATCH(EJ$4,'Volume forecast'!$D$5:$DT$5,0)),0)</f>
        <v>0</v>
      </c>
      <c r="EK20" s="120">
        <f>IFERROR(INDEX('Volume forecast'!$D$8:$DT$200,MATCH($B20,'Volume forecast'!$B$8:$B$200,0),MATCH(EK$4,'Volume forecast'!$D$5:$DT$5,0)),0)</f>
        <v>0</v>
      </c>
      <c r="EL20" s="119">
        <f>IFERROR(INDEX('Volume forecast'!$D$8:$DT$200,MATCH($B20,'Volume forecast'!$B$8:$B$200,0),MATCH(EL$4,'Volume forecast'!$D$5:$DT$5,0)),0)</f>
        <v>0</v>
      </c>
      <c r="EM20" s="119">
        <f>IFERROR(INDEX('Volume forecast'!$D$8:$DT$200,MATCH($B20,'Volume forecast'!$B$8:$B$200,0),MATCH(EM$4,'Volume forecast'!$D$5:$DT$5,0)),0)</f>
        <v>0</v>
      </c>
      <c r="EN20" s="119">
        <f>IFERROR(INDEX('Volume forecast'!$D$8:$DT$200,MATCH($B20,'Volume forecast'!$B$8:$B$200,0),MATCH(EN$4,'Volume forecast'!$D$5:$DT$5,0)),0)</f>
        <v>0</v>
      </c>
      <c r="EO20" s="119">
        <f>IFERROR(INDEX('Volume forecast'!$D$8:$DT$200,MATCH($B20,'Volume forecast'!$B$8:$B$200,0),MATCH(EO$4,'Volume forecast'!$D$5:$DT$5,0)),0)</f>
        <v>0</v>
      </c>
      <c r="EP20" s="119">
        <f>IFERROR(INDEX('Volume forecast'!$D$8:$DT$200,MATCH($B20,'Volume forecast'!$B$8:$B$200,0),MATCH(EP$4,'Volume forecast'!$D$5:$DT$5,0)),0)</f>
        <v>0</v>
      </c>
      <c r="EQ20" s="119">
        <f>IFERROR(INDEX('Volume forecast'!$D$8:$DT$200,MATCH($B20,'Volume forecast'!$B$8:$B$200,0),MATCH(EQ$4,'Volume forecast'!$D$5:$DT$5,0)),0)</f>
        <v>0</v>
      </c>
      <c r="ER20" s="119">
        <f>IFERROR(INDEX('Volume forecast'!$D$8:$DT$200,MATCH($B20,'Volume forecast'!$B$8:$B$200,0),MATCH(ER$4,'Volume forecast'!$D$5:$DT$5,0)),0)</f>
        <v>0</v>
      </c>
      <c r="ES20" s="119">
        <f>IFERROR(INDEX('Volume forecast'!$D$8:$DT$200,MATCH($B20,'Volume forecast'!$B$8:$B$200,0),MATCH(ES$4,'Volume forecast'!$D$5:$DT$5,0)),0)</f>
        <v>0</v>
      </c>
      <c r="ET20" s="119">
        <f>IFERROR(INDEX('Volume forecast'!$D$8:$DT$200,MATCH($B20,'Volume forecast'!$B$8:$B$200,0),MATCH(ET$4,'Volume forecast'!$D$5:$DT$5,0)),0)</f>
        <v>0</v>
      </c>
      <c r="EU20" s="119">
        <f>IFERROR(INDEX('Volume forecast'!$D$8:$DT$200,MATCH($B20,'Volume forecast'!$B$8:$B$200,0),MATCH(EU$4,'Volume forecast'!$D$5:$DT$5,0)),0)</f>
        <v>0</v>
      </c>
      <c r="EV20" s="119">
        <f>IFERROR(INDEX('Volume forecast'!$D$8:$DT$200,MATCH($B20,'Volume forecast'!$B$8:$B$200,0),MATCH(EV$4,'Volume forecast'!$D$5:$DT$5,0)),0)</f>
        <v>0</v>
      </c>
      <c r="EW20" s="188">
        <f>IFERROR(INDEX('Volume forecast'!$D$8:$DT$200,MATCH($B20,'Volume forecast'!$B$8:$B$200,0),MATCH(EW$4,'Volume forecast'!$D$5:$DT$5,0)),0)</f>
        <v>0</v>
      </c>
      <c r="EX20" s="188">
        <f>IFERROR(INDEX('Volume forecast'!$D$8:$DT$200,MATCH($B20,'Volume forecast'!$B$8:$B$200,0),MATCH(EX$4,'Volume forecast'!$D$5:$DT$5,0)),0)</f>
        <v>0</v>
      </c>
      <c r="EY20" s="188">
        <f>IFERROR(INDEX('Volume forecast'!$D$8:$DT$200,MATCH($B20,'Volume forecast'!$B$8:$B$200,0),MATCH(EY$4,'Volume forecast'!$D$5:$DT$5,0)),0)</f>
        <v>0</v>
      </c>
      <c r="EZ20" s="188">
        <f>IFERROR(INDEX('Volume forecast'!$D$8:$DT$200,MATCH($B20,'Volume forecast'!$B$8:$B$200,0),MATCH(EZ$4,'Volume forecast'!$D$5:$DT$5,0)),0)</f>
        <v>0</v>
      </c>
      <c r="FA20" s="138">
        <f>IFERROR(INDEX('Volume forecast'!$D$8:$DT$200,MATCH($B20,'Volume forecast'!$B$8:$B$200,0),MATCH(FA$4,'Volume forecast'!$D$5:$DT$5,0)),0)</f>
        <v>0</v>
      </c>
      <c r="FB20" s="120">
        <f>IFERROR(INDEX('Volume forecast'!$D$8:$DT$200,MATCH($B20,'Volume forecast'!$B$8:$B$200,0),MATCH(FB$4,'Volume forecast'!$D$5:$DT$5,0)),0)</f>
        <v>0</v>
      </c>
      <c r="FC20" s="119">
        <f>IFERROR(INDEX('Volume forecast'!$D$8:$DT$200,MATCH($B20,'Volume forecast'!$B$8:$B$200,0),MATCH(FC$4,'Volume forecast'!$D$5:$DT$5,0)),0)</f>
        <v>0</v>
      </c>
      <c r="FD20" s="119">
        <f>IFERROR(INDEX('Volume forecast'!$D$8:$DT$200,MATCH($B20,'Volume forecast'!$B$8:$B$200,0),MATCH(FD$4,'Volume forecast'!$D$5:$DT$5,0)),0)</f>
        <v>0</v>
      </c>
      <c r="FE20" s="119">
        <f>IFERROR(INDEX('Volume forecast'!$D$8:$DT$200,MATCH($B20,'Volume forecast'!$B$8:$B$200,0),MATCH(FE$4,'Volume forecast'!$D$5:$DT$5,0)),0)</f>
        <v>0</v>
      </c>
      <c r="FF20" s="119">
        <f>IFERROR(INDEX('Volume forecast'!$D$8:$DT$200,MATCH($B20,'Volume forecast'!$B$8:$B$200,0),MATCH(FF$4,'Volume forecast'!$D$5:$DT$5,0)),0)</f>
        <v>0</v>
      </c>
      <c r="FG20" s="119">
        <f>IFERROR(INDEX('Volume forecast'!$D$8:$DT$200,MATCH($B20,'Volume forecast'!$B$8:$B$200,0),MATCH(FG$4,'Volume forecast'!$D$5:$DT$5,0)),0)</f>
        <v>0</v>
      </c>
      <c r="FH20" s="119">
        <f>IFERROR(INDEX('Volume forecast'!$D$8:$DT$200,MATCH($B20,'Volume forecast'!$B$8:$B$200,0),MATCH(FH$4,'Volume forecast'!$D$5:$DT$5,0)),0)</f>
        <v>0</v>
      </c>
      <c r="FI20" s="119">
        <f>IFERROR(INDEX('Volume forecast'!$D$8:$DT$200,MATCH($B20,'Volume forecast'!$B$8:$B$200,0),MATCH(FI$4,'Volume forecast'!$D$5:$DT$5,0)),0)</f>
        <v>0</v>
      </c>
      <c r="FJ20" s="119">
        <f>IFERROR(INDEX('Volume forecast'!$D$8:$DT$200,MATCH($B20,'Volume forecast'!$B$8:$B$200,0),MATCH(FJ$4,'Volume forecast'!$D$5:$DT$5,0)),0)</f>
        <v>0</v>
      </c>
      <c r="FK20" s="119">
        <f>IFERROR(INDEX('Volume forecast'!$D$8:$DT$200,MATCH($B20,'Volume forecast'!$B$8:$B$200,0),MATCH(FK$4,'Volume forecast'!$D$5:$DT$5,0)),0)</f>
        <v>0</v>
      </c>
      <c r="FL20" s="119">
        <f>IFERROR(INDEX('Volume forecast'!$D$8:$DT$200,MATCH($B20,'Volume forecast'!$B$8:$B$200,0),MATCH(FL$4,'Volume forecast'!$D$5:$DT$5,0)),0)</f>
        <v>0</v>
      </c>
      <c r="FM20" s="119">
        <f>IFERROR(INDEX('Volume forecast'!$D$8:$DT$200,MATCH($B20,'Volume forecast'!$B$8:$B$200,0),MATCH(FM$4,'Volume forecast'!$D$5:$DT$5,0)),0)</f>
        <v>0</v>
      </c>
      <c r="FN20" s="188">
        <f>IFERROR(INDEX('Volume forecast'!$D$8:$DT$200,MATCH($B20,'Volume forecast'!$B$8:$B$200,0),MATCH(FN$4,'Volume forecast'!$D$5:$DT$5,0)),0)</f>
        <v>0</v>
      </c>
      <c r="FO20" s="188">
        <f>IFERROR(INDEX('Volume forecast'!$D$8:$DT$200,MATCH($B20,'Volume forecast'!$B$8:$B$200,0),MATCH(FO$4,'Volume forecast'!$D$5:$DT$5,0)),0)</f>
        <v>0</v>
      </c>
      <c r="FP20" s="188">
        <f>IFERROR(INDEX('Volume forecast'!$D$8:$DT$200,MATCH($B20,'Volume forecast'!$B$8:$B$200,0),MATCH(FP$4,'Volume forecast'!$D$5:$DT$5,0)),0)</f>
        <v>0</v>
      </c>
      <c r="FQ20" s="188">
        <f>IFERROR(INDEX('Volume forecast'!$D$8:$DT$200,MATCH($B20,'Volume forecast'!$B$8:$B$200,0),MATCH(FQ$4,'Volume forecast'!$D$5:$DT$5,0)),0)</f>
        <v>0</v>
      </c>
      <c r="FR20" s="138">
        <f>IFERROR(INDEX('Volume forecast'!$D$8:$DT$200,MATCH($B20,'Volume forecast'!$B$8:$B$200,0),MATCH(FR$4,'Volume forecast'!$D$5:$DT$5,0)),0)</f>
        <v>0</v>
      </c>
      <c r="FS20" s="83">
        <f t="shared" si="23"/>
        <v>0</v>
      </c>
      <c r="FT20" s="82">
        <f t="shared" si="7"/>
        <v>0</v>
      </c>
      <c r="FU20" s="82">
        <f t="shared" si="8"/>
        <v>0</v>
      </c>
      <c r="FV20" s="82">
        <f t="shared" si="9"/>
        <v>0</v>
      </c>
      <c r="FW20" s="82">
        <f t="shared" si="10"/>
        <v>0</v>
      </c>
      <c r="FX20" s="82">
        <f t="shared" si="11"/>
        <v>0</v>
      </c>
      <c r="FY20" s="82">
        <f t="shared" si="12"/>
        <v>0</v>
      </c>
      <c r="FZ20" s="82">
        <f t="shared" si="13"/>
        <v>0</v>
      </c>
      <c r="GA20" s="82">
        <f t="shared" si="14"/>
        <v>0</v>
      </c>
      <c r="GB20" s="82">
        <f t="shared" si="15"/>
        <v>0</v>
      </c>
      <c r="GC20" s="82">
        <f t="shared" si="16"/>
        <v>0</v>
      </c>
      <c r="GD20" s="82">
        <f t="shared" si="17"/>
        <v>0</v>
      </c>
      <c r="GE20" s="82">
        <f t="shared" si="18"/>
        <v>154226.31441465081</v>
      </c>
      <c r="GF20" s="82">
        <f t="shared" si="19"/>
        <v>190582.87221593282</v>
      </c>
      <c r="GG20" s="82">
        <f t="shared" si="20"/>
        <v>241912.22292904265</v>
      </c>
      <c r="GH20" s="82">
        <f t="shared" si="21"/>
        <v>322757.39222366299</v>
      </c>
      <c r="GI20" s="82">
        <f t="shared" si="22"/>
        <v>414375.4532937911</v>
      </c>
      <c r="GJ20" s="84">
        <f t="shared" si="24"/>
        <v>15</v>
      </c>
    </row>
    <row r="21" spans="1:192" ht="13" x14ac:dyDescent="0.3">
      <c r="A21" s="116" t="str">
        <f>IF(ISNUMBER(SEARCH("low",'Volume forecast'!$A22)),"LV",IF(ISNUMBER(SEARCH("high",'Volume forecast'!$A22)),"HV",IF(ISNUMBER(SEARCH("sub",'Volume forecast'!$A22)),"ST","Unmetered")))</f>
        <v>LV</v>
      </c>
      <c r="B21" s="117" t="str">
        <f>'Volume forecast'!B22</f>
        <v>EA302</v>
      </c>
      <c r="C21" s="116" t="str">
        <f>'Volume forecast'!C22</f>
        <v>LV 40-160 MWh (System)</v>
      </c>
      <c r="D21" s="118" t="s">
        <v>137</v>
      </c>
      <c r="E21" s="119">
        <f>IFERROR(INDEX('Volume forecast'!$D$8:$DT$200,MATCH($B21,'Volume forecast'!$B$8:$B$200,0),MATCH(E$4,'Volume forecast'!$D$5:$DT$5,0)),0)</f>
        <v>0</v>
      </c>
      <c r="F21" s="119">
        <f>IFERROR(INDEX('Volume forecast'!$D$8:$DT$200,MATCH($B21,'Volume forecast'!$B$8:$B$200,0),MATCH(F$4,'Volume forecast'!$D$5:$DT$5,0)),0)</f>
        <v>0</v>
      </c>
      <c r="G21" s="119">
        <f>IFERROR(INDEX('Volume forecast'!$D$8:$DT$200,MATCH($B21,'Volume forecast'!$B$8:$B$200,0),MATCH(G$4,'Volume forecast'!$D$5:$DT$5,0)),0)</f>
        <v>0</v>
      </c>
      <c r="H21" s="119">
        <f>IFERROR(INDEX('Volume forecast'!$D$8:$DT$200,MATCH($B21,'Volume forecast'!$B$8:$B$200,0),MATCH(H$4,'Volume forecast'!$D$5:$DT$5,0)),0)</f>
        <v>0</v>
      </c>
      <c r="I21" s="119">
        <f>IFERROR(INDEX('Volume forecast'!$D$8:$DT$200,MATCH($B21,'Volume forecast'!$B$8:$B$200,0),MATCH(I$4,'Volume forecast'!$D$5:$DT$5,0)),0)</f>
        <v>0</v>
      </c>
      <c r="J21" s="119">
        <f>IFERROR(INDEX('Volume forecast'!$D$8:$DT$200,MATCH($B21,'Volume forecast'!$B$8:$B$200,0),MATCH(J$4,'Volume forecast'!$D$5:$DT$5,0)),0)</f>
        <v>0</v>
      </c>
      <c r="K21" s="119">
        <f>IFERROR(INDEX('Volume forecast'!$D$8:$DT$200,MATCH($B21,'Volume forecast'!$B$8:$B$200,0),MATCH(K$4,'Volume forecast'!$D$5:$DT$5,0)),0)</f>
        <v>0</v>
      </c>
      <c r="L21" s="119">
        <f>IFERROR(INDEX('Volume forecast'!$D$8:$DT$200,MATCH($B21,'Volume forecast'!$B$8:$B$200,0),MATCH(L$4,'Volume forecast'!$D$5:$DT$5,0)),0)</f>
        <v>0</v>
      </c>
      <c r="M21" s="119">
        <f>IFERROR(INDEX('Volume forecast'!$D$8:$DT$200,MATCH($B21,'Volume forecast'!$B$8:$B$200,0),MATCH(M$4,'Volume forecast'!$D$5:$DT$5,0)),0)</f>
        <v>0</v>
      </c>
      <c r="N21" s="119">
        <f>IFERROR(INDEX('Volume forecast'!$D$8:$DT$200,MATCH($B21,'Volume forecast'!$B$8:$B$200,0),MATCH(N$4,'Volume forecast'!$D$5:$DT$5,0)),0)</f>
        <v>0</v>
      </c>
      <c r="O21" s="119">
        <f>IFERROR(INDEX('Volume forecast'!$D$8:$DT$200,MATCH($B21,'Volume forecast'!$B$8:$B$200,0),MATCH(O$4,'Volume forecast'!$D$5:$DT$5,0)),0)</f>
        <v>0</v>
      </c>
      <c r="P21" s="119">
        <f>IFERROR(INDEX('Volume forecast'!$D$8:$DT$200,MATCH($B21,'Volume forecast'!$B$8:$B$200,0),MATCH(P$4,'Volume forecast'!$D$5:$DT$5,0)),0)</f>
        <v>0</v>
      </c>
      <c r="Q21" s="119">
        <f>IFERROR(INDEX('Volume forecast'!$D$8:$DT$200,MATCH($B21,'Volume forecast'!$B$8:$B$200,0),MATCH(Q$4,'Volume forecast'!$D$5:$DT$5,0)),0)</f>
        <v>25911.614601335081</v>
      </c>
      <c r="R21" s="119">
        <f>IFERROR(INDEX('Volume forecast'!$D$8:$DT$200,MATCH($B21,'Volume forecast'!$B$8:$B$200,0),MATCH(R$4,'Volume forecast'!$D$5:$DT$5,0)),0)</f>
        <v>26547.897122877876</v>
      </c>
      <c r="S21" s="119">
        <f>IFERROR(INDEX('Volume forecast'!$D$8:$DT$200,MATCH($B21,'Volume forecast'!$B$8:$B$200,0),MATCH(S$4,'Volume forecast'!$D$5:$DT$5,0)),0)</f>
        <v>27184.17964442067</v>
      </c>
      <c r="T21" s="119">
        <f>IFERROR(INDEX('Volume forecast'!$D$8:$DT$200,MATCH($B21,'Volume forecast'!$B$8:$B$200,0),MATCH(T$4,'Volume forecast'!$D$5:$DT$5,0)),0)</f>
        <v>27820.462165963465</v>
      </c>
      <c r="U21" s="138">
        <f>IFERROR(INDEX('Volume forecast'!$D$8:$DT$200,MATCH($B21,'Volume forecast'!$B$8:$B$200,0),MATCH(U$4,'Volume forecast'!$D$5:$DT$5,0)),0)</f>
        <v>28456.74468750626</v>
      </c>
      <c r="V21" s="120">
        <f>IFERROR(INDEX('Volume forecast'!$D$8:$DT$200,MATCH($B21,'Volume forecast'!$B$8:$B$200,0),MATCH(V$4,'Volume forecast'!$D$5:$DT$5,0)),0)</f>
        <v>0</v>
      </c>
      <c r="W21" s="119">
        <f>IFERROR(INDEX('Volume forecast'!$D$8:$DT$200,MATCH($B21,'Volume forecast'!$B$8:$B$200,0),MATCH(W$4,'Volume forecast'!$D$5:$DT$5,0)),0)</f>
        <v>0</v>
      </c>
      <c r="X21" s="119">
        <f>IFERROR(INDEX('Volume forecast'!$D$8:$DT$200,MATCH($B21,'Volume forecast'!$B$8:$B$200,0),MATCH(X$4,'Volume forecast'!$D$5:$DT$5,0)),0)</f>
        <v>0</v>
      </c>
      <c r="Y21" s="119">
        <f>IFERROR(INDEX('Volume forecast'!$D$8:$DT$200,MATCH($B21,'Volume forecast'!$B$8:$B$200,0),MATCH(Y$4,'Volume forecast'!$D$5:$DT$5,0)),0)</f>
        <v>0</v>
      </c>
      <c r="Z21" s="119">
        <f>IFERROR(INDEX('Volume forecast'!$D$8:$DT$200,MATCH($B21,'Volume forecast'!$B$8:$B$200,0),MATCH(Z$4,'Volume forecast'!$D$5:$DT$5,0)),0)</f>
        <v>0</v>
      </c>
      <c r="AA21" s="119">
        <f>IFERROR(INDEX('Volume forecast'!$D$8:$DT$200,MATCH($B21,'Volume forecast'!$B$8:$B$200,0),MATCH(AA$4,'Volume forecast'!$D$5:$DT$5,0)),0)</f>
        <v>0</v>
      </c>
      <c r="AB21" s="119">
        <f>IFERROR(INDEX('Volume forecast'!$D$8:$DT$200,MATCH($B21,'Volume forecast'!$B$8:$B$200,0),MATCH(AB$4,'Volume forecast'!$D$5:$DT$5,0)),0)</f>
        <v>0</v>
      </c>
      <c r="AC21" s="119">
        <f>IFERROR(INDEX('Volume forecast'!$D$8:$DT$200,MATCH($B21,'Volume forecast'!$B$8:$B$200,0),MATCH(AC$4,'Volume forecast'!$D$5:$DT$5,0)),0)</f>
        <v>0</v>
      </c>
      <c r="AD21" s="119">
        <f>IFERROR(INDEX('Volume forecast'!$D$8:$DT$200,MATCH($B21,'Volume forecast'!$B$8:$B$200,0),MATCH(AD$4,'Volume forecast'!$D$5:$DT$5,0)),0)</f>
        <v>0</v>
      </c>
      <c r="AE21" s="119">
        <f>IFERROR(INDEX('Volume forecast'!$D$8:$DT$200,MATCH($B21,'Volume forecast'!$B$8:$B$200,0),MATCH(AE$4,'Volume forecast'!$D$5:$DT$5,0)),0)</f>
        <v>0</v>
      </c>
      <c r="AF21" s="119">
        <f>IFERROR(INDEX('Volume forecast'!$D$8:$DT$200,MATCH($B21,'Volume forecast'!$B$8:$B$200,0),MATCH(AF$4,'Volume forecast'!$D$5:$DT$5,0)),0)</f>
        <v>0</v>
      </c>
      <c r="AG21" s="119">
        <f>IFERROR(INDEX('Volume forecast'!$D$8:$DT$200,MATCH($B21,'Volume forecast'!$B$8:$B$200,0),MATCH(AG$4,'Volume forecast'!$D$5:$DT$5,0)),0)</f>
        <v>0</v>
      </c>
      <c r="AH21" s="119">
        <f>IFERROR(INDEX('Volume forecast'!$D$8:$DT$200,MATCH($B21,'Volume forecast'!$B$8:$B$200,0),MATCH(AH$4,'Volume forecast'!$D$5:$DT$5,0)),0)</f>
        <v>241320.87951634289</v>
      </c>
      <c r="AI21" s="119">
        <f>IFERROR(INDEX('Volume forecast'!$D$8:$DT$200,MATCH($B21,'Volume forecast'!$B$8:$B$200,0),MATCH(AI$4,'Volume forecast'!$D$5:$DT$5,0)),0)</f>
        <v>246128.58332220651</v>
      </c>
      <c r="AJ21" s="119">
        <f>IFERROR(INDEX('Volume forecast'!$D$8:$DT$200,MATCH($B21,'Volume forecast'!$B$8:$B$200,0),MATCH(AJ$4,'Volume forecast'!$D$5:$DT$5,0)),0)</f>
        <v>255957.60262911514</v>
      </c>
      <c r="AK21" s="119">
        <f>IFERROR(INDEX('Volume forecast'!$D$8:$DT$200,MATCH($B21,'Volume forecast'!$B$8:$B$200,0),MATCH(AK$4,'Volume forecast'!$D$5:$DT$5,0)),0)</f>
        <v>271648.07643387245</v>
      </c>
      <c r="AL21" s="138">
        <f>IFERROR(INDEX('Volume forecast'!$D$8:$DT$200,MATCH($B21,'Volume forecast'!$B$8:$B$200,0),MATCH(AL$4,'Volume forecast'!$D$5:$DT$5,0)),0)</f>
        <v>287387.51536080759</v>
      </c>
      <c r="AM21" s="120">
        <f>IFERROR(INDEX('Volume forecast'!$D$8:$DT$200,MATCH($B21,'Volume forecast'!$B$8:$B$200,0),MATCH(AM$4,'Volume forecast'!$D$5:$DT$5,0)),0)</f>
        <v>0</v>
      </c>
      <c r="AN21" s="119">
        <f>IFERROR(INDEX('Volume forecast'!$D$8:$DT$200,MATCH($B21,'Volume forecast'!$B$8:$B$200,0),MATCH(AN$4,'Volume forecast'!$D$5:$DT$5,0)),0)</f>
        <v>0</v>
      </c>
      <c r="AO21" s="119">
        <f>IFERROR(INDEX('Volume forecast'!$D$8:$DT$200,MATCH($B21,'Volume forecast'!$B$8:$B$200,0),MATCH(AO$4,'Volume forecast'!$D$5:$DT$5,0)),0)</f>
        <v>0</v>
      </c>
      <c r="AP21" s="119">
        <f>IFERROR(INDEX('Volume forecast'!$D$8:$DT$200,MATCH($B21,'Volume forecast'!$B$8:$B$200,0),MATCH(AP$4,'Volume forecast'!$D$5:$DT$5,0)),0)</f>
        <v>0</v>
      </c>
      <c r="AQ21" s="119">
        <f>IFERROR(INDEX('Volume forecast'!$D$8:$DT$200,MATCH($B21,'Volume forecast'!$B$8:$B$200,0),MATCH(AQ$4,'Volume forecast'!$D$5:$DT$5,0)),0)</f>
        <v>0</v>
      </c>
      <c r="AR21" s="119">
        <f>IFERROR(INDEX('Volume forecast'!$D$8:$DT$200,MATCH($B21,'Volume forecast'!$B$8:$B$200,0),MATCH(AR$4,'Volume forecast'!$D$5:$DT$5,0)),0)</f>
        <v>0</v>
      </c>
      <c r="AS21" s="119">
        <f>IFERROR(INDEX('Volume forecast'!$D$8:$DT$200,MATCH($B21,'Volume forecast'!$B$8:$B$200,0),MATCH(AS$4,'Volume forecast'!$D$5:$DT$5,0)),0)</f>
        <v>0</v>
      </c>
      <c r="AT21" s="119">
        <f>IFERROR(INDEX('Volume forecast'!$D$8:$DT$200,MATCH($B21,'Volume forecast'!$B$8:$B$200,0),MATCH(AT$4,'Volume forecast'!$D$5:$DT$5,0)),0)</f>
        <v>0</v>
      </c>
      <c r="AU21" s="119">
        <f>IFERROR(INDEX('Volume forecast'!$D$8:$DT$200,MATCH($B21,'Volume forecast'!$B$8:$B$200,0),MATCH(AU$4,'Volume forecast'!$D$5:$DT$5,0)),0)</f>
        <v>0</v>
      </c>
      <c r="AV21" s="119">
        <f>IFERROR(INDEX('Volume forecast'!$D$8:$DT$200,MATCH($B21,'Volume forecast'!$B$8:$B$200,0),MATCH(AV$4,'Volume forecast'!$D$5:$DT$5,0)),0)</f>
        <v>0</v>
      </c>
      <c r="AW21" s="119">
        <f>IFERROR(INDEX('Volume forecast'!$D$8:$DT$200,MATCH($B21,'Volume forecast'!$B$8:$B$200,0),MATCH(AW$4,'Volume forecast'!$D$5:$DT$5,0)),0)</f>
        <v>0</v>
      </c>
      <c r="AX21" s="119">
        <f>IFERROR(INDEX('Volume forecast'!$D$8:$DT$200,MATCH($B21,'Volume forecast'!$B$8:$B$200,0),MATCH(AX$4,'Volume forecast'!$D$5:$DT$5,0)),0)</f>
        <v>0</v>
      </c>
      <c r="AY21" s="119">
        <f>IFERROR(INDEX('Volume forecast'!$D$8:$DT$200,MATCH($B21,'Volume forecast'!$B$8:$B$200,0),MATCH(AY$4,'Volume forecast'!$D$5:$DT$5,0)),0)</f>
        <v>657918.67090630997</v>
      </c>
      <c r="AZ21" s="119">
        <f>IFERROR(INDEX('Volume forecast'!$D$8:$DT$200,MATCH($B21,'Volume forecast'!$B$8:$B$200,0),MATCH(AZ$4,'Volume forecast'!$D$5:$DT$5,0)),0)</f>
        <v>671060.61116383912</v>
      </c>
      <c r="BA21" s="119">
        <f>IFERROR(INDEX('Volume forecast'!$D$8:$DT$200,MATCH($B21,'Volume forecast'!$B$8:$B$200,0),MATCH(BA$4,'Volume forecast'!$D$5:$DT$5,0)),0)</f>
        <v>697918.2826940614</v>
      </c>
      <c r="BB21" s="119">
        <f>IFERROR(INDEX('Volume forecast'!$D$8:$DT$200,MATCH($B21,'Volume forecast'!$B$8:$B$200,0),MATCH(BB$4,'Volume forecast'!$D$5:$DT$5,0)),0)</f>
        <v>740786.6067115973</v>
      </c>
      <c r="BC21" s="138">
        <f>IFERROR(INDEX('Volume forecast'!$D$8:$DT$200,MATCH($B21,'Volume forecast'!$B$8:$B$200,0),MATCH(BC$4,'Volume forecast'!$D$5:$DT$5,0)),0)</f>
        <v>783791.2399088185</v>
      </c>
      <c r="BD21" s="120">
        <f>IFERROR(INDEX('Volume forecast'!$D$8:$DT$200,MATCH($B21,'Volume forecast'!$B$8:$B$200,0),MATCH(BD$4,'Volume forecast'!$D$5:$DT$5,0)),0)</f>
        <v>0</v>
      </c>
      <c r="BE21" s="119">
        <f>IFERROR(INDEX('Volume forecast'!$D$8:$DT$200,MATCH($B21,'Volume forecast'!$B$8:$B$200,0),MATCH(BE$4,'Volume forecast'!$D$5:$DT$5,0)),0)</f>
        <v>0</v>
      </c>
      <c r="BF21" s="119">
        <f>IFERROR(INDEX('Volume forecast'!$D$8:$DT$200,MATCH($B21,'Volume forecast'!$B$8:$B$200,0),MATCH(BF$4,'Volume forecast'!$D$5:$DT$5,0)),0)</f>
        <v>0</v>
      </c>
      <c r="BG21" s="119">
        <f>IFERROR(INDEX('Volume forecast'!$D$8:$DT$200,MATCH($B21,'Volume forecast'!$B$8:$B$200,0),MATCH(BG$4,'Volume forecast'!$D$5:$DT$5,0)),0)</f>
        <v>0</v>
      </c>
      <c r="BH21" s="119">
        <f>IFERROR(INDEX('Volume forecast'!$D$8:$DT$200,MATCH($B21,'Volume forecast'!$B$8:$B$200,0),MATCH(BH$4,'Volume forecast'!$D$5:$DT$5,0)),0)</f>
        <v>0</v>
      </c>
      <c r="BI21" s="119">
        <f>IFERROR(INDEX('Volume forecast'!$D$8:$DT$200,MATCH($B21,'Volume forecast'!$B$8:$B$200,0),MATCH(BI$4,'Volume forecast'!$D$5:$DT$5,0)),0)</f>
        <v>0</v>
      </c>
      <c r="BJ21" s="119">
        <f>IFERROR(INDEX('Volume forecast'!$D$8:$DT$200,MATCH($B21,'Volume forecast'!$B$8:$B$200,0),MATCH(BJ$4,'Volume forecast'!$D$5:$DT$5,0)),0)</f>
        <v>0</v>
      </c>
      <c r="BK21" s="119">
        <f>IFERROR(INDEX('Volume forecast'!$D$8:$DT$200,MATCH($B21,'Volume forecast'!$B$8:$B$200,0),MATCH(BK$4,'Volume forecast'!$D$5:$DT$5,0)),0)</f>
        <v>0</v>
      </c>
      <c r="BL21" s="119">
        <f>IFERROR(INDEX('Volume forecast'!$D$8:$DT$200,MATCH($B21,'Volume forecast'!$B$8:$B$200,0),MATCH(BL$4,'Volume forecast'!$D$5:$DT$5,0)),0)</f>
        <v>0</v>
      </c>
      <c r="BM21" s="119">
        <f>IFERROR(INDEX('Volume forecast'!$D$8:$DT$200,MATCH($B21,'Volume forecast'!$B$8:$B$200,0),MATCH(BM$4,'Volume forecast'!$D$5:$DT$5,0)),0)</f>
        <v>0</v>
      </c>
      <c r="BN21" s="119">
        <f>IFERROR(INDEX('Volume forecast'!$D$8:$DT$200,MATCH($B21,'Volume forecast'!$B$8:$B$200,0),MATCH(BN$4,'Volume forecast'!$D$5:$DT$5,0)),0)</f>
        <v>0</v>
      </c>
      <c r="BO21" s="119">
        <f>IFERROR(INDEX('Volume forecast'!$D$8:$DT$200,MATCH($B21,'Volume forecast'!$B$8:$B$200,0),MATCH(BO$4,'Volume forecast'!$D$5:$DT$5,0)),0)</f>
        <v>0</v>
      </c>
      <c r="BP21" s="119">
        <f>IFERROR(INDEX('Volume forecast'!$D$8:$DT$200,MATCH($B21,'Volume forecast'!$B$8:$B$200,0),MATCH(BP$4,'Volume forecast'!$D$5:$DT$5,0)),0)</f>
        <v>747980.80197330075</v>
      </c>
      <c r="BQ21" s="119">
        <f>IFERROR(INDEX('Volume forecast'!$D$8:$DT$200,MATCH($B21,'Volume forecast'!$B$8:$B$200,0),MATCH(BQ$4,'Volume forecast'!$D$5:$DT$5,0)),0)</f>
        <v>762700.60883061402</v>
      </c>
      <c r="BR21" s="119">
        <f>IFERROR(INDEX('Volume forecast'!$D$8:$DT$200,MATCH($B21,'Volume forecast'!$B$8:$B$200,0),MATCH(BR$4,'Volume forecast'!$D$5:$DT$5,0)),0)</f>
        <v>792913.0581862519</v>
      </c>
      <c r="BS21" s="119">
        <f>IFERROR(INDEX('Volume forecast'!$D$8:$DT$200,MATCH($B21,'Volume forecast'!$B$8:$B$200,0),MATCH(BS$4,'Volume forecast'!$D$5:$DT$5,0)),0)</f>
        <v>841209.35238177096</v>
      </c>
      <c r="BT21" s="138">
        <f>IFERROR(INDEX('Volume forecast'!$D$8:$DT$200,MATCH($B21,'Volume forecast'!$B$8:$B$200,0),MATCH(BT$4,'Volume forecast'!$D$5:$DT$5,0)),0)</f>
        <v>889626.65596516291</v>
      </c>
      <c r="BU21" s="120">
        <f>IFERROR(INDEX('Volume forecast'!$D$8:$DT$200,MATCH($B21,'Volume forecast'!$B$8:$B$200,0),MATCH(BU$4,'Volume forecast'!$D$5:$DT$5,0)),0)</f>
        <v>0</v>
      </c>
      <c r="BV21" s="119">
        <f>IFERROR(INDEX('Volume forecast'!$D$8:$DT$200,MATCH($B21,'Volume forecast'!$B$8:$B$200,0),MATCH(BV$4,'Volume forecast'!$D$5:$DT$5,0)),0)</f>
        <v>0</v>
      </c>
      <c r="BW21" s="119">
        <f>IFERROR(INDEX('Volume forecast'!$D$8:$DT$200,MATCH($B21,'Volume forecast'!$B$8:$B$200,0),MATCH(BW$4,'Volume forecast'!$D$5:$DT$5,0)),0)</f>
        <v>0</v>
      </c>
      <c r="BX21" s="119">
        <f>IFERROR(INDEX('Volume forecast'!$D$8:$DT$200,MATCH($B21,'Volume forecast'!$B$8:$B$200,0),MATCH(BX$4,'Volume forecast'!$D$5:$DT$5,0)),0)</f>
        <v>0</v>
      </c>
      <c r="BY21" s="119">
        <f>IFERROR(INDEX('Volume forecast'!$D$8:$DT$200,MATCH($B21,'Volume forecast'!$B$8:$B$200,0),MATCH(BY$4,'Volume forecast'!$D$5:$DT$5,0)),0)</f>
        <v>0</v>
      </c>
      <c r="BZ21" s="119">
        <f>IFERROR(INDEX('Volume forecast'!$D$8:$DT$200,MATCH($B21,'Volume forecast'!$B$8:$B$200,0),MATCH(BZ$4,'Volume forecast'!$D$5:$DT$5,0)),0)</f>
        <v>0</v>
      </c>
      <c r="CA21" s="119">
        <f>IFERROR(INDEX('Volume forecast'!$D$8:$DT$200,MATCH($B21,'Volume forecast'!$B$8:$B$200,0),MATCH(CA$4,'Volume forecast'!$D$5:$DT$5,0)),0)</f>
        <v>0</v>
      </c>
      <c r="CB21" s="119">
        <f>IFERROR(INDEX('Volume forecast'!$D$8:$DT$200,MATCH($B21,'Volume forecast'!$B$8:$B$200,0),MATCH(CB$4,'Volume forecast'!$D$5:$DT$5,0)),0)</f>
        <v>0</v>
      </c>
      <c r="CC21" s="119">
        <f>IFERROR(INDEX('Volume forecast'!$D$8:$DT$200,MATCH($B21,'Volume forecast'!$B$8:$B$200,0),MATCH(CC$4,'Volume forecast'!$D$5:$DT$5,0)),0)</f>
        <v>0</v>
      </c>
      <c r="CD21" s="119">
        <f>IFERROR(INDEX('Volume forecast'!$D$8:$DT$200,MATCH($B21,'Volume forecast'!$B$8:$B$200,0),MATCH(CD$4,'Volume forecast'!$D$5:$DT$5,0)),0)</f>
        <v>0</v>
      </c>
      <c r="CE21" s="119">
        <f>IFERROR(INDEX('Volume forecast'!$D$8:$DT$200,MATCH($B21,'Volume forecast'!$B$8:$B$200,0),MATCH(CE$4,'Volume forecast'!$D$5:$DT$5,0)),0)</f>
        <v>0</v>
      </c>
      <c r="CF21" s="119">
        <f>IFERROR(INDEX('Volume forecast'!$D$8:$DT$200,MATCH($B21,'Volume forecast'!$B$8:$B$200,0),MATCH(CF$4,'Volume forecast'!$D$5:$DT$5,0)),0)</f>
        <v>0</v>
      </c>
      <c r="CG21" s="119">
        <f>IFERROR(INDEX('Volume forecast'!$D$8:$DT$200,MATCH($B21,'Volume forecast'!$B$8:$B$200,0),MATCH(CG$4,'Volume forecast'!$D$5:$DT$5,0)),0)</f>
        <v>7627195.7642984027</v>
      </c>
      <c r="CH21" s="119">
        <f>IFERROR(INDEX('Volume forecast'!$D$8:$DT$200,MATCH($B21,'Volume forecast'!$B$8:$B$200,0),MATCH(CH$4,'Volume forecast'!$D$5:$DT$5,0)),0)</f>
        <v>7752927.7130386708</v>
      </c>
      <c r="CI21" s="119">
        <f>IFERROR(INDEX('Volume forecast'!$D$8:$DT$200,MATCH($B21,'Volume forecast'!$B$8:$B$200,0),MATCH(CI$4,'Volume forecast'!$D$5:$DT$5,0)),0)</f>
        <v>8039265.8825187413</v>
      </c>
      <c r="CJ21" s="119">
        <f>IFERROR(INDEX('Volume forecast'!$D$8:$DT$200,MATCH($B21,'Volume forecast'!$B$8:$B$200,0),MATCH(CJ$4,'Volume forecast'!$D$5:$DT$5,0)),0)</f>
        <v>8512849.8993754387</v>
      </c>
      <c r="CK21" s="138">
        <f>IFERROR(INDEX('Volume forecast'!$D$8:$DT$200,MATCH($B21,'Volume forecast'!$B$8:$B$200,0),MATCH(CK$4,'Volume forecast'!$D$5:$DT$5,0)),0)</f>
        <v>8980588.8950426169</v>
      </c>
      <c r="CL21" s="120">
        <f>IFERROR(INDEX('Volume forecast'!$D$8:$DT$200,MATCH($B21,'Volume forecast'!$B$8:$B$200,0),MATCH(CL$4,'Volume forecast'!$D$5:$DT$5,0)),0)</f>
        <v>0</v>
      </c>
      <c r="CM21" s="119">
        <f>IFERROR(INDEX('Volume forecast'!$D$8:$DT$200,MATCH($B21,'Volume forecast'!$B$8:$B$200,0),MATCH(CM$4,'Volume forecast'!$D$5:$DT$5,0)),0)</f>
        <v>0</v>
      </c>
      <c r="CN21" s="119">
        <f>IFERROR(INDEX('Volume forecast'!$D$8:$DT$200,MATCH($B21,'Volume forecast'!$B$8:$B$200,0),MATCH(CN$4,'Volume forecast'!$D$5:$DT$5,0)),0)</f>
        <v>0</v>
      </c>
      <c r="CO21" s="119">
        <f>IFERROR(INDEX('Volume forecast'!$D$8:$DT$200,MATCH($B21,'Volume forecast'!$B$8:$B$200,0),MATCH(CO$4,'Volume forecast'!$D$5:$DT$5,0)),0)</f>
        <v>0</v>
      </c>
      <c r="CP21" s="119">
        <f>IFERROR(INDEX('Volume forecast'!$D$8:$DT$200,MATCH($B21,'Volume forecast'!$B$8:$B$200,0),MATCH(CP$4,'Volume forecast'!$D$5:$DT$5,0)),0)</f>
        <v>0</v>
      </c>
      <c r="CQ21" s="119">
        <f>IFERROR(INDEX('Volume forecast'!$D$8:$DT$200,MATCH($B21,'Volume forecast'!$B$8:$B$200,0),MATCH(CQ$4,'Volume forecast'!$D$5:$DT$5,0)),0)</f>
        <v>0</v>
      </c>
      <c r="CR21" s="119">
        <f>IFERROR(INDEX('Volume forecast'!$D$8:$DT$200,MATCH($B21,'Volume forecast'!$B$8:$B$200,0),MATCH(CR$4,'Volume forecast'!$D$5:$DT$5,0)),0)</f>
        <v>0</v>
      </c>
      <c r="CS21" s="119">
        <f>IFERROR(INDEX('Volume forecast'!$D$8:$DT$200,MATCH($B21,'Volume forecast'!$B$8:$B$200,0),MATCH(CS$4,'Volume forecast'!$D$5:$DT$5,0)),0)</f>
        <v>0</v>
      </c>
      <c r="CT21" s="119">
        <f>IFERROR(INDEX('Volume forecast'!$D$8:$DT$200,MATCH($B21,'Volume forecast'!$B$8:$B$200,0),MATCH(CT$4,'Volume forecast'!$D$5:$DT$5,0)),0)</f>
        <v>0</v>
      </c>
      <c r="CU21" s="119">
        <f>IFERROR(INDEX('Volume forecast'!$D$8:$DT$200,MATCH($B21,'Volume forecast'!$B$8:$B$200,0),MATCH(CU$4,'Volume forecast'!$D$5:$DT$5,0)),0)</f>
        <v>0</v>
      </c>
      <c r="CV21" s="119">
        <f>IFERROR(INDEX('Volume forecast'!$D$8:$DT$200,MATCH($B21,'Volume forecast'!$B$8:$B$200,0),MATCH(CV$4,'Volume forecast'!$D$5:$DT$5,0)),0)</f>
        <v>0</v>
      </c>
      <c r="CW21" s="119">
        <f>IFERROR(INDEX('Volume forecast'!$D$8:$DT$200,MATCH($B21,'Volume forecast'!$B$8:$B$200,0),MATCH(CW$4,'Volume forecast'!$D$5:$DT$5,0)),0)</f>
        <v>0</v>
      </c>
      <c r="CX21" s="119">
        <f>IFERROR(INDEX('Volume forecast'!$D$8:$DT$200,MATCH($B21,'Volume forecast'!$B$8:$B$200,0),MATCH(CX$4,'Volume forecast'!$D$5:$DT$5,0)),0)</f>
        <v>0</v>
      </c>
      <c r="CY21" s="119">
        <f>IFERROR(INDEX('Volume forecast'!$D$8:$DT$200,MATCH($B21,'Volume forecast'!$B$8:$B$200,0),MATCH(CY$4,'Volume forecast'!$D$5:$DT$5,0)),0)</f>
        <v>0</v>
      </c>
      <c r="CZ21" s="119">
        <f>IFERROR(INDEX('Volume forecast'!$D$8:$DT$200,MATCH($B21,'Volume forecast'!$B$8:$B$200,0),MATCH(CZ$4,'Volume forecast'!$D$5:$DT$5,0)),0)</f>
        <v>0</v>
      </c>
      <c r="DA21" s="119">
        <f>IFERROR(INDEX('Volume forecast'!$D$8:$DT$200,MATCH($B21,'Volume forecast'!$B$8:$B$200,0),MATCH(DA$4,'Volume forecast'!$D$5:$DT$5,0)),0)</f>
        <v>0</v>
      </c>
      <c r="DB21" s="138">
        <f>IFERROR(INDEX('Volume forecast'!$D$8:$DT$200,MATCH($B21,'Volume forecast'!$B$8:$B$200,0),MATCH(DB$4,'Volume forecast'!$D$5:$DT$5,0)),0)</f>
        <v>0</v>
      </c>
      <c r="DC21" s="120">
        <f>IFERROR(INDEX('Volume forecast'!$D$8:$DT$200,MATCH($B21,'Volume forecast'!$B$8:$B$200,0),MATCH(DC$4,'Volume forecast'!$D$5:$DT$5,0)),0)</f>
        <v>0</v>
      </c>
      <c r="DD21" s="119">
        <f>IFERROR(INDEX('Volume forecast'!$D$8:$DT$200,MATCH($B21,'Volume forecast'!$B$8:$B$200,0),MATCH(DD$4,'Volume forecast'!$D$5:$DT$5,0)),0)</f>
        <v>0</v>
      </c>
      <c r="DE21" s="119">
        <f>IFERROR(INDEX('Volume forecast'!$D$8:$DT$200,MATCH($B21,'Volume forecast'!$B$8:$B$200,0),MATCH(DE$4,'Volume forecast'!$D$5:$DT$5,0)),0)</f>
        <v>0</v>
      </c>
      <c r="DF21" s="119">
        <f>IFERROR(INDEX('Volume forecast'!$D$8:$DT$200,MATCH($B21,'Volume forecast'!$B$8:$B$200,0),MATCH(DF$4,'Volume forecast'!$D$5:$DT$5,0)),0)</f>
        <v>0</v>
      </c>
      <c r="DG21" s="119">
        <f>IFERROR(INDEX('Volume forecast'!$D$8:$DT$200,MATCH($B21,'Volume forecast'!$B$8:$B$200,0),MATCH(DG$4,'Volume forecast'!$D$5:$DT$5,0)),0)</f>
        <v>0</v>
      </c>
      <c r="DH21" s="119">
        <f>IFERROR(INDEX('Volume forecast'!$D$8:$DT$200,MATCH($B21,'Volume forecast'!$B$8:$B$200,0),MATCH(DH$4,'Volume forecast'!$D$5:$DT$5,0)),0)</f>
        <v>0</v>
      </c>
      <c r="DI21" s="119">
        <f>IFERROR(INDEX('Volume forecast'!$D$8:$DT$200,MATCH($B21,'Volume forecast'!$B$8:$B$200,0),MATCH(DI$4,'Volume forecast'!$D$5:$DT$5,0)),0)</f>
        <v>0</v>
      </c>
      <c r="DJ21" s="119">
        <f>IFERROR(INDEX('Volume forecast'!$D$8:$DT$200,MATCH($B21,'Volume forecast'!$B$8:$B$200,0),MATCH(DJ$4,'Volume forecast'!$D$5:$DT$5,0)),0)</f>
        <v>0</v>
      </c>
      <c r="DK21" s="119">
        <f>IFERROR(INDEX('Volume forecast'!$D$8:$DT$200,MATCH($B21,'Volume forecast'!$B$8:$B$200,0),MATCH(DK$4,'Volume forecast'!$D$5:$DT$5,0)),0)</f>
        <v>0</v>
      </c>
      <c r="DL21" s="119">
        <f>IFERROR(INDEX('Volume forecast'!$D$8:$DT$200,MATCH($B21,'Volume forecast'!$B$8:$B$200,0),MATCH(DL$4,'Volume forecast'!$D$5:$DT$5,0)),0)</f>
        <v>0</v>
      </c>
      <c r="DM21" s="119">
        <f>IFERROR(INDEX('Volume forecast'!$D$8:$DT$200,MATCH($B21,'Volume forecast'!$B$8:$B$200,0),MATCH(DM$4,'Volume forecast'!$D$5:$DT$5,0)),0)</f>
        <v>0</v>
      </c>
      <c r="DN21" s="119">
        <f>IFERROR(INDEX('Volume forecast'!$D$8:$DT$200,MATCH($B21,'Volume forecast'!$B$8:$B$200,0),MATCH(DN$4,'Volume forecast'!$D$5:$DT$5,0)),0)</f>
        <v>0</v>
      </c>
      <c r="DO21" s="119">
        <f>IFERROR(INDEX('Volume forecast'!$D$8:$DT$200,MATCH($B21,'Volume forecast'!$B$8:$B$200,0),MATCH(DO$4,'Volume forecast'!$D$5:$DT$5,0)),0)</f>
        <v>0</v>
      </c>
      <c r="DP21" s="119">
        <f>IFERROR(INDEX('Volume forecast'!$D$8:$DT$200,MATCH($B21,'Volume forecast'!$B$8:$B$200,0),MATCH(DP$4,'Volume forecast'!$D$5:$DT$5,0)),0)</f>
        <v>0</v>
      </c>
      <c r="DQ21" s="119">
        <f>IFERROR(INDEX('Volume forecast'!$D$8:$DT$200,MATCH($B21,'Volume forecast'!$B$8:$B$200,0),MATCH(DQ$4,'Volume forecast'!$D$5:$DT$5,0)),0)</f>
        <v>0</v>
      </c>
      <c r="DR21" s="119">
        <f>IFERROR(INDEX('Volume forecast'!$D$8:$DT$200,MATCH($B21,'Volume forecast'!$B$8:$B$200,0),MATCH(DR$4,'Volume forecast'!$D$5:$DT$5,0)),0)</f>
        <v>0</v>
      </c>
      <c r="DS21" s="138">
        <f>IFERROR(INDEX('Volume forecast'!$D$8:$DT$200,MATCH($B21,'Volume forecast'!$B$8:$B$200,0),MATCH(DS$4,'Volume forecast'!$D$5:$DT$5,0)),0)</f>
        <v>0</v>
      </c>
      <c r="DT21" s="120">
        <f>IFERROR(INDEX('Volume forecast'!$D$8:$DT$200,MATCH($B21,'Volume forecast'!$B$8:$B$200,0),MATCH(DT$4,'Volume forecast'!$D$5:$DT$5,0)),0)</f>
        <v>0</v>
      </c>
      <c r="DU21" s="119">
        <f>IFERROR(INDEX('Volume forecast'!$D$8:$DT$200,MATCH($B21,'Volume forecast'!$B$8:$B$200,0),MATCH(DU$4,'Volume forecast'!$D$5:$DT$5,0)),0)</f>
        <v>0</v>
      </c>
      <c r="DV21" s="119">
        <f>IFERROR(INDEX('Volume forecast'!$D$8:$DT$200,MATCH($B21,'Volume forecast'!$B$8:$B$200,0),MATCH(DV$4,'Volume forecast'!$D$5:$DT$5,0)),0)</f>
        <v>0</v>
      </c>
      <c r="DW21" s="119">
        <f>IFERROR(INDEX('Volume forecast'!$D$8:$DT$200,MATCH($B21,'Volume forecast'!$B$8:$B$200,0),MATCH(DW$4,'Volume forecast'!$D$5:$DT$5,0)),0)</f>
        <v>0</v>
      </c>
      <c r="DX21" s="119">
        <f>IFERROR(INDEX('Volume forecast'!$D$8:$DT$200,MATCH($B21,'Volume forecast'!$B$8:$B$200,0),MATCH(DX$4,'Volume forecast'!$D$5:$DT$5,0)),0)</f>
        <v>0</v>
      </c>
      <c r="DY21" s="119">
        <f>IFERROR(INDEX('Volume forecast'!$D$8:$DT$200,MATCH($B21,'Volume forecast'!$B$8:$B$200,0),MATCH(DY$4,'Volume forecast'!$D$5:$DT$5,0)),0)</f>
        <v>0</v>
      </c>
      <c r="DZ21" s="119">
        <f>IFERROR(INDEX('Volume forecast'!$D$8:$DT$200,MATCH($B21,'Volume forecast'!$B$8:$B$200,0),MATCH(DZ$4,'Volume forecast'!$D$5:$DT$5,0)),0)</f>
        <v>0</v>
      </c>
      <c r="EA21" s="119">
        <f>IFERROR(INDEX('Volume forecast'!$D$8:$DT$200,MATCH($B21,'Volume forecast'!$B$8:$B$200,0),MATCH(EA$4,'Volume forecast'!$D$5:$DT$5,0)),0)</f>
        <v>0</v>
      </c>
      <c r="EB21" s="119">
        <f>IFERROR(INDEX('Volume forecast'!$D$8:$DT$200,MATCH($B21,'Volume forecast'!$B$8:$B$200,0),MATCH(EB$4,'Volume forecast'!$D$5:$DT$5,0)),0)</f>
        <v>0</v>
      </c>
      <c r="EC21" s="119">
        <f>IFERROR(INDEX('Volume forecast'!$D$8:$DT$200,MATCH($B21,'Volume forecast'!$B$8:$B$200,0),MATCH(EC$4,'Volume forecast'!$D$5:$DT$5,0)),0)</f>
        <v>0</v>
      </c>
      <c r="ED21" s="119">
        <f>IFERROR(INDEX('Volume forecast'!$D$8:$DT$200,MATCH($B21,'Volume forecast'!$B$8:$B$200,0),MATCH(ED$4,'Volume forecast'!$D$5:$DT$5,0)),0)</f>
        <v>0</v>
      </c>
      <c r="EE21" s="119">
        <f>IFERROR(INDEX('Volume forecast'!$D$8:$DT$200,MATCH($B21,'Volume forecast'!$B$8:$B$200,0),MATCH(EE$4,'Volume forecast'!$D$5:$DT$5,0)),0)</f>
        <v>0</v>
      </c>
      <c r="EF21" s="119">
        <f>IFERROR(INDEX('Volume forecast'!$D$8:$DT$200,MATCH($B21,'Volume forecast'!$B$8:$B$200,0),MATCH(EF$4,'Volume forecast'!$D$5:$DT$5,0)),0)</f>
        <v>0</v>
      </c>
      <c r="EG21" s="119">
        <f>IFERROR(INDEX('Volume forecast'!$D$8:$DT$200,MATCH($B21,'Volume forecast'!$B$8:$B$200,0),MATCH(EG$4,'Volume forecast'!$D$5:$DT$5,0)),0)</f>
        <v>0</v>
      </c>
      <c r="EH21" s="119">
        <f>IFERROR(INDEX('Volume forecast'!$D$8:$DT$200,MATCH($B21,'Volume forecast'!$B$8:$B$200,0),MATCH(EH$4,'Volume forecast'!$D$5:$DT$5,0)),0)</f>
        <v>0</v>
      </c>
      <c r="EI21" s="119">
        <f>IFERROR(INDEX('Volume forecast'!$D$8:$DT$200,MATCH($B21,'Volume forecast'!$B$8:$B$200,0),MATCH(EI$4,'Volume forecast'!$D$5:$DT$5,0)),0)</f>
        <v>0</v>
      </c>
      <c r="EJ21" s="138">
        <f>IFERROR(INDEX('Volume forecast'!$D$8:$DT$200,MATCH($B21,'Volume forecast'!$B$8:$B$200,0),MATCH(EJ$4,'Volume forecast'!$D$5:$DT$5,0)),0)</f>
        <v>0</v>
      </c>
      <c r="EK21" s="120">
        <f>IFERROR(INDEX('Volume forecast'!$D$8:$DT$200,MATCH($B21,'Volume forecast'!$B$8:$B$200,0),MATCH(EK$4,'Volume forecast'!$D$5:$DT$5,0)),0)</f>
        <v>0</v>
      </c>
      <c r="EL21" s="119">
        <f>IFERROR(INDEX('Volume forecast'!$D$8:$DT$200,MATCH($B21,'Volume forecast'!$B$8:$B$200,0),MATCH(EL$4,'Volume forecast'!$D$5:$DT$5,0)),0)</f>
        <v>0</v>
      </c>
      <c r="EM21" s="119">
        <f>IFERROR(INDEX('Volume forecast'!$D$8:$DT$200,MATCH($B21,'Volume forecast'!$B$8:$B$200,0),MATCH(EM$4,'Volume forecast'!$D$5:$DT$5,0)),0)</f>
        <v>0</v>
      </c>
      <c r="EN21" s="119">
        <f>IFERROR(INDEX('Volume forecast'!$D$8:$DT$200,MATCH($B21,'Volume forecast'!$B$8:$B$200,0),MATCH(EN$4,'Volume forecast'!$D$5:$DT$5,0)),0)</f>
        <v>0</v>
      </c>
      <c r="EO21" s="119">
        <f>IFERROR(INDEX('Volume forecast'!$D$8:$DT$200,MATCH($B21,'Volume forecast'!$B$8:$B$200,0),MATCH(EO$4,'Volume forecast'!$D$5:$DT$5,0)),0)</f>
        <v>0</v>
      </c>
      <c r="EP21" s="119">
        <f>IFERROR(INDEX('Volume forecast'!$D$8:$DT$200,MATCH($B21,'Volume forecast'!$B$8:$B$200,0),MATCH(EP$4,'Volume forecast'!$D$5:$DT$5,0)),0)</f>
        <v>0</v>
      </c>
      <c r="EQ21" s="119">
        <f>IFERROR(INDEX('Volume forecast'!$D$8:$DT$200,MATCH($B21,'Volume forecast'!$B$8:$B$200,0),MATCH(EQ$4,'Volume forecast'!$D$5:$DT$5,0)),0)</f>
        <v>0</v>
      </c>
      <c r="ER21" s="119">
        <f>IFERROR(INDEX('Volume forecast'!$D$8:$DT$200,MATCH($B21,'Volume forecast'!$B$8:$B$200,0),MATCH(ER$4,'Volume forecast'!$D$5:$DT$5,0)),0)</f>
        <v>0</v>
      </c>
      <c r="ES21" s="119">
        <f>IFERROR(INDEX('Volume forecast'!$D$8:$DT$200,MATCH($B21,'Volume forecast'!$B$8:$B$200,0),MATCH(ES$4,'Volume forecast'!$D$5:$DT$5,0)),0)</f>
        <v>0</v>
      </c>
      <c r="ET21" s="119">
        <f>IFERROR(INDEX('Volume forecast'!$D$8:$DT$200,MATCH($B21,'Volume forecast'!$B$8:$B$200,0),MATCH(ET$4,'Volume forecast'!$D$5:$DT$5,0)),0)</f>
        <v>0</v>
      </c>
      <c r="EU21" s="119">
        <f>IFERROR(INDEX('Volume forecast'!$D$8:$DT$200,MATCH($B21,'Volume forecast'!$B$8:$B$200,0),MATCH(EU$4,'Volume forecast'!$D$5:$DT$5,0)),0)</f>
        <v>0</v>
      </c>
      <c r="EV21" s="119">
        <f>IFERROR(INDEX('Volume forecast'!$D$8:$DT$200,MATCH($B21,'Volume forecast'!$B$8:$B$200,0),MATCH(EV$4,'Volume forecast'!$D$5:$DT$5,0)),0)</f>
        <v>0</v>
      </c>
      <c r="EW21" s="119">
        <f>IFERROR(INDEX('Volume forecast'!$D$8:$DT$200,MATCH($B21,'Volume forecast'!$B$8:$B$200,0),MATCH(EW$4,'Volume forecast'!$D$5:$DT$5,0)),0)</f>
        <v>0</v>
      </c>
      <c r="EX21" s="119">
        <f>IFERROR(INDEX('Volume forecast'!$D$8:$DT$200,MATCH($B21,'Volume forecast'!$B$8:$B$200,0),MATCH(EX$4,'Volume forecast'!$D$5:$DT$5,0)),0)</f>
        <v>0</v>
      </c>
      <c r="EY21" s="119">
        <f>IFERROR(INDEX('Volume forecast'!$D$8:$DT$200,MATCH($B21,'Volume forecast'!$B$8:$B$200,0),MATCH(EY$4,'Volume forecast'!$D$5:$DT$5,0)),0)</f>
        <v>0</v>
      </c>
      <c r="EZ21" s="119">
        <f>IFERROR(INDEX('Volume forecast'!$D$8:$DT$200,MATCH($B21,'Volume forecast'!$B$8:$B$200,0),MATCH(EZ$4,'Volume forecast'!$D$5:$DT$5,0)),0)</f>
        <v>0</v>
      </c>
      <c r="FA21" s="138">
        <f>IFERROR(INDEX('Volume forecast'!$D$8:$DT$200,MATCH($B21,'Volume forecast'!$B$8:$B$200,0),MATCH(FA$4,'Volume forecast'!$D$5:$DT$5,0)),0)</f>
        <v>0</v>
      </c>
      <c r="FB21" s="120">
        <f>IFERROR(INDEX('Volume forecast'!$D$8:$DT$200,MATCH($B21,'Volume forecast'!$B$8:$B$200,0),MATCH(FB$4,'Volume forecast'!$D$5:$DT$5,0)),0)</f>
        <v>0</v>
      </c>
      <c r="FC21" s="119">
        <f>IFERROR(INDEX('Volume forecast'!$D$8:$DT$200,MATCH($B21,'Volume forecast'!$B$8:$B$200,0),MATCH(FC$4,'Volume forecast'!$D$5:$DT$5,0)),0)</f>
        <v>0</v>
      </c>
      <c r="FD21" s="119">
        <f>IFERROR(INDEX('Volume forecast'!$D$8:$DT$200,MATCH($B21,'Volume forecast'!$B$8:$B$200,0),MATCH(FD$4,'Volume forecast'!$D$5:$DT$5,0)),0)</f>
        <v>0</v>
      </c>
      <c r="FE21" s="119">
        <f>IFERROR(INDEX('Volume forecast'!$D$8:$DT$200,MATCH($B21,'Volume forecast'!$B$8:$B$200,0),MATCH(FE$4,'Volume forecast'!$D$5:$DT$5,0)),0)</f>
        <v>0</v>
      </c>
      <c r="FF21" s="119">
        <f>IFERROR(INDEX('Volume forecast'!$D$8:$DT$200,MATCH($B21,'Volume forecast'!$B$8:$B$200,0),MATCH(FF$4,'Volume forecast'!$D$5:$DT$5,0)),0)</f>
        <v>0</v>
      </c>
      <c r="FG21" s="119">
        <f>IFERROR(INDEX('Volume forecast'!$D$8:$DT$200,MATCH($B21,'Volume forecast'!$B$8:$B$200,0),MATCH(FG$4,'Volume forecast'!$D$5:$DT$5,0)),0)</f>
        <v>0</v>
      </c>
      <c r="FH21" s="119">
        <f>IFERROR(INDEX('Volume forecast'!$D$8:$DT$200,MATCH($B21,'Volume forecast'!$B$8:$B$200,0),MATCH(FH$4,'Volume forecast'!$D$5:$DT$5,0)),0)</f>
        <v>0</v>
      </c>
      <c r="FI21" s="119">
        <f>IFERROR(INDEX('Volume forecast'!$D$8:$DT$200,MATCH($B21,'Volume forecast'!$B$8:$B$200,0),MATCH(FI$4,'Volume forecast'!$D$5:$DT$5,0)),0)</f>
        <v>0</v>
      </c>
      <c r="FJ21" s="119">
        <f>IFERROR(INDEX('Volume forecast'!$D$8:$DT$200,MATCH($B21,'Volume forecast'!$B$8:$B$200,0),MATCH(FJ$4,'Volume forecast'!$D$5:$DT$5,0)),0)</f>
        <v>0</v>
      </c>
      <c r="FK21" s="119">
        <f>IFERROR(INDEX('Volume forecast'!$D$8:$DT$200,MATCH($B21,'Volume forecast'!$B$8:$B$200,0),MATCH(FK$4,'Volume forecast'!$D$5:$DT$5,0)),0)</f>
        <v>0</v>
      </c>
      <c r="FL21" s="119">
        <f>IFERROR(INDEX('Volume forecast'!$D$8:$DT$200,MATCH($B21,'Volume forecast'!$B$8:$B$200,0),MATCH(FL$4,'Volume forecast'!$D$5:$DT$5,0)),0)</f>
        <v>0</v>
      </c>
      <c r="FM21" s="119">
        <f>IFERROR(INDEX('Volume forecast'!$D$8:$DT$200,MATCH($B21,'Volume forecast'!$B$8:$B$200,0),MATCH(FM$4,'Volume forecast'!$D$5:$DT$5,0)),0)</f>
        <v>0</v>
      </c>
      <c r="FN21" s="119">
        <f>IFERROR(INDEX('Volume forecast'!$D$8:$DT$200,MATCH($B21,'Volume forecast'!$B$8:$B$200,0),MATCH(FN$4,'Volume forecast'!$D$5:$DT$5,0)),0)</f>
        <v>0</v>
      </c>
      <c r="FO21" s="119">
        <f>IFERROR(INDEX('Volume forecast'!$D$8:$DT$200,MATCH($B21,'Volume forecast'!$B$8:$B$200,0),MATCH(FO$4,'Volume forecast'!$D$5:$DT$5,0)),0)</f>
        <v>0</v>
      </c>
      <c r="FP21" s="119">
        <f>IFERROR(INDEX('Volume forecast'!$D$8:$DT$200,MATCH($B21,'Volume forecast'!$B$8:$B$200,0),MATCH(FP$4,'Volume forecast'!$D$5:$DT$5,0)),0)</f>
        <v>0</v>
      </c>
      <c r="FQ21" s="119">
        <f>IFERROR(INDEX('Volume forecast'!$D$8:$DT$200,MATCH($B21,'Volume forecast'!$B$8:$B$200,0),MATCH(FQ$4,'Volume forecast'!$D$5:$DT$5,0)),0)</f>
        <v>0</v>
      </c>
      <c r="FR21" s="138">
        <f>IFERROR(INDEX('Volume forecast'!$D$8:$DT$200,MATCH($B21,'Volume forecast'!$B$8:$B$200,0),MATCH(FR$4,'Volume forecast'!$D$5:$DT$5,0)),0)</f>
        <v>0</v>
      </c>
      <c r="FS21" s="83">
        <f t="shared" si="23"/>
        <v>0</v>
      </c>
      <c r="FT21" s="82">
        <f t="shared" si="7"/>
        <v>0</v>
      </c>
      <c r="FU21" s="82">
        <f t="shared" si="8"/>
        <v>0</v>
      </c>
      <c r="FV21" s="82">
        <f t="shared" si="9"/>
        <v>0</v>
      </c>
      <c r="FW21" s="82">
        <f t="shared" si="10"/>
        <v>0</v>
      </c>
      <c r="FX21" s="82">
        <f t="shared" si="11"/>
        <v>0</v>
      </c>
      <c r="FY21" s="82">
        <f t="shared" si="12"/>
        <v>0</v>
      </c>
      <c r="FZ21" s="82">
        <f t="shared" si="13"/>
        <v>0</v>
      </c>
      <c r="GA21" s="82">
        <f t="shared" si="14"/>
        <v>0</v>
      </c>
      <c r="GB21" s="82">
        <f t="shared" si="15"/>
        <v>0</v>
      </c>
      <c r="GC21" s="82">
        <f t="shared" si="16"/>
        <v>0</v>
      </c>
      <c r="GD21" s="82">
        <f t="shared" si="17"/>
        <v>0</v>
      </c>
      <c r="GE21" s="82">
        <f t="shared" si="18"/>
        <v>1647220.3523959536</v>
      </c>
      <c r="GF21" s="82">
        <f t="shared" si="19"/>
        <v>1679889.8033166598</v>
      </c>
      <c r="GG21" s="82">
        <f t="shared" si="20"/>
        <v>1746788.9435094283</v>
      </c>
      <c r="GH21" s="82">
        <f t="shared" si="21"/>
        <v>1853644.0355272407</v>
      </c>
      <c r="GI21" s="82">
        <f t="shared" si="22"/>
        <v>1960805.4112347891</v>
      </c>
      <c r="GJ21" s="84">
        <f t="shared" si="24"/>
        <v>16</v>
      </c>
    </row>
    <row r="22" spans="1:192" ht="13" x14ac:dyDescent="0.3">
      <c r="A22" s="116" t="str">
        <f>IF(ISNUMBER(SEARCH("low",'Volume forecast'!$A23)),"LV",IF(ISNUMBER(SEARCH("high",'Volume forecast'!$A23)),"HV",IF(ISNUMBER(SEARCH("sub",'Volume forecast'!$A23)),"ST","Unmetered")))</f>
        <v>LV</v>
      </c>
      <c r="B22" s="117" t="str">
        <f>'Volume forecast'!B23</f>
        <v>EA305</v>
      </c>
      <c r="C22" s="116" t="str">
        <f>'Volume forecast'!C23</f>
        <v>LV 160-750 MWh (System)</v>
      </c>
      <c r="D22" s="118" t="s">
        <v>137</v>
      </c>
      <c r="E22" s="119">
        <f>IFERROR(INDEX('Volume forecast'!$D$8:$DT$200,MATCH($B22,'Volume forecast'!$B$8:$B$200,0),MATCH(E$4,'Volume forecast'!$D$5:$DT$5,0)),0)</f>
        <v>0</v>
      </c>
      <c r="F22" s="119">
        <f>IFERROR(INDEX('Volume forecast'!$D$8:$DT$200,MATCH($B22,'Volume forecast'!$B$8:$B$200,0),MATCH(F$4,'Volume forecast'!$D$5:$DT$5,0)),0)</f>
        <v>0</v>
      </c>
      <c r="G22" s="119">
        <f>IFERROR(INDEX('Volume forecast'!$D$8:$DT$200,MATCH($B22,'Volume forecast'!$B$8:$B$200,0),MATCH(G$4,'Volume forecast'!$D$5:$DT$5,0)),0)</f>
        <v>0</v>
      </c>
      <c r="H22" s="119">
        <f>IFERROR(INDEX('Volume forecast'!$D$8:$DT$200,MATCH($B22,'Volume forecast'!$B$8:$B$200,0),MATCH(H$4,'Volume forecast'!$D$5:$DT$5,0)),0)</f>
        <v>0</v>
      </c>
      <c r="I22" s="119">
        <f>IFERROR(INDEX('Volume forecast'!$D$8:$DT$200,MATCH($B22,'Volume forecast'!$B$8:$B$200,0),MATCH(I$4,'Volume forecast'!$D$5:$DT$5,0)),0)</f>
        <v>0</v>
      </c>
      <c r="J22" s="119">
        <f>IFERROR(INDEX('Volume forecast'!$D$8:$DT$200,MATCH($B22,'Volume forecast'!$B$8:$B$200,0),MATCH(J$4,'Volume forecast'!$D$5:$DT$5,0)),0)</f>
        <v>0</v>
      </c>
      <c r="K22" s="119">
        <f>IFERROR(INDEX('Volume forecast'!$D$8:$DT$200,MATCH($B22,'Volume forecast'!$B$8:$B$200,0),MATCH(K$4,'Volume forecast'!$D$5:$DT$5,0)),0)</f>
        <v>0</v>
      </c>
      <c r="L22" s="119">
        <f>IFERROR(INDEX('Volume forecast'!$D$8:$DT$200,MATCH($B22,'Volume forecast'!$B$8:$B$200,0),MATCH(L$4,'Volume forecast'!$D$5:$DT$5,0)),0)</f>
        <v>0</v>
      </c>
      <c r="M22" s="119">
        <f>IFERROR(INDEX('Volume forecast'!$D$8:$DT$200,MATCH($B22,'Volume forecast'!$B$8:$B$200,0),MATCH(M$4,'Volume forecast'!$D$5:$DT$5,0)),0)</f>
        <v>0</v>
      </c>
      <c r="N22" s="119">
        <f>IFERROR(INDEX('Volume forecast'!$D$8:$DT$200,MATCH($B22,'Volume forecast'!$B$8:$B$200,0),MATCH(N$4,'Volume forecast'!$D$5:$DT$5,0)),0)</f>
        <v>0</v>
      </c>
      <c r="O22" s="119">
        <f>IFERROR(INDEX('Volume forecast'!$D$8:$DT$200,MATCH($B22,'Volume forecast'!$B$8:$B$200,0),MATCH(O$4,'Volume forecast'!$D$5:$DT$5,0)),0)</f>
        <v>0</v>
      </c>
      <c r="P22" s="119">
        <f>IFERROR(INDEX('Volume forecast'!$D$8:$DT$200,MATCH($B22,'Volume forecast'!$B$8:$B$200,0),MATCH(P$4,'Volume forecast'!$D$5:$DT$5,0)),0)</f>
        <v>0</v>
      </c>
      <c r="Q22" s="119">
        <f>IFERROR(INDEX('Volume forecast'!$D$8:$DT$200,MATCH($B22,'Volume forecast'!$B$8:$B$200,0),MATCH(Q$4,'Volume forecast'!$D$5:$DT$5,0)),0)</f>
        <v>7721.6126426704632</v>
      </c>
      <c r="R22" s="119">
        <f>IFERROR(INDEX('Volume forecast'!$D$8:$DT$200,MATCH($B22,'Volume forecast'!$B$8:$B$200,0),MATCH(R$4,'Volume forecast'!$D$5:$DT$5,0)),0)</f>
        <v>7721.6126426704632</v>
      </c>
      <c r="S22" s="119">
        <f>IFERROR(INDEX('Volume forecast'!$D$8:$DT$200,MATCH($B22,'Volume forecast'!$B$8:$B$200,0),MATCH(S$4,'Volume forecast'!$D$5:$DT$5,0)),0)</f>
        <v>7721.6126426704632</v>
      </c>
      <c r="T22" s="119">
        <f>IFERROR(INDEX('Volume forecast'!$D$8:$DT$200,MATCH($B22,'Volume forecast'!$B$8:$B$200,0),MATCH(T$4,'Volume forecast'!$D$5:$DT$5,0)),0)</f>
        <v>7721.6126426704632</v>
      </c>
      <c r="U22" s="138">
        <f>IFERROR(INDEX('Volume forecast'!$D$8:$DT$200,MATCH($B22,'Volume forecast'!$B$8:$B$200,0),MATCH(U$4,'Volume forecast'!$D$5:$DT$5,0)),0)</f>
        <v>7721.6126426704632</v>
      </c>
      <c r="V22" s="120">
        <f>IFERROR(INDEX('Volume forecast'!$D$8:$DT$200,MATCH($B22,'Volume forecast'!$B$8:$B$200,0),MATCH(V$4,'Volume forecast'!$D$5:$DT$5,0)),0)</f>
        <v>0</v>
      </c>
      <c r="W22" s="119">
        <f>IFERROR(INDEX('Volume forecast'!$D$8:$DT$200,MATCH($B22,'Volume forecast'!$B$8:$B$200,0),MATCH(W$4,'Volume forecast'!$D$5:$DT$5,0)),0)</f>
        <v>0</v>
      </c>
      <c r="X22" s="119">
        <f>IFERROR(INDEX('Volume forecast'!$D$8:$DT$200,MATCH($B22,'Volume forecast'!$B$8:$B$200,0),MATCH(X$4,'Volume forecast'!$D$5:$DT$5,0)),0)</f>
        <v>0</v>
      </c>
      <c r="Y22" s="119">
        <f>IFERROR(INDEX('Volume forecast'!$D$8:$DT$200,MATCH($B22,'Volume forecast'!$B$8:$B$200,0),MATCH(Y$4,'Volume forecast'!$D$5:$DT$5,0)),0)</f>
        <v>0</v>
      </c>
      <c r="Z22" s="119">
        <f>IFERROR(INDEX('Volume forecast'!$D$8:$DT$200,MATCH($B22,'Volume forecast'!$B$8:$B$200,0),MATCH(Z$4,'Volume forecast'!$D$5:$DT$5,0)),0)</f>
        <v>0</v>
      </c>
      <c r="AA22" s="119">
        <f>IFERROR(INDEX('Volume forecast'!$D$8:$DT$200,MATCH($B22,'Volume forecast'!$B$8:$B$200,0),MATCH(AA$4,'Volume forecast'!$D$5:$DT$5,0)),0)</f>
        <v>0</v>
      </c>
      <c r="AB22" s="119">
        <f>IFERROR(INDEX('Volume forecast'!$D$8:$DT$200,MATCH($B22,'Volume forecast'!$B$8:$B$200,0),MATCH(AB$4,'Volume forecast'!$D$5:$DT$5,0)),0)</f>
        <v>0</v>
      </c>
      <c r="AC22" s="119">
        <f>IFERROR(INDEX('Volume forecast'!$D$8:$DT$200,MATCH($B22,'Volume forecast'!$B$8:$B$200,0),MATCH(AC$4,'Volume forecast'!$D$5:$DT$5,0)),0)</f>
        <v>0</v>
      </c>
      <c r="AD22" s="119">
        <f>IFERROR(INDEX('Volume forecast'!$D$8:$DT$200,MATCH($B22,'Volume forecast'!$B$8:$B$200,0),MATCH(AD$4,'Volume forecast'!$D$5:$DT$5,0)),0)</f>
        <v>0</v>
      </c>
      <c r="AE22" s="119">
        <f>IFERROR(INDEX('Volume forecast'!$D$8:$DT$200,MATCH($B22,'Volume forecast'!$B$8:$B$200,0),MATCH(AE$4,'Volume forecast'!$D$5:$DT$5,0)),0)</f>
        <v>0</v>
      </c>
      <c r="AF22" s="119">
        <f>IFERROR(INDEX('Volume forecast'!$D$8:$DT$200,MATCH($B22,'Volume forecast'!$B$8:$B$200,0),MATCH(AF$4,'Volume forecast'!$D$5:$DT$5,0)),0)</f>
        <v>0</v>
      </c>
      <c r="AG22" s="119">
        <f>IFERROR(INDEX('Volume forecast'!$D$8:$DT$200,MATCH($B22,'Volume forecast'!$B$8:$B$200,0),MATCH(AG$4,'Volume forecast'!$D$5:$DT$5,0)),0)</f>
        <v>0</v>
      </c>
      <c r="AH22" s="119">
        <f>IFERROR(INDEX('Volume forecast'!$D$8:$DT$200,MATCH($B22,'Volume forecast'!$B$8:$B$200,0),MATCH(AH$4,'Volume forecast'!$D$5:$DT$5,0)),0)</f>
        <v>347389.32005976915</v>
      </c>
      <c r="AI22" s="119">
        <f>IFERROR(INDEX('Volume forecast'!$D$8:$DT$200,MATCH($B22,'Volume forecast'!$B$8:$B$200,0),MATCH(AI$4,'Volume forecast'!$D$5:$DT$5,0)),0)</f>
        <v>350286.11986463692</v>
      </c>
      <c r="AJ22" s="119">
        <f>IFERROR(INDEX('Volume forecast'!$D$8:$DT$200,MATCH($B22,'Volume forecast'!$B$8:$B$200,0),MATCH(AJ$4,'Volume forecast'!$D$5:$DT$5,0)),0)</f>
        <v>355652.58027874416</v>
      </c>
      <c r="AK22" s="119">
        <f>IFERROR(INDEX('Volume forecast'!$D$8:$DT$200,MATCH($B22,'Volume forecast'!$B$8:$B$200,0),MATCH(AK$4,'Volume forecast'!$D$5:$DT$5,0)),0)</f>
        <v>365805.72624307667</v>
      </c>
      <c r="AL22" s="138">
        <f>IFERROR(INDEX('Volume forecast'!$D$8:$DT$200,MATCH($B22,'Volume forecast'!$B$8:$B$200,0),MATCH(AL$4,'Volume forecast'!$D$5:$DT$5,0)),0)</f>
        <v>373004.22641456057</v>
      </c>
      <c r="AM22" s="120">
        <f>IFERROR(INDEX('Volume forecast'!$D$8:$DT$200,MATCH($B22,'Volume forecast'!$B$8:$B$200,0),MATCH(AM$4,'Volume forecast'!$D$5:$DT$5,0)),0)</f>
        <v>0</v>
      </c>
      <c r="AN22" s="119">
        <f>IFERROR(INDEX('Volume forecast'!$D$8:$DT$200,MATCH($B22,'Volume forecast'!$B$8:$B$200,0),MATCH(AN$4,'Volume forecast'!$D$5:$DT$5,0)),0)</f>
        <v>0</v>
      </c>
      <c r="AO22" s="119">
        <f>IFERROR(INDEX('Volume forecast'!$D$8:$DT$200,MATCH($B22,'Volume forecast'!$B$8:$B$200,0),MATCH(AO$4,'Volume forecast'!$D$5:$DT$5,0)),0)</f>
        <v>0</v>
      </c>
      <c r="AP22" s="119">
        <f>IFERROR(INDEX('Volume forecast'!$D$8:$DT$200,MATCH($B22,'Volume forecast'!$B$8:$B$200,0),MATCH(AP$4,'Volume forecast'!$D$5:$DT$5,0)),0)</f>
        <v>0</v>
      </c>
      <c r="AQ22" s="119">
        <f>IFERROR(INDEX('Volume forecast'!$D$8:$DT$200,MATCH($B22,'Volume forecast'!$B$8:$B$200,0),MATCH(AQ$4,'Volume forecast'!$D$5:$DT$5,0)),0)</f>
        <v>0</v>
      </c>
      <c r="AR22" s="119">
        <f>IFERROR(INDEX('Volume forecast'!$D$8:$DT$200,MATCH($B22,'Volume forecast'!$B$8:$B$200,0),MATCH(AR$4,'Volume forecast'!$D$5:$DT$5,0)),0)</f>
        <v>0</v>
      </c>
      <c r="AS22" s="119">
        <f>IFERROR(INDEX('Volume forecast'!$D$8:$DT$200,MATCH($B22,'Volume forecast'!$B$8:$B$200,0),MATCH(AS$4,'Volume forecast'!$D$5:$DT$5,0)),0)</f>
        <v>0</v>
      </c>
      <c r="AT22" s="119">
        <f>IFERROR(INDEX('Volume forecast'!$D$8:$DT$200,MATCH($B22,'Volume forecast'!$B$8:$B$200,0),MATCH(AT$4,'Volume forecast'!$D$5:$DT$5,0)),0)</f>
        <v>0</v>
      </c>
      <c r="AU22" s="119">
        <f>IFERROR(INDEX('Volume forecast'!$D$8:$DT$200,MATCH($B22,'Volume forecast'!$B$8:$B$200,0),MATCH(AU$4,'Volume forecast'!$D$5:$DT$5,0)),0)</f>
        <v>0</v>
      </c>
      <c r="AV22" s="119">
        <f>IFERROR(INDEX('Volume forecast'!$D$8:$DT$200,MATCH($B22,'Volume forecast'!$B$8:$B$200,0),MATCH(AV$4,'Volume forecast'!$D$5:$DT$5,0)),0)</f>
        <v>0</v>
      </c>
      <c r="AW22" s="119">
        <f>IFERROR(INDEX('Volume forecast'!$D$8:$DT$200,MATCH($B22,'Volume forecast'!$B$8:$B$200,0),MATCH(AW$4,'Volume forecast'!$D$5:$DT$5,0)),0)</f>
        <v>0</v>
      </c>
      <c r="AX22" s="119">
        <f>IFERROR(INDEX('Volume forecast'!$D$8:$DT$200,MATCH($B22,'Volume forecast'!$B$8:$B$200,0),MATCH(AX$4,'Volume forecast'!$D$5:$DT$5,0)),0)</f>
        <v>0</v>
      </c>
      <c r="AY22" s="119">
        <f>IFERROR(INDEX('Volume forecast'!$D$8:$DT$200,MATCH($B22,'Volume forecast'!$B$8:$B$200,0),MATCH(AY$4,'Volume forecast'!$D$5:$DT$5,0)),0)</f>
        <v>924577.91004903836</v>
      </c>
      <c r="AZ22" s="119">
        <f>IFERROR(INDEX('Volume forecast'!$D$8:$DT$200,MATCH($B22,'Volume forecast'!$B$8:$B$200,0),MATCH(AZ$4,'Volume forecast'!$D$5:$DT$5,0)),0)</f>
        <v>932292.45589498477</v>
      </c>
      <c r="BA22" s="119">
        <f>IFERROR(INDEX('Volume forecast'!$D$8:$DT$200,MATCH($B22,'Volume forecast'!$B$8:$B$200,0),MATCH(BA$4,'Volume forecast'!$D$5:$DT$5,0)),0)</f>
        <v>946584.02165162377</v>
      </c>
      <c r="BB22" s="119">
        <f>IFERROR(INDEX('Volume forecast'!$D$8:$DT$200,MATCH($B22,'Volume forecast'!$B$8:$B$200,0),MATCH(BB$4,'Volume forecast'!$D$5:$DT$5,0)),0)</f>
        <v>973623.13905656431</v>
      </c>
      <c r="BC22" s="138">
        <f>IFERROR(INDEX('Volume forecast'!$D$8:$DT$200,MATCH($B22,'Volume forecast'!$B$8:$B$200,0),MATCH(BC$4,'Volume forecast'!$D$5:$DT$5,0)),0)</f>
        <v>992793.65940168721</v>
      </c>
      <c r="BD22" s="120">
        <f>IFERROR(INDEX('Volume forecast'!$D$8:$DT$200,MATCH($B22,'Volume forecast'!$B$8:$B$200,0),MATCH(BD$4,'Volume forecast'!$D$5:$DT$5,0)),0)</f>
        <v>0</v>
      </c>
      <c r="BE22" s="119">
        <f>IFERROR(INDEX('Volume forecast'!$D$8:$DT$200,MATCH($B22,'Volume forecast'!$B$8:$B$200,0),MATCH(BE$4,'Volume forecast'!$D$5:$DT$5,0)),0)</f>
        <v>0</v>
      </c>
      <c r="BF22" s="119">
        <f>IFERROR(INDEX('Volume forecast'!$D$8:$DT$200,MATCH($B22,'Volume forecast'!$B$8:$B$200,0),MATCH(BF$4,'Volume forecast'!$D$5:$DT$5,0)),0)</f>
        <v>0</v>
      </c>
      <c r="BG22" s="119">
        <f>IFERROR(INDEX('Volume forecast'!$D$8:$DT$200,MATCH($B22,'Volume forecast'!$B$8:$B$200,0),MATCH(BG$4,'Volume forecast'!$D$5:$DT$5,0)),0)</f>
        <v>0</v>
      </c>
      <c r="BH22" s="119">
        <f>IFERROR(INDEX('Volume forecast'!$D$8:$DT$200,MATCH($B22,'Volume forecast'!$B$8:$B$200,0),MATCH(BH$4,'Volume forecast'!$D$5:$DT$5,0)),0)</f>
        <v>0</v>
      </c>
      <c r="BI22" s="119">
        <f>IFERROR(INDEX('Volume forecast'!$D$8:$DT$200,MATCH($B22,'Volume forecast'!$B$8:$B$200,0),MATCH(BI$4,'Volume forecast'!$D$5:$DT$5,0)),0)</f>
        <v>0</v>
      </c>
      <c r="BJ22" s="119">
        <f>IFERROR(INDEX('Volume forecast'!$D$8:$DT$200,MATCH($B22,'Volume forecast'!$B$8:$B$200,0),MATCH(BJ$4,'Volume forecast'!$D$5:$DT$5,0)),0)</f>
        <v>0</v>
      </c>
      <c r="BK22" s="119">
        <f>IFERROR(INDEX('Volume forecast'!$D$8:$DT$200,MATCH($B22,'Volume forecast'!$B$8:$B$200,0),MATCH(BK$4,'Volume forecast'!$D$5:$DT$5,0)),0)</f>
        <v>0</v>
      </c>
      <c r="BL22" s="119">
        <f>IFERROR(INDEX('Volume forecast'!$D$8:$DT$200,MATCH($B22,'Volume forecast'!$B$8:$B$200,0),MATCH(BL$4,'Volume forecast'!$D$5:$DT$5,0)),0)</f>
        <v>0</v>
      </c>
      <c r="BM22" s="119">
        <f>IFERROR(INDEX('Volume forecast'!$D$8:$DT$200,MATCH($B22,'Volume forecast'!$B$8:$B$200,0),MATCH(BM$4,'Volume forecast'!$D$5:$DT$5,0)),0)</f>
        <v>0</v>
      </c>
      <c r="BN22" s="119">
        <f>IFERROR(INDEX('Volume forecast'!$D$8:$DT$200,MATCH($B22,'Volume forecast'!$B$8:$B$200,0),MATCH(BN$4,'Volume forecast'!$D$5:$DT$5,0)),0)</f>
        <v>0</v>
      </c>
      <c r="BO22" s="119">
        <f>IFERROR(INDEX('Volume forecast'!$D$8:$DT$200,MATCH($B22,'Volume forecast'!$B$8:$B$200,0),MATCH(BO$4,'Volume forecast'!$D$5:$DT$5,0)),0)</f>
        <v>0</v>
      </c>
      <c r="BP22" s="119">
        <f>IFERROR(INDEX('Volume forecast'!$D$8:$DT$200,MATCH($B22,'Volume forecast'!$B$8:$B$200,0),MATCH(BP$4,'Volume forecast'!$D$5:$DT$5,0)),0)</f>
        <v>1076748.602831987</v>
      </c>
      <c r="BQ22" s="119">
        <f>IFERROR(INDEX('Volume forecast'!$D$8:$DT$200,MATCH($B22,'Volume forecast'!$B$8:$B$200,0),MATCH(BQ$4,'Volume forecast'!$D$5:$DT$5,0)),0)</f>
        <v>1085747.0502713958</v>
      </c>
      <c r="BR22" s="119">
        <f>IFERROR(INDEX('Volume forecast'!$D$8:$DT$200,MATCH($B22,'Volume forecast'!$B$8:$B$200,0),MATCH(BR$4,'Volume forecast'!$D$5:$DT$5,0)),0)</f>
        <v>1102417.1052371778</v>
      </c>
      <c r="BS22" s="119">
        <f>IFERROR(INDEX('Volume forecast'!$D$8:$DT$200,MATCH($B22,'Volume forecast'!$B$8:$B$200,0),MATCH(BS$4,'Volume forecast'!$D$5:$DT$5,0)),0)</f>
        <v>1133956.2368510251</v>
      </c>
      <c r="BT22" s="138">
        <f>IFERROR(INDEX('Volume forecast'!$D$8:$DT$200,MATCH($B22,'Volume forecast'!$B$8:$B$200,0),MATCH(BT$4,'Volume forecast'!$D$5:$DT$5,0)),0)</f>
        <v>1156317.2316725608</v>
      </c>
      <c r="BU22" s="120">
        <f>IFERROR(INDEX('Volume forecast'!$D$8:$DT$200,MATCH($B22,'Volume forecast'!$B$8:$B$200,0),MATCH(BU$4,'Volume forecast'!$D$5:$DT$5,0)),0)</f>
        <v>0</v>
      </c>
      <c r="BV22" s="119">
        <f>IFERROR(INDEX('Volume forecast'!$D$8:$DT$200,MATCH($B22,'Volume forecast'!$B$8:$B$200,0),MATCH(BV$4,'Volume forecast'!$D$5:$DT$5,0)),0)</f>
        <v>0</v>
      </c>
      <c r="BW22" s="119">
        <f>IFERROR(INDEX('Volume forecast'!$D$8:$DT$200,MATCH($B22,'Volume forecast'!$B$8:$B$200,0),MATCH(BW$4,'Volume forecast'!$D$5:$DT$5,0)),0)</f>
        <v>0</v>
      </c>
      <c r="BX22" s="119">
        <f>IFERROR(INDEX('Volume forecast'!$D$8:$DT$200,MATCH($B22,'Volume forecast'!$B$8:$B$200,0),MATCH(BX$4,'Volume forecast'!$D$5:$DT$5,0)),0)</f>
        <v>0</v>
      </c>
      <c r="BY22" s="119">
        <f>IFERROR(INDEX('Volume forecast'!$D$8:$DT$200,MATCH($B22,'Volume forecast'!$B$8:$B$200,0),MATCH(BY$4,'Volume forecast'!$D$5:$DT$5,0)),0)</f>
        <v>0</v>
      </c>
      <c r="BZ22" s="119">
        <f>IFERROR(INDEX('Volume forecast'!$D$8:$DT$200,MATCH($B22,'Volume forecast'!$B$8:$B$200,0),MATCH(BZ$4,'Volume forecast'!$D$5:$DT$5,0)),0)</f>
        <v>0</v>
      </c>
      <c r="CA22" s="119">
        <f>IFERROR(INDEX('Volume forecast'!$D$8:$DT$200,MATCH($B22,'Volume forecast'!$B$8:$B$200,0),MATCH(CA$4,'Volume forecast'!$D$5:$DT$5,0)),0)</f>
        <v>0</v>
      </c>
      <c r="CB22" s="119">
        <f>IFERROR(INDEX('Volume forecast'!$D$8:$DT$200,MATCH($B22,'Volume forecast'!$B$8:$B$200,0),MATCH(CB$4,'Volume forecast'!$D$5:$DT$5,0)),0)</f>
        <v>0</v>
      </c>
      <c r="CC22" s="119">
        <f>IFERROR(INDEX('Volume forecast'!$D$8:$DT$200,MATCH($B22,'Volume forecast'!$B$8:$B$200,0),MATCH(CC$4,'Volume forecast'!$D$5:$DT$5,0)),0)</f>
        <v>0</v>
      </c>
      <c r="CD22" s="119">
        <f>IFERROR(INDEX('Volume forecast'!$D$8:$DT$200,MATCH($B22,'Volume forecast'!$B$8:$B$200,0),MATCH(CD$4,'Volume forecast'!$D$5:$DT$5,0)),0)</f>
        <v>0</v>
      </c>
      <c r="CE22" s="119">
        <f>IFERROR(INDEX('Volume forecast'!$D$8:$DT$200,MATCH($B22,'Volume forecast'!$B$8:$B$200,0),MATCH(CE$4,'Volume forecast'!$D$5:$DT$5,0)),0)</f>
        <v>0</v>
      </c>
      <c r="CF22" s="119">
        <f>IFERROR(INDEX('Volume forecast'!$D$8:$DT$200,MATCH($B22,'Volume forecast'!$B$8:$B$200,0),MATCH(CF$4,'Volume forecast'!$D$5:$DT$5,0)),0)</f>
        <v>0</v>
      </c>
      <c r="CG22" s="119">
        <f>IFERROR(INDEX('Volume forecast'!$D$8:$DT$200,MATCH($B22,'Volume forecast'!$B$8:$B$200,0),MATCH(CG$4,'Volume forecast'!$D$5:$DT$5,0)),0)</f>
        <v>10473245.97178828</v>
      </c>
      <c r="CH22" s="119">
        <f>IFERROR(INDEX('Volume forecast'!$D$8:$DT$200,MATCH($B22,'Volume forecast'!$B$8:$B$200,0),MATCH(CH$4,'Volume forecast'!$D$5:$DT$5,0)),0)</f>
        <v>10561126.595948333</v>
      </c>
      <c r="CI22" s="119">
        <f>IFERROR(INDEX('Volume forecast'!$D$8:$DT$200,MATCH($B22,'Volume forecast'!$B$8:$B$200,0),MATCH(CI$4,'Volume forecast'!$D$5:$DT$5,0)),0)</f>
        <v>10723929.662259463</v>
      </c>
      <c r="CJ22" s="119">
        <f>IFERROR(INDEX('Volume forecast'!$D$8:$DT$200,MATCH($B22,'Volume forecast'!$B$8:$B$200,0),MATCH(CJ$4,'Volume forecast'!$D$5:$DT$5,0)),0)</f>
        <v>11031947.083081679</v>
      </c>
      <c r="CK22" s="138">
        <f>IFERROR(INDEX('Volume forecast'!$D$8:$DT$200,MATCH($B22,'Volume forecast'!$B$8:$B$200,0),MATCH(CK$4,'Volume forecast'!$D$5:$DT$5,0)),0)</f>
        <v>11250328.997849565</v>
      </c>
      <c r="CL22" s="120">
        <f>IFERROR(INDEX('Volume forecast'!$D$8:$DT$200,MATCH($B22,'Volume forecast'!$B$8:$B$200,0),MATCH(CL$4,'Volume forecast'!$D$5:$DT$5,0)),0)</f>
        <v>0</v>
      </c>
      <c r="CM22" s="119">
        <f>IFERROR(INDEX('Volume forecast'!$D$8:$DT$200,MATCH($B22,'Volume forecast'!$B$8:$B$200,0),MATCH(CM$4,'Volume forecast'!$D$5:$DT$5,0)),0)</f>
        <v>0</v>
      </c>
      <c r="CN22" s="119">
        <f>IFERROR(INDEX('Volume forecast'!$D$8:$DT$200,MATCH($B22,'Volume forecast'!$B$8:$B$200,0),MATCH(CN$4,'Volume forecast'!$D$5:$DT$5,0)),0)</f>
        <v>0</v>
      </c>
      <c r="CO22" s="119">
        <f>IFERROR(INDEX('Volume forecast'!$D$8:$DT$200,MATCH($B22,'Volume forecast'!$B$8:$B$200,0),MATCH(CO$4,'Volume forecast'!$D$5:$DT$5,0)),0)</f>
        <v>0</v>
      </c>
      <c r="CP22" s="119">
        <f>IFERROR(INDEX('Volume forecast'!$D$8:$DT$200,MATCH($B22,'Volume forecast'!$B$8:$B$200,0),MATCH(CP$4,'Volume forecast'!$D$5:$DT$5,0)),0)</f>
        <v>0</v>
      </c>
      <c r="CQ22" s="119">
        <f>IFERROR(INDEX('Volume forecast'!$D$8:$DT$200,MATCH($B22,'Volume forecast'!$B$8:$B$200,0),MATCH(CQ$4,'Volume forecast'!$D$5:$DT$5,0)),0)</f>
        <v>0</v>
      </c>
      <c r="CR22" s="119">
        <f>IFERROR(INDEX('Volume forecast'!$D$8:$DT$200,MATCH($B22,'Volume forecast'!$B$8:$B$200,0),MATCH(CR$4,'Volume forecast'!$D$5:$DT$5,0)),0)</f>
        <v>0</v>
      </c>
      <c r="CS22" s="119">
        <f>IFERROR(INDEX('Volume forecast'!$D$8:$DT$200,MATCH($B22,'Volume forecast'!$B$8:$B$200,0),MATCH(CS$4,'Volume forecast'!$D$5:$DT$5,0)),0)</f>
        <v>0</v>
      </c>
      <c r="CT22" s="119">
        <f>IFERROR(INDEX('Volume forecast'!$D$8:$DT$200,MATCH($B22,'Volume forecast'!$B$8:$B$200,0),MATCH(CT$4,'Volume forecast'!$D$5:$DT$5,0)),0)</f>
        <v>0</v>
      </c>
      <c r="CU22" s="119">
        <f>IFERROR(INDEX('Volume forecast'!$D$8:$DT$200,MATCH($B22,'Volume forecast'!$B$8:$B$200,0),MATCH(CU$4,'Volume forecast'!$D$5:$DT$5,0)),0)</f>
        <v>0</v>
      </c>
      <c r="CV22" s="119">
        <f>IFERROR(INDEX('Volume forecast'!$D$8:$DT$200,MATCH($B22,'Volume forecast'!$B$8:$B$200,0),MATCH(CV$4,'Volume forecast'!$D$5:$DT$5,0)),0)</f>
        <v>0</v>
      </c>
      <c r="CW22" s="119">
        <f>IFERROR(INDEX('Volume forecast'!$D$8:$DT$200,MATCH($B22,'Volume forecast'!$B$8:$B$200,0),MATCH(CW$4,'Volume forecast'!$D$5:$DT$5,0)),0)</f>
        <v>0</v>
      </c>
      <c r="CX22" s="119">
        <f>IFERROR(INDEX('Volume forecast'!$D$8:$DT$200,MATCH($B22,'Volume forecast'!$B$8:$B$200,0),MATCH(CX$4,'Volume forecast'!$D$5:$DT$5,0)),0)</f>
        <v>0</v>
      </c>
      <c r="CY22" s="119">
        <f>IFERROR(INDEX('Volume forecast'!$D$8:$DT$200,MATCH($B22,'Volume forecast'!$B$8:$B$200,0),MATCH(CY$4,'Volume forecast'!$D$5:$DT$5,0)),0)</f>
        <v>0</v>
      </c>
      <c r="CZ22" s="119">
        <f>IFERROR(INDEX('Volume forecast'!$D$8:$DT$200,MATCH($B22,'Volume forecast'!$B$8:$B$200,0),MATCH(CZ$4,'Volume forecast'!$D$5:$DT$5,0)),0)</f>
        <v>0</v>
      </c>
      <c r="DA22" s="119">
        <f>IFERROR(INDEX('Volume forecast'!$D$8:$DT$200,MATCH($B22,'Volume forecast'!$B$8:$B$200,0),MATCH(DA$4,'Volume forecast'!$D$5:$DT$5,0)),0)</f>
        <v>0</v>
      </c>
      <c r="DB22" s="138">
        <f>IFERROR(INDEX('Volume forecast'!$D$8:$DT$200,MATCH($B22,'Volume forecast'!$B$8:$B$200,0),MATCH(DB$4,'Volume forecast'!$D$5:$DT$5,0)),0)</f>
        <v>0</v>
      </c>
      <c r="DC22" s="120">
        <f>IFERROR(INDEX('Volume forecast'!$D$8:$DT$200,MATCH($B22,'Volume forecast'!$B$8:$B$200,0),MATCH(DC$4,'Volume forecast'!$D$5:$DT$5,0)),0)</f>
        <v>0</v>
      </c>
      <c r="DD22" s="119">
        <f>IFERROR(INDEX('Volume forecast'!$D$8:$DT$200,MATCH($B22,'Volume forecast'!$B$8:$B$200,0),MATCH(DD$4,'Volume forecast'!$D$5:$DT$5,0)),0)</f>
        <v>0</v>
      </c>
      <c r="DE22" s="119">
        <f>IFERROR(INDEX('Volume forecast'!$D$8:$DT$200,MATCH($B22,'Volume forecast'!$B$8:$B$200,0),MATCH(DE$4,'Volume forecast'!$D$5:$DT$5,0)),0)</f>
        <v>0</v>
      </c>
      <c r="DF22" s="119">
        <f>IFERROR(INDEX('Volume forecast'!$D$8:$DT$200,MATCH($B22,'Volume forecast'!$B$8:$B$200,0),MATCH(DF$4,'Volume forecast'!$D$5:$DT$5,0)),0)</f>
        <v>0</v>
      </c>
      <c r="DG22" s="119">
        <f>IFERROR(INDEX('Volume forecast'!$D$8:$DT$200,MATCH($B22,'Volume forecast'!$B$8:$B$200,0),MATCH(DG$4,'Volume forecast'!$D$5:$DT$5,0)),0)</f>
        <v>0</v>
      </c>
      <c r="DH22" s="119">
        <f>IFERROR(INDEX('Volume forecast'!$D$8:$DT$200,MATCH($B22,'Volume forecast'!$B$8:$B$200,0),MATCH(DH$4,'Volume forecast'!$D$5:$DT$5,0)),0)</f>
        <v>0</v>
      </c>
      <c r="DI22" s="119">
        <f>IFERROR(INDEX('Volume forecast'!$D$8:$DT$200,MATCH($B22,'Volume forecast'!$B$8:$B$200,0),MATCH(DI$4,'Volume forecast'!$D$5:$DT$5,0)),0)</f>
        <v>0</v>
      </c>
      <c r="DJ22" s="119">
        <f>IFERROR(INDEX('Volume forecast'!$D$8:$DT$200,MATCH($B22,'Volume forecast'!$B$8:$B$200,0),MATCH(DJ$4,'Volume forecast'!$D$5:$DT$5,0)),0)</f>
        <v>0</v>
      </c>
      <c r="DK22" s="119">
        <f>IFERROR(INDEX('Volume forecast'!$D$8:$DT$200,MATCH($B22,'Volume forecast'!$B$8:$B$200,0),MATCH(DK$4,'Volume forecast'!$D$5:$DT$5,0)),0)</f>
        <v>0</v>
      </c>
      <c r="DL22" s="119">
        <f>IFERROR(INDEX('Volume forecast'!$D$8:$DT$200,MATCH($B22,'Volume forecast'!$B$8:$B$200,0),MATCH(DL$4,'Volume forecast'!$D$5:$DT$5,0)),0)</f>
        <v>0</v>
      </c>
      <c r="DM22" s="119">
        <f>IFERROR(INDEX('Volume forecast'!$D$8:$DT$200,MATCH($B22,'Volume forecast'!$B$8:$B$200,0),MATCH(DM$4,'Volume forecast'!$D$5:$DT$5,0)),0)</f>
        <v>0</v>
      </c>
      <c r="DN22" s="119">
        <f>IFERROR(INDEX('Volume forecast'!$D$8:$DT$200,MATCH($B22,'Volume forecast'!$B$8:$B$200,0),MATCH(DN$4,'Volume forecast'!$D$5:$DT$5,0)),0)</f>
        <v>0</v>
      </c>
      <c r="DO22" s="119">
        <f>IFERROR(INDEX('Volume forecast'!$D$8:$DT$200,MATCH($B22,'Volume forecast'!$B$8:$B$200,0),MATCH(DO$4,'Volume forecast'!$D$5:$DT$5,0)),0)</f>
        <v>0</v>
      </c>
      <c r="DP22" s="119">
        <f>IFERROR(INDEX('Volume forecast'!$D$8:$DT$200,MATCH($B22,'Volume forecast'!$B$8:$B$200,0),MATCH(DP$4,'Volume forecast'!$D$5:$DT$5,0)),0)</f>
        <v>0</v>
      </c>
      <c r="DQ22" s="119">
        <f>IFERROR(INDEX('Volume forecast'!$D$8:$DT$200,MATCH($B22,'Volume forecast'!$B$8:$B$200,0),MATCH(DQ$4,'Volume forecast'!$D$5:$DT$5,0)),0)</f>
        <v>0</v>
      </c>
      <c r="DR22" s="119">
        <f>IFERROR(INDEX('Volume forecast'!$D$8:$DT$200,MATCH($B22,'Volume forecast'!$B$8:$B$200,0),MATCH(DR$4,'Volume forecast'!$D$5:$DT$5,0)),0)</f>
        <v>0</v>
      </c>
      <c r="DS22" s="138">
        <f>IFERROR(INDEX('Volume forecast'!$D$8:$DT$200,MATCH($B22,'Volume forecast'!$B$8:$B$200,0),MATCH(DS$4,'Volume forecast'!$D$5:$DT$5,0)),0)</f>
        <v>0</v>
      </c>
      <c r="DT22" s="120">
        <f>IFERROR(INDEX('Volume forecast'!$D$8:$DT$200,MATCH($B22,'Volume forecast'!$B$8:$B$200,0),MATCH(DT$4,'Volume forecast'!$D$5:$DT$5,0)),0)</f>
        <v>0</v>
      </c>
      <c r="DU22" s="119">
        <f>IFERROR(INDEX('Volume forecast'!$D$8:$DT$200,MATCH($B22,'Volume forecast'!$B$8:$B$200,0),MATCH(DU$4,'Volume forecast'!$D$5:$DT$5,0)),0)</f>
        <v>0</v>
      </c>
      <c r="DV22" s="119">
        <f>IFERROR(INDEX('Volume forecast'!$D$8:$DT$200,MATCH($B22,'Volume forecast'!$B$8:$B$200,0),MATCH(DV$4,'Volume forecast'!$D$5:$DT$5,0)),0)</f>
        <v>0</v>
      </c>
      <c r="DW22" s="119">
        <f>IFERROR(INDEX('Volume forecast'!$D$8:$DT$200,MATCH($B22,'Volume forecast'!$B$8:$B$200,0),MATCH(DW$4,'Volume forecast'!$D$5:$DT$5,0)),0)</f>
        <v>0</v>
      </c>
      <c r="DX22" s="119">
        <f>IFERROR(INDEX('Volume forecast'!$D$8:$DT$200,MATCH($B22,'Volume forecast'!$B$8:$B$200,0),MATCH(DX$4,'Volume forecast'!$D$5:$DT$5,0)),0)</f>
        <v>0</v>
      </c>
      <c r="DY22" s="119">
        <f>IFERROR(INDEX('Volume forecast'!$D$8:$DT$200,MATCH($B22,'Volume forecast'!$B$8:$B$200,0),MATCH(DY$4,'Volume forecast'!$D$5:$DT$5,0)),0)</f>
        <v>0</v>
      </c>
      <c r="DZ22" s="119">
        <f>IFERROR(INDEX('Volume forecast'!$D$8:$DT$200,MATCH($B22,'Volume forecast'!$B$8:$B$200,0),MATCH(DZ$4,'Volume forecast'!$D$5:$DT$5,0)),0)</f>
        <v>0</v>
      </c>
      <c r="EA22" s="119">
        <f>IFERROR(INDEX('Volume forecast'!$D$8:$DT$200,MATCH($B22,'Volume forecast'!$B$8:$B$200,0),MATCH(EA$4,'Volume forecast'!$D$5:$DT$5,0)),0)</f>
        <v>0</v>
      </c>
      <c r="EB22" s="119">
        <f>IFERROR(INDEX('Volume forecast'!$D$8:$DT$200,MATCH($B22,'Volume forecast'!$B$8:$B$200,0),MATCH(EB$4,'Volume forecast'!$D$5:$DT$5,0)),0)</f>
        <v>0</v>
      </c>
      <c r="EC22" s="119">
        <f>IFERROR(INDEX('Volume forecast'!$D$8:$DT$200,MATCH($B22,'Volume forecast'!$B$8:$B$200,0),MATCH(EC$4,'Volume forecast'!$D$5:$DT$5,0)),0)</f>
        <v>0</v>
      </c>
      <c r="ED22" s="119">
        <f>IFERROR(INDEX('Volume forecast'!$D$8:$DT$200,MATCH($B22,'Volume forecast'!$B$8:$B$200,0),MATCH(ED$4,'Volume forecast'!$D$5:$DT$5,0)),0)</f>
        <v>0</v>
      </c>
      <c r="EE22" s="119">
        <f>IFERROR(INDEX('Volume forecast'!$D$8:$DT$200,MATCH($B22,'Volume forecast'!$B$8:$B$200,0),MATCH(EE$4,'Volume forecast'!$D$5:$DT$5,0)),0)</f>
        <v>0</v>
      </c>
      <c r="EF22" s="119">
        <f>IFERROR(INDEX('Volume forecast'!$D$8:$DT$200,MATCH($B22,'Volume forecast'!$B$8:$B$200,0),MATCH(EF$4,'Volume forecast'!$D$5:$DT$5,0)),0)</f>
        <v>0</v>
      </c>
      <c r="EG22" s="119">
        <f>IFERROR(INDEX('Volume forecast'!$D$8:$DT$200,MATCH($B22,'Volume forecast'!$B$8:$B$200,0),MATCH(EG$4,'Volume forecast'!$D$5:$DT$5,0)),0)</f>
        <v>0</v>
      </c>
      <c r="EH22" s="119">
        <f>IFERROR(INDEX('Volume forecast'!$D$8:$DT$200,MATCH($B22,'Volume forecast'!$B$8:$B$200,0),MATCH(EH$4,'Volume forecast'!$D$5:$DT$5,0)),0)</f>
        <v>0</v>
      </c>
      <c r="EI22" s="119">
        <f>IFERROR(INDEX('Volume forecast'!$D$8:$DT$200,MATCH($B22,'Volume forecast'!$B$8:$B$200,0),MATCH(EI$4,'Volume forecast'!$D$5:$DT$5,0)),0)</f>
        <v>0</v>
      </c>
      <c r="EJ22" s="138">
        <f>IFERROR(INDEX('Volume forecast'!$D$8:$DT$200,MATCH($B22,'Volume forecast'!$B$8:$B$200,0),MATCH(EJ$4,'Volume forecast'!$D$5:$DT$5,0)),0)</f>
        <v>0</v>
      </c>
      <c r="EK22" s="120">
        <f>IFERROR(INDEX('Volume forecast'!$D$8:$DT$200,MATCH($B22,'Volume forecast'!$B$8:$B$200,0),MATCH(EK$4,'Volume forecast'!$D$5:$DT$5,0)),0)</f>
        <v>0</v>
      </c>
      <c r="EL22" s="119">
        <f>IFERROR(INDEX('Volume forecast'!$D$8:$DT$200,MATCH($B22,'Volume forecast'!$B$8:$B$200,0),MATCH(EL$4,'Volume forecast'!$D$5:$DT$5,0)),0)</f>
        <v>0</v>
      </c>
      <c r="EM22" s="119">
        <f>IFERROR(INDEX('Volume forecast'!$D$8:$DT$200,MATCH($B22,'Volume forecast'!$B$8:$B$200,0),MATCH(EM$4,'Volume forecast'!$D$5:$DT$5,0)),0)</f>
        <v>0</v>
      </c>
      <c r="EN22" s="119">
        <f>IFERROR(INDEX('Volume forecast'!$D$8:$DT$200,MATCH($B22,'Volume forecast'!$B$8:$B$200,0),MATCH(EN$4,'Volume forecast'!$D$5:$DT$5,0)),0)</f>
        <v>0</v>
      </c>
      <c r="EO22" s="119">
        <f>IFERROR(INDEX('Volume forecast'!$D$8:$DT$200,MATCH($B22,'Volume forecast'!$B$8:$B$200,0),MATCH(EO$4,'Volume forecast'!$D$5:$DT$5,0)),0)</f>
        <v>0</v>
      </c>
      <c r="EP22" s="119">
        <f>IFERROR(INDEX('Volume forecast'!$D$8:$DT$200,MATCH($B22,'Volume forecast'!$B$8:$B$200,0),MATCH(EP$4,'Volume forecast'!$D$5:$DT$5,0)),0)</f>
        <v>0</v>
      </c>
      <c r="EQ22" s="119">
        <f>IFERROR(INDEX('Volume forecast'!$D$8:$DT$200,MATCH($B22,'Volume forecast'!$B$8:$B$200,0),MATCH(EQ$4,'Volume forecast'!$D$5:$DT$5,0)),0)</f>
        <v>0</v>
      </c>
      <c r="ER22" s="119">
        <f>IFERROR(INDEX('Volume forecast'!$D$8:$DT$200,MATCH($B22,'Volume forecast'!$B$8:$B$200,0),MATCH(ER$4,'Volume forecast'!$D$5:$DT$5,0)),0)</f>
        <v>0</v>
      </c>
      <c r="ES22" s="119">
        <f>IFERROR(INDEX('Volume forecast'!$D$8:$DT$200,MATCH($B22,'Volume forecast'!$B$8:$B$200,0),MATCH(ES$4,'Volume forecast'!$D$5:$DT$5,0)),0)</f>
        <v>0</v>
      </c>
      <c r="ET22" s="119">
        <f>IFERROR(INDEX('Volume forecast'!$D$8:$DT$200,MATCH($B22,'Volume forecast'!$B$8:$B$200,0),MATCH(ET$4,'Volume forecast'!$D$5:$DT$5,0)),0)</f>
        <v>0</v>
      </c>
      <c r="EU22" s="119">
        <f>IFERROR(INDEX('Volume forecast'!$D$8:$DT$200,MATCH($B22,'Volume forecast'!$B$8:$B$200,0),MATCH(EU$4,'Volume forecast'!$D$5:$DT$5,0)),0)</f>
        <v>0</v>
      </c>
      <c r="EV22" s="119">
        <f>IFERROR(INDEX('Volume forecast'!$D$8:$DT$200,MATCH($B22,'Volume forecast'!$B$8:$B$200,0),MATCH(EV$4,'Volume forecast'!$D$5:$DT$5,0)),0)</f>
        <v>0</v>
      </c>
      <c r="EW22" s="119">
        <f>IFERROR(INDEX('Volume forecast'!$D$8:$DT$200,MATCH($B22,'Volume forecast'!$B$8:$B$200,0),MATCH(EW$4,'Volume forecast'!$D$5:$DT$5,0)),0)</f>
        <v>0</v>
      </c>
      <c r="EX22" s="119">
        <f>IFERROR(INDEX('Volume forecast'!$D$8:$DT$200,MATCH($B22,'Volume forecast'!$B$8:$B$200,0),MATCH(EX$4,'Volume forecast'!$D$5:$DT$5,0)),0)</f>
        <v>0</v>
      </c>
      <c r="EY22" s="119">
        <f>IFERROR(INDEX('Volume forecast'!$D$8:$DT$200,MATCH($B22,'Volume forecast'!$B$8:$B$200,0),MATCH(EY$4,'Volume forecast'!$D$5:$DT$5,0)),0)</f>
        <v>0</v>
      </c>
      <c r="EZ22" s="119">
        <f>IFERROR(INDEX('Volume forecast'!$D$8:$DT$200,MATCH($B22,'Volume forecast'!$B$8:$B$200,0),MATCH(EZ$4,'Volume forecast'!$D$5:$DT$5,0)),0)</f>
        <v>0</v>
      </c>
      <c r="FA22" s="138">
        <f>IFERROR(INDEX('Volume forecast'!$D$8:$DT$200,MATCH($B22,'Volume forecast'!$B$8:$B$200,0),MATCH(FA$4,'Volume forecast'!$D$5:$DT$5,0)),0)</f>
        <v>0</v>
      </c>
      <c r="FB22" s="120">
        <f>IFERROR(INDEX('Volume forecast'!$D$8:$DT$200,MATCH($B22,'Volume forecast'!$B$8:$B$200,0),MATCH(FB$4,'Volume forecast'!$D$5:$DT$5,0)),0)</f>
        <v>0</v>
      </c>
      <c r="FC22" s="119">
        <f>IFERROR(INDEX('Volume forecast'!$D$8:$DT$200,MATCH($B22,'Volume forecast'!$B$8:$B$200,0),MATCH(FC$4,'Volume forecast'!$D$5:$DT$5,0)),0)</f>
        <v>0</v>
      </c>
      <c r="FD22" s="119">
        <f>IFERROR(INDEX('Volume forecast'!$D$8:$DT$200,MATCH($B22,'Volume forecast'!$B$8:$B$200,0),MATCH(FD$4,'Volume forecast'!$D$5:$DT$5,0)),0)</f>
        <v>0</v>
      </c>
      <c r="FE22" s="119">
        <f>IFERROR(INDEX('Volume forecast'!$D$8:$DT$200,MATCH($B22,'Volume forecast'!$B$8:$B$200,0),MATCH(FE$4,'Volume forecast'!$D$5:$DT$5,0)),0)</f>
        <v>0</v>
      </c>
      <c r="FF22" s="119">
        <f>IFERROR(INDEX('Volume forecast'!$D$8:$DT$200,MATCH($B22,'Volume forecast'!$B$8:$B$200,0),MATCH(FF$4,'Volume forecast'!$D$5:$DT$5,0)),0)</f>
        <v>0</v>
      </c>
      <c r="FG22" s="119">
        <f>IFERROR(INDEX('Volume forecast'!$D$8:$DT$200,MATCH($B22,'Volume forecast'!$B$8:$B$200,0),MATCH(FG$4,'Volume forecast'!$D$5:$DT$5,0)),0)</f>
        <v>0</v>
      </c>
      <c r="FH22" s="119">
        <f>IFERROR(INDEX('Volume forecast'!$D$8:$DT$200,MATCH($B22,'Volume forecast'!$B$8:$B$200,0),MATCH(FH$4,'Volume forecast'!$D$5:$DT$5,0)),0)</f>
        <v>0</v>
      </c>
      <c r="FI22" s="119">
        <f>IFERROR(INDEX('Volume forecast'!$D$8:$DT$200,MATCH($B22,'Volume forecast'!$B$8:$B$200,0),MATCH(FI$4,'Volume forecast'!$D$5:$DT$5,0)),0)</f>
        <v>0</v>
      </c>
      <c r="FJ22" s="119">
        <f>IFERROR(INDEX('Volume forecast'!$D$8:$DT$200,MATCH($B22,'Volume forecast'!$B$8:$B$200,0),MATCH(FJ$4,'Volume forecast'!$D$5:$DT$5,0)),0)</f>
        <v>0</v>
      </c>
      <c r="FK22" s="119">
        <f>IFERROR(INDEX('Volume forecast'!$D$8:$DT$200,MATCH($B22,'Volume forecast'!$B$8:$B$200,0),MATCH(FK$4,'Volume forecast'!$D$5:$DT$5,0)),0)</f>
        <v>0</v>
      </c>
      <c r="FL22" s="119">
        <f>IFERROR(INDEX('Volume forecast'!$D$8:$DT$200,MATCH($B22,'Volume forecast'!$B$8:$B$200,0),MATCH(FL$4,'Volume forecast'!$D$5:$DT$5,0)),0)</f>
        <v>0</v>
      </c>
      <c r="FM22" s="119">
        <f>IFERROR(INDEX('Volume forecast'!$D$8:$DT$200,MATCH($B22,'Volume forecast'!$B$8:$B$200,0),MATCH(FM$4,'Volume forecast'!$D$5:$DT$5,0)),0)</f>
        <v>0</v>
      </c>
      <c r="FN22" s="119">
        <f>IFERROR(INDEX('Volume forecast'!$D$8:$DT$200,MATCH($B22,'Volume forecast'!$B$8:$B$200,0),MATCH(FN$4,'Volume forecast'!$D$5:$DT$5,0)),0)</f>
        <v>0</v>
      </c>
      <c r="FO22" s="119">
        <f>IFERROR(INDEX('Volume forecast'!$D$8:$DT$200,MATCH($B22,'Volume forecast'!$B$8:$B$200,0),MATCH(FO$4,'Volume forecast'!$D$5:$DT$5,0)),0)</f>
        <v>0</v>
      </c>
      <c r="FP22" s="119">
        <f>IFERROR(INDEX('Volume forecast'!$D$8:$DT$200,MATCH($B22,'Volume forecast'!$B$8:$B$200,0),MATCH(FP$4,'Volume forecast'!$D$5:$DT$5,0)),0)</f>
        <v>0</v>
      </c>
      <c r="FQ22" s="119">
        <f>IFERROR(INDEX('Volume forecast'!$D$8:$DT$200,MATCH($B22,'Volume forecast'!$B$8:$B$200,0),MATCH(FQ$4,'Volume forecast'!$D$5:$DT$5,0)),0)</f>
        <v>0</v>
      </c>
      <c r="FR22" s="138">
        <f>IFERROR(INDEX('Volume forecast'!$D$8:$DT$200,MATCH($B22,'Volume forecast'!$B$8:$B$200,0),MATCH(FR$4,'Volume forecast'!$D$5:$DT$5,0)),0)</f>
        <v>0</v>
      </c>
      <c r="FS22" s="83">
        <f t="shared" si="23"/>
        <v>0</v>
      </c>
      <c r="FT22" s="82">
        <f t="shared" si="7"/>
        <v>0</v>
      </c>
      <c r="FU22" s="82">
        <f t="shared" si="8"/>
        <v>0</v>
      </c>
      <c r="FV22" s="82">
        <f t="shared" si="9"/>
        <v>0</v>
      </c>
      <c r="FW22" s="82">
        <f t="shared" si="10"/>
        <v>0</v>
      </c>
      <c r="FX22" s="82">
        <f t="shared" si="11"/>
        <v>0</v>
      </c>
      <c r="FY22" s="82">
        <f t="shared" si="12"/>
        <v>0</v>
      </c>
      <c r="FZ22" s="82">
        <f t="shared" si="13"/>
        <v>0</v>
      </c>
      <c r="GA22" s="82">
        <f t="shared" si="14"/>
        <v>0</v>
      </c>
      <c r="GB22" s="82">
        <f t="shared" si="15"/>
        <v>0</v>
      </c>
      <c r="GC22" s="82">
        <f t="shared" si="16"/>
        <v>0</v>
      </c>
      <c r="GD22" s="82">
        <f t="shared" si="17"/>
        <v>0</v>
      </c>
      <c r="GE22" s="82">
        <f t="shared" si="18"/>
        <v>2348715.8329407945</v>
      </c>
      <c r="GF22" s="82">
        <f t="shared" si="19"/>
        <v>2368325.6260310179</v>
      </c>
      <c r="GG22" s="82">
        <f t="shared" si="20"/>
        <v>2404653.7071675458</v>
      </c>
      <c r="GH22" s="82">
        <f t="shared" si="21"/>
        <v>2473385.1021506661</v>
      </c>
      <c r="GI22" s="82">
        <f t="shared" si="22"/>
        <v>2522115.1174888085</v>
      </c>
      <c r="GJ22" s="84">
        <f t="shared" si="24"/>
        <v>17</v>
      </c>
    </row>
    <row r="23" spans="1:192" ht="13" x14ac:dyDescent="0.3">
      <c r="A23" s="116" t="str">
        <f>IF(ISNUMBER(SEARCH("low",'Volume forecast'!$A24)),"LV",IF(ISNUMBER(SEARCH("high",'Volume forecast'!$A24)),"HV",IF(ISNUMBER(SEARCH("sub",'Volume forecast'!$A24)),"ST","Unmetered")))</f>
        <v>LV</v>
      </c>
      <c r="B23" s="117" t="str">
        <f>'Volume forecast'!B24</f>
        <v>EA310</v>
      </c>
      <c r="C23" s="116" t="str">
        <f>'Volume forecast'!C24</f>
        <v>LV &gt; 750 MWh (System)</v>
      </c>
      <c r="D23" s="118" t="s">
        <v>137</v>
      </c>
      <c r="E23" s="119">
        <f>IFERROR(INDEX('Volume forecast'!$D$8:$DT$200,MATCH($B23,'Volume forecast'!$B$8:$B$200,0),MATCH(E$4,'Volume forecast'!$D$5:$DT$5,0)),0)</f>
        <v>0</v>
      </c>
      <c r="F23" s="119">
        <f>IFERROR(INDEX('Volume forecast'!$D$8:$DT$200,MATCH($B23,'Volume forecast'!$B$8:$B$200,0),MATCH(F$4,'Volume forecast'!$D$5:$DT$5,0)),0)</f>
        <v>0</v>
      </c>
      <c r="G23" s="119">
        <f>IFERROR(INDEX('Volume forecast'!$D$8:$DT$200,MATCH($B23,'Volume forecast'!$B$8:$B$200,0),MATCH(G$4,'Volume forecast'!$D$5:$DT$5,0)),0)</f>
        <v>0</v>
      </c>
      <c r="H23" s="119">
        <f>IFERROR(INDEX('Volume forecast'!$D$8:$DT$200,MATCH($B23,'Volume forecast'!$B$8:$B$200,0),MATCH(H$4,'Volume forecast'!$D$5:$DT$5,0)),0)</f>
        <v>0</v>
      </c>
      <c r="I23" s="119">
        <f>IFERROR(INDEX('Volume forecast'!$D$8:$DT$200,MATCH($B23,'Volume forecast'!$B$8:$B$200,0),MATCH(I$4,'Volume forecast'!$D$5:$DT$5,0)),0)</f>
        <v>0</v>
      </c>
      <c r="J23" s="119">
        <f>IFERROR(INDEX('Volume forecast'!$D$8:$DT$200,MATCH($B23,'Volume forecast'!$B$8:$B$200,0),MATCH(J$4,'Volume forecast'!$D$5:$DT$5,0)),0)</f>
        <v>0</v>
      </c>
      <c r="K23" s="119">
        <f>IFERROR(INDEX('Volume forecast'!$D$8:$DT$200,MATCH($B23,'Volume forecast'!$B$8:$B$200,0),MATCH(K$4,'Volume forecast'!$D$5:$DT$5,0)),0)</f>
        <v>0</v>
      </c>
      <c r="L23" s="119">
        <f>IFERROR(INDEX('Volume forecast'!$D$8:$DT$200,MATCH($B23,'Volume forecast'!$B$8:$B$200,0),MATCH(L$4,'Volume forecast'!$D$5:$DT$5,0)),0)</f>
        <v>0</v>
      </c>
      <c r="M23" s="119">
        <f>IFERROR(INDEX('Volume forecast'!$D$8:$DT$200,MATCH($B23,'Volume forecast'!$B$8:$B$200,0),MATCH(M$4,'Volume forecast'!$D$5:$DT$5,0)),0)</f>
        <v>0</v>
      </c>
      <c r="N23" s="119">
        <f>IFERROR(INDEX('Volume forecast'!$D$8:$DT$200,MATCH($B23,'Volume forecast'!$B$8:$B$200,0),MATCH(N$4,'Volume forecast'!$D$5:$DT$5,0)),0)</f>
        <v>0</v>
      </c>
      <c r="O23" s="119">
        <f>IFERROR(INDEX('Volume forecast'!$D$8:$DT$200,MATCH($B23,'Volume forecast'!$B$8:$B$200,0),MATCH(O$4,'Volume forecast'!$D$5:$DT$5,0)),0)</f>
        <v>0</v>
      </c>
      <c r="P23" s="119">
        <f>IFERROR(INDEX('Volume forecast'!$D$8:$DT$200,MATCH($B23,'Volume forecast'!$B$8:$B$200,0),MATCH(P$4,'Volume forecast'!$D$5:$DT$5,0)),0)</f>
        <v>0</v>
      </c>
      <c r="Q23" s="119">
        <f>IFERROR(INDEX('Volume forecast'!$D$8:$DT$200,MATCH($B23,'Volume forecast'!$B$8:$B$200,0),MATCH(Q$4,'Volume forecast'!$D$5:$DT$5,0)),0)</f>
        <v>3003.9730685146728</v>
      </c>
      <c r="R23" s="119">
        <f>IFERROR(INDEX('Volume forecast'!$D$8:$DT$200,MATCH($B23,'Volume forecast'!$B$8:$B$200,0),MATCH(R$4,'Volume forecast'!$D$5:$DT$5,0)),0)</f>
        <v>3003.9730685146728</v>
      </c>
      <c r="S23" s="119">
        <f>IFERROR(INDEX('Volume forecast'!$D$8:$DT$200,MATCH($B23,'Volume forecast'!$B$8:$B$200,0),MATCH(S$4,'Volume forecast'!$D$5:$DT$5,0)),0)</f>
        <v>3003.9730685146728</v>
      </c>
      <c r="T23" s="119">
        <f>IFERROR(INDEX('Volume forecast'!$D$8:$DT$200,MATCH($B23,'Volume forecast'!$B$8:$B$200,0),MATCH(T$4,'Volume forecast'!$D$5:$DT$5,0)),0)</f>
        <v>3003.9730685146728</v>
      </c>
      <c r="U23" s="138">
        <f>IFERROR(INDEX('Volume forecast'!$D$8:$DT$200,MATCH($B23,'Volume forecast'!$B$8:$B$200,0),MATCH(U$4,'Volume forecast'!$D$5:$DT$5,0)),0)</f>
        <v>3003.9730685146728</v>
      </c>
      <c r="V23" s="120">
        <f>IFERROR(INDEX('Volume forecast'!$D$8:$DT$200,MATCH($B23,'Volume forecast'!$B$8:$B$200,0),MATCH(V$4,'Volume forecast'!$D$5:$DT$5,0)),0)</f>
        <v>0</v>
      </c>
      <c r="W23" s="119">
        <f>IFERROR(INDEX('Volume forecast'!$D$8:$DT$200,MATCH($B23,'Volume forecast'!$B$8:$B$200,0),MATCH(W$4,'Volume forecast'!$D$5:$DT$5,0)),0)</f>
        <v>0</v>
      </c>
      <c r="X23" s="119">
        <f>IFERROR(INDEX('Volume forecast'!$D$8:$DT$200,MATCH($B23,'Volume forecast'!$B$8:$B$200,0),MATCH(X$4,'Volume forecast'!$D$5:$DT$5,0)),0)</f>
        <v>0</v>
      </c>
      <c r="Y23" s="119">
        <f>IFERROR(INDEX('Volume forecast'!$D$8:$DT$200,MATCH($B23,'Volume forecast'!$B$8:$B$200,0),MATCH(Y$4,'Volume forecast'!$D$5:$DT$5,0)),0)</f>
        <v>0</v>
      </c>
      <c r="Z23" s="119">
        <f>IFERROR(INDEX('Volume forecast'!$D$8:$DT$200,MATCH($B23,'Volume forecast'!$B$8:$B$200,0),MATCH(Z$4,'Volume forecast'!$D$5:$DT$5,0)),0)</f>
        <v>0</v>
      </c>
      <c r="AA23" s="119">
        <f>IFERROR(INDEX('Volume forecast'!$D$8:$DT$200,MATCH($B23,'Volume forecast'!$B$8:$B$200,0),MATCH(AA$4,'Volume forecast'!$D$5:$DT$5,0)),0)</f>
        <v>0</v>
      </c>
      <c r="AB23" s="119">
        <f>IFERROR(INDEX('Volume forecast'!$D$8:$DT$200,MATCH($B23,'Volume forecast'!$B$8:$B$200,0),MATCH(AB$4,'Volume forecast'!$D$5:$DT$5,0)),0)</f>
        <v>0</v>
      </c>
      <c r="AC23" s="119">
        <f>IFERROR(INDEX('Volume forecast'!$D$8:$DT$200,MATCH($B23,'Volume forecast'!$B$8:$B$200,0),MATCH(AC$4,'Volume forecast'!$D$5:$DT$5,0)),0)</f>
        <v>0</v>
      </c>
      <c r="AD23" s="119">
        <f>IFERROR(INDEX('Volume forecast'!$D$8:$DT$200,MATCH($B23,'Volume forecast'!$B$8:$B$200,0),MATCH(AD$4,'Volume forecast'!$D$5:$DT$5,0)),0)</f>
        <v>0</v>
      </c>
      <c r="AE23" s="119">
        <f>IFERROR(INDEX('Volume forecast'!$D$8:$DT$200,MATCH($B23,'Volume forecast'!$B$8:$B$200,0),MATCH(AE$4,'Volume forecast'!$D$5:$DT$5,0)),0)</f>
        <v>0</v>
      </c>
      <c r="AF23" s="119">
        <f>IFERROR(INDEX('Volume forecast'!$D$8:$DT$200,MATCH($B23,'Volume forecast'!$B$8:$B$200,0),MATCH(AF$4,'Volume forecast'!$D$5:$DT$5,0)),0)</f>
        <v>0</v>
      </c>
      <c r="AG23" s="119">
        <f>IFERROR(INDEX('Volume forecast'!$D$8:$DT$200,MATCH($B23,'Volume forecast'!$B$8:$B$200,0),MATCH(AG$4,'Volume forecast'!$D$5:$DT$5,0)),0)</f>
        <v>0</v>
      </c>
      <c r="AH23" s="119">
        <f>IFERROR(INDEX('Volume forecast'!$D$8:$DT$200,MATCH($B23,'Volume forecast'!$B$8:$B$200,0),MATCH(AH$4,'Volume forecast'!$D$5:$DT$5,0)),0)</f>
        <v>580611.2681234359</v>
      </c>
      <c r="AI23" s="119">
        <f>IFERROR(INDEX('Volume forecast'!$D$8:$DT$200,MATCH($B23,'Volume forecast'!$B$8:$B$200,0),MATCH(AI$4,'Volume forecast'!$D$5:$DT$5,0)),0)</f>
        <v>585742.363191235</v>
      </c>
      <c r="AJ23" s="119">
        <f>IFERROR(INDEX('Volume forecast'!$D$8:$DT$200,MATCH($B23,'Volume forecast'!$B$8:$B$200,0),MATCH(AJ$4,'Volume forecast'!$D$5:$DT$5,0)),0)</f>
        <v>595247.96261722699</v>
      </c>
      <c r="AK23" s="119">
        <f>IFERROR(INDEX('Volume forecast'!$D$8:$DT$200,MATCH($B23,'Volume forecast'!$B$8:$B$200,0),MATCH(AK$4,'Volume forecast'!$D$5:$DT$5,0)),0)</f>
        <v>613232.20753904968</v>
      </c>
      <c r="AL23" s="138">
        <f>IFERROR(INDEX('Volume forecast'!$D$8:$DT$200,MATCH($B23,'Volume forecast'!$B$8:$B$200,0),MATCH(AL$4,'Volume forecast'!$D$5:$DT$5,0)),0)</f>
        <v>625982.89492289466</v>
      </c>
      <c r="AM23" s="120">
        <f>IFERROR(INDEX('Volume forecast'!$D$8:$DT$200,MATCH($B23,'Volume forecast'!$B$8:$B$200,0),MATCH(AM$4,'Volume forecast'!$D$5:$DT$5,0)),0)</f>
        <v>0</v>
      </c>
      <c r="AN23" s="119">
        <f>IFERROR(INDEX('Volume forecast'!$D$8:$DT$200,MATCH($B23,'Volume forecast'!$B$8:$B$200,0),MATCH(AN$4,'Volume forecast'!$D$5:$DT$5,0)),0)</f>
        <v>0</v>
      </c>
      <c r="AO23" s="119">
        <f>IFERROR(INDEX('Volume forecast'!$D$8:$DT$200,MATCH($B23,'Volume forecast'!$B$8:$B$200,0),MATCH(AO$4,'Volume forecast'!$D$5:$DT$5,0)),0)</f>
        <v>0</v>
      </c>
      <c r="AP23" s="119">
        <f>IFERROR(INDEX('Volume forecast'!$D$8:$DT$200,MATCH($B23,'Volume forecast'!$B$8:$B$200,0),MATCH(AP$4,'Volume forecast'!$D$5:$DT$5,0)),0)</f>
        <v>0</v>
      </c>
      <c r="AQ23" s="119">
        <f>IFERROR(INDEX('Volume forecast'!$D$8:$DT$200,MATCH($B23,'Volume forecast'!$B$8:$B$200,0),MATCH(AQ$4,'Volume forecast'!$D$5:$DT$5,0)),0)</f>
        <v>0</v>
      </c>
      <c r="AR23" s="119">
        <f>IFERROR(INDEX('Volume forecast'!$D$8:$DT$200,MATCH($B23,'Volume forecast'!$B$8:$B$200,0),MATCH(AR$4,'Volume forecast'!$D$5:$DT$5,0)),0)</f>
        <v>0</v>
      </c>
      <c r="AS23" s="119">
        <f>IFERROR(INDEX('Volume forecast'!$D$8:$DT$200,MATCH($B23,'Volume forecast'!$B$8:$B$200,0),MATCH(AS$4,'Volume forecast'!$D$5:$DT$5,0)),0)</f>
        <v>0</v>
      </c>
      <c r="AT23" s="119">
        <f>IFERROR(INDEX('Volume forecast'!$D$8:$DT$200,MATCH($B23,'Volume forecast'!$B$8:$B$200,0),MATCH(AT$4,'Volume forecast'!$D$5:$DT$5,0)),0)</f>
        <v>0</v>
      </c>
      <c r="AU23" s="119">
        <f>IFERROR(INDEX('Volume forecast'!$D$8:$DT$200,MATCH($B23,'Volume forecast'!$B$8:$B$200,0),MATCH(AU$4,'Volume forecast'!$D$5:$DT$5,0)),0)</f>
        <v>0</v>
      </c>
      <c r="AV23" s="119">
        <f>IFERROR(INDEX('Volume forecast'!$D$8:$DT$200,MATCH($B23,'Volume forecast'!$B$8:$B$200,0),MATCH(AV$4,'Volume forecast'!$D$5:$DT$5,0)),0)</f>
        <v>0</v>
      </c>
      <c r="AW23" s="119">
        <f>IFERROR(INDEX('Volume forecast'!$D$8:$DT$200,MATCH($B23,'Volume forecast'!$B$8:$B$200,0),MATCH(AW$4,'Volume forecast'!$D$5:$DT$5,0)),0)</f>
        <v>0</v>
      </c>
      <c r="AX23" s="119">
        <f>IFERROR(INDEX('Volume forecast'!$D$8:$DT$200,MATCH($B23,'Volume forecast'!$B$8:$B$200,0),MATCH(AX$4,'Volume forecast'!$D$5:$DT$5,0)),0)</f>
        <v>0</v>
      </c>
      <c r="AY23" s="119">
        <f>IFERROR(INDEX('Volume forecast'!$D$8:$DT$200,MATCH($B23,'Volume forecast'!$B$8:$B$200,0),MATCH(AY$4,'Volume forecast'!$D$5:$DT$5,0)),0)</f>
        <v>1537179.811164737</v>
      </c>
      <c r="AZ23" s="119">
        <f>IFERROR(INDEX('Volume forecast'!$D$8:$DT$200,MATCH($B23,'Volume forecast'!$B$8:$B$200,0),MATCH(AZ$4,'Volume forecast'!$D$5:$DT$5,0)),0)</f>
        <v>1550756.6906434661</v>
      </c>
      <c r="BA23" s="119">
        <f>IFERROR(INDEX('Volume forecast'!$D$8:$DT$200,MATCH($B23,'Volume forecast'!$B$8:$B$200,0),MATCH(BA$4,'Volume forecast'!$D$5:$DT$5,0)),0)</f>
        <v>1575908.5102988216</v>
      </c>
      <c r="BB23" s="119">
        <f>IFERROR(INDEX('Volume forecast'!$D$8:$DT$200,MATCH($B23,'Volume forecast'!$B$8:$B$200,0),MATCH(BB$4,'Volume forecast'!$D$5:$DT$5,0)),0)</f>
        <v>1623494.8291241834</v>
      </c>
      <c r="BC23" s="138">
        <f>IFERROR(INDEX('Volume forecast'!$D$8:$DT$200,MATCH($B23,'Volume forecast'!$B$8:$B$200,0),MATCH(BC$4,'Volume forecast'!$D$5:$DT$5,0)),0)</f>
        <v>1657233.152736197</v>
      </c>
      <c r="BD23" s="120">
        <f>IFERROR(INDEX('Volume forecast'!$D$8:$DT$200,MATCH($B23,'Volume forecast'!$B$8:$B$200,0),MATCH(BD$4,'Volume forecast'!$D$5:$DT$5,0)),0)</f>
        <v>0</v>
      </c>
      <c r="BE23" s="119">
        <f>IFERROR(INDEX('Volume forecast'!$D$8:$DT$200,MATCH($B23,'Volume forecast'!$B$8:$B$200,0),MATCH(BE$4,'Volume forecast'!$D$5:$DT$5,0)),0)</f>
        <v>0</v>
      </c>
      <c r="BF23" s="119">
        <f>IFERROR(INDEX('Volume forecast'!$D$8:$DT$200,MATCH($B23,'Volume forecast'!$B$8:$B$200,0),MATCH(BF$4,'Volume forecast'!$D$5:$DT$5,0)),0)</f>
        <v>0</v>
      </c>
      <c r="BG23" s="119">
        <f>IFERROR(INDEX('Volume forecast'!$D$8:$DT$200,MATCH($B23,'Volume forecast'!$B$8:$B$200,0),MATCH(BG$4,'Volume forecast'!$D$5:$DT$5,0)),0)</f>
        <v>0</v>
      </c>
      <c r="BH23" s="119">
        <f>IFERROR(INDEX('Volume forecast'!$D$8:$DT$200,MATCH($B23,'Volume forecast'!$B$8:$B$200,0),MATCH(BH$4,'Volume forecast'!$D$5:$DT$5,0)),0)</f>
        <v>0</v>
      </c>
      <c r="BI23" s="119">
        <f>IFERROR(INDEX('Volume forecast'!$D$8:$DT$200,MATCH($B23,'Volume forecast'!$B$8:$B$200,0),MATCH(BI$4,'Volume forecast'!$D$5:$DT$5,0)),0)</f>
        <v>0</v>
      </c>
      <c r="BJ23" s="119">
        <f>IFERROR(INDEX('Volume forecast'!$D$8:$DT$200,MATCH($B23,'Volume forecast'!$B$8:$B$200,0),MATCH(BJ$4,'Volume forecast'!$D$5:$DT$5,0)),0)</f>
        <v>0</v>
      </c>
      <c r="BK23" s="119">
        <f>IFERROR(INDEX('Volume forecast'!$D$8:$DT$200,MATCH($B23,'Volume forecast'!$B$8:$B$200,0),MATCH(BK$4,'Volume forecast'!$D$5:$DT$5,0)),0)</f>
        <v>0</v>
      </c>
      <c r="BL23" s="119">
        <f>IFERROR(INDEX('Volume forecast'!$D$8:$DT$200,MATCH($B23,'Volume forecast'!$B$8:$B$200,0),MATCH(BL$4,'Volume forecast'!$D$5:$DT$5,0)),0)</f>
        <v>0</v>
      </c>
      <c r="BM23" s="119">
        <f>IFERROR(INDEX('Volume forecast'!$D$8:$DT$200,MATCH($B23,'Volume forecast'!$B$8:$B$200,0),MATCH(BM$4,'Volume forecast'!$D$5:$DT$5,0)),0)</f>
        <v>0</v>
      </c>
      <c r="BN23" s="119">
        <f>IFERROR(INDEX('Volume forecast'!$D$8:$DT$200,MATCH($B23,'Volume forecast'!$B$8:$B$200,0),MATCH(BN$4,'Volume forecast'!$D$5:$DT$5,0)),0)</f>
        <v>0</v>
      </c>
      <c r="BO23" s="119">
        <f>IFERROR(INDEX('Volume forecast'!$D$8:$DT$200,MATCH($B23,'Volume forecast'!$B$8:$B$200,0),MATCH(BO$4,'Volume forecast'!$D$5:$DT$5,0)),0)</f>
        <v>0</v>
      </c>
      <c r="BP23" s="119">
        <f>IFERROR(INDEX('Volume forecast'!$D$8:$DT$200,MATCH($B23,'Volume forecast'!$B$8:$B$200,0),MATCH(BP$4,'Volume forecast'!$D$5:$DT$5,0)),0)</f>
        <v>2000594.920589864</v>
      </c>
      <c r="BQ23" s="119">
        <f>IFERROR(INDEX('Volume forecast'!$D$8:$DT$200,MATCH($B23,'Volume forecast'!$B$8:$B$200,0),MATCH(BQ$4,'Volume forecast'!$D$5:$DT$5,0)),0)</f>
        <v>2018198.1162042907</v>
      </c>
      <c r="BR23" s="119">
        <f>IFERROR(INDEX('Volume forecast'!$D$8:$DT$200,MATCH($B23,'Volume forecast'!$B$8:$B$200,0),MATCH(BR$4,'Volume forecast'!$D$5:$DT$5,0)),0)</f>
        <v>2050808.8793878094</v>
      </c>
      <c r="BS23" s="119">
        <f>IFERROR(INDEX('Volume forecast'!$D$8:$DT$200,MATCH($B23,'Volume forecast'!$B$8:$B$200,0),MATCH(BS$4,'Volume forecast'!$D$5:$DT$5,0)),0)</f>
        <v>2112507.2453610585</v>
      </c>
      <c r="BT23" s="138">
        <f>IFERROR(INDEX('Volume forecast'!$D$8:$DT$200,MATCH($B23,'Volume forecast'!$B$8:$B$200,0),MATCH(BT$4,'Volume forecast'!$D$5:$DT$5,0)),0)</f>
        <v>2156250.8987665097</v>
      </c>
      <c r="BU23" s="120">
        <f>IFERROR(INDEX('Volume forecast'!$D$8:$DT$200,MATCH($B23,'Volume forecast'!$B$8:$B$200,0),MATCH(BU$4,'Volume forecast'!$D$5:$DT$5,0)),0)</f>
        <v>0</v>
      </c>
      <c r="BV23" s="119">
        <f>IFERROR(INDEX('Volume forecast'!$D$8:$DT$200,MATCH($B23,'Volume forecast'!$B$8:$B$200,0),MATCH(BV$4,'Volume forecast'!$D$5:$DT$5,0)),0)</f>
        <v>0</v>
      </c>
      <c r="BW23" s="119">
        <f>IFERROR(INDEX('Volume forecast'!$D$8:$DT$200,MATCH($B23,'Volume forecast'!$B$8:$B$200,0),MATCH(BW$4,'Volume forecast'!$D$5:$DT$5,0)),0)</f>
        <v>0</v>
      </c>
      <c r="BX23" s="119">
        <f>IFERROR(INDEX('Volume forecast'!$D$8:$DT$200,MATCH($B23,'Volume forecast'!$B$8:$B$200,0),MATCH(BX$4,'Volume forecast'!$D$5:$DT$5,0)),0)</f>
        <v>0</v>
      </c>
      <c r="BY23" s="119">
        <f>IFERROR(INDEX('Volume forecast'!$D$8:$DT$200,MATCH($B23,'Volume forecast'!$B$8:$B$200,0),MATCH(BY$4,'Volume forecast'!$D$5:$DT$5,0)),0)</f>
        <v>0</v>
      </c>
      <c r="BZ23" s="119">
        <f>IFERROR(INDEX('Volume forecast'!$D$8:$DT$200,MATCH($B23,'Volume forecast'!$B$8:$B$200,0),MATCH(BZ$4,'Volume forecast'!$D$5:$DT$5,0)),0)</f>
        <v>0</v>
      </c>
      <c r="CA23" s="119">
        <f>IFERROR(INDEX('Volume forecast'!$D$8:$DT$200,MATCH($B23,'Volume forecast'!$B$8:$B$200,0),MATCH(CA$4,'Volume forecast'!$D$5:$DT$5,0)),0)</f>
        <v>0</v>
      </c>
      <c r="CB23" s="119">
        <f>IFERROR(INDEX('Volume forecast'!$D$8:$DT$200,MATCH($B23,'Volume forecast'!$B$8:$B$200,0),MATCH(CB$4,'Volume forecast'!$D$5:$DT$5,0)),0)</f>
        <v>0</v>
      </c>
      <c r="CC23" s="119">
        <f>IFERROR(INDEX('Volume forecast'!$D$8:$DT$200,MATCH($B23,'Volume forecast'!$B$8:$B$200,0),MATCH(CC$4,'Volume forecast'!$D$5:$DT$5,0)),0)</f>
        <v>0</v>
      </c>
      <c r="CD23" s="119">
        <f>IFERROR(INDEX('Volume forecast'!$D$8:$DT$200,MATCH($B23,'Volume forecast'!$B$8:$B$200,0),MATCH(CD$4,'Volume forecast'!$D$5:$DT$5,0)),0)</f>
        <v>0</v>
      </c>
      <c r="CE23" s="119">
        <f>IFERROR(INDEX('Volume forecast'!$D$8:$DT$200,MATCH($B23,'Volume forecast'!$B$8:$B$200,0),MATCH(CE$4,'Volume forecast'!$D$5:$DT$5,0)),0)</f>
        <v>0</v>
      </c>
      <c r="CF23" s="119">
        <f>IFERROR(INDEX('Volume forecast'!$D$8:$DT$200,MATCH($B23,'Volume forecast'!$B$8:$B$200,0),MATCH(CF$4,'Volume forecast'!$D$5:$DT$5,0)),0)</f>
        <v>0</v>
      </c>
      <c r="CG23" s="119">
        <f>IFERROR(INDEX('Volume forecast'!$D$8:$DT$200,MATCH($B23,'Volume forecast'!$B$8:$B$200,0),MATCH(CG$4,'Volume forecast'!$D$5:$DT$5,0)),0)</f>
        <v>13659741.593327198</v>
      </c>
      <c r="CH23" s="119">
        <f>IFERROR(INDEX('Volume forecast'!$D$8:$DT$200,MATCH($B23,'Volume forecast'!$B$8:$B$200,0),MATCH(CH$4,'Volume forecast'!$D$5:$DT$5,0)),0)</f>
        <v>13781115.171482697</v>
      </c>
      <c r="CI23" s="119">
        <f>IFERROR(INDEX('Volume forecast'!$D$8:$DT$200,MATCH($B23,'Volume forecast'!$B$8:$B$200,0),MATCH(CI$4,'Volume forecast'!$D$5:$DT$5,0)),0)</f>
        <v>14005965.539601171</v>
      </c>
      <c r="CJ23" s="119">
        <f>IFERROR(INDEX('Volume forecast'!$D$8:$DT$200,MATCH($B23,'Volume forecast'!$B$8:$B$200,0),MATCH(CJ$4,'Volume forecast'!$D$5:$DT$5,0)),0)</f>
        <v>14431374.176109398</v>
      </c>
      <c r="CK23" s="138">
        <f>IFERROR(INDEX('Volume forecast'!$D$8:$DT$200,MATCH($B23,'Volume forecast'!$B$8:$B$200,0),MATCH(CK$4,'Volume forecast'!$D$5:$DT$5,0)),0)</f>
        <v>14732985.534166591</v>
      </c>
      <c r="CL23" s="120">
        <f>IFERROR(INDEX('Volume forecast'!$D$8:$DT$200,MATCH($B23,'Volume forecast'!$B$8:$B$200,0),MATCH(CL$4,'Volume forecast'!$D$5:$DT$5,0)),0)</f>
        <v>0</v>
      </c>
      <c r="CM23" s="119">
        <f>IFERROR(INDEX('Volume forecast'!$D$8:$DT$200,MATCH($B23,'Volume forecast'!$B$8:$B$200,0),MATCH(CM$4,'Volume forecast'!$D$5:$DT$5,0)),0)</f>
        <v>0</v>
      </c>
      <c r="CN23" s="119">
        <f>IFERROR(INDEX('Volume forecast'!$D$8:$DT$200,MATCH($B23,'Volume forecast'!$B$8:$B$200,0),MATCH(CN$4,'Volume forecast'!$D$5:$DT$5,0)),0)</f>
        <v>0</v>
      </c>
      <c r="CO23" s="119">
        <f>IFERROR(INDEX('Volume forecast'!$D$8:$DT$200,MATCH($B23,'Volume forecast'!$B$8:$B$200,0),MATCH(CO$4,'Volume forecast'!$D$5:$DT$5,0)),0)</f>
        <v>0</v>
      </c>
      <c r="CP23" s="119">
        <f>IFERROR(INDEX('Volume forecast'!$D$8:$DT$200,MATCH($B23,'Volume forecast'!$B$8:$B$200,0),MATCH(CP$4,'Volume forecast'!$D$5:$DT$5,0)),0)</f>
        <v>0</v>
      </c>
      <c r="CQ23" s="119">
        <f>IFERROR(INDEX('Volume forecast'!$D$8:$DT$200,MATCH($B23,'Volume forecast'!$B$8:$B$200,0),MATCH(CQ$4,'Volume forecast'!$D$5:$DT$5,0)),0)</f>
        <v>0</v>
      </c>
      <c r="CR23" s="119">
        <f>IFERROR(INDEX('Volume forecast'!$D$8:$DT$200,MATCH($B23,'Volume forecast'!$B$8:$B$200,0),MATCH(CR$4,'Volume forecast'!$D$5:$DT$5,0)),0)</f>
        <v>0</v>
      </c>
      <c r="CS23" s="119">
        <f>IFERROR(INDEX('Volume forecast'!$D$8:$DT$200,MATCH($B23,'Volume forecast'!$B$8:$B$200,0),MATCH(CS$4,'Volume forecast'!$D$5:$DT$5,0)),0)</f>
        <v>0</v>
      </c>
      <c r="CT23" s="119">
        <f>IFERROR(INDEX('Volume forecast'!$D$8:$DT$200,MATCH($B23,'Volume forecast'!$B$8:$B$200,0),MATCH(CT$4,'Volume forecast'!$D$5:$DT$5,0)),0)</f>
        <v>0</v>
      </c>
      <c r="CU23" s="119">
        <f>IFERROR(INDEX('Volume forecast'!$D$8:$DT$200,MATCH($B23,'Volume forecast'!$B$8:$B$200,0),MATCH(CU$4,'Volume forecast'!$D$5:$DT$5,0)),0)</f>
        <v>0</v>
      </c>
      <c r="CV23" s="119">
        <f>IFERROR(INDEX('Volume forecast'!$D$8:$DT$200,MATCH($B23,'Volume forecast'!$B$8:$B$200,0),MATCH(CV$4,'Volume forecast'!$D$5:$DT$5,0)),0)</f>
        <v>0</v>
      </c>
      <c r="CW23" s="119">
        <f>IFERROR(INDEX('Volume forecast'!$D$8:$DT$200,MATCH($B23,'Volume forecast'!$B$8:$B$200,0),MATCH(CW$4,'Volume forecast'!$D$5:$DT$5,0)),0)</f>
        <v>0</v>
      </c>
      <c r="CX23" s="119">
        <f>IFERROR(INDEX('Volume forecast'!$D$8:$DT$200,MATCH($B23,'Volume forecast'!$B$8:$B$200,0),MATCH(CX$4,'Volume forecast'!$D$5:$DT$5,0)),0)</f>
        <v>0</v>
      </c>
      <c r="CY23" s="119">
        <f>IFERROR(INDEX('Volume forecast'!$D$8:$DT$200,MATCH($B23,'Volume forecast'!$B$8:$B$200,0),MATCH(CY$4,'Volume forecast'!$D$5:$DT$5,0)),0)</f>
        <v>0</v>
      </c>
      <c r="CZ23" s="119">
        <f>IFERROR(INDEX('Volume forecast'!$D$8:$DT$200,MATCH($B23,'Volume forecast'!$B$8:$B$200,0),MATCH(CZ$4,'Volume forecast'!$D$5:$DT$5,0)),0)</f>
        <v>0</v>
      </c>
      <c r="DA23" s="119">
        <f>IFERROR(INDEX('Volume forecast'!$D$8:$DT$200,MATCH($B23,'Volume forecast'!$B$8:$B$200,0),MATCH(DA$4,'Volume forecast'!$D$5:$DT$5,0)),0)</f>
        <v>0</v>
      </c>
      <c r="DB23" s="138">
        <f>IFERROR(INDEX('Volume forecast'!$D$8:$DT$200,MATCH($B23,'Volume forecast'!$B$8:$B$200,0),MATCH(DB$4,'Volume forecast'!$D$5:$DT$5,0)),0)</f>
        <v>0</v>
      </c>
      <c r="DC23" s="120">
        <f>IFERROR(INDEX('Volume forecast'!$D$8:$DT$200,MATCH($B23,'Volume forecast'!$B$8:$B$200,0),MATCH(DC$4,'Volume forecast'!$D$5:$DT$5,0)),0)</f>
        <v>0</v>
      </c>
      <c r="DD23" s="119">
        <f>IFERROR(INDEX('Volume forecast'!$D$8:$DT$200,MATCH($B23,'Volume forecast'!$B$8:$B$200,0),MATCH(DD$4,'Volume forecast'!$D$5:$DT$5,0)),0)</f>
        <v>0</v>
      </c>
      <c r="DE23" s="119">
        <f>IFERROR(INDEX('Volume forecast'!$D$8:$DT$200,MATCH($B23,'Volume forecast'!$B$8:$B$200,0),MATCH(DE$4,'Volume forecast'!$D$5:$DT$5,0)),0)</f>
        <v>0</v>
      </c>
      <c r="DF23" s="119">
        <f>IFERROR(INDEX('Volume forecast'!$D$8:$DT$200,MATCH($B23,'Volume forecast'!$B$8:$B$200,0),MATCH(DF$4,'Volume forecast'!$D$5:$DT$5,0)),0)</f>
        <v>0</v>
      </c>
      <c r="DG23" s="119">
        <f>IFERROR(INDEX('Volume forecast'!$D$8:$DT$200,MATCH($B23,'Volume forecast'!$B$8:$B$200,0),MATCH(DG$4,'Volume forecast'!$D$5:$DT$5,0)),0)</f>
        <v>0</v>
      </c>
      <c r="DH23" s="119">
        <f>IFERROR(INDEX('Volume forecast'!$D$8:$DT$200,MATCH($B23,'Volume forecast'!$B$8:$B$200,0),MATCH(DH$4,'Volume forecast'!$D$5:$DT$5,0)),0)</f>
        <v>0</v>
      </c>
      <c r="DI23" s="119">
        <f>IFERROR(INDEX('Volume forecast'!$D$8:$DT$200,MATCH($B23,'Volume forecast'!$B$8:$B$200,0),MATCH(DI$4,'Volume forecast'!$D$5:$DT$5,0)),0)</f>
        <v>0</v>
      </c>
      <c r="DJ23" s="119">
        <f>IFERROR(INDEX('Volume forecast'!$D$8:$DT$200,MATCH($B23,'Volume forecast'!$B$8:$B$200,0),MATCH(DJ$4,'Volume forecast'!$D$5:$DT$5,0)),0)</f>
        <v>0</v>
      </c>
      <c r="DK23" s="119">
        <f>IFERROR(INDEX('Volume forecast'!$D$8:$DT$200,MATCH($B23,'Volume forecast'!$B$8:$B$200,0),MATCH(DK$4,'Volume forecast'!$D$5:$DT$5,0)),0)</f>
        <v>0</v>
      </c>
      <c r="DL23" s="119">
        <f>IFERROR(INDEX('Volume forecast'!$D$8:$DT$200,MATCH($B23,'Volume forecast'!$B$8:$B$200,0),MATCH(DL$4,'Volume forecast'!$D$5:$DT$5,0)),0)</f>
        <v>0</v>
      </c>
      <c r="DM23" s="119">
        <f>IFERROR(INDEX('Volume forecast'!$D$8:$DT$200,MATCH($B23,'Volume forecast'!$B$8:$B$200,0),MATCH(DM$4,'Volume forecast'!$D$5:$DT$5,0)),0)</f>
        <v>0</v>
      </c>
      <c r="DN23" s="119">
        <f>IFERROR(INDEX('Volume forecast'!$D$8:$DT$200,MATCH($B23,'Volume forecast'!$B$8:$B$200,0),MATCH(DN$4,'Volume forecast'!$D$5:$DT$5,0)),0)</f>
        <v>0</v>
      </c>
      <c r="DO23" s="119">
        <f>IFERROR(INDEX('Volume forecast'!$D$8:$DT$200,MATCH($B23,'Volume forecast'!$B$8:$B$200,0),MATCH(DO$4,'Volume forecast'!$D$5:$DT$5,0)),0)</f>
        <v>0</v>
      </c>
      <c r="DP23" s="119">
        <f>IFERROR(INDEX('Volume forecast'!$D$8:$DT$200,MATCH($B23,'Volume forecast'!$B$8:$B$200,0),MATCH(DP$4,'Volume forecast'!$D$5:$DT$5,0)),0)</f>
        <v>0</v>
      </c>
      <c r="DQ23" s="119">
        <f>IFERROR(INDEX('Volume forecast'!$D$8:$DT$200,MATCH($B23,'Volume forecast'!$B$8:$B$200,0),MATCH(DQ$4,'Volume forecast'!$D$5:$DT$5,0)),0)</f>
        <v>0</v>
      </c>
      <c r="DR23" s="119">
        <f>IFERROR(INDEX('Volume forecast'!$D$8:$DT$200,MATCH($B23,'Volume forecast'!$B$8:$B$200,0),MATCH(DR$4,'Volume forecast'!$D$5:$DT$5,0)),0)</f>
        <v>0</v>
      </c>
      <c r="DS23" s="138">
        <f>IFERROR(INDEX('Volume forecast'!$D$8:$DT$200,MATCH($B23,'Volume forecast'!$B$8:$B$200,0),MATCH(DS$4,'Volume forecast'!$D$5:$DT$5,0)),0)</f>
        <v>0</v>
      </c>
      <c r="DT23" s="120">
        <f>IFERROR(INDEX('Volume forecast'!$D$8:$DT$200,MATCH($B23,'Volume forecast'!$B$8:$B$200,0),MATCH(DT$4,'Volume forecast'!$D$5:$DT$5,0)),0)</f>
        <v>0</v>
      </c>
      <c r="DU23" s="119">
        <f>IFERROR(INDEX('Volume forecast'!$D$8:$DT$200,MATCH($B23,'Volume forecast'!$B$8:$B$200,0),MATCH(DU$4,'Volume forecast'!$D$5:$DT$5,0)),0)</f>
        <v>0</v>
      </c>
      <c r="DV23" s="119">
        <f>IFERROR(INDEX('Volume forecast'!$D$8:$DT$200,MATCH($B23,'Volume forecast'!$B$8:$B$200,0),MATCH(DV$4,'Volume forecast'!$D$5:$DT$5,0)),0)</f>
        <v>0</v>
      </c>
      <c r="DW23" s="119">
        <f>IFERROR(INDEX('Volume forecast'!$D$8:$DT$200,MATCH($B23,'Volume forecast'!$B$8:$B$200,0),MATCH(DW$4,'Volume forecast'!$D$5:$DT$5,0)),0)</f>
        <v>0</v>
      </c>
      <c r="DX23" s="119">
        <f>IFERROR(INDEX('Volume forecast'!$D$8:$DT$200,MATCH($B23,'Volume forecast'!$B$8:$B$200,0),MATCH(DX$4,'Volume forecast'!$D$5:$DT$5,0)),0)</f>
        <v>0</v>
      </c>
      <c r="DY23" s="119">
        <f>IFERROR(INDEX('Volume forecast'!$D$8:$DT$200,MATCH($B23,'Volume forecast'!$B$8:$B$200,0),MATCH(DY$4,'Volume forecast'!$D$5:$DT$5,0)),0)</f>
        <v>0</v>
      </c>
      <c r="DZ23" s="119">
        <f>IFERROR(INDEX('Volume forecast'!$D$8:$DT$200,MATCH($B23,'Volume forecast'!$B$8:$B$200,0),MATCH(DZ$4,'Volume forecast'!$D$5:$DT$5,0)),0)</f>
        <v>0</v>
      </c>
      <c r="EA23" s="119">
        <f>IFERROR(INDEX('Volume forecast'!$D$8:$DT$200,MATCH($B23,'Volume forecast'!$B$8:$B$200,0),MATCH(EA$4,'Volume forecast'!$D$5:$DT$5,0)),0)</f>
        <v>0</v>
      </c>
      <c r="EB23" s="119">
        <f>IFERROR(INDEX('Volume forecast'!$D$8:$DT$200,MATCH($B23,'Volume forecast'!$B$8:$B$200,0),MATCH(EB$4,'Volume forecast'!$D$5:$DT$5,0)),0)</f>
        <v>0</v>
      </c>
      <c r="EC23" s="119">
        <f>IFERROR(INDEX('Volume forecast'!$D$8:$DT$200,MATCH($B23,'Volume forecast'!$B$8:$B$200,0),MATCH(EC$4,'Volume forecast'!$D$5:$DT$5,0)),0)</f>
        <v>0</v>
      </c>
      <c r="ED23" s="119">
        <f>IFERROR(INDEX('Volume forecast'!$D$8:$DT$200,MATCH($B23,'Volume forecast'!$B$8:$B$200,0),MATCH(ED$4,'Volume forecast'!$D$5:$DT$5,0)),0)</f>
        <v>0</v>
      </c>
      <c r="EE23" s="119">
        <f>IFERROR(INDEX('Volume forecast'!$D$8:$DT$200,MATCH($B23,'Volume forecast'!$B$8:$B$200,0),MATCH(EE$4,'Volume forecast'!$D$5:$DT$5,0)),0)</f>
        <v>0</v>
      </c>
      <c r="EF23" s="119">
        <f>IFERROR(INDEX('Volume forecast'!$D$8:$DT$200,MATCH($B23,'Volume forecast'!$B$8:$B$200,0),MATCH(EF$4,'Volume forecast'!$D$5:$DT$5,0)),0)</f>
        <v>0</v>
      </c>
      <c r="EG23" s="119">
        <f>IFERROR(INDEX('Volume forecast'!$D$8:$DT$200,MATCH($B23,'Volume forecast'!$B$8:$B$200,0),MATCH(EG$4,'Volume forecast'!$D$5:$DT$5,0)),0)</f>
        <v>0</v>
      </c>
      <c r="EH23" s="119">
        <f>IFERROR(INDEX('Volume forecast'!$D$8:$DT$200,MATCH($B23,'Volume forecast'!$B$8:$B$200,0),MATCH(EH$4,'Volume forecast'!$D$5:$DT$5,0)),0)</f>
        <v>0</v>
      </c>
      <c r="EI23" s="119">
        <f>IFERROR(INDEX('Volume forecast'!$D$8:$DT$200,MATCH($B23,'Volume forecast'!$B$8:$B$200,0),MATCH(EI$4,'Volume forecast'!$D$5:$DT$5,0)),0)</f>
        <v>0</v>
      </c>
      <c r="EJ23" s="138">
        <f>IFERROR(INDEX('Volume forecast'!$D$8:$DT$200,MATCH($B23,'Volume forecast'!$B$8:$B$200,0),MATCH(EJ$4,'Volume forecast'!$D$5:$DT$5,0)),0)</f>
        <v>0</v>
      </c>
      <c r="EK23" s="120">
        <f>IFERROR(INDEX('Volume forecast'!$D$8:$DT$200,MATCH($B23,'Volume forecast'!$B$8:$B$200,0),MATCH(EK$4,'Volume forecast'!$D$5:$DT$5,0)),0)</f>
        <v>0</v>
      </c>
      <c r="EL23" s="119">
        <f>IFERROR(INDEX('Volume forecast'!$D$8:$DT$200,MATCH($B23,'Volume forecast'!$B$8:$B$200,0),MATCH(EL$4,'Volume forecast'!$D$5:$DT$5,0)),0)</f>
        <v>0</v>
      </c>
      <c r="EM23" s="119">
        <f>IFERROR(INDEX('Volume forecast'!$D$8:$DT$200,MATCH($B23,'Volume forecast'!$B$8:$B$200,0),MATCH(EM$4,'Volume forecast'!$D$5:$DT$5,0)),0)</f>
        <v>0</v>
      </c>
      <c r="EN23" s="119">
        <f>IFERROR(INDEX('Volume forecast'!$D$8:$DT$200,MATCH($B23,'Volume forecast'!$B$8:$B$200,0),MATCH(EN$4,'Volume forecast'!$D$5:$DT$5,0)),0)</f>
        <v>0</v>
      </c>
      <c r="EO23" s="119">
        <f>IFERROR(INDEX('Volume forecast'!$D$8:$DT$200,MATCH($B23,'Volume forecast'!$B$8:$B$200,0),MATCH(EO$4,'Volume forecast'!$D$5:$DT$5,0)),0)</f>
        <v>0</v>
      </c>
      <c r="EP23" s="119">
        <f>IFERROR(INDEX('Volume forecast'!$D$8:$DT$200,MATCH($B23,'Volume forecast'!$B$8:$B$200,0),MATCH(EP$4,'Volume forecast'!$D$5:$DT$5,0)),0)</f>
        <v>0</v>
      </c>
      <c r="EQ23" s="119">
        <f>IFERROR(INDEX('Volume forecast'!$D$8:$DT$200,MATCH($B23,'Volume forecast'!$B$8:$B$200,0),MATCH(EQ$4,'Volume forecast'!$D$5:$DT$5,0)),0)</f>
        <v>0</v>
      </c>
      <c r="ER23" s="119">
        <f>IFERROR(INDEX('Volume forecast'!$D$8:$DT$200,MATCH($B23,'Volume forecast'!$B$8:$B$200,0),MATCH(ER$4,'Volume forecast'!$D$5:$DT$5,0)),0)</f>
        <v>0</v>
      </c>
      <c r="ES23" s="119">
        <f>IFERROR(INDEX('Volume forecast'!$D$8:$DT$200,MATCH($B23,'Volume forecast'!$B$8:$B$200,0),MATCH(ES$4,'Volume forecast'!$D$5:$DT$5,0)),0)</f>
        <v>0</v>
      </c>
      <c r="ET23" s="119">
        <f>IFERROR(INDEX('Volume forecast'!$D$8:$DT$200,MATCH($B23,'Volume forecast'!$B$8:$B$200,0),MATCH(ET$4,'Volume forecast'!$D$5:$DT$5,0)),0)</f>
        <v>0</v>
      </c>
      <c r="EU23" s="119">
        <f>IFERROR(INDEX('Volume forecast'!$D$8:$DT$200,MATCH($B23,'Volume forecast'!$B$8:$B$200,0),MATCH(EU$4,'Volume forecast'!$D$5:$DT$5,0)),0)</f>
        <v>0</v>
      </c>
      <c r="EV23" s="119">
        <f>IFERROR(INDEX('Volume forecast'!$D$8:$DT$200,MATCH($B23,'Volume forecast'!$B$8:$B$200,0),MATCH(EV$4,'Volume forecast'!$D$5:$DT$5,0)),0)</f>
        <v>0</v>
      </c>
      <c r="EW23" s="119">
        <f>IFERROR(INDEX('Volume forecast'!$D$8:$DT$200,MATCH($B23,'Volume forecast'!$B$8:$B$200,0),MATCH(EW$4,'Volume forecast'!$D$5:$DT$5,0)),0)</f>
        <v>0</v>
      </c>
      <c r="EX23" s="119">
        <f>IFERROR(INDEX('Volume forecast'!$D$8:$DT$200,MATCH($B23,'Volume forecast'!$B$8:$B$200,0),MATCH(EX$4,'Volume forecast'!$D$5:$DT$5,0)),0)</f>
        <v>0</v>
      </c>
      <c r="EY23" s="119">
        <f>IFERROR(INDEX('Volume forecast'!$D$8:$DT$200,MATCH($B23,'Volume forecast'!$B$8:$B$200,0),MATCH(EY$4,'Volume forecast'!$D$5:$DT$5,0)),0)</f>
        <v>0</v>
      </c>
      <c r="EZ23" s="119">
        <f>IFERROR(INDEX('Volume forecast'!$D$8:$DT$200,MATCH($B23,'Volume forecast'!$B$8:$B$200,0),MATCH(EZ$4,'Volume forecast'!$D$5:$DT$5,0)),0)</f>
        <v>0</v>
      </c>
      <c r="FA23" s="138">
        <f>IFERROR(INDEX('Volume forecast'!$D$8:$DT$200,MATCH($B23,'Volume forecast'!$B$8:$B$200,0),MATCH(FA$4,'Volume forecast'!$D$5:$DT$5,0)),0)</f>
        <v>0</v>
      </c>
      <c r="FB23" s="120">
        <f>IFERROR(INDEX('Volume forecast'!$D$8:$DT$200,MATCH($B23,'Volume forecast'!$B$8:$B$200,0),MATCH(FB$4,'Volume forecast'!$D$5:$DT$5,0)),0)</f>
        <v>0</v>
      </c>
      <c r="FC23" s="119">
        <f>IFERROR(INDEX('Volume forecast'!$D$8:$DT$200,MATCH($B23,'Volume forecast'!$B$8:$B$200,0),MATCH(FC$4,'Volume forecast'!$D$5:$DT$5,0)),0)</f>
        <v>0</v>
      </c>
      <c r="FD23" s="119">
        <f>IFERROR(INDEX('Volume forecast'!$D$8:$DT$200,MATCH($B23,'Volume forecast'!$B$8:$B$200,0),MATCH(FD$4,'Volume forecast'!$D$5:$DT$5,0)),0)</f>
        <v>0</v>
      </c>
      <c r="FE23" s="119">
        <f>IFERROR(INDEX('Volume forecast'!$D$8:$DT$200,MATCH($B23,'Volume forecast'!$B$8:$B$200,0),MATCH(FE$4,'Volume forecast'!$D$5:$DT$5,0)),0)</f>
        <v>0</v>
      </c>
      <c r="FF23" s="119">
        <f>IFERROR(INDEX('Volume forecast'!$D$8:$DT$200,MATCH($B23,'Volume forecast'!$B$8:$B$200,0),MATCH(FF$4,'Volume forecast'!$D$5:$DT$5,0)),0)</f>
        <v>0</v>
      </c>
      <c r="FG23" s="119">
        <f>IFERROR(INDEX('Volume forecast'!$D$8:$DT$200,MATCH($B23,'Volume forecast'!$B$8:$B$200,0),MATCH(FG$4,'Volume forecast'!$D$5:$DT$5,0)),0)</f>
        <v>0</v>
      </c>
      <c r="FH23" s="119">
        <f>IFERROR(INDEX('Volume forecast'!$D$8:$DT$200,MATCH($B23,'Volume forecast'!$B$8:$B$200,0),MATCH(FH$4,'Volume forecast'!$D$5:$DT$5,0)),0)</f>
        <v>0</v>
      </c>
      <c r="FI23" s="119">
        <f>IFERROR(INDEX('Volume forecast'!$D$8:$DT$200,MATCH($B23,'Volume forecast'!$B$8:$B$200,0),MATCH(FI$4,'Volume forecast'!$D$5:$DT$5,0)),0)</f>
        <v>0</v>
      </c>
      <c r="FJ23" s="119">
        <f>IFERROR(INDEX('Volume forecast'!$D$8:$DT$200,MATCH($B23,'Volume forecast'!$B$8:$B$200,0),MATCH(FJ$4,'Volume forecast'!$D$5:$DT$5,0)),0)</f>
        <v>0</v>
      </c>
      <c r="FK23" s="119">
        <f>IFERROR(INDEX('Volume forecast'!$D$8:$DT$200,MATCH($B23,'Volume forecast'!$B$8:$B$200,0),MATCH(FK$4,'Volume forecast'!$D$5:$DT$5,0)),0)</f>
        <v>0</v>
      </c>
      <c r="FL23" s="119">
        <f>IFERROR(INDEX('Volume forecast'!$D$8:$DT$200,MATCH($B23,'Volume forecast'!$B$8:$B$200,0),MATCH(FL$4,'Volume forecast'!$D$5:$DT$5,0)),0)</f>
        <v>0</v>
      </c>
      <c r="FM23" s="119">
        <f>IFERROR(INDEX('Volume forecast'!$D$8:$DT$200,MATCH($B23,'Volume forecast'!$B$8:$B$200,0),MATCH(FM$4,'Volume forecast'!$D$5:$DT$5,0)),0)</f>
        <v>0</v>
      </c>
      <c r="FN23" s="119">
        <f>IFERROR(INDEX('Volume forecast'!$D$8:$DT$200,MATCH($B23,'Volume forecast'!$B$8:$B$200,0),MATCH(FN$4,'Volume forecast'!$D$5:$DT$5,0)),0)</f>
        <v>0</v>
      </c>
      <c r="FO23" s="119">
        <f>IFERROR(INDEX('Volume forecast'!$D$8:$DT$200,MATCH($B23,'Volume forecast'!$B$8:$B$200,0),MATCH(FO$4,'Volume forecast'!$D$5:$DT$5,0)),0)</f>
        <v>0</v>
      </c>
      <c r="FP23" s="119">
        <f>IFERROR(INDEX('Volume forecast'!$D$8:$DT$200,MATCH($B23,'Volume forecast'!$B$8:$B$200,0),MATCH(FP$4,'Volume forecast'!$D$5:$DT$5,0)),0)</f>
        <v>0</v>
      </c>
      <c r="FQ23" s="119">
        <f>IFERROR(INDEX('Volume forecast'!$D$8:$DT$200,MATCH($B23,'Volume forecast'!$B$8:$B$200,0),MATCH(FQ$4,'Volume forecast'!$D$5:$DT$5,0)),0)</f>
        <v>0</v>
      </c>
      <c r="FR23" s="138">
        <f>IFERROR(INDEX('Volume forecast'!$D$8:$DT$200,MATCH($B23,'Volume forecast'!$B$8:$B$200,0),MATCH(FR$4,'Volume forecast'!$D$5:$DT$5,0)),0)</f>
        <v>0</v>
      </c>
      <c r="FS23" s="83">
        <f t="shared" si="23"/>
        <v>0</v>
      </c>
      <c r="FT23" s="82">
        <f t="shared" si="7"/>
        <v>0</v>
      </c>
      <c r="FU23" s="82">
        <f t="shared" si="8"/>
        <v>0</v>
      </c>
      <c r="FV23" s="82">
        <f t="shared" si="9"/>
        <v>0</v>
      </c>
      <c r="FW23" s="82">
        <f t="shared" si="10"/>
        <v>0</v>
      </c>
      <c r="FX23" s="82">
        <f t="shared" si="11"/>
        <v>0</v>
      </c>
      <c r="FY23" s="82">
        <f t="shared" si="12"/>
        <v>0</v>
      </c>
      <c r="FZ23" s="82">
        <f t="shared" si="13"/>
        <v>0</v>
      </c>
      <c r="GA23" s="82">
        <f t="shared" si="14"/>
        <v>0</v>
      </c>
      <c r="GB23" s="82">
        <f t="shared" si="15"/>
        <v>0</v>
      </c>
      <c r="GC23" s="82">
        <f t="shared" si="16"/>
        <v>0</v>
      </c>
      <c r="GD23" s="82">
        <f t="shared" si="17"/>
        <v>0</v>
      </c>
      <c r="GE23" s="82">
        <f t="shared" si="18"/>
        <v>4118385.9998780368</v>
      </c>
      <c r="GF23" s="82">
        <f t="shared" si="19"/>
        <v>4154697.1700389916</v>
      </c>
      <c r="GG23" s="82">
        <f t="shared" si="20"/>
        <v>4221965.3523038579</v>
      </c>
      <c r="GH23" s="82">
        <f t="shared" si="21"/>
        <v>4349234.2820242923</v>
      </c>
      <c r="GI23" s="82">
        <f t="shared" si="22"/>
        <v>4439466.9464256018</v>
      </c>
      <c r="GJ23" s="84">
        <f t="shared" si="24"/>
        <v>18</v>
      </c>
    </row>
    <row r="24" spans="1:192" ht="13" x14ac:dyDescent="0.3">
      <c r="A24" s="116" t="str">
        <f>IF(ISNUMBER(SEARCH("low",'Volume forecast'!$A25)),"LV",IF(ISNUMBER(SEARCH("high",'Volume forecast'!$A25)),"HV",IF(ISNUMBER(SEARCH("sub",'Volume forecast'!$A25)),"ST","Unmetered")))</f>
        <v>LV</v>
      </c>
      <c r="B24" s="117" t="str">
        <f>'Volume forecast'!B25</f>
        <v>EA316</v>
      </c>
      <c r="C24" s="116" t="str">
        <f>'Volume forecast'!C25</f>
        <v>Transitional 40-160 MWh Closed</v>
      </c>
      <c r="D24" s="118" t="s">
        <v>137</v>
      </c>
      <c r="E24" s="119">
        <f>IFERROR(INDEX('Volume forecast'!$D$8:$DT$200,MATCH($B24,'Volume forecast'!$B$8:$B$200,0),MATCH(E$4,'Volume forecast'!$D$5:$DT$5,0)),0)</f>
        <v>0</v>
      </c>
      <c r="F24" s="119">
        <f>IFERROR(INDEX('Volume forecast'!$D$8:$DT$200,MATCH($B24,'Volume forecast'!$B$8:$B$200,0),MATCH(F$4,'Volume forecast'!$D$5:$DT$5,0)),0)</f>
        <v>0</v>
      </c>
      <c r="G24" s="119">
        <f>IFERROR(INDEX('Volume forecast'!$D$8:$DT$200,MATCH($B24,'Volume forecast'!$B$8:$B$200,0),MATCH(G$4,'Volume forecast'!$D$5:$DT$5,0)),0)</f>
        <v>0</v>
      </c>
      <c r="H24" s="119">
        <f>IFERROR(INDEX('Volume forecast'!$D$8:$DT$200,MATCH($B24,'Volume forecast'!$B$8:$B$200,0),MATCH(H$4,'Volume forecast'!$D$5:$DT$5,0)),0)</f>
        <v>0</v>
      </c>
      <c r="I24" s="119">
        <f>IFERROR(INDEX('Volume forecast'!$D$8:$DT$200,MATCH($B24,'Volume forecast'!$B$8:$B$200,0),MATCH(I$4,'Volume forecast'!$D$5:$DT$5,0)),0)</f>
        <v>0</v>
      </c>
      <c r="J24" s="119">
        <f>IFERROR(INDEX('Volume forecast'!$D$8:$DT$200,MATCH($B24,'Volume forecast'!$B$8:$B$200,0),MATCH(J$4,'Volume forecast'!$D$5:$DT$5,0)),0)</f>
        <v>0</v>
      </c>
      <c r="K24" s="119">
        <f>IFERROR(INDEX('Volume forecast'!$D$8:$DT$200,MATCH($B24,'Volume forecast'!$B$8:$B$200,0),MATCH(K$4,'Volume forecast'!$D$5:$DT$5,0)),0)</f>
        <v>0</v>
      </c>
      <c r="L24" s="119">
        <f>IFERROR(INDEX('Volume forecast'!$D$8:$DT$200,MATCH($B24,'Volume forecast'!$B$8:$B$200,0),MATCH(L$4,'Volume forecast'!$D$5:$DT$5,0)),0)</f>
        <v>0</v>
      </c>
      <c r="M24" s="119">
        <f>IFERROR(INDEX('Volume forecast'!$D$8:$DT$200,MATCH($B24,'Volume forecast'!$B$8:$B$200,0),MATCH(M$4,'Volume forecast'!$D$5:$DT$5,0)),0)</f>
        <v>0</v>
      </c>
      <c r="N24" s="119">
        <f>IFERROR(INDEX('Volume forecast'!$D$8:$DT$200,MATCH($B24,'Volume forecast'!$B$8:$B$200,0),MATCH(N$4,'Volume forecast'!$D$5:$DT$5,0)),0)</f>
        <v>0</v>
      </c>
      <c r="O24" s="119">
        <f>IFERROR(INDEX('Volume forecast'!$D$8:$DT$200,MATCH($B24,'Volume forecast'!$B$8:$B$200,0),MATCH(O$4,'Volume forecast'!$D$5:$DT$5,0)),0)</f>
        <v>0</v>
      </c>
      <c r="P24" s="119">
        <f>IFERROR(INDEX('Volume forecast'!$D$8:$DT$200,MATCH($B24,'Volume forecast'!$B$8:$B$200,0),MATCH(P$4,'Volume forecast'!$D$5:$DT$5,0)),0)</f>
        <v>0</v>
      </c>
      <c r="Q24" s="119">
        <f>IFERROR(INDEX('Volume forecast'!$D$8:$DT$200,MATCH($B24,'Volume forecast'!$B$8:$B$200,0),MATCH(Q$4,'Volume forecast'!$D$5:$DT$5,0)),0)</f>
        <v>4038.2681449487363</v>
      </c>
      <c r="R24" s="119">
        <f>IFERROR(INDEX('Volume forecast'!$D$8:$DT$200,MATCH($B24,'Volume forecast'!$B$8:$B$200,0),MATCH(R$4,'Volume forecast'!$D$5:$DT$5,0)),0)</f>
        <v>4038.2681449487363</v>
      </c>
      <c r="S24" s="119">
        <f>IFERROR(INDEX('Volume forecast'!$D$8:$DT$200,MATCH($B24,'Volume forecast'!$B$8:$B$200,0),MATCH(S$4,'Volume forecast'!$D$5:$DT$5,0)),0)</f>
        <v>4038.2681449487363</v>
      </c>
      <c r="T24" s="119">
        <f>IFERROR(INDEX('Volume forecast'!$D$8:$DT$200,MATCH($B24,'Volume forecast'!$B$8:$B$200,0),MATCH(T$4,'Volume forecast'!$D$5:$DT$5,0)),0)</f>
        <v>4038.2681449487363</v>
      </c>
      <c r="U24" s="138">
        <f>IFERROR(INDEX('Volume forecast'!$D$8:$DT$200,MATCH($B24,'Volume forecast'!$B$8:$B$200,0),MATCH(U$4,'Volume forecast'!$D$5:$DT$5,0)),0)</f>
        <v>4038.2681449487363</v>
      </c>
      <c r="V24" s="120">
        <f>IFERROR(INDEX('Volume forecast'!$D$8:$DT$200,MATCH($B24,'Volume forecast'!$B$8:$B$200,0),MATCH(V$4,'Volume forecast'!$D$5:$DT$5,0)),0)</f>
        <v>0</v>
      </c>
      <c r="W24" s="119">
        <f>IFERROR(INDEX('Volume forecast'!$D$8:$DT$200,MATCH($B24,'Volume forecast'!$B$8:$B$200,0),MATCH(W$4,'Volume forecast'!$D$5:$DT$5,0)),0)</f>
        <v>0</v>
      </c>
      <c r="X24" s="119">
        <f>IFERROR(INDEX('Volume forecast'!$D$8:$DT$200,MATCH($B24,'Volume forecast'!$B$8:$B$200,0),MATCH(X$4,'Volume forecast'!$D$5:$DT$5,0)),0)</f>
        <v>0</v>
      </c>
      <c r="Y24" s="119">
        <f>IFERROR(INDEX('Volume forecast'!$D$8:$DT$200,MATCH($B24,'Volume forecast'!$B$8:$B$200,0),MATCH(Y$4,'Volume forecast'!$D$5:$DT$5,0)),0)</f>
        <v>0</v>
      </c>
      <c r="Z24" s="119">
        <f>IFERROR(INDEX('Volume forecast'!$D$8:$DT$200,MATCH($B24,'Volume forecast'!$B$8:$B$200,0),MATCH(Z$4,'Volume forecast'!$D$5:$DT$5,0)),0)</f>
        <v>0</v>
      </c>
      <c r="AA24" s="119">
        <f>IFERROR(INDEX('Volume forecast'!$D$8:$DT$200,MATCH($B24,'Volume forecast'!$B$8:$B$200,0),MATCH(AA$4,'Volume forecast'!$D$5:$DT$5,0)),0)</f>
        <v>0</v>
      </c>
      <c r="AB24" s="119">
        <f>IFERROR(INDEX('Volume forecast'!$D$8:$DT$200,MATCH($B24,'Volume forecast'!$B$8:$B$200,0),MATCH(AB$4,'Volume forecast'!$D$5:$DT$5,0)),0)</f>
        <v>0</v>
      </c>
      <c r="AC24" s="119">
        <f>IFERROR(INDEX('Volume forecast'!$D$8:$DT$200,MATCH($B24,'Volume forecast'!$B$8:$B$200,0),MATCH(AC$4,'Volume forecast'!$D$5:$DT$5,0)),0)</f>
        <v>0</v>
      </c>
      <c r="AD24" s="119">
        <f>IFERROR(INDEX('Volume forecast'!$D$8:$DT$200,MATCH($B24,'Volume forecast'!$B$8:$B$200,0),MATCH(AD$4,'Volume forecast'!$D$5:$DT$5,0)),0)</f>
        <v>0</v>
      </c>
      <c r="AE24" s="119">
        <f>IFERROR(INDEX('Volume forecast'!$D$8:$DT$200,MATCH($B24,'Volume forecast'!$B$8:$B$200,0),MATCH(AE$4,'Volume forecast'!$D$5:$DT$5,0)),0)</f>
        <v>0</v>
      </c>
      <c r="AF24" s="119">
        <f>IFERROR(INDEX('Volume forecast'!$D$8:$DT$200,MATCH($B24,'Volume forecast'!$B$8:$B$200,0),MATCH(AF$4,'Volume forecast'!$D$5:$DT$5,0)),0)</f>
        <v>0</v>
      </c>
      <c r="AG24" s="119">
        <f>IFERROR(INDEX('Volume forecast'!$D$8:$DT$200,MATCH($B24,'Volume forecast'!$B$8:$B$200,0),MATCH(AG$4,'Volume forecast'!$D$5:$DT$5,0)),0)</f>
        <v>0</v>
      </c>
      <c r="AH24" s="119">
        <f>IFERROR(INDEX('Volume forecast'!$D$8:$DT$200,MATCH($B24,'Volume forecast'!$B$8:$B$200,0),MATCH(AH$4,'Volume forecast'!$D$5:$DT$5,0)),0)</f>
        <v>17909.887305452863</v>
      </c>
      <c r="AI24" s="119">
        <f>IFERROR(INDEX('Volume forecast'!$D$8:$DT$200,MATCH($B24,'Volume forecast'!$B$8:$B$200,0),MATCH(AI$4,'Volume forecast'!$D$5:$DT$5,0)),0)</f>
        <v>18224.287043721437</v>
      </c>
      <c r="AJ24" s="119">
        <f>IFERROR(INDEX('Volume forecast'!$D$8:$DT$200,MATCH($B24,'Volume forecast'!$B$8:$B$200,0),MATCH(AJ$4,'Volume forecast'!$D$5:$DT$5,0)),0)</f>
        <v>18940.291579106524</v>
      </c>
      <c r="AK24" s="119">
        <f>IFERROR(INDEX('Volume forecast'!$D$8:$DT$200,MATCH($B24,'Volume forecast'!$B$8:$B$200,0),MATCH(AK$4,'Volume forecast'!$D$5:$DT$5,0)),0)</f>
        <v>20124.514781241942</v>
      </c>
      <c r="AL24" s="138">
        <f>IFERROR(INDEX('Volume forecast'!$D$8:$DT$200,MATCH($B24,'Volume forecast'!$B$8:$B$200,0),MATCH(AL$4,'Volume forecast'!$D$5:$DT$5,0)),0)</f>
        <v>21294.12218245666</v>
      </c>
      <c r="AM24" s="120">
        <f>IFERROR(INDEX('Volume forecast'!$D$8:$DT$200,MATCH($B24,'Volume forecast'!$B$8:$B$200,0),MATCH(AM$4,'Volume forecast'!$D$5:$DT$5,0)),0)</f>
        <v>0</v>
      </c>
      <c r="AN24" s="119">
        <f>IFERROR(INDEX('Volume forecast'!$D$8:$DT$200,MATCH($B24,'Volume forecast'!$B$8:$B$200,0),MATCH(AN$4,'Volume forecast'!$D$5:$DT$5,0)),0)</f>
        <v>0</v>
      </c>
      <c r="AO24" s="119">
        <f>IFERROR(INDEX('Volume forecast'!$D$8:$DT$200,MATCH($B24,'Volume forecast'!$B$8:$B$200,0),MATCH(AO$4,'Volume forecast'!$D$5:$DT$5,0)),0)</f>
        <v>0</v>
      </c>
      <c r="AP24" s="119">
        <f>IFERROR(INDEX('Volume forecast'!$D$8:$DT$200,MATCH($B24,'Volume forecast'!$B$8:$B$200,0),MATCH(AP$4,'Volume forecast'!$D$5:$DT$5,0)),0)</f>
        <v>0</v>
      </c>
      <c r="AQ24" s="119">
        <f>IFERROR(INDEX('Volume forecast'!$D$8:$DT$200,MATCH($B24,'Volume forecast'!$B$8:$B$200,0),MATCH(AQ$4,'Volume forecast'!$D$5:$DT$5,0)),0)</f>
        <v>0</v>
      </c>
      <c r="AR24" s="119">
        <f>IFERROR(INDEX('Volume forecast'!$D$8:$DT$200,MATCH($B24,'Volume forecast'!$B$8:$B$200,0),MATCH(AR$4,'Volume forecast'!$D$5:$DT$5,0)),0)</f>
        <v>0</v>
      </c>
      <c r="AS24" s="119">
        <f>IFERROR(INDEX('Volume forecast'!$D$8:$DT$200,MATCH($B24,'Volume forecast'!$B$8:$B$200,0),MATCH(AS$4,'Volume forecast'!$D$5:$DT$5,0)),0)</f>
        <v>0</v>
      </c>
      <c r="AT24" s="119">
        <f>IFERROR(INDEX('Volume forecast'!$D$8:$DT$200,MATCH($B24,'Volume forecast'!$B$8:$B$200,0),MATCH(AT$4,'Volume forecast'!$D$5:$DT$5,0)),0)</f>
        <v>0</v>
      </c>
      <c r="AU24" s="119">
        <f>IFERROR(INDEX('Volume forecast'!$D$8:$DT$200,MATCH($B24,'Volume forecast'!$B$8:$B$200,0),MATCH(AU$4,'Volume forecast'!$D$5:$DT$5,0)),0)</f>
        <v>0</v>
      </c>
      <c r="AV24" s="119">
        <f>IFERROR(INDEX('Volume forecast'!$D$8:$DT$200,MATCH($B24,'Volume forecast'!$B$8:$B$200,0),MATCH(AV$4,'Volume forecast'!$D$5:$DT$5,0)),0)</f>
        <v>0</v>
      </c>
      <c r="AW24" s="119">
        <f>IFERROR(INDEX('Volume forecast'!$D$8:$DT$200,MATCH($B24,'Volume forecast'!$B$8:$B$200,0),MATCH(AW$4,'Volume forecast'!$D$5:$DT$5,0)),0)</f>
        <v>0</v>
      </c>
      <c r="AX24" s="119">
        <f>IFERROR(INDEX('Volume forecast'!$D$8:$DT$200,MATCH($B24,'Volume forecast'!$B$8:$B$200,0),MATCH(AX$4,'Volume forecast'!$D$5:$DT$5,0)),0)</f>
        <v>0</v>
      </c>
      <c r="AY24" s="119">
        <f>IFERROR(INDEX('Volume forecast'!$D$8:$DT$200,MATCH($B24,'Volume forecast'!$B$8:$B$200,0),MATCH(AY$4,'Volume forecast'!$D$5:$DT$5,0)),0)</f>
        <v>50422.372957897598</v>
      </c>
      <c r="AZ24" s="119">
        <f>IFERROR(INDEX('Volume forecast'!$D$8:$DT$200,MATCH($B24,'Volume forecast'!$B$8:$B$200,0),MATCH(AZ$4,'Volume forecast'!$D$5:$DT$5,0)),0)</f>
        <v>51308.345299181616</v>
      </c>
      <c r="BA24" s="119">
        <f>IFERROR(INDEX('Volume forecast'!$D$8:$DT$200,MATCH($B24,'Volume forecast'!$B$8:$B$200,0),MATCH(BA$4,'Volume forecast'!$D$5:$DT$5,0)),0)</f>
        <v>53326.032139757779</v>
      </c>
      <c r="BB24" s="119">
        <f>IFERROR(INDEX('Volume forecast'!$D$8:$DT$200,MATCH($B24,'Volume forecast'!$B$8:$B$200,0),MATCH(BB$4,'Volume forecast'!$D$5:$DT$5,0)),0)</f>
        <v>56663.150067325805</v>
      </c>
      <c r="BC24" s="138">
        <f>IFERROR(INDEX('Volume forecast'!$D$8:$DT$200,MATCH($B24,'Volume forecast'!$B$8:$B$200,0),MATCH(BC$4,'Volume forecast'!$D$5:$DT$5,0)),0)</f>
        <v>59959.080952459379</v>
      </c>
      <c r="BD24" s="120">
        <f>IFERROR(INDEX('Volume forecast'!$D$8:$DT$200,MATCH($B24,'Volume forecast'!$B$8:$B$200,0),MATCH(BD$4,'Volume forecast'!$D$5:$DT$5,0)),0)</f>
        <v>0</v>
      </c>
      <c r="BE24" s="119">
        <f>IFERROR(INDEX('Volume forecast'!$D$8:$DT$200,MATCH($B24,'Volume forecast'!$B$8:$B$200,0),MATCH(BE$4,'Volume forecast'!$D$5:$DT$5,0)),0)</f>
        <v>0</v>
      </c>
      <c r="BF24" s="119">
        <f>IFERROR(INDEX('Volume forecast'!$D$8:$DT$200,MATCH($B24,'Volume forecast'!$B$8:$B$200,0),MATCH(BF$4,'Volume forecast'!$D$5:$DT$5,0)),0)</f>
        <v>0</v>
      </c>
      <c r="BG24" s="119">
        <f>IFERROR(INDEX('Volume forecast'!$D$8:$DT$200,MATCH($B24,'Volume forecast'!$B$8:$B$200,0),MATCH(BG$4,'Volume forecast'!$D$5:$DT$5,0)),0)</f>
        <v>0</v>
      </c>
      <c r="BH24" s="119">
        <f>IFERROR(INDEX('Volume forecast'!$D$8:$DT$200,MATCH($B24,'Volume forecast'!$B$8:$B$200,0),MATCH(BH$4,'Volume forecast'!$D$5:$DT$5,0)),0)</f>
        <v>0</v>
      </c>
      <c r="BI24" s="119">
        <f>IFERROR(INDEX('Volume forecast'!$D$8:$DT$200,MATCH($B24,'Volume forecast'!$B$8:$B$200,0),MATCH(BI$4,'Volume forecast'!$D$5:$DT$5,0)),0)</f>
        <v>0</v>
      </c>
      <c r="BJ24" s="119">
        <f>IFERROR(INDEX('Volume forecast'!$D$8:$DT$200,MATCH($B24,'Volume forecast'!$B$8:$B$200,0),MATCH(BJ$4,'Volume forecast'!$D$5:$DT$5,0)),0)</f>
        <v>0</v>
      </c>
      <c r="BK24" s="119">
        <f>IFERROR(INDEX('Volume forecast'!$D$8:$DT$200,MATCH($B24,'Volume forecast'!$B$8:$B$200,0),MATCH(BK$4,'Volume forecast'!$D$5:$DT$5,0)),0)</f>
        <v>0</v>
      </c>
      <c r="BL24" s="119">
        <f>IFERROR(INDEX('Volume forecast'!$D$8:$DT$200,MATCH($B24,'Volume forecast'!$B$8:$B$200,0),MATCH(BL$4,'Volume forecast'!$D$5:$DT$5,0)),0)</f>
        <v>0</v>
      </c>
      <c r="BM24" s="119">
        <f>IFERROR(INDEX('Volume forecast'!$D$8:$DT$200,MATCH($B24,'Volume forecast'!$B$8:$B$200,0),MATCH(BM$4,'Volume forecast'!$D$5:$DT$5,0)),0)</f>
        <v>0</v>
      </c>
      <c r="BN24" s="119">
        <f>IFERROR(INDEX('Volume forecast'!$D$8:$DT$200,MATCH($B24,'Volume forecast'!$B$8:$B$200,0),MATCH(BN$4,'Volume forecast'!$D$5:$DT$5,0)),0)</f>
        <v>0</v>
      </c>
      <c r="BO24" s="119">
        <f>IFERROR(INDEX('Volume forecast'!$D$8:$DT$200,MATCH($B24,'Volume forecast'!$B$8:$B$200,0),MATCH(BO$4,'Volume forecast'!$D$5:$DT$5,0)),0)</f>
        <v>0</v>
      </c>
      <c r="BP24" s="119">
        <f>IFERROR(INDEX('Volume forecast'!$D$8:$DT$200,MATCH($B24,'Volume forecast'!$B$8:$B$200,0),MATCH(BP$4,'Volume forecast'!$D$5:$DT$5,0)),0)</f>
        <v>54488.820038041878</v>
      </c>
      <c r="BQ24" s="119">
        <f>IFERROR(INDEX('Volume forecast'!$D$8:$DT$200,MATCH($B24,'Volume forecast'!$B$8:$B$200,0),MATCH(BQ$4,'Volume forecast'!$D$5:$DT$5,0)),0)</f>
        <v>55435.542011101636</v>
      </c>
      <c r="BR24" s="119">
        <f>IFERROR(INDEX('Volume forecast'!$D$8:$DT$200,MATCH($B24,'Volume forecast'!$B$8:$B$200,0),MATCH(BR$4,'Volume forecast'!$D$5:$DT$5,0)),0)</f>
        <v>57591.578241260468</v>
      </c>
      <c r="BS24" s="119">
        <f>IFERROR(INDEX('Volume forecast'!$D$8:$DT$200,MATCH($B24,'Volume forecast'!$B$8:$B$200,0),MATCH(BS$4,'Volume forecast'!$D$5:$DT$5,0)),0)</f>
        <v>61157.516726587884</v>
      </c>
      <c r="BT24" s="138">
        <f>IFERROR(INDEX('Volume forecast'!$D$8:$DT$200,MATCH($B24,'Volume forecast'!$B$8:$B$200,0),MATCH(BT$4,'Volume forecast'!$D$5:$DT$5,0)),0)</f>
        <v>64679.444043325617</v>
      </c>
      <c r="BU24" s="120">
        <f>IFERROR(INDEX('Volume forecast'!$D$8:$DT$200,MATCH($B24,'Volume forecast'!$B$8:$B$200,0),MATCH(BU$4,'Volume forecast'!$D$5:$DT$5,0)),0)</f>
        <v>0</v>
      </c>
      <c r="BV24" s="119">
        <f>IFERROR(INDEX('Volume forecast'!$D$8:$DT$200,MATCH($B24,'Volume forecast'!$B$8:$B$200,0),MATCH(BV$4,'Volume forecast'!$D$5:$DT$5,0)),0)</f>
        <v>0</v>
      </c>
      <c r="BW24" s="119">
        <f>IFERROR(INDEX('Volume forecast'!$D$8:$DT$200,MATCH($B24,'Volume forecast'!$B$8:$B$200,0),MATCH(BW$4,'Volume forecast'!$D$5:$DT$5,0)),0)</f>
        <v>0</v>
      </c>
      <c r="BX24" s="119">
        <f>IFERROR(INDEX('Volume forecast'!$D$8:$DT$200,MATCH($B24,'Volume forecast'!$B$8:$B$200,0),MATCH(BX$4,'Volume forecast'!$D$5:$DT$5,0)),0)</f>
        <v>0</v>
      </c>
      <c r="BY24" s="119">
        <f>IFERROR(INDEX('Volume forecast'!$D$8:$DT$200,MATCH($B24,'Volume forecast'!$B$8:$B$200,0),MATCH(BY$4,'Volume forecast'!$D$5:$DT$5,0)),0)</f>
        <v>0</v>
      </c>
      <c r="BZ24" s="119">
        <f>IFERROR(INDEX('Volume forecast'!$D$8:$DT$200,MATCH($B24,'Volume forecast'!$B$8:$B$200,0),MATCH(BZ$4,'Volume forecast'!$D$5:$DT$5,0)),0)</f>
        <v>0</v>
      </c>
      <c r="CA24" s="119">
        <f>IFERROR(INDEX('Volume forecast'!$D$8:$DT$200,MATCH($B24,'Volume forecast'!$B$8:$B$200,0),MATCH(CA$4,'Volume forecast'!$D$5:$DT$5,0)),0)</f>
        <v>0</v>
      </c>
      <c r="CB24" s="119">
        <f>IFERROR(INDEX('Volume forecast'!$D$8:$DT$200,MATCH($B24,'Volume forecast'!$B$8:$B$200,0),MATCH(CB$4,'Volume forecast'!$D$5:$DT$5,0)),0)</f>
        <v>0</v>
      </c>
      <c r="CC24" s="119">
        <f>IFERROR(INDEX('Volume forecast'!$D$8:$DT$200,MATCH($B24,'Volume forecast'!$B$8:$B$200,0),MATCH(CC$4,'Volume forecast'!$D$5:$DT$5,0)),0)</f>
        <v>0</v>
      </c>
      <c r="CD24" s="119">
        <f>IFERROR(INDEX('Volume forecast'!$D$8:$DT$200,MATCH($B24,'Volume forecast'!$B$8:$B$200,0),MATCH(CD$4,'Volume forecast'!$D$5:$DT$5,0)),0)</f>
        <v>0</v>
      </c>
      <c r="CE24" s="119">
        <f>IFERROR(INDEX('Volume forecast'!$D$8:$DT$200,MATCH($B24,'Volume forecast'!$B$8:$B$200,0),MATCH(CE$4,'Volume forecast'!$D$5:$DT$5,0)),0)</f>
        <v>0</v>
      </c>
      <c r="CF24" s="119">
        <f>IFERROR(INDEX('Volume forecast'!$D$8:$DT$200,MATCH($B24,'Volume forecast'!$B$8:$B$200,0),MATCH(CF$4,'Volume forecast'!$D$5:$DT$5,0)),0)</f>
        <v>0</v>
      </c>
      <c r="CG24" s="119">
        <f>IFERROR(INDEX('Volume forecast'!$D$8:$DT$200,MATCH($B24,'Volume forecast'!$B$8:$B$200,0),MATCH(CG$4,'Volume forecast'!$D$5:$DT$5,0)),0)</f>
        <v>465165.37069861515</v>
      </c>
      <c r="CH24" s="119">
        <f>IFERROR(INDEX('Volume forecast'!$D$8:$DT$200,MATCH($B24,'Volume forecast'!$B$8:$B$200,0),MATCH(CH$4,'Volume forecast'!$D$5:$DT$5,0)),0)</f>
        <v>473900.44135560718</v>
      </c>
      <c r="CI24" s="119">
        <f>IFERROR(INDEX('Volume forecast'!$D$8:$DT$200,MATCH($B24,'Volume forecast'!$B$8:$B$200,0),MATCH(CI$4,'Volume forecast'!$D$5:$DT$5,0)),0)</f>
        <v>493793.42931341747</v>
      </c>
      <c r="CJ24" s="119">
        <f>IFERROR(INDEX('Volume forecast'!$D$8:$DT$200,MATCH($B24,'Volume forecast'!$B$8:$B$200,0),MATCH(CJ$4,'Volume forecast'!$D$5:$DT$5,0)),0)</f>
        <v>526695.08947785944</v>
      </c>
      <c r="CK24" s="138">
        <f>IFERROR(INDEX('Volume forecast'!$D$8:$DT$200,MATCH($B24,'Volume forecast'!$B$8:$B$200,0),MATCH(CK$4,'Volume forecast'!$D$5:$DT$5,0)),0)</f>
        <v>559190.67406967538</v>
      </c>
      <c r="CL24" s="120">
        <f>IFERROR(INDEX('Volume forecast'!$D$8:$DT$200,MATCH($B24,'Volume forecast'!$B$8:$B$200,0),MATCH(CL$4,'Volume forecast'!$D$5:$DT$5,0)),0)</f>
        <v>0</v>
      </c>
      <c r="CM24" s="119">
        <f>IFERROR(INDEX('Volume forecast'!$D$8:$DT$200,MATCH($B24,'Volume forecast'!$B$8:$B$200,0),MATCH(CM$4,'Volume forecast'!$D$5:$DT$5,0)),0)</f>
        <v>0</v>
      </c>
      <c r="CN24" s="119">
        <f>IFERROR(INDEX('Volume forecast'!$D$8:$DT$200,MATCH($B24,'Volume forecast'!$B$8:$B$200,0),MATCH(CN$4,'Volume forecast'!$D$5:$DT$5,0)),0)</f>
        <v>0</v>
      </c>
      <c r="CO24" s="119">
        <f>IFERROR(INDEX('Volume forecast'!$D$8:$DT$200,MATCH($B24,'Volume forecast'!$B$8:$B$200,0),MATCH(CO$4,'Volume forecast'!$D$5:$DT$5,0)),0)</f>
        <v>0</v>
      </c>
      <c r="CP24" s="119">
        <f>IFERROR(INDEX('Volume forecast'!$D$8:$DT$200,MATCH($B24,'Volume forecast'!$B$8:$B$200,0),MATCH(CP$4,'Volume forecast'!$D$5:$DT$5,0)),0)</f>
        <v>0</v>
      </c>
      <c r="CQ24" s="119">
        <f>IFERROR(INDEX('Volume forecast'!$D$8:$DT$200,MATCH($B24,'Volume forecast'!$B$8:$B$200,0),MATCH(CQ$4,'Volume forecast'!$D$5:$DT$5,0)),0)</f>
        <v>0</v>
      </c>
      <c r="CR24" s="119">
        <f>IFERROR(INDEX('Volume forecast'!$D$8:$DT$200,MATCH($B24,'Volume forecast'!$B$8:$B$200,0),MATCH(CR$4,'Volume forecast'!$D$5:$DT$5,0)),0)</f>
        <v>0</v>
      </c>
      <c r="CS24" s="119">
        <f>IFERROR(INDEX('Volume forecast'!$D$8:$DT$200,MATCH($B24,'Volume forecast'!$B$8:$B$200,0),MATCH(CS$4,'Volume forecast'!$D$5:$DT$5,0)),0)</f>
        <v>0</v>
      </c>
      <c r="CT24" s="119">
        <f>IFERROR(INDEX('Volume forecast'!$D$8:$DT$200,MATCH($B24,'Volume forecast'!$B$8:$B$200,0),MATCH(CT$4,'Volume forecast'!$D$5:$DT$5,0)),0)</f>
        <v>0</v>
      </c>
      <c r="CU24" s="119">
        <f>IFERROR(INDEX('Volume forecast'!$D$8:$DT$200,MATCH($B24,'Volume forecast'!$B$8:$B$200,0),MATCH(CU$4,'Volume forecast'!$D$5:$DT$5,0)),0)</f>
        <v>0</v>
      </c>
      <c r="CV24" s="119">
        <f>IFERROR(INDEX('Volume forecast'!$D$8:$DT$200,MATCH($B24,'Volume forecast'!$B$8:$B$200,0),MATCH(CV$4,'Volume forecast'!$D$5:$DT$5,0)),0)</f>
        <v>0</v>
      </c>
      <c r="CW24" s="119">
        <f>IFERROR(INDEX('Volume forecast'!$D$8:$DT$200,MATCH($B24,'Volume forecast'!$B$8:$B$200,0),MATCH(CW$4,'Volume forecast'!$D$5:$DT$5,0)),0)</f>
        <v>0</v>
      </c>
      <c r="CX24" s="119">
        <f>IFERROR(INDEX('Volume forecast'!$D$8:$DT$200,MATCH($B24,'Volume forecast'!$B$8:$B$200,0),MATCH(CX$4,'Volume forecast'!$D$5:$DT$5,0)),0)</f>
        <v>0</v>
      </c>
      <c r="CY24" s="119">
        <f>IFERROR(INDEX('Volume forecast'!$D$8:$DT$200,MATCH($B24,'Volume forecast'!$B$8:$B$200,0),MATCH(CY$4,'Volume forecast'!$D$5:$DT$5,0)),0)</f>
        <v>0</v>
      </c>
      <c r="CZ24" s="119">
        <f>IFERROR(INDEX('Volume forecast'!$D$8:$DT$200,MATCH($B24,'Volume forecast'!$B$8:$B$200,0),MATCH(CZ$4,'Volume forecast'!$D$5:$DT$5,0)),0)</f>
        <v>0</v>
      </c>
      <c r="DA24" s="119">
        <f>IFERROR(INDEX('Volume forecast'!$D$8:$DT$200,MATCH($B24,'Volume forecast'!$B$8:$B$200,0),MATCH(DA$4,'Volume forecast'!$D$5:$DT$5,0)),0)</f>
        <v>0</v>
      </c>
      <c r="DB24" s="138">
        <f>IFERROR(INDEX('Volume forecast'!$D$8:$DT$200,MATCH($B24,'Volume forecast'!$B$8:$B$200,0),MATCH(DB$4,'Volume forecast'!$D$5:$DT$5,0)),0)</f>
        <v>0</v>
      </c>
      <c r="DC24" s="120">
        <f>IFERROR(INDEX('Volume forecast'!$D$8:$DT$200,MATCH($B24,'Volume forecast'!$B$8:$B$200,0),MATCH(DC$4,'Volume forecast'!$D$5:$DT$5,0)),0)</f>
        <v>0</v>
      </c>
      <c r="DD24" s="119">
        <f>IFERROR(INDEX('Volume forecast'!$D$8:$DT$200,MATCH($B24,'Volume forecast'!$B$8:$B$200,0),MATCH(DD$4,'Volume forecast'!$D$5:$DT$5,0)),0)</f>
        <v>0</v>
      </c>
      <c r="DE24" s="119">
        <f>IFERROR(INDEX('Volume forecast'!$D$8:$DT$200,MATCH($B24,'Volume forecast'!$B$8:$B$200,0),MATCH(DE$4,'Volume forecast'!$D$5:$DT$5,0)),0)</f>
        <v>0</v>
      </c>
      <c r="DF24" s="119">
        <f>IFERROR(INDEX('Volume forecast'!$D$8:$DT$200,MATCH($B24,'Volume forecast'!$B$8:$B$200,0),MATCH(DF$4,'Volume forecast'!$D$5:$DT$5,0)),0)</f>
        <v>0</v>
      </c>
      <c r="DG24" s="119">
        <f>IFERROR(INDEX('Volume forecast'!$D$8:$DT$200,MATCH($B24,'Volume forecast'!$B$8:$B$200,0),MATCH(DG$4,'Volume forecast'!$D$5:$DT$5,0)),0)</f>
        <v>0</v>
      </c>
      <c r="DH24" s="119">
        <f>IFERROR(INDEX('Volume forecast'!$D$8:$DT$200,MATCH($B24,'Volume forecast'!$B$8:$B$200,0),MATCH(DH$4,'Volume forecast'!$D$5:$DT$5,0)),0)</f>
        <v>0</v>
      </c>
      <c r="DI24" s="119">
        <f>IFERROR(INDEX('Volume forecast'!$D$8:$DT$200,MATCH($B24,'Volume forecast'!$B$8:$B$200,0),MATCH(DI$4,'Volume forecast'!$D$5:$DT$5,0)),0)</f>
        <v>0</v>
      </c>
      <c r="DJ24" s="119">
        <f>IFERROR(INDEX('Volume forecast'!$D$8:$DT$200,MATCH($B24,'Volume forecast'!$B$8:$B$200,0),MATCH(DJ$4,'Volume forecast'!$D$5:$DT$5,0)),0)</f>
        <v>0</v>
      </c>
      <c r="DK24" s="119">
        <f>IFERROR(INDEX('Volume forecast'!$D$8:$DT$200,MATCH($B24,'Volume forecast'!$B$8:$B$200,0),MATCH(DK$4,'Volume forecast'!$D$5:$DT$5,0)),0)</f>
        <v>0</v>
      </c>
      <c r="DL24" s="119">
        <f>IFERROR(INDEX('Volume forecast'!$D$8:$DT$200,MATCH($B24,'Volume forecast'!$B$8:$B$200,0),MATCH(DL$4,'Volume forecast'!$D$5:$DT$5,0)),0)</f>
        <v>0</v>
      </c>
      <c r="DM24" s="119">
        <f>IFERROR(INDEX('Volume forecast'!$D$8:$DT$200,MATCH($B24,'Volume forecast'!$B$8:$B$200,0),MATCH(DM$4,'Volume forecast'!$D$5:$DT$5,0)),0)</f>
        <v>0</v>
      </c>
      <c r="DN24" s="119">
        <f>IFERROR(INDEX('Volume forecast'!$D$8:$DT$200,MATCH($B24,'Volume forecast'!$B$8:$B$200,0),MATCH(DN$4,'Volume forecast'!$D$5:$DT$5,0)),0)</f>
        <v>0</v>
      </c>
      <c r="DO24" s="119">
        <f>IFERROR(INDEX('Volume forecast'!$D$8:$DT$200,MATCH($B24,'Volume forecast'!$B$8:$B$200,0),MATCH(DO$4,'Volume forecast'!$D$5:$DT$5,0)),0)</f>
        <v>0</v>
      </c>
      <c r="DP24" s="119">
        <f>IFERROR(INDEX('Volume forecast'!$D$8:$DT$200,MATCH($B24,'Volume forecast'!$B$8:$B$200,0),MATCH(DP$4,'Volume forecast'!$D$5:$DT$5,0)),0)</f>
        <v>0</v>
      </c>
      <c r="DQ24" s="119">
        <f>IFERROR(INDEX('Volume forecast'!$D$8:$DT$200,MATCH($B24,'Volume forecast'!$B$8:$B$200,0),MATCH(DQ$4,'Volume forecast'!$D$5:$DT$5,0)),0)</f>
        <v>0</v>
      </c>
      <c r="DR24" s="119">
        <f>IFERROR(INDEX('Volume forecast'!$D$8:$DT$200,MATCH($B24,'Volume forecast'!$B$8:$B$200,0),MATCH(DR$4,'Volume forecast'!$D$5:$DT$5,0)),0)</f>
        <v>0</v>
      </c>
      <c r="DS24" s="138">
        <f>IFERROR(INDEX('Volume forecast'!$D$8:$DT$200,MATCH($B24,'Volume forecast'!$B$8:$B$200,0),MATCH(DS$4,'Volume forecast'!$D$5:$DT$5,0)),0)</f>
        <v>0</v>
      </c>
      <c r="DT24" s="120">
        <f>IFERROR(INDEX('Volume forecast'!$D$8:$DT$200,MATCH($B24,'Volume forecast'!$B$8:$B$200,0),MATCH(DT$4,'Volume forecast'!$D$5:$DT$5,0)),0)</f>
        <v>0</v>
      </c>
      <c r="DU24" s="119">
        <f>IFERROR(INDEX('Volume forecast'!$D$8:$DT$200,MATCH($B24,'Volume forecast'!$B$8:$B$200,0),MATCH(DU$4,'Volume forecast'!$D$5:$DT$5,0)),0)</f>
        <v>0</v>
      </c>
      <c r="DV24" s="119">
        <f>IFERROR(INDEX('Volume forecast'!$D$8:$DT$200,MATCH($B24,'Volume forecast'!$B$8:$B$200,0),MATCH(DV$4,'Volume forecast'!$D$5:$DT$5,0)),0)</f>
        <v>0</v>
      </c>
      <c r="DW24" s="119">
        <f>IFERROR(INDEX('Volume forecast'!$D$8:$DT$200,MATCH($B24,'Volume forecast'!$B$8:$B$200,0),MATCH(DW$4,'Volume forecast'!$D$5:$DT$5,0)),0)</f>
        <v>0</v>
      </c>
      <c r="DX24" s="119">
        <f>IFERROR(INDEX('Volume forecast'!$D$8:$DT$200,MATCH($B24,'Volume forecast'!$B$8:$B$200,0),MATCH(DX$4,'Volume forecast'!$D$5:$DT$5,0)),0)</f>
        <v>0</v>
      </c>
      <c r="DY24" s="119">
        <f>IFERROR(INDEX('Volume forecast'!$D$8:$DT$200,MATCH($B24,'Volume forecast'!$B$8:$B$200,0),MATCH(DY$4,'Volume forecast'!$D$5:$DT$5,0)),0)</f>
        <v>0</v>
      </c>
      <c r="DZ24" s="119">
        <f>IFERROR(INDEX('Volume forecast'!$D$8:$DT$200,MATCH($B24,'Volume forecast'!$B$8:$B$200,0),MATCH(DZ$4,'Volume forecast'!$D$5:$DT$5,0)),0)</f>
        <v>0</v>
      </c>
      <c r="EA24" s="119">
        <f>IFERROR(INDEX('Volume forecast'!$D$8:$DT$200,MATCH($B24,'Volume forecast'!$B$8:$B$200,0),MATCH(EA$4,'Volume forecast'!$D$5:$DT$5,0)),0)</f>
        <v>0</v>
      </c>
      <c r="EB24" s="119">
        <f>IFERROR(INDEX('Volume forecast'!$D$8:$DT$200,MATCH($B24,'Volume forecast'!$B$8:$B$200,0),MATCH(EB$4,'Volume forecast'!$D$5:$DT$5,0)),0)</f>
        <v>0</v>
      </c>
      <c r="EC24" s="119">
        <f>IFERROR(INDEX('Volume forecast'!$D$8:$DT$200,MATCH($B24,'Volume forecast'!$B$8:$B$200,0),MATCH(EC$4,'Volume forecast'!$D$5:$DT$5,0)),0)</f>
        <v>0</v>
      </c>
      <c r="ED24" s="119">
        <f>IFERROR(INDEX('Volume forecast'!$D$8:$DT$200,MATCH($B24,'Volume forecast'!$B$8:$B$200,0),MATCH(ED$4,'Volume forecast'!$D$5:$DT$5,0)),0)</f>
        <v>0</v>
      </c>
      <c r="EE24" s="119">
        <f>IFERROR(INDEX('Volume forecast'!$D$8:$DT$200,MATCH($B24,'Volume forecast'!$B$8:$B$200,0),MATCH(EE$4,'Volume forecast'!$D$5:$DT$5,0)),0)</f>
        <v>0</v>
      </c>
      <c r="EF24" s="119">
        <f>IFERROR(INDEX('Volume forecast'!$D$8:$DT$200,MATCH($B24,'Volume forecast'!$B$8:$B$200,0),MATCH(EF$4,'Volume forecast'!$D$5:$DT$5,0)),0)</f>
        <v>0</v>
      </c>
      <c r="EG24" s="119">
        <f>IFERROR(INDEX('Volume forecast'!$D$8:$DT$200,MATCH($B24,'Volume forecast'!$B$8:$B$200,0),MATCH(EG$4,'Volume forecast'!$D$5:$DT$5,0)),0)</f>
        <v>0</v>
      </c>
      <c r="EH24" s="119">
        <f>IFERROR(INDEX('Volume forecast'!$D$8:$DT$200,MATCH($B24,'Volume forecast'!$B$8:$B$200,0),MATCH(EH$4,'Volume forecast'!$D$5:$DT$5,0)),0)</f>
        <v>0</v>
      </c>
      <c r="EI24" s="119">
        <f>IFERROR(INDEX('Volume forecast'!$D$8:$DT$200,MATCH($B24,'Volume forecast'!$B$8:$B$200,0),MATCH(EI$4,'Volume forecast'!$D$5:$DT$5,0)),0)</f>
        <v>0</v>
      </c>
      <c r="EJ24" s="138">
        <f>IFERROR(INDEX('Volume forecast'!$D$8:$DT$200,MATCH($B24,'Volume forecast'!$B$8:$B$200,0),MATCH(EJ$4,'Volume forecast'!$D$5:$DT$5,0)),0)</f>
        <v>0</v>
      </c>
      <c r="EK24" s="120">
        <f>IFERROR(INDEX('Volume forecast'!$D$8:$DT$200,MATCH($B24,'Volume forecast'!$B$8:$B$200,0),MATCH(EK$4,'Volume forecast'!$D$5:$DT$5,0)),0)</f>
        <v>0</v>
      </c>
      <c r="EL24" s="119">
        <f>IFERROR(INDEX('Volume forecast'!$D$8:$DT$200,MATCH($B24,'Volume forecast'!$B$8:$B$200,0),MATCH(EL$4,'Volume forecast'!$D$5:$DT$5,0)),0)</f>
        <v>0</v>
      </c>
      <c r="EM24" s="119">
        <f>IFERROR(INDEX('Volume forecast'!$D$8:$DT$200,MATCH($B24,'Volume forecast'!$B$8:$B$200,0),MATCH(EM$4,'Volume forecast'!$D$5:$DT$5,0)),0)</f>
        <v>0</v>
      </c>
      <c r="EN24" s="119">
        <f>IFERROR(INDEX('Volume forecast'!$D$8:$DT$200,MATCH($B24,'Volume forecast'!$B$8:$B$200,0),MATCH(EN$4,'Volume forecast'!$D$5:$DT$5,0)),0)</f>
        <v>0</v>
      </c>
      <c r="EO24" s="119">
        <f>IFERROR(INDEX('Volume forecast'!$D$8:$DT$200,MATCH($B24,'Volume forecast'!$B$8:$B$200,0),MATCH(EO$4,'Volume forecast'!$D$5:$DT$5,0)),0)</f>
        <v>0</v>
      </c>
      <c r="EP24" s="119">
        <f>IFERROR(INDEX('Volume forecast'!$D$8:$DT$200,MATCH($B24,'Volume forecast'!$B$8:$B$200,0),MATCH(EP$4,'Volume forecast'!$D$5:$DT$5,0)),0)</f>
        <v>0</v>
      </c>
      <c r="EQ24" s="119">
        <f>IFERROR(INDEX('Volume forecast'!$D$8:$DT$200,MATCH($B24,'Volume forecast'!$B$8:$B$200,0),MATCH(EQ$4,'Volume forecast'!$D$5:$DT$5,0)),0)</f>
        <v>0</v>
      </c>
      <c r="ER24" s="119">
        <f>IFERROR(INDEX('Volume forecast'!$D$8:$DT$200,MATCH($B24,'Volume forecast'!$B$8:$B$200,0),MATCH(ER$4,'Volume forecast'!$D$5:$DT$5,0)),0)</f>
        <v>0</v>
      </c>
      <c r="ES24" s="119">
        <f>IFERROR(INDEX('Volume forecast'!$D$8:$DT$200,MATCH($B24,'Volume forecast'!$B$8:$B$200,0),MATCH(ES$4,'Volume forecast'!$D$5:$DT$5,0)),0)</f>
        <v>0</v>
      </c>
      <c r="ET24" s="119">
        <f>IFERROR(INDEX('Volume forecast'!$D$8:$DT$200,MATCH($B24,'Volume forecast'!$B$8:$B$200,0),MATCH(ET$4,'Volume forecast'!$D$5:$DT$5,0)),0)</f>
        <v>0</v>
      </c>
      <c r="EU24" s="119">
        <f>IFERROR(INDEX('Volume forecast'!$D$8:$DT$200,MATCH($B24,'Volume forecast'!$B$8:$B$200,0),MATCH(EU$4,'Volume forecast'!$D$5:$DT$5,0)),0)</f>
        <v>0</v>
      </c>
      <c r="EV24" s="119">
        <f>IFERROR(INDEX('Volume forecast'!$D$8:$DT$200,MATCH($B24,'Volume forecast'!$B$8:$B$200,0),MATCH(EV$4,'Volume forecast'!$D$5:$DT$5,0)),0)</f>
        <v>0</v>
      </c>
      <c r="EW24" s="119">
        <f>IFERROR(INDEX('Volume forecast'!$D$8:$DT$200,MATCH($B24,'Volume forecast'!$B$8:$B$200,0),MATCH(EW$4,'Volume forecast'!$D$5:$DT$5,0)),0)</f>
        <v>0</v>
      </c>
      <c r="EX24" s="119">
        <f>IFERROR(INDEX('Volume forecast'!$D$8:$DT$200,MATCH($B24,'Volume forecast'!$B$8:$B$200,0),MATCH(EX$4,'Volume forecast'!$D$5:$DT$5,0)),0)</f>
        <v>0</v>
      </c>
      <c r="EY24" s="119">
        <f>IFERROR(INDEX('Volume forecast'!$D$8:$DT$200,MATCH($B24,'Volume forecast'!$B$8:$B$200,0),MATCH(EY$4,'Volume forecast'!$D$5:$DT$5,0)),0)</f>
        <v>0</v>
      </c>
      <c r="EZ24" s="119">
        <f>IFERROR(INDEX('Volume forecast'!$D$8:$DT$200,MATCH($B24,'Volume forecast'!$B$8:$B$200,0),MATCH(EZ$4,'Volume forecast'!$D$5:$DT$5,0)),0)</f>
        <v>0</v>
      </c>
      <c r="FA24" s="138">
        <f>IFERROR(INDEX('Volume forecast'!$D$8:$DT$200,MATCH($B24,'Volume forecast'!$B$8:$B$200,0),MATCH(FA$4,'Volume forecast'!$D$5:$DT$5,0)),0)</f>
        <v>0</v>
      </c>
      <c r="FB24" s="120">
        <f>IFERROR(INDEX('Volume forecast'!$D$8:$DT$200,MATCH($B24,'Volume forecast'!$B$8:$B$200,0),MATCH(FB$4,'Volume forecast'!$D$5:$DT$5,0)),0)</f>
        <v>0</v>
      </c>
      <c r="FC24" s="119">
        <f>IFERROR(INDEX('Volume forecast'!$D$8:$DT$200,MATCH($B24,'Volume forecast'!$B$8:$B$200,0),MATCH(FC$4,'Volume forecast'!$D$5:$DT$5,0)),0)</f>
        <v>0</v>
      </c>
      <c r="FD24" s="119">
        <f>IFERROR(INDEX('Volume forecast'!$D$8:$DT$200,MATCH($B24,'Volume forecast'!$B$8:$B$200,0),MATCH(FD$4,'Volume forecast'!$D$5:$DT$5,0)),0)</f>
        <v>0</v>
      </c>
      <c r="FE24" s="119">
        <f>IFERROR(INDEX('Volume forecast'!$D$8:$DT$200,MATCH($B24,'Volume forecast'!$B$8:$B$200,0),MATCH(FE$4,'Volume forecast'!$D$5:$DT$5,0)),0)</f>
        <v>0</v>
      </c>
      <c r="FF24" s="119">
        <f>IFERROR(INDEX('Volume forecast'!$D$8:$DT$200,MATCH($B24,'Volume forecast'!$B$8:$B$200,0),MATCH(FF$4,'Volume forecast'!$D$5:$DT$5,0)),0)</f>
        <v>0</v>
      </c>
      <c r="FG24" s="119">
        <f>IFERROR(INDEX('Volume forecast'!$D$8:$DT$200,MATCH($B24,'Volume forecast'!$B$8:$B$200,0),MATCH(FG$4,'Volume forecast'!$D$5:$DT$5,0)),0)</f>
        <v>0</v>
      </c>
      <c r="FH24" s="119">
        <f>IFERROR(INDEX('Volume forecast'!$D$8:$DT$200,MATCH($B24,'Volume forecast'!$B$8:$B$200,0),MATCH(FH$4,'Volume forecast'!$D$5:$DT$5,0)),0)</f>
        <v>0</v>
      </c>
      <c r="FI24" s="119">
        <f>IFERROR(INDEX('Volume forecast'!$D$8:$DT$200,MATCH($B24,'Volume forecast'!$B$8:$B$200,0),MATCH(FI$4,'Volume forecast'!$D$5:$DT$5,0)),0)</f>
        <v>0</v>
      </c>
      <c r="FJ24" s="119">
        <f>IFERROR(INDEX('Volume forecast'!$D$8:$DT$200,MATCH($B24,'Volume forecast'!$B$8:$B$200,0),MATCH(FJ$4,'Volume forecast'!$D$5:$DT$5,0)),0)</f>
        <v>0</v>
      </c>
      <c r="FK24" s="119">
        <f>IFERROR(INDEX('Volume forecast'!$D$8:$DT$200,MATCH($B24,'Volume forecast'!$B$8:$B$200,0),MATCH(FK$4,'Volume forecast'!$D$5:$DT$5,0)),0)</f>
        <v>0</v>
      </c>
      <c r="FL24" s="119">
        <f>IFERROR(INDEX('Volume forecast'!$D$8:$DT$200,MATCH($B24,'Volume forecast'!$B$8:$B$200,0),MATCH(FL$4,'Volume forecast'!$D$5:$DT$5,0)),0)</f>
        <v>0</v>
      </c>
      <c r="FM24" s="119">
        <f>IFERROR(INDEX('Volume forecast'!$D$8:$DT$200,MATCH($B24,'Volume forecast'!$B$8:$B$200,0),MATCH(FM$4,'Volume forecast'!$D$5:$DT$5,0)),0)</f>
        <v>0</v>
      </c>
      <c r="FN24" s="119">
        <f>IFERROR(INDEX('Volume forecast'!$D$8:$DT$200,MATCH($B24,'Volume forecast'!$B$8:$B$200,0),MATCH(FN$4,'Volume forecast'!$D$5:$DT$5,0)),0)</f>
        <v>0</v>
      </c>
      <c r="FO24" s="119">
        <f>IFERROR(INDEX('Volume forecast'!$D$8:$DT$200,MATCH($B24,'Volume forecast'!$B$8:$B$200,0),MATCH(FO$4,'Volume forecast'!$D$5:$DT$5,0)),0)</f>
        <v>0</v>
      </c>
      <c r="FP24" s="119">
        <f>IFERROR(INDEX('Volume forecast'!$D$8:$DT$200,MATCH($B24,'Volume forecast'!$B$8:$B$200,0),MATCH(FP$4,'Volume forecast'!$D$5:$DT$5,0)),0)</f>
        <v>0</v>
      </c>
      <c r="FQ24" s="119">
        <f>IFERROR(INDEX('Volume forecast'!$D$8:$DT$200,MATCH($B24,'Volume forecast'!$B$8:$B$200,0),MATCH(FQ$4,'Volume forecast'!$D$5:$DT$5,0)),0)</f>
        <v>0</v>
      </c>
      <c r="FR24" s="138">
        <f>IFERROR(INDEX('Volume forecast'!$D$8:$DT$200,MATCH($B24,'Volume forecast'!$B$8:$B$200,0),MATCH(FR$4,'Volume forecast'!$D$5:$DT$5,0)),0)</f>
        <v>0</v>
      </c>
      <c r="FS24" s="83">
        <f t="shared" si="23"/>
        <v>0</v>
      </c>
      <c r="FT24" s="82">
        <f t="shared" si="7"/>
        <v>0</v>
      </c>
      <c r="FU24" s="82">
        <f t="shared" si="8"/>
        <v>0</v>
      </c>
      <c r="FV24" s="82">
        <f t="shared" si="9"/>
        <v>0</v>
      </c>
      <c r="FW24" s="82">
        <f t="shared" si="10"/>
        <v>0</v>
      </c>
      <c r="FX24" s="82">
        <f t="shared" si="11"/>
        <v>0</v>
      </c>
      <c r="FY24" s="82">
        <f t="shared" si="12"/>
        <v>0</v>
      </c>
      <c r="FZ24" s="82">
        <f t="shared" si="13"/>
        <v>0</v>
      </c>
      <c r="GA24" s="82">
        <f t="shared" si="14"/>
        <v>0</v>
      </c>
      <c r="GB24" s="82">
        <f t="shared" si="15"/>
        <v>0</v>
      </c>
      <c r="GC24" s="82">
        <f t="shared" si="16"/>
        <v>0</v>
      </c>
      <c r="GD24" s="82">
        <f t="shared" si="17"/>
        <v>0</v>
      </c>
      <c r="GE24" s="82">
        <f t="shared" si="18"/>
        <v>122821.08030139233</v>
      </c>
      <c r="GF24" s="82">
        <f t="shared" si="19"/>
        <v>124968.1743540047</v>
      </c>
      <c r="GG24" s="82">
        <f t="shared" si="20"/>
        <v>129857.90196012476</v>
      </c>
      <c r="GH24" s="82">
        <f t="shared" si="21"/>
        <v>137945.18157515564</v>
      </c>
      <c r="GI24" s="82">
        <f t="shared" si="22"/>
        <v>145932.64717824166</v>
      </c>
      <c r="GJ24" s="84">
        <f t="shared" si="24"/>
        <v>19</v>
      </c>
    </row>
    <row r="25" spans="1:192" ht="13" x14ac:dyDescent="0.3">
      <c r="A25" s="116" t="str">
        <f>IF(ISNUMBER(SEARCH("low",'Volume forecast'!$A26)),"LV",IF(ISNUMBER(SEARCH("high",'Volume forecast'!$A26)),"HV",IF(ISNUMBER(SEARCH("sub",'Volume forecast'!$A26)),"ST","Unmetered")))</f>
        <v>LV</v>
      </c>
      <c r="B25" s="117" t="str">
        <f>'Volume forecast'!B26</f>
        <v>EA317</v>
      </c>
      <c r="C25" s="116" t="str">
        <f>'Volume forecast'!C26</f>
        <v>Transitional 160-750 MWh Closed</v>
      </c>
      <c r="D25" s="118" t="s">
        <v>137</v>
      </c>
      <c r="E25" s="119">
        <f>IFERROR(INDEX('Volume forecast'!$D$8:$DT$200,MATCH($B25,'Volume forecast'!$B$8:$B$200,0),MATCH(E$4,'Volume forecast'!$D$5:$DT$5,0)),0)</f>
        <v>0</v>
      </c>
      <c r="F25" s="119">
        <f>IFERROR(INDEX('Volume forecast'!$D$8:$DT$200,MATCH($B25,'Volume forecast'!$B$8:$B$200,0),MATCH(F$4,'Volume forecast'!$D$5:$DT$5,0)),0)</f>
        <v>0</v>
      </c>
      <c r="G25" s="119">
        <f>IFERROR(INDEX('Volume forecast'!$D$8:$DT$200,MATCH($B25,'Volume forecast'!$B$8:$B$200,0),MATCH(G$4,'Volume forecast'!$D$5:$DT$5,0)),0)</f>
        <v>0</v>
      </c>
      <c r="H25" s="119">
        <f>IFERROR(INDEX('Volume forecast'!$D$8:$DT$200,MATCH($B25,'Volume forecast'!$B$8:$B$200,0),MATCH(H$4,'Volume forecast'!$D$5:$DT$5,0)),0)</f>
        <v>0</v>
      </c>
      <c r="I25" s="119">
        <f>IFERROR(INDEX('Volume forecast'!$D$8:$DT$200,MATCH($B25,'Volume forecast'!$B$8:$B$200,0),MATCH(I$4,'Volume forecast'!$D$5:$DT$5,0)),0)</f>
        <v>0</v>
      </c>
      <c r="J25" s="119">
        <f>IFERROR(INDEX('Volume forecast'!$D$8:$DT$200,MATCH($B25,'Volume forecast'!$B$8:$B$200,0),MATCH(J$4,'Volume forecast'!$D$5:$DT$5,0)),0)</f>
        <v>0</v>
      </c>
      <c r="K25" s="119">
        <f>IFERROR(INDEX('Volume forecast'!$D$8:$DT$200,MATCH($B25,'Volume forecast'!$B$8:$B$200,0),MATCH(K$4,'Volume forecast'!$D$5:$DT$5,0)),0)</f>
        <v>0</v>
      </c>
      <c r="L25" s="119">
        <f>IFERROR(INDEX('Volume forecast'!$D$8:$DT$200,MATCH($B25,'Volume forecast'!$B$8:$B$200,0),MATCH(L$4,'Volume forecast'!$D$5:$DT$5,0)),0)</f>
        <v>0</v>
      </c>
      <c r="M25" s="119">
        <f>IFERROR(INDEX('Volume forecast'!$D$8:$DT$200,MATCH($B25,'Volume forecast'!$B$8:$B$200,0),MATCH(M$4,'Volume forecast'!$D$5:$DT$5,0)),0)</f>
        <v>0</v>
      </c>
      <c r="N25" s="119">
        <f>IFERROR(INDEX('Volume forecast'!$D$8:$DT$200,MATCH($B25,'Volume forecast'!$B$8:$B$200,0),MATCH(N$4,'Volume forecast'!$D$5:$DT$5,0)),0)</f>
        <v>0</v>
      </c>
      <c r="O25" s="119">
        <f>IFERROR(INDEX('Volume forecast'!$D$8:$DT$200,MATCH($B25,'Volume forecast'!$B$8:$B$200,0),MATCH(O$4,'Volume forecast'!$D$5:$DT$5,0)),0)</f>
        <v>0</v>
      </c>
      <c r="P25" s="119">
        <f>IFERROR(INDEX('Volume forecast'!$D$8:$DT$200,MATCH($B25,'Volume forecast'!$B$8:$B$200,0),MATCH(P$4,'Volume forecast'!$D$5:$DT$5,0)),0)</f>
        <v>0</v>
      </c>
      <c r="Q25" s="119">
        <f>IFERROR(INDEX('Volume forecast'!$D$8:$DT$200,MATCH($B25,'Volume forecast'!$B$8:$B$200,0),MATCH(Q$4,'Volume forecast'!$D$5:$DT$5,0)),0)</f>
        <v>12.252055167178067</v>
      </c>
      <c r="R25" s="119">
        <f>IFERROR(INDEX('Volume forecast'!$D$8:$DT$200,MATCH($B25,'Volume forecast'!$B$8:$B$200,0),MATCH(R$4,'Volume forecast'!$D$5:$DT$5,0)),0)</f>
        <v>12.252055167178067</v>
      </c>
      <c r="S25" s="119">
        <f>IFERROR(INDEX('Volume forecast'!$D$8:$DT$200,MATCH($B25,'Volume forecast'!$B$8:$B$200,0),MATCH(S$4,'Volume forecast'!$D$5:$DT$5,0)),0)</f>
        <v>12.252055167178067</v>
      </c>
      <c r="T25" s="119">
        <f>IFERROR(INDEX('Volume forecast'!$D$8:$DT$200,MATCH($B25,'Volume forecast'!$B$8:$B$200,0),MATCH(T$4,'Volume forecast'!$D$5:$DT$5,0)),0)</f>
        <v>12.252055167178067</v>
      </c>
      <c r="U25" s="138">
        <f>IFERROR(INDEX('Volume forecast'!$D$8:$DT$200,MATCH($B25,'Volume forecast'!$B$8:$B$200,0),MATCH(U$4,'Volume forecast'!$D$5:$DT$5,0)),0)</f>
        <v>12.252055167178067</v>
      </c>
      <c r="V25" s="120">
        <f>IFERROR(INDEX('Volume forecast'!$D$8:$DT$200,MATCH($B25,'Volume forecast'!$B$8:$B$200,0),MATCH(V$4,'Volume forecast'!$D$5:$DT$5,0)),0)</f>
        <v>0</v>
      </c>
      <c r="W25" s="119">
        <f>IFERROR(INDEX('Volume forecast'!$D$8:$DT$200,MATCH($B25,'Volume forecast'!$B$8:$B$200,0),MATCH(W$4,'Volume forecast'!$D$5:$DT$5,0)),0)</f>
        <v>0</v>
      </c>
      <c r="X25" s="119">
        <f>IFERROR(INDEX('Volume forecast'!$D$8:$DT$200,MATCH($B25,'Volume forecast'!$B$8:$B$200,0),MATCH(X$4,'Volume forecast'!$D$5:$DT$5,0)),0)</f>
        <v>0</v>
      </c>
      <c r="Y25" s="119">
        <f>IFERROR(INDEX('Volume forecast'!$D$8:$DT$200,MATCH($B25,'Volume forecast'!$B$8:$B$200,0),MATCH(Y$4,'Volume forecast'!$D$5:$DT$5,0)),0)</f>
        <v>0</v>
      </c>
      <c r="Z25" s="119">
        <f>IFERROR(INDEX('Volume forecast'!$D$8:$DT$200,MATCH($B25,'Volume forecast'!$B$8:$B$200,0),MATCH(Z$4,'Volume forecast'!$D$5:$DT$5,0)),0)</f>
        <v>0</v>
      </c>
      <c r="AA25" s="119">
        <f>IFERROR(INDEX('Volume forecast'!$D$8:$DT$200,MATCH($B25,'Volume forecast'!$B$8:$B$200,0),MATCH(AA$4,'Volume forecast'!$D$5:$DT$5,0)),0)</f>
        <v>0</v>
      </c>
      <c r="AB25" s="119">
        <f>IFERROR(INDEX('Volume forecast'!$D$8:$DT$200,MATCH($B25,'Volume forecast'!$B$8:$B$200,0),MATCH(AB$4,'Volume forecast'!$D$5:$DT$5,0)),0)</f>
        <v>0</v>
      </c>
      <c r="AC25" s="119">
        <f>IFERROR(INDEX('Volume forecast'!$D$8:$DT$200,MATCH($B25,'Volume forecast'!$B$8:$B$200,0),MATCH(AC$4,'Volume forecast'!$D$5:$DT$5,0)),0)</f>
        <v>0</v>
      </c>
      <c r="AD25" s="119">
        <f>IFERROR(INDEX('Volume forecast'!$D$8:$DT$200,MATCH($B25,'Volume forecast'!$B$8:$B$200,0),MATCH(AD$4,'Volume forecast'!$D$5:$DT$5,0)),0)</f>
        <v>0</v>
      </c>
      <c r="AE25" s="119">
        <f>IFERROR(INDEX('Volume forecast'!$D$8:$DT$200,MATCH($B25,'Volume forecast'!$B$8:$B$200,0),MATCH(AE$4,'Volume forecast'!$D$5:$DT$5,0)),0)</f>
        <v>0</v>
      </c>
      <c r="AF25" s="119">
        <f>IFERROR(INDEX('Volume forecast'!$D$8:$DT$200,MATCH($B25,'Volume forecast'!$B$8:$B$200,0),MATCH(AF$4,'Volume forecast'!$D$5:$DT$5,0)),0)</f>
        <v>0</v>
      </c>
      <c r="AG25" s="119">
        <f>IFERROR(INDEX('Volume forecast'!$D$8:$DT$200,MATCH($B25,'Volume forecast'!$B$8:$B$200,0),MATCH(AG$4,'Volume forecast'!$D$5:$DT$5,0)),0)</f>
        <v>0</v>
      </c>
      <c r="AH25" s="119">
        <f>IFERROR(INDEX('Volume forecast'!$D$8:$DT$200,MATCH($B25,'Volume forecast'!$B$8:$B$200,0),MATCH(AH$4,'Volume forecast'!$D$5:$DT$5,0)),0)</f>
        <v>189.65830310372172</v>
      </c>
      <c r="AI25" s="119">
        <f>IFERROR(INDEX('Volume forecast'!$D$8:$DT$200,MATCH($B25,'Volume forecast'!$B$8:$B$200,0),MATCH(AI$4,'Volume forecast'!$D$5:$DT$5,0)),0)</f>
        <v>192.11284518477743</v>
      </c>
      <c r="AJ25" s="119">
        <f>IFERROR(INDEX('Volume forecast'!$D$8:$DT$200,MATCH($B25,'Volume forecast'!$B$8:$B$200,0),MATCH(AJ$4,'Volume forecast'!$D$5:$DT$5,0)),0)</f>
        <v>196.66000197849559</v>
      </c>
      <c r="AK25" s="119">
        <f>IFERROR(INDEX('Volume forecast'!$D$8:$DT$200,MATCH($B25,'Volume forecast'!$B$8:$B$200,0),MATCH(AK$4,'Volume forecast'!$D$5:$DT$5,0)),0)</f>
        <v>205.26305559051156</v>
      </c>
      <c r="AL25" s="138">
        <f>IFERROR(INDEX('Volume forecast'!$D$8:$DT$200,MATCH($B25,'Volume forecast'!$B$8:$B$200,0),MATCH(AL$4,'Volume forecast'!$D$5:$DT$5,0)),0)</f>
        <v>211.36255254632573</v>
      </c>
      <c r="AM25" s="120">
        <f>IFERROR(INDEX('Volume forecast'!$D$8:$DT$200,MATCH($B25,'Volume forecast'!$B$8:$B$200,0),MATCH(AM$4,'Volume forecast'!$D$5:$DT$5,0)),0)</f>
        <v>0</v>
      </c>
      <c r="AN25" s="119">
        <f>IFERROR(INDEX('Volume forecast'!$D$8:$DT$200,MATCH($B25,'Volume forecast'!$B$8:$B$200,0),MATCH(AN$4,'Volume forecast'!$D$5:$DT$5,0)),0)</f>
        <v>0</v>
      </c>
      <c r="AO25" s="119">
        <f>IFERROR(INDEX('Volume forecast'!$D$8:$DT$200,MATCH($B25,'Volume forecast'!$B$8:$B$200,0),MATCH(AO$4,'Volume forecast'!$D$5:$DT$5,0)),0)</f>
        <v>0</v>
      </c>
      <c r="AP25" s="119">
        <f>IFERROR(INDEX('Volume forecast'!$D$8:$DT$200,MATCH($B25,'Volume forecast'!$B$8:$B$200,0),MATCH(AP$4,'Volume forecast'!$D$5:$DT$5,0)),0)</f>
        <v>0</v>
      </c>
      <c r="AQ25" s="119">
        <f>IFERROR(INDEX('Volume forecast'!$D$8:$DT$200,MATCH($B25,'Volume forecast'!$B$8:$B$200,0),MATCH(AQ$4,'Volume forecast'!$D$5:$DT$5,0)),0)</f>
        <v>0</v>
      </c>
      <c r="AR25" s="119">
        <f>IFERROR(INDEX('Volume forecast'!$D$8:$DT$200,MATCH($B25,'Volume forecast'!$B$8:$B$200,0),MATCH(AR$4,'Volume forecast'!$D$5:$DT$5,0)),0)</f>
        <v>0</v>
      </c>
      <c r="AS25" s="119">
        <f>IFERROR(INDEX('Volume forecast'!$D$8:$DT$200,MATCH($B25,'Volume forecast'!$B$8:$B$200,0),MATCH(AS$4,'Volume forecast'!$D$5:$DT$5,0)),0)</f>
        <v>0</v>
      </c>
      <c r="AT25" s="119">
        <f>IFERROR(INDEX('Volume forecast'!$D$8:$DT$200,MATCH($B25,'Volume forecast'!$B$8:$B$200,0),MATCH(AT$4,'Volume forecast'!$D$5:$DT$5,0)),0)</f>
        <v>0</v>
      </c>
      <c r="AU25" s="119">
        <f>IFERROR(INDEX('Volume forecast'!$D$8:$DT$200,MATCH($B25,'Volume forecast'!$B$8:$B$200,0),MATCH(AU$4,'Volume forecast'!$D$5:$DT$5,0)),0)</f>
        <v>0</v>
      </c>
      <c r="AV25" s="119">
        <f>IFERROR(INDEX('Volume forecast'!$D$8:$DT$200,MATCH($B25,'Volume forecast'!$B$8:$B$200,0),MATCH(AV$4,'Volume forecast'!$D$5:$DT$5,0)),0)</f>
        <v>0</v>
      </c>
      <c r="AW25" s="119">
        <f>IFERROR(INDEX('Volume forecast'!$D$8:$DT$200,MATCH($B25,'Volume forecast'!$B$8:$B$200,0),MATCH(AW$4,'Volume forecast'!$D$5:$DT$5,0)),0)</f>
        <v>0</v>
      </c>
      <c r="AX25" s="119">
        <f>IFERROR(INDEX('Volume forecast'!$D$8:$DT$200,MATCH($B25,'Volume forecast'!$B$8:$B$200,0),MATCH(AX$4,'Volume forecast'!$D$5:$DT$5,0)),0)</f>
        <v>0</v>
      </c>
      <c r="AY25" s="119">
        <f>IFERROR(INDEX('Volume forecast'!$D$8:$DT$200,MATCH($B25,'Volume forecast'!$B$8:$B$200,0),MATCH(AY$4,'Volume forecast'!$D$5:$DT$5,0)),0)</f>
        <v>531.50832202117545</v>
      </c>
      <c r="AZ25" s="119">
        <f>IFERROR(INDEX('Volume forecast'!$D$8:$DT$200,MATCH($B25,'Volume forecast'!$B$8:$B$200,0),MATCH(AZ$4,'Volume forecast'!$D$5:$DT$5,0)),0)</f>
        <v>538.02442276642591</v>
      </c>
      <c r="BA25" s="119">
        <f>IFERROR(INDEX('Volume forecast'!$D$8:$DT$200,MATCH($B25,'Volume forecast'!$B$8:$B$200,0),MATCH(BA$4,'Volume forecast'!$D$5:$DT$5,0)),0)</f>
        <v>550.09581156069453</v>
      </c>
      <c r="BB25" s="119">
        <f>IFERROR(INDEX('Volume forecast'!$D$8:$DT$200,MATCH($B25,'Volume forecast'!$B$8:$B$200,0),MATCH(BB$4,'Volume forecast'!$D$5:$DT$5,0)),0)</f>
        <v>572.93443571195553</v>
      </c>
      <c r="BC25" s="138">
        <f>IFERROR(INDEX('Volume forecast'!$D$8:$DT$200,MATCH($B25,'Volume forecast'!$B$8:$B$200,0),MATCH(BC$4,'Volume forecast'!$D$5:$DT$5,0)),0)</f>
        <v>589.1268395685388</v>
      </c>
      <c r="BD25" s="120">
        <f>IFERROR(INDEX('Volume forecast'!$D$8:$DT$200,MATCH($B25,'Volume forecast'!$B$8:$B$200,0),MATCH(BD$4,'Volume forecast'!$D$5:$DT$5,0)),0)</f>
        <v>0</v>
      </c>
      <c r="BE25" s="119">
        <f>IFERROR(INDEX('Volume forecast'!$D$8:$DT$200,MATCH($B25,'Volume forecast'!$B$8:$B$200,0),MATCH(BE$4,'Volume forecast'!$D$5:$DT$5,0)),0)</f>
        <v>0</v>
      </c>
      <c r="BF25" s="119">
        <f>IFERROR(INDEX('Volume forecast'!$D$8:$DT$200,MATCH($B25,'Volume forecast'!$B$8:$B$200,0),MATCH(BF$4,'Volume forecast'!$D$5:$DT$5,0)),0)</f>
        <v>0</v>
      </c>
      <c r="BG25" s="119">
        <f>IFERROR(INDEX('Volume forecast'!$D$8:$DT$200,MATCH($B25,'Volume forecast'!$B$8:$B$200,0),MATCH(BG$4,'Volume forecast'!$D$5:$DT$5,0)),0)</f>
        <v>0</v>
      </c>
      <c r="BH25" s="119">
        <f>IFERROR(INDEX('Volume forecast'!$D$8:$DT$200,MATCH($B25,'Volume forecast'!$B$8:$B$200,0),MATCH(BH$4,'Volume forecast'!$D$5:$DT$5,0)),0)</f>
        <v>0</v>
      </c>
      <c r="BI25" s="119">
        <f>IFERROR(INDEX('Volume forecast'!$D$8:$DT$200,MATCH($B25,'Volume forecast'!$B$8:$B$200,0),MATCH(BI$4,'Volume forecast'!$D$5:$DT$5,0)),0)</f>
        <v>0</v>
      </c>
      <c r="BJ25" s="119">
        <f>IFERROR(INDEX('Volume forecast'!$D$8:$DT$200,MATCH($B25,'Volume forecast'!$B$8:$B$200,0),MATCH(BJ$4,'Volume forecast'!$D$5:$DT$5,0)),0)</f>
        <v>0</v>
      </c>
      <c r="BK25" s="119">
        <f>IFERROR(INDEX('Volume forecast'!$D$8:$DT$200,MATCH($B25,'Volume forecast'!$B$8:$B$200,0),MATCH(BK$4,'Volume forecast'!$D$5:$DT$5,0)),0)</f>
        <v>0</v>
      </c>
      <c r="BL25" s="119">
        <f>IFERROR(INDEX('Volume forecast'!$D$8:$DT$200,MATCH($B25,'Volume forecast'!$B$8:$B$200,0),MATCH(BL$4,'Volume forecast'!$D$5:$DT$5,0)),0)</f>
        <v>0</v>
      </c>
      <c r="BM25" s="119">
        <f>IFERROR(INDEX('Volume forecast'!$D$8:$DT$200,MATCH($B25,'Volume forecast'!$B$8:$B$200,0),MATCH(BM$4,'Volume forecast'!$D$5:$DT$5,0)),0)</f>
        <v>0</v>
      </c>
      <c r="BN25" s="119">
        <f>IFERROR(INDEX('Volume forecast'!$D$8:$DT$200,MATCH($B25,'Volume forecast'!$B$8:$B$200,0),MATCH(BN$4,'Volume forecast'!$D$5:$DT$5,0)),0)</f>
        <v>0</v>
      </c>
      <c r="BO25" s="119">
        <f>IFERROR(INDEX('Volume forecast'!$D$8:$DT$200,MATCH($B25,'Volume forecast'!$B$8:$B$200,0),MATCH(BO$4,'Volume forecast'!$D$5:$DT$5,0)),0)</f>
        <v>0</v>
      </c>
      <c r="BP25" s="119">
        <f>IFERROR(INDEX('Volume forecast'!$D$8:$DT$200,MATCH($B25,'Volume forecast'!$B$8:$B$200,0),MATCH(BP$4,'Volume forecast'!$D$5:$DT$5,0)),0)</f>
        <v>532.36693048213681</v>
      </c>
      <c r="BQ25" s="119">
        <f>IFERROR(INDEX('Volume forecast'!$D$8:$DT$200,MATCH($B25,'Volume forecast'!$B$8:$B$200,0),MATCH(BQ$4,'Volume forecast'!$D$5:$DT$5,0)),0)</f>
        <v>539.13319651750214</v>
      </c>
      <c r="BR25" s="119">
        <f>IFERROR(INDEX('Volume forecast'!$D$8:$DT$200,MATCH($B25,'Volume forecast'!$B$8:$B$200,0),MATCH(BR$4,'Volume forecast'!$D$5:$DT$5,0)),0)</f>
        <v>551.6680284962564</v>
      </c>
      <c r="BS25" s="119">
        <f>IFERROR(INDEX('Volume forecast'!$D$8:$DT$200,MATCH($B25,'Volume forecast'!$B$8:$B$200,0),MATCH(BS$4,'Volume forecast'!$D$5:$DT$5,0)),0)</f>
        <v>575.38347012778604</v>
      </c>
      <c r="BT25" s="138">
        <f>IFERROR(INDEX('Volume forecast'!$D$8:$DT$200,MATCH($B25,'Volume forecast'!$B$8:$B$200,0),MATCH(BT$4,'Volume forecast'!$D$5:$DT$5,0)),0)</f>
        <v>592.19753064174893</v>
      </c>
      <c r="BU25" s="120">
        <f>IFERROR(INDEX('Volume forecast'!$D$8:$DT$200,MATCH($B25,'Volume forecast'!$B$8:$B$200,0),MATCH(BU$4,'Volume forecast'!$D$5:$DT$5,0)),0)</f>
        <v>0</v>
      </c>
      <c r="BV25" s="119">
        <f>IFERROR(INDEX('Volume forecast'!$D$8:$DT$200,MATCH($B25,'Volume forecast'!$B$8:$B$200,0),MATCH(BV$4,'Volume forecast'!$D$5:$DT$5,0)),0)</f>
        <v>0</v>
      </c>
      <c r="BW25" s="119">
        <f>IFERROR(INDEX('Volume forecast'!$D$8:$DT$200,MATCH($B25,'Volume forecast'!$B$8:$B$200,0),MATCH(BW$4,'Volume forecast'!$D$5:$DT$5,0)),0)</f>
        <v>0</v>
      </c>
      <c r="BX25" s="119">
        <f>IFERROR(INDEX('Volume forecast'!$D$8:$DT$200,MATCH($B25,'Volume forecast'!$B$8:$B$200,0),MATCH(BX$4,'Volume forecast'!$D$5:$DT$5,0)),0)</f>
        <v>0</v>
      </c>
      <c r="BY25" s="119">
        <f>IFERROR(INDEX('Volume forecast'!$D$8:$DT$200,MATCH($B25,'Volume forecast'!$B$8:$B$200,0),MATCH(BY$4,'Volume forecast'!$D$5:$DT$5,0)),0)</f>
        <v>0</v>
      </c>
      <c r="BZ25" s="119">
        <f>IFERROR(INDEX('Volume forecast'!$D$8:$DT$200,MATCH($B25,'Volume forecast'!$B$8:$B$200,0),MATCH(BZ$4,'Volume forecast'!$D$5:$DT$5,0)),0)</f>
        <v>0</v>
      </c>
      <c r="CA25" s="119">
        <f>IFERROR(INDEX('Volume forecast'!$D$8:$DT$200,MATCH($B25,'Volume forecast'!$B$8:$B$200,0),MATCH(CA$4,'Volume forecast'!$D$5:$DT$5,0)),0)</f>
        <v>0</v>
      </c>
      <c r="CB25" s="119">
        <f>IFERROR(INDEX('Volume forecast'!$D$8:$DT$200,MATCH($B25,'Volume forecast'!$B$8:$B$200,0),MATCH(CB$4,'Volume forecast'!$D$5:$DT$5,0)),0)</f>
        <v>0</v>
      </c>
      <c r="CC25" s="119">
        <f>IFERROR(INDEX('Volume forecast'!$D$8:$DT$200,MATCH($B25,'Volume forecast'!$B$8:$B$200,0),MATCH(CC$4,'Volume forecast'!$D$5:$DT$5,0)),0)</f>
        <v>0</v>
      </c>
      <c r="CD25" s="119">
        <f>IFERROR(INDEX('Volume forecast'!$D$8:$DT$200,MATCH($B25,'Volume forecast'!$B$8:$B$200,0),MATCH(CD$4,'Volume forecast'!$D$5:$DT$5,0)),0)</f>
        <v>0</v>
      </c>
      <c r="CE25" s="119">
        <f>IFERROR(INDEX('Volume forecast'!$D$8:$DT$200,MATCH($B25,'Volume forecast'!$B$8:$B$200,0),MATCH(CE$4,'Volume forecast'!$D$5:$DT$5,0)),0)</f>
        <v>0</v>
      </c>
      <c r="CF25" s="119">
        <f>IFERROR(INDEX('Volume forecast'!$D$8:$DT$200,MATCH($B25,'Volume forecast'!$B$8:$B$200,0),MATCH(CF$4,'Volume forecast'!$D$5:$DT$5,0)),0)</f>
        <v>0</v>
      </c>
      <c r="CG25" s="119">
        <f>IFERROR(INDEX('Volume forecast'!$D$8:$DT$200,MATCH($B25,'Volume forecast'!$B$8:$B$200,0),MATCH(CG$4,'Volume forecast'!$D$5:$DT$5,0)),0)</f>
        <v>5332.1502933608535</v>
      </c>
      <c r="CH25" s="119">
        <f>IFERROR(INDEX('Volume forecast'!$D$8:$DT$200,MATCH($B25,'Volume forecast'!$B$8:$B$200,0),MATCH(CH$4,'Volume forecast'!$D$5:$DT$5,0)),0)</f>
        <v>5398.2592569866683</v>
      </c>
      <c r="CI25" s="119">
        <f>IFERROR(INDEX('Volume forecast'!$D$8:$DT$200,MATCH($B25,'Volume forecast'!$B$8:$B$200,0),MATCH(CI$4,'Volume forecast'!$D$5:$DT$5,0)),0)</f>
        <v>5520.7292791536875</v>
      </c>
      <c r="CJ25" s="119">
        <f>IFERROR(INDEX('Volume forecast'!$D$8:$DT$200,MATCH($B25,'Volume forecast'!$B$8:$B$200,0),MATCH(CJ$4,'Volume forecast'!$D$5:$DT$5,0)),0)</f>
        <v>5752.4380621064138</v>
      </c>
      <c r="CK25" s="138">
        <f>IFERROR(INDEX('Volume forecast'!$D$8:$DT$200,MATCH($B25,'Volume forecast'!$B$8:$B$200,0),MATCH(CK$4,'Volume forecast'!$D$5:$DT$5,0)),0)</f>
        <v>5916.7177562700745</v>
      </c>
      <c r="CL25" s="120">
        <f>IFERROR(INDEX('Volume forecast'!$D$8:$DT$200,MATCH($B25,'Volume forecast'!$B$8:$B$200,0),MATCH(CL$4,'Volume forecast'!$D$5:$DT$5,0)),0)</f>
        <v>0</v>
      </c>
      <c r="CM25" s="119">
        <f>IFERROR(INDEX('Volume forecast'!$D$8:$DT$200,MATCH($B25,'Volume forecast'!$B$8:$B$200,0),MATCH(CM$4,'Volume forecast'!$D$5:$DT$5,0)),0)</f>
        <v>0</v>
      </c>
      <c r="CN25" s="119">
        <f>IFERROR(INDEX('Volume forecast'!$D$8:$DT$200,MATCH($B25,'Volume forecast'!$B$8:$B$200,0),MATCH(CN$4,'Volume forecast'!$D$5:$DT$5,0)),0)</f>
        <v>0</v>
      </c>
      <c r="CO25" s="119">
        <f>IFERROR(INDEX('Volume forecast'!$D$8:$DT$200,MATCH($B25,'Volume forecast'!$B$8:$B$200,0),MATCH(CO$4,'Volume forecast'!$D$5:$DT$5,0)),0)</f>
        <v>0</v>
      </c>
      <c r="CP25" s="119">
        <f>IFERROR(INDEX('Volume forecast'!$D$8:$DT$200,MATCH($B25,'Volume forecast'!$B$8:$B$200,0),MATCH(CP$4,'Volume forecast'!$D$5:$DT$5,0)),0)</f>
        <v>0</v>
      </c>
      <c r="CQ25" s="119">
        <f>IFERROR(INDEX('Volume forecast'!$D$8:$DT$200,MATCH($B25,'Volume forecast'!$B$8:$B$200,0),MATCH(CQ$4,'Volume forecast'!$D$5:$DT$5,0)),0)</f>
        <v>0</v>
      </c>
      <c r="CR25" s="119">
        <f>IFERROR(INDEX('Volume forecast'!$D$8:$DT$200,MATCH($B25,'Volume forecast'!$B$8:$B$200,0),MATCH(CR$4,'Volume forecast'!$D$5:$DT$5,0)),0)</f>
        <v>0</v>
      </c>
      <c r="CS25" s="119">
        <f>IFERROR(INDEX('Volume forecast'!$D$8:$DT$200,MATCH($B25,'Volume forecast'!$B$8:$B$200,0),MATCH(CS$4,'Volume forecast'!$D$5:$DT$5,0)),0)</f>
        <v>0</v>
      </c>
      <c r="CT25" s="119">
        <f>IFERROR(INDEX('Volume forecast'!$D$8:$DT$200,MATCH($B25,'Volume forecast'!$B$8:$B$200,0),MATCH(CT$4,'Volume forecast'!$D$5:$DT$5,0)),0)</f>
        <v>0</v>
      </c>
      <c r="CU25" s="119">
        <f>IFERROR(INDEX('Volume forecast'!$D$8:$DT$200,MATCH($B25,'Volume forecast'!$B$8:$B$200,0),MATCH(CU$4,'Volume forecast'!$D$5:$DT$5,0)),0)</f>
        <v>0</v>
      </c>
      <c r="CV25" s="119">
        <f>IFERROR(INDEX('Volume forecast'!$D$8:$DT$200,MATCH($B25,'Volume forecast'!$B$8:$B$200,0),MATCH(CV$4,'Volume forecast'!$D$5:$DT$5,0)),0)</f>
        <v>0</v>
      </c>
      <c r="CW25" s="119">
        <f>IFERROR(INDEX('Volume forecast'!$D$8:$DT$200,MATCH($B25,'Volume forecast'!$B$8:$B$200,0),MATCH(CW$4,'Volume forecast'!$D$5:$DT$5,0)),0)</f>
        <v>0</v>
      </c>
      <c r="CX25" s="119">
        <f>IFERROR(INDEX('Volume forecast'!$D$8:$DT$200,MATCH($B25,'Volume forecast'!$B$8:$B$200,0),MATCH(CX$4,'Volume forecast'!$D$5:$DT$5,0)),0)</f>
        <v>0</v>
      </c>
      <c r="CY25" s="119">
        <f>IFERROR(INDEX('Volume forecast'!$D$8:$DT$200,MATCH($B25,'Volume forecast'!$B$8:$B$200,0),MATCH(CY$4,'Volume forecast'!$D$5:$DT$5,0)),0)</f>
        <v>0</v>
      </c>
      <c r="CZ25" s="119">
        <f>IFERROR(INDEX('Volume forecast'!$D$8:$DT$200,MATCH($B25,'Volume forecast'!$B$8:$B$200,0),MATCH(CZ$4,'Volume forecast'!$D$5:$DT$5,0)),0)</f>
        <v>0</v>
      </c>
      <c r="DA25" s="119">
        <f>IFERROR(INDEX('Volume forecast'!$D$8:$DT$200,MATCH($B25,'Volume forecast'!$B$8:$B$200,0),MATCH(DA$4,'Volume forecast'!$D$5:$DT$5,0)),0)</f>
        <v>0</v>
      </c>
      <c r="DB25" s="138">
        <f>IFERROR(INDEX('Volume forecast'!$D$8:$DT$200,MATCH($B25,'Volume forecast'!$B$8:$B$200,0),MATCH(DB$4,'Volume forecast'!$D$5:$DT$5,0)),0)</f>
        <v>0</v>
      </c>
      <c r="DC25" s="120">
        <f>IFERROR(INDEX('Volume forecast'!$D$8:$DT$200,MATCH($B25,'Volume forecast'!$B$8:$B$200,0),MATCH(DC$4,'Volume forecast'!$D$5:$DT$5,0)),0)</f>
        <v>0</v>
      </c>
      <c r="DD25" s="119">
        <f>IFERROR(INDEX('Volume forecast'!$D$8:$DT$200,MATCH($B25,'Volume forecast'!$B$8:$B$200,0),MATCH(DD$4,'Volume forecast'!$D$5:$DT$5,0)),0)</f>
        <v>0</v>
      </c>
      <c r="DE25" s="119">
        <f>IFERROR(INDEX('Volume forecast'!$D$8:$DT$200,MATCH($B25,'Volume forecast'!$B$8:$B$200,0),MATCH(DE$4,'Volume forecast'!$D$5:$DT$5,0)),0)</f>
        <v>0</v>
      </c>
      <c r="DF25" s="119">
        <f>IFERROR(INDEX('Volume forecast'!$D$8:$DT$200,MATCH($B25,'Volume forecast'!$B$8:$B$200,0),MATCH(DF$4,'Volume forecast'!$D$5:$DT$5,0)),0)</f>
        <v>0</v>
      </c>
      <c r="DG25" s="119">
        <f>IFERROR(INDEX('Volume forecast'!$D$8:$DT$200,MATCH($B25,'Volume forecast'!$B$8:$B$200,0),MATCH(DG$4,'Volume forecast'!$D$5:$DT$5,0)),0)</f>
        <v>0</v>
      </c>
      <c r="DH25" s="119">
        <f>IFERROR(INDEX('Volume forecast'!$D$8:$DT$200,MATCH($B25,'Volume forecast'!$B$8:$B$200,0),MATCH(DH$4,'Volume forecast'!$D$5:$DT$5,0)),0)</f>
        <v>0</v>
      </c>
      <c r="DI25" s="119">
        <f>IFERROR(INDEX('Volume forecast'!$D$8:$DT$200,MATCH($B25,'Volume forecast'!$B$8:$B$200,0),MATCH(DI$4,'Volume forecast'!$D$5:$DT$5,0)),0)</f>
        <v>0</v>
      </c>
      <c r="DJ25" s="119">
        <f>IFERROR(INDEX('Volume forecast'!$D$8:$DT$200,MATCH($B25,'Volume forecast'!$B$8:$B$200,0),MATCH(DJ$4,'Volume forecast'!$D$5:$DT$5,0)),0)</f>
        <v>0</v>
      </c>
      <c r="DK25" s="119">
        <f>IFERROR(INDEX('Volume forecast'!$D$8:$DT$200,MATCH($B25,'Volume forecast'!$B$8:$B$200,0),MATCH(DK$4,'Volume forecast'!$D$5:$DT$5,0)),0)</f>
        <v>0</v>
      </c>
      <c r="DL25" s="119">
        <f>IFERROR(INDEX('Volume forecast'!$D$8:$DT$200,MATCH($B25,'Volume forecast'!$B$8:$B$200,0),MATCH(DL$4,'Volume forecast'!$D$5:$DT$5,0)),0)</f>
        <v>0</v>
      </c>
      <c r="DM25" s="119">
        <f>IFERROR(INDEX('Volume forecast'!$D$8:$DT$200,MATCH($B25,'Volume forecast'!$B$8:$B$200,0),MATCH(DM$4,'Volume forecast'!$D$5:$DT$5,0)),0)</f>
        <v>0</v>
      </c>
      <c r="DN25" s="119">
        <f>IFERROR(INDEX('Volume forecast'!$D$8:$DT$200,MATCH($B25,'Volume forecast'!$B$8:$B$200,0),MATCH(DN$4,'Volume forecast'!$D$5:$DT$5,0)),0)</f>
        <v>0</v>
      </c>
      <c r="DO25" s="119">
        <f>IFERROR(INDEX('Volume forecast'!$D$8:$DT$200,MATCH($B25,'Volume forecast'!$B$8:$B$200,0),MATCH(DO$4,'Volume forecast'!$D$5:$DT$5,0)),0)</f>
        <v>0</v>
      </c>
      <c r="DP25" s="119">
        <f>IFERROR(INDEX('Volume forecast'!$D$8:$DT$200,MATCH($B25,'Volume forecast'!$B$8:$B$200,0),MATCH(DP$4,'Volume forecast'!$D$5:$DT$5,0)),0)</f>
        <v>0</v>
      </c>
      <c r="DQ25" s="119">
        <f>IFERROR(INDEX('Volume forecast'!$D$8:$DT$200,MATCH($B25,'Volume forecast'!$B$8:$B$200,0),MATCH(DQ$4,'Volume forecast'!$D$5:$DT$5,0)),0)</f>
        <v>0</v>
      </c>
      <c r="DR25" s="119">
        <f>IFERROR(INDEX('Volume forecast'!$D$8:$DT$200,MATCH($B25,'Volume forecast'!$B$8:$B$200,0),MATCH(DR$4,'Volume forecast'!$D$5:$DT$5,0)),0)</f>
        <v>0</v>
      </c>
      <c r="DS25" s="138">
        <f>IFERROR(INDEX('Volume forecast'!$D$8:$DT$200,MATCH($B25,'Volume forecast'!$B$8:$B$200,0),MATCH(DS$4,'Volume forecast'!$D$5:$DT$5,0)),0)</f>
        <v>0</v>
      </c>
      <c r="DT25" s="120">
        <f>IFERROR(INDEX('Volume forecast'!$D$8:$DT$200,MATCH($B25,'Volume forecast'!$B$8:$B$200,0),MATCH(DT$4,'Volume forecast'!$D$5:$DT$5,0)),0)</f>
        <v>0</v>
      </c>
      <c r="DU25" s="119">
        <f>IFERROR(INDEX('Volume forecast'!$D$8:$DT$200,MATCH($B25,'Volume forecast'!$B$8:$B$200,0),MATCH(DU$4,'Volume forecast'!$D$5:$DT$5,0)),0)</f>
        <v>0</v>
      </c>
      <c r="DV25" s="119">
        <f>IFERROR(INDEX('Volume forecast'!$D$8:$DT$200,MATCH($B25,'Volume forecast'!$B$8:$B$200,0),MATCH(DV$4,'Volume forecast'!$D$5:$DT$5,0)),0)</f>
        <v>0</v>
      </c>
      <c r="DW25" s="119">
        <f>IFERROR(INDEX('Volume forecast'!$D$8:$DT$200,MATCH($B25,'Volume forecast'!$B$8:$B$200,0),MATCH(DW$4,'Volume forecast'!$D$5:$DT$5,0)),0)</f>
        <v>0</v>
      </c>
      <c r="DX25" s="119">
        <f>IFERROR(INDEX('Volume forecast'!$D$8:$DT$200,MATCH($B25,'Volume forecast'!$B$8:$B$200,0),MATCH(DX$4,'Volume forecast'!$D$5:$DT$5,0)),0)</f>
        <v>0</v>
      </c>
      <c r="DY25" s="119">
        <f>IFERROR(INDEX('Volume forecast'!$D$8:$DT$200,MATCH($B25,'Volume forecast'!$B$8:$B$200,0),MATCH(DY$4,'Volume forecast'!$D$5:$DT$5,0)),0)</f>
        <v>0</v>
      </c>
      <c r="DZ25" s="119">
        <f>IFERROR(INDEX('Volume forecast'!$D$8:$DT$200,MATCH($B25,'Volume forecast'!$B$8:$B$200,0),MATCH(DZ$4,'Volume forecast'!$D$5:$DT$5,0)),0)</f>
        <v>0</v>
      </c>
      <c r="EA25" s="119">
        <f>IFERROR(INDEX('Volume forecast'!$D$8:$DT$200,MATCH($B25,'Volume forecast'!$B$8:$B$200,0),MATCH(EA$4,'Volume forecast'!$D$5:$DT$5,0)),0)</f>
        <v>0</v>
      </c>
      <c r="EB25" s="119">
        <f>IFERROR(INDEX('Volume forecast'!$D$8:$DT$200,MATCH($B25,'Volume forecast'!$B$8:$B$200,0),MATCH(EB$4,'Volume forecast'!$D$5:$DT$5,0)),0)</f>
        <v>0</v>
      </c>
      <c r="EC25" s="119">
        <f>IFERROR(INDEX('Volume forecast'!$D$8:$DT$200,MATCH($B25,'Volume forecast'!$B$8:$B$200,0),MATCH(EC$4,'Volume forecast'!$D$5:$DT$5,0)),0)</f>
        <v>0</v>
      </c>
      <c r="ED25" s="119">
        <f>IFERROR(INDEX('Volume forecast'!$D$8:$DT$200,MATCH($B25,'Volume forecast'!$B$8:$B$200,0),MATCH(ED$4,'Volume forecast'!$D$5:$DT$5,0)),0)</f>
        <v>0</v>
      </c>
      <c r="EE25" s="119">
        <f>IFERROR(INDEX('Volume forecast'!$D$8:$DT$200,MATCH($B25,'Volume forecast'!$B$8:$B$200,0),MATCH(EE$4,'Volume forecast'!$D$5:$DT$5,0)),0)</f>
        <v>0</v>
      </c>
      <c r="EF25" s="119">
        <f>IFERROR(INDEX('Volume forecast'!$D$8:$DT$200,MATCH($B25,'Volume forecast'!$B$8:$B$200,0),MATCH(EF$4,'Volume forecast'!$D$5:$DT$5,0)),0)</f>
        <v>0</v>
      </c>
      <c r="EG25" s="119">
        <f>IFERROR(INDEX('Volume forecast'!$D$8:$DT$200,MATCH($B25,'Volume forecast'!$B$8:$B$200,0),MATCH(EG$4,'Volume forecast'!$D$5:$DT$5,0)),0)</f>
        <v>0</v>
      </c>
      <c r="EH25" s="119">
        <f>IFERROR(INDEX('Volume forecast'!$D$8:$DT$200,MATCH($B25,'Volume forecast'!$B$8:$B$200,0),MATCH(EH$4,'Volume forecast'!$D$5:$DT$5,0)),0)</f>
        <v>0</v>
      </c>
      <c r="EI25" s="119">
        <f>IFERROR(INDEX('Volume forecast'!$D$8:$DT$200,MATCH($B25,'Volume forecast'!$B$8:$B$200,0),MATCH(EI$4,'Volume forecast'!$D$5:$DT$5,0)),0)</f>
        <v>0</v>
      </c>
      <c r="EJ25" s="138">
        <f>IFERROR(INDEX('Volume forecast'!$D$8:$DT$200,MATCH($B25,'Volume forecast'!$B$8:$B$200,0),MATCH(EJ$4,'Volume forecast'!$D$5:$DT$5,0)),0)</f>
        <v>0</v>
      </c>
      <c r="EK25" s="120">
        <f>IFERROR(INDEX('Volume forecast'!$D$8:$DT$200,MATCH($B25,'Volume forecast'!$B$8:$B$200,0),MATCH(EK$4,'Volume forecast'!$D$5:$DT$5,0)),0)</f>
        <v>0</v>
      </c>
      <c r="EL25" s="119">
        <f>IFERROR(INDEX('Volume forecast'!$D$8:$DT$200,MATCH($B25,'Volume forecast'!$B$8:$B$200,0),MATCH(EL$4,'Volume forecast'!$D$5:$DT$5,0)),0)</f>
        <v>0</v>
      </c>
      <c r="EM25" s="119">
        <f>IFERROR(INDEX('Volume forecast'!$D$8:$DT$200,MATCH($B25,'Volume forecast'!$B$8:$B$200,0),MATCH(EM$4,'Volume forecast'!$D$5:$DT$5,0)),0)</f>
        <v>0</v>
      </c>
      <c r="EN25" s="119">
        <f>IFERROR(INDEX('Volume forecast'!$D$8:$DT$200,MATCH($B25,'Volume forecast'!$B$8:$B$200,0),MATCH(EN$4,'Volume forecast'!$D$5:$DT$5,0)),0)</f>
        <v>0</v>
      </c>
      <c r="EO25" s="119">
        <f>IFERROR(INDEX('Volume forecast'!$D$8:$DT$200,MATCH($B25,'Volume forecast'!$B$8:$B$200,0),MATCH(EO$4,'Volume forecast'!$D$5:$DT$5,0)),0)</f>
        <v>0</v>
      </c>
      <c r="EP25" s="119">
        <f>IFERROR(INDEX('Volume forecast'!$D$8:$DT$200,MATCH($B25,'Volume forecast'!$B$8:$B$200,0),MATCH(EP$4,'Volume forecast'!$D$5:$DT$5,0)),0)</f>
        <v>0</v>
      </c>
      <c r="EQ25" s="119">
        <f>IFERROR(INDEX('Volume forecast'!$D$8:$DT$200,MATCH($B25,'Volume forecast'!$B$8:$B$200,0),MATCH(EQ$4,'Volume forecast'!$D$5:$DT$5,0)),0)</f>
        <v>0</v>
      </c>
      <c r="ER25" s="119">
        <f>IFERROR(INDEX('Volume forecast'!$D$8:$DT$200,MATCH($B25,'Volume forecast'!$B$8:$B$200,0),MATCH(ER$4,'Volume forecast'!$D$5:$DT$5,0)),0)</f>
        <v>0</v>
      </c>
      <c r="ES25" s="119">
        <f>IFERROR(INDEX('Volume forecast'!$D$8:$DT$200,MATCH($B25,'Volume forecast'!$B$8:$B$200,0),MATCH(ES$4,'Volume forecast'!$D$5:$DT$5,0)),0)</f>
        <v>0</v>
      </c>
      <c r="ET25" s="119">
        <f>IFERROR(INDEX('Volume forecast'!$D$8:$DT$200,MATCH($B25,'Volume forecast'!$B$8:$B$200,0),MATCH(ET$4,'Volume forecast'!$D$5:$DT$5,0)),0)</f>
        <v>0</v>
      </c>
      <c r="EU25" s="119">
        <f>IFERROR(INDEX('Volume forecast'!$D$8:$DT$200,MATCH($B25,'Volume forecast'!$B$8:$B$200,0),MATCH(EU$4,'Volume forecast'!$D$5:$DT$5,0)),0)</f>
        <v>0</v>
      </c>
      <c r="EV25" s="119">
        <f>IFERROR(INDEX('Volume forecast'!$D$8:$DT$200,MATCH($B25,'Volume forecast'!$B$8:$B$200,0),MATCH(EV$4,'Volume forecast'!$D$5:$DT$5,0)),0)</f>
        <v>0</v>
      </c>
      <c r="EW25" s="119">
        <f>IFERROR(INDEX('Volume forecast'!$D$8:$DT$200,MATCH($B25,'Volume forecast'!$B$8:$B$200,0),MATCH(EW$4,'Volume forecast'!$D$5:$DT$5,0)),0)</f>
        <v>0</v>
      </c>
      <c r="EX25" s="119">
        <f>IFERROR(INDEX('Volume forecast'!$D$8:$DT$200,MATCH($B25,'Volume forecast'!$B$8:$B$200,0),MATCH(EX$4,'Volume forecast'!$D$5:$DT$5,0)),0)</f>
        <v>0</v>
      </c>
      <c r="EY25" s="119">
        <f>IFERROR(INDEX('Volume forecast'!$D$8:$DT$200,MATCH($B25,'Volume forecast'!$B$8:$B$200,0),MATCH(EY$4,'Volume forecast'!$D$5:$DT$5,0)),0)</f>
        <v>0</v>
      </c>
      <c r="EZ25" s="119">
        <f>IFERROR(INDEX('Volume forecast'!$D$8:$DT$200,MATCH($B25,'Volume forecast'!$B$8:$B$200,0),MATCH(EZ$4,'Volume forecast'!$D$5:$DT$5,0)),0)</f>
        <v>0</v>
      </c>
      <c r="FA25" s="138">
        <f>IFERROR(INDEX('Volume forecast'!$D$8:$DT$200,MATCH($B25,'Volume forecast'!$B$8:$B$200,0),MATCH(FA$4,'Volume forecast'!$D$5:$DT$5,0)),0)</f>
        <v>0</v>
      </c>
      <c r="FB25" s="120">
        <f>IFERROR(INDEX('Volume forecast'!$D$8:$DT$200,MATCH($B25,'Volume forecast'!$B$8:$B$200,0),MATCH(FB$4,'Volume forecast'!$D$5:$DT$5,0)),0)</f>
        <v>0</v>
      </c>
      <c r="FC25" s="119">
        <f>IFERROR(INDEX('Volume forecast'!$D$8:$DT$200,MATCH($B25,'Volume forecast'!$B$8:$B$200,0),MATCH(FC$4,'Volume forecast'!$D$5:$DT$5,0)),0)</f>
        <v>0</v>
      </c>
      <c r="FD25" s="119">
        <f>IFERROR(INDEX('Volume forecast'!$D$8:$DT$200,MATCH($B25,'Volume forecast'!$B$8:$B$200,0),MATCH(FD$4,'Volume forecast'!$D$5:$DT$5,0)),0)</f>
        <v>0</v>
      </c>
      <c r="FE25" s="119">
        <f>IFERROR(INDEX('Volume forecast'!$D$8:$DT$200,MATCH($B25,'Volume forecast'!$B$8:$B$200,0),MATCH(FE$4,'Volume forecast'!$D$5:$DT$5,0)),0)</f>
        <v>0</v>
      </c>
      <c r="FF25" s="119">
        <f>IFERROR(INDEX('Volume forecast'!$D$8:$DT$200,MATCH($B25,'Volume forecast'!$B$8:$B$200,0),MATCH(FF$4,'Volume forecast'!$D$5:$DT$5,0)),0)</f>
        <v>0</v>
      </c>
      <c r="FG25" s="119">
        <f>IFERROR(INDEX('Volume forecast'!$D$8:$DT$200,MATCH($B25,'Volume forecast'!$B$8:$B$200,0),MATCH(FG$4,'Volume forecast'!$D$5:$DT$5,0)),0)</f>
        <v>0</v>
      </c>
      <c r="FH25" s="119">
        <f>IFERROR(INDEX('Volume forecast'!$D$8:$DT$200,MATCH($B25,'Volume forecast'!$B$8:$B$200,0),MATCH(FH$4,'Volume forecast'!$D$5:$DT$5,0)),0)</f>
        <v>0</v>
      </c>
      <c r="FI25" s="119">
        <f>IFERROR(INDEX('Volume forecast'!$D$8:$DT$200,MATCH($B25,'Volume forecast'!$B$8:$B$200,0),MATCH(FI$4,'Volume forecast'!$D$5:$DT$5,0)),0)</f>
        <v>0</v>
      </c>
      <c r="FJ25" s="119">
        <f>IFERROR(INDEX('Volume forecast'!$D$8:$DT$200,MATCH($B25,'Volume forecast'!$B$8:$B$200,0),MATCH(FJ$4,'Volume forecast'!$D$5:$DT$5,0)),0)</f>
        <v>0</v>
      </c>
      <c r="FK25" s="119">
        <f>IFERROR(INDEX('Volume forecast'!$D$8:$DT$200,MATCH($B25,'Volume forecast'!$B$8:$B$200,0),MATCH(FK$4,'Volume forecast'!$D$5:$DT$5,0)),0)</f>
        <v>0</v>
      </c>
      <c r="FL25" s="119">
        <f>IFERROR(INDEX('Volume forecast'!$D$8:$DT$200,MATCH($B25,'Volume forecast'!$B$8:$B$200,0),MATCH(FL$4,'Volume forecast'!$D$5:$DT$5,0)),0)</f>
        <v>0</v>
      </c>
      <c r="FM25" s="119">
        <f>IFERROR(INDEX('Volume forecast'!$D$8:$DT$200,MATCH($B25,'Volume forecast'!$B$8:$B$200,0),MATCH(FM$4,'Volume forecast'!$D$5:$DT$5,0)),0)</f>
        <v>0</v>
      </c>
      <c r="FN25" s="119">
        <f>IFERROR(INDEX('Volume forecast'!$D$8:$DT$200,MATCH($B25,'Volume forecast'!$B$8:$B$200,0),MATCH(FN$4,'Volume forecast'!$D$5:$DT$5,0)),0)</f>
        <v>0</v>
      </c>
      <c r="FO25" s="119">
        <f>IFERROR(INDEX('Volume forecast'!$D$8:$DT$200,MATCH($B25,'Volume forecast'!$B$8:$B$200,0),MATCH(FO$4,'Volume forecast'!$D$5:$DT$5,0)),0)</f>
        <v>0</v>
      </c>
      <c r="FP25" s="119">
        <f>IFERROR(INDEX('Volume forecast'!$D$8:$DT$200,MATCH($B25,'Volume forecast'!$B$8:$B$200,0),MATCH(FP$4,'Volume forecast'!$D$5:$DT$5,0)),0)</f>
        <v>0</v>
      </c>
      <c r="FQ25" s="119">
        <f>IFERROR(INDEX('Volume forecast'!$D$8:$DT$200,MATCH($B25,'Volume forecast'!$B$8:$B$200,0),MATCH(FQ$4,'Volume forecast'!$D$5:$DT$5,0)),0)</f>
        <v>0</v>
      </c>
      <c r="FR25" s="138">
        <f>IFERROR(INDEX('Volume forecast'!$D$8:$DT$200,MATCH($B25,'Volume forecast'!$B$8:$B$200,0),MATCH(FR$4,'Volume forecast'!$D$5:$DT$5,0)),0)</f>
        <v>0</v>
      </c>
      <c r="FS25" s="83">
        <f t="shared" si="23"/>
        <v>0</v>
      </c>
      <c r="FT25" s="82">
        <f t="shared" si="7"/>
        <v>0</v>
      </c>
      <c r="FU25" s="82">
        <f t="shared" si="8"/>
        <v>0</v>
      </c>
      <c r="FV25" s="82">
        <f t="shared" si="9"/>
        <v>0</v>
      </c>
      <c r="FW25" s="82">
        <f t="shared" si="10"/>
        <v>0</v>
      </c>
      <c r="FX25" s="82">
        <f t="shared" si="11"/>
        <v>0</v>
      </c>
      <c r="FY25" s="82">
        <f t="shared" si="12"/>
        <v>0</v>
      </c>
      <c r="FZ25" s="82">
        <f t="shared" si="13"/>
        <v>0</v>
      </c>
      <c r="GA25" s="82">
        <f t="shared" si="14"/>
        <v>0</v>
      </c>
      <c r="GB25" s="82">
        <f t="shared" si="15"/>
        <v>0</v>
      </c>
      <c r="GC25" s="82">
        <f t="shared" si="16"/>
        <v>0</v>
      </c>
      <c r="GD25" s="82">
        <f t="shared" si="17"/>
        <v>0</v>
      </c>
      <c r="GE25" s="82">
        <f t="shared" si="18"/>
        <v>1253.533555607034</v>
      </c>
      <c r="GF25" s="82">
        <f t="shared" si="19"/>
        <v>1269.2704644687055</v>
      </c>
      <c r="GG25" s="82">
        <f t="shared" si="20"/>
        <v>1298.4238420354463</v>
      </c>
      <c r="GH25" s="82">
        <f t="shared" si="21"/>
        <v>1353.5809614302532</v>
      </c>
      <c r="GI25" s="82">
        <f t="shared" si="22"/>
        <v>1392.6869227566135</v>
      </c>
      <c r="GJ25" s="84">
        <f t="shared" si="24"/>
        <v>20</v>
      </c>
    </row>
    <row r="26" spans="1:192" ht="13" x14ac:dyDescent="0.3">
      <c r="A26" s="116" t="str">
        <f>IF(ISNUMBER(SEARCH("low",'Volume forecast'!$A27)),"LV",IF(ISNUMBER(SEARCH("high",'Volume forecast'!$A27)),"HV",IF(ISNUMBER(SEARCH("sub",'Volume forecast'!$A27)),"ST","Unmetered")))</f>
        <v>LV</v>
      </c>
      <c r="B26" s="117" t="str">
        <f>'Volume forecast'!B27</f>
        <v>EA325</v>
      </c>
      <c r="C26" s="116" t="str">
        <f>'Volume forecast'!C27</f>
        <v>LV Connection (Standby Tariff)</v>
      </c>
      <c r="D26" s="118" t="s">
        <v>137</v>
      </c>
      <c r="E26" s="119">
        <f>IFERROR(INDEX('Volume forecast'!$D$8:$DT$200,MATCH($B26,'Volume forecast'!$B$8:$B$200,0),MATCH(E$4,'Volume forecast'!$D$5:$DT$5,0)),0)</f>
        <v>0</v>
      </c>
      <c r="F26" s="119">
        <f>IFERROR(INDEX('Volume forecast'!$D$8:$DT$200,MATCH($B26,'Volume forecast'!$B$8:$B$200,0),MATCH(F$4,'Volume forecast'!$D$5:$DT$5,0)),0)</f>
        <v>0</v>
      </c>
      <c r="G26" s="119">
        <f>IFERROR(INDEX('Volume forecast'!$D$8:$DT$200,MATCH($B26,'Volume forecast'!$B$8:$B$200,0),MATCH(G$4,'Volume forecast'!$D$5:$DT$5,0)),0)</f>
        <v>0</v>
      </c>
      <c r="H26" s="119">
        <f>IFERROR(INDEX('Volume forecast'!$D$8:$DT$200,MATCH($B26,'Volume forecast'!$B$8:$B$200,0),MATCH(H$4,'Volume forecast'!$D$5:$DT$5,0)),0)</f>
        <v>0</v>
      </c>
      <c r="I26" s="119">
        <f>IFERROR(INDEX('Volume forecast'!$D$8:$DT$200,MATCH($B26,'Volume forecast'!$B$8:$B$200,0),MATCH(I$4,'Volume forecast'!$D$5:$DT$5,0)),0)</f>
        <v>0</v>
      </c>
      <c r="J26" s="119">
        <f>IFERROR(INDEX('Volume forecast'!$D$8:$DT$200,MATCH($B26,'Volume forecast'!$B$8:$B$200,0),MATCH(J$4,'Volume forecast'!$D$5:$DT$5,0)),0)</f>
        <v>0</v>
      </c>
      <c r="K26" s="119">
        <f>IFERROR(INDEX('Volume forecast'!$D$8:$DT$200,MATCH($B26,'Volume forecast'!$B$8:$B$200,0),MATCH(K$4,'Volume forecast'!$D$5:$DT$5,0)),0)</f>
        <v>0</v>
      </c>
      <c r="L26" s="119">
        <f>IFERROR(INDEX('Volume forecast'!$D$8:$DT$200,MATCH($B26,'Volume forecast'!$B$8:$B$200,0),MATCH(L$4,'Volume forecast'!$D$5:$DT$5,0)),0)</f>
        <v>0</v>
      </c>
      <c r="M26" s="119">
        <f>IFERROR(INDEX('Volume forecast'!$D$8:$DT$200,MATCH($B26,'Volume forecast'!$B$8:$B$200,0),MATCH(M$4,'Volume forecast'!$D$5:$DT$5,0)),0)</f>
        <v>0</v>
      </c>
      <c r="N26" s="119">
        <f>IFERROR(INDEX('Volume forecast'!$D$8:$DT$200,MATCH($B26,'Volume forecast'!$B$8:$B$200,0),MATCH(N$4,'Volume forecast'!$D$5:$DT$5,0)),0)</f>
        <v>0</v>
      </c>
      <c r="O26" s="119">
        <f>IFERROR(INDEX('Volume forecast'!$D$8:$DT$200,MATCH($B26,'Volume forecast'!$B$8:$B$200,0),MATCH(O$4,'Volume forecast'!$D$5:$DT$5,0)),0)</f>
        <v>0</v>
      </c>
      <c r="P26" s="119">
        <f>IFERROR(INDEX('Volume forecast'!$D$8:$DT$200,MATCH($B26,'Volume forecast'!$B$8:$B$200,0),MATCH(P$4,'Volume forecast'!$D$5:$DT$5,0)),0)</f>
        <v>0</v>
      </c>
      <c r="Q26" s="119">
        <f>IFERROR(INDEX('Volume forecast'!$D$8:$DT$200,MATCH($B26,'Volume forecast'!$B$8:$B$200,0),MATCH(Q$4,'Volume forecast'!$D$5:$DT$5,0)),0)</f>
        <v>2.9999912230665853</v>
      </c>
      <c r="R26" s="119">
        <f>IFERROR(INDEX('Volume forecast'!$D$8:$DT$200,MATCH($B26,'Volume forecast'!$B$8:$B$200,0),MATCH(R$4,'Volume forecast'!$D$5:$DT$5,0)),0)</f>
        <v>2.9999912230665853</v>
      </c>
      <c r="S26" s="119">
        <f>IFERROR(INDEX('Volume forecast'!$D$8:$DT$200,MATCH($B26,'Volume forecast'!$B$8:$B$200,0),MATCH(S$4,'Volume forecast'!$D$5:$DT$5,0)),0)</f>
        <v>2.9999912230665853</v>
      </c>
      <c r="T26" s="119">
        <f>IFERROR(INDEX('Volume forecast'!$D$8:$DT$200,MATCH($B26,'Volume forecast'!$B$8:$B$200,0),MATCH(T$4,'Volume forecast'!$D$5:$DT$5,0)),0)</f>
        <v>2.9999912230665853</v>
      </c>
      <c r="U26" s="138">
        <f>IFERROR(INDEX('Volume forecast'!$D$8:$DT$200,MATCH($B26,'Volume forecast'!$B$8:$B$200,0),MATCH(U$4,'Volume forecast'!$D$5:$DT$5,0)),0)</f>
        <v>2.9999912230665853</v>
      </c>
      <c r="V26" s="120">
        <f>IFERROR(INDEX('Volume forecast'!$D$8:$DT$200,MATCH($B26,'Volume forecast'!$B$8:$B$200,0),MATCH(V$4,'Volume forecast'!$D$5:$DT$5,0)),0)</f>
        <v>0</v>
      </c>
      <c r="W26" s="119">
        <f>IFERROR(INDEX('Volume forecast'!$D$8:$DT$200,MATCH($B26,'Volume forecast'!$B$8:$B$200,0),MATCH(W$4,'Volume forecast'!$D$5:$DT$5,0)),0)</f>
        <v>0</v>
      </c>
      <c r="X26" s="119">
        <f>IFERROR(INDEX('Volume forecast'!$D$8:$DT$200,MATCH($B26,'Volume forecast'!$B$8:$B$200,0),MATCH(X$4,'Volume forecast'!$D$5:$DT$5,0)),0)</f>
        <v>0</v>
      </c>
      <c r="Y26" s="119">
        <f>IFERROR(INDEX('Volume forecast'!$D$8:$DT$200,MATCH($B26,'Volume forecast'!$B$8:$B$200,0),MATCH(Y$4,'Volume forecast'!$D$5:$DT$5,0)),0)</f>
        <v>0</v>
      </c>
      <c r="Z26" s="119">
        <f>IFERROR(INDEX('Volume forecast'!$D$8:$DT$200,MATCH($B26,'Volume forecast'!$B$8:$B$200,0),MATCH(Z$4,'Volume forecast'!$D$5:$DT$5,0)),0)</f>
        <v>0</v>
      </c>
      <c r="AA26" s="119">
        <f>IFERROR(INDEX('Volume forecast'!$D$8:$DT$200,MATCH($B26,'Volume forecast'!$B$8:$B$200,0),MATCH(AA$4,'Volume forecast'!$D$5:$DT$5,0)),0)</f>
        <v>0</v>
      </c>
      <c r="AB26" s="119">
        <f>IFERROR(INDEX('Volume forecast'!$D$8:$DT$200,MATCH($B26,'Volume forecast'!$B$8:$B$200,0),MATCH(AB$4,'Volume forecast'!$D$5:$DT$5,0)),0)</f>
        <v>0</v>
      </c>
      <c r="AC26" s="119">
        <f>IFERROR(INDEX('Volume forecast'!$D$8:$DT$200,MATCH($B26,'Volume forecast'!$B$8:$B$200,0),MATCH(AC$4,'Volume forecast'!$D$5:$DT$5,0)),0)</f>
        <v>0</v>
      </c>
      <c r="AD26" s="119">
        <f>IFERROR(INDEX('Volume forecast'!$D$8:$DT$200,MATCH($B26,'Volume forecast'!$B$8:$B$200,0),MATCH(AD$4,'Volume forecast'!$D$5:$DT$5,0)),0)</f>
        <v>0</v>
      </c>
      <c r="AE26" s="119">
        <f>IFERROR(INDEX('Volume forecast'!$D$8:$DT$200,MATCH($B26,'Volume forecast'!$B$8:$B$200,0),MATCH(AE$4,'Volume forecast'!$D$5:$DT$5,0)),0)</f>
        <v>0</v>
      </c>
      <c r="AF26" s="119">
        <f>IFERROR(INDEX('Volume forecast'!$D$8:$DT$200,MATCH($B26,'Volume forecast'!$B$8:$B$200,0),MATCH(AF$4,'Volume forecast'!$D$5:$DT$5,0)),0)</f>
        <v>0</v>
      </c>
      <c r="AG26" s="119">
        <f>IFERROR(INDEX('Volume forecast'!$D$8:$DT$200,MATCH($B26,'Volume forecast'!$B$8:$B$200,0),MATCH(AG$4,'Volume forecast'!$D$5:$DT$5,0)),0)</f>
        <v>0</v>
      </c>
      <c r="AH26" s="119">
        <f>IFERROR(INDEX('Volume forecast'!$D$8:$DT$200,MATCH($B26,'Volume forecast'!$B$8:$B$200,0),MATCH(AH$4,'Volume forecast'!$D$5:$DT$5,0)),0)</f>
        <v>80.100590339168562</v>
      </c>
      <c r="AI26" s="119">
        <f>IFERROR(INDEX('Volume forecast'!$D$8:$DT$200,MATCH($B26,'Volume forecast'!$B$8:$B$200,0),MATCH(AI$4,'Volume forecast'!$D$5:$DT$5,0)),0)</f>
        <v>80.791935426931758</v>
      </c>
      <c r="AJ26" s="119">
        <f>IFERROR(INDEX('Volume forecast'!$D$8:$DT$200,MATCH($B26,'Volume forecast'!$B$8:$B$200,0),MATCH(AJ$4,'Volume forecast'!$D$5:$DT$5,0)),0)</f>
        <v>82.072685321948398</v>
      </c>
      <c r="AK26" s="119">
        <f>IFERROR(INDEX('Volume forecast'!$D$8:$DT$200,MATCH($B26,'Volume forecast'!$B$8:$B$200,0),MATCH(AK$4,'Volume forecast'!$D$5:$DT$5,0)),0)</f>
        <v>84.495817074439088</v>
      </c>
      <c r="AL26" s="138">
        <f>IFERROR(INDEX('Volume forecast'!$D$8:$DT$200,MATCH($B26,'Volume forecast'!$B$8:$B$200,0),MATCH(AL$4,'Volume forecast'!$D$5:$DT$5,0)),0)</f>
        <v>86.213798318588289</v>
      </c>
      <c r="AM26" s="120">
        <f>IFERROR(INDEX('Volume forecast'!$D$8:$DT$200,MATCH($B26,'Volume forecast'!$B$8:$B$200,0),MATCH(AM$4,'Volume forecast'!$D$5:$DT$5,0)),0)</f>
        <v>0</v>
      </c>
      <c r="AN26" s="119">
        <f>IFERROR(INDEX('Volume forecast'!$D$8:$DT$200,MATCH($B26,'Volume forecast'!$B$8:$B$200,0),MATCH(AN$4,'Volume forecast'!$D$5:$DT$5,0)),0)</f>
        <v>0</v>
      </c>
      <c r="AO26" s="119">
        <f>IFERROR(INDEX('Volume forecast'!$D$8:$DT$200,MATCH($B26,'Volume forecast'!$B$8:$B$200,0),MATCH(AO$4,'Volume forecast'!$D$5:$DT$5,0)),0)</f>
        <v>0</v>
      </c>
      <c r="AP26" s="119">
        <f>IFERROR(INDEX('Volume forecast'!$D$8:$DT$200,MATCH($B26,'Volume forecast'!$B$8:$B$200,0),MATCH(AP$4,'Volume forecast'!$D$5:$DT$5,0)),0)</f>
        <v>0</v>
      </c>
      <c r="AQ26" s="119">
        <f>IFERROR(INDEX('Volume forecast'!$D$8:$DT$200,MATCH($B26,'Volume forecast'!$B$8:$B$200,0),MATCH(AQ$4,'Volume forecast'!$D$5:$DT$5,0)),0)</f>
        <v>0</v>
      </c>
      <c r="AR26" s="119">
        <f>IFERROR(INDEX('Volume forecast'!$D$8:$DT$200,MATCH($B26,'Volume forecast'!$B$8:$B$200,0),MATCH(AR$4,'Volume forecast'!$D$5:$DT$5,0)),0)</f>
        <v>0</v>
      </c>
      <c r="AS26" s="119">
        <f>IFERROR(INDEX('Volume forecast'!$D$8:$DT$200,MATCH($B26,'Volume forecast'!$B$8:$B$200,0),MATCH(AS$4,'Volume forecast'!$D$5:$DT$5,0)),0)</f>
        <v>0</v>
      </c>
      <c r="AT26" s="119">
        <f>IFERROR(INDEX('Volume forecast'!$D$8:$DT$200,MATCH($B26,'Volume forecast'!$B$8:$B$200,0),MATCH(AT$4,'Volume forecast'!$D$5:$DT$5,0)),0)</f>
        <v>0</v>
      </c>
      <c r="AU26" s="119">
        <f>IFERROR(INDEX('Volume forecast'!$D$8:$DT$200,MATCH($B26,'Volume forecast'!$B$8:$B$200,0),MATCH(AU$4,'Volume forecast'!$D$5:$DT$5,0)),0)</f>
        <v>0</v>
      </c>
      <c r="AV26" s="119">
        <f>IFERROR(INDEX('Volume forecast'!$D$8:$DT$200,MATCH($B26,'Volume forecast'!$B$8:$B$200,0),MATCH(AV$4,'Volume forecast'!$D$5:$DT$5,0)),0)</f>
        <v>0</v>
      </c>
      <c r="AW26" s="119">
        <f>IFERROR(INDEX('Volume forecast'!$D$8:$DT$200,MATCH($B26,'Volume forecast'!$B$8:$B$200,0),MATCH(AW$4,'Volume forecast'!$D$5:$DT$5,0)),0)</f>
        <v>0</v>
      </c>
      <c r="AX26" s="119">
        <f>IFERROR(INDEX('Volume forecast'!$D$8:$DT$200,MATCH($B26,'Volume forecast'!$B$8:$B$200,0),MATCH(AX$4,'Volume forecast'!$D$5:$DT$5,0)),0)</f>
        <v>0</v>
      </c>
      <c r="AY26" s="119">
        <f>IFERROR(INDEX('Volume forecast'!$D$8:$DT$200,MATCH($B26,'Volume forecast'!$B$8:$B$200,0),MATCH(AY$4,'Volume forecast'!$D$5:$DT$5,0)),0)</f>
        <v>253.42215641856055</v>
      </c>
      <c r="AZ26" s="119">
        <f>IFERROR(INDEX('Volume forecast'!$D$8:$DT$200,MATCH($B26,'Volume forecast'!$B$8:$B$200,0),MATCH(AZ$4,'Volume forecast'!$D$5:$DT$5,0)),0)</f>
        <v>255.60943321924915</v>
      </c>
      <c r="BA26" s="119">
        <f>IFERROR(INDEX('Volume forecast'!$D$8:$DT$200,MATCH($B26,'Volume forecast'!$B$8:$B$200,0),MATCH(BA$4,'Volume forecast'!$D$5:$DT$5,0)),0)</f>
        <v>259.66146827733849</v>
      </c>
      <c r="BB26" s="119">
        <f>IFERROR(INDEX('Volume forecast'!$D$8:$DT$200,MATCH($B26,'Volume forecast'!$B$8:$B$200,0),MATCH(BB$4,'Volume forecast'!$D$5:$DT$5,0)),0)</f>
        <v>267.32776975404806</v>
      </c>
      <c r="BC26" s="138">
        <f>IFERROR(INDEX('Volume forecast'!$D$8:$DT$200,MATCH($B26,'Volume forecast'!$B$8:$B$200,0),MATCH(BC$4,'Volume forecast'!$D$5:$DT$5,0)),0)</f>
        <v>272.76311685617844</v>
      </c>
      <c r="BD26" s="120">
        <f>IFERROR(INDEX('Volume forecast'!$D$8:$DT$200,MATCH($B26,'Volume forecast'!$B$8:$B$200,0),MATCH(BD$4,'Volume forecast'!$D$5:$DT$5,0)),0)</f>
        <v>0</v>
      </c>
      <c r="BE26" s="119">
        <f>IFERROR(INDEX('Volume forecast'!$D$8:$DT$200,MATCH($B26,'Volume forecast'!$B$8:$B$200,0),MATCH(BE$4,'Volume forecast'!$D$5:$DT$5,0)),0)</f>
        <v>0</v>
      </c>
      <c r="BF26" s="119">
        <f>IFERROR(INDEX('Volume forecast'!$D$8:$DT$200,MATCH($B26,'Volume forecast'!$B$8:$B$200,0),MATCH(BF$4,'Volume forecast'!$D$5:$DT$5,0)),0)</f>
        <v>0</v>
      </c>
      <c r="BG26" s="119">
        <f>IFERROR(INDEX('Volume forecast'!$D$8:$DT$200,MATCH($B26,'Volume forecast'!$B$8:$B$200,0),MATCH(BG$4,'Volume forecast'!$D$5:$DT$5,0)),0)</f>
        <v>0</v>
      </c>
      <c r="BH26" s="119">
        <f>IFERROR(INDEX('Volume forecast'!$D$8:$DT$200,MATCH($B26,'Volume forecast'!$B$8:$B$200,0),MATCH(BH$4,'Volume forecast'!$D$5:$DT$5,0)),0)</f>
        <v>0</v>
      </c>
      <c r="BI26" s="119">
        <f>IFERROR(INDEX('Volume forecast'!$D$8:$DT$200,MATCH($B26,'Volume forecast'!$B$8:$B$200,0),MATCH(BI$4,'Volume forecast'!$D$5:$DT$5,0)),0)</f>
        <v>0</v>
      </c>
      <c r="BJ26" s="119">
        <f>IFERROR(INDEX('Volume forecast'!$D$8:$DT$200,MATCH($B26,'Volume forecast'!$B$8:$B$200,0),MATCH(BJ$4,'Volume forecast'!$D$5:$DT$5,0)),0)</f>
        <v>0</v>
      </c>
      <c r="BK26" s="119">
        <f>IFERROR(INDEX('Volume forecast'!$D$8:$DT$200,MATCH($B26,'Volume forecast'!$B$8:$B$200,0),MATCH(BK$4,'Volume forecast'!$D$5:$DT$5,0)),0)</f>
        <v>0</v>
      </c>
      <c r="BL26" s="119">
        <f>IFERROR(INDEX('Volume forecast'!$D$8:$DT$200,MATCH($B26,'Volume forecast'!$B$8:$B$200,0),MATCH(BL$4,'Volume forecast'!$D$5:$DT$5,0)),0)</f>
        <v>0</v>
      </c>
      <c r="BM26" s="119">
        <f>IFERROR(INDEX('Volume forecast'!$D$8:$DT$200,MATCH($B26,'Volume forecast'!$B$8:$B$200,0),MATCH(BM$4,'Volume forecast'!$D$5:$DT$5,0)),0)</f>
        <v>0</v>
      </c>
      <c r="BN26" s="119">
        <f>IFERROR(INDEX('Volume forecast'!$D$8:$DT$200,MATCH($B26,'Volume forecast'!$B$8:$B$200,0),MATCH(BN$4,'Volume forecast'!$D$5:$DT$5,0)),0)</f>
        <v>0</v>
      </c>
      <c r="BO26" s="119">
        <f>IFERROR(INDEX('Volume forecast'!$D$8:$DT$200,MATCH($B26,'Volume forecast'!$B$8:$B$200,0),MATCH(BO$4,'Volume forecast'!$D$5:$DT$5,0)),0)</f>
        <v>0</v>
      </c>
      <c r="BP26" s="119">
        <f>IFERROR(INDEX('Volume forecast'!$D$8:$DT$200,MATCH($B26,'Volume forecast'!$B$8:$B$200,0),MATCH(BP$4,'Volume forecast'!$D$5:$DT$5,0)),0)</f>
        <v>356.90902599950226</v>
      </c>
      <c r="BQ26" s="119">
        <f>IFERROR(INDEX('Volume forecast'!$D$8:$DT$200,MATCH($B26,'Volume forecast'!$B$8:$B$200,0),MATCH(BQ$4,'Volume forecast'!$D$5:$DT$5,0)),0)</f>
        <v>359.9894939568332</v>
      </c>
      <c r="BR26" s="119">
        <f>IFERROR(INDEX('Volume forecast'!$D$8:$DT$200,MATCH($B26,'Volume forecast'!$B$8:$B$200,0),MATCH(BR$4,'Volume forecast'!$D$5:$DT$5,0)),0)</f>
        <v>365.69620842227994</v>
      </c>
      <c r="BS26" s="119">
        <f>IFERROR(INDEX('Volume forecast'!$D$8:$DT$200,MATCH($B26,'Volume forecast'!$B$8:$B$200,0),MATCH(BS$4,'Volume forecast'!$D$5:$DT$5,0)),0)</f>
        <v>376.49310255237242</v>
      </c>
      <c r="BT26" s="138">
        <f>IFERROR(INDEX('Volume forecast'!$D$8:$DT$200,MATCH($B26,'Volume forecast'!$B$8:$B$200,0),MATCH(BT$4,'Volume forecast'!$D$5:$DT$5,0)),0)</f>
        <v>384.14801508096178</v>
      </c>
      <c r="BU26" s="120">
        <f>IFERROR(INDEX('Volume forecast'!$D$8:$DT$200,MATCH($B26,'Volume forecast'!$B$8:$B$200,0),MATCH(BU$4,'Volume forecast'!$D$5:$DT$5,0)),0)</f>
        <v>0</v>
      </c>
      <c r="BV26" s="119">
        <f>IFERROR(INDEX('Volume forecast'!$D$8:$DT$200,MATCH($B26,'Volume forecast'!$B$8:$B$200,0),MATCH(BV$4,'Volume forecast'!$D$5:$DT$5,0)),0)</f>
        <v>0</v>
      </c>
      <c r="BW26" s="119">
        <f>IFERROR(INDEX('Volume forecast'!$D$8:$DT$200,MATCH($B26,'Volume forecast'!$B$8:$B$200,0),MATCH(BW$4,'Volume forecast'!$D$5:$DT$5,0)),0)</f>
        <v>0</v>
      </c>
      <c r="BX26" s="119">
        <f>IFERROR(INDEX('Volume forecast'!$D$8:$DT$200,MATCH($B26,'Volume forecast'!$B$8:$B$200,0),MATCH(BX$4,'Volume forecast'!$D$5:$DT$5,0)),0)</f>
        <v>0</v>
      </c>
      <c r="BY26" s="119">
        <f>IFERROR(INDEX('Volume forecast'!$D$8:$DT$200,MATCH($B26,'Volume forecast'!$B$8:$B$200,0),MATCH(BY$4,'Volume forecast'!$D$5:$DT$5,0)),0)</f>
        <v>0</v>
      </c>
      <c r="BZ26" s="119">
        <f>IFERROR(INDEX('Volume forecast'!$D$8:$DT$200,MATCH($B26,'Volume forecast'!$B$8:$B$200,0),MATCH(BZ$4,'Volume forecast'!$D$5:$DT$5,0)),0)</f>
        <v>0</v>
      </c>
      <c r="CA26" s="119">
        <f>IFERROR(INDEX('Volume forecast'!$D$8:$DT$200,MATCH($B26,'Volume forecast'!$B$8:$B$200,0),MATCH(CA$4,'Volume forecast'!$D$5:$DT$5,0)),0)</f>
        <v>0</v>
      </c>
      <c r="CB26" s="119">
        <f>IFERROR(INDEX('Volume forecast'!$D$8:$DT$200,MATCH($B26,'Volume forecast'!$B$8:$B$200,0),MATCH(CB$4,'Volume forecast'!$D$5:$DT$5,0)),0)</f>
        <v>0</v>
      </c>
      <c r="CC26" s="119">
        <f>IFERROR(INDEX('Volume forecast'!$D$8:$DT$200,MATCH($B26,'Volume forecast'!$B$8:$B$200,0),MATCH(CC$4,'Volume forecast'!$D$5:$DT$5,0)),0)</f>
        <v>0</v>
      </c>
      <c r="CD26" s="119">
        <f>IFERROR(INDEX('Volume forecast'!$D$8:$DT$200,MATCH($B26,'Volume forecast'!$B$8:$B$200,0),MATCH(CD$4,'Volume forecast'!$D$5:$DT$5,0)),0)</f>
        <v>0</v>
      </c>
      <c r="CE26" s="119">
        <f>IFERROR(INDEX('Volume forecast'!$D$8:$DT$200,MATCH($B26,'Volume forecast'!$B$8:$B$200,0),MATCH(CE$4,'Volume forecast'!$D$5:$DT$5,0)),0)</f>
        <v>0</v>
      </c>
      <c r="CF26" s="119">
        <f>IFERROR(INDEX('Volume forecast'!$D$8:$DT$200,MATCH($B26,'Volume forecast'!$B$8:$B$200,0),MATCH(CF$4,'Volume forecast'!$D$5:$DT$5,0)),0)</f>
        <v>0</v>
      </c>
      <c r="CG26" s="119">
        <f>IFERROR(INDEX('Volume forecast'!$D$8:$DT$200,MATCH($B26,'Volume forecast'!$B$8:$B$200,0),MATCH(CG$4,'Volume forecast'!$D$5:$DT$5,0)),0)</f>
        <v>3367.7956201685256</v>
      </c>
      <c r="CH26" s="119">
        <f>IFERROR(INDEX('Volume forecast'!$D$8:$DT$200,MATCH($B26,'Volume forecast'!$B$8:$B$200,0),MATCH(CH$4,'Volume forecast'!$D$5:$DT$5,0)),0)</f>
        <v>3396.8629335145965</v>
      </c>
      <c r="CI26" s="119">
        <f>IFERROR(INDEX('Volume forecast'!$D$8:$DT$200,MATCH($B26,'Volume forecast'!$B$8:$B$200,0),MATCH(CI$4,'Volume forecast'!$D$5:$DT$5,0)),0)</f>
        <v>3450.7115240019402</v>
      </c>
      <c r="CJ26" s="119">
        <f>IFERROR(INDEX('Volume forecast'!$D$8:$DT$200,MATCH($B26,'Volume forecast'!$B$8:$B$200,0),MATCH(CJ$4,'Volume forecast'!$D$5:$DT$5,0)),0)</f>
        <v>3552.5910790535954</v>
      </c>
      <c r="CK26" s="138">
        <f>IFERROR(INDEX('Volume forecast'!$D$8:$DT$200,MATCH($B26,'Volume forecast'!$B$8:$B$200,0),MATCH(CK$4,'Volume forecast'!$D$5:$DT$5,0)),0)</f>
        <v>3624.822877659305</v>
      </c>
      <c r="CL26" s="120">
        <f>IFERROR(INDEX('Volume forecast'!$D$8:$DT$200,MATCH($B26,'Volume forecast'!$B$8:$B$200,0),MATCH(CL$4,'Volume forecast'!$D$5:$DT$5,0)),0)</f>
        <v>0</v>
      </c>
      <c r="CM26" s="119">
        <f>IFERROR(INDEX('Volume forecast'!$D$8:$DT$200,MATCH($B26,'Volume forecast'!$B$8:$B$200,0),MATCH(CM$4,'Volume forecast'!$D$5:$DT$5,0)),0)</f>
        <v>0</v>
      </c>
      <c r="CN26" s="119">
        <f>IFERROR(INDEX('Volume forecast'!$D$8:$DT$200,MATCH($B26,'Volume forecast'!$B$8:$B$200,0),MATCH(CN$4,'Volume forecast'!$D$5:$DT$5,0)),0)</f>
        <v>0</v>
      </c>
      <c r="CO26" s="119">
        <f>IFERROR(INDEX('Volume forecast'!$D$8:$DT$200,MATCH($B26,'Volume forecast'!$B$8:$B$200,0),MATCH(CO$4,'Volume forecast'!$D$5:$DT$5,0)),0)</f>
        <v>0</v>
      </c>
      <c r="CP26" s="119">
        <f>IFERROR(INDEX('Volume forecast'!$D$8:$DT$200,MATCH($B26,'Volume forecast'!$B$8:$B$200,0),MATCH(CP$4,'Volume forecast'!$D$5:$DT$5,0)),0)</f>
        <v>0</v>
      </c>
      <c r="CQ26" s="119">
        <f>IFERROR(INDEX('Volume forecast'!$D$8:$DT$200,MATCH($B26,'Volume forecast'!$B$8:$B$200,0),MATCH(CQ$4,'Volume forecast'!$D$5:$DT$5,0)),0)</f>
        <v>0</v>
      </c>
      <c r="CR26" s="119">
        <f>IFERROR(INDEX('Volume forecast'!$D$8:$DT$200,MATCH($B26,'Volume forecast'!$B$8:$B$200,0),MATCH(CR$4,'Volume forecast'!$D$5:$DT$5,0)),0)</f>
        <v>0</v>
      </c>
      <c r="CS26" s="119">
        <f>IFERROR(INDEX('Volume forecast'!$D$8:$DT$200,MATCH($B26,'Volume forecast'!$B$8:$B$200,0),MATCH(CS$4,'Volume forecast'!$D$5:$DT$5,0)),0)</f>
        <v>0</v>
      </c>
      <c r="CT26" s="119">
        <f>IFERROR(INDEX('Volume forecast'!$D$8:$DT$200,MATCH($B26,'Volume forecast'!$B$8:$B$200,0),MATCH(CT$4,'Volume forecast'!$D$5:$DT$5,0)),0)</f>
        <v>0</v>
      </c>
      <c r="CU26" s="119">
        <f>IFERROR(INDEX('Volume forecast'!$D$8:$DT$200,MATCH($B26,'Volume forecast'!$B$8:$B$200,0),MATCH(CU$4,'Volume forecast'!$D$5:$DT$5,0)),0)</f>
        <v>0</v>
      </c>
      <c r="CV26" s="119">
        <f>IFERROR(INDEX('Volume forecast'!$D$8:$DT$200,MATCH($B26,'Volume forecast'!$B$8:$B$200,0),MATCH(CV$4,'Volume forecast'!$D$5:$DT$5,0)),0)</f>
        <v>0</v>
      </c>
      <c r="CW26" s="119">
        <f>IFERROR(INDEX('Volume forecast'!$D$8:$DT$200,MATCH($B26,'Volume forecast'!$B$8:$B$200,0),MATCH(CW$4,'Volume forecast'!$D$5:$DT$5,0)),0)</f>
        <v>0</v>
      </c>
      <c r="CX26" s="119">
        <f>IFERROR(INDEX('Volume forecast'!$D$8:$DT$200,MATCH($B26,'Volume forecast'!$B$8:$B$200,0),MATCH(CX$4,'Volume forecast'!$D$5:$DT$5,0)),0)</f>
        <v>0</v>
      </c>
      <c r="CY26" s="119">
        <f>IFERROR(INDEX('Volume forecast'!$D$8:$DT$200,MATCH($B26,'Volume forecast'!$B$8:$B$200,0),MATCH(CY$4,'Volume forecast'!$D$5:$DT$5,0)),0)</f>
        <v>0</v>
      </c>
      <c r="CZ26" s="119">
        <f>IFERROR(INDEX('Volume forecast'!$D$8:$DT$200,MATCH($B26,'Volume forecast'!$B$8:$B$200,0),MATCH(CZ$4,'Volume forecast'!$D$5:$DT$5,0)),0)</f>
        <v>0</v>
      </c>
      <c r="DA26" s="119">
        <f>IFERROR(INDEX('Volume forecast'!$D$8:$DT$200,MATCH($B26,'Volume forecast'!$B$8:$B$200,0),MATCH(DA$4,'Volume forecast'!$D$5:$DT$5,0)),0)</f>
        <v>0</v>
      </c>
      <c r="DB26" s="138">
        <f>IFERROR(INDEX('Volume forecast'!$D$8:$DT$200,MATCH($B26,'Volume forecast'!$B$8:$B$200,0),MATCH(DB$4,'Volume forecast'!$D$5:$DT$5,0)),0)</f>
        <v>0</v>
      </c>
      <c r="DC26" s="120">
        <f>IFERROR(INDEX('Volume forecast'!$D$8:$DT$200,MATCH($B26,'Volume forecast'!$B$8:$B$200,0),MATCH(DC$4,'Volume forecast'!$D$5:$DT$5,0)),0)</f>
        <v>0</v>
      </c>
      <c r="DD26" s="119">
        <f>IFERROR(INDEX('Volume forecast'!$D$8:$DT$200,MATCH($B26,'Volume forecast'!$B$8:$B$200,0),MATCH(DD$4,'Volume forecast'!$D$5:$DT$5,0)),0)</f>
        <v>0</v>
      </c>
      <c r="DE26" s="119">
        <f>IFERROR(INDEX('Volume forecast'!$D$8:$DT$200,MATCH($B26,'Volume forecast'!$B$8:$B$200,0),MATCH(DE$4,'Volume forecast'!$D$5:$DT$5,0)),0)</f>
        <v>0</v>
      </c>
      <c r="DF26" s="119">
        <f>IFERROR(INDEX('Volume forecast'!$D$8:$DT$200,MATCH($B26,'Volume forecast'!$B$8:$B$200,0),MATCH(DF$4,'Volume forecast'!$D$5:$DT$5,0)),0)</f>
        <v>0</v>
      </c>
      <c r="DG26" s="119">
        <f>IFERROR(INDEX('Volume forecast'!$D$8:$DT$200,MATCH($B26,'Volume forecast'!$B$8:$B$200,0),MATCH(DG$4,'Volume forecast'!$D$5:$DT$5,0)),0)</f>
        <v>0</v>
      </c>
      <c r="DH26" s="119">
        <f>IFERROR(INDEX('Volume forecast'!$D$8:$DT$200,MATCH($B26,'Volume forecast'!$B$8:$B$200,0),MATCH(DH$4,'Volume forecast'!$D$5:$DT$5,0)),0)</f>
        <v>0</v>
      </c>
      <c r="DI26" s="119">
        <f>IFERROR(INDEX('Volume forecast'!$D$8:$DT$200,MATCH($B26,'Volume forecast'!$B$8:$B$200,0),MATCH(DI$4,'Volume forecast'!$D$5:$DT$5,0)),0)</f>
        <v>0</v>
      </c>
      <c r="DJ26" s="119">
        <f>IFERROR(INDEX('Volume forecast'!$D$8:$DT$200,MATCH($B26,'Volume forecast'!$B$8:$B$200,0),MATCH(DJ$4,'Volume forecast'!$D$5:$DT$5,0)),0)</f>
        <v>0</v>
      </c>
      <c r="DK26" s="119">
        <f>IFERROR(INDEX('Volume forecast'!$D$8:$DT$200,MATCH($B26,'Volume forecast'!$B$8:$B$200,0),MATCH(DK$4,'Volume forecast'!$D$5:$DT$5,0)),0)</f>
        <v>0</v>
      </c>
      <c r="DL26" s="119">
        <f>IFERROR(INDEX('Volume forecast'!$D$8:$DT$200,MATCH($B26,'Volume forecast'!$B$8:$B$200,0),MATCH(DL$4,'Volume forecast'!$D$5:$DT$5,0)),0)</f>
        <v>0</v>
      </c>
      <c r="DM26" s="119">
        <f>IFERROR(INDEX('Volume forecast'!$D$8:$DT$200,MATCH($B26,'Volume forecast'!$B$8:$B$200,0),MATCH(DM$4,'Volume forecast'!$D$5:$DT$5,0)),0)</f>
        <v>0</v>
      </c>
      <c r="DN26" s="119">
        <f>IFERROR(INDEX('Volume forecast'!$D$8:$DT$200,MATCH($B26,'Volume forecast'!$B$8:$B$200,0),MATCH(DN$4,'Volume forecast'!$D$5:$DT$5,0)),0)</f>
        <v>0</v>
      </c>
      <c r="DO26" s="119">
        <f>IFERROR(INDEX('Volume forecast'!$D$8:$DT$200,MATCH($B26,'Volume forecast'!$B$8:$B$200,0),MATCH(DO$4,'Volume forecast'!$D$5:$DT$5,0)),0)</f>
        <v>0</v>
      </c>
      <c r="DP26" s="119">
        <f>IFERROR(INDEX('Volume forecast'!$D$8:$DT$200,MATCH($B26,'Volume forecast'!$B$8:$B$200,0),MATCH(DP$4,'Volume forecast'!$D$5:$DT$5,0)),0)</f>
        <v>0</v>
      </c>
      <c r="DQ26" s="119">
        <f>IFERROR(INDEX('Volume forecast'!$D$8:$DT$200,MATCH($B26,'Volume forecast'!$B$8:$B$200,0),MATCH(DQ$4,'Volume forecast'!$D$5:$DT$5,0)),0)</f>
        <v>0</v>
      </c>
      <c r="DR26" s="119">
        <f>IFERROR(INDEX('Volume forecast'!$D$8:$DT$200,MATCH($B26,'Volume forecast'!$B$8:$B$200,0),MATCH(DR$4,'Volume forecast'!$D$5:$DT$5,0)),0)</f>
        <v>0</v>
      </c>
      <c r="DS26" s="138">
        <f>IFERROR(INDEX('Volume forecast'!$D$8:$DT$200,MATCH($B26,'Volume forecast'!$B$8:$B$200,0),MATCH(DS$4,'Volume forecast'!$D$5:$DT$5,0)),0)</f>
        <v>0</v>
      </c>
      <c r="DT26" s="120">
        <f>IFERROR(INDEX('Volume forecast'!$D$8:$DT$200,MATCH($B26,'Volume forecast'!$B$8:$B$200,0),MATCH(DT$4,'Volume forecast'!$D$5:$DT$5,0)),0)</f>
        <v>0</v>
      </c>
      <c r="DU26" s="119">
        <f>IFERROR(INDEX('Volume forecast'!$D$8:$DT$200,MATCH($B26,'Volume forecast'!$B$8:$B$200,0),MATCH(DU$4,'Volume forecast'!$D$5:$DT$5,0)),0)</f>
        <v>0</v>
      </c>
      <c r="DV26" s="119">
        <f>IFERROR(INDEX('Volume forecast'!$D$8:$DT$200,MATCH($B26,'Volume forecast'!$B$8:$B$200,0),MATCH(DV$4,'Volume forecast'!$D$5:$DT$5,0)),0)</f>
        <v>0</v>
      </c>
      <c r="DW26" s="119">
        <f>IFERROR(INDEX('Volume forecast'!$D$8:$DT$200,MATCH($B26,'Volume forecast'!$B$8:$B$200,0),MATCH(DW$4,'Volume forecast'!$D$5:$DT$5,0)),0)</f>
        <v>0</v>
      </c>
      <c r="DX26" s="119">
        <f>IFERROR(INDEX('Volume forecast'!$D$8:$DT$200,MATCH($B26,'Volume forecast'!$B$8:$B$200,0),MATCH(DX$4,'Volume forecast'!$D$5:$DT$5,0)),0)</f>
        <v>0</v>
      </c>
      <c r="DY26" s="119">
        <f>IFERROR(INDEX('Volume forecast'!$D$8:$DT$200,MATCH($B26,'Volume forecast'!$B$8:$B$200,0),MATCH(DY$4,'Volume forecast'!$D$5:$DT$5,0)),0)</f>
        <v>0</v>
      </c>
      <c r="DZ26" s="119">
        <f>IFERROR(INDEX('Volume forecast'!$D$8:$DT$200,MATCH($B26,'Volume forecast'!$B$8:$B$200,0),MATCH(DZ$4,'Volume forecast'!$D$5:$DT$5,0)),0)</f>
        <v>0</v>
      </c>
      <c r="EA26" s="119">
        <f>IFERROR(INDEX('Volume forecast'!$D$8:$DT$200,MATCH($B26,'Volume forecast'!$B$8:$B$200,0),MATCH(EA$4,'Volume forecast'!$D$5:$DT$5,0)),0)</f>
        <v>0</v>
      </c>
      <c r="EB26" s="119">
        <f>IFERROR(INDEX('Volume forecast'!$D$8:$DT$200,MATCH($B26,'Volume forecast'!$B$8:$B$200,0),MATCH(EB$4,'Volume forecast'!$D$5:$DT$5,0)),0)</f>
        <v>0</v>
      </c>
      <c r="EC26" s="119">
        <f>IFERROR(INDEX('Volume forecast'!$D$8:$DT$200,MATCH($B26,'Volume forecast'!$B$8:$B$200,0),MATCH(EC$4,'Volume forecast'!$D$5:$DT$5,0)),0)</f>
        <v>0</v>
      </c>
      <c r="ED26" s="119">
        <f>IFERROR(INDEX('Volume forecast'!$D$8:$DT$200,MATCH($B26,'Volume forecast'!$B$8:$B$200,0),MATCH(ED$4,'Volume forecast'!$D$5:$DT$5,0)),0)</f>
        <v>0</v>
      </c>
      <c r="EE26" s="119">
        <f>IFERROR(INDEX('Volume forecast'!$D$8:$DT$200,MATCH($B26,'Volume forecast'!$B$8:$B$200,0),MATCH(EE$4,'Volume forecast'!$D$5:$DT$5,0)),0)</f>
        <v>0</v>
      </c>
      <c r="EF26" s="119">
        <f>IFERROR(INDEX('Volume forecast'!$D$8:$DT$200,MATCH($B26,'Volume forecast'!$B$8:$B$200,0),MATCH(EF$4,'Volume forecast'!$D$5:$DT$5,0)),0)</f>
        <v>0</v>
      </c>
      <c r="EG26" s="119">
        <f>IFERROR(INDEX('Volume forecast'!$D$8:$DT$200,MATCH($B26,'Volume forecast'!$B$8:$B$200,0),MATCH(EG$4,'Volume forecast'!$D$5:$DT$5,0)),0)</f>
        <v>0</v>
      </c>
      <c r="EH26" s="119">
        <f>IFERROR(INDEX('Volume forecast'!$D$8:$DT$200,MATCH($B26,'Volume forecast'!$B$8:$B$200,0),MATCH(EH$4,'Volume forecast'!$D$5:$DT$5,0)),0)</f>
        <v>0</v>
      </c>
      <c r="EI26" s="119">
        <f>IFERROR(INDEX('Volume forecast'!$D$8:$DT$200,MATCH($B26,'Volume forecast'!$B$8:$B$200,0),MATCH(EI$4,'Volume forecast'!$D$5:$DT$5,0)),0)</f>
        <v>0</v>
      </c>
      <c r="EJ26" s="138">
        <f>IFERROR(INDEX('Volume forecast'!$D$8:$DT$200,MATCH($B26,'Volume forecast'!$B$8:$B$200,0),MATCH(EJ$4,'Volume forecast'!$D$5:$DT$5,0)),0)</f>
        <v>0</v>
      </c>
      <c r="EK26" s="120">
        <f>IFERROR(INDEX('Volume forecast'!$D$8:$DT$200,MATCH($B26,'Volume forecast'!$B$8:$B$200,0),MATCH(EK$4,'Volume forecast'!$D$5:$DT$5,0)),0)</f>
        <v>0</v>
      </c>
      <c r="EL26" s="119">
        <f>IFERROR(INDEX('Volume forecast'!$D$8:$DT$200,MATCH($B26,'Volume forecast'!$B$8:$B$200,0),MATCH(EL$4,'Volume forecast'!$D$5:$DT$5,0)),0)</f>
        <v>0</v>
      </c>
      <c r="EM26" s="119">
        <f>IFERROR(INDEX('Volume forecast'!$D$8:$DT$200,MATCH($B26,'Volume forecast'!$B$8:$B$200,0),MATCH(EM$4,'Volume forecast'!$D$5:$DT$5,0)),0)</f>
        <v>0</v>
      </c>
      <c r="EN26" s="119">
        <f>IFERROR(INDEX('Volume forecast'!$D$8:$DT$200,MATCH($B26,'Volume forecast'!$B$8:$B$200,0),MATCH(EN$4,'Volume forecast'!$D$5:$DT$5,0)),0)</f>
        <v>0</v>
      </c>
      <c r="EO26" s="119">
        <f>IFERROR(INDEX('Volume forecast'!$D$8:$DT$200,MATCH($B26,'Volume forecast'!$B$8:$B$200,0),MATCH(EO$4,'Volume forecast'!$D$5:$DT$5,0)),0)</f>
        <v>0</v>
      </c>
      <c r="EP26" s="119">
        <f>IFERROR(INDEX('Volume forecast'!$D$8:$DT$200,MATCH($B26,'Volume forecast'!$B$8:$B$200,0),MATCH(EP$4,'Volume forecast'!$D$5:$DT$5,0)),0)</f>
        <v>0</v>
      </c>
      <c r="EQ26" s="119">
        <f>IFERROR(INDEX('Volume forecast'!$D$8:$DT$200,MATCH($B26,'Volume forecast'!$B$8:$B$200,0),MATCH(EQ$4,'Volume forecast'!$D$5:$DT$5,0)),0)</f>
        <v>0</v>
      </c>
      <c r="ER26" s="119">
        <f>IFERROR(INDEX('Volume forecast'!$D$8:$DT$200,MATCH($B26,'Volume forecast'!$B$8:$B$200,0),MATCH(ER$4,'Volume forecast'!$D$5:$DT$5,0)),0)</f>
        <v>0</v>
      </c>
      <c r="ES26" s="119">
        <f>IFERROR(INDEX('Volume forecast'!$D$8:$DT$200,MATCH($B26,'Volume forecast'!$B$8:$B$200,0),MATCH(ES$4,'Volume forecast'!$D$5:$DT$5,0)),0)</f>
        <v>0</v>
      </c>
      <c r="ET26" s="119">
        <f>IFERROR(INDEX('Volume forecast'!$D$8:$DT$200,MATCH($B26,'Volume forecast'!$B$8:$B$200,0),MATCH(ET$4,'Volume forecast'!$D$5:$DT$5,0)),0)</f>
        <v>0</v>
      </c>
      <c r="EU26" s="119">
        <f>IFERROR(INDEX('Volume forecast'!$D$8:$DT$200,MATCH($B26,'Volume forecast'!$B$8:$B$200,0),MATCH(EU$4,'Volume forecast'!$D$5:$DT$5,0)),0)</f>
        <v>0</v>
      </c>
      <c r="EV26" s="119">
        <f>IFERROR(INDEX('Volume forecast'!$D$8:$DT$200,MATCH($B26,'Volume forecast'!$B$8:$B$200,0),MATCH(EV$4,'Volume forecast'!$D$5:$DT$5,0)),0)</f>
        <v>0</v>
      </c>
      <c r="EW26" s="119">
        <f>IFERROR(INDEX('Volume forecast'!$D$8:$DT$200,MATCH($B26,'Volume forecast'!$B$8:$B$200,0),MATCH(EW$4,'Volume forecast'!$D$5:$DT$5,0)),0)</f>
        <v>0</v>
      </c>
      <c r="EX26" s="119">
        <f>IFERROR(INDEX('Volume forecast'!$D$8:$DT$200,MATCH($B26,'Volume forecast'!$B$8:$B$200,0),MATCH(EX$4,'Volume forecast'!$D$5:$DT$5,0)),0)</f>
        <v>0</v>
      </c>
      <c r="EY26" s="119">
        <f>IFERROR(INDEX('Volume forecast'!$D$8:$DT$200,MATCH($B26,'Volume forecast'!$B$8:$B$200,0),MATCH(EY$4,'Volume forecast'!$D$5:$DT$5,0)),0)</f>
        <v>0</v>
      </c>
      <c r="EZ26" s="119">
        <f>IFERROR(INDEX('Volume forecast'!$D$8:$DT$200,MATCH($B26,'Volume forecast'!$B$8:$B$200,0),MATCH(EZ$4,'Volume forecast'!$D$5:$DT$5,0)),0)</f>
        <v>0</v>
      </c>
      <c r="FA26" s="138">
        <f>IFERROR(INDEX('Volume forecast'!$D$8:$DT$200,MATCH($B26,'Volume forecast'!$B$8:$B$200,0),MATCH(FA$4,'Volume forecast'!$D$5:$DT$5,0)),0)</f>
        <v>0</v>
      </c>
      <c r="FB26" s="120">
        <f>IFERROR(INDEX('Volume forecast'!$D$8:$DT$200,MATCH($B26,'Volume forecast'!$B$8:$B$200,0),MATCH(FB$4,'Volume forecast'!$D$5:$DT$5,0)),0)</f>
        <v>0</v>
      </c>
      <c r="FC26" s="119">
        <f>IFERROR(INDEX('Volume forecast'!$D$8:$DT$200,MATCH($B26,'Volume forecast'!$B$8:$B$200,0),MATCH(FC$4,'Volume forecast'!$D$5:$DT$5,0)),0)</f>
        <v>0</v>
      </c>
      <c r="FD26" s="119">
        <f>IFERROR(INDEX('Volume forecast'!$D$8:$DT$200,MATCH($B26,'Volume forecast'!$B$8:$B$200,0),MATCH(FD$4,'Volume forecast'!$D$5:$DT$5,0)),0)</f>
        <v>0</v>
      </c>
      <c r="FE26" s="119">
        <f>IFERROR(INDEX('Volume forecast'!$D$8:$DT$200,MATCH($B26,'Volume forecast'!$B$8:$B$200,0),MATCH(FE$4,'Volume forecast'!$D$5:$DT$5,0)),0)</f>
        <v>0</v>
      </c>
      <c r="FF26" s="119">
        <f>IFERROR(INDEX('Volume forecast'!$D$8:$DT$200,MATCH($B26,'Volume forecast'!$B$8:$B$200,0),MATCH(FF$4,'Volume forecast'!$D$5:$DT$5,0)),0)</f>
        <v>0</v>
      </c>
      <c r="FG26" s="119">
        <f>IFERROR(INDEX('Volume forecast'!$D$8:$DT$200,MATCH($B26,'Volume forecast'!$B$8:$B$200,0),MATCH(FG$4,'Volume forecast'!$D$5:$DT$5,0)),0)</f>
        <v>0</v>
      </c>
      <c r="FH26" s="119">
        <f>IFERROR(INDEX('Volume forecast'!$D$8:$DT$200,MATCH($B26,'Volume forecast'!$B$8:$B$200,0),MATCH(FH$4,'Volume forecast'!$D$5:$DT$5,0)),0)</f>
        <v>0</v>
      </c>
      <c r="FI26" s="119">
        <f>IFERROR(INDEX('Volume forecast'!$D$8:$DT$200,MATCH($B26,'Volume forecast'!$B$8:$B$200,0),MATCH(FI$4,'Volume forecast'!$D$5:$DT$5,0)),0)</f>
        <v>0</v>
      </c>
      <c r="FJ26" s="119">
        <f>IFERROR(INDEX('Volume forecast'!$D$8:$DT$200,MATCH($B26,'Volume forecast'!$B$8:$B$200,0),MATCH(FJ$4,'Volume forecast'!$D$5:$DT$5,0)),0)</f>
        <v>0</v>
      </c>
      <c r="FK26" s="119">
        <f>IFERROR(INDEX('Volume forecast'!$D$8:$DT$200,MATCH($B26,'Volume forecast'!$B$8:$B$200,0),MATCH(FK$4,'Volume forecast'!$D$5:$DT$5,0)),0)</f>
        <v>0</v>
      </c>
      <c r="FL26" s="119">
        <f>IFERROR(INDEX('Volume forecast'!$D$8:$DT$200,MATCH($B26,'Volume forecast'!$B$8:$B$200,0),MATCH(FL$4,'Volume forecast'!$D$5:$DT$5,0)),0)</f>
        <v>0</v>
      </c>
      <c r="FM26" s="119">
        <f>IFERROR(INDEX('Volume forecast'!$D$8:$DT$200,MATCH($B26,'Volume forecast'!$B$8:$B$200,0),MATCH(FM$4,'Volume forecast'!$D$5:$DT$5,0)),0)</f>
        <v>0</v>
      </c>
      <c r="FN26" s="119">
        <f>IFERROR(INDEX('Volume forecast'!$D$8:$DT$200,MATCH($B26,'Volume forecast'!$B$8:$B$200,0),MATCH(FN$4,'Volume forecast'!$D$5:$DT$5,0)),0)</f>
        <v>0</v>
      </c>
      <c r="FO26" s="119">
        <f>IFERROR(INDEX('Volume forecast'!$D$8:$DT$200,MATCH($B26,'Volume forecast'!$B$8:$B$200,0),MATCH(FO$4,'Volume forecast'!$D$5:$DT$5,0)),0)</f>
        <v>0</v>
      </c>
      <c r="FP26" s="119">
        <f>IFERROR(INDEX('Volume forecast'!$D$8:$DT$200,MATCH($B26,'Volume forecast'!$B$8:$B$200,0),MATCH(FP$4,'Volume forecast'!$D$5:$DT$5,0)),0)</f>
        <v>0</v>
      </c>
      <c r="FQ26" s="119">
        <f>IFERROR(INDEX('Volume forecast'!$D$8:$DT$200,MATCH($B26,'Volume forecast'!$B$8:$B$200,0),MATCH(FQ$4,'Volume forecast'!$D$5:$DT$5,0)),0)</f>
        <v>0</v>
      </c>
      <c r="FR26" s="138">
        <f>IFERROR(INDEX('Volume forecast'!$D$8:$DT$200,MATCH($B26,'Volume forecast'!$B$8:$B$200,0),MATCH(FR$4,'Volume forecast'!$D$5:$DT$5,0)),0)</f>
        <v>0</v>
      </c>
      <c r="FS26" s="83">
        <f t="shared" si="23"/>
        <v>0</v>
      </c>
      <c r="FT26" s="82">
        <f t="shared" si="7"/>
        <v>0</v>
      </c>
      <c r="FU26" s="82">
        <f t="shared" si="8"/>
        <v>0</v>
      </c>
      <c r="FV26" s="82">
        <f t="shared" si="9"/>
        <v>0</v>
      </c>
      <c r="FW26" s="82">
        <f t="shared" si="10"/>
        <v>0</v>
      </c>
      <c r="FX26" s="82">
        <f t="shared" si="11"/>
        <v>0</v>
      </c>
      <c r="FY26" s="82">
        <f t="shared" si="12"/>
        <v>0</v>
      </c>
      <c r="FZ26" s="82">
        <f t="shared" si="13"/>
        <v>0</v>
      </c>
      <c r="GA26" s="82">
        <f t="shared" si="14"/>
        <v>0</v>
      </c>
      <c r="GB26" s="82">
        <f t="shared" si="15"/>
        <v>0</v>
      </c>
      <c r="GC26" s="82">
        <f t="shared" si="16"/>
        <v>0</v>
      </c>
      <c r="GD26" s="82">
        <f t="shared" si="17"/>
        <v>0</v>
      </c>
      <c r="GE26" s="82">
        <f t="shared" si="18"/>
        <v>690.43177275723133</v>
      </c>
      <c r="GF26" s="82">
        <f t="shared" si="19"/>
        <v>696.39086260301406</v>
      </c>
      <c r="GG26" s="82">
        <f t="shared" si="20"/>
        <v>707.43036202156679</v>
      </c>
      <c r="GH26" s="82">
        <f t="shared" si="21"/>
        <v>728.31668938085954</v>
      </c>
      <c r="GI26" s="82">
        <f t="shared" si="22"/>
        <v>743.12493025572849</v>
      </c>
      <c r="GJ26" s="84">
        <f t="shared" si="24"/>
        <v>21</v>
      </c>
    </row>
    <row r="27" spans="1:192" s="186" customFormat="1" ht="13" x14ac:dyDescent="0.3">
      <c r="A27" s="177" t="str">
        <f>IF(ISNUMBER(SEARCH("low",'Volume forecast'!$A28)),"LV",IF(ISNUMBER(SEARCH("high",'Volume forecast'!$A28)),"HV",IF(ISNUMBER(SEARCH("sub",'Volume forecast'!$A28)),"ST","Unmetered")))</f>
        <v>HV</v>
      </c>
      <c r="B27" s="178" t="str">
        <f>'Volume forecast'!B28</f>
        <v>EA360</v>
      </c>
      <c r="C27" s="177" t="str">
        <f>'Volume forecast'!C28</f>
        <v>HV Connection (Standby Tariff)</v>
      </c>
      <c r="D27" s="179" t="s">
        <v>137</v>
      </c>
      <c r="E27" s="180">
        <f>IFERROR(INDEX('Volume forecast'!$D$8:$DT$200,MATCH($B27,'Volume forecast'!$B$8:$B$200,0),MATCH(E$4,'Volume forecast'!$D$5:$DT$5,0)),0)</f>
        <v>0</v>
      </c>
      <c r="F27" s="180">
        <f>IFERROR(INDEX('Volume forecast'!$D$8:$DT$200,MATCH($B27,'Volume forecast'!$B$8:$B$200,0),MATCH(F$4,'Volume forecast'!$D$5:$DT$5,0)),0)</f>
        <v>0</v>
      </c>
      <c r="G27" s="180">
        <f>IFERROR(INDEX('Volume forecast'!$D$8:$DT$200,MATCH($B27,'Volume forecast'!$B$8:$B$200,0),MATCH(G$4,'Volume forecast'!$D$5:$DT$5,0)),0)</f>
        <v>0</v>
      </c>
      <c r="H27" s="180">
        <f>IFERROR(INDEX('Volume forecast'!$D$8:$DT$200,MATCH($B27,'Volume forecast'!$B$8:$B$200,0),MATCH(H$4,'Volume forecast'!$D$5:$DT$5,0)),0)</f>
        <v>0</v>
      </c>
      <c r="I27" s="180">
        <f>IFERROR(INDEX('Volume forecast'!$D$8:$DT$200,MATCH($B27,'Volume forecast'!$B$8:$B$200,0),MATCH(I$4,'Volume forecast'!$D$5:$DT$5,0)),0)</f>
        <v>0</v>
      </c>
      <c r="J27" s="180">
        <f>IFERROR(INDEX('Volume forecast'!$D$8:$DT$200,MATCH($B27,'Volume forecast'!$B$8:$B$200,0),MATCH(J$4,'Volume forecast'!$D$5:$DT$5,0)),0)</f>
        <v>0</v>
      </c>
      <c r="K27" s="180">
        <f>IFERROR(INDEX('Volume forecast'!$D$8:$DT$200,MATCH($B27,'Volume forecast'!$B$8:$B$200,0),MATCH(K$4,'Volume forecast'!$D$5:$DT$5,0)),0)</f>
        <v>0</v>
      </c>
      <c r="L27" s="180">
        <f>IFERROR(INDEX('Volume forecast'!$D$8:$DT$200,MATCH($B27,'Volume forecast'!$B$8:$B$200,0),MATCH(L$4,'Volume forecast'!$D$5:$DT$5,0)),0)</f>
        <v>0</v>
      </c>
      <c r="M27" s="180">
        <f>IFERROR(INDEX('Volume forecast'!$D$8:$DT$200,MATCH($B27,'Volume forecast'!$B$8:$B$200,0),MATCH(M$4,'Volume forecast'!$D$5:$DT$5,0)),0)</f>
        <v>0</v>
      </c>
      <c r="N27" s="180">
        <f>IFERROR(INDEX('Volume forecast'!$D$8:$DT$200,MATCH($B27,'Volume forecast'!$B$8:$B$200,0),MATCH(N$4,'Volume forecast'!$D$5:$DT$5,0)),0)</f>
        <v>0</v>
      </c>
      <c r="O27" s="180">
        <f>IFERROR(INDEX('Volume forecast'!$D$8:$DT$200,MATCH($B27,'Volume forecast'!$B$8:$B$200,0),MATCH(O$4,'Volume forecast'!$D$5:$DT$5,0)),0)</f>
        <v>0</v>
      </c>
      <c r="P27" s="180">
        <f>IFERROR(INDEX('Volume forecast'!$D$8:$DT$200,MATCH($B27,'Volume forecast'!$B$8:$B$200,0),MATCH(P$4,'Volume forecast'!$D$5:$DT$5,0)),0)</f>
        <v>0</v>
      </c>
      <c r="Q27" s="180">
        <f>IFERROR(INDEX('Volume forecast'!$D$8:$DT$200,MATCH($B27,'Volume forecast'!$B$8:$B$200,0),MATCH(Q$4,'Volume forecast'!$D$5:$DT$5,0)),0)</f>
        <v>7.0000303686817382</v>
      </c>
      <c r="R27" s="180">
        <f>IFERROR(INDEX('Volume forecast'!$D$8:$DT$200,MATCH($B27,'Volume forecast'!$B$8:$B$200,0),MATCH(R$4,'Volume forecast'!$D$5:$DT$5,0)),0)</f>
        <v>7.0000303686817382</v>
      </c>
      <c r="S27" s="180">
        <f>IFERROR(INDEX('Volume forecast'!$D$8:$DT$200,MATCH($B27,'Volume forecast'!$B$8:$B$200,0),MATCH(S$4,'Volume forecast'!$D$5:$DT$5,0)),0)</f>
        <v>7.0000303686817382</v>
      </c>
      <c r="T27" s="180">
        <f>IFERROR(INDEX('Volume forecast'!$D$8:$DT$200,MATCH($B27,'Volume forecast'!$B$8:$B$200,0),MATCH(T$4,'Volume forecast'!$D$5:$DT$5,0)),0)</f>
        <v>7.0000303686817382</v>
      </c>
      <c r="U27" s="181">
        <f>IFERROR(INDEX('Volume forecast'!$D$8:$DT$200,MATCH($B27,'Volume forecast'!$B$8:$B$200,0),MATCH(U$4,'Volume forecast'!$D$5:$DT$5,0)),0)</f>
        <v>7.0000303686817382</v>
      </c>
      <c r="V27" s="182">
        <f>IFERROR(INDEX('Volume forecast'!$D$8:$DT$200,MATCH($B27,'Volume forecast'!$B$8:$B$200,0),MATCH(V$4,'Volume forecast'!$D$5:$DT$5,0)),0)</f>
        <v>0</v>
      </c>
      <c r="W27" s="180">
        <f>IFERROR(INDEX('Volume forecast'!$D$8:$DT$200,MATCH($B27,'Volume forecast'!$B$8:$B$200,0),MATCH(W$4,'Volume forecast'!$D$5:$DT$5,0)),0)</f>
        <v>0</v>
      </c>
      <c r="X27" s="180">
        <f>IFERROR(INDEX('Volume forecast'!$D$8:$DT$200,MATCH($B27,'Volume forecast'!$B$8:$B$200,0),MATCH(X$4,'Volume forecast'!$D$5:$DT$5,0)),0)</f>
        <v>0</v>
      </c>
      <c r="Y27" s="180">
        <f>IFERROR(INDEX('Volume forecast'!$D$8:$DT$200,MATCH($B27,'Volume forecast'!$B$8:$B$200,0),MATCH(Y$4,'Volume forecast'!$D$5:$DT$5,0)),0)</f>
        <v>0</v>
      </c>
      <c r="Z27" s="180">
        <f>IFERROR(INDEX('Volume forecast'!$D$8:$DT$200,MATCH($B27,'Volume forecast'!$B$8:$B$200,0),MATCH(Z$4,'Volume forecast'!$D$5:$DT$5,0)),0)</f>
        <v>0</v>
      </c>
      <c r="AA27" s="180">
        <f>IFERROR(INDEX('Volume forecast'!$D$8:$DT$200,MATCH($B27,'Volume forecast'!$B$8:$B$200,0),MATCH(AA$4,'Volume forecast'!$D$5:$DT$5,0)),0)</f>
        <v>0</v>
      </c>
      <c r="AB27" s="180">
        <f>IFERROR(INDEX('Volume forecast'!$D$8:$DT$200,MATCH($B27,'Volume forecast'!$B$8:$B$200,0),MATCH(AB$4,'Volume forecast'!$D$5:$DT$5,0)),0)</f>
        <v>0</v>
      </c>
      <c r="AC27" s="180">
        <f>IFERROR(INDEX('Volume forecast'!$D$8:$DT$200,MATCH($B27,'Volume forecast'!$B$8:$B$200,0),MATCH(AC$4,'Volume forecast'!$D$5:$DT$5,0)),0)</f>
        <v>0</v>
      </c>
      <c r="AD27" s="180">
        <f>IFERROR(INDEX('Volume forecast'!$D$8:$DT$200,MATCH($B27,'Volume forecast'!$B$8:$B$200,0),MATCH(AD$4,'Volume forecast'!$D$5:$DT$5,0)),0)</f>
        <v>0</v>
      </c>
      <c r="AE27" s="180">
        <f>IFERROR(INDEX('Volume forecast'!$D$8:$DT$200,MATCH($B27,'Volume forecast'!$B$8:$B$200,0),MATCH(AE$4,'Volume forecast'!$D$5:$DT$5,0)),0)</f>
        <v>0</v>
      </c>
      <c r="AF27" s="180">
        <f>IFERROR(INDEX('Volume forecast'!$D$8:$DT$200,MATCH($B27,'Volume forecast'!$B$8:$B$200,0),MATCH(AF$4,'Volume forecast'!$D$5:$DT$5,0)),0)</f>
        <v>0</v>
      </c>
      <c r="AG27" s="180">
        <f>IFERROR(INDEX('Volume forecast'!$D$8:$DT$200,MATCH($B27,'Volume forecast'!$B$8:$B$200,0),MATCH(AG$4,'Volume forecast'!$D$5:$DT$5,0)),0)</f>
        <v>0</v>
      </c>
      <c r="AH27" s="180">
        <f>IFERROR(INDEX('Volume forecast'!$D$8:$DT$200,MATCH($B27,'Volume forecast'!$B$8:$B$200,0),MATCH(AH$4,'Volume forecast'!$D$5:$DT$5,0)),0)</f>
        <v>14.999559591778743</v>
      </c>
      <c r="AI27" s="180">
        <f>IFERROR(INDEX('Volume forecast'!$D$8:$DT$200,MATCH($B27,'Volume forecast'!$B$8:$B$200,0),MATCH(AI$4,'Volume forecast'!$D$5:$DT$5,0)),0)</f>
        <v>15.99830442181263</v>
      </c>
      <c r="AJ27" s="180">
        <f>IFERROR(INDEX('Volume forecast'!$D$8:$DT$200,MATCH($B27,'Volume forecast'!$B$8:$B$200,0),MATCH(AJ$4,'Volume forecast'!$D$5:$DT$5,0)),0)</f>
        <v>17.338648991069064</v>
      </c>
      <c r="AK27" s="180">
        <f>IFERROR(INDEX('Volume forecast'!$D$8:$DT$200,MATCH($B27,'Volume forecast'!$B$8:$B$200,0),MATCH(AK$4,'Volume forecast'!$D$5:$DT$5,0)),0)</f>
        <v>19.203376440077342</v>
      </c>
      <c r="AL27" s="181">
        <f>IFERROR(INDEX('Volume forecast'!$D$8:$DT$200,MATCH($B27,'Volume forecast'!$B$8:$B$200,0),MATCH(AL$4,'Volume forecast'!$D$5:$DT$5,0)),0)</f>
        <v>20.77521766617485</v>
      </c>
      <c r="AM27" s="182">
        <f>IFERROR(INDEX('Volume forecast'!$D$8:$DT$200,MATCH($B27,'Volume forecast'!$B$8:$B$200,0),MATCH(AM$4,'Volume forecast'!$D$5:$DT$5,0)),0)</f>
        <v>0</v>
      </c>
      <c r="AN27" s="180">
        <f>IFERROR(INDEX('Volume forecast'!$D$8:$DT$200,MATCH($B27,'Volume forecast'!$B$8:$B$200,0),MATCH(AN$4,'Volume forecast'!$D$5:$DT$5,0)),0)</f>
        <v>0</v>
      </c>
      <c r="AO27" s="180">
        <f>IFERROR(INDEX('Volume forecast'!$D$8:$DT$200,MATCH($B27,'Volume forecast'!$B$8:$B$200,0),MATCH(AO$4,'Volume forecast'!$D$5:$DT$5,0)),0)</f>
        <v>0</v>
      </c>
      <c r="AP27" s="180">
        <f>IFERROR(INDEX('Volume forecast'!$D$8:$DT$200,MATCH($B27,'Volume forecast'!$B$8:$B$200,0),MATCH(AP$4,'Volume forecast'!$D$5:$DT$5,0)),0)</f>
        <v>0</v>
      </c>
      <c r="AQ27" s="180">
        <f>IFERROR(INDEX('Volume forecast'!$D$8:$DT$200,MATCH($B27,'Volume forecast'!$B$8:$B$200,0),MATCH(AQ$4,'Volume forecast'!$D$5:$DT$5,0)),0)</f>
        <v>0</v>
      </c>
      <c r="AR27" s="180">
        <f>IFERROR(INDEX('Volume forecast'!$D$8:$DT$200,MATCH($B27,'Volume forecast'!$B$8:$B$200,0),MATCH(AR$4,'Volume forecast'!$D$5:$DT$5,0)),0)</f>
        <v>0</v>
      </c>
      <c r="AS27" s="180">
        <f>IFERROR(INDEX('Volume forecast'!$D$8:$DT$200,MATCH($B27,'Volume forecast'!$B$8:$B$200,0),MATCH(AS$4,'Volume forecast'!$D$5:$DT$5,0)),0)</f>
        <v>0</v>
      </c>
      <c r="AT27" s="180">
        <f>IFERROR(INDEX('Volume forecast'!$D$8:$DT$200,MATCH($B27,'Volume forecast'!$B$8:$B$200,0),MATCH(AT$4,'Volume forecast'!$D$5:$DT$5,0)),0)</f>
        <v>0</v>
      </c>
      <c r="AU27" s="180">
        <f>IFERROR(INDEX('Volume forecast'!$D$8:$DT$200,MATCH($B27,'Volume forecast'!$B$8:$B$200,0),MATCH(AU$4,'Volume forecast'!$D$5:$DT$5,0)),0)</f>
        <v>0</v>
      </c>
      <c r="AV27" s="180">
        <f>IFERROR(INDEX('Volume forecast'!$D$8:$DT$200,MATCH($B27,'Volume forecast'!$B$8:$B$200,0),MATCH(AV$4,'Volume forecast'!$D$5:$DT$5,0)),0)</f>
        <v>0</v>
      </c>
      <c r="AW27" s="180">
        <f>IFERROR(INDEX('Volume forecast'!$D$8:$DT$200,MATCH($B27,'Volume forecast'!$B$8:$B$200,0),MATCH(AW$4,'Volume forecast'!$D$5:$DT$5,0)),0)</f>
        <v>0</v>
      </c>
      <c r="AX27" s="180">
        <f>IFERROR(INDEX('Volume forecast'!$D$8:$DT$200,MATCH($B27,'Volume forecast'!$B$8:$B$200,0),MATCH(AX$4,'Volume forecast'!$D$5:$DT$5,0)),0)</f>
        <v>0</v>
      </c>
      <c r="AY27" s="180">
        <f>IFERROR(INDEX('Volume forecast'!$D$8:$DT$200,MATCH($B27,'Volume forecast'!$B$8:$B$200,0),MATCH(AY$4,'Volume forecast'!$D$5:$DT$5,0)),0)</f>
        <v>54.991449321003948</v>
      </c>
      <c r="AZ27" s="180">
        <f>IFERROR(INDEX('Volume forecast'!$D$8:$DT$200,MATCH($B27,'Volume forecast'!$B$8:$B$200,0),MATCH(AZ$4,'Volume forecast'!$D$5:$DT$5,0)),0)</f>
        <v>58.65305187469</v>
      </c>
      <c r="BA27" s="180">
        <f>IFERROR(INDEX('Volume forecast'!$D$8:$DT$200,MATCH($B27,'Volume forecast'!$B$8:$B$200,0),MATCH(BA$4,'Volume forecast'!$D$5:$DT$5,0)),0)</f>
        <v>63.567028848610434</v>
      </c>
      <c r="BB27" s="180">
        <f>IFERROR(INDEX('Volume forecast'!$D$8:$DT$200,MATCH($B27,'Volume forecast'!$B$8:$B$200,0),MATCH(BB$4,'Volume forecast'!$D$5:$DT$5,0)),0)</f>
        <v>70.403500571808763</v>
      </c>
      <c r="BC27" s="181">
        <f>IFERROR(INDEX('Volume forecast'!$D$8:$DT$200,MATCH($B27,'Volume forecast'!$B$8:$B$200,0),MATCH(BC$4,'Volume forecast'!$D$5:$DT$5,0)),0)</f>
        <v>76.166191575948815</v>
      </c>
      <c r="BD27" s="182">
        <f>IFERROR(INDEX('Volume forecast'!$D$8:$DT$200,MATCH($B27,'Volume forecast'!$B$8:$B$200,0),MATCH(BD$4,'Volume forecast'!$D$5:$DT$5,0)),0)</f>
        <v>0</v>
      </c>
      <c r="BE27" s="180">
        <f>IFERROR(INDEX('Volume forecast'!$D$8:$DT$200,MATCH($B27,'Volume forecast'!$B$8:$B$200,0),MATCH(BE$4,'Volume forecast'!$D$5:$DT$5,0)),0)</f>
        <v>0</v>
      </c>
      <c r="BF27" s="180">
        <f>IFERROR(INDEX('Volume forecast'!$D$8:$DT$200,MATCH($B27,'Volume forecast'!$B$8:$B$200,0),MATCH(BF$4,'Volume forecast'!$D$5:$DT$5,0)),0)</f>
        <v>0</v>
      </c>
      <c r="BG27" s="180">
        <f>IFERROR(INDEX('Volume forecast'!$D$8:$DT$200,MATCH($B27,'Volume forecast'!$B$8:$B$200,0),MATCH(BG$4,'Volume forecast'!$D$5:$DT$5,0)),0)</f>
        <v>0</v>
      </c>
      <c r="BH27" s="180">
        <f>IFERROR(INDEX('Volume forecast'!$D$8:$DT$200,MATCH($B27,'Volume forecast'!$B$8:$B$200,0),MATCH(BH$4,'Volume forecast'!$D$5:$DT$5,0)),0)</f>
        <v>0</v>
      </c>
      <c r="BI27" s="180">
        <f>IFERROR(INDEX('Volume forecast'!$D$8:$DT$200,MATCH($B27,'Volume forecast'!$B$8:$B$200,0),MATCH(BI$4,'Volume forecast'!$D$5:$DT$5,0)),0)</f>
        <v>0</v>
      </c>
      <c r="BJ27" s="180">
        <f>IFERROR(INDEX('Volume forecast'!$D$8:$DT$200,MATCH($B27,'Volume forecast'!$B$8:$B$200,0),MATCH(BJ$4,'Volume forecast'!$D$5:$DT$5,0)),0)</f>
        <v>0</v>
      </c>
      <c r="BK27" s="180">
        <f>IFERROR(INDEX('Volume forecast'!$D$8:$DT$200,MATCH($B27,'Volume forecast'!$B$8:$B$200,0),MATCH(BK$4,'Volume forecast'!$D$5:$DT$5,0)),0)</f>
        <v>0</v>
      </c>
      <c r="BL27" s="180">
        <f>IFERROR(INDEX('Volume forecast'!$D$8:$DT$200,MATCH($B27,'Volume forecast'!$B$8:$B$200,0),MATCH(BL$4,'Volume forecast'!$D$5:$DT$5,0)),0)</f>
        <v>0</v>
      </c>
      <c r="BM27" s="180">
        <f>IFERROR(INDEX('Volume forecast'!$D$8:$DT$200,MATCH($B27,'Volume forecast'!$B$8:$B$200,0),MATCH(BM$4,'Volume forecast'!$D$5:$DT$5,0)),0)</f>
        <v>0</v>
      </c>
      <c r="BN27" s="180">
        <f>IFERROR(INDEX('Volume forecast'!$D$8:$DT$200,MATCH($B27,'Volume forecast'!$B$8:$B$200,0),MATCH(BN$4,'Volume forecast'!$D$5:$DT$5,0)),0)</f>
        <v>0</v>
      </c>
      <c r="BO27" s="180">
        <f>IFERROR(INDEX('Volume forecast'!$D$8:$DT$200,MATCH($B27,'Volume forecast'!$B$8:$B$200,0),MATCH(BO$4,'Volume forecast'!$D$5:$DT$5,0)),0)</f>
        <v>0</v>
      </c>
      <c r="BP27" s="180">
        <f>IFERROR(INDEX('Volume forecast'!$D$8:$DT$200,MATCH($B27,'Volume forecast'!$B$8:$B$200,0),MATCH(BP$4,'Volume forecast'!$D$5:$DT$5,0)),0)</f>
        <v>74.863377955094336</v>
      </c>
      <c r="BQ27" s="180">
        <f>IFERROR(INDEX('Volume forecast'!$D$8:$DT$200,MATCH($B27,'Volume forecast'!$B$8:$B$200,0),MATCH(BQ$4,'Volume forecast'!$D$5:$DT$5,0)),0)</f>
        <v>79.848151756886793</v>
      </c>
      <c r="BR27" s="180">
        <f>IFERROR(INDEX('Volume forecast'!$D$8:$DT$200,MATCH($B27,'Volume forecast'!$B$8:$B$200,0),MATCH(BR$4,'Volume forecast'!$D$5:$DT$5,0)),0)</f>
        <v>86.537862975694864</v>
      </c>
      <c r="BS27" s="180">
        <f>IFERROR(INDEX('Volume forecast'!$D$8:$DT$200,MATCH($B27,'Volume forecast'!$B$8:$B$200,0),MATCH(BS$4,'Volume forecast'!$D$5:$DT$5,0)),0)</f>
        <v>95.844789285375342</v>
      </c>
      <c r="BT27" s="181">
        <f>IFERROR(INDEX('Volume forecast'!$D$8:$DT$200,MATCH($B27,'Volume forecast'!$B$8:$B$200,0),MATCH(BT$4,'Volume forecast'!$D$5:$DT$5,0)),0)</f>
        <v>103.68990920871185</v>
      </c>
      <c r="BU27" s="182">
        <f>IFERROR(INDEX('Volume forecast'!$D$8:$DT$200,MATCH($B27,'Volume forecast'!$B$8:$B$200,0),MATCH(BU$4,'Volume forecast'!$D$5:$DT$5,0)),0)</f>
        <v>0</v>
      </c>
      <c r="BV27" s="180">
        <f>IFERROR(INDEX('Volume forecast'!$D$8:$DT$200,MATCH($B27,'Volume forecast'!$B$8:$B$200,0),MATCH(BV$4,'Volume forecast'!$D$5:$DT$5,0)),0)</f>
        <v>0</v>
      </c>
      <c r="BW27" s="180">
        <f>IFERROR(INDEX('Volume forecast'!$D$8:$DT$200,MATCH($B27,'Volume forecast'!$B$8:$B$200,0),MATCH(BW$4,'Volume forecast'!$D$5:$DT$5,0)),0)</f>
        <v>0</v>
      </c>
      <c r="BX27" s="180">
        <f>IFERROR(INDEX('Volume forecast'!$D$8:$DT$200,MATCH($B27,'Volume forecast'!$B$8:$B$200,0),MATCH(BX$4,'Volume forecast'!$D$5:$DT$5,0)),0)</f>
        <v>0</v>
      </c>
      <c r="BY27" s="180">
        <f>IFERROR(INDEX('Volume forecast'!$D$8:$DT$200,MATCH($B27,'Volume forecast'!$B$8:$B$200,0),MATCH(BY$4,'Volume forecast'!$D$5:$DT$5,0)),0)</f>
        <v>0</v>
      </c>
      <c r="BZ27" s="180">
        <f>IFERROR(INDEX('Volume forecast'!$D$8:$DT$200,MATCH($B27,'Volume forecast'!$B$8:$B$200,0),MATCH(BZ$4,'Volume forecast'!$D$5:$DT$5,0)),0)</f>
        <v>0</v>
      </c>
      <c r="CA27" s="180">
        <f>IFERROR(INDEX('Volume forecast'!$D$8:$DT$200,MATCH($B27,'Volume forecast'!$B$8:$B$200,0),MATCH(CA$4,'Volume forecast'!$D$5:$DT$5,0)),0)</f>
        <v>0</v>
      </c>
      <c r="CB27" s="180">
        <f>IFERROR(INDEX('Volume forecast'!$D$8:$DT$200,MATCH($B27,'Volume forecast'!$B$8:$B$200,0),MATCH(CB$4,'Volume forecast'!$D$5:$DT$5,0)),0)</f>
        <v>0</v>
      </c>
      <c r="CC27" s="180">
        <f>IFERROR(INDEX('Volume forecast'!$D$8:$DT$200,MATCH($B27,'Volume forecast'!$B$8:$B$200,0),MATCH(CC$4,'Volume forecast'!$D$5:$DT$5,0)),0)</f>
        <v>0</v>
      </c>
      <c r="CD27" s="180">
        <f>IFERROR(INDEX('Volume forecast'!$D$8:$DT$200,MATCH($B27,'Volume forecast'!$B$8:$B$200,0),MATCH(CD$4,'Volume forecast'!$D$5:$DT$5,0)),0)</f>
        <v>0</v>
      </c>
      <c r="CE27" s="180">
        <f>IFERROR(INDEX('Volume forecast'!$D$8:$DT$200,MATCH($B27,'Volume forecast'!$B$8:$B$200,0),MATCH(CE$4,'Volume forecast'!$D$5:$DT$5,0)),0)</f>
        <v>0</v>
      </c>
      <c r="CF27" s="180">
        <f>IFERROR(INDEX('Volume forecast'!$D$8:$DT$200,MATCH($B27,'Volume forecast'!$B$8:$B$200,0),MATCH(CF$4,'Volume forecast'!$D$5:$DT$5,0)),0)</f>
        <v>0</v>
      </c>
      <c r="CG27" s="180">
        <f>IFERROR(INDEX('Volume forecast'!$D$8:$DT$200,MATCH($B27,'Volume forecast'!$B$8:$B$200,0),MATCH(CG$4,'Volume forecast'!$D$5:$DT$5,0)),0)</f>
        <v>21948.071575426242</v>
      </c>
      <c r="CH27" s="180">
        <f>IFERROR(INDEX('Volume forecast'!$D$8:$DT$200,MATCH($B27,'Volume forecast'!$B$8:$B$200,0),MATCH(CH$4,'Volume forecast'!$D$5:$DT$5,0)),0)</f>
        <v>23409.482684268747</v>
      </c>
      <c r="CI27" s="180">
        <f>IFERROR(INDEX('Volume forecast'!$D$8:$DT$200,MATCH($B27,'Volume forecast'!$B$8:$B$200,0),MATCH(CI$4,'Volume forecast'!$D$5:$DT$5,0)),0)</f>
        <v>25370.738837275931</v>
      </c>
      <c r="CJ27" s="180">
        <f>IFERROR(INDEX('Volume forecast'!$D$8:$DT$200,MATCH($B27,'Volume forecast'!$B$8:$B$200,0),MATCH(CJ$4,'Volume forecast'!$D$5:$DT$5,0)),0)</f>
        <v>28099.29705054027</v>
      </c>
      <c r="CK27" s="181">
        <f>IFERROR(INDEX('Volume forecast'!$D$8:$DT$200,MATCH($B27,'Volume forecast'!$B$8:$B$200,0),MATCH(CK$4,'Volume forecast'!$D$5:$DT$5,0)),0)</f>
        <v>30399.290161971534</v>
      </c>
      <c r="CL27" s="182">
        <f>IFERROR(INDEX('Volume forecast'!$D$8:$DT$200,MATCH($B27,'Volume forecast'!$B$8:$B$200,0),MATCH(CL$4,'Volume forecast'!$D$5:$DT$5,0)),0)</f>
        <v>0</v>
      </c>
      <c r="CM27" s="180">
        <f>IFERROR(INDEX('Volume forecast'!$D$8:$DT$200,MATCH($B27,'Volume forecast'!$B$8:$B$200,0),MATCH(CM$4,'Volume forecast'!$D$5:$DT$5,0)),0)</f>
        <v>0</v>
      </c>
      <c r="CN27" s="180">
        <f>IFERROR(INDEX('Volume forecast'!$D$8:$DT$200,MATCH($B27,'Volume forecast'!$B$8:$B$200,0),MATCH(CN$4,'Volume forecast'!$D$5:$DT$5,0)),0)</f>
        <v>0</v>
      </c>
      <c r="CO27" s="180">
        <f>IFERROR(INDEX('Volume forecast'!$D$8:$DT$200,MATCH($B27,'Volume forecast'!$B$8:$B$200,0),MATCH(CO$4,'Volume forecast'!$D$5:$DT$5,0)),0)</f>
        <v>0</v>
      </c>
      <c r="CP27" s="180">
        <f>IFERROR(INDEX('Volume forecast'!$D$8:$DT$200,MATCH($B27,'Volume forecast'!$B$8:$B$200,0),MATCH(CP$4,'Volume forecast'!$D$5:$DT$5,0)),0)</f>
        <v>0</v>
      </c>
      <c r="CQ27" s="180">
        <f>IFERROR(INDEX('Volume forecast'!$D$8:$DT$200,MATCH($B27,'Volume forecast'!$B$8:$B$200,0),MATCH(CQ$4,'Volume forecast'!$D$5:$DT$5,0)),0)</f>
        <v>0</v>
      </c>
      <c r="CR27" s="180">
        <f>IFERROR(INDEX('Volume forecast'!$D$8:$DT$200,MATCH($B27,'Volume forecast'!$B$8:$B$200,0),MATCH(CR$4,'Volume forecast'!$D$5:$DT$5,0)),0)</f>
        <v>0</v>
      </c>
      <c r="CS27" s="180">
        <f>IFERROR(INDEX('Volume forecast'!$D$8:$DT$200,MATCH($B27,'Volume forecast'!$B$8:$B$200,0),MATCH(CS$4,'Volume forecast'!$D$5:$DT$5,0)),0)</f>
        <v>0</v>
      </c>
      <c r="CT27" s="180">
        <f>IFERROR(INDEX('Volume forecast'!$D$8:$DT$200,MATCH($B27,'Volume forecast'!$B$8:$B$200,0),MATCH(CT$4,'Volume forecast'!$D$5:$DT$5,0)),0)</f>
        <v>0</v>
      </c>
      <c r="CU27" s="180">
        <f>IFERROR(INDEX('Volume forecast'!$D$8:$DT$200,MATCH($B27,'Volume forecast'!$B$8:$B$200,0),MATCH(CU$4,'Volume forecast'!$D$5:$DT$5,0)),0)</f>
        <v>0</v>
      </c>
      <c r="CV27" s="180">
        <f>IFERROR(INDEX('Volume forecast'!$D$8:$DT$200,MATCH($B27,'Volume forecast'!$B$8:$B$200,0),MATCH(CV$4,'Volume forecast'!$D$5:$DT$5,0)),0)</f>
        <v>0</v>
      </c>
      <c r="CW27" s="180">
        <f>IFERROR(INDEX('Volume forecast'!$D$8:$DT$200,MATCH($B27,'Volume forecast'!$B$8:$B$200,0),MATCH(CW$4,'Volume forecast'!$D$5:$DT$5,0)),0)</f>
        <v>0</v>
      </c>
      <c r="CX27" s="180">
        <f>IFERROR(INDEX('Volume forecast'!$D$8:$DT$200,MATCH($B27,'Volume forecast'!$B$8:$B$200,0),MATCH(CX$4,'Volume forecast'!$D$5:$DT$5,0)),0)</f>
        <v>0</v>
      </c>
      <c r="CY27" s="180">
        <f>IFERROR(INDEX('Volume forecast'!$D$8:$DT$200,MATCH($B27,'Volume forecast'!$B$8:$B$200,0),MATCH(CY$4,'Volume forecast'!$D$5:$DT$5,0)),0)</f>
        <v>0</v>
      </c>
      <c r="CZ27" s="180">
        <f>IFERROR(INDEX('Volume forecast'!$D$8:$DT$200,MATCH($B27,'Volume forecast'!$B$8:$B$200,0),MATCH(CZ$4,'Volume forecast'!$D$5:$DT$5,0)),0)</f>
        <v>0</v>
      </c>
      <c r="DA27" s="180">
        <f>IFERROR(INDEX('Volume forecast'!$D$8:$DT$200,MATCH($B27,'Volume forecast'!$B$8:$B$200,0),MATCH(DA$4,'Volume forecast'!$D$5:$DT$5,0)),0)</f>
        <v>0</v>
      </c>
      <c r="DB27" s="181">
        <f>IFERROR(INDEX('Volume forecast'!$D$8:$DT$200,MATCH($B27,'Volume forecast'!$B$8:$B$200,0),MATCH(DB$4,'Volume forecast'!$D$5:$DT$5,0)),0)</f>
        <v>0</v>
      </c>
      <c r="DC27" s="182">
        <f>IFERROR(INDEX('Volume forecast'!$D$8:$DT$200,MATCH($B27,'Volume forecast'!$B$8:$B$200,0),MATCH(DC$4,'Volume forecast'!$D$5:$DT$5,0)),0)</f>
        <v>0</v>
      </c>
      <c r="DD27" s="180">
        <f>IFERROR(INDEX('Volume forecast'!$D$8:$DT$200,MATCH($B27,'Volume forecast'!$B$8:$B$200,0),MATCH(DD$4,'Volume forecast'!$D$5:$DT$5,0)),0)</f>
        <v>0</v>
      </c>
      <c r="DE27" s="180">
        <f>IFERROR(INDEX('Volume forecast'!$D$8:$DT$200,MATCH($B27,'Volume forecast'!$B$8:$B$200,0),MATCH(DE$4,'Volume forecast'!$D$5:$DT$5,0)),0)</f>
        <v>0</v>
      </c>
      <c r="DF27" s="180">
        <f>IFERROR(INDEX('Volume forecast'!$D$8:$DT$200,MATCH($B27,'Volume forecast'!$B$8:$B$200,0),MATCH(DF$4,'Volume forecast'!$D$5:$DT$5,0)),0)</f>
        <v>0</v>
      </c>
      <c r="DG27" s="180">
        <f>IFERROR(INDEX('Volume forecast'!$D$8:$DT$200,MATCH($B27,'Volume forecast'!$B$8:$B$200,0),MATCH(DG$4,'Volume forecast'!$D$5:$DT$5,0)),0)</f>
        <v>0</v>
      </c>
      <c r="DH27" s="180">
        <f>IFERROR(INDEX('Volume forecast'!$D$8:$DT$200,MATCH($B27,'Volume forecast'!$B$8:$B$200,0),MATCH(DH$4,'Volume forecast'!$D$5:$DT$5,0)),0)</f>
        <v>0</v>
      </c>
      <c r="DI27" s="180">
        <f>IFERROR(INDEX('Volume forecast'!$D$8:$DT$200,MATCH($B27,'Volume forecast'!$B$8:$B$200,0),MATCH(DI$4,'Volume forecast'!$D$5:$DT$5,0)),0)</f>
        <v>0</v>
      </c>
      <c r="DJ27" s="180">
        <f>IFERROR(INDEX('Volume forecast'!$D$8:$DT$200,MATCH($B27,'Volume forecast'!$B$8:$B$200,0),MATCH(DJ$4,'Volume forecast'!$D$5:$DT$5,0)),0)</f>
        <v>0</v>
      </c>
      <c r="DK27" s="180">
        <f>IFERROR(INDEX('Volume forecast'!$D$8:$DT$200,MATCH($B27,'Volume forecast'!$B$8:$B$200,0),MATCH(DK$4,'Volume forecast'!$D$5:$DT$5,0)),0)</f>
        <v>0</v>
      </c>
      <c r="DL27" s="180">
        <f>IFERROR(INDEX('Volume forecast'!$D$8:$DT$200,MATCH($B27,'Volume forecast'!$B$8:$B$200,0),MATCH(DL$4,'Volume forecast'!$D$5:$DT$5,0)),0)</f>
        <v>0</v>
      </c>
      <c r="DM27" s="180">
        <f>IFERROR(INDEX('Volume forecast'!$D$8:$DT$200,MATCH($B27,'Volume forecast'!$B$8:$B$200,0),MATCH(DM$4,'Volume forecast'!$D$5:$DT$5,0)),0)</f>
        <v>0</v>
      </c>
      <c r="DN27" s="180">
        <f>IFERROR(INDEX('Volume forecast'!$D$8:$DT$200,MATCH($B27,'Volume forecast'!$B$8:$B$200,0),MATCH(DN$4,'Volume forecast'!$D$5:$DT$5,0)),0)</f>
        <v>0</v>
      </c>
      <c r="DO27" s="180">
        <f>IFERROR(INDEX('Volume forecast'!$D$8:$DT$200,MATCH($B27,'Volume forecast'!$B$8:$B$200,0),MATCH(DO$4,'Volume forecast'!$D$5:$DT$5,0)),0)</f>
        <v>0</v>
      </c>
      <c r="DP27" s="180">
        <f>IFERROR(INDEX('Volume forecast'!$D$8:$DT$200,MATCH($B27,'Volume forecast'!$B$8:$B$200,0),MATCH(DP$4,'Volume forecast'!$D$5:$DT$5,0)),0)</f>
        <v>0</v>
      </c>
      <c r="DQ27" s="180">
        <f>IFERROR(INDEX('Volume forecast'!$D$8:$DT$200,MATCH($B27,'Volume forecast'!$B$8:$B$200,0),MATCH(DQ$4,'Volume forecast'!$D$5:$DT$5,0)),0)</f>
        <v>0</v>
      </c>
      <c r="DR27" s="180">
        <f>IFERROR(INDEX('Volume forecast'!$D$8:$DT$200,MATCH($B27,'Volume forecast'!$B$8:$B$200,0),MATCH(DR$4,'Volume forecast'!$D$5:$DT$5,0)),0)</f>
        <v>0</v>
      </c>
      <c r="DS27" s="181">
        <f>IFERROR(INDEX('Volume forecast'!$D$8:$DT$200,MATCH($B27,'Volume forecast'!$B$8:$B$200,0),MATCH(DS$4,'Volume forecast'!$D$5:$DT$5,0)),0)</f>
        <v>0</v>
      </c>
      <c r="DT27" s="182">
        <f>IFERROR(INDEX('Volume forecast'!$D$8:$DT$200,MATCH($B27,'Volume forecast'!$B$8:$B$200,0),MATCH(DT$4,'Volume forecast'!$D$5:$DT$5,0)),0)</f>
        <v>0</v>
      </c>
      <c r="DU27" s="180">
        <f>IFERROR(INDEX('Volume forecast'!$D$8:$DT$200,MATCH($B27,'Volume forecast'!$B$8:$B$200,0),MATCH(DU$4,'Volume forecast'!$D$5:$DT$5,0)),0)</f>
        <v>0</v>
      </c>
      <c r="DV27" s="180">
        <f>IFERROR(INDEX('Volume forecast'!$D$8:$DT$200,MATCH($B27,'Volume forecast'!$B$8:$B$200,0),MATCH(DV$4,'Volume forecast'!$D$5:$DT$5,0)),0)</f>
        <v>0</v>
      </c>
      <c r="DW27" s="180">
        <f>IFERROR(INDEX('Volume forecast'!$D$8:$DT$200,MATCH($B27,'Volume forecast'!$B$8:$B$200,0),MATCH(DW$4,'Volume forecast'!$D$5:$DT$5,0)),0)</f>
        <v>0</v>
      </c>
      <c r="DX27" s="180">
        <f>IFERROR(INDEX('Volume forecast'!$D$8:$DT$200,MATCH($B27,'Volume forecast'!$B$8:$B$200,0),MATCH(DX$4,'Volume forecast'!$D$5:$DT$5,0)),0)</f>
        <v>0</v>
      </c>
      <c r="DY27" s="180">
        <f>IFERROR(INDEX('Volume forecast'!$D$8:$DT$200,MATCH($B27,'Volume forecast'!$B$8:$B$200,0),MATCH(DY$4,'Volume forecast'!$D$5:$DT$5,0)),0)</f>
        <v>0</v>
      </c>
      <c r="DZ27" s="180">
        <f>IFERROR(INDEX('Volume forecast'!$D$8:$DT$200,MATCH($B27,'Volume forecast'!$B$8:$B$200,0),MATCH(DZ$4,'Volume forecast'!$D$5:$DT$5,0)),0)</f>
        <v>0</v>
      </c>
      <c r="EA27" s="180">
        <f>IFERROR(INDEX('Volume forecast'!$D$8:$DT$200,MATCH($B27,'Volume forecast'!$B$8:$B$200,0),MATCH(EA$4,'Volume forecast'!$D$5:$DT$5,0)),0)</f>
        <v>0</v>
      </c>
      <c r="EB27" s="180">
        <f>IFERROR(INDEX('Volume forecast'!$D$8:$DT$200,MATCH($B27,'Volume forecast'!$B$8:$B$200,0),MATCH(EB$4,'Volume forecast'!$D$5:$DT$5,0)),0)</f>
        <v>0</v>
      </c>
      <c r="EC27" s="180">
        <f>IFERROR(INDEX('Volume forecast'!$D$8:$DT$200,MATCH($B27,'Volume forecast'!$B$8:$B$200,0),MATCH(EC$4,'Volume forecast'!$D$5:$DT$5,0)),0)</f>
        <v>0</v>
      </c>
      <c r="ED27" s="180">
        <f>IFERROR(INDEX('Volume forecast'!$D$8:$DT$200,MATCH($B27,'Volume forecast'!$B$8:$B$200,0),MATCH(ED$4,'Volume forecast'!$D$5:$DT$5,0)),0)</f>
        <v>0</v>
      </c>
      <c r="EE27" s="180">
        <f>IFERROR(INDEX('Volume forecast'!$D$8:$DT$200,MATCH($B27,'Volume forecast'!$B$8:$B$200,0),MATCH(EE$4,'Volume forecast'!$D$5:$DT$5,0)),0)</f>
        <v>0</v>
      </c>
      <c r="EF27" s="180">
        <f>IFERROR(INDEX('Volume forecast'!$D$8:$DT$200,MATCH($B27,'Volume forecast'!$B$8:$B$200,0),MATCH(EF$4,'Volume forecast'!$D$5:$DT$5,0)),0)</f>
        <v>0</v>
      </c>
      <c r="EG27" s="180">
        <f>IFERROR(INDEX('Volume forecast'!$D$8:$DT$200,MATCH($B27,'Volume forecast'!$B$8:$B$200,0),MATCH(EG$4,'Volume forecast'!$D$5:$DT$5,0)),0)</f>
        <v>0</v>
      </c>
      <c r="EH27" s="180">
        <f>IFERROR(INDEX('Volume forecast'!$D$8:$DT$200,MATCH($B27,'Volume forecast'!$B$8:$B$200,0),MATCH(EH$4,'Volume forecast'!$D$5:$DT$5,0)),0)</f>
        <v>0</v>
      </c>
      <c r="EI27" s="180">
        <f>IFERROR(INDEX('Volume forecast'!$D$8:$DT$200,MATCH($B27,'Volume forecast'!$B$8:$B$200,0),MATCH(EI$4,'Volume forecast'!$D$5:$DT$5,0)),0)</f>
        <v>0</v>
      </c>
      <c r="EJ27" s="181">
        <f>IFERROR(INDEX('Volume forecast'!$D$8:$DT$200,MATCH($B27,'Volume forecast'!$B$8:$B$200,0),MATCH(EJ$4,'Volume forecast'!$D$5:$DT$5,0)),0)</f>
        <v>0</v>
      </c>
      <c r="EK27" s="182">
        <f>IFERROR(INDEX('Volume forecast'!$D$8:$DT$200,MATCH($B27,'Volume forecast'!$B$8:$B$200,0),MATCH(EK$4,'Volume forecast'!$D$5:$DT$5,0)),0)</f>
        <v>0</v>
      </c>
      <c r="EL27" s="180">
        <f>IFERROR(INDEX('Volume forecast'!$D$8:$DT$200,MATCH($B27,'Volume forecast'!$B$8:$B$200,0),MATCH(EL$4,'Volume forecast'!$D$5:$DT$5,0)),0)</f>
        <v>0</v>
      </c>
      <c r="EM27" s="180">
        <f>IFERROR(INDEX('Volume forecast'!$D$8:$DT$200,MATCH($B27,'Volume forecast'!$B$8:$B$200,0),MATCH(EM$4,'Volume forecast'!$D$5:$DT$5,0)),0)</f>
        <v>0</v>
      </c>
      <c r="EN27" s="180">
        <f>IFERROR(INDEX('Volume forecast'!$D$8:$DT$200,MATCH($B27,'Volume forecast'!$B$8:$B$200,0),MATCH(EN$4,'Volume forecast'!$D$5:$DT$5,0)),0)</f>
        <v>0</v>
      </c>
      <c r="EO27" s="180">
        <f>IFERROR(INDEX('Volume forecast'!$D$8:$DT$200,MATCH($B27,'Volume forecast'!$B$8:$B$200,0),MATCH(EO$4,'Volume forecast'!$D$5:$DT$5,0)),0)</f>
        <v>0</v>
      </c>
      <c r="EP27" s="180">
        <f>IFERROR(INDEX('Volume forecast'!$D$8:$DT$200,MATCH($B27,'Volume forecast'!$B$8:$B$200,0),MATCH(EP$4,'Volume forecast'!$D$5:$DT$5,0)),0)</f>
        <v>0</v>
      </c>
      <c r="EQ27" s="180">
        <f>IFERROR(INDEX('Volume forecast'!$D$8:$DT$200,MATCH($B27,'Volume forecast'!$B$8:$B$200,0),MATCH(EQ$4,'Volume forecast'!$D$5:$DT$5,0)),0)</f>
        <v>0</v>
      </c>
      <c r="ER27" s="180">
        <f>IFERROR(INDEX('Volume forecast'!$D$8:$DT$200,MATCH($B27,'Volume forecast'!$B$8:$B$200,0),MATCH(ER$4,'Volume forecast'!$D$5:$DT$5,0)),0)</f>
        <v>0</v>
      </c>
      <c r="ES27" s="180">
        <f>IFERROR(INDEX('Volume forecast'!$D$8:$DT$200,MATCH($B27,'Volume forecast'!$B$8:$B$200,0),MATCH(ES$4,'Volume forecast'!$D$5:$DT$5,0)),0)</f>
        <v>0</v>
      </c>
      <c r="ET27" s="180">
        <f>IFERROR(INDEX('Volume forecast'!$D$8:$DT$200,MATCH($B27,'Volume forecast'!$B$8:$B$200,0),MATCH(ET$4,'Volume forecast'!$D$5:$DT$5,0)),0)</f>
        <v>0</v>
      </c>
      <c r="EU27" s="180">
        <f>IFERROR(INDEX('Volume forecast'!$D$8:$DT$200,MATCH($B27,'Volume forecast'!$B$8:$B$200,0),MATCH(EU$4,'Volume forecast'!$D$5:$DT$5,0)),0)</f>
        <v>0</v>
      </c>
      <c r="EV27" s="180">
        <f>IFERROR(INDEX('Volume forecast'!$D$8:$DT$200,MATCH($B27,'Volume forecast'!$B$8:$B$200,0),MATCH(EV$4,'Volume forecast'!$D$5:$DT$5,0)),0)</f>
        <v>0</v>
      </c>
      <c r="EW27" s="180">
        <f>IFERROR(INDEX('Volume forecast'!$D$8:$DT$200,MATCH($B27,'Volume forecast'!$B$8:$B$200,0),MATCH(EW$4,'Volume forecast'!$D$5:$DT$5,0)),0)</f>
        <v>0</v>
      </c>
      <c r="EX27" s="180">
        <f>IFERROR(INDEX('Volume forecast'!$D$8:$DT$200,MATCH($B27,'Volume forecast'!$B$8:$B$200,0),MATCH(EX$4,'Volume forecast'!$D$5:$DT$5,0)),0)</f>
        <v>0</v>
      </c>
      <c r="EY27" s="180">
        <f>IFERROR(INDEX('Volume forecast'!$D$8:$DT$200,MATCH($B27,'Volume forecast'!$B$8:$B$200,0),MATCH(EY$4,'Volume forecast'!$D$5:$DT$5,0)),0)</f>
        <v>0</v>
      </c>
      <c r="EZ27" s="180">
        <f>IFERROR(INDEX('Volume forecast'!$D$8:$DT$200,MATCH($B27,'Volume forecast'!$B$8:$B$200,0),MATCH(EZ$4,'Volume forecast'!$D$5:$DT$5,0)),0)</f>
        <v>0</v>
      </c>
      <c r="FA27" s="181">
        <f>IFERROR(INDEX('Volume forecast'!$D$8:$DT$200,MATCH($B27,'Volume forecast'!$B$8:$B$200,0),MATCH(FA$4,'Volume forecast'!$D$5:$DT$5,0)),0)</f>
        <v>0</v>
      </c>
      <c r="FB27" s="182">
        <f>IFERROR(INDEX('Volume forecast'!$D$8:$DT$200,MATCH($B27,'Volume forecast'!$B$8:$B$200,0),MATCH(FB$4,'Volume forecast'!$D$5:$DT$5,0)),0)</f>
        <v>0</v>
      </c>
      <c r="FC27" s="180">
        <f>IFERROR(INDEX('Volume forecast'!$D$8:$DT$200,MATCH($B27,'Volume forecast'!$B$8:$B$200,0),MATCH(FC$4,'Volume forecast'!$D$5:$DT$5,0)),0)</f>
        <v>0</v>
      </c>
      <c r="FD27" s="180">
        <f>IFERROR(INDEX('Volume forecast'!$D$8:$DT$200,MATCH($B27,'Volume forecast'!$B$8:$B$200,0),MATCH(FD$4,'Volume forecast'!$D$5:$DT$5,0)),0)</f>
        <v>0</v>
      </c>
      <c r="FE27" s="180">
        <f>IFERROR(INDEX('Volume forecast'!$D$8:$DT$200,MATCH($B27,'Volume forecast'!$B$8:$B$200,0),MATCH(FE$4,'Volume forecast'!$D$5:$DT$5,0)),0)</f>
        <v>0</v>
      </c>
      <c r="FF27" s="180">
        <f>IFERROR(INDEX('Volume forecast'!$D$8:$DT$200,MATCH($B27,'Volume forecast'!$B$8:$B$200,0),MATCH(FF$4,'Volume forecast'!$D$5:$DT$5,0)),0)</f>
        <v>0</v>
      </c>
      <c r="FG27" s="180">
        <f>IFERROR(INDEX('Volume forecast'!$D$8:$DT$200,MATCH($B27,'Volume forecast'!$B$8:$B$200,0),MATCH(FG$4,'Volume forecast'!$D$5:$DT$5,0)),0)</f>
        <v>0</v>
      </c>
      <c r="FH27" s="180">
        <f>IFERROR(INDEX('Volume forecast'!$D$8:$DT$200,MATCH($B27,'Volume forecast'!$B$8:$B$200,0),MATCH(FH$4,'Volume forecast'!$D$5:$DT$5,0)),0)</f>
        <v>0</v>
      </c>
      <c r="FI27" s="180">
        <f>IFERROR(INDEX('Volume forecast'!$D$8:$DT$200,MATCH($B27,'Volume forecast'!$B$8:$B$200,0),MATCH(FI$4,'Volume forecast'!$D$5:$DT$5,0)),0)</f>
        <v>0</v>
      </c>
      <c r="FJ27" s="180">
        <f>IFERROR(INDEX('Volume forecast'!$D$8:$DT$200,MATCH($B27,'Volume forecast'!$B$8:$B$200,0),MATCH(FJ$4,'Volume forecast'!$D$5:$DT$5,0)),0)</f>
        <v>0</v>
      </c>
      <c r="FK27" s="180">
        <f>IFERROR(INDEX('Volume forecast'!$D$8:$DT$200,MATCH($B27,'Volume forecast'!$B$8:$B$200,0),MATCH(FK$4,'Volume forecast'!$D$5:$DT$5,0)),0)</f>
        <v>0</v>
      </c>
      <c r="FL27" s="180">
        <f>IFERROR(INDEX('Volume forecast'!$D$8:$DT$200,MATCH($B27,'Volume forecast'!$B$8:$B$200,0),MATCH(FL$4,'Volume forecast'!$D$5:$DT$5,0)),0)</f>
        <v>0</v>
      </c>
      <c r="FM27" s="180">
        <f>IFERROR(INDEX('Volume forecast'!$D$8:$DT$200,MATCH($B27,'Volume forecast'!$B$8:$B$200,0),MATCH(FM$4,'Volume forecast'!$D$5:$DT$5,0)),0)</f>
        <v>0</v>
      </c>
      <c r="FN27" s="180">
        <f>IFERROR(INDEX('Volume forecast'!$D$8:$DT$200,MATCH($B27,'Volume forecast'!$B$8:$B$200,0),MATCH(FN$4,'Volume forecast'!$D$5:$DT$5,0)),0)</f>
        <v>0</v>
      </c>
      <c r="FO27" s="180">
        <f>IFERROR(INDEX('Volume forecast'!$D$8:$DT$200,MATCH($B27,'Volume forecast'!$B$8:$B$200,0),MATCH(FO$4,'Volume forecast'!$D$5:$DT$5,0)),0)</f>
        <v>0</v>
      </c>
      <c r="FP27" s="180">
        <f>IFERROR(INDEX('Volume forecast'!$D$8:$DT$200,MATCH($B27,'Volume forecast'!$B$8:$B$200,0),MATCH(FP$4,'Volume forecast'!$D$5:$DT$5,0)),0)</f>
        <v>0</v>
      </c>
      <c r="FQ27" s="180">
        <f>IFERROR(INDEX('Volume forecast'!$D$8:$DT$200,MATCH($B27,'Volume forecast'!$B$8:$B$200,0),MATCH(FQ$4,'Volume forecast'!$D$5:$DT$5,0)),0)</f>
        <v>0</v>
      </c>
      <c r="FR27" s="181">
        <f>IFERROR(INDEX('Volume forecast'!$D$8:$DT$200,MATCH($B27,'Volume forecast'!$B$8:$B$200,0),MATCH(FR$4,'Volume forecast'!$D$5:$DT$5,0)),0)</f>
        <v>0</v>
      </c>
      <c r="FS27" s="183">
        <f t="shared" si="23"/>
        <v>0</v>
      </c>
      <c r="FT27" s="184">
        <f t="shared" si="7"/>
        <v>0</v>
      </c>
      <c r="FU27" s="184">
        <f t="shared" si="8"/>
        <v>0</v>
      </c>
      <c r="FV27" s="184">
        <f t="shared" si="9"/>
        <v>0</v>
      </c>
      <c r="FW27" s="184">
        <f t="shared" si="10"/>
        <v>0</v>
      </c>
      <c r="FX27" s="184">
        <f t="shared" si="11"/>
        <v>0</v>
      </c>
      <c r="FY27" s="184">
        <f t="shared" si="12"/>
        <v>0</v>
      </c>
      <c r="FZ27" s="184">
        <f t="shared" si="13"/>
        <v>0</v>
      </c>
      <c r="GA27" s="184">
        <f t="shared" si="14"/>
        <v>0</v>
      </c>
      <c r="GB27" s="184">
        <f t="shared" si="15"/>
        <v>0</v>
      </c>
      <c r="GC27" s="184">
        <f t="shared" si="16"/>
        <v>0</v>
      </c>
      <c r="GD27" s="184">
        <f t="shared" si="17"/>
        <v>0</v>
      </c>
      <c r="GE27" s="184">
        <f t="shared" si="18"/>
        <v>144.85438686787703</v>
      </c>
      <c r="GF27" s="184">
        <f t="shared" si="19"/>
        <v>154.49950805338943</v>
      </c>
      <c r="GG27" s="184">
        <f t="shared" si="20"/>
        <v>167.44354081537438</v>
      </c>
      <c r="GH27" s="184">
        <f t="shared" si="21"/>
        <v>185.45166629726145</v>
      </c>
      <c r="GI27" s="184">
        <f t="shared" si="22"/>
        <v>200.63131845083552</v>
      </c>
      <c r="GJ27" s="185">
        <f t="shared" si="24"/>
        <v>22</v>
      </c>
    </row>
    <row r="28" spans="1:192" s="186" customFormat="1" ht="13" x14ac:dyDescent="0.3">
      <c r="A28" s="177" t="str">
        <f>IF(ISNUMBER(SEARCH("low",'Volume forecast'!$A29)),"LV",IF(ISNUMBER(SEARCH("high",'Volume forecast'!$A29)),"HV",IF(ISNUMBER(SEARCH("sub",'Volume forecast'!$A29)),"ST","Unmetered")))</f>
        <v>HV</v>
      </c>
      <c r="B28" s="178" t="str">
        <f>'Volume forecast'!B29</f>
        <v>EA370</v>
      </c>
      <c r="C28" s="177" t="str">
        <f>'Volume forecast'!C29</f>
        <v>HV kVA Dem ToU (System)</v>
      </c>
      <c r="D28" s="179" t="s">
        <v>137</v>
      </c>
      <c r="E28" s="180">
        <f>IFERROR(INDEX('Volume forecast'!$D$8:$DT$200,MATCH($B28,'Volume forecast'!$B$8:$B$200,0),MATCH(E$4,'Volume forecast'!$D$5:$DT$5,0)),0)</f>
        <v>0</v>
      </c>
      <c r="F28" s="180">
        <f>IFERROR(INDEX('Volume forecast'!$D$8:$DT$200,MATCH($B28,'Volume forecast'!$B$8:$B$200,0),MATCH(F$4,'Volume forecast'!$D$5:$DT$5,0)),0)</f>
        <v>0</v>
      </c>
      <c r="G28" s="180">
        <f>IFERROR(INDEX('Volume forecast'!$D$8:$DT$200,MATCH($B28,'Volume forecast'!$B$8:$B$200,0),MATCH(G$4,'Volume forecast'!$D$5:$DT$5,0)),0)</f>
        <v>0</v>
      </c>
      <c r="H28" s="180">
        <f>IFERROR(INDEX('Volume forecast'!$D$8:$DT$200,MATCH($B28,'Volume forecast'!$B$8:$B$200,0),MATCH(H$4,'Volume forecast'!$D$5:$DT$5,0)),0)</f>
        <v>0</v>
      </c>
      <c r="I28" s="180">
        <f>IFERROR(INDEX('Volume forecast'!$D$8:$DT$200,MATCH($B28,'Volume forecast'!$B$8:$B$200,0),MATCH(I$4,'Volume forecast'!$D$5:$DT$5,0)),0)</f>
        <v>0</v>
      </c>
      <c r="J28" s="180">
        <f>IFERROR(INDEX('Volume forecast'!$D$8:$DT$200,MATCH($B28,'Volume forecast'!$B$8:$B$200,0),MATCH(J$4,'Volume forecast'!$D$5:$DT$5,0)),0)</f>
        <v>0</v>
      </c>
      <c r="K28" s="180">
        <f>IFERROR(INDEX('Volume forecast'!$D$8:$DT$200,MATCH($B28,'Volume forecast'!$B$8:$B$200,0),MATCH(K$4,'Volume forecast'!$D$5:$DT$5,0)),0)</f>
        <v>0</v>
      </c>
      <c r="L28" s="180">
        <f>IFERROR(INDEX('Volume forecast'!$D$8:$DT$200,MATCH($B28,'Volume forecast'!$B$8:$B$200,0),MATCH(L$4,'Volume forecast'!$D$5:$DT$5,0)),0)</f>
        <v>0</v>
      </c>
      <c r="M28" s="180">
        <f>IFERROR(INDEX('Volume forecast'!$D$8:$DT$200,MATCH($B28,'Volume forecast'!$B$8:$B$200,0),MATCH(M$4,'Volume forecast'!$D$5:$DT$5,0)),0)</f>
        <v>0</v>
      </c>
      <c r="N28" s="180">
        <f>IFERROR(INDEX('Volume forecast'!$D$8:$DT$200,MATCH($B28,'Volume forecast'!$B$8:$B$200,0),MATCH(N$4,'Volume forecast'!$D$5:$DT$5,0)),0)</f>
        <v>0</v>
      </c>
      <c r="O28" s="180">
        <f>IFERROR(INDEX('Volume forecast'!$D$8:$DT$200,MATCH($B28,'Volume forecast'!$B$8:$B$200,0),MATCH(O$4,'Volume forecast'!$D$5:$DT$5,0)),0)</f>
        <v>0</v>
      </c>
      <c r="P28" s="180">
        <f>IFERROR(INDEX('Volume forecast'!$D$8:$DT$200,MATCH($B28,'Volume forecast'!$B$8:$B$200,0),MATCH(P$4,'Volume forecast'!$D$5:$DT$5,0)),0)</f>
        <v>0</v>
      </c>
      <c r="Q28" s="180">
        <f>IFERROR(INDEX('Volume forecast'!$D$8:$DT$200,MATCH($B28,'Volume forecast'!$B$8:$B$200,0),MATCH(Q$4,'Volume forecast'!$D$5:$DT$5,0)),0)</f>
        <v>293.53493687942955</v>
      </c>
      <c r="R28" s="180">
        <f>IFERROR(INDEX('Volume forecast'!$D$8:$DT$200,MATCH($B28,'Volume forecast'!$B$8:$B$200,0),MATCH(R$4,'Volume forecast'!$D$5:$DT$5,0)),0)</f>
        <v>293.53493687942955</v>
      </c>
      <c r="S28" s="180">
        <f>IFERROR(INDEX('Volume forecast'!$D$8:$DT$200,MATCH($B28,'Volume forecast'!$B$8:$B$200,0),MATCH(S$4,'Volume forecast'!$D$5:$DT$5,0)),0)</f>
        <v>293.53493687942955</v>
      </c>
      <c r="T28" s="180">
        <f>IFERROR(INDEX('Volume forecast'!$D$8:$DT$200,MATCH($B28,'Volume forecast'!$B$8:$B$200,0),MATCH(T$4,'Volume forecast'!$D$5:$DT$5,0)),0)</f>
        <v>293.53493687942955</v>
      </c>
      <c r="U28" s="181">
        <f>IFERROR(INDEX('Volume forecast'!$D$8:$DT$200,MATCH($B28,'Volume forecast'!$B$8:$B$200,0),MATCH(U$4,'Volume forecast'!$D$5:$DT$5,0)),0)</f>
        <v>293.53493687942955</v>
      </c>
      <c r="V28" s="182">
        <f>IFERROR(INDEX('Volume forecast'!$D$8:$DT$200,MATCH($B28,'Volume forecast'!$B$8:$B$200,0),MATCH(V$4,'Volume forecast'!$D$5:$DT$5,0)),0)</f>
        <v>0</v>
      </c>
      <c r="W28" s="180">
        <f>IFERROR(INDEX('Volume forecast'!$D$8:$DT$200,MATCH($B28,'Volume forecast'!$B$8:$B$200,0),MATCH(W$4,'Volume forecast'!$D$5:$DT$5,0)),0)</f>
        <v>0</v>
      </c>
      <c r="X28" s="180">
        <f>IFERROR(INDEX('Volume forecast'!$D$8:$DT$200,MATCH($B28,'Volume forecast'!$B$8:$B$200,0),MATCH(X$4,'Volume forecast'!$D$5:$DT$5,0)),0)</f>
        <v>0</v>
      </c>
      <c r="Y28" s="180">
        <f>IFERROR(INDEX('Volume forecast'!$D$8:$DT$200,MATCH($B28,'Volume forecast'!$B$8:$B$200,0),MATCH(Y$4,'Volume forecast'!$D$5:$DT$5,0)),0)</f>
        <v>0</v>
      </c>
      <c r="Z28" s="180">
        <f>IFERROR(INDEX('Volume forecast'!$D$8:$DT$200,MATCH($B28,'Volume forecast'!$B$8:$B$200,0),MATCH(Z$4,'Volume forecast'!$D$5:$DT$5,0)),0)</f>
        <v>0</v>
      </c>
      <c r="AA28" s="180">
        <f>IFERROR(INDEX('Volume forecast'!$D$8:$DT$200,MATCH($B28,'Volume forecast'!$B$8:$B$200,0),MATCH(AA$4,'Volume forecast'!$D$5:$DT$5,0)),0)</f>
        <v>0</v>
      </c>
      <c r="AB28" s="180">
        <f>IFERROR(INDEX('Volume forecast'!$D$8:$DT$200,MATCH($B28,'Volume forecast'!$B$8:$B$200,0),MATCH(AB$4,'Volume forecast'!$D$5:$DT$5,0)),0)</f>
        <v>0</v>
      </c>
      <c r="AC28" s="180">
        <f>IFERROR(INDEX('Volume forecast'!$D$8:$DT$200,MATCH($B28,'Volume forecast'!$B$8:$B$200,0),MATCH(AC$4,'Volume forecast'!$D$5:$DT$5,0)),0)</f>
        <v>0</v>
      </c>
      <c r="AD28" s="180">
        <f>IFERROR(INDEX('Volume forecast'!$D$8:$DT$200,MATCH($B28,'Volume forecast'!$B$8:$B$200,0),MATCH(AD$4,'Volume forecast'!$D$5:$DT$5,0)),0)</f>
        <v>0</v>
      </c>
      <c r="AE28" s="180">
        <f>IFERROR(INDEX('Volume forecast'!$D$8:$DT$200,MATCH($B28,'Volume forecast'!$B$8:$B$200,0),MATCH(AE$4,'Volume forecast'!$D$5:$DT$5,0)),0)</f>
        <v>0</v>
      </c>
      <c r="AF28" s="180">
        <f>IFERROR(INDEX('Volume forecast'!$D$8:$DT$200,MATCH($B28,'Volume forecast'!$B$8:$B$200,0),MATCH(AF$4,'Volume forecast'!$D$5:$DT$5,0)),0)</f>
        <v>0</v>
      </c>
      <c r="AG28" s="180">
        <f>IFERROR(INDEX('Volume forecast'!$D$8:$DT$200,MATCH($B28,'Volume forecast'!$B$8:$B$200,0),MATCH(AG$4,'Volume forecast'!$D$5:$DT$5,0)),0)</f>
        <v>0</v>
      </c>
      <c r="AH28" s="180">
        <f>IFERROR(INDEX('Volume forecast'!$D$8:$DT$200,MATCH($B28,'Volume forecast'!$B$8:$B$200,0),MATCH(AH$4,'Volume forecast'!$D$5:$DT$5,0)),0)</f>
        <v>151328.96572245771</v>
      </c>
      <c r="AI28" s="180">
        <f>IFERROR(INDEX('Volume forecast'!$D$8:$DT$200,MATCH($B28,'Volume forecast'!$B$8:$B$200,0),MATCH(AI$4,'Volume forecast'!$D$5:$DT$5,0)),0)</f>
        <v>162215.43256166074</v>
      </c>
      <c r="AJ28" s="180">
        <f>IFERROR(INDEX('Volume forecast'!$D$8:$DT$200,MATCH($B28,'Volume forecast'!$B$8:$B$200,0),MATCH(AJ$4,'Volume forecast'!$D$5:$DT$5,0)),0)</f>
        <v>177520.14147549117</v>
      </c>
      <c r="AK28" s="180">
        <f>IFERROR(INDEX('Volume forecast'!$D$8:$DT$200,MATCH($B28,'Volume forecast'!$B$8:$B$200,0),MATCH(AK$4,'Volume forecast'!$D$5:$DT$5,0)),0)</f>
        <v>200098.49910304873</v>
      </c>
      <c r="AL28" s="181">
        <f>IFERROR(INDEX('Volume forecast'!$D$8:$DT$200,MATCH($B28,'Volume forecast'!$B$8:$B$200,0),MATCH(AL$4,'Volume forecast'!$D$5:$DT$5,0)),0)</f>
        <v>219794.13941895729</v>
      </c>
      <c r="AM28" s="182">
        <f>IFERROR(INDEX('Volume forecast'!$D$8:$DT$200,MATCH($B28,'Volume forecast'!$B$8:$B$200,0),MATCH(AM$4,'Volume forecast'!$D$5:$DT$5,0)),0)</f>
        <v>0</v>
      </c>
      <c r="AN28" s="180">
        <f>IFERROR(INDEX('Volume forecast'!$D$8:$DT$200,MATCH($B28,'Volume forecast'!$B$8:$B$200,0),MATCH(AN$4,'Volume forecast'!$D$5:$DT$5,0)),0)</f>
        <v>0</v>
      </c>
      <c r="AO28" s="180">
        <f>IFERROR(INDEX('Volume forecast'!$D$8:$DT$200,MATCH($B28,'Volume forecast'!$B$8:$B$200,0),MATCH(AO$4,'Volume forecast'!$D$5:$DT$5,0)),0)</f>
        <v>0</v>
      </c>
      <c r="AP28" s="180">
        <f>IFERROR(INDEX('Volume forecast'!$D$8:$DT$200,MATCH($B28,'Volume forecast'!$B$8:$B$200,0),MATCH(AP$4,'Volume forecast'!$D$5:$DT$5,0)),0)</f>
        <v>0</v>
      </c>
      <c r="AQ28" s="180">
        <f>IFERROR(INDEX('Volume forecast'!$D$8:$DT$200,MATCH($B28,'Volume forecast'!$B$8:$B$200,0),MATCH(AQ$4,'Volume forecast'!$D$5:$DT$5,0)),0)</f>
        <v>0</v>
      </c>
      <c r="AR28" s="180">
        <f>IFERROR(INDEX('Volume forecast'!$D$8:$DT$200,MATCH($B28,'Volume forecast'!$B$8:$B$200,0),MATCH(AR$4,'Volume forecast'!$D$5:$DT$5,0)),0)</f>
        <v>0</v>
      </c>
      <c r="AS28" s="180">
        <f>IFERROR(INDEX('Volume forecast'!$D$8:$DT$200,MATCH($B28,'Volume forecast'!$B$8:$B$200,0),MATCH(AS$4,'Volume forecast'!$D$5:$DT$5,0)),0)</f>
        <v>0</v>
      </c>
      <c r="AT28" s="180">
        <f>IFERROR(INDEX('Volume forecast'!$D$8:$DT$200,MATCH($B28,'Volume forecast'!$B$8:$B$200,0),MATCH(AT$4,'Volume forecast'!$D$5:$DT$5,0)),0)</f>
        <v>0</v>
      </c>
      <c r="AU28" s="180">
        <f>IFERROR(INDEX('Volume forecast'!$D$8:$DT$200,MATCH($B28,'Volume forecast'!$B$8:$B$200,0),MATCH(AU$4,'Volume forecast'!$D$5:$DT$5,0)),0)</f>
        <v>0</v>
      </c>
      <c r="AV28" s="180">
        <f>IFERROR(INDEX('Volume forecast'!$D$8:$DT$200,MATCH($B28,'Volume forecast'!$B$8:$B$200,0),MATCH(AV$4,'Volume forecast'!$D$5:$DT$5,0)),0)</f>
        <v>0</v>
      </c>
      <c r="AW28" s="180">
        <f>IFERROR(INDEX('Volume forecast'!$D$8:$DT$200,MATCH($B28,'Volume forecast'!$B$8:$B$200,0),MATCH(AW$4,'Volume forecast'!$D$5:$DT$5,0)),0)</f>
        <v>0</v>
      </c>
      <c r="AX28" s="180">
        <f>IFERROR(INDEX('Volume forecast'!$D$8:$DT$200,MATCH($B28,'Volume forecast'!$B$8:$B$200,0),MATCH(AX$4,'Volume forecast'!$D$5:$DT$5,0)),0)</f>
        <v>0</v>
      </c>
      <c r="AY28" s="180">
        <f>IFERROR(INDEX('Volume forecast'!$D$8:$DT$200,MATCH($B28,'Volume forecast'!$B$8:$B$200,0),MATCH(AY$4,'Volume forecast'!$D$5:$DT$5,0)),0)</f>
        <v>427013.83659811923</v>
      </c>
      <c r="AZ28" s="180">
        <f>IFERROR(INDEX('Volume forecast'!$D$8:$DT$200,MATCH($B28,'Volume forecast'!$B$8:$B$200,0),MATCH(AZ$4,'Volume forecast'!$D$5:$DT$5,0)),0)</f>
        <v>457732.81990586279</v>
      </c>
      <c r="BA28" s="180">
        <f>IFERROR(INDEX('Volume forecast'!$D$8:$DT$200,MATCH($B28,'Volume forecast'!$B$8:$B$200,0),MATCH(BA$4,'Volume forecast'!$D$5:$DT$5,0)),0)</f>
        <v>500919.01654780755</v>
      </c>
      <c r="BB28" s="180">
        <f>IFERROR(INDEX('Volume forecast'!$D$8:$DT$200,MATCH($B28,'Volume forecast'!$B$8:$B$200,0),MATCH(BB$4,'Volume forecast'!$D$5:$DT$5,0)),0)</f>
        <v>564629.69525759376</v>
      </c>
      <c r="BC28" s="181">
        <f>IFERROR(INDEX('Volume forecast'!$D$8:$DT$200,MATCH($B28,'Volume forecast'!$B$8:$B$200,0),MATCH(BC$4,'Volume forecast'!$D$5:$DT$5,0)),0)</f>
        <v>620206.04110388388</v>
      </c>
      <c r="BD28" s="182">
        <f>IFERROR(INDEX('Volume forecast'!$D$8:$DT$200,MATCH($B28,'Volume forecast'!$B$8:$B$200,0),MATCH(BD$4,'Volume forecast'!$D$5:$DT$5,0)),0)</f>
        <v>0</v>
      </c>
      <c r="BE28" s="180">
        <f>IFERROR(INDEX('Volume forecast'!$D$8:$DT$200,MATCH($B28,'Volume forecast'!$B$8:$B$200,0),MATCH(BE$4,'Volume forecast'!$D$5:$DT$5,0)),0)</f>
        <v>0</v>
      </c>
      <c r="BF28" s="180">
        <f>IFERROR(INDEX('Volume forecast'!$D$8:$DT$200,MATCH($B28,'Volume forecast'!$B$8:$B$200,0),MATCH(BF$4,'Volume forecast'!$D$5:$DT$5,0)),0)</f>
        <v>0</v>
      </c>
      <c r="BG28" s="180">
        <f>IFERROR(INDEX('Volume forecast'!$D$8:$DT$200,MATCH($B28,'Volume forecast'!$B$8:$B$200,0),MATCH(BG$4,'Volume forecast'!$D$5:$DT$5,0)),0)</f>
        <v>0</v>
      </c>
      <c r="BH28" s="180">
        <f>IFERROR(INDEX('Volume forecast'!$D$8:$DT$200,MATCH($B28,'Volume forecast'!$B$8:$B$200,0),MATCH(BH$4,'Volume forecast'!$D$5:$DT$5,0)),0)</f>
        <v>0</v>
      </c>
      <c r="BI28" s="180">
        <f>IFERROR(INDEX('Volume forecast'!$D$8:$DT$200,MATCH($B28,'Volume forecast'!$B$8:$B$200,0),MATCH(BI$4,'Volume forecast'!$D$5:$DT$5,0)),0)</f>
        <v>0</v>
      </c>
      <c r="BJ28" s="180">
        <f>IFERROR(INDEX('Volume forecast'!$D$8:$DT$200,MATCH($B28,'Volume forecast'!$B$8:$B$200,0),MATCH(BJ$4,'Volume forecast'!$D$5:$DT$5,0)),0)</f>
        <v>0</v>
      </c>
      <c r="BK28" s="180">
        <f>IFERROR(INDEX('Volume forecast'!$D$8:$DT$200,MATCH($B28,'Volume forecast'!$B$8:$B$200,0),MATCH(BK$4,'Volume forecast'!$D$5:$DT$5,0)),0)</f>
        <v>0</v>
      </c>
      <c r="BL28" s="180">
        <f>IFERROR(INDEX('Volume forecast'!$D$8:$DT$200,MATCH($B28,'Volume forecast'!$B$8:$B$200,0),MATCH(BL$4,'Volume forecast'!$D$5:$DT$5,0)),0)</f>
        <v>0</v>
      </c>
      <c r="BM28" s="180">
        <f>IFERROR(INDEX('Volume forecast'!$D$8:$DT$200,MATCH($B28,'Volume forecast'!$B$8:$B$200,0),MATCH(BM$4,'Volume forecast'!$D$5:$DT$5,0)),0)</f>
        <v>0</v>
      </c>
      <c r="BN28" s="180">
        <f>IFERROR(INDEX('Volume forecast'!$D$8:$DT$200,MATCH($B28,'Volume forecast'!$B$8:$B$200,0),MATCH(BN$4,'Volume forecast'!$D$5:$DT$5,0)),0)</f>
        <v>0</v>
      </c>
      <c r="BO28" s="180">
        <f>IFERROR(INDEX('Volume forecast'!$D$8:$DT$200,MATCH($B28,'Volume forecast'!$B$8:$B$200,0),MATCH(BO$4,'Volume forecast'!$D$5:$DT$5,0)),0)</f>
        <v>0</v>
      </c>
      <c r="BP28" s="180">
        <f>IFERROR(INDEX('Volume forecast'!$D$8:$DT$200,MATCH($B28,'Volume forecast'!$B$8:$B$200,0),MATCH(BP$4,'Volume forecast'!$D$5:$DT$5,0)),0)</f>
        <v>647195.17180328059</v>
      </c>
      <c r="BQ28" s="180">
        <f>IFERROR(INDEX('Volume forecast'!$D$8:$DT$200,MATCH($B28,'Volume forecast'!$B$8:$B$200,0),MATCH(BQ$4,'Volume forecast'!$D$5:$DT$5,0)),0)</f>
        <v>693753.79818846786</v>
      </c>
      <c r="BR28" s="180">
        <f>IFERROR(INDEX('Volume forecast'!$D$8:$DT$200,MATCH($B28,'Volume forecast'!$B$8:$B$200,0),MATCH(BR$4,'Volume forecast'!$D$5:$DT$5,0)),0)</f>
        <v>759208.11268535024</v>
      </c>
      <c r="BS28" s="180">
        <f>IFERROR(INDEX('Volume forecast'!$D$8:$DT$200,MATCH($B28,'Volume forecast'!$B$8:$B$200,0),MATCH(BS$4,'Volume forecast'!$D$5:$DT$5,0)),0)</f>
        <v>855769.95710185822</v>
      </c>
      <c r="BT28" s="181">
        <f>IFERROR(INDEX('Volume forecast'!$D$8:$DT$200,MATCH($B28,'Volume forecast'!$B$8:$B$200,0),MATCH(BT$4,'Volume forecast'!$D$5:$DT$5,0)),0)</f>
        <v>940003.15896889754</v>
      </c>
      <c r="BU28" s="182">
        <f>IFERROR(INDEX('Volume forecast'!$D$8:$DT$200,MATCH($B28,'Volume forecast'!$B$8:$B$200,0),MATCH(BU$4,'Volume forecast'!$D$5:$DT$5,0)),0)</f>
        <v>0</v>
      </c>
      <c r="BV28" s="180">
        <f>IFERROR(INDEX('Volume forecast'!$D$8:$DT$200,MATCH($B28,'Volume forecast'!$B$8:$B$200,0),MATCH(BV$4,'Volume forecast'!$D$5:$DT$5,0)),0)</f>
        <v>0</v>
      </c>
      <c r="BW28" s="180">
        <f>IFERROR(INDEX('Volume forecast'!$D$8:$DT$200,MATCH($B28,'Volume forecast'!$B$8:$B$200,0),MATCH(BW$4,'Volume forecast'!$D$5:$DT$5,0)),0)</f>
        <v>0</v>
      </c>
      <c r="BX28" s="180">
        <f>IFERROR(INDEX('Volume forecast'!$D$8:$DT$200,MATCH($B28,'Volume forecast'!$B$8:$B$200,0),MATCH(BX$4,'Volume forecast'!$D$5:$DT$5,0)),0)</f>
        <v>0</v>
      </c>
      <c r="BY28" s="180">
        <f>IFERROR(INDEX('Volume forecast'!$D$8:$DT$200,MATCH($B28,'Volume forecast'!$B$8:$B$200,0),MATCH(BY$4,'Volume forecast'!$D$5:$DT$5,0)),0)</f>
        <v>0</v>
      </c>
      <c r="BZ28" s="180">
        <f>IFERROR(INDEX('Volume forecast'!$D$8:$DT$200,MATCH($B28,'Volume forecast'!$B$8:$B$200,0),MATCH(BZ$4,'Volume forecast'!$D$5:$DT$5,0)),0)</f>
        <v>0</v>
      </c>
      <c r="CA28" s="180">
        <f>IFERROR(INDEX('Volume forecast'!$D$8:$DT$200,MATCH($B28,'Volume forecast'!$B$8:$B$200,0),MATCH(CA$4,'Volume forecast'!$D$5:$DT$5,0)),0)</f>
        <v>0</v>
      </c>
      <c r="CB28" s="180">
        <f>IFERROR(INDEX('Volume forecast'!$D$8:$DT$200,MATCH($B28,'Volume forecast'!$B$8:$B$200,0),MATCH(CB$4,'Volume forecast'!$D$5:$DT$5,0)),0)</f>
        <v>0</v>
      </c>
      <c r="CC28" s="180">
        <f>IFERROR(INDEX('Volume forecast'!$D$8:$DT$200,MATCH($B28,'Volume forecast'!$B$8:$B$200,0),MATCH(CC$4,'Volume forecast'!$D$5:$DT$5,0)),0)</f>
        <v>0</v>
      </c>
      <c r="CD28" s="180">
        <f>IFERROR(INDEX('Volume forecast'!$D$8:$DT$200,MATCH($B28,'Volume forecast'!$B$8:$B$200,0),MATCH(CD$4,'Volume forecast'!$D$5:$DT$5,0)),0)</f>
        <v>0</v>
      </c>
      <c r="CE28" s="180">
        <f>IFERROR(INDEX('Volume forecast'!$D$8:$DT$200,MATCH($B28,'Volume forecast'!$B$8:$B$200,0),MATCH(CE$4,'Volume forecast'!$D$5:$DT$5,0)),0)</f>
        <v>0</v>
      </c>
      <c r="CF28" s="180">
        <f>IFERROR(INDEX('Volume forecast'!$D$8:$DT$200,MATCH($B28,'Volume forecast'!$B$8:$B$200,0),MATCH(CF$4,'Volume forecast'!$D$5:$DT$5,0)),0)</f>
        <v>0</v>
      </c>
      <c r="CG28" s="180">
        <f>IFERROR(INDEX('Volume forecast'!$D$8:$DT$200,MATCH($B28,'Volume forecast'!$B$8:$B$200,0),MATCH(CG$4,'Volume forecast'!$D$5:$DT$5,0)),0)</f>
        <v>3847346.6182312053</v>
      </c>
      <c r="CH28" s="180">
        <f>IFERROR(INDEX('Volume forecast'!$D$8:$DT$200,MATCH($B28,'Volume forecast'!$B$8:$B$200,0),MATCH(CH$4,'Volume forecast'!$D$5:$DT$5,0)),0)</f>
        <v>4126968.7655705414</v>
      </c>
      <c r="CI28" s="180">
        <f>IFERROR(INDEX('Volume forecast'!$D$8:$DT$200,MATCH($B28,'Volume forecast'!$B$8:$B$200,0),MATCH(CI$4,'Volume forecast'!$D$5:$DT$5,0)),0)</f>
        <v>4521498.537105714</v>
      </c>
      <c r="CJ28" s="180">
        <f>IFERROR(INDEX('Volume forecast'!$D$8:$DT$200,MATCH($B28,'Volume forecast'!$B$8:$B$200,0),MATCH(CJ$4,'Volume forecast'!$D$5:$DT$5,0)),0)</f>
        <v>5106046.537331027</v>
      </c>
      <c r="CK28" s="181">
        <f>IFERROR(INDEX('Volume forecast'!$D$8:$DT$200,MATCH($B28,'Volume forecast'!$B$8:$B$200,0),MATCH(CK$4,'Volume forecast'!$D$5:$DT$5,0)),0)</f>
        <v>5617185.9276963575</v>
      </c>
      <c r="CL28" s="182">
        <f>IFERROR(INDEX('Volume forecast'!$D$8:$DT$200,MATCH($B28,'Volume forecast'!$B$8:$B$200,0),MATCH(CL$4,'Volume forecast'!$D$5:$DT$5,0)),0)</f>
        <v>0</v>
      </c>
      <c r="CM28" s="180">
        <f>IFERROR(INDEX('Volume forecast'!$D$8:$DT$200,MATCH($B28,'Volume forecast'!$B$8:$B$200,0),MATCH(CM$4,'Volume forecast'!$D$5:$DT$5,0)),0)</f>
        <v>0</v>
      </c>
      <c r="CN28" s="180">
        <f>IFERROR(INDEX('Volume forecast'!$D$8:$DT$200,MATCH($B28,'Volume forecast'!$B$8:$B$200,0),MATCH(CN$4,'Volume forecast'!$D$5:$DT$5,0)),0)</f>
        <v>0</v>
      </c>
      <c r="CO28" s="180">
        <f>IFERROR(INDEX('Volume forecast'!$D$8:$DT$200,MATCH($B28,'Volume forecast'!$B$8:$B$200,0),MATCH(CO$4,'Volume forecast'!$D$5:$DT$5,0)),0)</f>
        <v>0</v>
      </c>
      <c r="CP28" s="180">
        <f>IFERROR(INDEX('Volume forecast'!$D$8:$DT$200,MATCH($B28,'Volume forecast'!$B$8:$B$200,0),MATCH(CP$4,'Volume forecast'!$D$5:$DT$5,0)),0)</f>
        <v>0</v>
      </c>
      <c r="CQ28" s="180">
        <f>IFERROR(INDEX('Volume forecast'!$D$8:$DT$200,MATCH($B28,'Volume forecast'!$B$8:$B$200,0),MATCH(CQ$4,'Volume forecast'!$D$5:$DT$5,0)),0)</f>
        <v>0</v>
      </c>
      <c r="CR28" s="180">
        <f>IFERROR(INDEX('Volume forecast'!$D$8:$DT$200,MATCH($B28,'Volume forecast'!$B$8:$B$200,0),MATCH(CR$4,'Volume forecast'!$D$5:$DT$5,0)),0)</f>
        <v>0</v>
      </c>
      <c r="CS28" s="180">
        <f>IFERROR(INDEX('Volume forecast'!$D$8:$DT$200,MATCH($B28,'Volume forecast'!$B$8:$B$200,0),MATCH(CS$4,'Volume forecast'!$D$5:$DT$5,0)),0)</f>
        <v>0</v>
      </c>
      <c r="CT28" s="180">
        <f>IFERROR(INDEX('Volume forecast'!$D$8:$DT$200,MATCH($B28,'Volume forecast'!$B$8:$B$200,0),MATCH(CT$4,'Volume forecast'!$D$5:$DT$5,0)),0)</f>
        <v>0</v>
      </c>
      <c r="CU28" s="180">
        <f>IFERROR(INDEX('Volume forecast'!$D$8:$DT$200,MATCH($B28,'Volume forecast'!$B$8:$B$200,0),MATCH(CU$4,'Volume forecast'!$D$5:$DT$5,0)),0)</f>
        <v>0</v>
      </c>
      <c r="CV28" s="180">
        <f>IFERROR(INDEX('Volume forecast'!$D$8:$DT$200,MATCH($B28,'Volume forecast'!$B$8:$B$200,0),MATCH(CV$4,'Volume forecast'!$D$5:$DT$5,0)),0)</f>
        <v>0</v>
      </c>
      <c r="CW28" s="180">
        <f>IFERROR(INDEX('Volume forecast'!$D$8:$DT$200,MATCH($B28,'Volume forecast'!$B$8:$B$200,0),MATCH(CW$4,'Volume forecast'!$D$5:$DT$5,0)),0)</f>
        <v>0</v>
      </c>
      <c r="CX28" s="180">
        <f>IFERROR(INDEX('Volume forecast'!$D$8:$DT$200,MATCH($B28,'Volume forecast'!$B$8:$B$200,0),MATCH(CX$4,'Volume forecast'!$D$5:$DT$5,0)),0)</f>
        <v>0</v>
      </c>
      <c r="CY28" s="180">
        <f>IFERROR(INDEX('Volume forecast'!$D$8:$DT$200,MATCH($B28,'Volume forecast'!$B$8:$B$200,0),MATCH(CY$4,'Volume forecast'!$D$5:$DT$5,0)),0)</f>
        <v>0</v>
      </c>
      <c r="CZ28" s="180">
        <f>IFERROR(INDEX('Volume forecast'!$D$8:$DT$200,MATCH($B28,'Volume forecast'!$B$8:$B$200,0),MATCH(CZ$4,'Volume forecast'!$D$5:$DT$5,0)),0)</f>
        <v>0</v>
      </c>
      <c r="DA28" s="180">
        <f>IFERROR(INDEX('Volume forecast'!$D$8:$DT$200,MATCH($B28,'Volume forecast'!$B$8:$B$200,0),MATCH(DA$4,'Volume forecast'!$D$5:$DT$5,0)),0)</f>
        <v>0</v>
      </c>
      <c r="DB28" s="181">
        <f>IFERROR(INDEX('Volume forecast'!$D$8:$DT$200,MATCH($B28,'Volume forecast'!$B$8:$B$200,0),MATCH(DB$4,'Volume forecast'!$D$5:$DT$5,0)),0)</f>
        <v>0</v>
      </c>
      <c r="DC28" s="182">
        <f>IFERROR(INDEX('Volume forecast'!$D$8:$DT$200,MATCH($B28,'Volume forecast'!$B$8:$B$200,0),MATCH(DC$4,'Volume forecast'!$D$5:$DT$5,0)),0)</f>
        <v>0</v>
      </c>
      <c r="DD28" s="180">
        <f>IFERROR(INDEX('Volume forecast'!$D$8:$DT$200,MATCH($B28,'Volume forecast'!$B$8:$B$200,0),MATCH(DD$4,'Volume forecast'!$D$5:$DT$5,0)),0)</f>
        <v>0</v>
      </c>
      <c r="DE28" s="180">
        <f>IFERROR(INDEX('Volume forecast'!$D$8:$DT$200,MATCH($B28,'Volume forecast'!$B$8:$B$200,0),MATCH(DE$4,'Volume forecast'!$D$5:$DT$5,0)),0)</f>
        <v>0</v>
      </c>
      <c r="DF28" s="180">
        <f>IFERROR(INDEX('Volume forecast'!$D$8:$DT$200,MATCH($B28,'Volume forecast'!$B$8:$B$200,0),MATCH(DF$4,'Volume forecast'!$D$5:$DT$5,0)),0)</f>
        <v>0</v>
      </c>
      <c r="DG28" s="180">
        <f>IFERROR(INDEX('Volume forecast'!$D$8:$DT$200,MATCH($B28,'Volume forecast'!$B$8:$B$200,0),MATCH(DG$4,'Volume forecast'!$D$5:$DT$5,0)),0)</f>
        <v>0</v>
      </c>
      <c r="DH28" s="180">
        <f>IFERROR(INDEX('Volume forecast'!$D$8:$DT$200,MATCH($B28,'Volume forecast'!$B$8:$B$200,0),MATCH(DH$4,'Volume forecast'!$D$5:$DT$5,0)),0)</f>
        <v>0</v>
      </c>
      <c r="DI28" s="180">
        <f>IFERROR(INDEX('Volume forecast'!$D$8:$DT$200,MATCH($B28,'Volume forecast'!$B$8:$B$200,0),MATCH(DI$4,'Volume forecast'!$D$5:$DT$5,0)),0)</f>
        <v>0</v>
      </c>
      <c r="DJ28" s="180">
        <f>IFERROR(INDEX('Volume forecast'!$D$8:$DT$200,MATCH($B28,'Volume forecast'!$B$8:$B$200,0),MATCH(DJ$4,'Volume forecast'!$D$5:$DT$5,0)),0)</f>
        <v>0</v>
      </c>
      <c r="DK28" s="180">
        <f>IFERROR(INDEX('Volume forecast'!$D$8:$DT$200,MATCH($B28,'Volume forecast'!$B$8:$B$200,0),MATCH(DK$4,'Volume forecast'!$D$5:$DT$5,0)),0)</f>
        <v>0</v>
      </c>
      <c r="DL28" s="180">
        <f>IFERROR(INDEX('Volume forecast'!$D$8:$DT$200,MATCH($B28,'Volume forecast'!$B$8:$B$200,0),MATCH(DL$4,'Volume forecast'!$D$5:$DT$5,0)),0)</f>
        <v>0</v>
      </c>
      <c r="DM28" s="180">
        <f>IFERROR(INDEX('Volume forecast'!$D$8:$DT$200,MATCH($B28,'Volume forecast'!$B$8:$B$200,0),MATCH(DM$4,'Volume forecast'!$D$5:$DT$5,0)),0)</f>
        <v>0</v>
      </c>
      <c r="DN28" s="180">
        <f>IFERROR(INDEX('Volume forecast'!$D$8:$DT$200,MATCH($B28,'Volume forecast'!$B$8:$B$200,0),MATCH(DN$4,'Volume forecast'!$D$5:$DT$5,0)),0)</f>
        <v>0</v>
      </c>
      <c r="DO28" s="180">
        <f>IFERROR(INDEX('Volume forecast'!$D$8:$DT$200,MATCH($B28,'Volume forecast'!$B$8:$B$200,0),MATCH(DO$4,'Volume forecast'!$D$5:$DT$5,0)),0)</f>
        <v>0</v>
      </c>
      <c r="DP28" s="180">
        <f>IFERROR(INDEX('Volume forecast'!$D$8:$DT$200,MATCH($B28,'Volume forecast'!$B$8:$B$200,0),MATCH(DP$4,'Volume forecast'!$D$5:$DT$5,0)),0)</f>
        <v>0</v>
      </c>
      <c r="DQ28" s="180">
        <f>IFERROR(INDEX('Volume forecast'!$D$8:$DT$200,MATCH($B28,'Volume forecast'!$B$8:$B$200,0),MATCH(DQ$4,'Volume forecast'!$D$5:$DT$5,0)),0)</f>
        <v>0</v>
      </c>
      <c r="DR28" s="180">
        <f>IFERROR(INDEX('Volume forecast'!$D$8:$DT$200,MATCH($B28,'Volume forecast'!$B$8:$B$200,0),MATCH(DR$4,'Volume forecast'!$D$5:$DT$5,0)),0)</f>
        <v>0</v>
      </c>
      <c r="DS28" s="181">
        <f>IFERROR(INDEX('Volume forecast'!$D$8:$DT$200,MATCH($B28,'Volume forecast'!$B$8:$B$200,0),MATCH(DS$4,'Volume forecast'!$D$5:$DT$5,0)),0)</f>
        <v>0</v>
      </c>
      <c r="DT28" s="182">
        <f>IFERROR(INDEX('Volume forecast'!$D$8:$DT$200,MATCH($B28,'Volume forecast'!$B$8:$B$200,0),MATCH(DT$4,'Volume forecast'!$D$5:$DT$5,0)),0)</f>
        <v>0</v>
      </c>
      <c r="DU28" s="180">
        <f>IFERROR(INDEX('Volume forecast'!$D$8:$DT$200,MATCH($B28,'Volume forecast'!$B$8:$B$200,0),MATCH(DU$4,'Volume forecast'!$D$5:$DT$5,0)),0)</f>
        <v>0</v>
      </c>
      <c r="DV28" s="180">
        <f>IFERROR(INDEX('Volume forecast'!$D$8:$DT$200,MATCH($B28,'Volume forecast'!$B$8:$B$200,0),MATCH(DV$4,'Volume forecast'!$D$5:$DT$5,0)),0)</f>
        <v>0</v>
      </c>
      <c r="DW28" s="180">
        <f>IFERROR(INDEX('Volume forecast'!$D$8:$DT$200,MATCH($B28,'Volume forecast'!$B$8:$B$200,0),MATCH(DW$4,'Volume forecast'!$D$5:$DT$5,0)),0)</f>
        <v>0</v>
      </c>
      <c r="DX28" s="180">
        <f>IFERROR(INDEX('Volume forecast'!$D$8:$DT$200,MATCH($B28,'Volume forecast'!$B$8:$B$200,0),MATCH(DX$4,'Volume forecast'!$D$5:$DT$5,0)),0)</f>
        <v>0</v>
      </c>
      <c r="DY28" s="180">
        <f>IFERROR(INDEX('Volume forecast'!$D$8:$DT$200,MATCH($B28,'Volume forecast'!$B$8:$B$200,0),MATCH(DY$4,'Volume forecast'!$D$5:$DT$5,0)),0)</f>
        <v>0</v>
      </c>
      <c r="DZ28" s="180">
        <f>IFERROR(INDEX('Volume forecast'!$D$8:$DT$200,MATCH($B28,'Volume forecast'!$B$8:$B$200,0),MATCH(DZ$4,'Volume forecast'!$D$5:$DT$5,0)),0)</f>
        <v>0</v>
      </c>
      <c r="EA28" s="180">
        <f>IFERROR(INDEX('Volume forecast'!$D$8:$DT$200,MATCH($B28,'Volume forecast'!$B$8:$B$200,0),MATCH(EA$4,'Volume forecast'!$D$5:$DT$5,0)),0)</f>
        <v>0</v>
      </c>
      <c r="EB28" s="180">
        <f>IFERROR(INDEX('Volume forecast'!$D$8:$DT$200,MATCH($B28,'Volume forecast'!$B$8:$B$200,0),MATCH(EB$4,'Volume forecast'!$D$5:$DT$5,0)),0)</f>
        <v>0</v>
      </c>
      <c r="EC28" s="180">
        <f>IFERROR(INDEX('Volume forecast'!$D$8:$DT$200,MATCH($B28,'Volume forecast'!$B$8:$B$200,0),MATCH(EC$4,'Volume forecast'!$D$5:$DT$5,0)),0)</f>
        <v>0</v>
      </c>
      <c r="ED28" s="180">
        <f>IFERROR(INDEX('Volume forecast'!$D$8:$DT$200,MATCH($B28,'Volume forecast'!$B$8:$B$200,0),MATCH(ED$4,'Volume forecast'!$D$5:$DT$5,0)),0)</f>
        <v>0</v>
      </c>
      <c r="EE28" s="180">
        <f>IFERROR(INDEX('Volume forecast'!$D$8:$DT$200,MATCH($B28,'Volume forecast'!$B$8:$B$200,0),MATCH(EE$4,'Volume forecast'!$D$5:$DT$5,0)),0)</f>
        <v>0</v>
      </c>
      <c r="EF28" s="180">
        <f>IFERROR(INDEX('Volume forecast'!$D$8:$DT$200,MATCH($B28,'Volume forecast'!$B$8:$B$200,0),MATCH(EF$4,'Volume forecast'!$D$5:$DT$5,0)),0)</f>
        <v>0</v>
      </c>
      <c r="EG28" s="180">
        <f>IFERROR(INDEX('Volume forecast'!$D$8:$DT$200,MATCH($B28,'Volume forecast'!$B$8:$B$200,0),MATCH(EG$4,'Volume forecast'!$D$5:$DT$5,0)),0)</f>
        <v>0</v>
      </c>
      <c r="EH28" s="180">
        <f>IFERROR(INDEX('Volume forecast'!$D$8:$DT$200,MATCH($B28,'Volume forecast'!$B$8:$B$200,0),MATCH(EH$4,'Volume forecast'!$D$5:$DT$5,0)),0)</f>
        <v>0</v>
      </c>
      <c r="EI28" s="180">
        <f>IFERROR(INDEX('Volume forecast'!$D$8:$DT$200,MATCH($B28,'Volume forecast'!$B$8:$B$200,0),MATCH(EI$4,'Volume forecast'!$D$5:$DT$5,0)),0)</f>
        <v>0</v>
      </c>
      <c r="EJ28" s="181">
        <f>IFERROR(INDEX('Volume forecast'!$D$8:$DT$200,MATCH($B28,'Volume forecast'!$B$8:$B$200,0),MATCH(EJ$4,'Volume forecast'!$D$5:$DT$5,0)),0)</f>
        <v>0</v>
      </c>
      <c r="EK28" s="182">
        <f>IFERROR(INDEX('Volume forecast'!$D$8:$DT$200,MATCH($B28,'Volume forecast'!$B$8:$B$200,0),MATCH(EK$4,'Volume forecast'!$D$5:$DT$5,0)),0)</f>
        <v>0</v>
      </c>
      <c r="EL28" s="180">
        <f>IFERROR(INDEX('Volume forecast'!$D$8:$DT$200,MATCH($B28,'Volume forecast'!$B$8:$B$200,0),MATCH(EL$4,'Volume forecast'!$D$5:$DT$5,0)),0)</f>
        <v>0</v>
      </c>
      <c r="EM28" s="180">
        <f>IFERROR(INDEX('Volume forecast'!$D$8:$DT$200,MATCH($B28,'Volume forecast'!$B$8:$B$200,0),MATCH(EM$4,'Volume forecast'!$D$5:$DT$5,0)),0)</f>
        <v>0</v>
      </c>
      <c r="EN28" s="180">
        <f>IFERROR(INDEX('Volume forecast'!$D$8:$DT$200,MATCH($B28,'Volume forecast'!$B$8:$B$200,0),MATCH(EN$4,'Volume forecast'!$D$5:$DT$5,0)),0)</f>
        <v>0</v>
      </c>
      <c r="EO28" s="180">
        <f>IFERROR(INDEX('Volume forecast'!$D$8:$DT$200,MATCH($B28,'Volume forecast'!$B$8:$B$200,0),MATCH(EO$4,'Volume forecast'!$D$5:$DT$5,0)),0)</f>
        <v>0</v>
      </c>
      <c r="EP28" s="180">
        <f>IFERROR(INDEX('Volume forecast'!$D$8:$DT$200,MATCH($B28,'Volume forecast'!$B$8:$B$200,0),MATCH(EP$4,'Volume forecast'!$D$5:$DT$5,0)),0)</f>
        <v>0</v>
      </c>
      <c r="EQ28" s="180">
        <f>IFERROR(INDEX('Volume forecast'!$D$8:$DT$200,MATCH($B28,'Volume forecast'!$B$8:$B$200,0),MATCH(EQ$4,'Volume forecast'!$D$5:$DT$5,0)),0)</f>
        <v>0</v>
      </c>
      <c r="ER28" s="180">
        <f>IFERROR(INDEX('Volume forecast'!$D$8:$DT$200,MATCH($B28,'Volume forecast'!$B$8:$B$200,0),MATCH(ER$4,'Volume forecast'!$D$5:$DT$5,0)),0)</f>
        <v>0</v>
      </c>
      <c r="ES28" s="180">
        <f>IFERROR(INDEX('Volume forecast'!$D$8:$DT$200,MATCH($B28,'Volume forecast'!$B$8:$B$200,0),MATCH(ES$4,'Volume forecast'!$D$5:$DT$5,0)),0)</f>
        <v>0</v>
      </c>
      <c r="ET28" s="180">
        <f>IFERROR(INDEX('Volume forecast'!$D$8:$DT$200,MATCH($B28,'Volume forecast'!$B$8:$B$200,0),MATCH(ET$4,'Volume forecast'!$D$5:$DT$5,0)),0)</f>
        <v>0</v>
      </c>
      <c r="EU28" s="180">
        <f>IFERROR(INDEX('Volume forecast'!$D$8:$DT$200,MATCH($B28,'Volume forecast'!$B$8:$B$200,0),MATCH(EU$4,'Volume forecast'!$D$5:$DT$5,0)),0)</f>
        <v>0</v>
      </c>
      <c r="EV28" s="180">
        <f>IFERROR(INDEX('Volume forecast'!$D$8:$DT$200,MATCH($B28,'Volume forecast'!$B$8:$B$200,0),MATCH(EV$4,'Volume forecast'!$D$5:$DT$5,0)),0)</f>
        <v>0</v>
      </c>
      <c r="EW28" s="180">
        <f>IFERROR(INDEX('Volume forecast'!$D$8:$DT$200,MATCH($B28,'Volume forecast'!$B$8:$B$200,0),MATCH(EW$4,'Volume forecast'!$D$5:$DT$5,0)),0)</f>
        <v>0</v>
      </c>
      <c r="EX28" s="180">
        <f>IFERROR(INDEX('Volume forecast'!$D$8:$DT$200,MATCH($B28,'Volume forecast'!$B$8:$B$200,0),MATCH(EX$4,'Volume forecast'!$D$5:$DT$5,0)),0)</f>
        <v>0</v>
      </c>
      <c r="EY28" s="180">
        <f>IFERROR(INDEX('Volume forecast'!$D$8:$DT$200,MATCH($B28,'Volume forecast'!$B$8:$B$200,0),MATCH(EY$4,'Volume forecast'!$D$5:$DT$5,0)),0)</f>
        <v>0</v>
      </c>
      <c r="EZ28" s="180">
        <f>IFERROR(INDEX('Volume forecast'!$D$8:$DT$200,MATCH($B28,'Volume forecast'!$B$8:$B$200,0),MATCH(EZ$4,'Volume forecast'!$D$5:$DT$5,0)),0)</f>
        <v>0</v>
      </c>
      <c r="FA28" s="181">
        <f>IFERROR(INDEX('Volume forecast'!$D$8:$DT$200,MATCH($B28,'Volume forecast'!$B$8:$B$200,0),MATCH(FA$4,'Volume forecast'!$D$5:$DT$5,0)),0)</f>
        <v>0</v>
      </c>
      <c r="FB28" s="182">
        <f>IFERROR(INDEX('Volume forecast'!$D$8:$DT$200,MATCH($B28,'Volume forecast'!$B$8:$B$200,0),MATCH(FB$4,'Volume forecast'!$D$5:$DT$5,0)),0)</f>
        <v>0</v>
      </c>
      <c r="FC28" s="180">
        <f>IFERROR(INDEX('Volume forecast'!$D$8:$DT$200,MATCH($B28,'Volume forecast'!$B$8:$B$200,0),MATCH(FC$4,'Volume forecast'!$D$5:$DT$5,0)),0)</f>
        <v>0</v>
      </c>
      <c r="FD28" s="180">
        <f>IFERROR(INDEX('Volume forecast'!$D$8:$DT$200,MATCH($B28,'Volume forecast'!$B$8:$B$200,0),MATCH(FD$4,'Volume forecast'!$D$5:$DT$5,0)),0)</f>
        <v>0</v>
      </c>
      <c r="FE28" s="180">
        <f>IFERROR(INDEX('Volume forecast'!$D$8:$DT$200,MATCH($B28,'Volume forecast'!$B$8:$B$200,0),MATCH(FE$4,'Volume forecast'!$D$5:$DT$5,0)),0)</f>
        <v>0</v>
      </c>
      <c r="FF28" s="180">
        <f>IFERROR(INDEX('Volume forecast'!$D$8:$DT$200,MATCH($B28,'Volume forecast'!$B$8:$B$200,0),MATCH(FF$4,'Volume forecast'!$D$5:$DT$5,0)),0)</f>
        <v>0</v>
      </c>
      <c r="FG28" s="180">
        <f>IFERROR(INDEX('Volume forecast'!$D$8:$DT$200,MATCH($B28,'Volume forecast'!$B$8:$B$200,0),MATCH(FG$4,'Volume forecast'!$D$5:$DT$5,0)),0)</f>
        <v>0</v>
      </c>
      <c r="FH28" s="180">
        <f>IFERROR(INDEX('Volume forecast'!$D$8:$DT$200,MATCH($B28,'Volume forecast'!$B$8:$B$200,0),MATCH(FH$4,'Volume forecast'!$D$5:$DT$5,0)),0)</f>
        <v>0</v>
      </c>
      <c r="FI28" s="180">
        <f>IFERROR(INDEX('Volume forecast'!$D$8:$DT$200,MATCH($B28,'Volume forecast'!$B$8:$B$200,0),MATCH(FI$4,'Volume forecast'!$D$5:$DT$5,0)),0)</f>
        <v>0</v>
      </c>
      <c r="FJ28" s="180">
        <f>IFERROR(INDEX('Volume forecast'!$D$8:$DT$200,MATCH($B28,'Volume forecast'!$B$8:$B$200,0),MATCH(FJ$4,'Volume forecast'!$D$5:$DT$5,0)),0)</f>
        <v>0</v>
      </c>
      <c r="FK28" s="180">
        <f>IFERROR(INDEX('Volume forecast'!$D$8:$DT$200,MATCH($B28,'Volume forecast'!$B$8:$B$200,0),MATCH(FK$4,'Volume forecast'!$D$5:$DT$5,0)),0)</f>
        <v>0</v>
      </c>
      <c r="FL28" s="180">
        <f>IFERROR(INDEX('Volume forecast'!$D$8:$DT$200,MATCH($B28,'Volume forecast'!$B$8:$B$200,0),MATCH(FL$4,'Volume forecast'!$D$5:$DT$5,0)),0)</f>
        <v>0</v>
      </c>
      <c r="FM28" s="180">
        <f>IFERROR(INDEX('Volume forecast'!$D$8:$DT$200,MATCH($B28,'Volume forecast'!$B$8:$B$200,0),MATCH(FM$4,'Volume forecast'!$D$5:$DT$5,0)),0)</f>
        <v>0</v>
      </c>
      <c r="FN28" s="180">
        <f>IFERROR(INDEX('Volume forecast'!$D$8:$DT$200,MATCH($B28,'Volume forecast'!$B$8:$B$200,0),MATCH(FN$4,'Volume forecast'!$D$5:$DT$5,0)),0)</f>
        <v>0</v>
      </c>
      <c r="FO28" s="180">
        <f>IFERROR(INDEX('Volume forecast'!$D$8:$DT$200,MATCH($B28,'Volume forecast'!$B$8:$B$200,0),MATCH(FO$4,'Volume forecast'!$D$5:$DT$5,0)),0)</f>
        <v>0</v>
      </c>
      <c r="FP28" s="180">
        <f>IFERROR(INDEX('Volume forecast'!$D$8:$DT$200,MATCH($B28,'Volume forecast'!$B$8:$B$200,0),MATCH(FP$4,'Volume forecast'!$D$5:$DT$5,0)),0)</f>
        <v>0</v>
      </c>
      <c r="FQ28" s="180">
        <f>IFERROR(INDEX('Volume forecast'!$D$8:$DT$200,MATCH($B28,'Volume forecast'!$B$8:$B$200,0),MATCH(FQ$4,'Volume forecast'!$D$5:$DT$5,0)),0)</f>
        <v>0</v>
      </c>
      <c r="FR28" s="181">
        <f>IFERROR(INDEX('Volume forecast'!$D$8:$DT$200,MATCH($B28,'Volume forecast'!$B$8:$B$200,0),MATCH(FR$4,'Volume forecast'!$D$5:$DT$5,0)),0)</f>
        <v>0</v>
      </c>
      <c r="FS28" s="183">
        <f t="shared" si="23"/>
        <v>0</v>
      </c>
      <c r="FT28" s="184">
        <f t="shared" si="7"/>
        <v>0</v>
      </c>
      <c r="FU28" s="184">
        <f t="shared" si="8"/>
        <v>0</v>
      </c>
      <c r="FV28" s="184">
        <f t="shared" si="9"/>
        <v>0</v>
      </c>
      <c r="FW28" s="184">
        <f t="shared" si="10"/>
        <v>0</v>
      </c>
      <c r="FX28" s="184">
        <f t="shared" si="11"/>
        <v>0</v>
      </c>
      <c r="FY28" s="184">
        <f t="shared" si="12"/>
        <v>0</v>
      </c>
      <c r="FZ28" s="184">
        <f t="shared" si="13"/>
        <v>0</v>
      </c>
      <c r="GA28" s="184">
        <f t="shared" si="14"/>
        <v>0</v>
      </c>
      <c r="GB28" s="184">
        <f t="shared" si="15"/>
        <v>0</v>
      </c>
      <c r="GC28" s="184">
        <f t="shared" si="16"/>
        <v>0</v>
      </c>
      <c r="GD28" s="184">
        <f t="shared" si="17"/>
        <v>0</v>
      </c>
      <c r="GE28" s="184">
        <f t="shared" si="18"/>
        <v>1225537.9741238574</v>
      </c>
      <c r="GF28" s="184">
        <f t="shared" si="19"/>
        <v>1313702.0506559913</v>
      </c>
      <c r="GG28" s="184">
        <f t="shared" si="20"/>
        <v>1437647.270708649</v>
      </c>
      <c r="GH28" s="184">
        <f t="shared" si="21"/>
        <v>1620498.1514625007</v>
      </c>
      <c r="GI28" s="184">
        <f t="shared" si="22"/>
        <v>1780003.3394917387</v>
      </c>
      <c r="GJ28" s="185">
        <f t="shared" si="24"/>
        <v>23</v>
      </c>
    </row>
    <row r="29" spans="1:192" s="186" customFormat="1" ht="13" x14ac:dyDescent="0.3">
      <c r="A29" s="177" t="str">
        <f>IF(ISNUMBER(SEARCH("low",'Volume forecast'!$A30)),"LV",IF(ISNUMBER(SEARCH("high",'Volume forecast'!$A30)),"HV",IF(ISNUMBER(SEARCH("sub",'Volume forecast'!$A30)),"ST","Unmetered")))</f>
        <v>HV</v>
      </c>
      <c r="B29" s="178" t="str">
        <f>'Volume forecast'!B30</f>
        <v>EA380</v>
      </c>
      <c r="C29" s="177" t="str">
        <f>'Volume forecast'!C30</f>
        <v>HV kVA Dem ToU (Substation)</v>
      </c>
      <c r="D29" s="179" t="s">
        <v>137</v>
      </c>
      <c r="E29" s="180">
        <f>IFERROR(INDEX('Volume forecast'!$D$8:$DT$200,MATCH($B29,'Volume forecast'!$B$8:$B$200,0),MATCH(E$4,'Volume forecast'!$D$5:$DT$5,0)),0)</f>
        <v>0</v>
      </c>
      <c r="F29" s="180">
        <f>IFERROR(INDEX('Volume forecast'!$D$8:$DT$200,MATCH($B29,'Volume forecast'!$B$8:$B$200,0),MATCH(F$4,'Volume forecast'!$D$5:$DT$5,0)),0)</f>
        <v>0</v>
      </c>
      <c r="G29" s="180">
        <f>IFERROR(INDEX('Volume forecast'!$D$8:$DT$200,MATCH($B29,'Volume forecast'!$B$8:$B$200,0),MATCH(G$4,'Volume forecast'!$D$5:$DT$5,0)),0)</f>
        <v>0</v>
      </c>
      <c r="H29" s="180">
        <f>IFERROR(INDEX('Volume forecast'!$D$8:$DT$200,MATCH($B29,'Volume forecast'!$B$8:$B$200,0),MATCH(H$4,'Volume forecast'!$D$5:$DT$5,0)),0)</f>
        <v>0</v>
      </c>
      <c r="I29" s="180">
        <f>IFERROR(INDEX('Volume forecast'!$D$8:$DT$200,MATCH($B29,'Volume forecast'!$B$8:$B$200,0),MATCH(I$4,'Volume forecast'!$D$5:$DT$5,0)),0)</f>
        <v>0</v>
      </c>
      <c r="J29" s="180">
        <f>IFERROR(INDEX('Volume forecast'!$D$8:$DT$200,MATCH($B29,'Volume forecast'!$B$8:$B$200,0),MATCH(J$4,'Volume forecast'!$D$5:$DT$5,0)),0)</f>
        <v>0</v>
      </c>
      <c r="K29" s="180">
        <f>IFERROR(INDEX('Volume forecast'!$D$8:$DT$200,MATCH($B29,'Volume forecast'!$B$8:$B$200,0),MATCH(K$4,'Volume forecast'!$D$5:$DT$5,0)),0)</f>
        <v>0</v>
      </c>
      <c r="L29" s="180">
        <f>IFERROR(INDEX('Volume forecast'!$D$8:$DT$200,MATCH($B29,'Volume forecast'!$B$8:$B$200,0),MATCH(L$4,'Volume forecast'!$D$5:$DT$5,0)),0)</f>
        <v>0</v>
      </c>
      <c r="M29" s="180">
        <f>IFERROR(INDEX('Volume forecast'!$D$8:$DT$200,MATCH($B29,'Volume forecast'!$B$8:$B$200,0),MATCH(M$4,'Volume forecast'!$D$5:$DT$5,0)),0)</f>
        <v>0</v>
      </c>
      <c r="N29" s="180">
        <f>IFERROR(INDEX('Volume forecast'!$D$8:$DT$200,MATCH($B29,'Volume forecast'!$B$8:$B$200,0),MATCH(N$4,'Volume forecast'!$D$5:$DT$5,0)),0)</f>
        <v>0</v>
      </c>
      <c r="O29" s="180">
        <f>IFERROR(INDEX('Volume forecast'!$D$8:$DT$200,MATCH($B29,'Volume forecast'!$B$8:$B$200,0),MATCH(O$4,'Volume forecast'!$D$5:$DT$5,0)),0)</f>
        <v>0</v>
      </c>
      <c r="P29" s="180">
        <f>IFERROR(INDEX('Volume forecast'!$D$8:$DT$200,MATCH($B29,'Volume forecast'!$B$8:$B$200,0),MATCH(P$4,'Volume forecast'!$D$5:$DT$5,0)),0)</f>
        <v>0</v>
      </c>
      <c r="Q29" s="180">
        <f>IFERROR(INDEX('Volume forecast'!$D$8:$DT$200,MATCH($B29,'Volume forecast'!$B$8:$B$200,0),MATCH(Q$4,'Volume forecast'!$D$5:$DT$5,0)),0)</f>
        <v>20.000051445411966</v>
      </c>
      <c r="R29" s="180">
        <f>IFERROR(INDEX('Volume forecast'!$D$8:$DT$200,MATCH($B29,'Volume forecast'!$B$8:$B$200,0),MATCH(R$4,'Volume forecast'!$D$5:$DT$5,0)),0)</f>
        <v>20.000051445411966</v>
      </c>
      <c r="S29" s="180">
        <f>IFERROR(INDEX('Volume forecast'!$D$8:$DT$200,MATCH($B29,'Volume forecast'!$B$8:$B$200,0),MATCH(S$4,'Volume forecast'!$D$5:$DT$5,0)),0)</f>
        <v>20.000051445411966</v>
      </c>
      <c r="T29" s="180">
        <f>IFERROR(INDEX('Volume forecast'!$D$8:$DT$200,MATCH($B29,'Volume forecast'!$B$8:$B$200,0),MATCH(T$4,'Volume forecast'!$D$5:$DT$5,0)),0)</f>
        <v>20.000051445411966</v>
      </c>
      <c r="U29" s="181">
        <f>IFERROR(INDEX('Volume forecast'!$D$8:$DT$200,MATCH($B29,'Volume forecast'!$B$8:$B$200,0),MATCH(U$4,'Volume forecast'!$D$5:$DT$5,0)),0)</f>
        <v>20.000051445411966</v>
      </c>
      <c r="V29" s="182">
        <f>IFERROR(INDEX('Volume forecast'!$D$8:$DT$200,MATCH($B29,'Volume forecast'!$B$8:$B$200,0),MATCH(V$4,'Volume forecast'!$D$5:$DT$5,0)),0)</f>
        <v>0</v>
      </c>
      <c r="W29" s="180">
        <f>IFERROR(INDEX('Volume forecast'!$D$8:$DT$200,MATCH($B29,'Volume forecast'!$B$8:$B$200,0),MATCH(W$4,'Volume forecast'!$D$5:$DT$5,0)),0)</f>
        <v>0</v>
      </c>
      <c r="X29" s="180">
        <f>IFERROR(INDEX('Volume forecast'!$D$8:$DT$200,MATCH($B29,'Volume forecast'!$B$8:$B$200,0),MATCH(X$4,'Volume forecast'!$D$5:$DT$5,0)),0)</f>
        <v>0</v>
      </c>
      <c r="Y29" s="180">
        <f>IFERROR(INDEX('Volume forecast'!$D$8:$DT$200,MATCH($B29,'Volume forecast'!$B$8:$B$200,0),MATCH(Y$4,'Volume forecast'!$D$5:$DT$5,0)),0)</f>
        <v>0</v>
      </c>
      <c r="Z29" s="180">
        <f>IFERROR(INDEX('Volume forecast'!$D$8:$DT$200,MATCH($B29,'Volume forecast'!$B$8:$B$200,0),MATCH(Z$4,'Volume forecast'!$D$5:$DT$5,0)),0)</f>
        <v>0</v>
      </c>
      <c r="AA29" s="180">
        <f>IFERROR(INDEX('Volume forecast'!$D$8:$DT$200,MATCH($B29,'Volume forecast'!$B$8:$B$200,0),MATCH(AA$4,'Volume forecast'!$D$5:$DT$5,0)),0)</f>
        <v>0</v>
      </c>
      <c r="AB29" s="180">
        <f>IFERROR(INDEX('Volume forecast'!$D$8:$DT$200,MATCH($B29,'Volume forecast'!$B$8:$B$200,0),MATCH(AB$4,'Volume forecast'!$D$5:$DT$5,0)),0)</f>
        <v>0</v>
      </c>
      <c r="AC29" s="180">
        <f>IFERROR(INDEX('Volume forecast'!$D$8:$DT$200,MATCH($B29,'Volume forecast'!$B$8:$B$200,0),MATCH(AC$4,'Volume forecast'!$D$5:$DT$5,0)),0)</f>
        <v>0</v>
      </c>
      <c r="AD29" s="180">
        <f>IFERROR(INDEX('Volume forecast'!$D$8:$DT$200,MATCH($B29,'Volume forecast'!$B$8:$B$200,0),MATCH(AD$4,'Volume forecast'!$D$5:$DT$5,0)),0)</f>
        <v>0</v>
      </c>
      <c r="AE29" s="180">
        <f>IFERROR(INDEX('Volume forecast'!$D$8:$DT$200,MATCH($B29,'Volume forecast'!$B$8:$B$200,0),MATCH(AE$4,'Volume forecast'!$D$5:$DT$5,0)),0)</f>
        <v>0</v>
      </c>
      <c r="AF29" s="180">
        <f>IFERROR(INDEX('Volume forecast'!$D$8:$DT$200,MATCH($B29,'Volume forecast'!$B$8:$B$200,0),MATCH(AF$4,'Volume forecast'!$D$5:$DT$5,0)),0)</f>
        <v>0</v>
      </c>
      <c r="AG29" s="180">
        <f>IFERROR(INDEX('Volume forecast'!$D$8:$DT$200,MATCH($B29,'Volume forecast'!$B$8:$B$200,0),MATCH(AG$4,'Volume forecast'!$D$5:$DT$5,0)),0)</f>
        <v>0</v>
      </c>
      <c r="AH29" s="180">
        <f>IFERROR(INDEX('Volume forecast'!$D$8:$DT$200,MATCH($B29,'Volume forecast'!$B$8:$B$200,0),MATCH(AH$4,'Volume forecast'!$D$5:$DT$5,0)),0)</f>
        <v>24877.102941838624</v>
      </c>
      <c r="AI29" s="180">
        <f>IFERROR(INDEX('Volume forecast'!$D$8:$DT$200,MATCH($B29,'Volume forecast'!$B$8:$B$200,0),MATCH(AI$4,'Volume forecast'!$D$5:$DT$5,0)),0)</f>
        <v>27438.605548525462</v>
      </c>
      <c r="AJ29" s="180">
        <f>IFERROR(INDEX('Volume forecast'!$D$8:$DT$200,MATCH($B29,'Volume forecast'!$B$8:$B$200,0),MATCH(AJ$4,'Volume forecast'!$D$5:$DT$5,0)),0)</f>
        <v>30876.216442483645</v>
      </c>
      <c r="AK29" s="180">
        <f>IFERROR(INDEX('Volume forecast'!$D$8:$DT$200,MATCH($B29,'Volume forecast'!$B$8:$B$200,0),MATCH(AK$4,'Volume forecast'!$D$5:$DT$5,0)),0)</f>
        <v>35658.723523129192</v>
      </c>
      <c r="AL29" s="181">
        <f>IFERROR(INDEX('Volume forecast'!$D$8:$DT$200,MATCH($B29,'Volume forecast'!$B$8:$B$200,0),MATCH(AL$4,'Volume forecast'!$D$5:$DT$5,0)),0)</f>
        <v>39690.0589322046</v>
      </c>
      <c r="AM29" s="182">
        <f>IFERROR(INDEX('Volume forecast'!$D$8:$DT$200,MATCH($B29,'Volume forecast'!$B$8:$B$200,0),MATCH(AM$4,'Volume forecast'!$D$5:$DT$5,0)),0)</f>
        <v>0</v>
      </c>
      <c r="AN29" s="180">
        <f>IFERROR(INDEX('Volume forecast'!$D$8:$DT$200,MATCH($B29,'Volume forecast'!$B$8:$B$200,0),MATCH(AN$4,'Volume forecast'!$D$5:$DT$5,0)),0)</f>
        <v>0</v>
      </c>
      <c r="AO29" s="180">
        <f>IFERROR(INDEX('Volume forecast'!$D$8:$DT$200,MATCH($B29,'Volume forecast'!$B$8:$B$200,0),MATCH(AO$4,'Volume forecast'!$D$5:$DT$5,0)),0)</f>
        <v>0</v>
      </c>
      <c r="AP29" s="180">
        <f>IFERROR(INDEX('Volume forecast'!$D$8:$DT$200,MATCH($B29,'Volume forecast'!$B$8:$B$200,0),MATCH(AP$4,'Volume forecast'!$D$5:$DT$5,0)),0)</f>
        <v>0</v>
      </c>
      <c r="AQ29" s="180">
        <f>IFERROR(INDEX('Volume forecast'!$D$8:$DT$200,MATCH($B29,'Volume forecast'!$B$8:$B$200,0),MATCH(AQ$4,'Volume forecast'!$D$5:$DT$5,0)),0)</f>
        <v>0</v>
      </c>
      <c r="AR29" s="180">
        <f>IFERROR(INDEX('Volume forecast'!$D$8:$DT$200,MATCH($B29,'Volume forecast'!$B$8:$B$200,0),MATCH(AR$4,'Volume forecast'!$D$5:$DT$5,0)),0)</f>
        <v>0</v>
      </c>
      <c r="AS29" s="180">
        <f>IFERROR(INDEX('Volume forecast'!$D$8:$DT$200,MATCH($B29,'Volume forecast'!$B$8:$B$200,0),MATCH(AS$4,'Volume forecast'!$D$5:$DT$5,0)),0)</f>
        <v>0</v>
      </c>
      <c r="AT29" s="180">
        <f>IFERROR(INDEX('Volume forecast'!$D$8:$DT$200,MATCH($B29,'Volume forecast'!$B$8:$B$200,0),MATCH(AT$4,'Volume forecast'!$D$5:$DT$5,0)),0)</f>
        <v>0</v>
      </c>
      <c r="AU29" s="180">
        <f>IFERROR(INDEX('Volume forecast'!$D$8:$DT$200,MATCH($B29,'Volume forecast'!$B$8:$B$200,0),MATCH(AU$4,'Volume forecast'!$D$5:$DT$5,0)),0)</f>
        <v>0</v>
      </c>
      <c r="AV29" s="180">
        <f>IFERROR(INDEX('Volume forecast'!$D$8:$DT$200,MATCH($B29,'Volume forecast'!$B$8:$B$200,0),MATCH(AV$4,'Volume forecast'!$D$5:$DT$5,0)),0)</f>
        <v>0</v>
      </c>
      <c r="AW29" s="180">
        <f>IFERROR(INDEX('Volume forecast'!$D$8:$DT$200,MATCH($B29,'Volume forecast'!$B$8:$B$200,0),MATCH(AW$4,'Volume forecast'!$D$5:$DT$5,0)),0)</f>
        <v>0</v>
      </c>
      <c r="AX29" s="180">
        <f>IFERROR(INDEX('Volume forecast'!$D$8:$DT$200,MATCH($B29,'Volume forecast'!$B$8:$B$200,0),MATCH(AX$4,'Volume forecast'!$D$5:$DT$5,0)),0)</f>
        <v>0</v>
      </c>
      <c r="AY29" s="180">
        <f>IFERROR(INDEX('Volume forecast'!$D$8:$DT$200,MATCH($B29,'Volume forecast'!$B$8:$B$200,0),MATCH(AY$4,'Volume forecast'!$D$5:$DT$5,0)),0)</f>
        <v>71621.793653250148</v>
      </c>
      <c r="AZ29" s="180">
        <f>IFERROR(INDEX('Volume forecast'!$D$8:$DT$200,MATCH($B29,'Volume forecast'!$B$8:$B$200,0),MATCH(AZ$4,'Volume forecast'!$D$5:$DT$5,0)),0)</f>
        <v>78996.422908405191</v>
      </c>
      <c r="BA29" s="180">
        <f>IFERROR(INDEX('Volume forecast'!$D$8:$DT$200,MATCH($B29,'Volume forecast'!$B$8:$B$200,0),MATCH(BA$4,'Volume forecast'!$D$5:$DT$5,0)),0)</f>
        <v>88893.38955612373</v>
      </c>
      <c r="BB29" s="180">
        <f>IFERROR(INDEX('Volume forecast'!$D$8:$DT$200,MATCH($B29,'Volume forecast'!$B$8:$B$200,0),MATCH(BB$4,'Volume forecast'!$D$5:$DT$5,0)),0)</f>
        <v>102662.34553447959</v>
      </c>
      <c r="BC29" s="181">
        <f>IFERROR(INDEX('Volume forecast'!$D$8:$DT$200,MATCH($B29,'Volume forecast'!$B$8:$B$200,0),MATCH(BC$4,'Volume forecast'!$D$5:$DT$5,0)),0)</f>
        <v>114268.65972190238</v>
      </c>
      <c r="BD29" s="182">
        <f>IFERROR(INDEX('Volume forecast'!$D$8:$DT$200,MATCH($B29,'Volume forecast'!$B$8:$B$200,0),MATCH(BD$4,'Volume forecast'!$D$5:$DT$5,0)),0)</f>
        <v>0</v>
      </c>
      <c r="BE29" s="180">
        <f>IFERROR(INDEX('Volume forecast'!$D$8:$DT$200,MATCH($B29,'Volume forecast'!$B$8:$B$200,0),MATCH(BE$4,'Volume forecast'!$D$5:$DT$5,0)),0)</f>
        <v>0</v>
      </c>
      <c r="BF29" s="180">
        <f>IFERROR(INDEX('Volume forecast'!$D$8:$DT$200,MATCH($B29,'Volume forecast'!$B$8:$B$200,0),MATCH(BF$4,'Volume forecast'!$D$5:$DT$5,0)),0)</f>
        <v>0</v>
      </c>
      <c r="BG29" s="180">
        <f>IFERROR(INDEX('Volume forecast'!$D$8:$DT$200,MATCH($B29,'Volume forecast'!$B$8:$B$200,0),MATCH(BG$4,'Volume forecast'!$D$5:$DT$5,0)),0)</f>
        <v>0</v>
      </c>
      <c r="BH29" s="180">
        <f>IFERROR(INDEX('Volume forecast'!$D$8:$DT$200,MATCH($B29,'Volume forecast'!$B$8:$B$200,0),MATCH(BH$4,'Volume forecast'!$D$5:$DT$5,0)),0)</f>
        <v>0</v>
      </c>
      <c r="BI29" s="180">
        <f>IFERROR(INDEX('Volume forecast'!$D$8:$DT$200,MATCH($B29,'Volume forecast'!$B$8:$B$200,0),MATCH(BI$4,'Volume forecast'!$D$5:$DT$5,0)),0)</f>
        <v>0</v>
      </c>
      <c r="BJ29" s="180">
        <f>IFERROR(INDEX('Volume forecast'!$D$8:$DT$200,MATCH($B29,'Volume forecast'!$B$8:$B$200,0),MATCH(BJ$4,'Volume forecast'!$D$5:$DT$5,0)),0)</f>
        <v>0</v>
      </c>
      <c r="BK29" s="180">
        <f>IFERROR(INDEX('Volume forecast'!$D$8:$DT$200,MATCH($B29,'Volume forecast'!$B$8:$B$200,0),MATCH(BK$4,'Volume forecast'!$D$5:$DT$5,0)),0)</f>
        <v>0</v>
      </c>
      <c r="BL29" s="180">
        <f>IFERROR(INDEX('Volume forecast'!$D$8:$DT$200,MATCH($B29,'Volume forecast'!$B$8:$B$200,0),MATCH(BL$4,'Volume forecast'!$D$5:$DT$5,0)),0)</f>
        <v>0</v>
      </c>
      <c r="BM29" s="180">
        <f>IFERROR(INDEX('Volume forecast'!$D$8:$DT$200,MATCH($B29,'Volume forecast'!$B$8:$B$200,0),MATCH(BM$4,'Volume forecast'!$D$5:$DT$5,0)),0)</f>
        <v>0</v>
      </c>
      <c r="BN29" s="180">
        <f>IFERROR(INDEX('Volume forecast'!$D$8:$DT$200,MATCH($B29,'Volume forecast'!$B$8:$B$200,0),MATCH(BN$4,'Volume forecast'!$D$5:$DT$5,0)),0)</f>
        <v>0</v>
      </c>
      <c r="BO29" s="180">
        <f>IFERROR(INDEX('Volume forecast'!$D$8:$DT$200,MATCH($B29,'Volume forecast'!$B$8:$B$200,0),MATCH(BO$4,'Volume forecast'!$D$5:$DT$5,0)),0)</f>
        <v>0</v>
      </c>
      <c r="BP29" s="180">
        <f>IFERROR(INDEX('Volume forecast'!$D$8:$DT$200,MATCH($B29,'Volume forecast'!$B$8:$B$200,0),MATCH(BP$4,'Volume forecast'!$D$5:$DT$5,0)),0)</f>
        <v>132374.91859456402</v>
      </c>
      <c r="BQ29" s="180">
        <f>IFERROR(INDEX('Volume forecast'!$D$8:$DT$200,MATCH($B29,'Volume forecast'!$B$8:$B$200,0),MATCH(BQ$4,'Volume forecast'!$D$5:$DT$5,0)),0)</f>
        <v>146005.07078039856</v>
      </c>
      <c r="BR29" s="180">
        <f>IFERROR(INDEX('Volume forecast'!$D$8:$DT$200,MATCH($B29,'Volume forecast'!$B$8:$B$200,0),MATCH(BR$4,'Volume forecast'!$D$5:$DT$5,0)),0)</f>
        <v>164297.13088528265</v>
      </c>
      <c r="BS29" s="180">
        <f>IFERROR(INDEX('Volume forecast'!$D$8:$DT$200,MATCH($B29,'Volume forecast'!$B$8:$B$200,0),MATCH(BS$4,'Volume forecast'!$D$5:$DT$5,0)),0)</f>
        <v>189745.59194437368</v>
      </c>
      <c r="BT29" s="181">
        <f>IFERROR(INDEX('Volume forecast'!$D$8:$DT$200,MATCH($B29,'Volume forecast'!$B$8:$B$200,0),MATCH(BT$4,'Volume forecast'!$D$5:$DT$5,0)),0)</f>
        <v>211196.9521711405</v>
      </c>
      <c r="BU29" s="182">
        <f>IFERROR(INDEX('Volume forecast'!$D$8:$DT$200,MATCH($B29,'Volume forecast'!$B$8:$B$200,0),MATCH(BU$4,'Volume forecast'!$D$5:$DT$5,0)),0)</f>
        <v>0</v>
      </c>
      <c r="BV29" s="180">
        <f>IFERROR(INDEX('Volume forecast'!$D$8:$DT$200,MATCH($B29,'Volume forecast'!$B$8:$B$200,0),MATCH(BV$4,'Volume forecast'!$D$5:$DT$5,0)),0)</f>
        <v>0</v>
      </c>
      <c r="BW29" s="180">
        <f>IFERROR(INDEX('Volume forecast'!$D$8:$DT$200,MATCH($B29,'Volume forecast'!$B$8:$B$200,0),MATCH(BW$4,'Volume forecast'!$D$5:$DT$5,0)),0)</f>
        <v>0</v>
      </c>
      <c r="BX29" s="180">
        <f>IFERROR(INDEX('Volume forecast'!$D$8:$DT$200,MATCH($B29,'Volume forecast'!$B$8:$B$200,0),MATCH(BX$4,'Volume forecast'!$D$5:$DT$5,0)),0)</f>
        <v>0</v>
      </c>
      <c r="BY29" s="180">
        <f>IFERROR(INDEX('Volume forecast'!$D$8:$DT$200,MATCH($B29,'Volume forecast'!$B$8:$B$200,0),MATCH(BY$4,'Volume forecast'!$D$5:$DT$5,0)),0)</f>
        <v>0</v>
      </c>
      <c r="BZ29" s="180">
        <f>IFERROR(INDEX('Volume forecast'!$D$8:$DT$200,MATCH($B29,'Volume forecast'!$B$8:$B$200,0),MATCH(BZ$4,'Volume forecast'!$D$5:$DT$5,0)),0)</f>
        <v>0</v>
      </c>
      <c r="CA29" s="180">
        <f>IFERROR(INDEX('Volume forecast'!$D$8:$DT$200,MATCH($B29,'Volume forecast'!$B$8:$B$200,0),MATCH(CA$4,'Volume forecast'!$D$5:$DT$5,0)),0)</f>
        <v>0</v>
      </c>
      <c r="CB29" s="180">
        <f>IFERROR(INDEX('Volume forecast'!$D$8:$DT$200,MATCH($B29,'Volume forecast'!$B$8:$B$200,0),MATCH(CB$4,'Volume forecast'!$D$5:$DT$5,0)),0)</f>
        <v>0</v>
      </c>
      <c r="CC29" s="180">
        <f>IFERROR(INDEX('Volume forecast'!$D$8:$DT$200,MATCH($B29,'Volume forecast'!$B$8:$B$200,0),MATCH(CC$4,'Volume forecast'!$D$5:$DT$5,0)),0)</f>
        <v>0</v>
      </c>
      <c r="CD29" s="180">
        <f>IFERROR(INDEX('Volume forecast'!$D$8:$DT$200,MATCH($B29,'Volume forecast'!$B$8:$B$200,0),MATCH(CD$4,'Volume forecast'!$D$5:$DT$5,0)),0)</f>
        <v>0</v>
      </c>
      <c r="CE29" s="180">
        <f>IFERROR(INDEX('Volume forecast'!$D$8:$DT$200,MATCH($B29,'Volume forecast'!$B$8:$B$200,0),MATCH(CE$4,'Volume forecast'!$D$5:$DT$5,0)),0)</f>
        <v>0</v>
      </c>
      <c r="CF29" s="180">
        <f>IFERROR(INDEX('Volume forecast'!$D$8:$DT$200,MATCH($B29,'Volume forecast'!$B$8:$B$200,0),MATCH(CF$4,'Volume forecast'!$D$5:$DT$5,0)),0)</f>
        <v>0</v>
      </c>
      <c r="CG29" s="180">
        <f>IFERROR(INDEX('Volume forecast'!$D$8:$DT$200,MATCH($B29,'Volume forecast'!$B$8:$B$200,0),MATCH(CG$4,'Volume forecast'!$D$5:$DT$5,0)),0)</f>
        <v>552307.09656942356</v>
      </c>
      <c r="CH29" s="180">
        <f>IFERROR(INDEX('Volume forecast'!$D$8:$DT$200,MATCH($B29,'Volume forecast'!$B$8:$B$200,0),MATCH(CH$4,'Volume forecast'!$D$5:$DT$5,0)),0)</f>
        <v>604756.72895365721</v>
      </c>
      <c r="CI29" s="180">
        <f>IFERROR(INDEX('Volume forecast'!$D$8:$DT$200,MATCH($B29,'Volume forecast'!$B$8:$B$200,0),MATCH(CI$4,'Volume forecast'!$D$5:$DT$5,0)),0)</f>
        <v>675145.65895024023</v>
      </c>
      <c r="CJ29" s="180">
        <f>IFERROR(INDEX('Volume forecast'!$D$8:$DT$200,MATCH($B29,'Volume forecast'!$B$8:$B$200,0),MATCH(CJ$4,'Volume forecast'!$D$5:$DT$5,0)),0)</f>
        <v>773072.84340831253</v>
      </c>
      <c r="CK29" s="181">
        <f>IFERROR(INDEX('Volume forecast'!$D$8:$DT$200,MATCH($B29,'Volume forecast'!$B$8:$B$200,0),MATCH(CK$4,'Volume forecast'!$D$5:$DT$5,0)),0)</f>
        <v>855618.94727390213</v>
      </c>
      <c r="CL29" s="182">
        <f>IFERROR(INDEX('Volume forecast'!$D$8:$DT$200,MATCH($B29,'Volume forecast'!$B$8:$B$200,0),MATCH(CL$4,'Volume forecast'!$D$5:$DT$5,0)),0)</f>
        <v>0</v>
      </c>
      <c r="CM29" s="180">
        <f>IFERROR(INDEX('Volume forecast'!$D$8:$DT$200,MATCH($B29,'Volume forecast'!$B$8:$B$200,0),MATCH(CM$4,'Volume forecast'!$D$5:$DT$5,0)),0)</f>
        <v>0</v>
      </c>
      <c r="CN29" s="180">
        <f>IFERROR(INDEX('Volume forecast'!$D$8:$DT$200,MATCH($B29,'Volume forecast'!$B$8:$B$200,0),MATCH(CN$4,'Volume forecast'!$D$5:$DT$5,0)),0)</f>
        <v>0</v>
      </c>
      <c r="CO29" s="180">
        <f>IFERROR(INDEX('Volume forecast'!$D$8:$DT$200,MATCH($B29,'Volume forecast'!$B$8:$B$200,0),MATCH(CO$4,'Volume forecast'!$D$5:$DT$5,0)),0)</f>
        <v>0</v>
      </c>
      <c r="CP29" s="180">
        <f>IFERROR(INDEX('Volume forecast'!$D$8:$DT$200,MATCH($B29,'Volume forecast'!$B$8:$B$200,0),MATCH(CP$4,'Volume forecast'!$D$5:$DT$5,0)),0)</f>
        <v>0</v>
      </c>
      <c r="CQ29" s="180">
        <f>IFERROR(INDEX('Volume forecast'!$D$8:$DT$200,MATCH($B29,'Volume forecast'!$B$8:$B$200,0),MATCH(CQ$4,'Volume forecast'!$D$5:$DT$5,0)),0)</f>
        <v>0</v>
      </c>
      <c r="CR29" s="180">
        <f>IFERROR(INDEX('Volume forecast'!$D$8:$DT$200,MATCH($B29,'Volume forecast'!$B$8:$B$200,0),MATCH(CR$4,'Volume forecast'!$D$5:$DT$5,0)),0)</f>
        <v>0</v>
      </c>
      <c r="CS29" s="180">
        <f>IFERROR(INDEX('Volume forecast'!$D$8:$DT$200,MATCH($B29,'Volume forecast'!$B$8:$B$200,0),MATCH(CS$4,'Volume forecast'!$D$5:$DT$5,0)),0)</f>
        <v>0</v>
      </c>
      <c r="CT29" s="180">
        <f>IFERROR(INDEX('Volume forecast'!$D$8:$DT$200,MATCH($B29,'Volume forecast'!$B$8:$B$200,0),MATCH(CT$4,'Volume forecast'!$D$5:$DT$5,0)),0)</f>
        <v>0</v>
      </c>
      <c r="CU29" s="180">
        <f>IFERROR(INDEX('Volume forecast'!$D$8:$DT$200,MATCH($B29,'Volume forecast'!$B$8:$B$200,0),MATCH(CU$4,'Volume forecast'!$D$5:$DT$5,0)),0)</f>
        <v>0</v>
      </c>
      <c r="CV29" s="180">
        <f>IFERROR(INDEX('Volume forecast'!$D$8:$DT$200,MATCH($B29,'Volume forecast'!$B$8:$B$200,0),MATCH(CV$4,'Volume forecast'!$D$5:$DT$5,0)),0)</f>
        <v>0</v>
      </c>
      <c r="CW29" s="180">
        <f>IFERROR(INDEX('Volume forecast'!$D$8:$DT$200,MATCH($B29,'Volume forecast'!$B$8:$B$200,0),MATCH(CW$4,'Volume forecast'!$D$5:$DT$5,0)),0)</f>
        <v>0</v>
      </c>
      <c r="CX29" s="180">
        <f>IFERROR(INDEX('Volume forecast'!$D$8:$DT$200,MATCH($B29,'Volume forecast'!$B$8:$B$200,0),MATCH(CX$4,'Volume forecast'!$D$5:$DT$5,0)),0)</f>
        <v>0</v>
      </c>
      <c r="CY29" s="180">
        <f>IFERROR(INDEX('Volume forecast'!$D$8:$DT$200,MATCH($B29,'Volume forecast'!$B$8:$B$200,0),MATCH(CY$4,'Volume forecast'!$D$5:$DT$5,0)),0)</f>
        <v>0</v>
      </c>
      <c r="CZ29" s="180">
        <f>IFERROR(INDEX('Volume forecast'!$D$8:$DT$200,MATCH($B29,'Volume forecast'!$B$8:$B$200,0),MATCH(CZ$4,'Volume forecast'!$D$5:$DT$5,0)),0)</f>
        <v>0</v>
      </c>
      <c r="DA29" s="180">
        <f>IFERROR(INDEX('Volume forecast'!$D$8:$DT$200,MATCH($B29,'Volume forecast'!$B$8:$B$200,0),MATCH(DA$4,'Volume forecast'!$D$5:$DT$5,0)),0)</f>
        <v>0</v>
      </c>
      <c r="DB29" s="181">
        <f>IFERROR(INDEX('Volume forecast'!$D$8:$DT$200,MATCH($B29,'Volume forecast'!$B$8:$B$200,0),MATCH(DB$4,'Volume forecast'!$D$5:$DT$5,0)),0)</f>
        <v>0</v>
      </c>
      <c r="DC29" s="182">
        <f>IFERROR(INDEX('Volume forecast'!$D$8:$DT$200,MATCH($B29,'Volume forecast'!$B$8:$B$200,0),MATCH(DC$4,'Volume forecast'!$D$5:$DT$5,0)),0)</f>
        <v>0</v>
      </c>
      <c r="DD29" s="180">
        <f>IFERROR(INDEX('Volume forecast'!$D$8:$DT$200,MATCH($B29,'Volume forecast'!$B$8:$B$200,0),MATCH(DD$4,'Volume forecast'!$D$5:$DT$5,0)),0)</f>
        <v>0</v>
      </c>
      <c r="DE29" s="180">
        <f>IFERROR(INDEX('Volume forecast'!$D$8:$DT$200,MATCH($B29,'Volume forecast'!$B$8:$B$200,0),MATCH(DE$4,'Volume forecast'!$D$5:$DT$5,0)),0)</f>
        <v>0</v>
      </c>
      <c r="DF29" s="180">
        <f>IFERROR(INDEX('Volume forecast'!$D$8:$DT$200,MATCH($B29,'Volume forecast'!$B$8:$B$200,0),MATCH(DF$4,'Volume forecast'!$D$5:$DT$5,0)),0)</f>
        <v>0</v>
      </c>
      <c r="DG29" s="180">
        <f>IFERROR(INDEX('Volume forecast'!$D$8:$DT$200,MATCH($B29,'Volume forecast'!$B$8:$B$200,0),MATCH(DG$4,'Volume forecast'!$D$5:$DT$5,0)),0)</f>
        <v>0</v>
      </c>
      <c r="DH29" s="180">
        <f>IFERROR(INDEX('Volume forecast'!$D$8:$DT$200,MATCH($B29,'Volume forecast'!$B$8:$B$200,0),MATCH(DH$4,'Volume forecast'!$D$5:$DT$5,0)),0)</f>
        <v>0</v>
      </c>
      <c r="DI29" s="180">
        <f>IFERROR(INDEX('Volume forecast'!$D$8:$DT$200,MATCH($B29,'Volume forecast'!$B$8:$B$200,0),MATCH(DI$4,'Volume forecast'!$D$5:$DT$5,0)),0)</f>
        <v>0</v>
      </c>
      <c r="DJ29" s="180">
        <f>IFERROR(INDEX('Volume forecast'!$D$8:$DT$200,MATCH($B29,'Volume forecast'!$B$8:$B$200,0),MATCH(DJ$4,'Volume forecast'!$D$5:$DT$5,0)),0)</f>
        <v>0</v>
      </c>
      <c r="DK29" s="180">
        <f>IFERROR(INDEX('Volume forecast'!$D$8:$DT$200,MATCH($B29,'Volume forecast'!$B$8:$B$200,0),MATCH(DK$4,'Volume forecast'!$D$5:$DT$5,0)),0)</f>
        <v>0</v>
      </c>
      <c r="DL29" s="180">
        <f>IFERROR(INDEX('Volume forecast'!$D$8:$DT$200,MATCH($B29,'Volume forecast'!$B$8:$B$200,0),MATCH(DL$4,'Volume forecast'!$D$5:$DT$5,0)),0)</f>
        <v>0</v>
      </c>
      <c r="DM29" s="180">
        <f>IFERROR(INDEX('Volume forecast'!$D$8:$DT$200,MATCH($B29,'Volume forecast'!$B$8:$B$200,0),MATCH(DM$4,'Volume forecast'!$D$5:$DT$5,0)),0)</f>
        <v>0</v>
      </c>
      <c r="DN29" s="180">
        <f>IFERROR(INDEX('Volume forecast'!$D$8:$DT$200,MATCH($B29,'Volume forecast'!$B$8:$B$200,0),MATCH(DN$4,'Volume forecast'!$D$5:$DT$5,0)),0)</f>
        <v>0</v>
      </c>
      <c r="DO29" s="180">
        <f>IFERROR(INDEX('Volume forecast'!$D$8:$DT$200,MATCH($B29,'Volume forecast'!$B$8:$B$200,0),MATCH(DO$4,'Volume forecast'!$D$5:$DT$5,0)),0)</f>
        <v>0</v>
      </c>
      <c r="DP29" s="180">
        <f>IFERROR(INDEX('Volume forecast'!$D$8:$DT$200,MATCH($B29,'Volume forecast'!$B$8:$B$200,0),MATCH(DP$4,'Volume forecast'!$D$5:$DT$5,0)),0)</f>
        <v>0</v>
      </c>
      <c r="DQ29" s="180">
        <f>IFERROR(INDEX('Volume forecast'!$D$8:$DT$200,MATCH($B29,'Volume forecast'!$B$8:$B$200,0),MATCH(DQ$4,'Volume forecast'!$D$5:$DT$5,0)),0)</f>
        <v>0</v>
      </c>
      <c r="DR29" s="180">
        <f>IFERROR(INDEX('Volume forecast'!$D$8:$DT$200,MATCH($B29,'Volume forecast'!$B$8:$B$200,0),MATCH(DR$4,'Volume forecast'!$D$5:$DT$5,0)),0)</f>
        <v>0</v>
      </c>
      <c r="DS29" s="181">
        <f>IFERROR(INDEX('Volume forecast'!$D$8:$DT$200,MATCH($B29,'Volume forecast'!$B$8:$B$200,0),MATCH(DS$4,'Volume forecast'!$D$5:$DT$5,0)),0)</f>
        <v>0</v>
      </c>
      <c r="DT29" s="182">
        <f>IFERROR(INDEX('Volume forecast'!$D$8:$DT$200,MATCH($B29,'Volume forecast'!$B$8:$B$200,0),MATCH(DT$4,'Volume forecast'!$D$5:$DT$5,0)),0)</f>
        <v>0</v>
      </c>
      <c r="DU29" s="180">
        <f>IFERROR(INDEX('Volume forecast'!$D$8:$DT$200,MATCH($B29,'Volume forecast'!$B$8:$B$200,0),MATCH(DU$4,'Volume forecast'!$D$5:$DT$5,0)),0)</f>
        <v>0</v>
      </c>
      <c r="DV29" s="180">
        <f>IFERROR(INDEX('Volume forecast'!$D$8:$DT$200,MATCH($B29,'Volume forecast'!$B$8:$B$200,0),MATCH(DV$4,'Volume forecast'!$D$5:$DT$5,0)),0)</f>
        <v>0</v>
      </c>
      <c r="DW29" s="180">
        <f>IFERROR(INDEX('Volume forecast'!$D$8:$DT$200,MATCH($B29,'Volume forecast'!$B$8:$B$200,0),MATCH(DW$4,'Volume forecast'!$D$5:$DT$5,0)),0)</f>
        <v>0</v>
      </c>
      <c r="DX29" s="180">
        <f>IFERROR(INDEX('Volume forecast'!$D$8:$DT$200,MATCH($B29,'Volume forecast'!$B$8:$B$200,0),MATCH(DX$4,'Volume forecast'!$D$5:$DT$5,0)),0)</f>
        <v>0</v>
      </c>
      <c r="DY29" s="180">
        <f>IFERROR(INDEX('Volume forecast'!$D$8:$DT$200,MATCH($B29,'Volume forecast'!$B$8:$B$200,0),MATCH(DY$4,'Volume forecast'!$D$5:$DT$5,0)),0)</f>
        <v>0</v>
      </c>
      <c r="DZ29" s="180">
        <f>IFERROR(INDEX('Volume forecast'!$D$8:$DT$200,MATCH($B29,'Volume forecast'!$B$8:$B$200,0),MATCH(DZ$4,'Volume forecast'!$D$5:$DT$5,0)),0)</f>
        <v>0</v>
      </c>
      <c r="EA29" s="180">
        <f>IFERROR(INDEX('Volume forecast'!$D$8:$DT$200,MATCH($B29,'Volume forecast'!$B$8:$B$200,0),MATCH(EA$4,'Volume forecast'!$D$5:$DT$5,0)),0)</f>
        <v>0</v>
      </c>
      <c r="EB29" s="180">
        <f>IFERROR(INDEX('Volume forecast'!$D$8:$DT$200,MATCH($B29,'Volume forecast'!$B$8:$B$200,0),MATCH(EB$4,'Volume forecast'!$D$5:$DT$5,0)),0)</f>
        <v>0</v>
      </c>
      <c r="EC29" s="180">
        <f>IFERROR(INDEX('Volume forecast'!$D$8:$DT$200,MATCH($B29,'Volume forecast'!$B$8:$B$200,0),MATCH(EC$4,'Volume forecast'!$D$5:$DT$5,0)),0)</f>
        <v>0</v>
      </c>
      <c r="ED29" s="180">
        <f>IFERROR(INDEX('Volume forecast'!$D$8:$DT$200,MATCH($B29,'Volume forecast'!$B$8:$B$200,0),MATCH(ED$4,'Volume forecast'!$D$5:$DT$5,0)),0)</f>
        <v>0</v>
      </c>
      <c r="EE29" s="180">
        <f>IFERROR(INDEX('Volume forecast'!$D$8:$DT$200,MATCH($B29,'Volume forecast'!$B$8:$B$200,0),MATCH(EE$4,'Volume forecast'!$D$5:$DT$5,0)),0)</f>
        <v>0</v>
      </c>
      <c r="EF29" s="180">
        <f>IFERROR(INDEX('Volume forecast'!$D$8:$DT$200,MATCH($B29,'Volume forecast'!$B$8:$B$200,0),MATCH(EF$4,'Volume forecast'!$D$5:$DT$5,0)),0)</f>
        <v>0</v>
      </c>
      <c r="EG29" s="180">
        <f>IFERROR(INDEX('Volume forecast'!$D$8:$DT$200,MATCH($B29,'Volume forecast'!$B$8:$B$200,0),MATCH(EG$4,'Volume forecast'!$D$5:$DT$5,0)),0)</f>
        <v>0</v>
      </c>
      <c r="EH29" s="180">
        <f>IFERROR(INDEX('Volume forecast'!$D$8:$DT$200,MATCH($B29,'Volume forecast'!$B$8:$B$200,0),MATCH(EH$4,'Volume forecast'!$D$5:$DT$5,0)),0)</f>
        <v>0</v>
      </c>
      <c r="EI29" s="180">
        <f>IFERROR(INDEX('Volume forecast'!$D$8:$DT$200,MATCH($B29,'Volume forecast'!$B$8:$B$200,0),MATCH(EI$4,'Volume forecast'!$D$5:$DT$5,0)),0)</f>
        <v>0</v>
      </c>
      <c r="EJ29" s="181">
        <f>IFERROR(INDEX('Volume forecast'!$D$8:$DT$200,MATCH($B29,'Volume forecast'!$B$8:$B$200,0),MATCH(EJ$4,'Volume forecast'!$D$5:$DT$5,0)),0)</f>
        <v>0</v>
      </c>
      <c r="EK29" s="182">
        <f>IFERROR(INDEX('Volume forecast'!$D$8:$DT$200,MATCH($B29,'Volume forecast'!$B$8:$B$200,0),MATCH(EK$4,'Volume forecast'!$D$5:$DT$5,0)),0)</f>
        <v>0</v>
      </c>
      <c r="EL29" s="180">
        <f>IFERROR(INDEX('Volume forecast'!$D$8:$DT$200,MATCH($B29,'Volume forecast'!$B$8:$B$200,0),MATCH(EL$4,'Volume forecast'!$D$5:$DT$5,0)),0)</f>
        <v>0</v>
      </c>
      <c r="EM29" s="180">
        <f>IFERROR(INDEX('Volume forecast'!$D$8:$DT$200,MATCH($B29,'Volume forecast'!$B$8:$B$200,0),MATCH(EM$4,'Volume forecast'!$D$5:$DT$5,0)),0)</f>
        <v>0</v>
      </c>
      <c r="EN29" s="180">
        <f>IFERROR(INDEX('Volume forecast'!$D$8:$DT$200,MATCH($B29,'Volume forecast'!$B$8:$B$200,0),MATCH(EN$4,'Volume forecast'!$D$5:$DT$5,0)),0)</f>
        <v>0</v>
      </c>
      <c r="EO29" s="180">
        <f>IFERROR(INDEX('Volume forecast'!$D$8:$DT$200,MATCH($B29,'Volume forecast'!$B$8:$B$200,0),MATCH(EO$4,'Volume forecast'!$D$5:$DT$5,0)),0)</f>
        <v>0</v>
      </c>
      <c r="EP29" s="180">
        <f>IFERROR(INDEX('Volume forecast'!$D$8:$DT$200,MATCH($B29,'Volume forecast'!$B$8:$B$200,0),MATCH(EP$4,'Volume forecast'!$D$5:$DT$5,0)),0)</f>
        <v>0</v>
      </c>
      <c r="EQ29" s="180">
        <f>IFERROR(INDEX('Volume forecast'!$D$8:$DT$200,MATCH($B29,'Volume forecast'!$B$8:$B$200,0),MATCH(EQ$4,'Volume forecast'!$D$5:$DT$5,0)),0)</f>
        <v>0</v>
      </c>
      <c r="ER29" s="180">
        <f>IFERROR(INDEX('Volume forecast'!$D$8:$DT$200,MATCH($B29,'Volume forecast'!$B$8:$B$200,0),MATCH(ER$4,'Volume forecast'!$D$5:$DT$5,0)),0)</f>
        <v>0</v>
      </c>
      <c r="ES29" s="180">
        <f>IFERROR(INDEX('Volume forecast'!$D$8:$DT$200,MATCH($B29,'Volume forecast'!$B$8:$B$200,0),MATCH(ES$4,'Volume forecast'!$D$5:$DT$5,0)),0)</f>
        <v>0</v>
      </c>
      <c r="ET29" s="180">
        <f>IFERROR(INDEX('Volume forecast'!$D$8:$DT$200,MATCH($B29,'Volume forecast'!$B$8:$B$200,0),MATCH(ET$4,'Volume forecast'!$D$5:$DT$5,0)),0)</f>
        <v>0</v>
      </c>
      <c r="EU29" s="180">
        <f>IFERROR(INDEX('Volume forecast'!$D$8:$DT$200,MATCH($B29,'Volume forecast'!$B$8:$B$200,0),MATCH(EU$4,'Volume forecast'!$D$5:$DT$5,0)),0)</f>
        <v>0</v>
      </c>
      <c r="EV29" s="180">
        <f>IFERROR(INDEX('Volume forecast'!$D$8:$DT$200,MATCH($B29,'Volume forecast'!$B$8:$B$200,0),MATCH(EV$4,'Volume forecast'!$D$5:$DT$5,0)),0)</f>
        <v>0</v>
      </c>
      <c r="EW29" s="180">
        <f>IFERROR(INDEX('Volume forecast'!$D$8:$DT$200,MATCH($B29,'Volume forecast'!$B$8:$B$200,0),MATCH(EW$4,'Volume forecast'!$D$5:$DT$5,0)),0)</f>
        <v>0</v>
      </c>
      <c r="EX29" s="180">
        <f>IFERROR(INDEX('Volume forecast'!$D$8:$DT$200,MATCH($B29,'Volume forecast'!$B$8:$B$200,0),MATCH(EX$4,'Volume forecast'!$D$5:$DT$5,0)),0)</f>
        <v>0</v>
      </c>
      <c r="EY29" s="180">
        <f>IFERROR(INDEX('Volume forecast'!$D$8:$DT$200,MATCH($B29,'Volume forecast'!$B$8:$B$200,0),MATCH(EY$4,'Volume forecast'!$D$5:$DT$5,0)),0)</f>
        <v>0</v>
      </c>
      <c r="EZ29" s="180">
        <f>IFERROR(INDEX('Volume forecast'!$D$8:$DT$200,MATCH($B29,'Volume forecast'!$B$8:$B$200,0),MATCH(EZ$4,'Volume forecast'!$D$5:$DT$5,0)),0)</f>
        <v>0</v>
      </c>
      <c r="FA29" s="181">
        <f>IFERROR(INDEX('Volume forecast'!$D$8:$DT$200,MATCH($B29,'Volume forecast'!$B$8:$B$200,0),MATCH(FA$4,'Volume forecast'!$D$5:$DT$5,0)),0)</f>
        <v>0</v>
      </c>
      <c r="FB29" s="182">
        <f>IFERROR(INDEX('Volume forecast'!$D$8:$DT$200,MATCH($B29,'Volume forecast'!$B$8:$B$200,0),MATCH(FB$4,'Volume forecast'!$D$5:$DT$5,0)),0)</f>
        <v>0</v>
      </c>
      <c r="FC29" s="180">
        <f>IFERROR(INDEX('Volume forecast'!$D$8:$DT$200,MATCH($B29,'Volume forecast'!$B$8:$B$200,0),MATCH(FC$4,'Volume forecast'!$D$5:$DT$5,0)),0)</f>
        <v>0</v>
      </c>
      <c r="FD29" s="180">
        <f>IFERROR(INDEX('Volume forecast'!$D$8:$DT$200,MATCH($B29,'Volume forecast'!$B$8:$B$200,0),MATCH(FD$4,'Volume forecast'!$D$5:$DT$5,0)),0)</f>
        <v>0</v>
      </c>
      <c r="FE29" s="180">
        <f>IFERROR(INDEX('Volume forecast'!$D$8:$DT$200,MATCH($B29,'Volume forecast'!$B$8:$B$200,0),MATCH(FE$4,'Volume forecast'!$D$5:$DT$5,0)),0)</f>
        <v>0</v>
      </c>
      <c r="FF29" s="180">
        <f>IFERROR(INDEX('Volume forecast'!$D$8:$DT$200,MATCH($B29,'Volume forecast'!$B$8:$B$200,0),MATCH(FF$4,'Volume forecast'!$D$5:$DT$5,0)),0)</f>
        <v>0</v>
      </c>
      <c r="FG29" s="180">
        <f>IFERROR(INDEX('Volume forecast'!$D$8:$DT$200,MATCH($B29,'Volume forecast'!$B$8:$B$200,0),MATCH(FG$4,'Volume forecast'!$D$5:$DT$5,0)),0)</f>
        <v>0</v>
      </c>
      <c r="FH29" s="180">
        <f>IFERROR(INDEX('Volume forecast'!$D$8:$DT$200,MATCH($B29,'Volume forecast'!$B$8:$B$200,0),MATCH(FH$4,'Volume forecast'!$D$5:$DT$5,0)),0)</f>
        <v>0</v>
      </c>
      <c r="FI29" s="180">
        <f>IFERROR(INDEX('Volume forecast'!$D$8:$DT$200,MATCH($B29,'Volume forecast'!$B$8:$B$200,0),MATCH(FI$4,'Volume forecast'!$D$5:$DT$5,0)),0)</f>
        <v>0</v>
      </c>
      <c r="FJ29" s="180">
        <f>IFERROR(INDEX('Volume forecast'!$D$8:$DT$200,MATCH($B29,'Volume forecast'!$B$8:$B$200,0),MATCH(FJ$4,'Volume forecast'!$D$5:$DT$5,0)),0)</f>
        <v>0</v>
      </c>
      <c r="FK29" s="180">
        <f>IFERROR(INDEX('Volume forecast'!$D$8:$DT$200,MATCH($B29,'Volume forecast'!$B$8:$B$200,0),MATCH(FK$4,'Volume forecast'!$D$5:$DT$5,0)),0)</f>
        <v>0</v>
      </c>
      <c r="FL29" s="180">
        <f>IFERROR(INDEX('Volume forecast'!$D$8:$DT$200,MATCH($B29,'Volume forecast'!$B$8:$B$200,0),MATCH(FL$4,'Volume forecast'!$D$5:$DT$5,0)),0)</f>
        <v>0</v>
      </c>
      <c r="FM29" s="180">
        <f>IFERROR(INDEX('Volume forecast'!$D$8:$DT$200,MATCH($B29,'Volume forecast'!$B$8:$B$200,0),MATCH(FM$4,'Volume forecast'!$D$5:$DT$5,0)),0)</f>
        <v>0</v>
      </c>
      <c r="FN29" s="180">
        <f>IFERROR(INDEX('Volume forecast'!$D$8:$DT$200,MATCH($B29,'Volume forecast'!$B$8:$B$200,0),MATCH(FN$4,'Volume forecast'!$D$5:$DT$5,0)),0)</f>
        <v>0</v>
      </c>
      <c r="FO29" s="180">
        <f>IFERROR(INDEX('Volume forecast'!$D$8:$DT$200,MATCH($B29,'Volume forecast'!$B$8:$B$200,0),MATCH(FO$4,'Volume forecast'!$D$5:$DT$5,0)),0)</f>
        <v>0</v>
      </c>
      <c r="FP29" s="180">
        <f>IFERROR(INDEX('Volume forecast'!$D$8:$DT$200,MATCH($B29,'Volume forecast'!$B$8:$B$200,0),MATCH(FP$4,'Volume forecast'!$D$5:$DT$5,0)),0)</f>
        <v>0</v>
      </c>
      <c r="FQ29" s="180">
        <f>IFERROR(INDEX('Volume forecast'!$D$8:$DT$200,MATCH($B29,'Volume forecast'!$B$8:$B$200,0),MATCH(FQ$4,'Volume forecast'!$D$5:$DT$5,0)),0)</f>
        <v>0</v>
      </c>
      <c r="FR29" s="181">
        <f>IFERROR(INDEX('Volume forecast'!$D$8:$DT$200,MATCH($B29,'Volume forecast'!$B$8:$B$200,0),MATCH(FR$4,'Volume forecast'!$D$5:$DT$5,0)),0)</f>
        <v>0</v>
      </c>
      <c r="FS29" s="183">
        <f t="shared" si="23"/>
        <v>0</v>
      </c>
      <c r="FT29" s="184">
        <f t="shared" si="7"/>
        <v>0</v>
      </c>
      <c r="FU29" s="184">
        <f t="shared" si="8"/>
        <v>0</v>
      </c>
      <c r="FV29" s="184">
        <f t="shared" si="9"/>
        <v>0</v>
      </c>
      <c r="FW29" s="184">
        <f t="shared" si="10"/>
        <v>0</v>
      </c>
      <c r="FX29" s="184">
        <f t="shared" si="11"/>
        <v>0</v>
      </c>
      <c r="FY29" s="184">
        <f t="shared" si="12"/>
        <v>0</v>
      </c>
      <c r="FZ29" s="184">
        <f t="shared" si="13"/>
        <v>0</v>
      </c>
      <c r="GA29" s="184">
        <f t="shared" si="14"/>
        <v>0</v>
      </c>
      <c r="GB29" s="184">
        <f t="shared" si="15"/>
        <v>0</v>
      </c>
      <c r="GC29" s="184">
        <f t="shared" si="16"/>
        <v>0</v>
      </c>
      <c r="GD29" s="184">
        <f t="shared" si="17"/>
        <v>0</v>
      </c>
      <c r="GE29" s="184">
        <f t="shared" si="18"/>
        <v>228873.81518965279</v>
      </c>
      <c r="GF29" s="184">
        <f t="shared" si="19"/>
        <v>252440.09923732921</v>
      </c>
      <c r="GG29" s="184">
        <f t="shared" si="20"/>
        <v>284066.73688389</v>
      </c>
      <c r="GH29" s="184">
        <f t="shared" si="21"/>
        <v>328066.66100198246</v>
      </c>
      <c r="GI29" s="184">
        <f t="shared" si="22"/>
        <v>365155.67082524748</v>
      </c>
      <c r="GJ29" s="185">
        <f t="shared" si="24"/>
        <v>24</v>
      </c>
    </row>
    <row r="30" spans="1:192" s="186" customFormat="1" ht="13" x14ac:dyDescent="0.3">
      <c r="A30" s="177" t="str">
        <f>IF(ISNUMBER(SEARCH("low",'Volume forecast'!$A31)),"LV",IF(ISNUMBER(SEARCH("high",'Volume forecast'!$A31)),"HV",IF(ISNUMBER(SEARCH("sub",'Volume forecast'!$A31)),"ST","Unmetered")))</f>
        <v>ST</v>
      </c>
      <c r="B30" s="178" t="str">
        <f>'Volume forecast'!B31</f>
        <v>EA390</v>
      </c>
      <c r="C30" s="177" t="str">
        <f>'Volume forecast'!C31</f>
        <v>ST kVA Dem ToU</v>
      </c>
      <c r="D30" s="179" t="s">
        <v>137</v>
      </c>
      <c r="E30" s="180">
        <f>IFERROR(INDEX('Volume forecast'!$D$8:$DT$200,MATCH($B30,'Volume forecast'!$B$8:$B$200,0),MATCH(E$4,'Volume forecast'!$D$5:$DT$5,0)),0)</f>
        <v>0</v>
      </c>
      <c r="F30" s="180">
        <f>IFERROR(INDEX('Volume forecast'!$D$8:$DT$200,MATCH($B30,'Volume forecast'!$B$8:$B$200,0),MATCH(F$4,'Volume forecast'!$D$5:$DT$5,0)),0)</f>
        <v>0</v>
      </c>
      <c r="G30" s="180">
        <f>IFERROR(INDEX('Volume forecast'!$D$8:$DT$200,MATCH($B30,'Volume forecast'!$B$8:$B$200,0),MATCH(G$4,'Volume forecast'!$D$5:$DT$5,0)),0)</f>
        <v>0</v>
      </c>
      <c r="H30" s="180">
        <f>IFERROR(INDEX('Volume forecast'!$D$8:$DT$200,MATCH($B30,'Volume forecast'!$B$8:$B$200,0),MATCH(H$4,'Volume forecast'!$D$5:$DT$5,0)),0)</f>
        <v>0</v>
      </c>
      <c r="I30" s="180">
        <f>IFERROR(INDEX('Volume forecast'!$D$8:$DT$200,MATCH($B30,'Volume forecast'!$B$8:$B$200,0),MATCH(I$4,'Volume forecast'!$D$5:$DT$5,0)),0)</f>
        <v>0</v>
      </c>
      <c r="J30" s="180">
        <f>IFERROR(INDEX('Volume forecast'!$D$8:$DT$200,MATCH($B30,'Volume forecast'!$B$8:$B$200,0),MATCH(J$4,'Volume forecast'!$D$5:$DT$5,0)),0)</f>
        <v>0</v>
      </c>
      <c r="K30" s="180">
        <f>IFERROR(INDEX('Volume forecast'!$D$8:$DT$200,MATCH($B30,'Volume forecast'!$B$8:$B$200,0),MATCH(K$4,'Volume forecast'!$D$5:$DT$5,0)),0)</f>
        <v>0</v>
      </c>
      <c r="L30" s="180">
        <f>IFERROR(INDEX('Volume forecast'!$D$8:$DT$200,MATCH($B30,'Volume forecast'!$B$8:$B$200,0),MATCH(L$4,'Volume forecast'!$D$5:$DT$5,0)),0)</f>
        <v>0</v>
      </c>
      <c r="M30" s="180">
        <f>IFERROR(INDEX('Volume forecast'!$D$8:$DT$200,MATCH($B30,'Volume forecast'!$B$8:$B$200,0),MATCH(M$4,'Volume forecast'!$D$5:$DT$5,0)),0)</f>
        <v>0</v>
      </c>
      <c r="N30" s="180">
        <f>IFERROR(INDEX('Volume forecast'!$D$8:$DT$200,MATCH($B30,'Volume forecast'!$B$8:$B$200,0),MATCH(N$4,'Volume forecast'!$D$5:$DT$5,0)),0)</f>
        <v>0</v>
      </c>
      <c r="O30" s="180">
        <f>IFERROR(INDEX('Volume forecast'!$D$8:$DT$200,MATCH($B30,'Volume forecast'!$B$8:$B$200,0),MATCH(O$4,'Volume forecast'!$D$5:$DT$5,0)),0)</f>
        <v>0</v>
      </c>
      <c r="P30" s="180">
        <f>IFERROR(INDEX('Volume forecast'!$D$8:$DT$200,MATCH($B30,'Volume forecast'!$B$8:$B$200,0),MATCH(P$4,'Volume forecast'!$D$5:$DT$5,0)),0)</f>
        <v>0</v>
      </c>
      <c r="Q30" s="180">
        <f>IFERROR(INDEX('Volume forecast'!$D$8:$DT$200,MATCH($B30,'Volume forecast'!$B$8:$B$200,0),MATCH(Q$4,'Volume forecast'!$D$5:$DT$5,0)),0)</f>
        <v>63.632882399204576</v>
      </c>
      <c r="R30" s="180">
        <f>IFERROR(INDEX('Volume forecast'!$D$8:$DT$200,MATCH($B30,'Volume forecast'!$B$8:$B$200,0),MATCH(R$4,'Volume forecast'!$D$5:$DT$5,0)),0)</f>
        <v>63.632882399204576</v>
      </c>
      <c r="S30" s="180">
        <f>IFERROR(INDEX('Volume forecast'!$D$8:$DT$200,MATCH($B30,'Volume forecast'!$B$8:$B$200,0),MATCH(S$4,'Volume forecast'!$D$5:$DT$5,0)),0)</f>
        <v>63.632882399204576</v>
      </c>
      <c r="T30" s="180">
        <f>IFERROR(INDEX('Volume forecast'!$D$8:$DT$200,MATCH($B30,'Volume forecast'!$B$8:$B$200,0),MATCH(T$4,'Volume forecast'!$D$5:$DT$5,0)),0)</f>
        <v>63.632882399204576</v>
      </c>
      <c r="U30" s="181">
        <f>IFERROR(INDEX('Volume forecast'!$D$8:$DT$200,MATCH($B30,'Volume forecast'!$B$8:$B$200,0),MATCH(U$4,'Volume forecast'!$D$5:$DT$5,0)),0)</f>
        <v>63.632882399204576</v>
      </c>
      <c r="V30" s="182">
        <f>IFERROR(INDEX('Volume forecast'!$D$8:$DT$200,MATCH($B30,'Volume forecast'!$B$8:$B$200,0),MATCH(V$4,'Volume forecast'!$D$5:$DT$5,0)),0)</f>
        <v>0</v>
      </c>
      <c r="W30" s="180">
        <f>IFERROR(INDEX('Volume forecast'!$D$8:$DT$200,MATCH($B30,'Volume forecast'!$B$8:$B$200,0),MATCH(W$4,'Volume forecast'!$D$5:$DT$5,0)),0)</f>
        <v>0</v>
      </c>
      <c r="X30" s="180">
        <f>IFERROR(INDEX('Volume forecast'!$D$8:$DT$200,MATCH($B30,'Volume forecast'!$B$8:$B$200,0),MATCH(X$4,'Volume forecast'!$D$5:$DT$5,0)),0)</f>
        <v>0</v>
      </c>
      <c r="Y30" s="180">
        <f>IFERROR(INDEX('Volume forecast'!$D$8:$DT$200,MATCH($B30,'Volume forecast'!$B$8:$B$200,0),MATCH(Y$4,'Volume forecast'!$D$5:$DT$5,0)),0)</f>
        <v>0</v>
      </c>
      <c r="Z30" s="180">
        <f>IFERROR(INDEX('Volume forecast'!$D$8:$DT$200,MATCH($B30,'Volume forecast'!$B$8:$B$200,0),MATCH(Z$4,'Volume forecast'!$D$5:$DT$5,0)),0)</f>
        <v>0</v>
      </c>
      <c r="AA30" s="180">
        <f>IFERROR(INDEX('Volume forecast'!$D$8:$DT$200,MATCH($B30,'Volume forecast'!$B$8:$B$200,0),MATCH(AA$4,'Volume forecast'!$D$5:$DT$5,0)),0)</f>
        <v>0</v>
      </c>
      <c r="AB30" s="180">
        <f>IFERROR(INDEX('Volume forecast'!$D$8:$DT$200,MATCH($B30,'Volume forecast'!$B$8:$B$200,0),MATCH(AB$4,'Volume forecast'!$D$5:$DT$5,0)),0)</f>
        <v>0</v>
      </c>
      <c r="AC30" s="180">
        <f>IFERROR(INDEX('Volume forecast'!$D$8:$DT$200,MATCH($B30,'Volume forecast'!$B$8:$B$200,0),MATCH(AC$4,'Volume forecast'!$D$5:$DT$5,0)),0)</f>
        <v>0</v>
      </c>
      <c r="AD30" s="180">
        <f>IFERROR(INDEX('Volume forecast'!$D$8:$DT$200,MATCH($B30,'Volume forecast'!$B$8:$B$200,0),MATCH(AD$4,'Volume forecast'!$D$5:$DT$5,0)),0)</f>
        <v>0</v>
      </c>
      <c r="AE30" s="180">
        <f>IFERROR(INDEX('Volume forecast'!$D$8:$DT$200,MATCH($B30,'Volume forecast'!$B$8:$B$200,0),MATCH(AE$4,'Volume forecast'!$D$5:$DT$5,0)),0)</f>
        <v>0</v>
      </c>
      <c r="AF30" s="180">
        <f>IFERROR(INDEX('Volume forecast'!$D$8:$DT$200,MATCH($B30,'Volume forecast'!$B$8:$B$200,0),MATCH(AF$4,'Volume forecast'!$D$5:$DT$5,0)),0)</f>
        <v>0</v>
      </c>
      <c r="AG30" s="180">
        <f>IFERROR(INDEX('Volume forecast'!$D$8:$DT$200,MATCH($B30,'Volume forecast'!$B$8:$B$200,0),MATCH(AG$4,'Volume forecast'!$D$5:$DT$5,0)),0)</f>
        <v>0</v>
      </c>
      <c r="AH30" s="180">
        <f>IFERROR(INDEX('Volume forecast'!$D$8:$DT$200,MATCH($B30,'Volume forecast'!$B$8:$B$200,0),MATCH(AH$4,'Volume forecast'!$D$5:$DT$5,0)),0)</f>
        <v>139839.90111070732</v>
      </c>
      <c r="AI30" s="180">
        <f>IFERROR(INDEX('Volume forecast'!$D$8:$DT$200,MATCH($B30,'Volume forecast'!$B$8:$B$200,0),MATCH(AI$4,'Volume forecast'!$D$5:$DT$5,0)),0)</f>
        <v>158127.46359447035</v>
      </c>
      <c r="AJ30" s="180">
        <f>IFERROR(INDEX('Volume forecast'!$D$8:$DT$200,MATCH($B30,'Volume forecast'!$B$8:$B$200,0),MATCH(AJ$4,'Volume forecast'!$D$5:$DT$5,0)),0)</f>
        <v>181207.27350989147</v>
      </c>
      <c r="AK30" s="180">
        <f>IFERROR(INDEX('Volume forecast'!$D$8:$DT$200,MATCH($B30,'Volume forecast'!$B$8:$B$200,0),MATCH(AK$4,'Volume forecast'!$D$5:$DT$5,0)),0)</f>
        <v>201664.38706658018</v>
      </c>
      <c r="AL30" s="181">
        <f>IFERROR(INDEX('Volume forecast'!$D$8:$DT$200,MATCH($B30,'Volume forecast'!$B$8:$B$200,0),MATCH(AL$4,'Volume forecast'!$D$5:$DT$5,0)),0)</f>
        <v>213245.89008014032</v>
      </c>
      <c r="AM30" s="182">
        <f>IFERROR(INDEX('Volume forecast'!$D$8:$DT$200,MATCH($B30,'Volume forecast'!$B$8:$B$200,0),MATCH(AM$4,'Volume forecast'!$D$5:$DT$5,0)),0)</f>
        <v>0</v>
      </c>
      <c r="AN30" s="180">
        <f>IFERROR(INDEX('Volume forecast'!$D$8:$DT$200,MATCH($B30,'Volume forecast'!$B$8:$B$200,0),MATCH(AN$4,'Volume forecast'!$D$5:$DT$5,0)),0)</f>
        <v>0</v>
      </c>
      <c r="AO30" s="180">
        <f>IFERROR(INDEX('Volume forecast'!$D$8:$DT$200,MATCH($B30,'Volume forecast'!$B$8:$B$200,0),MATCH(AO$4,'Volume forecast'!$D$5:$DT$5,0)),0)</f>
        <v>0</v>
      </c>
      <c r="AP30" s="180">
        <f>IFERROR(INDEX('Volume forecast'!$D$8:$DT$200,MATCH($B30,'Volume forecast'!$B$8:$B$200,0),MATCH(AP$4,'Volume forecast'!$D$5:$DT$5,0)),0)</f>
        <v>0</v>
      </c>
      <c r="AQ30" s="180">
        <f>IFERROR(INDEX('Volume forecast'!$D$8:$DT$200,MATCH($B30,'Volume forecast'!$B$8:$B$200,0),MATCH(AQ$4,'Volume forecast'!$D$5:$DT$5,0)),0)</f>
        <v>0</v>
      </c>
      <c r="AR30" s="180">
        <f>IFERROR(INDEX('Volume forecast'!$D$8:$DT$200,MATCH($B30,'Volume forecast'!$B$8:$B$200,0),MATCH(AR$4,'Volume forecast'!$D$5:$DT$5,0)),0)</f>
        <v>0</v>
      </c>
      <c r="AS30" s="180">
        <f>IFERROR(INDEX('Volume forecast'!$D$8:$DT$200,MATCH($B30,'Volume forecast'!$B$8:$B$200,0),MATCH(AS$4,'Volume forecast'!$D$5:$DT$5,0)),0)</f>
        <v>0</v>
      </c>
      <c r="AT30" s="180">
        <f>IFERROR(INDEX('Volume forecast'!$D$8:$DT$200,MATCH($B30,'Volume forecast'!$B$8:$B$200,0),MATCH(AT$4,'Volume forecast'!$D$5:$DT$5,0)),0)</f>
        <v>0</v>
      </c>
      <c r="AU30" s="180">
        <f>IFERROR(INDEX('Volume forecast'!$D$8:$DT$200,MATCH($B30,'Volume forecast'!$B$8:$B$200,0),MATCH(AU$4,'Volume forecast'!$D$5:$DT$5,0)),0)</f>
        <v>0</v>
      </c>
      <c r="AV30" s="180">
        <f>IFERROR(INDEX('Volume forecast'!$D$8:$DT$200,MATCH($B30,'Volume forecast'!$B$8:$B$200,0),MATCH(AV$4,'Volume forecast'!$D$5:$DT$5,0)),0)</f>
        <v>0</v>
      </c>
      <c r="AW30" s="180">
        <f>IFERROR(INDEX('Volume forecast'!$D$8:$DT$200,MATCH($B30,'Volume forecast'!$B$8:$B$200,0),MATCH(AW$4,'Volume forecast'!$D$5:$DT$5,0)),0)</f>
        <v>0</v>
      </c>
      <c r="AX30" s="180">
        <f>IFERROR(INDEX('Volume forecast'!$D$8:$DT$200,MATCH($B30,'Volume forecast'!$B$8:$B$200,0),MATCH(AX$4,'Volume forecast'!$D$5:$DT$5,0)),0)</f>
        <v>0</v>
      </c>
      <c r="AY30" s="180">
        <f>IFERROR(INDEX('Volume forecast'!$D$8:$DT$200,MATCH($B30,'Volume forecast'!$B$8:$B$200,0),MATCH(AY$4,'Volume forecast'!$D$5:$DT$5,0)),0)</f>
        <v>381334.39358170505</v>
      </c>
      <c r="AZ30" s="180">
        <f>IFERROR(INDEX('Volume forecast'!$D$8:$DT$200,MATCH($B30,'Volume forecast'!$B$8:$B$200,0),MATCH(AZ$4,'Volume forecast'!$D$5:$DT$5,0)),0)</f>
        <v>431203.39730985014</v>
      </c>
      <c r="BA30" s="180">
        <f>IFERROR(INDEX('Volume forecast'!$D$8:$DT$200,MATCH($B30,'Volume forecast'!$B$8:$B$200,0),MATCH(BA$4,'Volume forecast'!$D$5:$DT$5,0)),0)</f>
        <v>494140.55078445486</v>
      </c>
      <c r="BB30" s="180">
        <f>IFERROR(INDEX('Volume forecast'!$D$8:$DT$200,MATCH($B30,'Volume forecast'!$B$8:$B$200,0),MATCH(BB$4,'Volume forecast'!$D$5:$DT$5,0)),0)</f>
        <v>549925.78039782634</v>
      </c>
      <c r="BC30" s="181">
        <f>IFERROR(INDEX('Volume forecast'!$D$8:$DT$200,MATCH($B30,'Volume forecast'!$B$8:$B$200,0),MATCH(BC$4,'Volume forecast'!$D$5:$DT$5,0)),0)</f>
        <v>581507.79235122656</v>
      </c>
      <c r="BD30" s="182">
        <f>IFERROR(INDEX('Volume forecast'!$D$8:$DT$200,MATCH($B30,'Volume forecast'!$B$8:$B$200,0),MATCH(BD$4,'Volume forecast'!$D$5:$DT$5,0)),0)</f>
        <v>0</v>
      </c>
      <c r="BE30" s="180">
        <f>IFERROR(INDEX('Volume forecast'!$D$8:$DT$200,MATCH($B30,'Volume forecast'!$B$8:$B$200,0),MATCH(BE$4,'Volume forecast'!$D$5:$DT$5,0)),0)</f>
        <v>0</v>
      </c>
      <c r="BF30" s="180">
        <f>IFERROR(INDEX('Volume forecast'!$D$8:$DT$200,MATCH($B30,'Volume forecast'!$B$8:$B$200,0),MATCH(BF$4,'Volume forecast'!$D$5:$DT$5,0)),0)</f>
        <v>0</v>
      </c>
      <c r="BG30" s="180">
        <f>IFERROR(INDEX('Volume forecast'!$D$8:$DT$200,MATCH($B30,'Volume forecast'!$B$8:$B$200,0),MATCH(BG$4,'Volume forecast'!$D$5:$DT$5,0)),0)</f>
        <v>0</v>
      </c>
      <c r="BH30" s="180">
        <f>IFERROR(INDEX('Volume forecast'!$D$8:$DT$200,MATCH($B30,'Volume forecast'!$B$8:$B$200,0),MATCH(BH$4,'Volume forecast'!$D$5:$DT$5,0)),0)</f>
        <v>0</v>
      </c>
      <c r="BI30" s="180">
        <f>IFERROR(INDEX('Volume forecast'!$D$8:$DT$200,MATCH($B30,'Volume forecast'!$B$8:$B$200,0),MATCH(BI$4,'Volume forecast'!$D$5:$DT$5,0)),0)</f>
        <v>0</v>
      </c>
      <c r="BJ30" s="180">
        <f>IFERROR(INDEX('Volume forecast'!$D$8:$DT$200,MATCH($B30,'Volume forecast'!$B$8:$B$200,0),MATCH(BJ$4,'Volume forecast'!$D$5:$DT$5,0)),0)</f>
        <v>0</v>
      </c>
      <c r="BK30" s="180">
        <f>IFERROR(INDEX('Volume forecast'!$D$8:$DT$200,MATCH($B30,'Volume forecast'!$B$8:$B$200,0),MATCH(BK$4,'Volume forecast'!$D$5:$DT$5,0)),0)</f>
        <v>0</v>
      </c>
      <c r="BL30" s="180">
        <f>IFERROR(INDEX('Volume forecast'!$D$8:$DT$200,MATCH($B30,'Volume forecast'!$B$8:$B$200,0),MATCH(BL$4,'Volume forecast'!$D$5:$DT$5,0)),0)</f>
        <v>0</v>
      </c>
      <c r="BM30" s="180">
        <f>IFERROR(INDEX('Volume forecast'!$D$8:$DT$200,MATCH($B30,'Volume forecast'!$B$8:$B$200,0),MATCH(BM$4,'Volume forecast'!$D$5:$DT$5,0)),0)</f>
        <v>0</v>
      </c>
      <c r="BN30" s="180">
        <f>IFERROR(INDEX('Volume forecast'!$D$8:$DT$200,MATCH($B30,'Volume forecast'!$B$8:$B$200,0),MATCH(BN$4,'Volume forecast'!$D$5:$DT$5,0)),0)</f>
        <v>0</v>
      </c>
      <c r="BO30" s="180">
        <f>IFERROR(INDEX('Volume forecast'!$D$8:$DT$200,MATCH($B30,'Volume forecast'!$B$8:$B$200,0),MATCH(BO$4,'Volume forecast'!$D$5:$DT$5,0)),0)</f>
        <v>0</v>
      </c>
      <c r="BP30" s="180">
        <f>IFERROR(INDEX('Volume forecast'!$D$8:$DT$200,MATCH($B30,'Volume forecast'!$B$8:$B$200,0),MATCH(BP$4,'Volume forecast'!$D$5:$DT$5,0)),0)</f>
        <v>583468.86688272329</v>
      </c>
      <c r="BQ30" s="180">
        <f>IFERROR(INDEX('Volume forecast'!$D$8:$DT$200,MATCH($B30,'Volume forecast'!$B$8:$B$200,0),MATCH(BQ$4,'Volume forecast'!$D$5:$DT$5,0)),0)</f>
        <v>659772.00551266898</v>
      </c>
      <c r="BR30" s="180">
        <f>IFERROR(INDEX('Volume forecast'!$D$8:$DT$200,MATCH($B30,'Volume forecast'!$B$8:$B$200,0),MATCH(BR$4,'Volume forecast'!$D$5:$DT$5,0)),0)</f>
        <v>756070.34691780549</v>
      </c>
      <c r="BS30" s="180">
        <f>IFERROR(INDEX('Volume forecast'!$D$8:$DT$200,MATCH($B30,'Volume forecast'!$B$8:$B$200,0),MATCH(BS$4,'Volume forecast'!$D$5:$DT$5,0)),0)</f>
        <v>841425.73384104762</v>
      </c>
      <c r="BT30" s="181">
        <f>IFERROR(INDEX('Volume forecast'!$D$8:$DT$200,MATCH($B30,'Volume forecast'!$B$8:$B$200,0),MATCH(BT$4,'Volume forecast'!$D$5:$DT$5,0)),0)</f>
        <v>889748.46852870402</v>
      </c>
      <c r="BU30" s="182">
        <f>IFERROR(INDEX('Volume forecast'!$D$8:$DT$200,MATCH($B30,'Volume forecast'!$B$8:$B$200,0),MATCH(BU$4,'Volume forecast'!$D$5:$DT$5,0)),0)</f>
        <v>0</v>
      </c>
      <c r="BV30" s="180">
        <f>IFERROR(INDEX('Volume forecast'!$D$8:$DT$200,MATCH($B30,'Volume forecast'!$B$8:$B$200,0),MATCH(BV$4,'Volume forecast'!$D$5:$DT$5,0)),0)</f>
        <v>0</v>
      </c>
      <c r="BW30" s="180">
        <f>IFERROR(INDEX('Volume forecast'!$D$8:$DT$200,MATCH($B30,'Volume forecast'!$B$8:$B$200,0),MATCH(BW$4,'Volume forecast'!$D$5:$DT$5,0)),0)</f>
        <v>0</v>
      </c>
      <c r="BX30" s="180">
        <f>IFERROR(INDEX('Volume forecast'!$D$8:$DT$200,MATCH($B30,'Volume forecast'!$B$8:$B$200,0),MATCH(BX$4,'Volume forecast'!$D$5:$DT$5,0)),0)</f>
        <v>0</v>
      </c>
      <c r="BY30" s="180">
        <f>IFERROR(INDEX('Volume forecast'!$D$8:$DT$200,MATCH($B30,'Volume forecast'!$B$8:$B$200,0),MATCH(BY$4,'Volume forecast'!$D$5:$DT$5,0)),0)</f>
        <v>0</v>
      </c>
      <c r="BZ30" s="180">
        <f>IFERROR(INDEX('Volume forecast'!$D$8:$DT$200,MATCH($B30,'Volume forecast'!$B$8:$B$200,0),MATCH(BZ$4,'Volume forecast'!$D$5:$DT$5,0)),0)</f>
        <v>0</v>
      </c>
      <c r="CA30" s="180">
        <f>IFERROR(INDEX('Volume forecast'!$D$8:$DT$200,MATCH($B30,'Volume forecast'!$B$8:$B$200,0),MATCH(CA$4,'Volume forecast'!$D$5:$DT$5,0)),0)</f>
        <v>0</v>
      </c>
      <c r="CB30" s="180">
        <f>IFERROR(INDEX('Volume forecast'!$D$8:$DT$200,MATCH($B30,'Volume forecast'!$B$8:$B$200,0),MATCH(CB$4,'Volume forecast'!$D$5:$DT$5,0)),0)</f>
        <v>0</v>
      </c>
      <c r="CC30" s="180">
        <f>IFERROR(INDEX('Volume forecast'!$D$8:$DT$200,MATCH($B30,'Volume forecast'!$B$8:$B$200,0),MATCH(CC$4,'Volume forecast'!$D$5:$DT$5,0)),0)</f>
        <v>0</v>
      </c>
      <c r="CD30" s="180">
        <f>IFERROR(INDEX('Volume forecast'!$D$8:$DT$200,MATCH($B30,'Volume forecast'!$B$8:$B$200,0),MATCH(CD$4,'Volume forecast'!$D$5:$DT$5,0)),0)</f>
        <v>0</v>
      </c>
      <c r="CE30" s="180">
        <f>IFERROR(INDEX('Volume forecast'!$D$8:$DT$200,MATCH($B30,'Volume forecast'!$B$8:$B$200,0),MATCH(CE$4,'Volume forecast'!$D$5:$DT$5,0)),0)</f>
        <v>0</v>
      </c>
      <c r="CF30" s="180">
        <f>IFERROR(INDEX('Volume forecast'!$D$8:$DT$200,MATCH($B30,'Volume forecast'!$B$8:$B$200,0),MATCH(CF$4,'Volume forecast'!$D$5:$DT$5,0)),0)</f>
        <v>0</v>
      </c>
      <c r="CG30" s="180">
        <f>IFERROR(INDEX('Volume forecast'!$D$8:$DT$200,MATCH($B30,'Volume forecast'!$B$8:$B$200,0),MATCH(CG$4,'Volume forecast'!$D$5:$DT$5,0)),0)</f>
        <v>4106142.976459783</v>
      </c>
      <c r="CH30" s="180">
        <f>IFERROR(INDEX('Volume forecast'!$D$8:$DT$200,MATCH($B30,'Volume forecast'!$B$8:$B$200,0),MATCH(CH$4,'Volume forecast'!$D$5:$DT$5,0)),0)</f>
        <v>4624700.3576288391</v>
      </c>
      <c r="CI30" s="180">
        <f>IFERROR(INDEX('Volume forecast'!$D$8:$DT$200,MATCH($B30,'Volume forecast'!$B$8:$B$200,0),MATCH(CI$4,'Volume forecast'!$D$5:$DT$5,0)),0)</f>
        <v>5308907.8273914326</v>
      </c>
      <c r="CJ30" s="180">
        <f>IFERROR(INDEX('Volume forecast'!$D$8:$DT$200,MATCH($B30,'Volume forecast'!$B$8:$B$200,0),MATCH(CJ$4,'Volume forecast'!$D$5:$DT$5,0)),0)</f>
        <v>5883553.3560562059</v>
      </c>
      <c r="CK30" s="181">
        <f>IFERROR(INDEX('Volume forecast'!$D$8:$DT$200,MATCH($B30,'Volume forecast'!$B$8:$B$200,0),MATCH(CK$4,'Volume forecast'!$D$5:$DT$5,0)),0)</f>
        <v>6214756.7659606226</v>
      </c>
      <c r="CL30" s="182">
        <f>IFERROR(INDEX('Volume forecast'!$D$8:$DT$200,MATCH($B30,'Volume forecast'!$B$8:$B$200,0),MATCH(CL$4,'Volume forecast'!$D$5:$DT$5,0)),0)</f>
        <v>0</v>
      </c>
      <c r="CM30" s="180">
        <f>IFERROR(INDEX('Volume forecast'!$D$8:$DT$200,MATCH($B30,'Volume forecast'!$B$8:$B$200,0),MATCH(CM$4,'Volume forecast'!$D$5:$DT$5,0)),0)</f>
        <v>0</v>
      </c>
      <c r="CN30" s="180">
        <f>IFERROR(INDEX('Volume forecast'!$D$8:$DT$200,MATCH($B30,'Volume forecast'!$B$8:$B$200,0),MATCH(CN$4,'Volume forecast'!$D$5:$DT$5,0)),0)</f>
        <v>0</v>
      </c>
      <c r="CO30" s="180">
        <f>IFERROR(INDEX('Volume forecast'!$D$8:$DT$200,MATCH($B30,'Volume forecast'!$B$8:$B$200,0),MATCH(CO$4,'Volume forecast'!$D$5:$DT$5,0)),0)</f>
        <v>0</v>
      </c>
      <c r="CP30" s="180">
        <f>IFERROR(INDEX('Volume forecast'!$D$8:$DT$200,MATCH($B30,'Volume forecast'!$B$8:$B$200,0),MATCH(CP$4,'Volume forecast'!$D$5:$DT$5,0)),0)</f>
        <v>0</v>
      </c>
      <c r="CQ30" s="180">
        <f>IFERROR(INDEX('Volume forecast'!$D$8:$DT$200,MATCH($B30,'Volume forecast'!$B$8:$B$200,0),MATCH(CQ$4,'Volume forecast'!$D$5:$DT$5,0)),0)</f>
        <v>0</v>
      </c>
      <c r="CR30" s="180">
        <f>IFERROR(INDEX('Volume forecast'!$D$8:$DT$200,MATCH($B30,'Volume forecast'!$B$8:$B$200,0),MATCH(CR$4,'Volume forecast'!$D$5:$DT$5,0)),0)</f>
        <v>0</v>
      </c>
      <c r="CS30" s="180">
        <f>IFERROR(INDEX('Volume forecast'!$D$8:$DT$200,MATCH($B30,'Volume forecast'!$B$8:$B$200,0),MATCH(CS$4,'Volume forecast'!$D$5:$DT$5,0)),0)</f>
        <v>0</v>
      </c>
      <c r="CT30" s="180">
        <f>IFERROR(INDEX('Volume forecast'!$D$8:$DT$200,MATCH($B30,'Volume forecast'!$B$8:$B$200,0),MATCH(CT$4,'Volume forecast'!$D$5:$DT$5,0)),0)</f>
        <v>0</v>
      </c>
      <c r="CU30" s="180">
        <f>IFERROR(INDEX('Volume forecast'!$D$8:$DT$200,MATCH($B30,'Volume forecast'!$B$8:$B$200,0),MATCH(CU$4,'Volume forecast'!$D$5:$DT$5,0)),0)</f>
        <v>0</v>
      </c>
      <c r="CV30" s="180">
        <f>IFERROR(INDEX('Volume forecast'!$D$8:$DT$200,MATCH($B30,'Volume forecast'!$B$8:$B$200,0),MATCH(CV$4,'Volume forecast'!$D$5:$DT$5,0)),0)</f>
        <v>0</v>
      </c>
      <c r="CW30" s="180">
        <f>IFERROR(INDEX('Volume forecast'!$D$8:$DT$200,MATCH($B30,'Volume forecast'!$B$8:$B$200,0),MATCH(CW$4,'Volume forecast'!$D$5:$DT$5,0)),0)</f>
        <v>0</v>
      </c>
      <c r="CX30" s="180">
        <f>IFERROR(INDEX('Volume forecast'!$D$8:$DT$200,MATCH($B30,'Volume forecast'!$B$8:$B$200,0),MATCH(CX$4,'Volume forecast'!$D$5:$DT$5,0)),0)</f>
        <v>0</v>
      </c>
      <c r="CY30" s="180">
        <f>IFERROR(INDEX('Volume forecast'!$D$8:$DT$200,MATCH($B30,'Volume forecast'!$B$8:$B$200,0),MATCH(CY$4,'Volume forecast'!$D$5:$DT$5,0)),0)</f>
        <v>0</v>
      </c>
      <c r="CZ30" s="180">
        <f>IFERROR(INDEX('Volume forecast'!$D$8:$DT$200,MATCH($B30,'Volume forecast'!$B$8:$B$200,0),MATCH(CZ$4,'Volume forecast'!$D$5:$DT$5,0)),0)</f>
        <v>0</v>
      </c>
      <c r="DA30" s="180">
        <f>IFERROR(INDEX('Volume forecast'!$D$8:$DT$200,MATCH($B30,'Volume forecast'!$B$8:$B$200,0),MATCH(DA$4,'Volume forecast'!$D$5:$DT$5,0)),0)</f>
        <v>0</v>
      </c>
      <c r="DB30" s="181">
        <f>IFERROR(INDEX('Volume forecast'!$D$8:$DT$200,MATCH($B30,'Volume forecast'!$B$8:$B$200,0),MATCH(DB$4,'Volume forecast'!$D$5:$DT$5,0)),0)</f>
        <v>0</v>
      </c>
      <c r="DC30" s="182">
        <f>IFERROR(INDEX('Volume forecast'!$D$8:$DT$200,MATCH($B30,'Volume forecast'!$B$8:$B$200,0),MATCH(DC$4,'Volume forecast'!$D$5:$DT$5,0)),0)</f>
        <v>0</v>
      </c>
      <c r="DD30" s="180">
        <f>IFERROR(INDEX('Volume forecast'!$D$8:$DT$200,MATCH($B30,'Volume forecast'!$B$8:$B$200,0),MATCH(DD$4,'Volume forecast'!$D$5:$DT$5,0)),0)</f>
        <v>0</v>
      </c>
      <c r="DE30" s="180">
        <f>IFERROR(INDEX('Volume forecast'!$D$8:$DT$200,MATCH($B30,'Volume forecast'!$B$8:$B$200,0),MATCH(DE$4,'Volume forecast'!$D$5:$DT$5,0)),0)</f>
        <v>0</v>
      </c>
      <c r="DF30" s="180">
        <f>IFERROR(INDEX('Volume forecast'!$D$8:$DT$200,MATCH($B30,'Volume forecast'!$B$8:$B$200,0),MATCH(DF$4,'Volume forecast'!$D$5:$DT$5,0)),0)</f>
        <v>0</v>
      </c>
      <c r="DG30" s="180">
        <f>IFERROR(INDEX('Volume forecast'!$D$8:$DT$200,MATCH($B30,'Volume forecast'!$B$8:$B$200,0),MATCH(DG$4,'Volume forecast'!$D$5:$DT$5,0)),0)</f>
        <v>0</v>
      </c>
      <c r="DH30" s="180">
        <f>IFERROR(INDEX('Volume forecast'!$D$8:$DT$200,MATCH($B30,'Volume forecast'!$B$8:$B$200,0),MATCH(DH$4,'Volume forecast'!$D$5:$DT$5,0)),0)</f>
        <v>0</v>
      </c>
      <c r="DI30" s="180">
        <f>IFERROR(INDEX('Volume forecast'!$D$8:$DT$200,MATCH($B30,'Volume forecast'!$B$8:$B$200,0),MATCH(DI$4,'Volume forecast'!$D$5:$DT$5,0)),0)</f>
        <v>0</v>
      </c>
      <c r="DJ30" s="180">
        <f>IFERROR(INDEX('Volume forecast'!$D$8:$DT$200,MATCH($B30,'Volume forecast'!$B$8:$B$200,0),MATCH(DJ$4,'Volume forecast'!$D$5:$DT$5,0)),0)</f>
        <v>0</v>
      </c>
      <c r="DK30" s="180">
        <f>IFERROR(INDEX('Volume forecast'!$D$8:$DT$200,MATCH($B30,'Volume forecast'!$B$8:$B$200,0),MATCH(DK$4,'Volume forecast'!$D$5:$DT$5,0)),0)</f>
        <v>0</v>
      </c>
      <c r="DL30" s="180">
        <f>IFERROR(INDEX('Volume forecast'!$D$8:$DT$200,MATCH($B30,'Volume forecast'!$B$8:$B$200,0),MATCH(DL$4,'Volume forecast'!$D$5:$DT$5,0)),0)</f>
        <v>0</v>
      </c>
      <c r="DM30" s="180">
        <f>IFERROR(INDEX('Volume forecast'!$D$8:$DT$200,MATCH($B30,'Volume forecast'!$B$8:$B$200,0),MATCH(DM$4,'Volume forecast'!$D$5:$DT$5,0)),0)</f>
        <v>0</v>
      </c>
      <c r="DN30" s="180">
        <f>IFERROR(INDEX('Volume forecast'!$D$8:$DT$200,MATCH($B30,'Volume forecast'!$B$8:$B$200,0),MATCH(DN$4,'Volume forecast'!$D$5:$DT$5,0)),0)</f>
        <v>0</v>
      </c>
      <c r="DO30" s="180">
        <f>IFERROR(INDEX('Volume forecast'!$D$8:$DT$200,MATCH($B30,'Volume forecast'!$B$8:$B$200,0),MATCH(DO$4,'Volume forecast'!$D$5:$DT$5,0)),0)</f>
        <v>0</v>
      </c>
      <c r="DP30" s="180">
        <f>IFERROR(INDEX('Volume forecast'!$D$8:$DT$200,MATCH($B30,'Volume forecast'!$B$8:$B$200,0),MATCH(DP$4,'Volume forecast'!$D$5:$DT$5,0)),0)</f>
        <v>0</v>
      </c>
      <c r="DQ30" s="180">
        <f>IFERROR(INDEX('Volume forecast'!$D$8:$DT$200,MATCH($B30,'Volume forecast'!$B$8:$B$200,0),MATCH(DQ$4,'Volume forecast'!$D$5:$DT$5,0)),0)</f>
        <v>0</v>
      </c>
      <c r="DR30" s="180">
        <f>IFERROR(INDEX('Volume forecast'!$D$8:$DT$200,MATCH($B30,'Volume forecast'!$B$8:$B$200,0),MATCH(DR$4,'Volume forecast'!$D$5:$DT$5,0)),0)</f>
        <v>0</v>
      </c>
      <c r="DS30" s="181">
        <f>IFERROR(INDEX('Volume forecast'!$D$8:$DT$200,MATCH($B30,'Volume forecast'!$B$8:$B$200,0),MATCH(DS$4,'Volume forecast'!$D$5:$DT$5,0)),0)</f>
        <v>0</v>
      </c>
      <c r="DT30" s="182">
        <f>IFERROR(INDEX('Volume forecast'!$D$8:$DT$200,MATCH($B30,'Volume forecast'!$B$8:$B$200,0),MATCH(DT$4,'Volume forecast'!$D$5:$DT$5,0)),0)</f>
        <v>0</v>
      </c>
      <c r="DU30" s="180">
        <f>IFERROR(INDEX('Volume forecast'!$D$8:$DT$200,MATCH($B30,'Volume forecast'!$B$8:$B$200,0),MATCH(DU$4,'Volume forecast'!$D$5:$DT$5,0)),0)</f>
        <v>0</v>
      </c>
      <c r="DV30" s="180">
        <f>IFERROR(INDEX('Volume forecast'!$D$8:$DT$200,MATCH($B30,'Volume forecast'!$B$8:$B$200,0),MATCH(DV$4,'Volume forecast'!$D$5:$DT$5,0)),0)</f>
        <v>0</v>
      </c>
      <c r="DW30" s="180">
        <f>IFERROR(INDEX('Volume forecast'!$D$8:$DT$200,MATCH($B30,'Volume forecast'!$B$8:$B$200,0),MATCH(DW$4,'Volume forecast'!$D$5:$DT$5,0)),0)</f>
        <v>0</v>
      </c>
      <c r="DX30" s="180">
        <f>IFERROR(INDEX('Volume forecast'!$D$8:$DT$200,MATCH($B30,'Volume forecast'!$B$8:$B$200,0),MATCH(DX$4,'Volume forecast'!$D$5:$DT$5,0)),0)</f>
        <v>0</v>
      </c>
      <c r="DY30" s="180">
        <f>IFERROR(INDEX('Volume forecast'!$D$8:$DT$200,MATCH($B30,'Volume forecast'!$B$8:$B$200,0),MATCH(DY$4,'Volume forecast'!$D$5:$DT$5,0)),0)</f>
        <v>0</v>
      </c>
      <c r="DZ30" s="180">
        <f>IFERROR(INDEX('Volume forecast'!$D$8:$DT$200,MATCH($B30,'Volume forecast'!$B$8:$B$200,0),MATCH(DZ$4,'Volume forecast'!$D$5:$DT$5,0)),0)</f>
        <v>0</v>
      </c>
      <c r="EA30" s="180">
        <f>IFERROR(INDEX('Volume forecast'!$D$8:$DT$200,MATCH($B30,'Volume forecast'!$B$8:$B$200,0),MATCH(EA$4,'Volume forecast'!$D$5:$DT$5,0)),0)</f>
        <v>0</v>
      </c>
      <c r="EB30" s="180">
        <f>IFERROR(INDEX('Volume forecast'!$D$8:$DT$200,MATCH($B30,'Volume forecast'!$B$8:$B$200,0),MATCH(EB$4,'Volume forecast'!$D$5:$DT$5,0)),0)</f>
        <v>0</v>
      </c>
      <c r="EC30" s="180">
        <f>IFERROR(INDEX('Volume forecast'!$D$8:$DT$200,MATCH($B30,'Volume forecast'!$B$8:$B$200,0),MATCH(EC$4,'Volume forecast'!$D$5:$DT$5,0)),0)</f>
        <v>0</v>
      </c>
      <c r="ED30" s="180">
        <f>IFERROR(INDEX('Volume forecast'!$D$8:$DT$200,MATCH($B30,'Volume forecast'!$B$8:$B$200,0),MATCH(ED$4,'Volume forecast'!$D$5:$DT$5,0)),0)</f>
        <v>0</v>
      </c>
      <c r="EE30" s="180">
        <f>IFERROR(INDEX('Volume forecast'!$D$8:$DT$200,MATCH($B30,'Volume forecast'!$B$8:$B$200,0),MATCH(EE$4,'Volume forecast'!$D$5:$DT$5,0)),0)</f>
        <v>0</v>
      </c>
      <c r="EF30" s="180">
        <f>IFERROR(INDEX('Volume forecast'!$D$8:$DT$200,MATCH($B30,'Volume forecast'!$B$8:$B$200,0),MATCH(EF$4,'Volume forecast'!$D$5:$DT$5,0)),0)</f>
        <v>0</v>
      </c>
      <c r="EG30" s="180">
        <f>IFERROR(INDEX('Volume forecast'!$D$8:$DT$200,MATCH($B30,'Volume forecast'!$B$8:$B$200,0),MATCH(EG$4,'Volume forecast'!$D$5:$DT$5,0)),0)</f>
        <v>0</v>
      </c>
      <c r="EH30" s="180">
        <f>IFERROR(INDEX('Volume forecast'!$D$8:$DT$200,MATCH($B30,'Volume forecast'!$B$8:$B$200,0),MATCH(EH$4,'Volume forecast'!$D$5:$DT$5,0)),0)</f>
        <v>0</v>
      </c>
      <c r="EI30" s="180">
        <f>IFERROR(INDEX('Volume forecast'!$D$8:$DT$200,MATCH($B30,'Volume forecast'!$B$8:$B$200,0),MATCH(EI$4,'Volume forecast'!$D$5:$DT$5,0)),0)</f>
        <v>0</v>
      </c>
      <c r="EJ30" s="181">
        <f>IFERROR(INDEX('Volume forecast'!$D$8:$DT$200,MATCH($B30,'Volume forecast'!$B$8:$B$200,0),MATCH(EJ$4,'Volume forecast'!$D$5:$DT$5,0)),0)</f>
        <v>0</v>
      </c>
      <c r="EK30" s="182">
        <f>IFERROR(INDEX('Volume forecast'!$D$8:$DT$200,MATCH($B30,'Volume forecast'!$B$8:$B$200,0),MATCH(EK$4,'Volume forecast'!$D$5:$DT$5,0)),0)</f>
        <v>0</v>
      </c>
      <c r="EL30" s="180">
        <f>IFERROR(INDEX('Volume forecast'!$D$8:$DT$200,MATCH($B30,'Volume forecast'!$B$8:$B$200,0),MATCH(EL$4,'Volume forecast'!$D$5:$DT$5,0)),0)</f>
        <v>0</v>
      </c>
      <c r="EM30" s="180">
        <f>IFERROR(INDEX('Volume forecast'!$D$8:$DT$200,MATCH($B30,'Volume forecast'!$B$8:$B$200,0),MATCH(EM$4,'Volume forecast'!$D$5:$DT$5,0)),0)</f>
        <v>0</v>
      </c>
      <c r="EN30" s="180">
        <f>IFERROR(INDEX('Volume forecast'!$D$8:$DT$200,MATCH($B30,'Volume forecast'!$B$8:$B$200,0),MATCH(EN$4,'Volume forecast'!$D$5:$DT$5,0)),0)</f>
        <v>0</v>
      </c>
      <c r="EO30" s="180">
        <f>IFERROR(INDEX('Volume forecast'!$D$8:$DT$200,MATCH($B30,'Volume forecast'!$B$8:$B$200,0),MATCH(EO$4,'Volume forecast'!$D$5:$DT$5,0)),0)</f>
        <v>0</v>
      </c>
      <c r="EP30" s="180">
        <f>IFERROR(INDEX('Volume forecast'!$D$8:$DT$200,MATCH($B30,'Volume forecast'!$B$8:$B$200,0),MATCH(EP$4,'Volume forecast'!$D$5:$DT$5,0)),0)</f>
        <v>0</v>
      </c>
      <c r="EQ30" s="180">
        <f>IFERROR(INDEX('Volume forecast'!$D$8:$DT$200,MATCH($B30,'Volume forecast'!$B$8:$B$200,0),MATCH(EQ$4,'Volume forecast'!$D$5:$DT$5,0)),0)</f>
        <v>0</v>
      </c>
      <c r="ER30" s="180">
        <f>IFERROR(INDEX('Volume forecast'!$D$8:$DT$200,MATCH($B30,'Volume forecast'!$B$8:$B$200,0),MATCH(ER$4,'Volume forecast'!$D$5:$DT$5,0)),0)</f>
        <v>0</v>
      </c>
      <c r="ES30" s="180">
        <f>IFERROR(INDEX('Volume forecast'!$D$8:$DT$200,MATCH($B30,'Volume forecast'!$B$8:$B$200,0),MATCH(ES$4,'Volume forecast'!$D$5:$DT$5,0)),0)</f>
        <v>0</v>
      </c>
      <c r="ET30" s="180">
        <f>IFERROR(INDEX('Volume forecast'!$D$8:$DT$200,MATCH($B30,'Volume forecast'!$B$8:$B$200,0),MATCH(ET$4,'Volume forecast'!$D$5:$DT$5,0)),0)</f>
        <v>0</v>
      </c>
      <c r="EU30" s="180">
        <f>IFERROR(INDEX('Volume forecast'!$D$8:$DT$200,MATCH($B30,'Volume forecast'!$B$8:$B$200,0),MATCH(EU$4,'Volume forecast'!$D$5:$DT$5,0)),0)</f>
        <v>0</v>
      </c>
      <c r="EV30" s="180">
        <f>IFERROR(INDEX('Volume forecast'!$D$8:$DT$200,MATCH($B30,'Volume forecast'!$B$8:$B$200,0),MATCH(EV$4,'Volume forecast'!$D$5:$DT$5,0)),0)</f>
        <v>0</v>
      </c>
      <c r="EW30" s="180">
        <f>IFERROR(INDEX('Volume forecast'!$D$8:$DT$200,MATCH($B30,'Volume forecast'!$B$8:$B$200,0),MATCH(EW$4,'Volume forecast'!$D$5:$DT$5,0)),0)</f>
        <v>0</v>
      </c>
      <c r="EX30" s="180">
        <f>IFERROR(INDEX('Volume forecast'!$D$8:$DT$200,MATCH($B30,'Volume forecast'!$B$8:$B$200,0),MATCH(EX$4,'Volume forecast'!$D$5:$DT$5,0)),0)</f>
        <v>0</v>
      </c>
      <c r="EY30" s="180">
        <f>IFERROR(INDEX('Volume forecast'!$D$8:$DT$200,MATCH($B30,'Volume forecast'!$B$8:$B$200,0),MATCH(EY$4,'Volume forecast'!$D$5:$DT$5,0)),0)</f>
        <v>0</v>
      </c>
      <c r="EZ30" s="180">
        <f>IFERROR(INDEX('Volume forecast'!$D$8:$DT$200,MATCH($B30,'Volume forecast'!$B$8:$B$200,0),MATCH(EZ$4,'Volume forecast'!$D$5:$DT$5,0)),0)</f>
        <v>0</v>
      </c>
      <c r="FA30" s="181">
        <f>IFERROR(INDEX('Volume forecast'!$D$8:$DT$200,MATCH($B30,'Volume forecast'!$B$8:$B$200,0),MATCH(FA$4,'Volume forecast'!$D$5:$DT$5,0)),0)</f>
        <v>0</v>
      </c>
      <c r="FB30" s="182">
        <f>IFERROR(INDEX('Volume forecast'!$D$8:$DT$200,MATCH($B30,'Volume forecast'!$B$8:$B$200,0),MATCH(FB$4,'Volume forecast'!$D$5:$DT$5,0)),0)</f>
        <v>0</v>
      </c>
      <c r="FC30" s="180">
        <f>IFERROR(INDEX('Volume forecast'!$D$8:$DT$200,MATCH($B30,'Volume forecast'!$B$8:$B$200,0),MATCH(FC$4,'Volume forecast'!$D$5:$DT$5,0)),0)</f>
        <v>0</v>
      </c>
      <c r="FD30" s="180">
        <f>IFERROR(INDEX('Volume forecast'!$D$8:$DT$200,MATCH($B30,'Volume forecast'!$B$8:$B$200,0),MATCH(FD$4,'Volume forecast'!$D$5:$DT$5,0)),0)</f>
        <v>0</v>
      </c>
      <c r="FE30" s="180">
        <f>IFERROR(INDEX('Volume forecast'!$D$8:$DT$200,MATCH($B30,'Volume forecast'!$B$8:$B$200,0),MATCH(FE$4,'Volume forecast'!$D$5:$DT$5,0)),0)</f>
        <v>0</v>
      </c>
      <c r="FF30" s="180">
        <f>IFERROR(INDEX('Volume forecast'!$D$8:$DT$200,MATCH($B30,'Volume forecast'!$B$8:$B$200,0),MATCH(FF$4,'Volume forecast'!$D$5:$DT$5,0)),0)</f>
        <v>0</v>
      </c>
      <c r="FG30" s="180">
        <f>IFERROR(INDEX('Volume forecast'!$D$8:$DT$200,MATCH($B30,'Volume forecast'!$B$8:$B$200,0),MATCH(FG$4,'Volume forecast'!$D$5:$DT$5,0)),0)</f>
        <v>0</v>
      </c>
      <c r="FH30" s="180">
        <f>IFERROR(INDEX('Volume forecast'!$D$8:$DT$200,MATCH($B30,'Volume forecast'!$B$8:$B$200,0),MATCH(FH$4,'Volume forecast'!$D$5:$DT$5,0)),0)</f>
        <v>0</v>
      </c>
      <c r="FI30" s="180">
        <f>IFERROR(INDEX('Volume forecast'!$D$8:$DT$200,MATCH($B30,'Volume forecast'!$B$8:$B$200,0),MATCH(FI$4,'Volume forecast'!$D$5:$DT$5,0)),0)</f>
        <v>0</v>
      </c>
      <c r="FJ30" s="180">
        <f>IFERROR(INDEX('Volume forecast'!$D$8:$DT$200,MATCH($B30,'Volume forecast'!$B$8:$B$200,0),MATCH(FJ$4,'Volume forecast'!$D$5:$DT$5,0)),0)</f>
        <v>0</v>
      </c>
      <c r="FK30" s="180">
        <f>IFERROR(INDEX('Volume forecast'!$D$8:$DT$200,MATCH($B30,'Volume forecast'!$B$8:$B$200,0),MATCH(FK$4,'Volume forecast'!$D$5:$DT$5,0)),0)</f>
        <v>0</v>
      </c>
      <c r="FL30" s="180">
        <f>IFERROR(INDEX('Volume forecast'!$D$8:$DT$200,MATCH($B30,'Volume forecast'!$B$8:$B$200,0),MATCH(FL$4,'Volume forecast'!$D$5:$DT$5,0)),0)</f>
        <v>0</v>
      </c>
      <c r="FM30" s="180">
        <f>IFERROR(INDEX('Volume forecast'!$D$8:$DT$200,MATCH($B30,'Volume forecast'!$B$8:$B$200,0),MATCH(FM$4,'Volume forecast'!$D$5:$DT$5,0)),0)</f>
        <v>0</v>
      </c>
      <c r="FN30" s="180">
        <f>IFERROR(INDEX('Volume forecast'!$D$8:$DT$200,MATCH($B30,'Volume forecast'!$B$8:$B$200,0),MATCH(FN$4,'Volume forecast'!$D$5:$DT$5,0)),0)</f>
        <v>0</v>
      </c>
      <c r="FO30" s="180">
        <f>IFERROR(INDEX('Volume forecast'!$D$8:$DT$200,MATCH($B30,'Volume forecast'!$B$8:$B$200,0),MATCH(FO$4,'Volume forecast'!$D$5:$DT$5,0)),0)</f>
        <v>0</v>
      </c>
      <c r="FP30" s="180">
        <f>IFERROR(INDEX('Volume forecast'!$D$8:$DT$200,MATCH($B30,'Volume forecast'!$B$8:$B$200,0),MATCH(FP$4,'Volume forecast'!$D$5:$DT$5,0)),0)</f>
        <v>0</v>
      </c>
      <c r="FQ30" s="180">
        <f>IFERROR(INDEX('Volume forecast'!$D$8:$DT$200,MATCH($B30,'Volume forecast'!$B$8:$B$200,0),MATCH(FQ$4,'Volume forecast'!$D$5:$DT$5,0)),0)</f>
        <v>0</v>
      </c>
      <c r="FR30" s="181">
        <f>IFERROR(INDEX('Volume forecast'!$D$8:$DT$200,MATCH($B30,'Volume forecast'!$B$8:$B$200,0),MATCH(FR$4,'Volume forecast'!$D$5:$DT$5,0)),0)</f>
        <v>0</v>
      </c>
      <c r="FS30" s="183">
        <f t="shared" si="23"/>
        <v>0</v>
      </c>
      <c r="FT30" s="184">
        <f t="shared" si="7"/>
        <v>0</v>
      </c>
      <c r="FU30" s="184">
        <f t="shared" si="8"/>
        <v>0</v>
      </c>
      <c r="FV30" s="184">
        <f t="shared" si="9"/>
        <v>0</v>
      </c>
      <c r="FW30" s="184">
        <f t="shared" si="10"/>
        <v>0</v>
      </c>
      <c r="FX30" s="184">
        <f t="shared" si="11"/>
        <v>0</v>
      </c>
      <c r="FY30" s="184">
        <f t="shared" si="12"/>
        <v>0</v>
      </c>
      <c r="FZ30" s="184">
        <f t="shared" si="13"/>
        <v>0</v>
      </c>
      <c r="GA30" s="184">
        <f t="shared" si="14"/>
        <v>0</v>
      </c>
      <c r="GB30" s="184">
        <f t="shared" si="15"/>
        <v>0</v>
      </c>
      <c r="GC30" s="184">
        <f t="shared" si="16"/>
        <v>0</v>
      </c>
      <c r="GD30" s="184">
        <f t="shared" si="17"/>
        <v>0</v>
      </c>
      <c r="GE30" s="184">
        <f t="shared" si="18"/>
        <v>1104643.1615751358</v>
      </c>
      <c r="GF30" s="184">
        <f t="shared" si="19"/>
        <v>1249102.8664169894</v>
      </c>
      <c r="GG30" s="184">
        <f t="shared" si="20"/>
        <v>1431418.1712121519</v>
      </c>
      <c r="GH30" s="184">
        <f t="shared" si="21"/>
        <v>1593015.9013054541</v>
      </c>
      <c r="GI30" s="184">
        <f t="shared" si="22"/>
        <v>1684502.150960071</v>
      </c>
      <c r="GJ30" s="185">
        <f t="shared" si="24"/>
        <v>25</v>
      </c>
    </row>
    <row r="31" spans="1:192" s="186" customFormat="1" ht="13" x14ac:dyDescent="0.3">
      <c r="A31" s="177" t="str">
        <f>IF(ISNUMBER(SEARCH("low",'Volume forecast'!$A32)),"LV",IF(ISNUMBER(SEARCH("high",'Volume forecast'!$A32)),"HV",IF(ISNUMBER(SEARCH("sub",'Volume forecast'!$A32)),"ST","Unmetered")))</f>
        <v>ST</v>
      </c>
      <c r="B31" s="178" t="str">
        <f>'Volume forecast'!B32</f>
        <v>EA391</v>
      </c>
      <c r="C31" s="177" t="str">
        <f>'Volume forecast'!C32</f>
        <v>ST kVA Dem ToU (substation)</v>
      </c>
      <c r="D31" s="179" t="s">
        <v>137</v>
      </c>
      <c r="E31" s="180">
        <f>IFERROR(INDEX('Volume forecast'!$D$8:$DT$200,MATCH($B31,'Volume forecast'!$B$8:$B$200,0),MATCH(E$4,'Volume forecast'!$D$5:$DT$5,0)),0)</f>
        <v>0</v>
      </c>
      <c r="F31" s="180">
        <f>IFERROR(INDEX('Volume forecast'!$D$8:$DT$200,MATCH($B31,'Volume forecast'!$B$8:$B$200,0),MATCH(F$4,'Volume forecast'!$D$5:$DT$5,0)),0)</f>
        <v>0</v>
      </c>
      <c r="G31" s="180">
        <f>IFERROR(INDEX('Volume forecast'!$D$8:$DT$200,MATCH($B31,'Volume forecast'!$B$8:$B$200,0),MATCH(G$4,'Volume forecast'!$D$5:$DT$5,0)),0)</f>
        <v>0</v>
      </c>
      <c r="H31" s="180">
        <f>IFERROR(INDEX('Volume forecast'!$D$8:$DT$200,MATCH($B31,'Volume forecast'!$B$8:$B$200,0),MATCH(H$4,'Volume forecast'!$D$5:$DT$5,0)),0)</f>
        <v>0</v>
      </c>
      <c r="I31" s="180">
        <f>IFERROR(INDEX('Volume forecast'!$D$8:$DT$200,MATCH($B31,'Volume forecast'!$B$8:$B$200,0),MATCH(I$4,'Volume forecast'!$D$5:$DT$5,0)),0)</f>
        <v>0</v>
      </c>
      <c r="J31" s="180">
        <f>IFERROR(INDEX('Volume forecast'!$D$8:$DT$200,MATCH($B31,'Volume forecast'!$B$8:$B$200,0),MATCH(J$4,'Volume forecast'!$D$5:$DT$5,0)),0)</f>
        <v>0</v>
      </c>
      <c r="K31" s="180">
        <f>IFERROR(INDEX('Volume forecast'!$D$8:$DT$200,MATCH($B31,'Volume forecast'!$B$8:$B$200,0),MATCH(K$4,'Volume forecast'!$D$5:$DT$5,0)),0)</f>
        <v>0</v>
      </c>
      <c r="L31" s="180">
        <f>IFERROR(INDEX('Volume forecast'!$D$8:$DT$200,MATCH($B31,'Volume forecast'!$B$8:$B$200,0),MATCH(L$4,'Volume forecast'!$D$5:$DT$5,0)),0)</f>
        <v>0</v>
      </c>
      <c r="M31" s="180">
        <f>IFERROR(INDEX('Volume forecast'!$D$8:$DT$200,MATCH($B31,'Volume forecast'!$B$8:$B$200,0),MATCH(M$4,'Volume forecast'!$D$5:$DT$5,0)),0)</f>
        <v>0</v>
      </c>
      <c r="N31" s="180">
        <f>IFERROR(INDEX('Volume forecast'!$D$8:$DT$200,MATCH($B31,'Volume forecast'!$B$8:$B$200,0),MATCH(N$4,'Volume forecast'!$D$5:$DT$5,0)),0)</f>
        <v>0</v>
      </c>
      <c r="O31" s="180">
        <f>IFERROR(INDEX('Volume forecast'!$D$8:$DT$200,MATCH($B31,'Volume forecast'!$B$8:$B$200,0),MATCH(O$4,'Volume forecast'!$D$5:$DT$5,0)),0)</f>
        <v>0</v>
      </c>
      <c r="P31" s="180">
        <f>IFERROR(INDEX('Volume forecast'!$D$8:$DT$200,MATCH($B31,'Volume forecast'!$B$8:$B$200,0),MATCH(P$4,'Volume forecast'!$D$5:$DT$5,0)),0)</f>
        <v>0</v>
      </c>
      <c r="Q31" s="180">
        <f>IFERROR(INDEX('Volume forecast'!$D$8:$DT$200,MATCH($B31,'Volume forecast'!$B$8:$B$200,0),MATCH(Q$4,'Volume forecast'!$D$5:$DT$5,0)),0)</f>
        <v>0</v>
      </c>
      <c r="R31" s="180">
        <f>IFERROR(INDEX('Volume forecast'!$D$8:$DT$200,MATCH($B31,'Volume forecast'!$B$8:$B$200,0),MATCH(R$4,'Volume forecast'!$D$5:$DT$5,0)),0)</f>
        <v>0</v>
      </c>
      <c r="S31" s="180">
        <f>IFERROR(INDEX('Volume forecast'!$D$8:$DT$200,MATCH($B31,'Volume forecast'!$B$8:$B$200,0),MATCH(S$4,'Volume forecast'!$D$5:$DT$5,0)),0)</f>
        <v>0</v>
      </c>
      <c r="T31" s="180">
        <f>IFERROR(INDEX('Volume forecast'!$D$8:$DT$200,MATCH($B31,'Volume forecast'!$B$8:$B$200,0),MATCH(T$4,'Volume forecast'!$D$5:$DT$5,0)),0)</f>
        <v>0</v>
      </c>
      <c r="U31" s="181">
        <f>IFERROR(INDEX('Volume forecast'!$D$8:$DT$200,MATCH($B31,'Volume forecast'!$B$8:$B$200,0),MATCH(U$4,'Volume forecast'!$D$5:$DT$5,0)),0)</f>
        <v>0</v>
      </c>
      <c r="V31" s="182">
        <f>IFERROR(INDEX('Volume forecast'!$D$8:$DT$200,MATCH($B31,'Volume forecast'!$B$8:$B$200,0),MATCH(V$4,'Volume forecast'!$D$5:$DT$5,0)),0)</f>
        <v>0</v>
      </c>
      <c r="W31" s="180">
        <f>IFERROR(INDEX('Volume forecast'!$D$8:$DT$200,MATCH($B31,'Volume forecast'!$B$8:$B$200,0),MATCH(W$4,'Volume forecast'!$D$5:$DT$5,0)),0)</f>
        <v>0</v>
      </c>
      <c r="X31" s="180">
        <f>IFERROR(INDEX('Volume forecast'!$D$8:$DT$200,MATCH($B31,'Volume forecast'!$B$8:$B$200,0),MATCH(X$4,'Volume forecast'!$D$5:$DT$5,0)),0)</f>
        <v>0</v>
      </c>
      <c r="Y31" s="180">
        <f>IFERROR(INDEX('Volume forecast'!$D$8:$DT$200,MATCH($B31,'Volume forecast'!$B$8:$B$200,0),MATCH(Y$4,'Volume forecast'!$D$5:$DT$5,0)),0)</f>
        <v>0</v>
      </c>
      <c r="Z31" s="180">
        <f>IFERROR(INDEX('Volume forecast'!$D$8:$DT$200,MATCH($B31,'Volume forecast'!$B$8:$B$200,0),MATCH(Z$4,'Volume forecast'!$D$5:$DT$5,0)),0)</f>
        <v>0</v>
      </c>
      <c r="AA31" s="180">
        <f>IFERROR(INDEX('Volume forecast'!$D$8:$DT$200,MATCH($B31,'Volume forecast'!$B$8:$B$200,0),MATCH(AA$4,'Volume forecast'!$D$5:$DT$5,0)),0)</f>
        <v>0</v>
      </c>
      <c r="AB31" s="180">
        <f>IFERROR(INDEX('Volume forecast'!$D$8:$DT$200,MATCH($B31,'Volume forecast'!$B$8:$B$200,0),MATCH(AB$4,'Volume forecast'!$D$5:$DT$5,0)),0)</f>
        <v>0</v>
      </c>
      <c r="AC31" s="180">
        <f>IFERROR(INDEX('Volume forecast'!$D$8:$DT$200,MATCH($B31,'Volume forecast'!$B$8:$B$200,0),MATCH(AC$4,'Volume forecast'!$D$5:$DT$5,0)),0)</f>
        <v>0</v>
      </c>
      <c r="AD31" s="180">
        <f>IFERROR(INDEX('Volume forecast'!$D$8:$DT$200,MATCH($B31,'Volume forecast'!$B$8:$B$200,0),MATCH(AD$4,'Volume forecast'!$D$5:$DT$5,0)),0)</f>
        <v>0</v>
      </c>
      <c r="AE31" s="180">
        <f>IFERROR(INDEX('Volume forecast'!$D$8:$DT$200,MATCH($B31,'Volume forecast'!$B$8:$B$200,0),MATCH(AE$4,'Volume forecast'!$D$5:$DT$5,0)),0)</f>
        <v>0</v>
      </c>
      <c r="AF31" s="180">
        <f>IFERROR(INDEX('Volume forecast'!$D$8:$DT$200,MATCH($B31,'Volume forecast'!$B$8:$B$200,0),MATCH(AF$4,'Volume forecast'!$D$5:$DT$5,0)),0)</f>
        <v>0</v>
      </c>
      <c r="AG31" s="180">
        <f>IFERROR(INDEX('Volume forecast'!$D$8:$DT$200,MATCH($B31,'Volume forecast'!$B$8:$B$200,0),MATCH(AG$4,'Volume forecast'!$D$5:$DT$5,0)),0)</f>
        <v>0</v>
      </c>
      <c r="AH31" s="180">
        <f>IFERROR(INDEX('Volume forecast'!$D$8:$DT$200,MATCH($B31,'Volume forecast'!$B$8:$B$200,0),MATCH(AH$4,'Volume forecast'!$D$5:$DT$5,0)),0)</f>
        <v>0</v>
      </c>
      <c r="AI31" s="180">
        <f>IFERROR(INDEX('Volume forecast'!$D$8:$DT$200,MATCH($B31,'Volume forecast'!$B$8:$B$200,0),MATCH(AI$4,'Volume forecast'!$D$5:$DT$5,0)),0)</f>
        <v>0</v>
      </c>
      <c r="AJ31" s="180">
        <f>IFERROR(INDEX('Volume forecast'!$D$8:$DT$200,MATCH($B31,'Volume forecast'!$B$8:$B$200,0),MATCH(AJ$4,'Volume forecast'!$D$5:$DT$5,0)),0)</f>
        <v>0</v>
      </c>
      <c r="AK31" s="180">
        <f>IFERROR(INDEX('Volume forecast'!$D$8:$DT$200,MATCH($B31,'Volume forecast'!$B$8:$B$200,0),MATCH(AK$4,'Volume forecast'!$D$5:$DT$5,0)),0)</f>
        <v>0</v>
      </c>
      <c r="AL31" s="181">
        <f>IFERROR(INDEX('Volume forecast'!$D$8:$DT$200,MATCH($B31,'Volume forecast'!$B$8:$B$200,0),MATCH(AL$4,'Volume forecast'!$D$5:$DT$5,0)),0)</f>
        <v>0</v>
      </c>
      <c r="AM31" s="182">
        <f>IFERROR(INDEX('Volume forecast'!$D$8:$DT$200,MATCH($B31,'Volume forecast'!$B$8:$B$200,0),MATCH(AM$4,'Volume forecast'!$D$5:$DT$5,0)),0)</f>
        <v>0</v>
      </c>
      <c r="AN31" s="180">
        <f>IFERROR(INDEX('Volume forecast'!$D$8:$DT$200,MATCH($B31,'Volume forecast'!$B$8:$B$200,0),MATCH(AN$4,'Volume forecast'!$D$5:$DT$5,0)),0)</f>
        <v>0</v>
      </c>
      <c r="AO31" s="180">
        <f>IFERROR(INDEX('Volume forecast'!$D$8:$DT$200,MATCH($B31,'Volume forecast'!$B$8:$B$200,0),MATCH(AO$4,'Volume forecast'!$D$5:$DT$5,0)),0)</f>
        <v>0</v>
      </c>
      <c r="AP31" s="180">
        <f>IFERROR(INDEX('Volume forecast'!$D$8:$DT$200,MATCH($B31,'Volume forecast'!$B$8:$B$200,0),MATCH(AP$4,'Volume forecast'!$D$5:$DT$5,0)),0)</f>
        <v>0</v>
      </c>
      <c r="AQ31" s="180">
        <f>IFERROR(INDEX('Volume forecast'!$D$8:$DT$200,MATCH($B31,'Volume forecast'!$B$8:$B$200,0),MATCH(AQ$4,'Volume forecast'!$D$5:$DT$5,0)),0)</f>
        <v>0</v>
      </c>
      <c r="AR31" s="180">
        <f>IFERROR(INDEX('Volume forecast'!$D$8:$DT$200,MATCH($B31,'Volume forecast'!$B$8:$B$200,0),MATCH(AR$4,'Volume forecast'!$D$5:$DT$5,0)),0)</f>
        <v>0</v>
      </c>
      <c r="AS31" s="180">
        <f>IFERROR(INDEX('Volume forecast'!$D$8:$DT$200,MATCH($B31,'Volume forecast'!$B$8:$B$200,0),MATCH(AS$4,'Volume forecast'!$D$5:$DT$5,0)),0)</f>
        <v>0</v>
      </c>
      <c r="AT31" s="180">
        <f>IFERROR(INDEX('Volume forecast'!$D$8:$DT$200,MATCH($B31,'Volume forecast'!$B$8:$B$200,0),MATCH(AT$4,'Volume forecast'!$D$5:$DT$5,0)),0)</f>
        <v>0</v>
      </c>
      <c r="AU31" s="180">
        <f>IFERROR(INDEX('Volume forecast'!$D$8:$DT$200,MATCH($B31,'Volume forecast'!$B$8:$B$200,0),MATCH(AU$4,'Volume forecast'!$D$5:$DT$5,0)),0)</f>
        <v>0</v>
      </c>
      <c r="AV31" s="180">
        <f>IFERROR(INDEX('Volume forecast'!$D$8:$DT$200,MATCH($B31,'Volume forecast'!$B$8:$B$200,0),MATCH(AV$4,'Volume forecast'!$D$5:$DT$5,0)),0)</f>
        <v>0</v>
      </c>
      <c r="AW31" s="180">
        <f>IFERROR(INDEX('Volume forecast'!$D$8:$DT$200,MATCH($B31,'Volume forecast'!$B$8:$B$200,0),MATCH(AW$4,'Volume forecast'!$D$5:$DT$5,0)),0)</f>
        <v>0</v>
      </c>
      <c r="AX31" s="180">
        <f>IFERROR(INDEX('Volume forecast'!$D$8:$DT$200,MATCH($B31,'Volume forecast'!$B$8:$B$200,0),MATCH(AX$4,'Volume forecast'!$D$5:$DT$5,0)),0)</f>
        <v>0</v>
      </c>
      <c r="AY31" s="180">
        <f>IFERROR(INDEX('Volume forecast'!$D$8:$DT$200,MATCH($B31,'Volume forecast'!$B$8:$B$200,0),MATCH(AY$4,'Volume forecast'!$D$5:$DT$5,0)),0)</f>
        <v>0</v>
      </c>
      <c r="AZ31" s="180">
        <f>IFERROR(INDEX('Volume forecast'!$D$8:$DT$200,MATCH($B31,'Volume forecast'!$B$8:$B$200,0),MATCH(AZ$4,'Volume forecast'!$D$5:$DT$5,0)),0)</f>
        <v>0</v>
      </c>
      <c r="BA31" s="180">
        <f>IFERROR(INDEX('Volume forecast'!$D$8:$DT$200,MATCH($B31,'Volume forecast'!$B$8:$B$200,0),MATCH(BA$4,'Volume forecast'!$D$5:$DT$5,0)),0)</f>
        <v>0</v>
      </c>
      <c r="BB31" s="180">
        <f>IFERROR(INDEX('Volume forecast'!$D$8:$DT$200,MATCH($B31,'Volume forecast'!$B$8:$B$200,0),MATCH(BB$4,'Volume forecast'!$D$5:$DT$5,0)),0)</f>
        <v>0</v>
      </c>
      <c r="BC31" s="181">
        <f>IFERROR(INDEX('Volume forecast'!$D$8:$DT$200,MATCH($B31,'Volume forecast'!$B$8:$B$200,0),MATCH(BC$4,'Volume forecast'!$D$5:$DT$5,0)),0)</f>
        <v>0</v>
      </c>
      <c r="BD31" s="182">
        <f>IFERROR(INDEX('Volume forecast'!$D$8:$DT$200,MATCH($B31,'Volume forecast'!$B$8:$B$200,0),MATCH(BD$4,'Volume forecast'!$D$5:$DT$5,0)),0)</f>
        <v>0</v>
      </c>
      <c r="BE31" s="180">
        <f>IFERROR(INDEX('Volume forecast'!$D$8:$DT$200,MATCH($B31,'Volume forecast'!$B$8:$B$200,0),MATCH(BE$4,'Volume forecast'!$D$5:$DT$5,0)),0)</f>
        <v>0</v>
      </c>
      <c r="BF31" s="180">
        <f>IFERROR(INDEX('Volume forecast'!$D$8:$DT$200,MATCH($B31,'Volume forecast'!$B$8:$B$200,0),MATCH(BF$4,'Volume forecast'!$D$5:$DT$5,0)),0)</f>
        <v>0</v>
      </c>
      <c r="BG31" s="180">
        <f>IFERROR(INDEX('Volume forecast'!$D$8:$DT$200,MATCH($B31,'Volume forecast'!$B$8:$B$200,0),MATCH(BG$4,'Volume forecast'!$D$5:$DT$5,0)),0)</f>
        <v>0</v>
      </c>
      <c r="BH31" s="180">
        <f>IFERROR(INDEX('Volume forecast'!$D$8:$DT$200,MATCH($B31,'Volume forecast'!$B$8:$B$200,0),MATCH(BH$4,'Volume forecast'!$D$5:$DT$5,0)),0)</f>
        <v>0</v>
      </c>
      <c r="BI31" s="180">
        <f>IFERROR(INDEX('Volume forecast'!$D$8:$DT$200,MATCH($B31,'Volume forecast'!$B$8:$B$200,0),MATCH(BI$4,'Volume forecast'!$D$5:$DT$5,0)),0)</f>
        <v>0</v>
      </c>
      <c r="BJ31" s="180">
        <f>IFERROR(INDEX('Volume forecast'!$D$8:$DT$200,MATCH($B31,'Volume forecast'!$B$8:$B$200,0),MATCH(BJ$4,'Volume forecast'!$D$5:$DT$5,0)),0)</f>
        <v>0</v>
      </c>
      <c r="BK31" s="180">
        <f>IFERROR(INDEX('Volume forecast'!$D$8:$DT$200,MATCH($B31,'Volume forecast'!$B$8:$B$200,0),MATCH(BK$4,'Volume forecast'!$D$5:$DT$5,0)),0)</f>
        <v>0</v>
      </c>
      <c r="BL31" s="180">
        <f>IFERROR(INDEX('Volume forecast'!$D$8:$DT$200,MATCH($B31,'Volume forecast'!$B$8:$B$200,0),MATCH(BL$4,'Volume forecast'!$D$5:$DT$5,0)),0)</f>
        <v>0</v>
      </c>
      <c r="BM31" s="180">
        <f>IFERROR(INDEX('Volume forecast'!$D$8:$DT$200,MATCH($B31,'Volume forecast'!$B$8:$B$200,0),MATCH(BM$4,'Volume forecast'!$D$5:$DT$5,0)),0)</f>
        <v>0</v>
      </c>
      <c r="BN31" s="180">
        <f>IFERROR(INDEX('Volume forecast'!$D$8:$DT$200,MATCH($B31,'Volume forecast'!$B$8:$B$200,0),MATCH(BN$4,'Volume forecast'!$D$5:$DT$5,0)),0)</f>
        <v>0</v>
      </c>
      <c r="BO31" s="180">
        <f>IFERROR(INDEX('Volume forecast'!$D$8:$DT$200,MATCH($B31,'Volume forecast'!$B$8:$B$200,0),MATCH(BO$4,'Volume forecast'!$D$5:$DT$5,0)),0)</f>
        <v>0</v>
      </c>
      <c r="BP31" s="180">
        <f>IFERROR(INDEX('Volume forecast'!$D$8:$DT$200,MATCH($B31,'Volume forecast'!$B$8:$B$200,0),MATCH(BP$4,'Volume forecast'!$D$5:$DT$5,0)),0)</f>
        <v>0</v>
      </c>
      <c r="BQ31" s="180">
        <f>IFERROR(INDEX('Volume forecast'!$D$8:$DT$200,MATCH($B31,'Volume forecast'!$B$8:$B$200,0),MATCH(BQ$4,'Volume forecast'!$D$5:$DT$5,0)),0)</f>
        <v>0</v>
      </c>
      <c r="BR31" s="180">
        <f>IFERROR(INDEX('Volume forecast'!$D$8:$DT$200,MATCH($B31,'Volume forecast'!$B$8:$B$200,0),MATCH(BR$4,'Volume forecast'!$D$5:$DT$5,0)),0)</f>
        <v>0</v>
      </c>
      <c r="BS31" s="180">
        <f>IFERROR(INDEX('Volume forecast'!$D$8:$DT$200,MATCH($B31,'Volume forecast'!$B$8:$B$200,0),MATCH(BS$4,'Volume forecast'!$D$5:$DT$5,0)),0)</f>
        <v>0</v>
      </c>
      <c r="BT31" s="181">
        <f>IFERROR(INDEX('Volume forecast'!$D$8:$DT$200,MATCH($B31,'Volume forecast'!$B$8:$B$200,0),MATCH(BT$4,'Volume forecast'!$D$5:$DT$5,0)),0)</f>
        <v>0</v>
      </c>
      <c r="BU31" s="182">
        <f>IFERROR(INDEX('Volume forecast'!$D$8:$DT$200,MATCH($B31,'Volume forecast'!$B$8:$B$200,0),MATCH(BU$4,'Volume forecast'!$D$5:$DT$5,0)),0)</f>
        <v>0</v>
      </c>
      <c r="BV31" s="180">
        <f>IFERROR(INDEX('Volume forecast'!$D$8:$DT$200,MATCH($B31,'Volume forecast'!$B$8:$B$200,0),MATCH(BV$4,'Volume forecast'!$D$5:$DT$5,0)),0)</f>
        <v>0</v>
      </c>
      <c r="BW31" s="180">
        <f>IFERROR(INDEX('Volume forecast'!$D$8:$DT$200,MATCH($B31,'Volume forecast'!$B$8:$B$200,0),MATCH(BW$4,'Volume forecast'!$D$5:$DT$5,0)),0)</f>
        <v>0</v>
      </c>
      <c r="BX31" s="180">
        <f>IFERROR(INDEX('Volume forecast'!$D$8:$DT$200,MATCH($B31,'Volume forecast'!$B$8:$B$200,0),MATCH(BX$4,'Volume forecast'!$D$5:$DT$5,0)),0)</f>
        <v>0</v>
      </c>
      <c r="BY31" s="180">
        <f>IFERROR(INDEX('Volume forecast'!$D$8:$DT$200,MATCH($B31,'Volume forecast'!$B$8:$B$200,0),MATCH(BY$4,'Volume forecast'!$D$5:$DT$5,0)),0)</f>
        <v>0</v>
      </c>
      <c r="BZ31" s="180">
        <f>IFERROR(INDEX('Volume forecast'!$D$8:$DT$200,MATCH($B31,'Volume forecast'!$B$8:$B$200,0),MATCH(BZ$4,'Volume forecast'!$D$5:$DT$5,0)),0)</f>
        <v>0</v>
      </c>
      <c r="CA31" s="180">
        <f>IFERROR(INDEX('Volume forecast'!$D$8:$DT$200,MATCH($B31,'Volume forecast'!$B$8:$B$200,0),MATCH(CA$4,'Volume forecast'!$D$5:$DT$5,0)),0)</f>
        <v>0</v>
      </c>
      <c r="CB31" s="180">
        <f>IFERROR(INDEX('Volume forecast'!$D$8:$DT$200,MATCH($B31,'Volume forecast'!$B$8:$B$200,0),MATCH(CB$4,'Volume forecast'!$D$5:$DT$5,0)),0)</f>
        <v>0</v>
      </c>
      <c r="CC31" s="180">
        <f>IFERROR(INDEX('Volume forecast'!$D$8:$DT$200,MATCH($B31,'Volume forecast'!$B$8:$B$200,0),MATCH(CC$4,'Volume forecast'!$D$5:$DT$5,0)),0)</f>
        <v>0</v>
      </c>
      <c r="CD31" s="180">
        <f>IFERROR(INDEX('Volume forecast'!$D$8:$DT$200,MATCH($B31,'Volume forecast'!$B$8:$B$200,0),MATCH(CD$4,'Volume forecast'!$D$5:$DT$5,0)),0)</f>
        <v>0</v>
      </c>
      <c r="CE31" s="180">
        <f>IFERROR(INDEX('Volume forecast'!$D$8:$DT$200,MATCH($B31,'Volume forecast'!$B$8:$B$200,0),MATCH(CE$4,'Volume forecast'!$D$5:$DT$5,0)),0)</f>
        <v>0</v>
      </c>
      <c r="CF31" s="180">
        <f>IFERROR(INDEX('Volume forecast'!$D$8:$DT$200,MATCH($B31,'Volume forecast'!$B$8:$B$200,0),MATCH(CF$4,'Volume forecast'!$D$5:$DT$5,0)),0)</f>
        <v>0</v>
      </c>
      <c r="CG31" s="180">
        <f>IFERROR(INDEX('Volume forecast'!$D$8:$DT$200,MATCH($B31,'Volume forecast'!$B$8:$B$200,0),MATCH(CG$4,'Volume forecast'!$D$5:$DT$5,0)),0)</f>
        <v>0</v>
      </c>
      <c r="CH31" s="180">
        <f>IFERROR(INDEX('Volume forecast'!$D$8:$DT$200,MATCH($B31,'Volume forecast'!$B$8:$B$200,0),MATCH(CH$4,'Volume forecast'!$D$5:$DT$5,0)),0)</f>
        <v>0</v>
      </c>
      <c r="CI31" s="180">
        <f>IFERROR(INDEX('Volume forecast'!$D$8:$DT$200,MATCH($B31,'Volume forecast'!$B$8:$B$200,0),MATCH(CI$4,'Volume forecast'!$D$5:$DT$5,0)),0)</f>
        <v>0</v>
      </c>
      <c r="CJ31" s="180">
        <f>IFERROR(INDEX('Volume forecast'!$D$8:$DT$200,MATCH($B31,'Volume forecast'!$B$8:$B$200,0),MATCH(CJ$4,'Volume forecast'!$D$5:$DT$5,0)),0)</f>
        <v>0</v>
      </c>
      <c r="CK31" s="181">
        <f>IFERROR(INDEX('Volume forecast'!$D$8:$DT$200,MATCH($B31,'Volume forecast'!$B$8:$B$200,0),MATCH(CK$4,'Volume forecast'!$D$5:$DT$5,0)),0)</f>
        <v>0</v>
      </c>
      <c r="CL31" s="182">
        <f>IFERROR(INDEX('Volume forecast'!$D$8:$DT$200,MATCH($B31,'Volume forecast'!$B$8:$B$200,0),MATCH(CL$4,'Volume forecast'!$D$5:$DT$5,0)),0)</f>
        <v>0</v>
      </c>
      <c r="CM31" s="180">
        <f>IFERROR(INDEX('Volume forecast'!$D$8:$DT$200,MATCH($B31,'Volume forecast'!$B$8:$B$200,0),MATCH(CM$4,'Volume forecast'!$D$5:$DT$5,0)),0)</f>
        <v>0</v>
      </c>
      <c r="CN31" s="180">
        <f>IFERROR(INDEX('Volume forecast'!$D$8:$DT$200,MATCH($B31,'Volume forecast'!$B$8:$B$200,0),MATCH(CN$4,'Volume forecast'!$D$5:$DT$5,0)),0)</f>
        <v>0</v>
      </c>
      <c r="CO31" s="180">
        <f>IFERROR(INDEX('Volume forecast'!$D$8:$DT$200,MATCH($B31,'Volume forecast'!$B$8:$B$200,0),MATCH(CO$4,'Volume forecast'!$D$5:$DT$5,0)),0)</f>
        <v>0</v>
      </c>
      <c r="CP31" s="180">
        <f>IFERROR(INDEX('Volume forecast'!$D$8:$DT$200,MATCH($B31,'Volume forecast'!$B$8:$B$200,0),MATCH(CP$4,'Volume forecast'!$D$5:$DT$5,0)),0)</f>
        <v>0</v>
      </c>
      <c r="CQ31" s="180">
        <f>IFERROR(INDEX('Volume forecast'!$D$8:$DT$200,MATCH($B31,'Volume forecast'!$B$8:$B$200,0),MATCH(CQ$4,'Volume forecast'!$D$5:$DT$5,0)),0)</f>
        <v>0</v>
      </c>
      <c r="CR31" s="180">
        <f>IFERROR(INDEX('Volume forecast'!$D$8:$DT$200,MATCH($B31,'Volume forecast'!$B$8:$B$200,0),MATCH(CR$4,'Volume forecast'!$D$5:$DT$5,0)),0)</f>
        <v>0</v>
      </c>
      <c r="CS31" s="180">
        <f>IFERROR(INDEX('Volume forecast'!$D$8:$DT$200,MATCH($B31,'Volume forecast'!$B$8:$B$200,0),MATCH(CS$4,'Volume forecast'!$D$5:$DT$5,0)),0)</f>
        <v>0</v>
      </c>
      <c r="CT31" s="180">
        <f>IFERROR(INDEX('Volume forecast'!$D$8:$DT$200,MATCH($B31,'Volume forecast'!$B$8:$B$200,0),MATCH(CT$4,'Volume forecast'!$D$5:$DT$5,0)),0)</f>
        <v>0</v>
      </c>
      <c r="CU31" s="180">
        <f>IFERROR(INDEX('Volume forecast'!$D$8:$DT$200,MATCH($B31,'Volume forecast'!$B$8:$B$200,0),MATCH(CU$4,'Volume forecast'!$D$5:$DT$5,0)),0)</f>
        <v>0</v>
      </c>
      <c r="CV31" s="180">
        <f>IFERROR(INDEX('Volume forecast'!$D$8:$DT$200,MATCH($B31,'Volume forecast'!$B$8:$B$200,0),MATCH(CV$4,'Volume forecast'!$D$5:$DT$5,0)),0)</f>
        <v>0</v>
      </c>
      <c r="CW31" s="180">
        <f>IFERROR(INDEX('Volume forecast'!$D$8:$DT$200,MATCH($B31,'Volume forecast'!$B$8:$B$200,0),MATCH(CW$4,'Volume forecast'!$D$5:$DT$5,0)),0)</f>
        <v>0</v>
      </c>
      <c r="CX31" s="180">
        <f>IFERROR(INDEX('Volume forecast'!$D$8:$DT$200,MATCH($B31,'Volume forecast'!$B$8:$B$200,0),MATCH(CX$4,'Volume forecast'!$D$5:$DT$5,0)),0)</f>
        <v>0</v>
      </c>
      <c r="CY31" s="180">
        <f>IFERROR(INDEX('Volume forecast'!$D$8:$DT$200,MATCH($B31,'Volume forecast'!$B$8:$B$200,0),MATCH(CY$4,'Volume forecast'!$D$5:$DT$5,0)),0)</f>
        <v>0</v>
      </c>
      <c r="CZ31" s="180">
        <f>IFERROR(INDEX('Volume forecast'!$D$8:$DT$200,MATCH($B31,'Volume forecast'!$B$8:$B$200,0),MATCH(CZ$4,'Volume forecast'!$D$5:$DT$5,0)),0)</f>
        <v>0</v>
      </c>
      <c r="DA31" s="180">
        <f>IFERROR(INDEX('Volume forecast'!$D$8:$DT$200,MATCH($B31,'Volume forecast'!$B$8:$B$200,0),MATCH(DA$4,'Volume forecast'!$D$5:$DT$5,0)),0)</f>
        <v>0</v>
      </c>
      <c r="DB31" s="181">
        <f>IFERROR(INDEX('Volume forecast'!$D$8:$DT$200,MATCH($B31,'Volume forecast'!$B$8:$B$200,0),MATCH(DB$4,'Volume forecast'!$D$5:$DT$5,0)),0)</f>
        <v>0</v>
      </c>
      <c r="DC31" s="182">
        <f>IFERROR(INDEX('Volume forecast'!$D$8:$DT$200,MATCH($B31,'Volume forecast'!$B$8:$B$200,0),MATCH(DC$4,'Volume forecast'!$D$5:$DT$5,0)),0)</f>
        <v>0</v>
      </c>
      <c r="DD31" s="180">
        <f>IFERROR(INDEX('Volume forecast'!$D$8:$DT$200,MATCH($B31,'Volume forecast'!$B$8:$B$200,0),MATCH(DD$4,'Volume forecast'!$D$5:$DT$5,0)),0)</f>
        <v>0</v>
      </c>
      <c r="DE31" s="180">
        <f>IFERROR(INDEX('Volume forecast'!$D$8:$DT$200,MATCH($B31,'Volume forecast'!$B$8:$B$200,0),MATCH(DE$4,'Volume forecast'!$D$5:$DT$5,0)),0)</f>
        <v>0</v>
      </c>
      <c r="DF31" s="180">
        <f>IFERROR(INDEX('Volume forecast'!$D$8:$DT$200,MATCH($B31,'Volume forecast'!$B$8:$B$200,0),MATCH(DF$4,'Volume forecast'!$D$5:$DT$5,0)),0)</f>
        <v>0</v>
      </c>
      <c r="DG31" s="180">
        <f>IFERROR(INDEX('Volume forecast'!$D$8:$DT$200,MATCH($B31,'Volume forecast'!$B$8:$B$200,0),MATCH(DG$4,'Volume forecast'!$D$5:$DT$5,0)),0)</f>
        <v>0</v>
      </c>
      <c r="DH31" s="180">
        <f>IFERROR(INDEX('Volume forecast'!$D$8:$DT$200,MATCH($B31,'Volume forecast'!$B$8:$B$200,0),MATCH(DH$4,'Volume forecast'!$D$5:$DT$5,0)),0)</f>
        <v>0</v>
      </c>
      <c r="DI31" s="180">
        <f>IFERROR(INDEX('Volume forecast'!$D$8:$DT$200,MATCH($B31,'Volume forecast'!$B$8:$B$200,0),MATCH(DI$4,'Volume forecast'!$D$5:$DT$5,0)),0)</f>
        <v>0</v>
      </c>
      <c r="DJ31" s="180">
        <f>IFERROR(INDEX('Volume forecast'!$D$8:$DT$200,MATCH($B31,'Volume forecast'!$B$8:$B$200,0),MATCH(DJ$4,'Volume forecast'!$D$5:$DT$5,0)),0)</f>
        <v>0</v>
      </c>
      <c r="DK31" s="180">
        <f>IFERROR(INDEX('Volume forecast'!$D$8:$DT$200,MATCH($B31,'Volume forecast'!$B$8:$B$200,0),MATCH(DK$4,'Volume forecast'!$D$5:$DT$5,0)),0)</f>
        <v>0</v>
      </c>
      <c r="DL31" s="180">
        <f>IFERROR(INDEX('Volume forecast'!$D$8:$DT$200,MATCH($B31,'Volume forecast'!$B$8:$B$200,0),MATCH(DL$4,'Volume forecast'!$D$5:$DT$5,0)),0)</f>
        <v>0</v>
      </c>
      <c r="DM31" s="180">
        <f>IFERROR(INDEX('Volume forecast'!$D$8:$DT$200,MATCH($B31,'Volume forecast'!$B$8:$B$200,0),MATCH(DM$4,'Volume forecast'!$D$5:$DT$5,0)),0)</f>
        <v>0</v>
      </c>
      <c r="DN31" s="180">
        <f>IFERROR(INDEX('Volume forecast'!$D$8:$DT$200,MATCH($B31,'Volume forecast'!$B$8:$B$200,0),MATCH(DN$4,'Volume forecast'!$D$5:$DT$5,0)),0)</f>
        <v>0</v>
      </c>
      <c r="DO31" s="180">
        <f>IFERROR(INDEX('Volume forecast'!$D$8:$DT$200,MATCH($B31,'Volume forecast'!$B$8:$B$200,0),MATCH(DO$4,'Volume forecast'!$D$5:$DT$5,0)),0)</f>
        <v>0</v>
      </c>
      <c r="DP31" s="180">
        <f>IFERROR(INDEX('Volume forecast'!$D$8:$DT$200,MATCH($B31,'Volume forecast'!$B$8:$B$200,0),MATCH(DP$4,'Volume forecast'!$D$5:$DT$5,0)),0)</f>
        <v>0</v>
      </c>
      <c r="DQ31" s="180">
        <f>IFERROR(INDEX('Volume forecast'!$D$8:$DT$200,MATCH($B31,'Volume forecast'!$B$8:$B$200,0),MATCH(DQ$4,'Volume forecast'!$D$5:$DT$5,0)),0)</f>
        <v>0</v>
      </c>
      <c r="DR31" s="180">
        <f>IFERROR(INDEX('Volume forecast'!$D$8:$DT$200,MATCH($B31,'Volume forecast'!$B$8:$B$200,0),MATCH(DR$4,'Volume forecast'!$D$5:$DT$5,0)),0)</f>
        <v>0</v>
      </c>
      <c r="DS31" s="181">
        <f>IFERROR(INDEX('Volume forecast'!$D$8:$DT$200,MATCH($B31,'Volume forecast'!$B$8:$B$200,0),MATCH(DS$4,'Volume forecast'!$D$5:$DT$5,0)),0)</f>
        <v>0</v>
      </c>
      <c r="DT31" s="182">
        <f>IFERROR(INDEX('Volume forecast'!$D$8:$DT$200,MATCH($B31,'Volume forecast'!$B$8:$B$200,0),MATCH(DT$4,'Volume forecast'!$D$5:$DT$5,0)),0)</f>
        <v>0</v>
      </c>
      <c r="DU31" s="180">
        <f>IFERROR(INDEX('Volume forecast'!$D$8:$DT$200,MATCH($B31,'Volume forecast'!$B$8:$B$200,0),MATCH(DU$4,'Volume forecast'!$D$5:$DT$5,0)),0)</f>
        <v>0</v>
      </c>
      <c r="DV31" s="180">
        <f>IFERROR(INDEX('Volume forecast'!$D$8:$DT$200,MATCH($B31,'Volume forecast'!$B$8:$B$200,0),MATCH(DV$4,'Volume forecast'!$D$5:$DT$5,0)),0)</f>
        <v>0</v>
      </c>
      <c r="DW31" s="180">
        <f>IFERROR(INDEX('Volume forecast'!$D$8:$DT$200,MATCH($B31,'Volume forecast'!$B$8:$B$200,0),MATCH(DW$4,'Volume forecast'!$D$5:$DT$5,0)),0)</f>
        <v>0</v>
      </c>
      <c r="DX31" s="180">
        <f>IFERROR(INDEX('Volume forecast'!$D$8:$DT$200,MATCH($B31,'Volume forecast'!$B$8:$B$200,0),MATCH(DX$4,'Volume forecast'!$D$5:$DT$5,0)),0)</f>
        <v>0</v>
      </c>
      <c r="DY31" s="180">
        <f>IFERROR(INDEX('Volume forecast'!$D$8:$DT$200,MATCH($B31,'Volume forecast'!$B$8:$B$200,0),MATCH(DY$4,'Volume forecast'!$D$5:$DT$5,0)),0)</f>
        <v>0</v>
      </c>
      <c r="DZ31" s="180">
        <f>IFERROR(INDEX('Volume forecast'!$D$8:$DT$200,MATCH($B31,'Volume forecast'!$B$8:$B$200,0),MATCH(DZ$4,'Volume forecast'!$D$5:$DT$5,0)),0)</f>
        <v>0</v>
      </c>
      <c r="EA31" s="180">
        <f>IFERROR(INDEX('Volume forecast'!$D$8:$DT$200,MATCH($B31,'Volume forecast'!$B$8:$B$200,0),MATCH(EA$4,'Volume forecast'!$D$5:$DT$5,0)),0)</f>
        <v>0</v>
      </c>
      <c r="EB31" s="180">
        <f>IFERROR(INDEX('Volume forecast'!$D$8:$DT$200,MATCH($B31,'Volume forecast'!$B$8:$B$200,0),MATCH(EB$4,'Volume forecast'!$D$5:$DT$5,0)),0)</f>
        <v>0</v>
      </c>
      <c r="EC31" s="180">
        <f>IFERROR(INDEX('Volume forecast'!$D$8:$DT$200,MATCH($B31,'Volume forecast'!$B$8:$B$200,0),MATCH(EC$4,'Volume forecast'!$D$5:$DT$5,0)),0)</f>
        <v>0</v>
      </c>
      <c r="ED31" s="180">
        <f>IFERROR(INDEX('Volume forecast'!$D$8:$DT$200,MATCH($B31,'Volume forecast'!$B$8:$B$200,0),MATCH(ED$4,'Volume forecast'!$D$5:$DT$5,0)),0)</f>
        <v>0</v>
      </c>
      <c r="EE31" s="180">
        <f>IFERROR(INDEX('Volume forecast'!$D$8:$DT$200,MATCH($B31,'Volume forecast'!$B$8:$B$200,0),MATCH(EE$4,'Volume forecast'!$D$5:$DT$5,0)),0)</f>
        <v>0</v>
      </c>
      <c r="EF31" s="180">
        <f>IFERROR(INDEX('Volume forecast'!$D$8:$DT$200,MATCH($B31,'Volume forecast'!$B$8:$B$200,0),MATCH(EF$4,'Volume forecast'!$D$5:$DT$5,0)),0)</f>
        <v>0</v>
      </c>
      <c r="EG31" s="180">
        <f>IFERROR(INDEX('Volume forecast'!$D$8:$DT$200,MATCH($B31,'Volume forecast'!$B$8:$B$200,0),MATCH(EG$4,'Volume forecast'!$D$5:$DT$5,0)),0)</f>
        <v>0</v>
      </c>
      <c r="EH31" s="180">
        <f>IFERROR(INDEX('Volume forecast'!$D$8:$DT$200,MATCH($B31,'Volume forecast'!$B$8:$B$200,0),MATCH(EH$4,'Volume forecast'!$D$5:$DT$5,0)),0)</f>
        <v>0</v>
      </c>
      <c r="EI31" s="180">
        <f>IFERROR(INDEX('Volume forecast'!$D$8:$DT$200,MATCH($B31,'Volume forecast'!$B$8:$B$200,0),MATCH(EI$4,'Volume forecast'!$D$5:$DT$5,0)),0)</f>
        <v>0</v>
      </c>
      <c r="EJ31" s="181">
        <f>IFERROR(INDEX('Volume forecast'!$D$8:$DT$200,MATCH($B31,'Volume forecast'!$B$8:$B$200,0),MATCH(EJ$4,'Volume forecast'!$D$5:$DT$5,0)),0)</f>
        <v>0</v>
      </c>
      <c r="EK31" s="182">
        <f>IFERROR(INDEX('Volume forecast'!$D$8:$DT$200,MATCH($B31,'Volume forecast'!$B$8:$B$200,0),MATCH(EK$4,'Volume forecast'!$D$5:$DT$5,0)),0)</f>
        <v>0</v>
      </c>
      <c r="EL31" s="180">
        <f>IFERROR(INDEX('Volume forecast'!$D$8:$DT$200,MATCH($B31,'Volume forecast'!$B$8:$B$200,0),MATCH(EL$4,'Volume forecast'!$D$5:$DT$5,0)),0)</f>
        <v>0</v>
      </c>
      <c r="EM31" s="180">
        <f>IFERROR(INDEX('Volume forecast'!$D$8:$DT$200,MATCH($B31,'Volume forecast'!$B$8:$B$200,0),MATCH(EM$4,'Volume forecast'!$D$5:$DT$5,0)),0)</f>
        <v>0</v>
      </c>
      <c r="EN31" s="180">
        <f>IFERROR(INDEX('Volume forecast'!$D$8:$DT$200,MATCH($B31,'Volume forecast'!$B$8:$B$200,0),MATCH(EN$4,'Volume forecast'!$D$5:$DT$5,0)),0)</f>
        <v>0</v>
      </c>
      <c r="EO31" s="180">
        <f>IFERROR(INDEX('Volume forecast'!$D$8:$DT$200,MATCH($B31,'Volume forecast'!$B$8:$B$200,0),MATCH(EO$4,'Volume forecast'!$D$5:$DT$5,0)),0)</f>
        <v>0</v>
      </c>
      <c r="EP31" s="180">
        <f>IFERROR(INDEX('Volume forecast'!$D$8:$DT$200,MATCH($B31,'Volume forecast'!$B$8:$B$200,0),MATCH(EP$4,'Volume forecast'!$D$5:$DT$5,0)),0)</f>
        <v>0</v>
      </c>
      <c r="EQ31" s="180">
        <f>IFERROR(INDEX('Volume forecast'!$D$8:$DT$200,MATCH($B31,'Volume forecast'!$B$8:$B$200,0),MATCH(EQ$4,'Volume forecast'!$D$5:$DT$5,0)),0)</f>
        <v>0</v>
      </c>
      <c r="ER31" s="180">
        <f>IFERROR(INDEX('Volume forecast'!$D$8:$DT$200,MATCH($B31,'Volume forecast'!$B$8:$B$200,0),MATCH(ER$4,'Volume forecast'!$D$5:$DT$5,0)),0)</f>
        <v>0</v>
      </c>
      <c r="ES31" s="180">
        <f>IFERROR(INDEX('Volume forecast'!$D$8:$DT$200,MATCH($B31,'Volume forecast'!$B$8:$B$200,0),MATCH(ES$4,'Volume forecast'!$D$5:$DT$5,0)),0)</f>
        <v>0</v>
      </c>
      <c r="ET31" s="180">
        <f>IFERROR(INDEX('Volume forecast'!$D$8:$DT$200,MATCH($B31,'Volume forecast'!$B$8:$B$200,0),MATCH(ET$4,'Volume forecast'!$D$5:$DT$5,0)),0)</f>
        <v>0</v>
      </c>
      <c r="EU31" s="180">
        <f>IFERROR(INDEX('Volume forecast'!$D$8:$DT$200,MATCH($B31,'Volume forecast'!$B$8:$B$200,0),MATCH(EU$4,'Volume forecast'!$D$5:$DT$5,0)),0)</f>
        <v>0</v>
      </c>
      <c r="EV31" s="180">
        <f>IFERROR(INDEX('Volume forecast'!$D$8:$DT$200,MATCH($B31,'Volume forecast'!$B$8:$B$200,0),MATCH(EV$4,'Volume forecast'!$D$5:$DT$5,0)),0)</f>
        <v>0</v>
      </c>
      <c r="EW31" s="180">
        <f>IFERROR(INDEX('Volume forecast'!$D$8:$DT$200,MATCH($B31,'Volume forecast'!$B$8:$B$200,0),MATCH(EW$4,'Volume forecast'!$D$5:$DT$5,0)),0)</f>
        <v>0</v>
      </c>
      <c r="EX31" s="180">
        <f>IFERROR(INDEX('Volume forecast'!$D$8:$DT$200,MATCH($B31,'Volume forecast'!$B$8:$B$200,0),MATCH(EX$4,'Volume forecast'!$D$5:$DT$5,0)),0)</f>
        <v>0</v>
      </c>
      <c r="EY31" s="180">
        <f>IFERROR(INDEX('Volume forecast'!$D$8:$DT$200,MATCH($B31,'Volume forecast'!$B$8:$B$200,0),MATCH(EY$4,'Volume forecast'!$D$5:$DT$5,0)),0)</f>
        <v>0</v>
      </c>
      <c r="EZ31" s="180">
        <f>IFERROR(INDEX('Volume forecast'!$D$8:$DT$200,MATCH($B31,'Volume forecast'!$B$8:$B$200,0),MATCH(EZ$4,'Volume forecast'!$D$5:$DT$5,0)),0)</f>
        <v>0</v>
      </c>
      <c r="FA31" s="181">
        <f>IFERROR(INDEX('Volume forecast'!$D$8:$DT$200,MATCH($B31,'Volume forecast'!$B$8:$B$200,0),MATCH(FA$4,'Volume forecast'!$D$5:$DT$5,0)),0)</f>
        <v>0</v>
      </c>
      <c r="FB31" s="182">
        <f>IFERROR(INDEX('Volume forecast'!$D$8:$DT$200,MATCH($B31,'Volume forecast'!$B$8:$B$200,0),MATCH(FB$4,'Volume forecast'!$D$5:$DT$5,0)),0)</f>
        <v>0</v>
      </c>
      <c r="FC31" s="180">
        <f>IFERROR(INDEX('Volume forecast'!$D$8:$DT$200,MATCH($B31,'Volume forecast'!$B$8:$B$200,0),MATCH(FC$4,'Volume forecast'!$D$5:$DT$5,0)),0)</f>
        <v>0</v>
      </c>
      <c r="FD31" s="180">
        <f>IFERROR(INDEX('Volume forecast'!$D$8:$DT$200,MATCH($B31,'Volume forecast'!$B$8:$B$200,0),MATCH(FD$4,'Volume forecast'!$D$5:$DT$5,0)),0)</f>
        <v>0</v>
      </c>
      <c r="FE31" s="180">
        <f>IFERROR(INDEX('Volume forecast'!$D$8:$DT$200,MATCH($B31,'Volume forecast'!$B$8:$B$200,0),MATCH(FE$4,'Volume forecast'!$D$5:$DT$5,0)),0)</f>
        <v>0</v>
      </c>
      <c r="FF31" s="180">
        <f>IFERROR(INDEX('Volume forecast'!$D$8:$DT$200,MATCH($B31,'Volume forecast'!$B$8:$B$200,0),MATCH(FF$4,'Volume forecast'!$D$5:$DT$5,0)),0)</f>
        <v>0</v>
      </c>
      <c r="FG31" s="180">
        <f>IFERROR(INDEX('Volume forecast'!$D$8:$DT$200,MATCH($B31,'Volume forecast'!$B$8:$B$200,0),MATCH(FG$4,'Volume forecast'!$D$5:$DT$5,0)),0)</f>
        <v>0</v>
      </c>
      <c r="FH31" s="180">
        <f>IFERROR(INDEX('Volume forecast'!$D$8:$DT$200,MATCH($B31,'Volume forecast'!$B$8:$B$200,0),MATCH(FH$4,'Volume forecast'!$D$5:$DT$5,0)),0)</f>
        <v>0</v>
      </c>
      <c r="FI31" s="180">
        <f>IFERROR(INDEX('Volume forecast'!$D$8:$DT$200,MATCH($B31,'Volume forecast'!$B$8:$B$200,0),MATCH(FI$4,'Volume forecast'!$D$5:$DT$5,0)),0)</f>
        <v>0</v>
      </c>
      <c r="FJ31" s="180">
        <f>IFERROR(INDEX('Volume forecast'!$D$8:$DT$200,MATCH($B31,'Volume forecast'!$B$8:$B$200,0),MATCH(FJ$4,'Volume forecast'!$D$5:$DT$5,0)),0)</f>
        <v>0</v>
      </c>
      <c r="FK31" s="180">
        <f>IFERROR(INDEX('Volume forecast'!$D$8:$DT$200,MATCH($B31,'Volume forecast'!$B$8:$B$200,0),MATCH(FK$4,'Volume forecast'!$D$5:$DT$5,0)),0)</f>
        <v>0</v>
      </c>
      <c r="FL31" s="180">
        <f>IFERROR(INDEX('Volume forecast'!$D$8:$DT$200,MATCH($B31,'Volume forecast'!$B$8:$B$200,0),MATCH(FL$4,'Volume forecast'!$D$5:$DT$5,0)),0)</f>
        <v>0</v>
      </c>
      <c r="FM31" s="180">
        <f>IFERROR(INDEX('Volume forecast'!$D$8:$DT$200,MATCH($B31,'Volume forecast'!$B$8:$B$200,0),MATCH(FM$4,'Volume forecast'!$D$5:$DT$5,0)),0)</f>
        <v>0</v>
      </c>
      <c r="FN31" s="180">
        <f>IFERROR(INDEX('Volume forecast'!$D$8:$DT$200,MATCH($B31,'Volume forecast'!$B$8:$B$200,0),MATCH(FN$4,'Volume forecast'!$D$5:$DT$5,0)),0)</f>
        <v>0</v>
      </c>
      <c r="FO31" s="180">
        <f>IFERROR(INDEX('Volume forecast'!$D$8:$DT$200,MATCH($B31,'Volume forecast'!$B$8:$B$200,0),MATCH(FO$4,'Volume forecast'!$D$5:$DT$5,0)),0)</f>
        <v>0</v>
      </c>
      <c r="FP31" s="180">
        <f>IFERROR(INDEX('Volume forecast'!$D$8:$DT$200,MATCH($B31,'Volume forecast'!$B$8:$B$200,0),MATCH(FP$4,'Volume forecast'!$D$5:$DT$5,0)),0)</f>
        <v>0</v>
      </c>
      <c r="FQ31" s="180">
        <f>IFERROR(INDEX('Volume forecast'!$D$8:$DT$200,MATCH($B31,'Volume forecast'!$B$8:$B$200,0),MATCH(FQ$4,'Volume forecast'!$D$5:$DT$5,0)),0)</f>
        <v>0</v>
      </c>
      <c r="FR31" s="181">
        <f>IFERROR(INDEX('Volume forecast'!$D$8:$DT$200,MATCH($B31,'Volume forecast'!$B$8:$B$200,0),MATCH(FR$4,'Volume forecast'!$D$5:$DT$5,0)),0)</f>
        <v>0</v>
      </c>
      <c r="FS31" s="183">
        <f t="shared" si="23"/>
        <v>0</v>
      </c>
      <c r="FT31" s="184">
        <f t="shared" si="7"/>
        <v>0</v>
      </c>
      <c r="FU31" s="184">
        <f t="shared" si="8"/>
        <v>0</v>
      </c>
      <c r="FV31" s="184">
        <f t="shared" si="9"/>
        <v>0</v>
      </c>
      <c r="FW31" s="184">
        <f t="shared" si="10"/>
        <v>0</v>
      </c>
      <c r="FX31" s="184">
        <f t="shared" si="11"/>
        <v>0</v>
      </c>
      <c r="FY31" s="184">
        <f t="shared" si="12"/>
        <v>0</v>
      </c>
      <c r="FZ31" s="184">
        <f t="shared" si="13"/>
        <v>0</v>
      </c>
      <c r="GA31" s="184">
        <f t="shared" si="14"/>
        <v>0</v>
      </c>
      <c r="GB31" s="184">
        <f t="shared" si="15"/>
        <v>0</v>
      </c>
      <c r="GC31" s="184">
        <f t="shared" si="16"/>
        <v>0</v>
      </c>
      <c r="GD31" s="184">
        <f t="shared" si="17"/>
        <v>0</v>
      </c>
      <c r="GE31" s="184">
        <f t="shared" si="18"/>
        <v>0</v>
      </c>
      <c r="GF31" s="184">
        <f t="shared" si="19"/>
        <v>0</v>
      </c>
      <c r="GG31" s="184">
        <f t="shared" si="20"/>
        <v>0</v>
      </c>
      <c r="GH31" s="184">
        <f t="shared" si="21"/>
        <v>0</v>
      </c>
      <c r="GI31" s="184">
        <f t="shared" si="22"/>
        <v>0</v>
      </c>
      <c r="GJ31" s="185">
        <f t="shared" si="24"/>
        <v>26</v>
      </c>
    </row>
    <row r="32" spans="1:192" ht="13" x14ac:dyDescent="0.3">
      <c r="A32" s="116" t="str">
        <f>IF(ISNUMBER(SEARCH("low",'Volume forecast'!$A33)),"LV",IF(ISNUMBER(SEARCH("high",'Volume forecast'!$A33)),"HV",IF(ISNUMBER(SEARCH("sub",'Volume forecast'!$A33)),"ST","Unmetered")))</f>
        <v>Unmetered</v>
      </c>
      <c r="B32" s="117" t="str">
        <f>'Volume forecast'!B33</f>
        <v>EA401</v>
      </c>
      <c r="C32" s="116" t="str">
        <f>'Volume forecast'!C33</f>
        <v>Public lighting</v>
      </c>
      <c r="D32" s="118" t="s">
        <v>137</v>
      </c>
      <c r="E32" s="119">
        <f>IFERROR(INDEX('Volume forecast'!$D$8:$DT$200,MATCH($B32,'Volume forecast'!$B$8:$B$200,0),MATCH(E$4,'Volume forecast'!$D$5:$DT$5,0)),0)</f>
        <v>0</v>
      </c>
      <c r="F32" s="119">
        <f>IFERROR(INDEX('Volume forecast'!$D$8:$DT$200,MATCH($B32,'Volume forecast'!$B$8:$B$200,0),MATCH(F$4,'Volume forecast'!$D$5:$DT$5,0)),0)</f>
        <v>0</v>
      </c>
      <c r="G32" s="119">
        <f>IFERROR(INDEX('Volume forecast'!$D$8:$DT$200,MATCH($B32,'Volume forecast'!$B$8:$B$200,0),MATCH(G$4,'Volume forecast'!$D$5:$DT$5,0)),0)</f>
        <v>0</v>
      </c>
      <c r="H32" s="119">
        <f>IFERROR(INDEX('Volume forecast'!$D$8:$DT$200,MATCH($B32,'Volume forecast'!$B$8:$B$200,0),MATCH(H$4,'Volume forecast'!$D$5:$DT$5,0)),0)</f>
        <v>0</v>
      </c>
      <c r="I32" s="119">
        <f>IFERROR(INDEX('Volume forecast'!$D$8:$DT$200,MATCH($B32,'Volume forecast'!$B$8:$B$200,0),MATCH(I$4,'Volume forecast'!$D$5:$DT$5,0)),0)</f>
        <v>0</v>
      </c>
      <c r="J32" s="119">
        <f>IFERROR(INDEX('Volume forecast'!$D$8:$DT$200,MATCH($B32,'Volume forecast'!$B$8:$B$200,0),MATCH(J$4,'Volume forecast'!$D$5:$DT$5,0)),0)</f>
        <v>0</v>
      </c>
      <c r="K32" s="119">
        <f>IFERROR(INDEX('Volume forecast'!$D$8:$DT$200,MATCH($B32,'Volume forecast'!$B$8:$B$200,0),MATCH(K$4,'Volume forecast'!$D$5:$DT$5,0)),0)</f>
        <v>0</v>
      </c>
      <c r="L32" s="119">
        <f>IFERROR(INDEX('Volume forecast'!$D$8:$DT$200,MATCH($B32,'Volume forecast'!$B$8:$B$200,0),MATCH(L$4,'Volume forecast'!$D$5:$DT$5,0)),0)</f>
        <v>0</v>
      </c>
      <c r="M32" s="119">
        <f>IFERROR(INDEX('Volume forecast'!$D$8:$DT$200,MATCH($B32,'Volume forecast'!$B$8:$B$200,0),MATCH(M$4,'Volume forecast'!$D$5:$DT$5,0)),0)</f>
        <v>0</v>
      </c>
      <c r="N32" s="119">
        <f>IFERROR(INDEX('Volume forecast'!$D$8:$DT$200,MATCH($B32,'Volume forecast'!$B$8:$B$200,0),MATCH(N$4,'Volume forecast'!$D$5:$DT$5,0)),0)</f>
        <v>0</v>
      </c>
      <c r="O32" s="119">
        <f>IFERROR(INDEX('Volume forecast'!$D$8:$DT$200,MATCH($B32,'Volume forecast'!$B$8:$B$200,0),MATCH(O$4,'Volume forecast'!$D$5:$DT$5,0)),0)</f>
        <v>0</v>
      </c>
      <c r="P32" s="119">
        <f>IFERROR(INDEX('Volume forecast'!$D$8:$DT$200,MATCH($B32,'Volume forecast'!$B$8:$B$200,0),MATCH(P$4,'Volume forecast'!$D$5:$DT$5,0)),0)</f>
        <v>0</v>
      </c>
      <c r="Q32" s="119">
        <f>IFERROR(INDEX('Volume forecast'!$D$8:$DT$200,MATCH($B32,'Volume forecast'!$B$8:$B$200,0),MATCH(Q$4,'Volume forecast'!$D$5:$DT$5,0)),0)</f>
        <v>0</v>
      </c>
      <c r="R32" s="119">
        <f>IFERROR(INDEX('Volume forecast'!$D$8:$DT$200,MATCH($B32,'Volume forecast'!$B$8:$B$200,0),MATCH(R$4,'Volume forecast'!$D$5:$DT$5,0)),0)</f>
        <v>0</v>
      </c>
      <c r="S32" s="119">
        <f>IFERROR(INDEX('Volume forecast'!$D$8:$DT$200,MATCH($B32,'Volume forecast'!$B$8:$B$200,0),MATCH(S$4,'Volume forecast'!$D$5:$DT$5,0)),0)</f>
        <v>0</v>
      </c>
      <c r="T32" s="119">
        <f>IFERROR(INDEX('Volume forecast'!$D$8:$DT$200,MATCH($B32,'Volume forecast'!$B$8:$B$200,0),MATCH(T$4,'Volume forecast'!$D$5:$DT$5,0)),0)</f>
        <v>0</v>
      </c>
      <c r="U32" s="138">
        <f>IFERROR(INDEX('Volume forecast'!$D$8:$DT$200,MATCH($B32,'Volume forecast'!$B$8:$B$200,0),MATCH(U$4,'Volume forecast'!$D$5:$DT$5,0)),0)</f>
        <v>0</v>
      </c>
      <c r="V32" s="120">
        <f>IFERROR(INDEX('Volume forecast'!$D$8:$DT$200,MATCH($B32,'Volume forecast'!$B$8:$B$200,0),MATCH(V$4,'Volume forecast'!$D$5:$DT$5,0)),0)</f>
        <v>0</v>
      </c>
      <c r="W32" s="119">
        <f>IFERROR(INDEX('Volume forecast'!$D$8:$DT$200,MATCH($B32,'Volume forecast'!$B$8:$B$200,0),MATCH(W$4,'Volume forecast'!$D$5:$DT$5,0)),0)</f>
        <v>0</v>
      </c>
      <c r="X32" s="119">
        <f>IFERROR(INDEX('Volume forecast'!$D$8:$DT$200,MATCH($B32,'Volume forecast'!$B$8:$B$200,0),MATCH(X$4,'Volume forecast'!$D$5:$DT$5,0)),0)</f>
        <v>0</v>
      </c>
      <c r="Y32" s="119">
        <f>IFERROR(INDEX('Volume forecast'!$D$8:$DT$200,MATCH($B32,'Volume forecast'!$B$8:$B$200,0),MATCH(Y$4,'Volume forecast'!$D$5:$DT$5,0)),0)</f>
        <v>0</v>
      </c>
      <c r="Z32" s="119">
        <f>IFERROR(INDEX('Volume forecast'!$D$8:$DT$200,MATCH($B32,'Volume forecast'!$B$8:$B$200,0),MATCH(Z$4,'Volume forecast'!$D$5:$DT$5,0)),0)</f>
        <v>0</v>
      </c>
      <c r="AA32" s="119">
        <f>IFERROR(INDEX('Volume forecast'!$D$8:$DT$200,MATCH($B32,'Volume forecast'!$B$8:$B$200,0),MATCH(AA$4,'Volume forecast'!$D$5:$DT$5,0)),0)</f>
        <v>0</v>
      </c>
      <c r="AB32" s="119">
        <f>IFERROR(INDEX('Volume forecast'!$D$8:$DT$200,MATCH($B32,'Volume forecast'!$B$8:$B$200,0),MATCH(AB$4,'Volume forecast'!$D$5:$DT$5,0)),0)</f>
        <v>0</v>
      </c>
      <c r="AC32" s="119">
        <f>IFERROR(INDEX('Volume forecast'!$D$8:$DT$200,MATCH($B32,'Volume forecast'!$B$8:$B$200,0),MATCH(AC$4,'Volume forecast'!$D$5:$DT$5,0)),0)</f>
        <v>0</v>
      </c>
      <c r="AD32" s="119">
        <f>IFERROR(INDEX('Volume forecast'!$D$8:$DT$200,MATCH($B32,'Volume forecast'!$B$8:$B$200,0),MATCH(AD$4,'Volume forecast'!$D$5:$DT$5,0)),0)</f>
        <v>0</v>
      </c>
      <c r="AE32" s="119">
        <f>IFERROR(INDEX('Volume forecast'!$D$8:$DT$200,MATCH($B32,'Volume forecast'!$B$8:$B$200,0),MATCH(AE$4,'Volume forecast'!$D$5:$DT$5,0)),0)</f>
        <v>0</v>
      </c>
      <c r="AF32" s="119">
        <f>IFERROR(INDEX('Volume forecast'!$D$8:$DT$200,MATCH($B32,'Volume forecast'!$B$8:$B$200,0),MATCH(AF$4,'Volume forecast'!$D$5:$DT$5,0)),0)</f>
        <v>0</v>
      </c>
      <c r="AG32" s="119">
        <f>IFERROR(INDEX('Volume forecast'!$D$8:$DT$200,MATCH($B32,'Volume forecast'!$B$8:$B$200,0),MATCH(AG$4,'Volume forecast'!$D$5:$DT$5,0)),0)</f>
        <v>0</v>
      </c>
      <c r="AH32" s="119">
        <f>IFERROR(INDEX('Volume forecast'!$D$8:$DT$200,MATCH($B32,'Volume forecast'!$B$8:$B$200,0),MATCH(AH$4,'Volume forecast'!$D$5:$DT$5,0)),0)</f>
        <v>87858.525517241913</v>
      </c>
      <c r="AI32" s="119">
        <f>IFERROR(INDEX('Volume forecast'!$D$8:$DT$200,MATCH($B32,'Volume forecast'!$B$8:$B$200,0),MATCH(AI$4,'Volume forecast'!$D$5:$DT$5,0)),0)</f>
        <v>81830.209230033244</v>
      </c>
      <c r="AJ32" s="119">
        <f>IFERROR(INDEX('Volume forecast'!$D$8:$DT$200,MATCH($B32,'Volume forecast'!$B$8:$B$200,0),MATCH(AJ$4,'Volume forecast'!$D$5:$DT$5,0)),0)</f>
        <v>81830.209230033244</v>
      </c>
      <c r="AK32" s="119">
        <f>IFERROR(INDEX('Volume forecast'!$D$8:$DT$200,MATCH($B32,'Volume forecast'!$B$8:$B$200,0),MATCH(AK$4,'Volume forecast'!$D$5:$DT$5,0)),0)</f>
        <v>82054.401584088133</v>
      </c>
      <c r="AL32" s="138">
        <f>IFERROR(INDEX('Volume forecast'!$D$8:$DT$200,MATCH($B32,'Volume forecast'!$B$8:$B$200,0),MATCH(AL$4,'Volume forecast'!$D$5:$DT$5,0)),0)</f>
        <v>81830.209230033244</v>
      </c>
      <c r="AM32" s="120">
        <f>IFERROR(INDEX('Volume forecast'!$D$8:$DT$200,MATCH($B32,'Volume forecast'!$B$8:$B$200,0),MATCH(AM$4,'Volume forecast'!$D$5:$DT$5,0)),0)</f>
        <v>0</v>
      </c>
      <c r="AN32" s="119">
        <f>IFERROR(INDEX('Volume forecast'!$D$8:$DT$200,MATCH($B32,'Volume forecast'!$B$8:$B$200,0),MATCH(AN$4,'Volume forecast'!$D$5:$DT$5,0)),0)</f>
        <v>0</v>
      </c>
      <c r="AO32" s="119">
        <f>IFERROR(INDEX('Volume forecast'!$D$8:$DT$200,MATCH($B32,'Volume forecast'!$B$8:$B$200,0),MATCH(AO$4,'Volume forecast'!$D$5:$DT$5,0)),0)</f>
        <v>0</v>
      </c>
      <c r="AP32" s="119">
        <f>IFERROR(INDEX('Volume forecast'!$D$8:$DT$200,MATCH($B32,'Volume forecast'!$B$8:$B$200,0),MATCH(AP$4,'Volume forecast'!$D$5:$DT$5,0)),0)</f>
        <v>0</v>
      </c>
      <c r="AQ32" s="119">
        <f>IFERROR(INDEX('Volume forecast'!$D$8:$DT$200,MATCH($B32,'Volume forecast'!$B$8:$B$200,0),MATCH(AQ$4,'Volume forecast'!$D$5:$DT$5,0)),0)</f>
        <v>0</v>
      </c>
      <c r="AR32" s="119">
        <f>IFERROR(INDEX('Volume forecast'!$D$8:$DT$200,MATCH($B32,'Volume forecast'!$B$8:$B$200,0),MATCH(AR$4,'Volume forecast'!$D$5:$DT$5,0)),0)</f>
        <v>0</v>
      </c>
      <c r="AS32" s="119">
        <f>IFERROR(INDEX('Volume forecast'!$D$8:$DT$200,MATCH($B32,'Volume forecast'!$B$8:$B$200,0),MATCH(AS$4,'Volume forecast'!$D$5:$DT$5,0)),0)</f>
        <v>0</v>
      </c>
      <c r="AT32" s="119">
        <f>IFERROR(INDEX('Volume forecast'!$D$8:$DT$200,MATCH($B32,'Volume forecast'!$B$8:$B$200,0),MATCH(AT$4,'Volume forecast'!$D$5:$DT$5,0)),0)</f>
        <v>0</v>
      </c>
      <c r="AU32" s="119">
        <f>IFERROR(INDEX('Volume forecast'!$D$8:$DT$200,MATCH($B32,'Volume forecast'!$B$8:$B$200,0),MATCH(AU$4,'Volume forecast'!$D$5:$DT$5,0)),0)</f>
        <v>0</v>
      </c>
      <c r="AV32" s="119">
        <f>IFERROR(INDEX('Volume forecast'!$D$8:$DT$200,MATCH($B32,'Volume forecast'!$B$8:$B$200,0),MATCH(AV$4,'Volume forecast'!$D$5:$DT$5,0)),0)</f>
        <v>0</v>
      </c>
      <c r="AW32" s="119">
        <f>IFERROR(INDEX('Volume forecast'!$D$8:$DT$200,MATCH($B32,'Volume forecast'!$B$8:$B$200,0),MATCH(AW$4,'Volume forecast'!$D$5:$DT$5,0)),0)</f>
        <v>0</v>
      </c>
      <c r="AX32" s="119">
        <f>IFERROR(INDEX('Volume forecast'!$D$8:$DT$200,MATCH($B32,'Volume forecast'!$B$8:$B$200,0),MATCH(AX$4,'Volume forecast'!$D$5:$DT$5,0)),0)</f>
        <v>0</v>
      </c>
      <c r="AY32" s="119">
        <f>IFERROR(INDEX('Volume forecast'!$D$8:$DT$200,MATCH($B32,'Volume forecast'!$B$8:$B$200,0),MATCH(AY$4,'Volume forecast'!$D$5:$DT$5,0)),0)</f>
        <v>0</v>
      </c>
      <c r="AZ32" s="119">
        <f>IFERROR(INDEX('Volume forecast'!$D$8:$DT$200,MATCH($B32,'Volume forecast'!$B$8:$B$200,0),MATCH(AZ$4,'Volume forecast'!$D$5:$DT$5,0)),0)</f>
        <v>0</v>
      </c>
      <c r="BA32" s="119">
        <f>IFERROR(INDEX('Volume forecast'!$D$8:$DT$200,MATCH($B32,'Volume forecast'!$B$8:$B$200,0),MATCH(BA$4,'Volume forecast'!$D$5:$DT$5,0)),0)</f>
        <v>0</v>
      </c>
      <c r="BB32" s="119">
        <f>IFERROR(INDEX('Volume forecast'!$D$8:$DT$200,MATCH($B32,'Volume forecast'!$B$8:$B$200,0),MATCH(BB$4,'Volume forecast'!$D$5:$DT$5,0)),0)</f>
        <v>0</v>
      </c>
      <c r="BC32" s="138">
        <f>IFERROR(INDEX('Volume forecast'!$D$8:$DT$200,MATCH($B32,'Volume forecast'!$B$8:$B$200,0),MATCH(BC$4,'Volume forecast'!$D$5:$DT$5,0)),0)</f>
        <v>0</v>
      </c>
      <c r="BD32" s="120">
        <f>IFERROR(INDEX('Volume forecast'!$D$8:$DT$200,MATCH($B32,'Volume forecast'!$B$8:$B$200,0),MATCH(BD$4,'Volume forecast'!$D$5:$DT$5,0)),0)</f>
        <v>0</v>
      </c>
      <c r="BE32" s="119">
        <f>IFERROR(INDEX('Volume forecast'!$D$8:$DT$200,MATCH($B32,'Volume forecast'!$B$8:$B$200,0),MATCH(BE$4,'Volume forecast'!$D$5:$DT$5,0)),0)</f>
        <v>0</v>
      </c>
      <c r="BF32" s="119">
        <f>IFERROR(INDEX('Volume forecast'!$D$8:$DT$200,MATCH($B32,'Volume forecast'!$B$8:$B$200,0),MATCH(BF$4,'Volume forecast'!$D$5:$DT$5,0)),0)</f>
        <v>0</v>
      </c>
      <c r="BG32" s="119">
        <f>IFERROR(INDEX('Volume forecast'!$D$8:$DT$200,MATCH($B32,'Volume forecast'!$B$8:$B$200,0),MATCH(BG$4,'Volume forecast'!$D$5:$DT$5,0)),0)</f>
        <v>0</v>
      </c>
      <c r="BH32" s="119">
        <f>IFERROR(INDEX('Volume forecast'!$D$8:$DT$200,MATCH($B32,'Volume forecast'!$B$8:$B$200,0),MATCH(BH$4,'Volume forecast'!$D$5:$DT$5,0)),0)</f>
        <v>0</v>
      </c>
      <c r="BI32" s="119">
        <f>IFERROR(INDEX('Volume forecast'!$D$8:$DT$200,MATCH($B32,'Volume forecast'!$B$8:$B$200,0),MATCH(BI$4,'Volume forecast'!$D$5:$DT$5,0)),0)</f>
        <v>0</v>
      </c>
      <c r="BJ32" s="119">
        <f>IFERROR(INDEX('Volume forecast'!$D$8:$DT$200,MATCH($B32,'Volume forecast'!$B$8:$B$200,0),MATCH(BJ$4,'Volume forecast'!$D$5:$DT$5,0)),0)</f>
        <v>0</v>
      </c>
      <c r="BK32" s="119">
        <f>IFERROR(INDEX('Volume forecast'!$D$8:$DT$200,MATCH($B32,'Volume forecast'!$B$8:$B$200,0),MATCH(BK$4,'Volume forecast'!$D$5:$DT$5,0)),0)</f>
        <v>0</v>
      </c>
      <c r="BL32" s="119">
        <f>IFERROR(INDEX('Volume forecast'!$D$8:$DT$200,MATCH($B32,'Volume forecast'!$B$8:$B$200,0),MATCH(BL$4,'Volume forecast'!$D$5:$DT$5,0)),0)</f>
        <v>0</v>
      </c>
      <c r="BM32" s="119">
        <f>IFERROR(INDEX('Volume forecast'!$D$8:$DT$200,MATCH($B32,'Volume forecast'!$B$8:$B$200,0),MATCH(BM$4,'Volume forecast'!$D$5:$DT$5,0)),0)</f>
        <v>0</v>
      </c>
      <c r="BN32" s="119">
        <f>IFERROR(INDEX('Volume forecast'!$D$8:$DT$200,MATCH($B32,'Volume forecast'!$B$8:$B$200,0),MATCH(BN$4,'Volume forecast'!$D$5:$DT$5,0)),0)</f>
        <v>0</v>
      </c>
      <c r="BO32" s="119">
        <f>IFERROR(INDEX('Volume forecast'!$D$8:$DT$200,MATCH($B32,'Volume forecast'!$B$8:$B$200,0),MATCH(BO$4,'Volume forecast'!$D$5:$DT$5,0)),0)</f>
        <v>0</v>
      </c>
      <c r="BP32" s="119">
        <f>IFERROR(INDEX('Volume forecast'!$D$8:$DT$200,MATCH($B32,'Volume forecast'!$B$8:$B$200,0),MATCH(BP$4,'Volume forecast'!$D$5:$DT$5,0)),0)</f>
        <v>0</v>
      </c>
      <c r="BQ32" s="119">
        <f>IFERROR(INDEX('Volume forecast'!$D$8:$DT$200,MATCH($B32,'Volume forecast'!$B$8:$B$200,0),MATCH(BQ$4,'Volume forecast'!$D$5:$DT$5,0)),0)</f>
        <v>0</v>
      </c>
      <c r="BR32" s="119">
        <f>IFERROR(INDEX('Volume forecast'!$D$8:$DT$200,MATCH($B32,'Volume forecast'!$B$8:$B$200,0),MATCH(BR$4,'Volume forecast'!$D$5:$DT$5,0)),0)</f>
        <v>0</v>
      </c>
      <c r="BS32" s="119">
        <f>IFERROR(INDEX('Volume forecast'!$D$8:$DT$200,MATCH($B32,'Volume forecast'!$B$8:$B$200,0),MATCH(BS$4,'Volume forecast'!$D$5:$DT$5,0)),0)</f>
        <v>0</v>
      </c>
      <c r="BT32" s="138">
        <f>IFERROR(INDEX('Volume forecast'!$D$8:$DT$200,MATCH($B32,'Volume forecast'!$B$8:$B$200,0),MATCH(BT$4,'Volume forecast'!$D$5:$DT$5,0)),0)</f>
        <v>0</v>
      </c>
      <c r="BU32" s="120">
        <f>IFERROR(INDEX('Volume forecast'!$D$8:$DT$200,MATCH($B32,'Volume forecast'!$B$8:$B$200,0),MATCH(BU$4,'Volume forecast'!$D$5:$DT$5,0)),0)</f>
        <v>0</v>
      </c>
      <c r="BV32" s="119">
        <f>IFERROR(INDEX('Volume forecast'!$D$8:$DT$200,MATCH($B32,'Volume forecast'!$B$8:$B$200,0),MATCH(BV$4,'Volume forecast'!$D$5:$DT$5,0)),0)</f>
        <v>0</v>
      </c>
      <c r="BW32" s="119">
        <f>IFERROR(INDEX('Volume forecast'!$D$8:$DT$200,MATCH($B32,'Volume forecast'!$B$8:$B$200,0),MATCH(BW$4,'Volume forecast'!$D$5:$DT$5,0)),0)</f>
        <v>0</v>
      </c>
      <c r="BX32" s="119">
        <f>IFERROR(INDEX('Volume forecast'!$D$8:$DT$200,MATCH($B32,'Volume forecast'!$B$8:$B$200,0),MATCH(BX$4,'Volume forecast'!$D$5:$DT$5,0)),0)</f>
        <v>0</v>
      </c>
      <c r="BY32" s="119">
        <f>IFERROR(INDEX('Volume forecast'!$D$8:$DT$200,MATCH($B32,'Volume forecast'!$B$8:$B$200,0),MATCH(BY$4,'Volume forecast'!$D$5:$DT$5,0)),0)</f>
        <v>0</v>
      </c>
      <c r="BZ32" s="119">
        <f>IFERROR(INDEX('Volume forecast'!$D$8:$DT$200,MATCH($B32,'Volume forecast'!$B$8:$B$200,0),MATCH(BZ$4,'Volume forecast'!$D$5:$DT$5,0)),0)</f>
        <v>0</v>
      </c>
      <c r="CA32" s="119">
        <f>IFERROR(INDEX('Volume forecast'!$D$8:$DT$200,MATCH($B32,'Volume forecast'!$B$8:$B$200,0),MATCH(CA$4,'Volume forecast'!$D$5:$DT$5,0)),0)</f>
        <v>0</v>
      </c>
      <c r="CB32" s="119">
        <f>IFERROR(INDEX('Volume forecast'!$D$8:$DT$200,MATCH($B32,'Volume forecast'!$B$8:$B$200,0),MATCH(CB$4,'Volume forecast'!$D$5:$DT$5,0)),0)</f>
        <v>0</v>
      </c>
      <c r="CC32" s="119">
        <f>IFERROR(INDEX('Volume forecast'!$D$8:$DT$200,MATCH($B32,'Volume forecast'!$B$8:$B$200,0),MATCH(CC$4,'Volume forecast'!$D$5:$DT$5,0)),0)</f>
        <v>0</v>
      </c>
      <c r="CD32" s="119">
        <f>IFERROR(INDEX('Volume forecast'!$D$8:$DT$200,MATCH($B32,'Volume forecast'!$B$8:$B$200,0),MATCH(CD$4,'Volume forecast'!$D$5:$DT$5,0)),0)</f>
        <v>0</v>
      </c>
      <c r="CE32" s="119">
        <f>IFERROR(INDEX('Volume forecast'!$D$8:$DT$200,MATCH($B32,'Volume forecast'!$B$8:$B$200,0),MATCH(CE$4,'Volume forecast'!$D$5:$DT$5,0)),0)</f>
        <v>0</v>
      </c>
      <c r="CF32" s="119">
        <f>IFERROR(INDEX('Volume forecast'!$D$8:$DT$200,MATCH($B32,'Volume forecast'!$B$8:$B$200,0),MATCH(CF$4,'Volume forecast'!$D$5:$DT$5,0)),0)</f>
        <v>0</v>
      </c>
      <c r="CG32" s="119">
        <f>IFERROR(INDEX('Volume forecast'!$D$8:$DT$200,MATCH($B32,'Volume forecast'!$B$8:$B$200,0),MATCH(CG$4,'Volume forecast'!$D$5:$DT$5,0)),0)</f>
        <v>0</v>
      </c>
      <c r="CH32" s="119">
        <f>IFERROR(INDEX('Volume forecast'!$D$8:$DT$200,MATCH($B32,'Volume forecast'!$B$8:$B$200,0),MATCH(CH$4,'Volume forecast'!$D$5:$DT$5,0)),0)</f>
        <v>0</v>
      </c>
      <c r="CI32" s="119">
        <f>IFERROR(INDEX('Volume forecast'!$D$8:$DT$200,MATCH($B32,'Volume forecast'!$B$8:$B$200,0),MATCH(CI$4,'Volume forecast'!$D$5:$DT$5,0)),0)</f>
        <v>0</v>
      </c>
      <c r="CJ32" s="119">
        <f>IFERROR(INDEX('Volume forecast'!$D$8:$DT$200,MATCH($B32,'Volume forecast'!$B$8:$B$200,0),MATCH(CJ$4,'Volume forecast'!$D$5:$DT$5,0)),0)</f>
        <v>0</v>
      </c>
      <c r="CK32" s="138">
        <f>IFERROR(INDEX('Volume forecast'!$D$8:$DT$200,MATCH($B32,'Volume forecast'!$B$8:$B$200,0),MATCH(CK$4,'Volume forecast'!$D$5:$DT$5,0)),0)</f>
        <v>0</v>
      </c>
      <c r="CL32" s="120">
        <f>IFERROR(INDEX('Volume forecast'!$D$8:$DT$200,MATCH($B32,'Volume forecast'!$B$8:$B$200,0),MATCH(CL$4,'Volume forecast'!$D$5:$DT$5,0)),0)</f>
        <v>0</v>
      </c>
      <c r="CM32" s="119">
        <f>IFERROR(INDEX('Volume forecast'!$D$8:$DT$200,MATCH($B32,'Volume forecast'!$B$8:$B$200,0),MATCH(CM$4,'Volume forecast'!$D$5:$DT$5,0)),0)</f>
        <v>0</v>
      </c>
      <c r="CN32" s="119">
        <f>IFERROR(INDEX('Volume forecast'!$D$8:$DT$200,MATCH($B32,'Volume forecast'!$B$8:$B$200,0),MATCH(CN$4,'Volume forecast'!$D$5:$DT$5,0)),0)</f>
        <v>0</v>
      </c>
      <c r="CO32" s="119">
        <f>IFERROR(INDEX('Volume forecast'!$D$8:$DT$200,MATCH($B32,'Volume forecast'!$B$8:$B$200,0),MATCH(CO$4,'Volume forecast'!$D$5:$DT$5,0)),0)</f>
        <v>0</v>
      </c>
      <c r="CP32" s="119">
        <f>IFERROR(INDEX('Volume forecast'!$D$8:$DT$200,MATCH($B32,'Volume forecast'!$B$8:$B$200,0),MATCH(CP$4,'Volume forecast'!$D$5:$DT$5,0)),0)</f>
        <v>0</v>
      </c>
      <c r="CQ32" s="119">
        <f>IFERROR(INDEX('Volume forecast'!$D$8:$DT$200,MATCH($B32,'Volume forecast'!$B$8:$B$200,0),MATCH(CQ$4,'Volume forecast'!$D$5:$DT$5,0)),0)</f>
        <v>0</v>
      </c>
      <c r="CR32" s="119">
        <f>IFERROR(INDEX('Volume forecast'!$D$8:$DT$200,MATCH($B32,'Volume forecast'!$B$8:$B$200,0),MATCH(CR$4,'Volume forecast'!$D$5:$DT$5,0)),0)</f>
        <v>0</v>
      </c>
      <c r="CS32" s="119">
        <f>IFERROR(INDEX('Volume forecast'!$D$8:$DT$200,MATCH($B32,'Volume forecast'!$B$8:$B$200,0),MATCH(CS$4,'Volume forecast'!$D$5:$DT$5,0)),0)</f>
        <v>0</v>
      </c>
      <c r="CT32" s="119">
        <f>IFERROR(INDEX('Volume forecast'!$D$8:$DT$200,MATCH($B32,'Volume forecast'!$B$8:$B$200,0),MATCH(CT$4,'Volume forecast'!$D$5:$DT$5,0)),0)</f>
        <v>0</v>
      </c>
      <c r="CU32" s="119">
        <f>IFERROR(INDEX('Volume forecast'!$D$8:$DT$200,MATCH($B32,'Volume forecast'!$B$8:$B$200,0),MATCH(CU$4,'Volume forecast'!$D$5:$DT$5,0)),0)</f>
        <v>0</v>
      </c>
      <c r="CV32" s="119">
        <f>IFERROR(INDEX('Volume forecast'!$D$8:$DT$200,MATCH($B32,'Volume forecast'!$B$8:$B$200,0),MATCH(CV$4,'Volume forecast'!$D$5:$DT$5,0)),0)</f>
        <v>0</v>
      </c>
      <c r="CW32" s="119">
        <f>IFERROR(INDEX('Volume forecast'!$D$8:$DT$200,MATCH($B32,'Volume forecast'!$B$8:$B$200,0),MATCH(CW$4,'Volume forecast'!$D$5:$DT$5,0)),0)</f>
        <v>0</v>
      </c>
      <c r="CX32" s="119">
        <f>IFERROR(INDEX('Volume forecast'!$D$8:$DT$200,MATCH($B32,'Volume forecast'!$B$8:$B$200,0),MATCH(CX$4,'Volume forecast'!$D$5:$DT$5,0)),0)</f>
        <v>0</v>
      </c>
      <c r="CY32" s="119">
        <f>IFERROR(INDEX('Volume forecast'!$D$8:$DT$200,MATCH($B32,'Volume forecast'!$B$8:$B$200,0),MATCH(CY$4,'Volume forecast'!$D$5:$DT$5,0)),0)</f>
        <v>0</v>
      </c>
      <c r="CZ32" s="119">
        <f>IFERROR(INDEX('Volume forecast'!$D$8:$DT$200,MATCH($B32,'Volume forecast'!$B$8:$B$200,0),MATCH(CZ$4,'Volume forecast'!$D$5:$DT$5,0)),0)</f>
        <v>0</v>
      </c>
      <c r="DA32" s="119">
        <f>IFERROR(INDEX('Volume forecast'!$D$8:$DT$200,MATCH($B32,'Volume forecast'!$B$8:$B$200,0),MATCH(DA$4,'Volume forecast'!$D$5:$DT$5,0)),0)</f>
        <v>0</v>
      </c>
      <c r="DB32" s="138">
        <f>IFERROR(INDEX('Volume forecast'!$D$8:$DT$200,MATCH($B32,'Volume forecast'!$B$8:$B$200,0),MATCH(DB$4,'Volume forecast'!$D$5:$DT$5,0)),0)</f>
        <v>0</v>
      </c>
      <c r="DC32" s="120">
        <f>IFERROR(INDEX('Volume forecast'!$D$8:$DT$200,MATCH($B32,'Volume forecast'!$B$8:$B$200,0),MATCH(DC$4,'Volume forecast'!$D$5:$DT$5,0)),0)</f>
        <v>0</v>
      </c>
      <c r="DD32" s="119">
        <f>IFERROR(INDEX('Volume forecast'!$D$8:$DT$200,MATCH($B32,'Volume forecast'!$B$8:$B$200,0),MATCH(DD$4,'Volume forecast'!$D$5:$DT$5,0)),0)</f>
        <v>0</v>
      </c>
      <c r="DE32" s="119">
        <f>IFERROR(INDEX('Volume forecast'!$D$8:$DT$200,MATCH($B32,'Volume forecast'!$B$8:$B$200,0),MATCH(DE$4,'Volume forecast'!$D$5:$DT$5,0)),0)</f>
        <v>0</v>
      </c>
      <c r="DF32" s="119">
        <f>IFERROR(INDEX('Volume forecast'!$D$8:$DT$200,MATCH($B32,'Volume forecast'!$B$8:$B$200,0),MATCH(DF$4,'Volume forecast'!$D$5:$DT$5,0)),0)</f>
        <v>0</v>
      </c>
      <c r="DG32" s="119">
        <f>IFERROR(INDEX('Volume forecast'!$D$8:$DT$200,MATCH($B32,'Volume forecast'!$B$8:$B$200,0),MATCH(DG$4,'Volume forecast'!$D$5:$DT$5,0)),0)</f>
        <v>0</v>
      </c>
      <c r="DH32" s="119">
        <f>IFERROR(INDEX('Volume forecast'!$D$8:$DT$200,MATCH($B32,'Volume forecast'!$B$8:$B$200,0),MATCH(DH$4,'Volume forecast'!$D$5:$DT$5,0)),0)</f>
        <v>0</v>
      </c>
      <c r="DI32" s="119">
        <f>IFERROR(INDEX('Volume forecast'!$D$8:$DT$200,MATCH($B32,'Volume forecast'!$B$8:$B$200,0),MATCH(DI$4,'Volume forecast'!$D$5:$DT$5,0)),0)</f>
        <v>0</v>
      </c>
      <c r="DJ32" s="119">
        <f>IFERROR(INDEX('Volume forecast'!$D$8:$DT$200,MATCH($B32,'Volume forecast'!$B$8:$B$200,0),MATCH(DJ$4,'Volume forecast'!$D$5:$DT$5,0)),0)</f>
        <v>0</v>
      </c>
      <c r="DK32" s="119">
        <f>IFERROR(INDEX('Volume forecast'!$D$8:$DT$200,MATCH($B32,'Volume forecast'!$B$8:$B$200,0),MATCH(DK$4,'Volume forecast'!$D$5:$DT$5,0)),0)</f>
        <v>0</v>
      </c>
      <c r="DL32" s="119">
        <f>IFERROR(INDEX('Volume forecast'!$D$8:$DT$200,MATCH($B32,'Volume forecast'!$B$8:$B$200,0),MATCH(DL$4,'Volume forecast'!$D$5:$DT$5,0)),0)</f>
        <v>0</v>
      </c>
      <c r="DM32" s="119">
        <f>IFERROR(INDEX('Volume forecast'!$D$8:$DT$200,MATCH($B32,'Volume forecast'!$B$8:$B$200,0),MATCH(DM$4,'Volume forecast'!$D$5:$DT$5,0)),0)</f>
        <v>0</v>
      </c>
      <c r="DN32" s="119">
        <f>IFERROR(INDEX('Volume forecast'!$D$8:$DT$200,MATCH($B32,'Volume forecast'!$B$8:$B$200,0),MATCH(DN$4,'Volume forecast'!$D$5:$DT$5,0)),0)</f>
        <v>0</v>
      </c>
      <c r="DO32" s="119">
        <f>IFERROR(INDEX('Volume forecast'!$D$8:$DT$200,MATCH($B32,'Volume forecast'!$B$8:$B$200,0),MATCH(DO$4,'Volume forecast'!$D$5:$DT$5,0)),0)</f>
        <v>0</v>
      </c>
      <c r="DP32" s="119">
        <f>IFERROR(INDEX('Volume forecast'!$D$8:$DT$200,MATCH($B32,'Volume forecast'!$B$8:$B$200,0),MATCH(DP$4,'Volume forecast'!$D$5:$DT$5,0)),0)</f>
        <v>0</v>
      </c>
      <c r="DQ32" s="119">
        <f>IFERROR(INDEX('Volume forecast'!$D$8:$DT$200,MATCH($B32,'Volume forecast'!$B$8:$B$200,0),MATCH(DQ$4,'Volume forecast'!$D$5:$DT$5,0)),0)</f>
        <v>0</v>
      </c>
      <c r="DR32" s="119">
        <f>IFERROR(INDEX('Volume forecast'!$D$8:$DT$200,MATCH($B32,'Volume forecast'!$B$8:$B$200,0),MATCH(DR$4,'Volume forecast'!$D$5:$DT$5,0)),0)</f>
        <v>0</v>
      </c>
      <c r="DS32" s="138">
        <f>IFERROR(INDEX('Volume forecast'!$D$8:$DT$200,MATCH($B32,'Volume forecast'!$B$8:$B$200,0),MATCH(DS$4,'Volume forecast'!$D$5:$DT$5,0)),0)</f>
        <v>0</v>
      </c>
      <c r="DT32" s="120">
        <f>IFERROR(INDEX('Volume forecast'!$D$8:$DT$200,MATCH($B32,'Volume forecast'!$B$8:$B$200,0),MATCH(DT$4,'Volume forecast'!$D$5:$DT$5,0)),0)</f>
        <v>0</v>
      </c>
      <c r="DU32" s="119">
        <f>IFERROR(INDEX('Volume forecast'!$D$8:$DT$200,MATCH($B32,'Volume forecast'!$B$8:$B$200,0),MATCH(DU$4,'Volume forecast'!$D$5:$DT$5,0)),0)</f>
        <v>0</v>
      </c>
      <c r="DV32" s="119">
        <f>IFERROR(INDEX('Volume forecast'!$D$8:$DT$200,MATCH($B32,'Volume forecast'!$B$8:$B$200,0),MATCH(DV$4,'Volume forecast'!$D$5:$DT$5,0)),0)</f>
        <v>0</v>
      </c>
      <c r="DW32" s="119">
        <f>IFERROR(INDEX('Volume forecast'!$D$8:$DT$200,MATCH($B32,'Volume forecast'!$B$8:$B$200,0),MATCH(DW$4,'Volume forecast'!$D$5:$DT$5,0)),0)</f>
        <v>0</v>
      </c>
      <c r="DX32" s="119">
        <f>IFERROR(INDEX('Volume forecast'!$D$8:$DT$200,MATCH($B32,'Volume forecast'!$B$8:$B$200,0),MATCH(DX$4,'Volume forecast'!$D$5:$DT$5,0)),0)</f>
        <v>0</v>
      </c>
      <c r="DY32" s="119">
        <f>IFERROR(INDEX('Volume forecast'!$D$8:$DT$200,MATCH($B32,'Volume forecast'!$B$8:$B$200,0),MATCH(DY$4,'Volume forecast'!$D$5:$DT$5,0)),0)</f>
        <v>0</v>
      </c>
      <c r="DZ32" s="119">
        <f>IFERROR(INDEX('Volume forecast'!$D$8:$DT$200,MATCH($B32,'Volume forecast'!$B$8:$B$200,0),MATCH(DZ$4,'Volume forecast'!$D$5:$DT$5,0)),0)</f>
        <v>0</v>
      </c>
      <c r="EA32" s="119">
        <f>IFERROR(INDEX('Volume forecast'!$D$8:$DT$200,MATCH($B32,'Volume forecast'!$B$8:$B$200,0),MATCH(EA$4,'Volume forecast'!$D$5:$DT$5,0)),0)</f>
        <v>0</v>
      </c>
      <c r="EB32" s="119">
        <f>IFERROR(INDEX('Volume forecast'!$D$8:$DT$200,MATCH($B32,'Volume forecast'!$B$8:$B$200,0),MATCH(EB$4,'Volume forecast'!$D$5:$DT$5,0)),0)</f>
        <v>0</v>
      </c>
      <c r="EC32" s="119">
        <f>IFERROR(INDEX('Volume forecast'!$D$8:$DT$200,MATCH($B32,'Volume forecast'!$B$8:$B$200,0),MATCH(EC$4,'Volume forecast'!$D$5:$DT$5,0)),0)</f>
        <v>0</v>
      </c>
      <c r="ED32" s="119">
        <f>IFERROR(INDEX('Volume forecast'!$D$8:$DT$200,MATCH($B32,'Volume forecast'!$B$8:$B$200,0),MATCH(ED$4,'Volume forecast'!$D$5:$DT$5,0)),0)</f>
        <v>0</v>
      </c>
      <c r="EE32" s="119">
        <f>IFERROR(INDEX('Volume forecast'!$D$8:$DT$200,MATCH($B32,'Volume forecast'!$B$8:$B$200,0),MATCH(EE$4,'Volume forecast'!$D$5:$DT$5,0)),0)</f>
        <v>0</v>
      </c>
      <c r="EF32" s="119">
        <f>IFERROR(INDEX('Volume forecast'!$D$8:$DT$200,MATCH($B32,'Volume forecast'!$B$8:$B$200,0),MATCH(EF$4,'Volume forecast'!$D$5:$DT$5,0)),0)</f>
        <v>0</v>
      </c>
      <c r="EG32" s="119">
        <f>IFERROR(INDEX('Volume forecast'!$D$8:$DT$200,MATCH($B32,'Volume forecast'!$B$8:$B$200,0),MATCH(EG$4,'Volume forecast'!$D$5:$DT$5,0)),0)</f>
        <v>0</v>
      </c>
      <c r="EH32" s="119">
        <f>IFERROR(INDEX('Volume forecast'!$D$8:$DT$200,MATCH($B32,'Volume forecast'!$B$8:$B$200,0),MATCH(EH$4,'Volume forecast'!$D$5:$DT$5,0)),0)</f>
        <v>0</v>
      </c>
      <c r="EI32" s="119">
        <f>IFERROR(INDEX('Volume forecast'!$D$8:$DT$200,MATCH($B32,'Volume forecast'!$B$8:$B$200,0),MATCH(EI$4,'Volume forecast'!$D$5:$DT$5,0)),0)</f>
        <v>0</v>
      </c>
      <c r="EJ32" s="138">
        <f>IFERROR(INDEX('Volume forecast'!$D$8:$DT$200,MATCH($B32,'Volume forecast'!$B$8:$B$200,0),MATCH(EJ$4,'Volume forecast'!$D$5:$DT$5,0)),0)</f>
        <v>0</v>
      </c>
      <c r="EK32" s="120">
        <f>IFERROR(INDEX('Volume forecast'!$D$8:$DT$200,MATCH($B32,'Volume forecast'!$B$8:$B$200,0),MATCH(EK$4,'Volume forecast'!$D$5:$DT$5,0)),0)</f>
        <v>0</v>
      </c>
      <c r="EL32" s="119">
        <f>IFERROR(INDEX('Volume forecast'!$D$8:$DT$200,MATCH($B32,'Volume forecast'!$B$8:$B$200,0),MATCH(EL$4,'Volume forecast'!$D$5:$DT$5,0)),0)</f>
        <v>0</v>
      </c>
      <c r="EM32" s="119">
        <f>IFERROR(INDEX('Volume forecast'!$D$8:$DT$200,MATCH($B32,'Volume forecast'!$B$8:$B$200,0),MATCH(EM$4,'Volume forecast'!$D$5:$DT$5,0)),0)</f>
        <v>0</v>
      </c>
      <c r="EN32" s="119">
        <f>IFERROR(INDEX('Volume forecast'!$D$8:$DT$200,MATCH($B32,'Volume forecast'!$B$8:$B$200,0),MATCH(EN$4,'Volume forecast'!$D$5:$DT$5,0)),0)</f>
        <v>0</v>
      </c>
      <c r="EO32" s="119">
        <f>IFERROR(INDEX('Volume forecast'!$D$8:$DT$200,MATCH($B32,'Volume forecast'!$B$8:$B$200,0),MATCH(EO$4,'Volume forecast'!$D$5:$DT$5,0)),0)</f>
        <v>0</v>
      </c>
      <c r="EP32" s="119">
        <f>IFERROR(INDEX('Volume forecast'!$D$8:$DT$200,MATCH($B32,'Volume forecast'!$B$8:$B$200,0),MATCH(EP$4,'Volume forecast'!$D$5:$DT$5,0)),0)</f>
        <v>0</v>
      </c>
      <c r="EQ32" s="119">
        <f>IFERROR(INDEX('Volume forecast'!$D$8:$DT$200,MATCH($B32,'Volume forecast'!$B$8:$B$200,0),MATCH(EQ$4,'Volume forecast'!$D$5:$DT$5,0)),0)</f>
        <v>0</v>
      </c>
      <c r="ER32" s="119">
        <f>IFERROR(INDEX('Volume forecast'!$D$8:$DT$200,MATCH($B32,'Volume forecast'!$B$8:$B$200,0),MATCH(ER$4,'Volume forecast'!$D$5:$DT$5,0)),0)</f>
        <v>0</v>
      </c>
      <c r="ES32" s="119">
        <f>IFERROR(INDEX('Volume forecast'!$D$8:$DT$200,MATCH($B32,'Volume forecast'!$B$8:$B$200,0),MATCH(ES$4,'Volume forecast'!$D$5:$DT$5,0)),0)</f>
        <v>0</v>
      </c>
      <c r="ET32" s="119">
        <f>IFERROR(INDEX('Volume forecast'!$D$8:$DT$200,MATCH($B32,'Volume forecast'!$B$8:$B$200,0),MATCH(ET$4,'Volume forecast'!$D$5:$DT$5,0)),0)</f>
        <v>0</v>
      </c>
      <c r="EU32" s="119">
        <f>IFERROR(INDEX('Volume forecast'!$D$8:$DT$200,MATCH($B32,'Volume forecast'!$B$8:$B$200,0),MATCH(EU$4,'Volume forecast'!$D$5:$DT$5,0)),0)</f>
        <v>0</v>
      </c>
      <c r="EV32" s="119">
        <f>IFERROR(INDEX('Volume forecast'!$D$8:$DT$200,MATCH($B32,'Volume forecast'!$B$8:$B$200,0),MATCH(EV$4,'Volume forecast'!$D$5:$DT$5,0)),0)</f>
        <v>0</v>
      </c>
      <c r="EW32" s="119">
        <f>IFERROR(INDEX('Volume forecast'!$D$8:$DT$200,MATCH($B32,'Volume forecast'!$B$8:$B$200,0),MATCH(EW$4,'Volume forecast'!$D$5:$DT$5,0)),0)</f>
        <v>0</v>
      </c>
      <c r="EX32" s="119">
        <f>IFERROR(INDEX('Volume forecast'!$D$8:$DT$200,MATCH($B32,'Volume forecast'!$B$8:$B$200,0),MATCH(EX$4,'Volume forecast'!$D$5:$DT$5,0)),0)</f>
        <v>0</v>
      </c>
      <c r="EY32" s="119">
        <f>IFERROR(INDEX('Volume forecast'!$D$8:$DT$200,MATCH($B32,'Volume forecast'!$B$8:$B$200,0),MATCH(EY$4,'Volume forecast'!$D$5:$DT$5,0)),0)</f>
        <v>0</v>
      </c>
      <c r="EZ32" s="119">
        <f>IFERROR(INDEX('Volume forecast'!$D$8:$DT$200,MATCH($B32,'Volume forecast'!$B$8:$B$200,0),MATCH(EZ$4,'Volume forecast'!$D$5:$DT$5,0)),0)</f>
        <v>0</v>
      </c>
      <c r="FA32" s="138">
        <f>IFERROR(INDEX('Volume forecast'!$D$8:$DT$200,MATCH($B32,'Volume forecast'!$B$8:$B$200,0),MATCH(FA$4,'Volume forecast'!$D$5:$DT$5,0)),0)</f>
        <v>0</v>
      </c>
      <c r="FB32" s="120">
        <f>IFERROR(INDEX('Volume forecast'!$D$8:$DT$200,MATCH($B32,'Volume forecast'!$B$8:$B$200,0),MATCH(FB$4,'Volume forecast'!$D$5:$DT$5,0)),0)</f>
        <v>0</v>
      </c>
      <c r="FC32" s="119">
        <f>IFERROR(INDEX('Volume forecast'!$D$8:$DT$200,MATCH($B32,'Volume forecast'!$B$8:$B$200,0),MATCH(FC$4,'Volume forecast'!$D$5:$DT$5,0)),0)</f>
        <v>0</v>
      </c>
      <c r="FD32" s="119">
        <f>IFERROR(INDEX('Volume forecast'!$D$8:$DT$200,MATCH($B32,'Volume forecast'!$B$8:$B$200,0),MATCH(FD$4,'Volume forecast'!$D$5:$DT$5,0)),0)</f>
        <v>0</v>
      </c>
      <c r="FE32" s="119">
        <f>IFERROR(INDEX('Volume forecast'!$D$8:$DT$200,MATCH($B32,'Volume forecast'!$B$8:$B$200,0),MATCH(FE$4,'Volume forecast'!$D$5:$DT$5,0)),0)</f>
        <v>0</v>
      </c>
      <c r="FF32" s="119">
        <f>IFERROR(INDEX('Volume forecast'!$D$8:$DT$200,MATCH($B32,'Volume forecast'!$B$8:$B$200,0),MATCH(FF$4,'Volume forecast'!$D$5:$DT$5,0)),0)</f>
        <v>0</v>
      </c>
      <c r="FG32" s="119">
        <f>IFERROR(INDEX('Volume forecast'!$D$8:$DT$200,MATCH($B32,'Volume forecast'!$B$8:$B$200,0),MATCH(FG$4,'Volume forecast'!$D$5:$DT$5,0)),0)</f>
        <v>0</v>
      </c>
      <c r="FH32" s="119">
        <f>IFERROR(INDEX('Volume forecast'!$D$8:$DT$200,MATCH($B32,'Volume forecast'!$B$8:$B$200,0),MATCH(FH$4,'Volume forecast'!$D$5:$DT$5,0)),0)</f>
        <v>0</v>
      </c>
      <c r="FI32" s="119">
        <f>IFERROR(INDEX('Volume forecast'!$D$8:$DT$200,MATCH($B32,'Volume forecast'!$B$8:$B$200,0),MATCH(FI$4,'Volume forecast'!$D$5:$DT$5,0)),0)</f>
        <v>0</v>
      </c>
      <c r="FJ32" s="119">
        <f>IFERROR(INDEX('Volume forecast'!$D$8:$DT$200,MATCH($B32,'Volume forecast'!$B$8:$B$200,0),MATCH(FJ$4,'Volume forecast'!$D$5:$DT$5,0)),0)</f>
        <v>0</v>
      </c>
      <c r="FK32" s="119">
        <f>IFERROR(INDEX('Volume forecast'!$D$8:$DT$200,MATCH($B32,'Volume forecast'!$B$8:$B$200,0),MATCH(FK$4,'Volume forecast'!$D$5:$DT$5,0)),0)</f>
        <v>0</v>
      </c>
      <c r="FL32" s="119">
        <f>IFERROR(INDEX('Volume forecast'!$D$8:$DT$200,MATCH($B32,'Volume forecast'!$B$8:$B$200,0),MATCH(FL$4,'Volume forecast'!$D$5:$DT$5,0)),0)</f>
        <v>0</v>
      </c>
      <c r="FM32" s="119">
        <f>IFERROR(INDEX('Volume forecast'!$D$8:$DT$200,MATCH($B32,'Volume forecast'!$B$8:$B$200,0),MATCH(FM$4,'Volume forecast'!$D$5:$DT$5,0)),0)</f>
        <v>0</v>
      </c>
      <c r="FN32" s="119">
        <f>IFERROR(INDEX('Volume forecast'!$D$8:$DT$200,MATCH($B32,'Volume forecast'!$B$8:$B$200,0),MATCH(FN$4,'Volume forecast'!$D$5:$DT$5,0)),0)</f>
        <v>0</v>
      </c>
      <c r="FO32" s="119">
        <f>IFERROR(INDEX('Volume forecast'!$D$8:$DT$200,MATCH($B32,'Volume forecast'!$B$8:$B$200,0),MATCH(FO$4,'Volume forecast'!$D$5:$DT$5,0)),0)</f>
        <v>0</v>
      </c>
      <c r="FP32" s="119">
        <f>IFERROR(INDEX('Volume forecast'!$D$8:$DT$200,MATCH($B32,'Volume forecast'!$B$8:$B$200,0),MATCH(FP$4,'Volume forecast'!$D$5:$DT$5,0)),0)</f>
        <v>0</v>
      </c>
      <c r="FQ32" s="119">
        <f>IFERROR(INDEX('Volume forecast'!$D$8:$DT$200,MATCH($B32,'Volume forecast'!$B$8:$B$200,0),MATCH(FQ$4,'Volume forecast'!$D$5:$DT$5,0)),0)</f>
        <v>0</v>
      </c>
      <c r="FR32" s="138">
        <f>IFERROR(INDEX('Volume forecast'!$D$8:$DT$200,MATCH($B32,'Volume forecast'!$B$8:$B$200,0),MATCH(FR$4,'Volume forecast'!$D$5:$DT$5,0)),0)</f>
        <v>0</v>
      </c>
      <c r="FS32" s="83">
        <f t="shared" si="23"/>
        <v>0</v>
      </c>
      <c r="FT32" s="82">
        <f t="shared" si="7"/>
        <v>0</v>
      </c>
      <c r="FU32" s="82">
        <f t="shared" si="8"/>
        <v>0</v>
      </c>
      <c r="FV32" s="82">
        <f t="shared" si="9"/>
        <v>0</v>
      </c>
      <c r="FW32" s="82">
        <f t="shared" si="10"/>
        <v>0</v>
      </c>
      <c r="FX32" s="82">
        <f t="shared" si="11"/>
        <v>0</v>
      </c>
      <c r="FY32" s="82">
        <f t="shared" si="12"/>
        <v>0</v>
      </c>
      <c r="FZ32" s="82">
        <f t="shared" si="13"/>
        <v>0</v>
      </c>
      <c r="GA32" s="82">
        <f t="shared" si="14"/>
        <v>0</v>
      </c>
      <c r="GB32" s="82">
        <f t="shared" si="15"/>
        <v>0</v>
      </c>
      <c r="GC32" s="82">
        <f t="shared" si="16"/>
        <v>0</v>
      </c>
      <c r="GD32" s="82">
        <f t="shared" si="17"/>
        <v>0</v>
      </c>
      <c r="GE32" s="82">
        <f t="shared" si="18"/>
        <v>87858.525517241913</v>
      </c>
      <c r="GF32" s="82">
        <f t="shared" si="19"/>
        <v>81830.209230033244</v>
      </c>
      <c r="GG32" s="82">
        <f t="shared" si="20"/>
        <v>81830.209230033244</v>
      </c>
      <c r="GH32" s="82">
        <f t="shared" si="21"/>
        <v>82054.401584088133</v>
      </c>
      <c r="GI32" s="82">
        <f t="shared" si="22"/>
        <v>81830.209230033244</v>
      </c>
      <c r="GJ32" s="84">
        <f t="shared" si="24"/>
        <v>27</v>
      </c>
    </row>
    <row r="33" spans="1:199" ht="13" x14ac:dyDescent="0.3">
      <c r="A33" s="116" t="str">
        <f>IF(ISNUMBER(SEARCH("low",'Volume forecast'!$A34)),"LV",IF(ISNUMBER(SEARCH("high",'Volume forecast'!$A34)),"HV",IF(ISNUMBER(SEARCH("sub",'Volume forecast'!$A34)),"ST","Unmetered")))</f>
        <v>Unmetered</v>
      </c>
      <c r="B33" s="117" t="str">
        <f>'Volume forecast'!B34</f>
        <v>EA402</v>
      </c>
      <c r="C33" s="116" t="str">
        <f>'Volume forecast'!C34</f>
        <v>Constant unmetered</v>
      </c>
      <c r="D33" s="118" t="s">
        <v>137</v>
      </c>
      <c r="E33" s="119">
        <f>IFERROR(INDEX('Volume forecast'!$D$8:$DT$200,MATCH($B33,'Volume forecast'!$B$8:$B$200,0),MATCH(E$4,'Volume forecast'!$D$5:$DT$5,0)),0)</f>
        <v>0</v>
      </c>
      <c r="F33" s="119">
        <f>IFERROR(INDEX('Volume forecast'!$D$8:$DT$200,MATCH($B33,'Volume forecast'!$B$8:$B$200,0),MATCH(F$4,'Volume forecast'!$D$5:$DT$5,0)),0)</f>
        <v>0</v>
      </c>
      <c r="G33" s="119">
        <f>IFERROR(INDEX('Volume forecast'!$D$8:$DT$200,MATCH($B33,'Volume forecast'!$B$8:$B$200,0),MATCH(G$4,'Volume forecast'!$D$5:$DT$5,0)),0)</f>
        <v>0</v>
      </c>
      <c r="H33" s="119">
        <f>IFERROR(INDEX('Volume forecast'!$D$8:$DT$200,MATCH($B33,'Volume forecast'!$B$8:$B$200,0),MATCH(H$4,'Volume forecast'!$D$5:$DT$5,0)),0)</f>
        <v>0</v>
      </c>
      <c r="I33" s="119">
        <f>IFERROR(INDEX('Volume forecast'!$D$8:$DT$200,MATCH($B33,'Volume forecast'!$B$8:$B$200,0),MATCH(I$4,'Volume forecast'!$D$5:$DT$5,0)),0)</f>
        <v>0</v>
      </c>
      <c r="J33" s="119">
        <f>IFERROR(INDEX('Volume forecast'!$D$8:$DT$200,MATCH($B33,'Volume forecast'!$B$8:$B$200,0),MATCH(J$4,'Volume forecast'!$D$5:$DT$5,0)),0)</f>
        <v>0</v>
      </c>
      <c r="K33" s="119">
        <f>IFERROR(INDEX('Volume forecast'!$D$8:$DT$200,MATCH($B33,'Volume forecast'!$B$8:$B$200,0),MATCH(K$4,'Volume forecast'!$D$5:$DT$5,0)),0)</f>
        <v>0</v>
      </c>
      <c r="L33" s="119">
        <f>IFERROR(INDEX('Volume forecast'!$D$8:$DT$200,MATCH($B33,'Volume forecast'!$B$8:$B$200,0),MATCH(L$4,'Volume forecast'!$D$5:$DT$5,0)),0)</f>
        <v>0</v>
      </c>
      <c r="M33" s="119">
        <f>IFERROR(INDEX('Volume forecast'!$D$8:$DT$200,MATCH($B33,'Volume forecast'!$B$8:$B$200,0),MATCH(M$4,'Volume forecast'!$D$5:$DT$5,0)),0)</f>
        <v>0</v>
      </c>
      <c r="N33" s="119">
        <f>IFERROR(INDEX('Volume forecast'!$D$8:$DT$200,MATCH($B33,'Volume forecast'!$B$8:$B$200,0),MATCH(N$4,'Volume forecast'!$D$5:$DT$5,0)),0)</f>
        <v>0</v>
      </c>
      <c r="O33" s="119">
        <f>IFERROR(INDEX('Volume forecast'!$D$8:$DT$200,MATCH($B33,'Volume forecast'!$B$8:$B$200,0),MATCH(O$4,'Volume forecast'!$D$5:$DT$5,0)),0)</f>
        <v>0</v>
      </c>
      <c r="P33" s="119">
        <f>IFERROR(INDEX('Volume forecast'!$D$8:$DT$200,MATCH($B33,'Volume forecast'!$B$8:$B$200,0),MATCH(P$4,'Volume forecast'!$D$5:$DT$5,0)),0)</f>
        <v>0</v>
      </c>
      <c r="Q33" s="119">
        <f>IFERROR(INDEX('Volume forecast'!$D$8:$DT$200,MATCH($B33,'Volume forecast'!$B$8:$B$200,0),MATCH(Q$4,'Volume forecast'!$D$5:$DT$5,0)),0)</f>
        <v>0</v>
      </c>
      <c r="R33" s="119">
        <f>IFERROR(INDEX('Volume forecast'!$D$8:$DT$200,MATCH($B33,'Volume forecast'!$B$8:$B$200,0),MATCH(R$4,'Volume forecast'!$D$5:$DT$5,0)),0)</f>
        <v>0</v>
      </c>
      <c r="S33" s="119">
        <f>IFERROR(INDEX('Volume forecast'!$D$8:$DT$200,MATCH($B33,'Volume forecast'!$B$8:$B$200,0),MATCH(S$4,'Volume forecast'!$D$5:$DT$5,0)),0)</f>
        <v>0</v>
      </c>
      <c r="T33" s="119">
        <f>IFERROR(INDEX('Volume forecast'!$D$8:$DT$200,MATCH($B33,'Volume forecast'!$B$8:$B$200,0),MATCH(T$4,'Volume forecast'!$D$5:$DT$5,0)),0)</f>
        <v>0</v>
      </c>
      <c r="U33" s="138">
        <f>IFERROR(INDEX('Volume forecast'!$D$8:$DT$200,MATCH($B33,'Volume forecast'!$B$8:$B$200,0),MATCH(U$4,'Volume forecast'!$D$5:$DT$5,0)),0)</f>
        <v>0</v>
      </c>
      <c r="V33" s="120">
        <f>IFERROR(INDEX('Volume forecast'!$D$8:$DT$200,MATCH($B33,'Volume forecast'!$B$8:$B$200,0),MATCH(V$4,'Volume forecast'!$D$5:$DT$5,0)),0)</f>
        <v>0</v>
      </c>
      <c r="W33" s="119">
        <f>IFERROR(INDEX('Volume forecast'!$D$8:$DT$200,MATCH($B33,'Volume forecast'!$B$8:$B$200,0),MATCH(W$4,'Volume forecast'!$D$5:$DT$5,0)),0)</f>
        <v>0</v>
      </c>
      <c r="X33" s="119">
        <f>IFERROR(INDEX('Volume forecast'!$D$8:$DT$200,MATCH($B33,'Volume forecast'!$B$8:$B$200,0),MATCH(X$4,'Volume forecast'!$D$5:$DT$5,0)),0)</f>
        <v>0</v>
      </c>
      <c r="Y33" s="119">
        <f>IFERROR(INDEX('Volume forecast'!$D$8:$DT$200,MATCH($B33,'Volume forecast'!$B$8:$B$200,0),MATCH(Y$4,'Volume forecast'!$D$5:$DT$5,0)),0)</f>
        <v>0</v>
      </c>
      <c r="Z33" s="119">
        <f>IFERROR(INDEX('Volume forecast'!$D$8:$DT$200,MATCH($B33,'Volume forecast'!$B$8:$B$200,0),MATCH(Z$4,'Volume forecast'!$D$5:$DT$5,0)),0)</f>
        <v>0</v>
      </c>
      <c r="AA33" s="119">
        <f>IFERROR(INDEX('Volume forecast'!$D$8:$DT$200,MATCH($B33,'Volume forecast'!$B$8:$B$200,0),MATCH(AA$4,'Volume forecast'!$D$5:$DT$5,0)),0)</f>
        <v>0</v>
      </c>
      <c r="AB33" s="119">
        <f>IFERROR(INDEX('Volume forecast'!$D$8:$DT$200,MATCH($B33,'Volume forecast'!$B$8:$B$200,0),MATCH(AB$4,'Volume forecast'!$D$5:$DT$5,0)),0)</f>
        <v>0</v>
      </c>
      <c r="AC33" s="119">
        <f>IFERROR(INDEX('Volume forecast'!$D$8:$DT$200,MATCH($B33,'Volume forecast'!$B$8:$B$200,0),MATCH(AC$4,'Volume forecast'!$D$5:$DT$5,0)),0)</f>
        <v>0</v>
      </c>
      <c r="AD33" s="119">
        <f>IFERROR(INDEX('Volume forecast'!$D$8:$DT$200,MATCH($B33,'Volume forecast'!$B$8:$B$200,0),MATCH(AD$4,'Volume forecast'!$D$5:$DT$5,0)),0)</f>
        <v>0</v>
      </c>
      <c r="AE33" s="119">
        <f>IFERROR(INDEX('Volume forecast'!$D$8:$DT$200,MATCH($B33,'Volume forecast'!$B$8:$B$200,0),MATCH(AE$4,'Volume forecast'!$D$5:$DT$5,0)),0)</f>
        <v>0</v>
      </c>
      <c r="AF33" s="119">
        <f>IFERROR(INDEX('Volume forecast'!$D$8:$DT$200,MATCH($B33,'Volume forecast'!$B$8:$B$200,0),MATCH(AF$4,'Volume forecast'!$D$5:$DT$5,0)),0)</f>
        <v>0</v>
      </c>
      <c r="AG33" s="119">
        <f>IFERROR(INDEX('Volume forecast'!$D$8:$DT$200,MATCH($B33,'Volume forecast'!$B$8:$B$200,0),MATCH(AG$4,'Volume forecast'!$D$5:$DT$5,0)),0)</f>
        <v>0</v>
      </c>
      <c r="AH33" s="119">
        <f>IFERROR(INDEX('Volume forecast'!$D$8:$DT$200,MATCH($B33,'Volume forecast'!$B$8:$B$200,0),MATCH(AH$4,'Volume forecast'!$D$5:$DT$5,0)),0)</f>
        <v>48484.703000000001</v>
      </c>
      <c r="AI33" s="119">
        <f>IFERROR(INDEX('Volume forecast'!$D$8:$DT$200,MATCH($B33,'Volume forecast'!$B$8:$B$200,0),MATCH(AI$4,'Volume forecast'!$D$5:$DT$5,0)),0)</f>
        <v>50884.703000000001</v>
      </c>
      <c r="AJ33" s="119">
        <f>IFERROR(INDEX('Volume forecast'!$D$8:$DT$200,MATCH($B33,'Volume forecast'!$B$8:$B$200,0),MATCH(AJ$4,'Volume forecast'!$D$5:$DT$5,0)),0)</f>
        <v>53284.703000000001</v>
      </c>
      <c r="AK33" s="119">
        <f>IFERROR(INDEX('Volume forecast'!$D$8:$DT$200,MATCH($B33,'Volume forecast'!$B$8:$B$200,0),MATCH(AK$4,'Volume forecast'!$D$5:$DT$5,0)),0)</f>
        <v>55837.263830136988</v>
      </c>
      <c r="AL33" s="138">
        <f>IFERROR(INDEX('Volume forecast'!$D$8:$DT$200,MATCH($B33,'Volume forecast'!$B$8:$B$200,0),MATCH(AL$4,'Volume forecast'!$D$5:$DT$5,0)),0)</f>
        <v>58084.703000000001</v>
      </c>
      <c r="AM33" s="120">
        <f>IFERROR(INDEX('Volume forecast'!$D$8:$DT$200,MATCH($B33,'Volume forecast'!$B$8:$B$200,0),MATCH(AM$4,'Volume forecast'!$D$5:$DT$5,0)),0)</f>
        <v>0</v>
      </c>
      <c r="AN33" s="119">
        <f>IFERROR(INDEX('Volume forecast'!$D$8:$DT$200,MATCH($B33,'Volume forecast'!$B$8:$B$200,0),MATCH(AN$4,'Volume forecast'!$D$5:$DT$5,0)),0)</f>
        <v>0</v>
      </c>
      <c r="AO33" s="119">
        <f>IFERROR(INDEX('Volume forecast'!$D$8:$DT$200,MATCH($B33,'Volume forecast'!$B$8:$B$200,0),MATCH(AO$4,'Volume forecast'!$D$5:$DT$5,0)),0)</f>
        <v>0</v>
      </c>
      <c r="AP33" s="119">
        <f>IFERROR(INDEX('Volume forecast'!$D$8:$DT$200,MATCH($B33,'Volume forecast'!$B$8:$B$200,0),MATCH(AP$4,'Volume forecast'!$D$5:$DT$5,0)),0)</f>
        <v>0</v>
      </c>
      <c r="AQ33" s="119">
        <f>IFERROR(INDEX('Volume forecast'!$D$8:$DT$200,MATCH($B33,'Volume forecast'!$B$8:$B$200,0),MATCH(AQ$4,'Volume forecast'!$D$5:$DT$5,0)),0)</f>
        <v>0</v>
      </c>
      <c r="AR33" s="119">
        <f>IFERROR(INDEX('Volume forecast'!$D$8:$DT$200,MATCH($B33,'Volume forecast'!$B$8:$B$200,0),MATCH(AR$4,'Volume forecast'!$D$5:$DT$5,0)),0)</f>
        <v>0</v>
      </c>
      <c r="AS33" s="119">
        <f>IFERROR(INDEX('Volume forecast'!$D$8:$DT$200,MATCH($B33,'Volume forecast'!$B$8:$B$200,0),MATCH(AS$4,'Volume forecast'!$D$5:$DT$5,0)),0)</f>
        <v>0</v>
      </c>
      <c r="AT33" s="119">
        <f>IFERROR(INDEX('Volume forecast'!$D$8:$DT$200,MATCH($B33,'Volume forecast'!$B$8:$B$200,0),MATCH(AT$4,'Volume forecast'!$D$5:$DT$5,0)),0)</f>
        <v>0</v>
      </c>
      <c r="AU33" s="119">
        <f>IFERROR(INDEX('Volume forecast'!$D$8:$DT$200,MATCH($B33,'Volume forecast'!$B$8:$B$200,0),MATCH(AU$4,'Volume forecast'!$D$5:$DT$5,0)),0)</f>
        <v>0</v>
      </c>
      <c r="AV33" s="119">
        <f>IFERROR(INDEX('Volume forecast'!$D$8:$DT$200,MATCH($B33,'Volume forecast'!$B$8:$B$200,0),MATCH(AV$4,'Volume forecast'!$D$5:$DT$5,0)),0)</f>
        <v>0</v>
      </c>
      <c r="AW33" s="119">
        <f>IFERROR(INDEX('Volume forecast'!$D$8:$DT$200,MATCH($B33,'Volume forecast'!$B$8:$B$200,0),MATCH(AW$4,'Volume forecast'!$D$5:$DT$5,0)),0)</f>
        <v>0</v>
      </c>
      <c r="AX33" s="119">
        <f>IFERROR(INDEX('Volume forecast'!$D$8:$DT$200,MATCH($B33,'Volume forecast'!$B$8:$B$200,0),MATCH(AX$4,'Volume forecast'!$D$5:$DT$5,0)),0)</f>
        <v>0</v>
      </c>
      <c r="AY33" s="119">
        <f>IFERROR(INDEX('Volume forecast'!$D$8:$DT$200,MATCH($B33,'Volume forecast'!$B$8:$B$200,0),MATCH(AY$4,'Volume forecast'!$D$5:$DT$5,0)),0)</f>
        <v>0</v>
      </c>
      <c r="AZ33" s="119">
        <f>IFERROR(INDEX('Volume forecast'!$D$8:$DT$200,MATCH($B33,'Volume forecast'!$B$8:$B$200,0),MATCH(AZ$4,'Volume forecast'!$D$5:$DT$5,0)),0)</f>
        <v>0</v>
      </c>
      <c r="BA33" s="119">
        <f>IFERROR(INDEX('Volume forecast'!$D$8:$DT$200,MATCH($B33,'Volume forecast'!$B$8:$B$200,0),MATCH(BA$4,'Volume forecast'!$D$5:$DT$5,0)),0)</f>
        <v>0</v>
      </c>
      <c r="BB33" s="119">
        <f>IFERROR(INDEX('Volume forecast'!$D$8:$DT$200,MATCH($B33,'Volume forecast'!$B$8:$B$200,0),MATCH(BB$4,'Volume forecast'!$D$5:$DT$5,0)),0)</f>
        <v>0</v>
      </c>
      <c r="BC33" s="138">
        <f>IFERROR(INDEX('Volume forecast'!$D$8:$DT$200,MATCH($B33,'Volume forecast'!$B$8:$B$200,0),MATCH(BC$4,'Volume forecast'!$D$5:$DT$5,0)),0)</f>
        <v>0</v>
      </c>
      <c r="BD33" s="120">
        <f>IFERROR(INDEX('Volume forecast'!$D$8:$DT$200,MATCH($B33,'Volume forecast'!$B$8:$B$200,0),MATCH(BD$4,'Volume forecast'!$D$5:$DT$5,0)),0)</f>
        <v>0</v>
      </c>
      <c r="BE33" s="119">
        <f>IFERROR(INDEX('Volume forecast'!$D$8:$DT$200,MATCH($B33,'Volume forecast'!$B$8:$B$200,0),MATCH(BE$4,'Volume forecast'!$D$5:$DT$5,0)),0)</f>
        <v>0</v>
      </c>
      <c r="BF33" s="119">
        <f>IFERROR(INDEX('Volume forecast'!$D$8:$DT$200,MATCH($B33,'Volume forecast'!$B$8:$B$200,0),MATCH(BF$4,'Volume forecast'!$D$5:$DT$5,0)),0)</f>
        <v>0</v>
      </c>
      <c r="BG33" s="119">
        <f>IFERROR(INDEX('Volume forecast'!$D$8:$DT$200,MATCH($B33,'Volume forecast'!$B$8:$B$200,0),MATCH(BG$4,'Volume forecast'!$D$5:$DT$5,0)),0)</f>
        <v>0</v>
      </c>
      <c r="BH33" s="119">
        <f>IFERROR(INDEX('Volume forecast'!$D$8:$DT$200,MATCH($B33,'Volume forecast'!$B$8:$B$200,0),MATCH(BH$4,'Volume forecast'!$D$5:$DT$5,0)),0)</f>
        <v>0</v>
      </c>
      <c r="BI33" s="119">
        <f>IFERROR(INDEX('Volume forecast'!$D$8:$DT$200,MATCH($B33,'Volume forecast'!$B$8:$B$200,0),MATCH(BI$4,'Volume forecast'!$D$5:$DT$5,0)),0)</f>
        <v>0</v>
      </c>
      <c r="BJ33" s="119">
        <f>IFERROR(INDEX('Volume forecast'!$D$8:$DT$200,MATCH($B33,'Volume forecast'!$B$8:$B$200,0),MATCH(BJ$4,'Volume forecast'!$D$5:$DT$5,0)),0)</f>
        <v>0</v>
      </c>
      <c r="BK33" s="119">
        <f>IFERROR(INDEX('Volume forecast'!$D$8:$DT$200,MATCH($B33,'Volume forecast'!$B$8:$B$200,0),MATCH(BK$4,'Volume forecast'!$D$5:$DT$5,0)),0)</f>
        <v>0</v>
      </c>
      <c r="BL33" s="119">
        <f>IFERROR(INDEX('Volume forecast'!$D$8:$DT$200,MATCH($B33,'Volume forecast'!$B$8:$B$200,0),MATCH(BL$4,'Volume forecast'!$D$5:$DT$5,0)),0)</f>
        <v>0</v>
      </c>
      <c r="BM33" s="119">
        <f>IFERROR(INDEX('Volume forecast'!$D$8:$DT$200,MATCH($B33,'Volume forecast'!$B$8:$B$200,0),MATCH(BM$4,'Volume forecast'!$D$5:$DT$5,0)),0)</f>
        <v>0</v>
      </c>
      <c r="BN33" s="119">
        <f>IFERROR(INDEX('Volume forecast'!$D$8:$DT$200,MATCH($B33,'Volume forecast'!$B$8:$B$200,0),MATCH(BN$4,'Volume forecast'!$D$5:$DT$5,0)),0)</f>
        <v>0</v>
      </c>
      <c r="BO33" s="119">
        <f>IFERROR(INDEX('Volume forecast'!$D$8:$DT$200,MATCH($B33,'Volume forecast'!$B$8:$B$200,0),MATCH(BO$4,'Volume forecast'!$D$5:$DT$5,0)),0)</f>
        <v>0</v>
      </c>
      <c r="BP33" s="119">
        <f>IFERROR(INDEX('Volume forecast'!$D$8:$DT$200,MATCH($B33,'Volume forecast'!$B$8:$B$200,0),MATCH(BP$4,'Volume forecast'!$D$5:$DT$5,0)),0)</f>
        <v>0</v>
      </c>
      <c r="BQ33" s="119">
        <f>IFERROR(INDEX('Volume forecast'!$D$8:$DT$200,MATCH($B33,'Volume forecast'!$B$8:$B$200,0),MATCH(BQ$4,'Volume forecast'!$D$5:$DT$5,0)),0)</f>
        <v>0</v>
      </c>
      <c r="BR33" s="119">
        <f>IFERROR(INDEX('Volume forecast'!$D$8:$DT$200,MATCH($B33,'Volume forecast'!$B$8:$B$200,0),MATCH(BR$4,'Volume forecast'!$D$5:$DT$5,0)),0)</f>
        <v>0</v>
      </c>
      <c r="BS33" s="119">
        <f>IFERROR(INDEX('Volume forecast'!$D$8:$DT$200,MATCH($B33,'Volume forecast'!$B$8:$B$200,0),MATCH(BS$4,'Volume forecast'!$D$5:$DT$5,0)),0)</f>
        <v>0</v>
      </c>
      <c r="BT33" s="138">
        <f>IFERROR(INDEX('Volume forecast'!$D$8:$DT$200,MATCH($B33,'Volume forecast'!$B$8:$B$200,0),MATCH(BT$4,'Volume forecast'!$D$5:$DT$5,0)),0)</f>
        <v>0</v>
      </c>
      <c r="BU33" s="120">
        <f>IFERROR(INDEX('Volume forecast'!$D$8:$DT$200,MATCH($B33,'Volume forecast'!$B$8:$B$200,0),MATCH(BU$4,'Volume forecast'!$D$5:$DT$5,0)),0)</f>
        <v>0</v>
      </c>
      <c r="BV33" s="119">
        <f>IFERROR(INDEX('Volume forecast'!$D$8:$DT$200,MATCH($B33,'Volume forecast'!$B$8:$B$200,0),MATCH(BV$4,'Volume forecast'!$D$5:$DT$5,0)),0)</f>
        <v>0</v>
      </c>
      <c r="BW33" s="119">
        <f>IFERROR(INDEX('Volume forecast'!$D$8:$DT$200,MATCH($B33,'Volume forecast'!$B$8:$B$200,0),MATCH(BW$4,'Volume forecast'!$D$5:$DT$5,0)),0)</f>
        <v>0</v>
      </c>
      <c r="BX33" s="119">
        <f>IFERROR(INDEX('Volume forecast'!$D$8:$DT$200,MATCH($B33,'Volume forecast'!$B$8:$B$200,0),MATCH(BX$4,'Volume forecast'!$D$5:$DT$5,0)),0)</f>
        <v>0</v>
      </c>
      <c r="BY33" s="119">
        <f>IFERROR(INDEX('Volume forecast'!$D$8:$DT$200,MATCH($B33,'Volume forecast'!$B$8:$B$200,0),MATCH(BY$4,'Volume forecast'!$D$5:$DT$5,0)),0)</f>
        <v>0</v>
      </c>
      <c r="BZ33" s="119">
        <f>IFERROR(INDEX('Volume forecast'!$D$8:$DT$200,MATCH($B33,'Volume forecast'!$B$8:$B$200,0),MATCH(BZ$4,'Volume forecast'!$D$5:$DT$5,0)),0)</f>
        <v>0</v>
      </c>
      <c r="CA33" s="119">
        <f>IFERROR(INDEX('Volume forecast'!$D$8:$DT$200,MATCH($B33,'Volume forecast'!$B$8:$B$200,0),MATCH(CA$4,'Volume forecast'!$D$5:$DT$5,0)),0)</f>
        <v>0</v>
      </c>
      <c r="CB33" s="119">
        <f>IFERROR(INDEX('Volume forecast'!$D$8:$DT$200,MATCH($B33,'Volume forecast'!$B$8:$B$200,0),MATCH(CB$4,'Volume forecast'!$D$5:$DT$5,0)),0)</f>
        <v>0</v>
      </c>
      <c r="CC33" s="119">
        <f>IFERROR(INDEX('Volume forecast'!$D$8:$DT$200,MATCH($B33,'Volume forecast'!$B$8:$B$200,0),MATCH(CC$4,'Volume forecast'!$D$5:$DT$5,0)),0)</f>
        <v>0</v>
      </c>
      <c r="CD33" s="119">
        <f>IFERROR(INDEX('Volume forecast'!$D$8:$DT$200,MATCH($B33,'Volume forecast'!$B$8:$B$200,0),MATCH(CD$4,'Volume forecast'!$D$5:$DT$5,0)),0)</f>
        <v>0</v>
      </c>
      <c r="CE33" s="119">
        <f>IFERROR(INDEX('Volume forecast'!$D$8:$DT$200,MATCH($B33,'Volume forecast'!$B$8:$B$200,0),MATCH(CE$4,'Volume forecast'!$D$5:$DT$5,0)),0)</f>
        <v>0</v>
      </c>
      <c r="CF33" s="119">
        <f>IFERROR(INDEX('Volume forecast'!$D$8:$DT$200,MATCH($B33,'Volume forecast'!$B$8:$B$200,0),MATCH(CF$4,'Volume forecast'!$D$5:$DT$5,0)),0)</f>
        <v>0</v>
      </c>
      <c r="CG33" s="119">
        <f>IFERROR(INDEX('Volume forecast'!$D$8:$DT$200,MATCH($B33,'Volume forecast'!$B$8:$B$200,0),MATCH(CG$4,'Volume forecast'!$D$5:$DT$5,0)),0)</f>
        <v>0</v>
      </c>
      <c r="CH33" s="119">
        <f>IFERROR(INDEX('Volume forecast'!$D$8:$DT$200,MATCH($B33,'Volume forecast'!$B$8:$B$200,0),MATCH(CH$4,'Volume forecast'!$D$5:$DT$5,0)),0)</f>
        <v>0</v>
      </c>
      <c r="CI33" s="119">
        <f>IFERROR(INDEX('Volume forecast'!$D$8:$DT$200,MATCH($B33,'Volume forecast'!$B$8:$B$200,0),MATCH(CI$4,'Volume forecast'!$D$5:$DT$5,0)),0)</f>
        <v>0</v>
      </c>
      <c r="CJ33" s="119">
        <f>IFERROR(INDEX('Volume forecast'!$D$8:$DT$200,MATCH($B33,'Volume forecast'!$B$8:$B$200,0),MATCH(CJ$4,'Volume forecast'!$D$5:$DT$5,0)),0)</f>
        <v>0</v>
      </c>
      <c r="CK33" s="138">
        <f>IFERROR(INDEX('Volume forecast'!$D$8:$DT$200,MATCH($B33,'Volume forecast'!$B$8:$B$200,0),MATCH(CK$4,'Volume forecast'!$D$5:$DT$5,0)),0)</f>
        <v>0</v>
      </c>
      <c r="CL33" s="120">
        <f>IFERROR(INDEX('Volume forecast'!$D$8:$DT$200,MATCH($B33,'Volume forecast'!$B$8:$B$200,0),MATCH(CL$4,'Volume forecast'!$D$5:$DT$5,0)),0)</f>
        <v>0</v>
      </c>
      <c r="CM33" s="119">
        <f>IFERROR(INDEX('Volume forecast'!$D$8:$DT$200,MATCH($B33,'Volume forecast'!$B$8:$B$200,0),MATCH(CM$4,'Volume forecast'!$D$5:$DT$5,0)),0)</f>
        <v>0</v>
      </c>
      <c r="CN33" s="119">
        <f>IFERROR(INDEX('Volume forecast'!$D$8:$DT$200,MATCH($B33,'Volume forecast'!$B$8:$B$200,0),MATCH(CN$4,'Volume forecast'!$D$5:$DT$5,0)),0)</f>
        <v>0</v>
      </c>
      <c r="CO33" s="119">
        <f>IFERROR(INDEX('Volume forecast'!$D$8:$DT$200,MATCH($B33,'Volume forecast'!$B$8:$B$200,0),MATCH(CO$4,'Volume forecast'!$D$5:$DT$5,0)),0)</f>
        <v>0</v>
      </c>
      <c r="CP33" s="119">
        <f>IFERROR(INDEX('Volume forecast'!$D$8:$DT$200,MATCH($B33,'Volume forecast'!$B$8:$B$200,0),MATCH(CP$4,'Volume forecast'!$D$5:$DT$5,0)),0)</f>
        <v>0</v>
      </c>
      <c r="CQ33" s="119">
        <f>IFERROR(INDEX('Volume forecast'!$D$8:$DT$200,MATCH($B33,'Volume forecast'!$B$8:$B$200,0),MATCH(CQ$4,'Volume forecast'!$D$5:$DT$5,0)),0)</f>
        <v>0</v>
      </c>
      <c r="CR33" s="119">
        <f>IFERROR(INDEX('Volume forecast'!$D$8:$DT$200,MATCH($B33,'Volume forecast'!$B$8:$B$200,0),MATCH(CR$4,'Volume forecast'!$D$5:$DT$5,0)),0)</f>
        <v>0</v>
      </c>
      <c r="CS33" s="119">
        <f>IFERROR(INDEX('Volume forecast'!$D$8:$DT$200,MATCH($B33,'Volume forecast'!$B$8:$B$200,0),MATCH(CS$4,'Volume forecast'!$D$5:$DT$5,0)),0)</f>
        <v>0</v>
      </c>
      <c r="CT33" s="119">
        <f>IFERROR(INDEX('Volume forecast'!$D$8:$DT$200,MATCH($B33,'Volume forecast'!$B$8:$B$200,0),MATCH(CT$4,'Volume forecast'!$D$5:$DT$5,0)),0)</f>
        <v>0</v>
      </c>
      <c r="CU33" s="119">
        <f>IFERROR(INDEX('Volume forecast'!$D$8:$DT$200,MATCH($B33,'Volume forecast'!$B$8:$B$200,0),MATCH(CU$4,'Volume forecast'!$D$5:$DT$5,0)),0)</f>
        <v>0</v>
      </c>
      <c r="CV33" s="119">
        <f>IFERROR(INDEX('Volume forecast'!$D$8:$DT$200,MATCH($B33,'Volume forecast'!$B$8:$B$200,0),MATCH(CV$4,'Volume forecast'!$D$5:$DT$5,0)),0)</f>
        <v>0</v>
      </c>
      <c r="CW33" s="119">
        <f>IFERROR(INDEX('Volume forecast'!$D$8:$DT$200,MATCH($B33,'Volume forecast'!$B$8:$B$200,0),MATCH(CW$4,'Volume forecast'!$D$5:$DT$5,0)),0)</f>
        <v>0</v>
      </c>
      <c r="CX33" s="119">
        <f>IFERROR(INDEX('Volume forecast'!$D$8:$DT$200,MATCH($B33,'Volume forecast'!$B$8:$B$200,0),MATCH(CX$4,'Volume forecast'!$D$5:$DT$5,0)),0)</f>
        <v>0</v>
      </c>
      <c r="CY33" s="119">
        <f>IFERROR(INDEX('Volume forecast'!$D$8:$DT$200,MATCH($B33,'Volume forecast'!$B$8:$B$200,0),MATCH(CY$4,'Volume forecast'!$D$5:$DT$5,0)),0)</f>
        <v>0</v>
      </c>
      <c r="CZ33" s="119">
        <f>IFERROR(INDEX('Volume forecast'!$D$8:$DT$200,MATCH($B33,'Volume forecast'!$B$8:$B$200,0),MATCH(CZ$4,'Volume forecast'!$D$5:$DT$5,0)),0)</f>
        <v>0</v>
      </c>
      <c r="DA33" s="119">
        <f>IFERROR(INDEX('Volume forecast'!$D$8:$DT$200,MATCH($B33,'Volume forecast'!$B$8:$B$200,0),MATCH(DA$4,'Volume forecast'!$D$5:$DT$5,0)),0)</f>
        <v>0</v>
      </c>
      <c r="DB33" s="138">
        <f>IFERROR(INDEX('Volume forecast'!$D$8:$DT$200,MATCH($B33,'Volume forecast'!$B$8:$B$200,0),MATCH(DB$4,'Volume forecast'!$D$5:$DT$5,0)),0)</f>
        <v>0</v>
      </c>
      <c r="DC33" s="120">
        <f>IFERROR(INDEX('Volume forecast'!$D$8:$DT$200,MATCH($B33,'Volume forecast'!$B$8:$B$200,0),MATCH(DC$4,'Volume forecast'!$D$5:$DT$5,0)),0)</f>
        <v>0</v>
      </c>
      <c r="DD33" s="119">
        <f>IFERROR(INDEX('Volume forecast'!$D$8:$DT$200,MATCH($B33,'Volume forecast'!$B$8:$B$200,0),MATCH(DD$4,'Volume forecast'!$D$5:$DT$5,0)),0)</f>
        <v>0</v>
      </c>
      <c r="DE33" s="119">
        <f>IFERROR(INDEX('Volume forecast'!$D$8:$DT$200,MATCH($B33,'Volume forecast'!$B$8:$B$200,0),MATCH(DE$4,'Volume forecast'!$D$5:$DT$5,0)),0)</f>
        <v>0</v>
      </c>
      <c r="DF33" s="119">
        <f>IFERROR(INDEX('Volume forecast'!$D$8:$DT$200,MATCH($B33,'Volume forecast'!$B$8:$B$200,0),MATCH(DF$4,'Volume forecast'!$D$5:$DT$5,0)),0)</f>
        <v>0</v>
      </c>
      <c r="DG33" s="119">
        <f>IFERROR(INDEX('Volume forecast'!$D$8:$DT$200,MATCH($B33,'Volume forecast'!$B$8:$B$200,0),MATCH(DG$4,'Volume forecast'!$D$5:$DT$5,0)),0)</f>
        <v>0</v>
      </c>
      <c r="DH33" s="119">
        <f>IFERROR(INDEX('Volume forecast'!$D$8:$DT$200,MATCH($B33,'Volume forecast'!$B$8:$B$200,0),MATCH(DH$4,'Volume forecast'!$D$5:$DT$5,0)),0)</f>
        <v>0</v>
      </c>
      <c r="DI33" s="119">
        <f>IFERROR(INDEX('Volume forecast'!$D$8:$DT$200,MATCH($B33,'Volume forecast'!$B$8:$B$200,0),MATCH(DI$4,'Volume forecast'!$D$5:$DT$5,0)),0)</f>
        <v>0</v>
      </c>
      <c r="DJ33" s="119">
        <f>IFERROR(INDEX('Volume forecast'!$D$8:$DT$200,MATCH($B33,'Volume forecast'!$B$8:$B$200,0),MATCH(DJ$4,'Volume forecast'!$D$5:$DT$5,0)),0)</f>
        <v>0</v>
      </c>
      <c r="DK33" s="119">
        <f>IFERROR(INDEX('Volume forecast'!$D$8:$DT$200,MATCH($B33,'Volume forecast'!$B$8:$B$200,0),MATCH(DK$4,'Volume forecast'!$D$5:$DT$5,0)),0)</f>
        <v>0</v>
      </c>
      <c r="DL33" s="119">
        <f>IFERROR(INDEX('Volume forecast'!$D$8:$DT$200,MATCH($B33,'Volume forecast'!$B$8:$B$200,0),MATCH(DL$4,'Volume forecast'!$D$5:$DT$5,0)),0)</f>
        <v>0</v>
      </c>
      <c r="DM33" s="119">
        <f>IFERROR(INDEX('Volume forecast'!$D$8:$DT$200,MATCH($B33,'Volume forecast'!$B$8:$B$200,0),MATCH(DM$4,'Volume forecast'!$D$5:$DT$5,0)),0)</f>
        <v>0</v>
      </c>
      <c r="DN33" s="119">
        <f>IFERROR(INDEX('Volume forecast'!$D$8:$DT$200,MATCH($B33,'Volume forecast'!$B$8:$B$200,0),MATCH(DN$4,'Volume forecast'!$D$5:$DT$5,0)),0)</f>
        <v>0</v>
      </c>
      <c r="DO33" s="119">
        <f>IFERROR(INDEX('Volume forecast'!$D$8:$DT$200,MATCH($B33,'Volume forecast'!$B$8:$B$200,0),MATCH(DO$4,'Volume forecast'!$D$5:$DT$5,0)),0)</f>
        <v>0</v>
      </c>
      <c r="DP33" s="119">
        <f>IFERROR(INDEX('Volume forecast'!$D$8:$DT$200,MATCH($B33,'Volume forecast'!$B$8:$B$200,0),MATCH(DP$4,'Volume forecast'!$D$5:$DT$5,0)),0)</f>
        <v>0</v>
      </c>
      <c r="DQ33" s="119">
        <f>IFERROR(INDEX('Volume forecast'!$D$8:$DT$200,MATCH($B33,'Volume forecast'!$B$8:$B$200,0),MATCH(DQ$4,'Volume forecast'!$D$5:$DT$5,0)),0)</f>
        <v>0</v>
      </c>
      <c r="DR33" s="119">
        <f>IFERROR(INDEX('Volume forecast'!$D$8:$DT$200,MATCH($B33,'Volume forecast'!$B$8:$B$200,0),MATCH(DR$4,'Volume forecast'!$D$5:$DT$5,0)),0)</f>
        <v>0</v>
      </c>
      <c r="DS33" s="138">
        <f>IFERROR(INDEX('Volume forecast'!$D$8:$DT$200,MATCH($B33,'Volume forecast'!$B$8:$B$200,0),MATCH(DS$4,'Volume forecast'!$D$5:$DT$5,0)),0)</f>
        <v>0</v>
      </c>
      <c r="DT33" s="120">
        <f>IFERROR(INDEX('Volume forecast'!$D$8:$DT$200,MATCH($B33,'Volume forecast'!$B$8:$B$200,0),MATCH(DT$4,'Volume forecast'!$D$5:$DT$5,0)),0)</f>
        <v>0</v>
      </c>
      <c r="DU33" s="119">
        <f>IFERROR(INDEX('Volume forecast'!$D$8:$DT$200,MATCH($B33,'Volume forecast'!$B$8:$B$200,0),MATCH(DU$4,'Volume forecast'!$D$5:$DT$5,0)),0)</f>
        <v>0</v>
      </c>
      <c r="DV33" s="119">
        <f>IFERROR(INDEX('Volume forecast'!$D$8:$DT$200,MATCH($B33,'Volume forecast'!$B$8:$B$200,0),MATCH(DV$4,'Volume forecast'!$D$5:$DT$5,0)),0)</f>
        <v>0</v>
      </c>
      <c r="DW33" s="119">
        <f>IFERROR(INDEX('Volume forecast'!$D$8:$DT$200,MATCH($B33,'Volume forecast'!$B$8:$B$200,0),MATCH(DW$4,'Volume forecast'!$D$5:$DT$5,0)),0)</f>
        <v>0</v>
      </c>
      <c r="DX33" s="119">
        <f>IFERROR(INDEX('Volume forecast'!$D$8:$DT$200,MATCH($B33,'Volume forecast'!$B$8:$B$200,0),MATCH(DX$4,'Volume forecast'!$D$5:$DT$5,0)),0)</f>
        <v>0</v>
      </c>
      <c r="DY33" s="119">
        <f>IFERROR(INDEX('Volume forecast'!$D$8:$DT$200,MATCH($B33,'Volume forecast'!$B$8:$B$200,0),MATCH(DY$4,'Volume forecast'!$D$5:$DT$5,0)),0)</f>
        <v>0</v>
      </c>
      <c r="DZ33" s="119">
        <f>IFERROR(INDEX('Volume forecast'!$D$8:$DT$200,MATCH($B33,'Volume forecast'!$B$8:$B$200,0),MATCH(DZ$4,'Volume forecast'!$D$5:$DT$5,0)),0)</f>
        <v>0</v>
      </c>
      <c r="EA33" s="119">
        <f>IFERROR(INDEX('Volume forecast'!$D$8:$DT$200,MATCH($B33,'Volume forecast'!$B$8:$B$200,0),MATCH(EA$4,'Volume forecast'!$D$5:$DT$5,0)),0)</f>
        <v>0</v>
      </c>
      <c r="EB33" s="119">
        <f>IFERROR(INDEX('Volume forecast'!$D$8:$DT$200,MATCH($B33,'Volume forecast'!$B$8:$B$200,0),MATCH(EB$4,'Volume forecast'!$D$5:$DT$5,0)),0)</f>
        <v>0</v>
      </c>
      <c r="EC33" s="119">
        <f>IFERROR(INDEX('Volume forecast'!$D$8:$DT$200,MATCH($B33,'Volume forecast'!$B$8:$B$200,0),MATCH(EC$4,'Volume forecast'!$D$5:$DT$5,0)),0)</f>
        <v>0</v>
      </c>
      <c r="ED33" s="119">
        <f>IFERROR(INDEX('Volume forecast'!$D$8:$DT$200,MATCH($B33,'Volume forecast'!$B$8:$B$200,0),MATCH(ED$4,'Volume forecast'!$D$5:$DT$5,0)),0)</f>
        <v>0</v>
      </c>
      <c r="EE33" s="119">
        <f>IFERROR(INDEX('Volume forecast'!$D$8:$DT$200,MATCH($B33,'Volume forecast'!$B$8:$B$200,0),MATCH(EE$4,'Volume forecast'!$D$5:$DT$5,0)),0)</f>
        <v>0</v>
      </c>
      <c r="EF33" s="119">
        <f>IFERROR(INDEX('Volume forecast'!$D$8:$DT$200,MATCH($B33,'Volume forecast'!$B$8:$B$200,0),MATCH(EF$4,'Volume forecast'!$D$5:$DT$5,0)),0)</f>
        <v>0</v>
      </c>
      <c r="EG33" s="119">
        <f>IFERROR(INDEX('Volume forecast'!$D$8:$DT$200,MATCH($B33,'Volume forecast'!$B$8:$B$200,0),MATCH(EG$4,'Volume forecast'!$D$5:$DT$5,0)),0)</f>
        <v>0</v>
      </c>
      <c r="EH33" s="119">
        <f>IFERROR(INDEX('Volume forecast'!$D$8:$DT$200,MATCH($B33,'Volume forecast'!$B$8:$B$200,0),MATCH(EH$4,'Volume forecast'!$D$5:$DT$5,0)),0)</f>
        <v>0</v>
      </c>
      <c r="EI33" s="119">
        <f>IFERROR(INDEX('Volume forecast'!$D$8:$DT$200,MATCH($B33,'Volume forecast'!$B$8:$B$200,0),MATCH(EI$4,'Volume forecast'!$D$5:$DT$5,0)),0)</f>
        <v>0</v>
      </c>
      <c r="EJ33" s="138">
        <f>IFERROR(INDEX('Volume forecast'!$D$8:$DT$200,MATCH($B33,'Volume forecast'!$B$8:$B$200,0),MATCH(EJ$4,'Volume forecast'!$D$5:$DT$5,0)),0)</f>
        <v>0</v>
      </c>
      <c r="EK33" s="120">
        <f>IFERROR(INDEX('Volume forecast'!$D$8:$DT$200,MATCH($B33,'Volume forecast'!$B$8:$B$200,0),MATCH(EK$4,'Volume forecast'!$D$5:$DT$5,0)),0)</f>
        <v>0</v>
      </c>
      <c r="EL33" s="119">
        <f>IFERROR(INDEX('Volume forecast'!$D$8:$DT$200,MATCH($B33,'Volume forecast'!$B$8:$B$200,0),MATCH(EL$4,'Volume forecast'!$D$5:$DT$5,0)),0)</f>
        <v>0</v>
      </c>
      <c r="EM33" s="119">
        <f>IFERROR(INDEX('Volume forecast'!$D$8:$DT$200,MATCH($B33,'Volume forecast'!$B$8:$B$200,0),MATCH(EM$4,'Volume forecast'!$D$5:$DT$5,0)),0)</f>
        <v>0</v>
      </c>
      <c r="EN33" s="119">
        <f>IFERROR(INDEX('Volume forecast'!$D$8:$DT$200,MATCH($B33,'Volume forecast'!$B$8:$B$200,0),MATCH(EN$4,'Volume forecast'!$D$5:$DT$5,0)),0)</f>
        <v>0</v>
      </c>
      <c r="EO33" s="119">
        <f>IFERROR(INDEX('Volume forecast'!$D$8:$DT$200,MATCH($B33,'Volume forecast'!$B$8:$B$200,0),MATCH(EO$4,'Volume forecast'!$D$5:$DT$5,0)),0)</f>
        <v>0</v>
      </c>
      <c r="EP33" s="119">
        <f>IFERROR(INDEX('Volume forecast'!$D$8:$DT$200,MATCH($B33,'Volume forecast'!$B$8:$B$200,0),MATCH(EP$4,'Volume forecast'!$D$5:$DT$5,0)),0)</f>
        <v>0</v>
      </c>
      <c r="EQ33" s="119">
        <f>IFERROR(INDEX('Volume forecast'!$D$8:$DT$200,MATCH($B33,'Volume forecast'!$B$8:$B$200,0),MATCH(EQ$4,'Volume forecast'!$D$5:$DT$5,0)),0)</f>
        <v>0</v>
      </c>
      <c r="ER33" s="119">
        <f>IFERROR(INDEX('Volume forecast'!$D$8:$DT$200,MATCH($B33,'Volume forecast'!$B$8:$B$200,0),MATCH(ER$4,'Volume forecast'!$D$5:$DT$5,0)),0)</f>
        <v>0</v>
      </c>
      <c r="ES33" s="119">
        <f>IFERROR(INDEX('Volume forecast'!$D$8:$DT$200,MATCH($B33,'Volume forecast'!$B$8:$B$200,0),MATCH(ES$4,'Volume forecast'!$D$5:$DT$5,0)),0)</f>
        <v>0</v>
      </c>
      <c r="ET33" s="119">
        <f>IFERROR(INDEX('Volume forecast'!$D$8:$DT$200,MATCH($B33,'Volume forecast'!$B$8:$B$200,0),MATCH(ET$4,'Volume forecast'!$D$5:$DT$5,0)),0)</f>
        <v>0</v>
      </c>
      <c r="EU33" s="119">
        <f>IFERROR(INDEX('Volume forecast'!$D$8:$DT$200,MATCH($B33,'Volume forecast'!$B$8:$B$200,0),MATCH(EU$4,'Volume forecast'!$D$5:$DT$5,0)),0)</f>
        <v>0</v>
      </c>
      <c r="EV33" s="119">
        <f>IFERROR(INDEX('Volume forecast'!$D$8:$DT$200,MATCH($B33,'Volume forecast'!$B$8:$B$200,0),MATCH(EV$4,'Volume forecast'!$D$5:$DT$5,0)),0)</f>
        <v>0</v>
      </c>
      <c r="EW33" s="119">
        <f>IFERROR(INDEX('Volume forecast'!$D$8:$DT$200,MATCH($B33,'Volume forecast'!$B$8:$B$200,0),MATCH(EW$4,'Volume forecast'!$D$5:$DT$5,0)),0)</f>
        <v>0</v>
      </c>
      <c r="EX33" s="119">
        <f>IFERROR(INDEX('Volume forecast'!$D$8:$DT$200,MATCH($B33,'Volume forecast'!$B$8:$B$200,0),MATCH(EX$4,'Volume forecast'!$D$5:$DT$5,0)),0)</f>
        <v>0</v>
      </c>
      <c r="EY33" s="119">
        <f>IFERROR(INDEX('Volume forecast'!$D$8:$DT$200,MATCH($B33,'Volume forecast'!$B$8:$B$200,0),MATCH(EY$4,'Volume forecast'!$D$5:$DT$5,0)),0)</f>
        <v>0</v>
      </c>
      <c r="EZ33" s="119">
        <f>IFERROR(INDEX('Volume forecast'!$D$8:$DT$200,MATCH($B33,'Volume forecast'!$B$8:$B$200,0),MATCH(EZ$4,'Volume forecast'!$D$5:$DT$5,0)),0)</f>
        <v>0</v>
      </c>
      <c r="FA33" s="138">
        <f>IFERROR(INDEX('Volume forecast'!$D$8:$DT$200,MATCH($B33,'Volume forecast'!$B$8:$B$200,0),MATCH(FA$4,'Volume forecast'!$D$5:$DT$5,0)),0)</f>
        <v>0</v>
      </c>
      <c r="FB33" s="120">
        <f>IFERROR(INDEX('Volume forecast'!$D$8:$DT$200,MATCH($B33,'Volume forecast'!$B$8:$B$200,0),MATCH(FB$4,'Volume forecast'!$D$5:$DT$5,0)),0)</f>
        <v>0</v>
      </c>
      <c r="FC33" s="119">
        <f>IFERROR(INDEX('Volume forecast'!$D$8:$DT$200,MATCH($B33,'Volume forecast'!$B$8:$B$200,0),MATCH(FC$4,'Volume forecast'!$D$5:$DT$5,0)),0)</f>
        <v>0</v>
      </c>
      <c r="FD33" s="119">
        <f>IFERROR(INDEX('Volume forecast'!$D$8:$DT$200,MATCH($B33,'Volume forecast'!$B$8:$B$200,0),MATCH(FD$4,'Volume forecast'!$D$5:$DT$5,0)),0)</f>
        <v>0</v>
      </c>
      <c r="FE33" s="119">
        <f>IFERROR(INDEX('Volume forecast'!$D$8:$DT$200,MATCH($B33,'Volume forecast'!$B$8:$B$200,0),MATCH(FE$4,'Volume forecast'!$D$5:$DT$5,0)),0)</f>
        <v>0</v>
      </c>
      <c r="FF33" s="119">
        <f>IFERROR(INDEX('Volume forecast'!$D$8:$DT$200,MATCH($B33,'Volume forecast'!$B$8:$B$200,0),MATCH(FF$4,'Volume forecast'!$D$5:$DT$5,0)),0)</f>
        <v>0</v>
      </c>
      <c r="FG33" s="119">
        <f>IFERROR(INDEX('Volume forecast'!$D$8:$DT$200,MATCH($B33,'Volume forecast'!$B$8:$B$200,0),MATCH(FG$4,'Volume forecast'!$D$5:$DT$5,0)),0)</f>
        <v>0</v>
      </c>
      <c r="FH33" s="119">
        <f>IFERROR(INDEX('Volume forecast'!$D$8:$DT$200,MATCH($B33,'Volume forecast'!$B$8:$B$200,0),MATCH(FH$4,'Volume forecast'!$D$5:$DT$5,0)),0)</f>
        <v>0</v>
      </c>
      <c r="FI33" s="119">
        <f>IFERROR(INDEX('Volume forecast'!$D$8:$DT$200,MATCH($B33,'Volume forecast'!$B$8:$B$200,0),MATCH(FI$4,'Volume forecast'!$D$5:$DT$5,0)),0)</f>
        <v>0</v>
      </c>
      <c r="FJ33" s="119">
        <f>IFERROR(INDEX('Volume forecast'!$D$8:$DT$200,MATCH($B33,'Volume forecast'!$B$8:$B$200,0),MATCH(FJ$4,'Volume forecast'!$D$5:$DT$5,0)),0)</f>
        <v>0</v>
      </c>
      <c r="FK33" s="119">
        <f>IFERROR(INDEX('Volume forecast'!$D$8:$DT$200,MATCH($B33,'Volume forecast'!$B$8:$B$200,0),MATCH(FK$4,'Volume forecast'!$D$5:$DT$5,0)),0)</f>
        <v>0</v>
      </c>
      <c r="FL33" s="119">
        <f>IFERROR(INDEX('Volume forecast'!$D$8:$DT$200,MATCH($B33,'Volume forecast'!$B$8:$B$200,0),MATCH(FL$4,'Volume forecast'!$D$5:$DT$5,0)),0)</f>
        <v>0</v>
      </c>
      <c r="FM33" s="119">
        <f>IFERROR(INDEX('Volume forecast'!$D$8:$DT$200,MATCH($B33,'Volume forecast'!$B$8:$B$200,0),MATCH(FM$4,'Volume forecast'!$D$5:$DT$5,0)),0)</f>
        <v>0</v>
      </c>
      <c r="FN33" s="119">
        <f>IFERROR(INDEX('Volume forecast'!$D$8:$DT$200,MATCH($B33,'Volume forecast'!$B$8:$B$200,0),MATCH(FN$4,'Volume forecast'!$D$5:$DT$5,0)),0)</f>
        <v>0</v>
      </c>
      <c r="FO33" s="119">
        <f>IFERROR(INDEX('Volume forecast'!$D$8:$DT$200,MATCH($B33,'Volume forecast'!$B$8:$B$200,0),MATCH(FO$4,'Volume forecast'!$D$5:$DT$5,0)),0)</f>
        <v>0</v>
      </c>
      <c r="FP33" s="119">
        <f>IFERROR(INDEX('Volume forecast'!$D$8:$DT$200,MATCH($B33,'Volume forecast'!$B$8:$B$200,0),MATCH(FP$4,'Volume forecast'!$D$5:$DT$5,0)),0)</f>
        <v>0</v>
      </c>
      <c r="FQ33" s="119">
        <f>IFERROR(INDEX('Volume forecast'!$D$8:$DT$200,MATCH($B33,'Volume forecast'!$B$8:$B$200,0),MATCH(FQ$4,'Volume forecast'!$D$5:$DT$5,0)),0)</f>
        <v>0</v>
      </c>
      <c r="FR33" s="138">
        <f>IFERROR(INDEX('Volume forecast'!$D$8:$DT$200,MATCH($B33,'Volume forecast'!$B$8:$B$200,0),MATCH(FR$4,'Volume forecast'!$D$5:$DT$5,0)),0)</f>
        <v>0</v>
      </c>
      <c r="FS33" s="83">
        <f t="shared" si="23"/>
        <v>0</v>
      </c>
      <c r="FT33" s="82">
        <f t="shared" si="7"/>
        <v>0</v>
      </c>
      <c r="FU33" s="82">
        <f t="shared" si="8"/>
        <v>0</v>
      </c>
      <c r="FV33" s="82">
        <f t="shared" si="9"/>
        <v>0</v>
      </c>
      <c r="FW33" s="82">
        <f t="shared" si="10"/>
        <v>0</v>
      </c>
      <c r="FX33" s="82">
        <f t="shared" si="11"/>
        <v>0</v>
      </c>
      <c r="FY33" s="82">
        <f t="shared" si="12"/>
        <v>0</v>
      </c>
      <c r="FZ33" s="82">
        <f t="shared" si="13"/>
        <v>0</v>
      </c>
      <c r="GA33" s="82">
        <f t="shared" si="14"/>
        <v>0</v>
      </c>
      <c r="GB33" s="82">
        <f t="shared" si="15"/>
        <v>0</v>
      </c>
      <c r="GC33" s="82">
        <f t="shared" si="16"/>
        <v>0</v>
      </c>
      <c r="GD33" s="82">
        <f t="shared" si="17"/>
        <v>0</v>
      </c>
      <c r="GE33" s="82">
        <f t="shared" si="18"/>
        <v>48484.703000000001</v>
      </c>
      <c r="GF33" s="82">
        <f t="shared" si="19"/>
        <v>50884.703000000001</v>
      </c>
      <c r="GG33" s="82">
        <f t="shared" si="20"/>
        <v>53284.703000000001</v>
      </c>
      <c r="GH33" s="82">
        <f t="shared" si="21"/>
        <v>55837.263830136988</v>
      </c>
      <c r="GI33" s="82">
        <f t="shared" si="22"/>
        <v>58084.703000000001</v>
      </c>
      <c r="GJ33" s="84">
        <f t="shared" si="24"/>
        <v>28</v>
      </c>
    </row>
    <row r="34" spans="1:199" ht="13" x14ac:dyDescent="0.3">
      <c r="A34" s="116" t="str">
        <f>IF(ISNUMBER(SEARCH("low",'Volume forecast'!$A35)),"LV",IF(ISNUMBER(SEARCH("high",'Volume forecast'!$A35)),"HV",IF(ISNUMBER(SEARCH("sub",'Volume forecast'!$A35)),"ST","Unmetered")))</f>
        <v>Unmetered</v>
      </c>
      <c r="B34" s="117" t="str">
        <f>'Volume forecast'!B35</f>
        <v>EA403</v>
      </c>
      <c r="C34" s="116" t="str">
        <f>'Volume forecast'!C35</f>
        <v>EnergyLight</v>
      </c>
      <c r="D34" s="118" t="s">
        <v>137</v>
      </c>
      <c r="E34" s="119">
        <f>IFERROR(INDEX('Volume forecast'!$D$8:$DT$200,MATCH($B34,'Volume forecast'!$B$8:$B$200,0),MATCH(E$4,'Volume forecast'!$D$5:$DT$5,0)),0)</f>
        <v>0</v>
      </c>
      <c r="F34" s="119">
        <f>IFERROR(INDEX('Volume forecast'!$D$8:$DT$200,MATCH($B34,'Volume forecast'!$B$8:$B$200,0),MATCH(F$4,'Volume forecast'!$D$5:$DT$5,0)),0)</f>
        <v>0</v>
      </c>
      <c r="G34" s="119">
        <f>IFERROR(INDEX('Volume forecast'!$D$8:$DT$200,MATCH($B34,'Volume forecast'!$B$8:$B$200,0),MATCH(G$4,'Volume forecast'!$D$5:$DT$5,0)),0)</f>
        <v>0</v>
      </c>
      <c r="H34" s="119">
        <f>IFERROR(INDEX('Volume forecast'!$D$8:$DT$200,MATCH($B34,'Volume forecast'!$B$8:$B$200,0),MATCH(H$4,'Volume forecast'!$D$5:$DT$5,0)),0)</f>
        <v>0</v>
      </c>
      <c r="I34" s="119">
        <f>IFERROR(INDEX('Volume forecast'!$D$8:$DT$200,MATCH($B34,'Volume forecast'!$B$8:$B$200,0),MATCH(I$4,'Volume forecast'!$D$5:$DT$5,0)),0)</f>
        <v>0</v>
      </c>
      <c r="J34" s="119">
        <f>IFERROR(INDEX('Volume forecast'!$D$8:$DT$200,MATCH($B34,'Volume forecast'!$B$8:$B$200,0),MATCH(J$4,'Volume forecast'!$D$5:$DT$5,0)),0)</f>
        <v>0</v>
      </c>
      <c r="K34" s="119">
        <f>IFERROR(INDEX('Volume forecast'!$D$8:$DT$200,MATCH($B34,'Volume forecast'!$B$8:$B$200,0),MATCH(K$4,'Volume forecast'!$D$5:$DT$5,0)),0)</f>
        <v>0</v>
      </c>
      <c r="L34" s="119">
        <f>IFERROR(INDEX('Volume forecast'!$D$8:$DT$200,MATCH($B34,'Volume forecast'!$B$8:$B$200,0),MATCH(L$4,'Volume forecast'!$D$5:$DT$5,0)),0)</f>
        <v>0</v>
      </c>
      <c r="M34" s="119">
        <f>IFERROR(INDEX('Volume forecast'!$D$8:$DT$200,MATCH($B34,'Volume forecast'!$B$8:$B$200,0),MATCH(M$4,'Volume forecast'!$D$5:$DT$5,0)),0)</f>
        <v>0</v>
      </c>
      <c r="N34" s="119">
        <f>IFERROR(INDEX('Volume forecast'!$D$8:$DT$200,MATCH($B34,'Volume forecast'!$B$8:$B$200,0),MATCH(N$4,'Volume forecast'!$D$5:$DT$5,0)),0)</f>
        <v>0</v>
      </c>
      <c r="O34" s="119">
        <f>IFERROR(INDEX('Volume forecast'!$D$8:$DT$200,MATCH($B34,'Volume forecast'!$B$8:$B$200,0),MATCH(O$4,'Volume forecast'!$D$5:$DT$5,0)),0)</f>
        <v>0</v>
      </c>
      <c r="P34" s="119">
        <f>IFERROR(INDEX('Volume forecast'!$D$8:$DT$200,MATCH($B34,'Volume forecast'!$B$8:$B$200,0),MATCH(P$4,'Volume forecast'!$D$5:$DT$5,0)),0)</f>
        <v>0</v>
      </c>
      <c r="Q34" s="119">
        <f>IFERROR(INDEX('Volume forecast'!$D$8:$DT$200,MATCH($B34,'Volume forecast'!$B$8:$B$200,0),MATCH(Q$4,'Volume forecast'!$D$5:$DT$5,0)),0)</f>
        <v>0</v>
      </c>
      <c r="R34" s="119">
        <f>IFERROR(INDEX('Volume forecast'!$D$8:$DT$200,MATCH($B34,'Volume forecast'!$B$8:$B$200,0),MATCH(R$4,'Volume forecast'!$D$5:$DT$5,0)),0)</f>
        <v>0</v>
      </c>
      <c r="S34" s="119">
        <f>IFERROR(INDEX('Volume forecast'!$D$8:$DT$200,MATCH($B34,'Volume forecast'!$B$8:$B$200,0),MATCH(S$4,'Volume forecast'!$D$5:$DT$5,0)),0)</f>
        <v>0</v>
      </c>
      <c r="T34" s="119">
        <f>IFERROR(INDEX('Volume forecast'!$D$8:$DT$200,MATCH($B34,'Volume forecast'!$B$8:$B$200,0),MATCH(T$4,'Volume forecast'!$D$5:$DT$5,0)),0)</f>
        <v>0</v>
      </c>
      <c r="U34" s="138">
        <f>IFERROR(INDEX('Volume forecast'!$D$8:$DT$200,MATCH($B34,'Volume forecast'!$B$8:$B$200,0),MATCH(U$4,'Volume forecast'!$D$5:$DT$5,0)),0)</f>
        <v>0</v>
      </c>
      <c r="V34" s="120">
        <f>IFERROR(INDEX('Volume forecast'!$D$8:$DT$200,MATCH($B34,'Volume forecast'!$B$8:$B$200,0),MATCH(V$4,'Volume forecast'!$D$5:$DT$5,0)),0)</f>
        <v>0</v>
      </c>
      <c r="W34" s="119">
        <f>IFERROR(INDEX('Volume forecast'!$D$8:$DT$200,MATCH($B34,'Volume forecast'!$B$8:$B$200,0),MATCH(W$4,'Volume forecast'!$D$5:$DT$5,0)),0)</f>
        <v>0</v>
      </c>
      <c r="X34" s="119">
        <f>IFERROR(INDEX('Volume forecast'!$D$8:$DT$200,MATCH($B34,'Volume forecast'!$B$8:$B$200,0),MATCH(X$4,'Volume forecast'!$D$5:$DT$5,0)),0)</f>
        <v>0</v>
      </c>
      <c r="Y34" s="119">
        <f>IFERROR(INDEX('Volume forecast'!$D$8:$DT$200,MATCH($B34,'Volume forecast'!$B$8:$B$200,0),MATCH(Y$4,'Volume forecast'!$D$5:$DT$5,0)),0)</f>
        <v>0</v>
      </c>
      <c r="Z34" s="119">
        <f>IFERROR(INDEX('Volume forecast'!$D$8:$DT$200,MATCH($B34,'Volume forecast'!$B$8:$B$200,0),MATCH(Z$4,'Volume forecast'!$D$5:$DT$5,0)),0)</f>
        <v>0</v>
      </c>
      <c r="AA34" s="119">
        <f>IFERROR(INDEX('Volume forecast'!$D$8:$DT$200,MATCH($B34,'Volume forecast'!$B$8:$B$200,0),MATCH(AA$4,'Volume forecast'!$D$5:$DT$5,0)),0)</f>
        <v>0</v>
      </c>
      <c r="AB34" s="119">
        <f>IFERROR(INDEX('Volume forecast'!$D$8:$DT$200,MATCH($B34,'Volume forecast'!$B$8:$B$200,0),MATCH(AB$4,'Volume forecast'!$D$5:$DT$5,0)),0)</f>
        <v>0</v>
      </c>
      <c r="AC34" s="119">
        <f>IFERROR(INDEX('Volume forecast'!$D$8:$DT$200,MATCH($B34,'Volume forecast'!$B$8:$B$200,0),MATCH(AC$4,'Volume forecast'!$D$5:$DT$5,0)),0)</f>
        <v>0</v>
      </c>
      <c r="AD34" s="119">
        <f>IFERROR(INDEX('Volume forecast'!$D$8:$DT$200,MATCH($B34,'Volume forecast'!$B$8:$B$200,0),MATCH(AD$4,'Volume forecast'!$D$5:$DT$5,0)),0)</f>
        <v>0</v>
      </c>
      <c r="AE34" s="119">
        <f>IFERROR(INDEX('Volume forecast'!$D$8:$DT$200,MATCH($B34,'Volume forecast'!$B$8:$B$200,0),MATCH(AE$4,'Volume forecast'!$D$5:$DT$5,0)),0)</f>
        <v>0</v>
      </c>
      <c r="AF34" s="119">
        <f>IFERROR(INDEX('Volume forecast'!$D$8:$DT$200,MATCH($B34,'Volume forecast'!$B$8:$B$200,0),MATCH(AF$4,'Volume forecast'!$D$5:$DT$5,0)),0)</f>
        <v>0</v>
      </c>
      <c r="AG34" s="119">
        <f>IFERROR(INDEX('Volume forecast'!$D$8:$DT$200,MATCH($B34,'Volume forecast'!$B$8:$B$200,0),MATCH(AG$4,'Volume forecast'!$D$5:$DT$5,0)),0)</f>
        <v>0</v>
      </c>
      <c r="AH34" s="119">
        <f>IFERROR(INDEX('Volume forecast'!$D$8:$DT$200,MATCH($B34,'Volume forecast'!$B$8:$B$200,0),MATCH(AH$4,'Volume forecast'!$D$5:$DT$5,0)),0)</f>
        <v>2752.6570821488804</v>
      </c>
      <c r="AI34" s="119">
        <f>IFERROR(INDEX('Volume forecast'!$D$8:$DT$200,MATCH($B34,'Volume forecast'!$B$8:$B$200,0),MATCH(AI$4,'Volume forecast'!$D$5:$DT$5,0)),0)</f>
        <v>2581.9317762145456</v>
      </c>
      <c r="AJ34" s="119">
        <f>IFERROR(INDEX('Volume forecast'!$D$8:$DT$200,MATCH($B34,'Volume forecast'!$B$8:$B$200,0),MATCH(AJ$4,'Volume forecast'!$D$5:$DT$5,0)),0)</f>
        <v>2421.7951957249429</v>
      </c>
      <c r="AK34" s="119">
        <f>IFERROR(INDEX('Volume forecast'!$D$8:$DT$200,MATCH($B34,'Volume forecast'!$B$8:$B$200,0),MATCH(AK$4,'Volume forecast'!$D$5:$DT$5,0)),0)</f>
        <v>2277.8141426271004</v>
      </c>
      <c r="AL34" s="138">
        <f>IFERROR(INDEX('Volume forecast'!$D$8:$DT$200,MATCH($B34,'Volume forecast'!$B$8:$B$200,0),MATCH(AL$4,'Volume forecast'!$D$5:$DT$5,0)),0)</f>
        <v>2130.7020071885563</v>
      </c>
      <c r="AM34" s="120">
        <f>IFERROR(INDEX('Volume forecast'!$D$8:$DT$200,MATCH($B34,'Volume forecast'!$B$8:$B$200,0),MATCH(AM$4,'Volume forecast'!$D$5:$DT$5,0)),0)</f>
        <v>0</v>
      </c>
      <c r="AN34" s="119">
        <f>IFERROR(INDEX('Volume forecast'!$D$8:$DT$200,MATCH($B34,'Volume forecast'!$B$8:$B$200,0),MATCH(AN$4,'Volume forecast'!$D$5:$DT$5,0)),0)</f>
        <v>0</v>
      </c>
      <c r="AO34" s="119">
        <f>IFERROR(INDEX('Volume forecast'!$D$8:$DT$200,MATCH($B34,'Volume forecast'!$B$8:$B$200,0),MATCH(AO$4,'Volume forecast'!$D$5:$DT$5,0)),0)</f>
        <v>0</v>
      </c>
      <c r="AP34" s="119">
        <f>IFERROR(INDEX('Volume forecast'!$D$8:$DT$200,MATCH($B34,'Volume forecast'!$B$8:$B$200,0),MATCH(AP$4,'Volume forecast'!$D$5:$DT$5,0)),0)</f>
        <v>0</v>
      </c>
      <c r="AQ34" s="119">
        <f>IFERROR(INDEX('Volume forecast'!$D$8:$DT$200,MATCH($B34,'Volume forecast'!$B$8:$B$200,0),MATCH(AQ$4,'Volume forecast'!$D$5:$DT$5,0)),0)</f>
        <v>0</v>
      </c>
      <c r="AR34" s="119">
        <f>IFERROR(INDEX('Volume forecast'!$D$8:$DT$200,MATCH($B34,'Volume forecast'!$B$8:$B$200,0),MATCH(AR$4,'Volume forecast'!$D$5:$DT$5,0)),0)</f>
        <v>0</v>
      </c>
      <c r="AS34" s="119">
        <f>IFERROR(INDEX('Volume forecast'!$D$8:$DT$200,MATCH($B34,'Volume forecast'!$B$8:$B$200,0),MATCH(AS$4,'Volume forecast'!$D$5:$DT$5,0)),0)</f>
        <v>0</v>
      </c>
      <c r="AT34" s="119">
        <f>IFERROR(INDEX('Volume forecast'!$D$8:$DT$200,MATCH($B34,'Volume forecast'!$B$8:$B$200,0),MATCH(AT$4,'Volume forecast'!$D$5:$DT$5,0)),0)</f>
        <v>0</v>
      </c>
      <c r="AU34" s="119">
        <f>IFERROR(INDEX('Volume forecast'!$D$8:$DT$200,MATCH($B34,'Volume forecast'!$B$8:$B$200,0),MATCH(AU$4,'Volume forecast'!$D$5:$DT$5,0)),0)</f>
        <v>0</v>
      </c>
      <c r="AV34" s="119">
        <f>IFERROR(INDEX('Volume forecast'!$D$8:$DT$200,MATCH($B34,'Volume forecast'!$B$8:$B$200,0),MATCH(AV$4,'Volume forecast'!$D$5:$DT$5,0)),0)</f>
        <v>0</v>
      </c>
      <c r="AW34" s="119">
        <f>IFERROR(INDEX('Volume forecast'!$D$8:$DT$200,MATCH($B34,'Volume forecast'!$B$8:$B$200,0),MATCH(AW$4,'Volume forecast'!$D$5:$DT$5,0)),0)</f>
        <v>0</v>
      </c>
      <c r="AX34" s="119">
        <f>IFERROR(INDEX('Volume forecast'!$D$8:$DT$200,MATCH($B34,'Volume forecast'!$B$8:$B$200,0),MATCH(AX$4,'Volume forecast'!$D$5:$DT$5,0)),0)</f>
        <v>0</v>
      </c>
      <c r="AY34" s="119">
        <f>IFERROR(INDEX('Volume forecast'!$D$8:$DT$200,MATCH($B34,'Volume forecast'!$B$8:$B$200,0),MATCH(AY$4,'Volume forecast'!$D$5:$DT$5,0)),0)</f>
        <v>0</v>
      </c>
      <c r="AZ34" s="119">
        <f>IFERROR(INDEX('Volume forecast'!$D$8:$DT$200,MATCH($B34,'Volume forecast'!$B$8:$B$200,0),MATCH(AZ$4,'Volume forecast'!$D$5:$DT$5,0)),0)</f>
        <v>0</v>
      </c>
      <c r="BA34" s="119">
        <f>IFERROR(INDEX('Volume forecast'!$D$8:$DT$200,MATCH($B34,'Volume forecast'!$B$8:$B$200,0),MATCH(BA$4,'Volume forecast'!$D$5:$DT$5,0)),0)</f>
        <v>0</v>
      </c>
      <c r="BB34" s="119">
        <f>IFERROR(INDEX('Volume forecast'!$D$8:$DT$200,MATCH($B34,'Volume forecast'!$B$8:$B$200,0),MATCH(BB$4,'Volume forecast'!$D$5:$DT$5,0)),0)</f>
        <v>0</v>
      </c>
      <c r="BC34" s="138">
        <f>IFERROR(INDEX('Volume forecast'!$D$8:$DT$200,MATCH($B34,'Volume forecast'!$B$8:$B$200,0),MATCH(BC$4,'Volume forecast'!$D$5:$DT$5,0)),0)</f>
        <v>0</v>
      </c>
      <c r="BD34" s="120">
        <f>IFERROR(INDEX('Volume forecast'!$D$8:$DT$200,MATCH($B34,'Volume forecast'!$B$8:$B$200,0),MATCH(BD$4,'Volume forecast'!$D$5:$DT$5,0)),0)</f>
        <v>0</v>
      </c>
      <c r="BE34" s="119">
        <f>IFERROR(INDEX('Volume forecast'!$D$8:$DT$200,MATCH($B34,'Volume forecast'!$B$8:$B$200,0),MATCH(BE$4,'Volume forecast'!$D$5:$DT$5,0)),0)</f>
        <v>0</v>
      </c>
      <c r="BF34" s="119">
        <f>IFERROR(INDEX('Volume forecast'!$D$8:$DT$200,MATCH($B34,'Volume forecast'!$B$8:$B$200,0),MATCH(BF$4,'Volume forecast'!$D$5:$DT$5,0)),0)</f>
        <v>0</v>
      </c>
      <c r="BG34" s="119">
        <f>IFERROR(INDEX('Volume forecast'!$D$8:$DT$200,MATCH($B34,'Volume forecast'!$B$8:$B$200,0),MATCH(BG$4,'Volume forecast'!$D$5:$DT$5,0)),0)</f>
        <v>0</v>
      </c>
      <c r="BH34" s="119">
        <f>IFERROR(INDEX('Volume forecast'!$D$8:$DT$200,MATCH($B34,'Volume forecast'!$B$8:$B$200,0),MATCH(BH$4,'Volume forecast'!$D$5:$DT$5,0)),0)</f>
        <v>0</v>
      </c>
      <c r="BI34" s="119">
        <f>IFERROR(INDEX('Volume forecast'!$D$8:$DT$200,MATCH($B34,'Volume forecast'!$B$8:$B$200,0),MATCH(BI$4,'Volume forecast'!$D$5:$DT$5,0)),0)</f>
        <v>0</v>
      </c>
      <c r="BJ34" s="119">
        <f>IFERROR(INDEX('Volume forecast'!$D$8:$DT$200,MATCH($B34,'Volume forecast'!$B$8:$B$200,0),MATCH(BJ$4,'Volume forecast'!$D$5:$DT$5,0)),0)</f>
        <v>0</v>
      </c>
      <c r="BK34" s="119">
        <f>IFERROR(INDEX('Volume forecast'!$D$8:$DT$200,MATCH($B34,'Volume forecast'!$B$8:$B$200,0),MATCH(BK$4,'Volume forecast'!$D$5:$DT$5,0)),0)</f>
        <v>0</v>
      </c>
      <c r="BL34" s="119">
        <f>IFERROR(INDEX('Volume forecast'!$D$8:$DT$200,MATCH($B34,'Volume forecast'!$B$8:$B$200,0),MATCH(BL$4,'Volume forecast'!$D$5:$DT$5,0)),0)</f>
        <v>0</v>
      </c>
      <c r="BM34" s="119">
        <f>IFERROR(INDEX('Volume forecast'!$D$8:$DT$200,MATCH($B34,'Volume forecast'!$B$8:$B$200,0),MATCH(BM$4,'Volume forecast'!$D$5:$DT$5,0)),0)</f>
        <v>0</v>
      </c>
      <c r="BN34" s="119">
        <f>IFERROR(INDEX('Volume forecast'!$D$8:$DT$200,MATCH($B34,'Volume forecast'!$B$8:$B$200,0),MATCH(BN$4,'Volume forecast'!$D$5:$DT$5,0)),0)</f>
        <v>0</v>
      </c>
      <c r="BO34" s="119">
        <f>IFERROR(INDEX('Volume forecast'!$D$8:$DT$200,MATCH($B34,'Volume forecast'!$B$8:$B$200,0),MATCH(BO$4,'Volume forecast'!$D$5:$DT$5,0)),0)</f>
        <v>0</v>
      </c>
      <c r="BP34" s="119">
        <f>IFERROR(INDEX('Volume forecast'!$D$8:$DT$200,MATCH($B34,'Volume forecast'!$B$8:$B$200,0),MATCH(BP$4,'Volume forecast'!$D$5:$DT$5,0)),0)</f>
        <v>0</v>
      </c>
      <c r="BQ34" s="119">
        <f>IFERROR(INDEX('Volume forecast'!$D$8:$DT$200,MATCH($B34,'Volume forecast'!$B$8:$B$200,0),MATCH(BQ$4,'Volume forecast'!$D$5:$DT$5,0)),0)</f>
        <v>0</v>
      </c>
      <c r="BR34" s="119">
        <f>IFERROR(INDEX('Volume forecast'!$D$8:$DT$200,MATCH($B34,'Volume forecast'!$B$8:$B$200,0),MATCH(BR$4,'Volume forecast'!$D$5:$DT$5,0)),0)</f>
        <v>0</v>
      </c>
      <c r="BS34" s="119">
        <f>IFERROR(INDEX('Volume forecast'!$D$8:$DT$200,MATCH($B34,'Volume forecast'!$B$8:$B$200,0),MATCH(BS$4,'Volume forecast'!$D$5:$DT$5,0)),0)</f>
        <v>0</v>
      </c>
      <c r="BT34" s="138">
        <f>IFERROR(INDEX('Volume forecast'!$D$8:$DT$200,MATCH($B34,'Volume forecast'!$B$8:$B$200,0),MATCH(BT$4,'Volume forecast'!$D$5:$DT$5,0)),0)</f>
        <v>0</v>
      </c>
      <c r="BU34" s="120">
        <f>IFERROR(INDEX('Volume forecast'!$D$8:$DT$200,MATCH($B34,'Volume forecast'!$B$8:$B$200,0),MATCH(BU$4,'Volume forecast'!$D$5:$DT$5,0)),0)</f>
        <v>0</v>
      </c>
      <c r="BV34" s="119">
        <f>IFERROR(INDEX('Volume forecast'!$D$8:$DT$200,MATCH($B34,'Volume forecast'!$B$8:$B$200,0),MATCH(BV$4,'Volume forecast'!$D$5:$DT$5,0)),0)</f>
        <v>0</v>
      </c>
      <c r="BW34" s="119">
        <f>IFERROR(INDEX('Volume forecast'!$D$8:$DT$200,MATCH($B34,'Volume forecast'!$B$8:$B$200,0),MATCH(BW$4,'Volume forecast'!$D$5:$DT$5,0)),0)</f>
        <v>0</v>
      </c>
      <c r="BX34" s="119">
        <f>IFERROR(INDEX('Volume forecast'!$D$8:$DT$200,MATCH($B34,'Volume forecast'!$B$8:$B$200,0),MATCH(BX$4,'Volume forecast'!$D$5:$DT$5,0)),0)</f>
        <v>0</v>
      </c>
      <c r="BY34" s="119">
        <f>IFERROR(INDEX('Volume forecast'!$D$8:$DT$200,MATCH($B34,'Volume forecast'!$B$8:$B$200,0),MATCH(BY$4,'Volume forecast'!$D$5:$DT$5,0)),0)</f>
        <v>0</v>
      </c>
      <c r="BZ34" s="119">
        <f>IFERROR(INDEX('Volume forecast'!$D$8:$DT$200,MATCH($B34,'Volume forecast'!$B$8:$B$200,0),MATCH(BZ$4,'Volume forecast'!$D$5:$DT$5,0)),0)</f>
        <v>0</v>
      </c>
      <c r="CA34" s="119">
        <f>IFERROR(INDEX('Volume forecast'!$D$8:$DT$200,MATCH($B34,'Volume forecast'!$B$8:$B$200,0),MATCH(CA$4,'Volume forecast'!$D$5:$DT$5,0)),0)</f>
        <v>0</v>
      </c>
      <c r="CB34" s="119">
        <f>IFERROR(INDEX('Volume forecast'!$D$8:$DT$200,MATCH($B34,'Volume forecast'!$B$8:$B$200,0),MATCH(CB$4,'Volume forecast'!$D$5:$DT$5,0)),0)</f>
        <v>0</v>
      </c>
      <c r="CC34" s="119">
        <f>IFERROR(INDEX('Volume forecast'!$D$8:$DT$200,MATCH($B34,'Volume forecast'!$B$8:$B$200,0),MATCH(CC$4,'Volume forecast'!$D$5:$DT$5,0)),0)</f>
        <v>0</v>
      </c>
      <c r="CD34" s="119">
        <f>IFERROR(INDEX('Volume forecast'!$D$8:$DT$200,MATCH($B34,'Volume forecast'!$B$8:$B$200,0),MATCH(CD$4,'Volume forecast'!$D$5:$DT$5,0)),0)</f>
        <v>0</v>
      </c>
      <c r="CE34" s="119">
        <f>IFERROR(INDEX('Volume forecast'!$D$8:$DT$200,MATCH($B34,'Volume forecast'!$B$8:$B$200,0),MATCH(CE$4,'Volume forecast'!$D$5:$DT$5,0)),0)</f>
        <v>0</v>
      </c>
      <c r="CF34" s="119">
        <f>IFERROR(INDEX('Volume forecast'!$D$8:$DT$200,MATCH($B34,'Volume forecast'!$B$8:$B$200,0),MATCH(CF$4,'Volume forecast'!$D$5:$DT$5,0)),0)</f>
        <v>0</v>
      </c>
      <c r="CG34" s="119">
        <f>IFERROR(INDEX('Volume forecast'!$D$8:$DT$200,MATCH($B34,'Volume forecast'!$B$8:$B$200,0),MATCH(CG$4,'Volume forecast'!$D$5:$DT$5,0)),0)</f>
        <v>0</v>
      </c>
      <c r="CH34" s="119">
        <f>IFERROR(INDEX('Volume forecast'!$D$8:$DT$200,MATCH($B34,'Volume forecast'!$B$8:$B$200,0),MATCH(CH$4,'Volume forecast'!$D$5:$DT$5,0)),0)</f>
        <v>0</v>
      </c>
      <c r="CI34" s="119">
        <f>IFERROR(INDEX('Volume forecast'!$D$8:$DT$200,MATCH($B34,'Volume forecast'!$B$8:$B$200,0),MATCH(CI$4,'Volume forecast'!$D$5:$DT$5,0)),0)</f>
        <v>0</v>
      </c>
      <c r="CJ34" s="119">
        <f>IFERROR(INDEX('Volume forecast'!$D$8:$DT$200,MATCH($B34,'Volume forecast'!$B$8:$B$200,0),MATCH(CJ$4,'Volume forecast'!$D$5:$DT$5,0)),0)</f>
        <v>0</v>
      </c>
      <c r="CK34" s="138">
        <f>IFERROR(INDEX('Volume forecast'!$D$8:$DT$200,MATCH($B34,'Volume forecast'!$B$8:$B$200,0),MATCH(CK$4,'Volume forecast'!$D$5:$DT$5,0)),0)</f>
        <v>0</v>
      </c>
      <c r="CL34" s="120">
        <f>IFERROR(INDEX('Volume forecast'!$D$8:$DT$200,MATCH($B34,'Volume forecast'!$B$8:$B$200,0),MATCH(CL$4,'Volume forecast'!$D$5:$DT$5,0)),0)</f>
        <v>0</v>
      </c>
      <c r="CM34" s="119">
        <f>IFERROR(INDEX('Volume forecast'!$D$8:$DT$200,MATCH($B34,'Volume forecast'!$B$8:$B$200,0),MATCH(CM$4,'Volume forecast'!$D$5:$DT$5,0)),0)</f>
        <v>0</v>
      </c>
      <c r="CN34" s="119">
        <f>IFERROR(INDEX('Volume forecast'!$D$8:$DT$200,MATCH($B34,'Volume forecast'!$B$8:$B$200,0),MATCH(CN$4,'Volume forecast'!$D$5:$DT$5,0)),0)</f>
        <v>0</v>
      </c>
      <c r="CO34" s="119">
        <f>IFERROR(INDEX('Volume forecast'!$D$8:$DT$200,MATCH($B34,'Volume forecast'!$B$8:$B$200,0),MATCH(CO$4,'Volume forecast'!$D$5:$DT$5,0)),0)</f>
        <v>0</v>
      </c>
      <c r="CP34" s="119">
        <f>IFERROR(INDEX('Volume forecast'!$D$8:$DT$200,MATCH($B34,'Volume forecast'!$B$8:$B$200,0),MATCH(CP$4,'Volume forecast'!$D$5:$DT$5,0)),0)</f>
        <v>0</v>
      </c>
      <c r="CQ34" s="119">
        <f>IFERROR(INDEX('Volume forecast'!$D$8:$DT$200,MATCH($B34,'Volume forecast'!$B$8:$B$200,0),MATCH(CQ$4,'Volume forecast'!$D$5:$DT$5,0)),0)</f>
        <v>0</v>
      </c>
      <c r="CR34" s="119">
        <f>IFERROR(INDEX('Volume forecast'!$D$8:$DT$200,MATCH($B34,'Volume forecast'!$B$8:$B$200,0),MATCH(CR$4,'Volume forecast'!$D$5:$DT$5,0)),0)</f>
        <v>0</v>
      </c>
      <c r="CS34" s="119">
        <f>IFERROR(INDEX('Volume forecast'!$D$8:$DT$200,MATCH($B34,'Volume forecast'!$B$8:$B$200,0),MATCH(CS$4,'Volume forecast'!$D$5:$DT$5,0)),0)</f>
        <v>0</v>
      </c>
      <c r="CT34" s="119">
        <f>IFERROR(INDEX('Volume forecast'!$D$8:$DT$200,MATCH($B34,'Volume forecast'!$B$8:$B$200,0),MATCH(CT$4,'Volume forecast'!$D$5:$DT$5,0)),0)</f>
        <v>0</v>
      </c>
      <c r="CU34" s="119">
        <f>IFERROR(INDEX('Volume forecast'!$D$8:$DT$200,MATCH($B34,'Volume forecast'!$B$8:$B$200,0),MATCH(CU$4,'Volume forecast'!$D$5:$DT$5,0)),0)</f>
        <v>0</v>
      </c>
      <c r="CV34" s="119">
        <f>IFERROR(INDEX('Volume forecast'!$D$8:$DT$200,MATCH($B34,'Volume forecast'!$B$8:$B$200,0),MATCH(CV$4,'Volume forecast'!$D$5:$DT$5,0)),0)</f>
        <v>0</v>
      </c>
      <c r="CW34" s="119">
        <f>IFERROR(INDEX('Volume forecast'!$D$8:$DT$200,MATCH($B34,'Volume forecast'!$B$8:$B$200,0),MATCH(CW$4,'Volume forecast'!$D$5:$DT$5,0)),0)</f>
        <v>0</v>
      </c>
      <c r="CX34" s="119">
        <f>IFERROR(INDEX('Volume forecast'!$D$8:$DT$200,MATCH($B34,'Volume forecast'!$B$8:$B$200,0),MATCH(CX$4,'Volume forecast'!$D$5:$DT$5,0)),0)</f>
        <v>0</v>
      </c>
      <c r="CY34" s="119">
        <f>IFERROR(INDEX('Volume forecast'!$D$8:$DT$200,MATCH($B34,'Volume forecast'!$B$8:$B$200,0),MATCH(CY$4,'Volume forecast'!$D$5:$DT$5,0)),0)</f>
        <v>0</v>
      </c>
      <c r="CZ34" s="119">
        <f>IFERROR(INDEX('Volume forecast'!$D$8:$DT$200,MATCH($B34,'Volume forecast'!$B$8:$B$200,0),MATCH(CZ$4,'Volume forecast'!$D$5:$DT$5,0)),0)</f>
        <v>0</v>
      </c>
      <c r="DA34" s="119">
        <f>IFERROR(INDEX('Volume forecast'!$D$8:$DT$200,MATCH($B34,'Volume forecast'!$B$8:$B$200,0),MATCH(DA$4,'Volume forecast'!$D$5:$DT$5,0)),0)</f>
        <v>0</v>
      </c>
      <c r="DB34" s="138">
        <f>IFERROR(INDEX('Volume forecast'!$D$8:$DT$200,MATCH($B34,'Volume forecast'!$B$8:$B$200,0),MATCH(DB$4,'Volume forecast'!$D$5:$DT$5,0)),0)</f>
        <v>0</v>
      </c>
      <c r="DC34" s="120">
        <f>IFERROR(INDEX('Volume forecast'!$D$8:$DT$200,MATCH($B34,'Volume forecast'!$B$8:$B$200,0),MATCH(DC$4,'Volume forecast'!$D$5:$DT$5,0)),0)</f>
        <v>0</v>
      </c>
      <c r="DD34" s="119">
        <f>IFERROR(INDEX('Volume forecast'!$D$8:$DT$200,MATCH($B34,'Volume forecast'!$B$8:$B$200,0),MATCH(DD$4,'Volume forecast'!$D$5:$DT$5,0)),0)</f>
        <v>0</v>
      </c>
      <c r="DE34" s="119">
        <f>IFERROR(INDEX('Volume forecast'!$D$8:$DT$200,MATCH($B34,'Volume forecast'!$B$8:$B$200,0),MATCH(DE$4,'Volume forecast'!$D$5:$DT$5,0)),0)</f>
        <v>0</v>
      </c>
      <c r="DF34" s="119">
        <f>IFERROR(INDEX('Volume forecast'!$D$8:$DT$200,MATCH($B34,'Volume forecast'!$B$8:$B$200,0),MATCH(DF$4,'Volume forecast'!$D$5:$DT$5,0)),0)</f>
        <v>0</v>
      </c>
      <c r="DG34" s="119">
        <f>IFERROR(INDEX('Volume forecast'!$D$8:$DT$200,MATCH($B34,'Volume forecast'!$B$8:$B$200,0),MATCH(DG$4,'Volume forecast'!$D$5:$DT$5,0)),0)</f>
        <v>0</v>
      </c>
      <c r="DH34" s="119">
        <f>IFERROR(INDEX('Volume forecast'!$D$8:$DT$200,MATCH($B34,'Volume forecast'!$B$8:$B$200,0),MATCH(DH$4,'Volume forecast'!$D$5:$DT$5,0)),0)</f>
        <v>0</v>
      </c>
      <c r="DI34" s="119">
        <f>IFERROR(INDEX('Volume forecast'!$D$8:$DT$200,MATCH($B34,'Volume forecast'!$B$8:$B$200,0),MATCH(DI$4,'Volume forecast'!$D$5:$DT$5,0)),0)</f>
        <v>0</v>
      </c>
      <c r="DJ34" s="119">
        <f>IFERROR(INDEX('Volume forecast'!$D$8:$DT$200,MATCH($B34,'Volume forecast'!$B$8:$B$200,0),MATCH(DJ$4,'Volume forecast'!$D$5:$DT$5,0)),0)</f>
        <v>0</v>
      </c>
      <c r="DK34" s="119">
        <f>IFERROR(INDEX('Volume forecast'!$D$8:$DT$200,MATCH($B34,'Volume forecast'!$B$8:$B$200,0),MATCH(DK$4,'Volume forecast'!$D$5:$DT$5,0)),0)</f>
        <v>0</v>
      </c>
      <c r="DL34" s="119">
        <f>IFERROR(INDEX('Volume forecast'!$D$8:$DT$200,MATCH($B34,'Volume forecast'!$B$8:$B$200,0),MATCH(DL$4,'Volume forecast'!$D$5:$DT$5,0)),0)</f>
        <v>0</v>
      </c>
      <c r="DM34" s="119">
        <f>IFERROR(INDEX('Volume forecast'!$D$8:$DT$200,MATCH($B34,'Volume forecast'!$B$8:$B$200,0),MATCH(DM$4,'Volume forecast'!$D$5:$DT$5,0)),0)</f>
        <v>0</v>
      </c>
      <c r="DN34" s="119">
        <f>IFERROR(INDEX('Volume forecast'!$D$8:$DT$200,MATCH($B34,'Volume forecast'!$B$8:$B$200,0),MATCH(DN$4,'Volume forecast'!$D$5:$DT$5,0)),0)</f>
        <v>0</v>
      </c>
      <c r="DO34" s="119">
        <f>IFERROR(INDEX('Volume forecast'!$D$8:$DT$200,MATCH($B34,'Volume forecast'!$B$8:$B$200,0),MATCH(DO$4,'Volume forecast'!$D$5:$DT$5,0)),0)</f>
        <v>0</v>
      </c>
      <c r="DP34" s="119">
        <f>IFERROR(INDEX('Volume forecast'!$D$8:$DT$200,MATCH($B34,'Volume forecast'!$B$8:$B$200,0),MATCH(DP$4,'Volume forecast'!$D$5:$DT$5,0)),0)</f>
        <v>0</v>
      </c>
      <c r="DQ34" s="119">
        <f>IFERROR(INDEX('Volume forecast'!$D$8:$DT$200,MATCH($B34,'Volume forecast'!$B$8:$B$200,0),MATCH(DQ$4,'Volume forecast'!$D$5:$DT$5,0)),0)</f>
        <v>0</v>
      </c>
      <c r="DR34" s="119">
        <f>IFERROR(INDEX('Volume forecast'!$D$8:$DT$200,MATCH($B34,'Volume forecast'!$B$8:$B$200,0),MATCH(DR$4,'Volume forecast'!$D$5:$DT$5,0)),0)</f>
        <v>0</v>
      </c>
      <c r="DS34" s="138">
        <f>IFERROR(INDEX('Volume forecast'!$D$8:$DT$200,MATCH($B34,'Volume forecast'!$B$8:$B$200,0),MATCH(DS$4,'Volume forecast'!$D$5:$DT$5,0)),0)</f>
        <v>0</v>
      </c>
      <c r="DT34" s="120">
        <f>IFERROR(INDEX('Volume forecast'!$D$8:$DT$200,MATCH($B34,'Volume forecast'!$B$8:$B$200,0),MATCH(DT$4,'Volume forecast'!$D$5:$DT$5,0)),0)</f>
        <v>0</v>
      </c>
      <c r="DU34" s="119">
        <f>IFERROR(INDEX('Volume forecast'!$D$8:$DT$200,MATCH($B34,'Volume forecast'!$B$8:$B$200,0),MATCH(DU$4,'Volume forecast'!$D$5:$DT$5,0)),0)</f>
        <v>0</v>
      </c>
      <c r="DV34" s="119">
        <f>IFERROR(INDEX('Volume forecast'!$D$8:$DT$200,MATCH($B34,'Volume forecast'!$B$8:$B$200,0),MATCH(DV$4,'Volume forecast'!$D$5:$DT$5,0)),0)</f>
        <v>0</v>
      </c>
      <c r="DW34" s="119">
        <f>IFERROR(INDEX('Volume forecast'!$D$8:$DT$200,MATCH($B34,'Volume forecast'!$B$8:$B$200,0),MATCH(DW$4,'Volume forecast'!$D$5:$DT$5,0)),0)</f>
        <v>0</v>
      </c>
      <c r="DX34" s="119">
        <f>IFERROR(INDEX('Volume forecast'!$D$8:$DT$200,MATCH($B34,'Volume forecast'!$B$8:$B$200,0),MATCH(DX$4,'Volume forecast'!$D$5:$DT$5,0)),0)</f>
        <v>0</v>
      </c>
      <c r="DY34" s="119">
        <f>IFERROR(INDEX('Volume forecast'!$D$8:$DT$200,MATCH($B34,'Volume forecast'!$B$8:$B$200,0),MATCH(DY$4,'Volume forecast'!$D$5:$DT$5,0)),0)</f>
        <v>0</v>
      </c>
      <c r="DZ34" s="119">
        <f>IFERROR(INDEX('Volume forecast'!$D$8:$DT$200,MATCH($B34,'Volume forecast'!$B$8:$B$200,0),MATCH(DZ$4,'Volume forecast'!$D$5:$DT$5,0)),0)</f>
        <v>0</v>
      </c>
      <c r="EA34" s="119">
        <f>IFERROR(INDEX('Volume forecast'!$D$8:$DT$200,MATCH($B34,'Volume forecast'!$B$8:$B$200,0),MATCH(EA$4,'Volume forecast'!$D$5:$DT$5,0)),0)</f>
        <v>0</v>
      </c>
      <c r="EB34" s="119">
        <f>IFERROR(INDEX('Volume forecast'!$D$8:$DT$200,MATCH($B34,'Volume forecast'!$B$8:$B$200,0),MATCH(EB$4,'Volume forecast'!$D$5:$DT$5,0)),0)</f>
        <v>0</v>
      </c>
      <c r="EC34" s="119">
        <f>IFERROR(INDEX('Volume forecast'!$D$8:$DT$200,MATCH($B34,'Volume forecast'!$B$8:$B$200,0),MATCH(EC$4,'Volume forecast'!$D$5:$DT$5,0)),0)</f>
        <v>0</v>
      </c>
      <c r="ED34" s="119">
        <f>IFERROR(INDEX('Volume forecast'!$D$8:$DT$200,MATCH($B34,'Volume forecast'!$B$8:$B$200,0),MATCH(ED$4,'Volume forecast'!$D$5:$DT$5,0)),0)</f>
        <v>0</v>
      </c>
      <c r="EE34" s="119">
        <f>IFERROR(INDEX('Volume forecast'!$D$8:$DT$200,MATCH($B34,'Volume forecast'!$B$8:$B$200,0),MATCH(EE$4,'Volume forecast'!$D$5:$DT$5,0)),0)</f>
        <v>0</v>
      </c>
      <c r="EF34" s="119">
        <f>IFERROR(INDEX('Volume forecast'!$D$8:$DT$200,MATCH($B34,'Volume forecast'!$B$8:$B$200,0),MATCH(EF$4,'Volume forecast'!$D$5:$DT$5,0)),0)</f>
        <v>0</v>
      </c>
      <c r="EG34" s="119">
        <f>IFERROR(INDEX('Volume forecast'!$D$8:$DT$200,MATCH($B34,'Volume forecast'!$B$8:$B$200,0),MATCH(EG$4,'Volume forecast'!$D$5:$DT$5,0)),0)</f>
        <v>0</v>
      </c>
      <c r="EH34" s="119">
        <f>IFERROR(INDEX('Volume forecast'!$D$8:$DT$200,MATCH($B34,'Volume forecast'!$B$8:$B$200,0),MATCH(EH$4,'Volume forecast'!$D$5:$DT$5,0)),0)</f>
        <v>0</v>
      </c>
      <c r="EI34" s="119">
        <f>IFERROR(INDEX('Volume forecast'!$D$8:$DT$200,MATCH($B34,'Volume forecast'!$B$8:$B$200,0),MATCH(EI$4,'Volume forecast'!$D$5:$DT$5,0)),0)</f>
        <v>0</v>
      </c>
      <c r="EJ34" s="138">
        <f>IFERROR(INDEX('Volume forecast'!$D$8:$DT$200,MATCH($B34,'Volume forecast'!$B$8:$B$200,0),MATCH(EJ$4,'Volume forecast'!$D$5:$DT$5,0)),0)</f>
        <v>0</v>
      </c>
      <c r="EK34" s="120">
        <f>IFERROR(INDEX('Volume forecast'!$D$8:$DT$200,MATCH($B34,'Volume forecast'!$B$8:$B$200,0),MATCH(EK$4,'Volume forecast'!$D$5:$DT$5,0)),0)</f>
        <v>0</v>
      </c>
      <c r="EL34" s="119">
        <f>IFERROR(INDEX('Volume forecast'!$D$8:$DT$200,MATCH($B34,'Volume forecast'!$B$8:$B$200,0),MATCH(EL$4,'Volume forecast'!$D$5:$DT$5,0)),0)</f>
        <v>0</v>
      </c>
      <c r="EM34" s="119">
        <f>IFERROR(INDEX('Volume forecast'!$D$8:$DT$200,MATCH($B34,'Volume forecast'!$B$8:$B$200,0),MATCH(EM$4,'Volume forecast'!$D$5:$DT$5,0)),0)</f>
        <v>0</v>
      </c>
      <c r="EN34" s="119">
        <f>IFERROR(INDEX('Volume forecast'!$D$8:$DT$200,MATCH($B34,'Volume forecast'!$B$8:$B$200,0),MATCH(EN$4,'Volume forecast'!$D$5:$DT$5,0)),0)</f>
        <v>0</v>
      </c>
      <c r="EO34" s="119">
        <f>IFERROR(INDEX('Volume forecast'!$D$8:$DT$200,MATCH($B34,'Volume forecast'!$B$8:$B$200,0),MATCH(EO$4,'Volume forecast'!$D$5:$DT$5,0)),0)</f>
        <v>0</v>
      </c>
      <c r="EP34" s="119">
        <f>IFERROR(INDEX('Volume forecast'!$D$8:$DT$200,MATCH($B34,'Volume forecast'!$B$8:$B$200,0),MATCH(EP$4,'Volume forecast'!$D$5:$DT$5,0)),0)</f>
        <v>0</v>
      </c>
      <c r="EQ34" s="119">
        <f>IFERROR(INDEX('Volume forecast'!$D$8:$DT$200,MATCH($B34,'Volume forecast'!$B$8:$B$200,0),MATCH(EQ$4,'Volume forecast'!$D$5:$DT$5,0)),0)</f>
        <v>0</v>
      </c>
      <c r="ER34" s="119">
        <f>IFERROR(INDEX('Volume forecast'!$D$8:$DT$200,MATCH($B34,'Volume forecast'!$B$8:$B$200,0),MATCH(ER$4,'Volume forecast'!$D$5:$DT$5,0)),0)</f>
        <v>0</v>
      </c>
      <c r="ES34" s="119">
        <f>IFERROR(INDEX('Volume forecast'!$D$8:$DT$200,MATCH($B34,'Volume forecast'!$B$8:$B$200,0),MATCH(ES$4,'Volume forecast'!$D$5:$DT$5,0)),0)</f>
        <v>0</v>
      </c>
      <c r="ET34" s="119">
        <f>IFERROR(INDEX('Volume forecast'!$D$8:$DT$200,MATCH($B34,'Volume forecast'!$B$8:$B$200,0),MATCH(ET$4,'Volume forecast'!$D$5:$DT$5,0)),0)</f>
        <v>0</v>
      </c>
      <c r="EU34" s="119">
        <f>IFERROR(INDEX('Volume forecast'!$D$8:$DT$200,MATCH($B34,'Volume forecast'!$B$8:$B$200,0),MATCH(EU$4,'Volume forecast'!$D$5:$DT$5,0)),0)</f>
        <v>0</v>
      </c>
      <c r="EV34" s="119">
        <f>IFERROR(INDEX('Volume forecast'!$D$8:$DT$200,MATCH($B34,'Volume forecast'!$B$8:$B$200,0),MATCH(EV$4,'Volume forecast'!$D$5:$DT$5,0)),0)</f>
        <v>0</v>
      </c>
      <c r="EW34" s="119">
        <f>IFERROR(INDEX('Volume forecast'!$D$8:$DT$200,MATCH($B34,'Volume forecast'!$B$8:$B$200,0),MATCH(EW$4,'Volume forecast'!$D$5:$DT$5,0)),0)</f>
        <v>0</v>
      </c>
      <c r="EX34" s="119">
        <f>IFERROR(INDEX('Volume forecast'!$D$8:$DT$200,MATCH($B34,'Volume forecast'!$B$8:$B$200,0),MATCH(EX$4,'Volume forecast'!$D$5:$DT$5,0)),0)</f>
        <v>0</v>
      </c>
      <c r="EY34" s="119">
        <f>IFERROR(INDEX('Volume forecast'!$D$8:$DT$200,MATCH($B34,'Volume forecast'!$B$8:$B$200,0),MATCH(EY$4,'Volume forecast'!$D$5:$DT$5,0)),0)</f>
        <v>0</v>
      </c>
      <c r="EZ34" s="119">
        <f>IFERROR(INDEX('Volume forecast'!$D$8:$DT$200,MATCH($B34,'Volume forecast'!$B$8:$B$200,0),MATCH(EZ$4,'Volume forecast'!$D$5:$DT$5,0)),0)</f>
        <v>0</v>
      </c>
      <c r="FA34" s="138">
        <f>IFERROR(INDEX('Volume forecast'!$D$8:$DT$200,MATCH($B34,'Volume forecast'!$B$8:$B$200,0),MATCH(FA$4,'Volume forecast'!$D$5:$DT$5,0)),0)</f>
        <v>0</v>
      </c>
      <c r="FB34" s="120">
        <f>IFERROR(INDEX('Volume forecast'!$D$8:$DT$200,MATCH($B34,'Volume forecast'!$B$8:$B$200,0),MATCH(FB$4,'Volume forecast'!$D$5:$DT$5,0)),0)</f>
        <v>0</v>
      </c>
      <c r="FC34" s="119">
        <f>IFERROR(INDEX('Volume forecast'!$D$8:$DT$200,MATCH($B34,'Volume forecast'!$B$8:$B$200,0),MATCH(FC$4,'Volume forecast'!$D$5:$DT$5,0)),0)</f>
        <v>0</v>
      </c>
      <c r="FD34" s="119">
        <f>IFERROR(INDEX('Volume forecast'!$D$8:$DT$200,MATCH($B34,'Volume forecast'!$B$8:$B$200,0),MATCH(FD$4,'Volume forecast'!$D$5:$DT$5,0)),0)</f>
        <v>0</v>
      </c>
      <c r="FE34" s="119">
        <f>IFERROR(INDEX('Volume forecast'!$D$8:$DT$200,MATCH($B34,'Volume forecast'!$B$8:$B$200,0),MATCH(FE$4,'Volume forecast'!$D$5:$DT$5,0)),0)</f>
        <v>0</v>
      </c>
      <c r="FF34" s="119">
        <f>IFERROR(INDEX('Volume forecast'!$D$8:$DT$200,MATCH($B34,'Volume forecast'!$B$8:$B$200,0),MATCH(FF$4,'Volume forecast'!$D$5:$DT$5,0)),0)</f>
        <v>0</v>
      </c>
      <c r="FG34" s="119">
        <f>IFERROR(INDEX('Volume forecast'!$D$8:$DT$200,MATCH($B34,'Volume forecast'!$B$8:$B$200,0),MATCH(FG$4,'Volume forecast'!$D$5:$DT$5,0)),0)</f>
        <v>0</v>
      </c>
      <c r="FH34" s="119">
        <f>IFERROR(INDEX('Volume forecast'!$D$8:$DT$200,MATCH($B34,'Volume forecast'!$B$8:$B$200,0),MATCH(FH$4,'Volume forecast'!$D$5:$DT$5,0)),0)</f>
        <v>0</v>
      </c>
      <c r="FI34" s="119">
        <f>IFERROR(INDEX('Volume forecast'!$D$8:$DT$200,MATCH($B34,'Volume forecast'!$B$8:$B$200,0),MATCH(FI$4,'Volume forecast'!$D$5:$DT$5,0)),0)</f>
        <v>0</v>
      </c>
      <c r="FJ34" s="119">
        <f>IFERROR(INDEX('Volume forecast'!$D$8:$DT$200,MATCH($B34,'Volume forecast'!$B$8:$B$200,0),MATCH(FJ$4,'Volume forecast'!$D$5:$DT$5,0)),0)</f>
        <v>0</v>
      </c>
      <c r="FK34" s="119">
        <f>IFERROR(INDEX('Volume forecast'!$D$8:$DT$200,MATCH($B34,'Volume forecast'!$B$8:$B$200,0),MATCH(FK$4,'Volume forecast'!$D$5:$DT$5,0)),0)</f>
        <v>0</v>
      </c>
      <c r="FL34" s="119">
        <f>IFERROR(INDEX('Volume forecast'!$D$8:$DT$200,MATCH($B34,'Volume forecast'!$B$8:$B$200,0),MATCH(FL$4,'Volume forecast'!$D$5:$DT$5,0)),0)</f>
        <v>0</v>
      </c>
      <c r="FM34" s="119">
        <f>IFERROR(INDEX('Volume forecast'!$D$8:$DT$200,MATCH($B34,'Volume forecast'!$B$8:$B$200,0),MATCH(FM$4,'Volume forecast'!$D$5:$DT$5,0)),0)</f>
        <v>0</v>
      </c>
      <c r="FN34" s="119">
        <f>IFERROR(INDEX('Volume forecast'!$D$8:$DT$200,MATCH($B34,'Volume forecast'!$B$8:$B$200,0),MATCH(FN$4,'Volume forecast'!$D$5:$DT$5,0)),0)</f>
        <v>0</v>
      </c>
      <c r="FO34" s="119">
        <f>IFERROR(INDEX('Volume forecast'!$D$8:$DT$200,MATCH($B34,'Volume forecast'!$B$8:$B$200,0),MATCH(FO$4,'Volume forecast'!$D$5:$DT$5,0)),0)</f>
        <v>0</v>
      </c>
      <c r="FP34" s="119">
        <f>IFERROR(INDEX('Volume forecast'!$D$8:$DT$200,MATCH($B34,'Volume forecast'!$B$8:$B$200,0),MATCH(FP$4,'Volume forecast'!$D$5:$DT$5,0)),0)</f>
        <v>0</v>
      </c>
      <c r="FQ34" s="119">
        <f>IFERROR(INDEX('Volume forecast'!$D$8:$DT$200,MATCH($B34,'Volume forecast'!$B$8:$B$200,0),MATCH(FQ$4,'Volume forecast'!$D$5:$DT$5,0)),0)</f>
        <v>0</v>
      </c>
      <c r="FR34" s="138">
        <f>IFERROR(INDEX('Volume forecast'!$D$8:$DT$200,MATCH($B34,'Volume forecast'!$B$8:$B$200,0),MATCH(FR$4,'Volume forecast'!$D$5:$DT$5,0)),0)</f>
        <v>0</v>
      </c>
      <c r="FS34" s="83">
        <f t="shared" si="23"/>
        <v>0</v>
      </c>
      <c r="FT34" s="82">
        <f t="shared" si="7"/>
        <v>0</v>
      </c>
      <c r="FU34" s="82">
        <f t="shared" si="8"/>
        <v>0</v>
      </c>
      <c r="FV34" s="82">
        <f t="shared" si="9"/>
        <v>0</v>
      </c>
      <c r="FW34" s="82">
        <f t="shared" si="10"/>
        <v>0</v>
      </c>
      <c r="FX34" s="82">
        <f t="shared" si="11"/>
        <v>0</v>
      </c>
      <c r="FY34" s="82">
        <f t="shared" si="12"/>
        <v>0</v>
      </c>
      <c r="FZ34" s="82">
        <f t="shared" si="13"/>
        <v>0</v>
      </c>
      <c r="GA34" s="82">
        <f t="shared" si="14"/>
        <v>0</v>
      </c>
      <c r="GB34" s="82">
        <f t="shared" si="15"/>
        <v>0</v>
      </c>
      <c r="GC34" s="82">
        <f t="shared" si="16"/>
        <v>0</v>
      </c>
      <c r="GD34" s="82">
        <f t="shared" si="17"/>
        <v>0</v>
      </c>
      <c r="GE34" s="82">
        <f t="shared" si="18"/>
        <v>2752.6570821488804</v>
      </c>
      <c r="GF34" s="82">
        <f t="shared" si="19"/>
        <v>2581.9317762145456</v>
      </c>
      <c r="GG34" s="82">
        <f t="shared" si="20"/>
        <v>2421.7951957249429</v>
      </c>
      <c r="GH34" s="82">
        <f t="shared" si="21"/>
        <v>2277.8141426271004</v>
      </c>
      <c r="GI34" s="82">
        <f t="shared" si="22"/>
        <v>2130.7020071885563</v>
      </c>
      <c r="GJ34" s="84">
        <f t="shared" si="24"/>
        <v>29</v>
      </c>
    </row>
    <row r="35" spans="1:199" s="88" customFormat="1" ht="13" x14ac:dyDescent="0.3">
      <c r="A35" s="169" t="str">
        <f>IF(ISNUMBER(SEARCH("low",'Volume forecast'!$A36)),"LV",IF(ISNUMBER(SEARCH("high",'Volume forecast'!$A36)),"HV",IF(ISNUMBER(SEARCH("sub",'Volume forecast'!$A36)),"ST","Unmetered")))</f>
        <v>LV</v>
      </c>
      <c r="B35" s="170" t="str">
        <f>'Volume forecast'!B36</f>
        <v>EA959</v>
      </c>
      <c r="C35" s="169" t="str">
        <f>'Volume forecast'!C36</f>
        <v>Two-way residential (load) trial</v>
      </c>
      <c r="D35" s="171" t="s">
        <v>137</v>
      </c>
      <c r="E35" s="167">
        <f>IFERROR(INDEX('Volume forecast'!$D$8:$DT$200,MATCH($B35,'Volume forecast'!$B$8:$B$200,0),MATCH(E$4,'Volume forecast'!$D$5:$DT$5,0)),0)</f>
        <v>0</v>
      </c>
      <c r="F35" s="167">
        <f>IFERROR(INDEX('Volume forecast'!$D$8:$DT$200,MATCH($B35,'Volume forecast'!$B$8:$B$200,0),MATCH(F$4,'Volume forecast'!$D$5:$DT$5,0)),0)</f>
        <v>0</v>
      </c>
      <c r="G35" s="167">
        <f>IFERROR(INDEX('Volume forecast'!$D$8:$DT$200,MATCH($B35,'Volume forecast'!$B$8:$B$200,0),MATCH(G$4,'Volume forecast'!$D$5:$DT$5,0)),0)</f>
        <v>0</v>
      </c>
      <c r="H35" s="167">
        <f>IFERROR(INDEX('Volume forecast'!$D$8:$DT$200,MATCH($B35,'Volume forecast'!$B$8:$B$200,0),MATCH(H$4,'Volume forecast'!$D$5:$DT$5,0)),0)</f>
        <v>0</v>
      </c>
      <c r="I35" s="167">
        <f>IFERROR(INDEX('Volume forecast'!$D$8:$DT$200,MATCH($B35,'Volume forecast'!$B$8:$B$200,0),MATCH(I$4,'Volume forecast'!$D$5:$DT$5,0)),0)</f>
        <v>0</v>
      </c>
      <c r="J35" s="167">
        <f>IFERROR(INDEX('Volume forecast'!$D$8:$DT$200,MATCH($B35,'Volume forecast'!$B$8:$B$200,0),MATCH(J$4,'Volume forecast'!$D$5:$DT$5,0)),0)</f>
        <v>0</v>
      </c>
      <c r="K35" s="167">
        <f>IFERROR(INDEX('Volume forecast'!$D$8:$DT$200,MATCH($B35,'Volume forecast'!$B$8:$B$200,0),MATCH(K$4,'Volume forecast'!$D$5:$DT$5,0)),0)</f>
        <v>0</v>
      </c>
      <c r="L35" s="167">
        <f>IFERROR(INDEX('Volume forecast'!$D$8:$DT$200,MATCH($B35,'Volume forecast'!$B$8:$B$200,0),MATCH(L$4,'Volume forecast'!$D$5:$DT$5,0)),0)</f>
        <v>0</v>
      </c>
      <c r="M35" s="167">
        <f>IFERROR(INDEX('Volume forecast'!$D$8:$DT$200,MATCH($B35,'Volume forecast'!$B$8:$B$200,0),MATCH(M$4,'Volume forecast'!$D$5:$DT$5,0)),0)</f>
        <v>0</v>
      </c>
      <c r="N35" s="167">
        <f>IFERROR(INDEX('Volume forecast'!$D$8:$DT$200,MATCH($B35,'Volume forecast'!$B$8:$B$200,0),MATCH(N$4,'Volume forecast'!$D$5:$DT$5,0)),0)</f>
        <v>0</v>
      </c>
      <c r="O35" s="167">
        <f>IFERROR(INDEX('Volume forecast'!$D$8:$DT$200,MATCH($B35,'Volume forecast'!$B$8:$B$200,0),MATCH(O$4,'Volume forecast'!$D$5:$DT$5,0)),0)</f>
        <v>0</v>
      </c>
      <c r="P35" s="167">
        <f>IFERROR(INDEX('Volume forecast'!$D$8:$DT$200,MATCH($B35,'Volume forecast'!$B$8:$B$200,0),MATCH(P$4,'Volume forecast'!$D$5:$DT$5,0)),0)</f>
        <v>0</v>
      </c>
      <c r="Q35" s="167">
        <f>IFERROR(INDEX('Volume forecast'!$D$8:$DT$200,MATCH($B35,'Volume forecast'!$B$8:$B$200,0),MATCH(Q$4,'Volume forecast'!$D$5:$DT$5,0)),0)</f>
        <v>4000</v>
      </c>
      <c r="R35" s="167">
        <f>IFERROR(INDEX('Volume forecast'!$D$8:$DT$200,MATCH($B35,'Volume forecast'!$B$8:$B$200,0),MATCH(R$4,'Volume forecast'!$D$5:$DT$5,0)),0)</f>
        <v>4000</v>
      </c>
      <c r="S35" s="167">
        <f>IFERROR(INDEX('Volume forecast'!$D$8:$DT$200,MATCH($B35,'Volume forecast'!$B$8:$B$200,0),MATCH(S$4,'Volume forecast'!$D$5:$DT$5,0)),0)</f>
        <v>4000</v>
      </c>
      <c r="T35" s="167">
        <f>IFERROR(INDEX('Volume forecast'!$D$8:$DT$200,MATCH($B35,'Volume forecast'!$B$8:$B$200,0),MATCH(T$4,'Volume forecast'!$D$5:$DT$5,0)),0)</f>
        <v>4000</v>
      </c>
      <c r="U35" s="168">
        <f>IFERROR(INDEX('Volume forecast'!$D$8:$DT$200,MATCH($B35,'Volume forecast'!$B$8:$B$200,0),MATCH(U$4,'Volume forecast'!$D$5:$DT$5,0)),0)</f>
        <v>4000</v>
      </c>
      <c r="V35" s="172">
        <f>IFERROR(INDEX('Volume forecast'!$D$8:$DT$200,MATCH($B35,'Volume forecast'!$B$8:$B$200,0),MATCH(V$4,'Volume forecast'!$D$5:$DT$5,0)),0)</f>
        <v>0</v>
      </c>
      <c r="W35" s="167">
        <f>IFERROR(INDEX('Volume forecast'!$D$8:$DT$200,MATCH($B35,'Volume forecast'!$B$8:$B$200,0),MATCH(W$4,'Volume forecast'!$D$5:$DT$5,0)),0)</f>
        <v>0</v>
      </c>
      <c r="X35" s="167">
        <f>IFERROR(INDEX('Volume forecast'!$D$8:$DT$200,MATCH($B35,'Volume forecast'!$B$8:$B$200,0),MATCH(X$4,'Volume forecast'!$D$5:$DT$5,0)),0)</f>
        <v>0</v>
      </c>
      <c r="Y35" s="167">
        <f>IFERROR(INDEX('Volume forecast'!$D$8:$DT$200,MATCH($B35,'Volume forecast'!$B$8:$B$200,0),MATCH(Y$4,'Volume forecast'!$D$5:$DT$5,0)),0)</f>
        <v>0</v>
      </c>
      <c r="Z35" s="167">
        <f>IFERROR(INDEX('Volume forecast'!$D$8:$DT$200,MATCH($B35,'Volume forecast'!$B$8:$B$200,0),MATCH(Z$4,'Volume forecast'!$D$5:$DT$5,0)),0)</f>
        <v>0</v>
      </c>
      <c r="AA35" s="167">
        <f>IFERROR(INDEX('Volume forecast'!$D$8:$DT$200,MATCH($B35,'Volume forecast'!$B$8:$B$200,0),MATCH(AA$4,'Volume forecast'!$D$5:$DT$5,0)),0)</f>
        <v>0</v>
      </c>
      <c r="AB35" s="167">
        <f>IFERROR(INDEX('Volume forecast'!$D$8:$DT$200,MATCH($B35,'Volume forecast'!$B$8:$B$200,0),MATCH(AB$4,'Volume forecast'!$D$5:$DT$5,0)),0)</f>
        <v>0</v>
      </c>
      <c r="AC35" s="167">
        <f>IFERROR(INDEX('Volume forecast'!$D$8:$DT$200,MATCH($B35,'Volume forecast'!$B$8:$B$200,0),MATCH(AC$4,'Volume forecast'!$D$5:$DT$5,0)),0)</f>
        <v>0</v>
      </c>
      <c r="AD35" s="167">
        <f>IFERROR(INDEX('Volume forecast'!$D$8:$DT$200,MATCH($B35,'Volume forecast'!$B$8:$B$200,0),MATCH(AD$4,'Volume forecast'!$D$5:$DT$5,0)),0)</f>
        <v>0</v>
      </c>
      <c r="AE35" s="167">
        <f>IFERROR(INDEX('Volume forecast'!$D$8:$DT$200,MATCH($B35,'Volume forecast'!$B$8:$B$200,0),MATCH(AE$4,'Volume forecast'!$D$5:$DT$5,0)),0)</f>
        <v>0</v>
      </c>
      <c r="AF35" s="167">
        <f>IFERROR(INDEX('Volume forecast'!$D$8:$DT$200,MATCH($B35,'Volume forecast'!$B$8:$B$200,0),MATCH(AF$4,'Volume forecast'!$D$5:$DT$5,0)),0)</f>
        <v>0</v>
      </c>
      <c r="AG35" s="167">
        <f>IFERROR(INDEX('Volume forecast'!$D$8:$DT$200,MATCH($B35,'Volume forecast'!$B$8:$B$200,0),MATCH(AG$4,'Volume forecast'!$D$5:$DT$5,0)),0)</f>
        <v>0</v>
      </c>
      <c r="AH35" s="167">
        <f>IFERROR(INDEX('Volume forecast'!$D$8:$DT$200,MATCH($B35,'Volume forecast'!$B$8:$B$200,0),MATCH(AH$4,'Volume forecast'!$D$5:$DT$5,0)),0)</f>
        <v>6406.0383684604067</v>
      </c>
      <c r="AI35" s="167">
        <f>IFERROR(INDEX('Volume forecast'!$D$8:$DT$200,MATCH($B35,'Volume forecast'!$B$8:$B$200,0),MATCH(AI$4,'Volume forecast'!$D$5:$DT$5,0)),0)</f>
        <v>6461.1621089902383</v>
      </c>
      <c r="AJ35" s="167">
        <f>IFERROR(INDEX('Volume forecast'!$D$8:$DT$200,MATCH($B35,'Volume forecast'!$B$8:$B$200,0),MATCH(AJ$4,'Volume forecast'!$D$5:$DT$5,0)),0)</f>
        <v>6555.7963287256089</v>
      </c>
      <c r="AK35" s="167">
        <f>IFERROR(INDEX('Volume forecast'!$D$8:$DT$200,MATCH($B35,'Volume forecast'!$B$8:$B$200,0),MATCH(AK$4,'Volume forecast'!$D$5:$DT$5,0)),0)</f>
        <v>6722.7327286992695</v>
      </c>
      <c r="AL35" s="168">
        <f>IFERROR(INDEX('Volume forecast'!$D$8:$DT$200,MATCH($B35,'Volume forecast'!$B$8:$B$200,0),MATCH(AL$4,'Volume forecast'!$D$5:$DT$5,0)),0)</f>
        <v>6874.038899872603</v>
      </c>
      <c r="AM35" s="172">
        <f>IFERROR(INDEX('Volume forecast'!$D$8:$DT$200,MATCH($B35,'Volume forecast'!$B$8:$B$200,0),MATCH(AM$4,'Volume forecast'!$D$5:$DT$5,0)),0)</f>
        <v>0</v>
      </c>
      <c r="AN35" s="167">
        <f>IFERROR(INDEX('Volume forecast'!$D$8:$DT$200,MATCH($B35,'Volume forecast'!$B$8:$B$200,0),MATCH(AN$4,'Volume forecast'!$D$5:$DT$5,0)),0)</f>
        <v>0</v>
      </c>
      <c r="AO35" s="167">
        <f>IFERROR(INDEX('Volume forecast'!$D$8:$DT$200,MATCH($B35,'Volume forecast'!$B$8:$B$200,0),MATCH(AO$4,'Volume forecast'!$D$5:$DT$5,0)),0)</f>
        <v>0</v>
      </c>
      <c r="AP35" s="167">
        <f>IFERROR(INDEX('Volume forecast'!$D$8:$DT$200,MATCH($B35,'Volume forecast'!$B$8:$B$200,0),MATCH(AP$4,'Volume forecast'!$D$5:$DT$5,0)),0)</f>
        <v>0</v>
      </c>
      <c r="AQ35" s="167">
        <f>IFERROR(INDEX('Volume forecast'!$D$8:$DT$200,MATCH($B35,'Volume forecast'!$B$8:$B$200,0),MATCH(AQ$4,'Volume forecast'!$D$5:$DT$5,0)),0)</f>
        <v>0</v>
      </c>
      <c r="AR35" s="167">
        <f>IFERROR(INDEX('Volume forecast'!$D$8:$DT$200,MATCH($B35,'Volume forecast'!$B$8:$B$200,0),MATCH(AR$4,'Volume forecast'!$D$5:$DT$5,0)),0)</f>
        <v>0</v>
      </c>
      <c r="AS35" s="167">
        <f>IFERROR(INDEX('Volume forecast'!$D$8:$DT$200,MATCH($B35,'Volume forecast'!$B$8:$B$200,0),MATCH(AS$4,'Volume forecast'!$D$5:$DT$5,0)),0)</f>
        <v>0</v>
      </c>
      <c r="AT35" s="167">
        <f>IFERROR(INDEX('Volume forecast'!$D$8:$DT$200,MATCH($B35,'Volume forecast'!$B$8:$B$200,0),MATCH(AT$4,'Volume forecast'!$D$5:$DT$5,0)),0)</f>
        <v>0</v>
      </c>
      <c r="AU35" s="167">
        <f>IFERROR(INDEX('Volume forecast'!$D$8:$DT$200,MATCH($B35,'Volume forecast'!$B$8:$B$200,0),MATCH(AU$4,'Volume forecast'!$D$5:$DT$5,0)),0)</f>
        <v>0</v>
      </c>
      <c r="AV35" s="167">
        <f>IFERROR(INDEX('Volume forecast'!$D$8:$DT$200,MATCH($B35,'Volume forecast'!$B$8:$B$200,0),MATCH(AV$4,'Volume forecast'!$D$5:$DT$5,0)),0)</f>
        <v>0</v>
      </c>
      <c r="AW35" s="167">
        <f>IFERROR(INDEX('Volume forecast'!$D$8:$DT$200,MATCH($B35,'Volume forecast'!$B$8:$B$200,0),MATCH(AW$4,'Volume forecast'!$D$5:$DT$5,0)),0)</f>
        <v>0</v>
      </c>
      <c r="AX35" s="167">
        <f>IFERROR(INDEX('Volume forecast'!$D$8:$DT$200,MATCH($B35,'Volume forecast'!$B$8:$B$200,0),MATCH(AX$4,'Volume forecast'!$D$5:$DT$5,0)),0)</f>
        <v>0</v>
      </c>
      <c r="AY35" s="167">
        <f>IFERROR(INDEX('Volume forecast'!$D$8:$DT$200,MATCH($B35,'Volume forecast'!$B$8:$B$200,0),MATCH(AY$4,'Volume forecast'!$D$5:$DT$5,0)),0)</f>
        <v>0</v>
      </c>
      <c r="AZ35" s="167">
        <f>IFERROR(INDEX('Volume forecast'!$D$8:$DT$200,MATCH($B35,'Volume forecast'!$B$8:$B$200,0),MATCH(AZ$4,'Volume forecast'!$D$5:$DT$5,0)),0)</f>
        <v>0</v>
      </c>
      <c r="BA35" s="167">
        <f>IFERROR(INDEX('Volume forecast'!$D$8:$DT$200,MATCH($B35,'Volume forecast'!$B$8:$B$200,0),MATCH(BA$4,'Volume forecast'!$D$5:$DT$5,0)),0)</f>
        <v>0</v>
      </c>
      <c r="BB35" s="167">
        <f>IFERROR(INDEX('Volume forecast'!$D$8:$DT$200,MATCH($B35,'Volume forecast'!$B$8:$B$200,0),MATCH(BB$4,'Volume forecast'!$D$5:$DT$5,0)),0)</f>
        <v>0</v>
      </c>
      <c r="BC35" s="168">
        <f>IFERROR(INDEX('Volume forecast'!$D$8:$DT$200,MATCH($B35,'Volume forecast'!$B$8:$B$200,0),MATCH(BC$4,'Volume forecast'!$D$5:$DT$5,0)),0)</f>
        <v>0</v>
      </c>
      <c r="BD35" s="172">
        <f>IFERROR(INDEX('Volume forecast'!$D$8:$DT$200,MATCH($B35,'Volume forecast'!$B$8:$B$200,0),MATCH(BD$4,'Volume forecast'!$D$5:$DT$5,0)),0)</f>
        <v>0</v>
      </c>
      <c r="BE35" s="167">
        <f>IFERROR(INDEX('Volume forecast'!$D$8:$DT$200,MATCH($B35,'Volume forecast'!$B$8:$B$200,0),MATCH(BE$4,'Volume forecast'!$D$5:$DT$5,0)),0)</f>
        <v>0</v>
      </c>
      <c r="BF35" s="167">
        <f>IFERROR(INDEX('Volume forecast'!$D$8:$DT$200,MATCH($B35,'Volume forecast'!$B$8:$B$200,0),MATCH(BF$4,'Volume forecast'!$D$5:$DT$5,0)),0)</f>
        <v>0</v>
      </c>
      <c r="BG35" s="167">
        <f>IFERROR(INDEX('Volume forecast'!$D$8:$DT$200,MATCH($B35,'Volume forecast'!$B$8:$B$200,0),MATCH(BG$4,'Volume forecast'!$D$5:$DT$5,0)),0)</f>
        <v>0</v>
      </c>
      <c r="BH35" s="167">
        <f>IFERROR(INDEX('Volume forecast'!$D$8:$DT$200,MATCH($B35,'Volume forecast'!$B$8:$B$200,0),MATCH(BH$4,'Volume forecast'!$D$5:$DT$5,0)),0)</f>
        <v>0</v>
      </c>
      <c r="BI35" s="167">
        <f>IFERROR(INDEX('Volume forecast'!$D$8:$DT$200,MATCH($B35,'Volume forecast'!$B$8:$B$200,0),MATCH(BI$4,'Volume forecast'!$D$5:$DT$5,0)),0)</f>
        <v>0</v>
      </c>
      <c r="BJ35" s="167">
        <f>IFERROR(INDEX('Volume forecast'!$D$8:$DT$200,MATCH($B35,'Volume forecast'!$B$8:$B$200,0),MATCH(BJ$4,'Volume forecast'!$D$5:$DT$5,0)),0)</f>
        <v>0</v>
      </c>
      <c r="BK35" s="167">
        <f>IFERROR(INDEX('Volume forecast'!$D$8:$DT$200,MATCH($B35,'Volume forecast'!$B$8:$B$200,0),MATCH(BK$4,'Volume forecast'!$D$5:$DT$5,0)),0)</f>
        <v>0</v>
      </c>
      <c r="BL35" s="167">
        <f>IFERROR(INDEX('Volume forecast'!$D$8:$DT$200,MATCH($B35,'Volume forecast'!$B$8:$B$200,0),MATCH(BL$4,'Volume forecast'!$D$5:$DT$5,0)),0)</f>
        <v>0</v>
      </c>
      <c r="BM35" s="167">
        <f>IFERROR(INDEX('Volume forecast'!$D$8:$DT$200,MATCH($B35,'Volume forecast'!$B$8:$B$200,0),MATCH(BM$4,'Volume forecast'!$D$5:$DT$5,0)),0)</f>
        <v>0</v>
      </c>
      <c r="BN35" s="167">
        <f>IFERROR(INDEX('Volume forecast'!$D$8:$DT$200,MATCH($B35,'Volume forecast'!$B$8:$B$200,0),MATCH(BN$4,'Volume forecast'!$D$5:$DT$5,0)),0)</f>
        <v>0</v>
      </c>
      <c r="BO35" s="167">
        <f>IFERROR(INDEX('Volume forecast'!$D$8:$DT$200,MATCH($B35,'Volume forecast'!$B$8:$B$200,0),MATCH(BO$4,'Volume forecast'!$D$5:$DT$5,0)),0)</f>
        <v>0</v>
      </c>
      <c r="BP35" s="167">
        <f>IFERROR(INDEX('Volume forecast'!$D$8:$DT$200,MATCH($B35,'Volume forecast'!$B$8:$B$200,0),MATCH(BP$4,'Volume forecast'!$D$5:$DT$5,0)),0)</f>
        <v>16298.414057490712</v>
      </c>
      <c r="BQ35" s="167">
        <f>IFERROR(INDEX('Volume forecast'!$D$8:$DT$200,MATCH($B35,'Volume forecast'!$B$8:$B$200,0),MATCH(BQ$4,'Volume forecast'!$D$5:$DT$5,0)),0)</f>
        <v>16438.661351664941</v>
      </c>
      <c r="BR35" s="167">
        <f>IFERROR(INDEX('Volume forecast'!$D$8:$DT$200,MATCH($B35,'Volume forecast'!$B$8:$B$200,0),MATCH(BR$4,'Volume forecast'!$D$5:$DT$5,0)),0)</f>
        <v>16679.432263192484</v>
      </c>
      <c r="BS35" s="167">
        <f>IFERROR(INDEX('Volume forecast'!$D$8:$DT$200,MATCH($B35,'Volume forecast'!$B$8:$B$200,0),MATCH(BS$4,'Volume forecast'!$D$5:$DT$5,0)),0)</f>
        <v>17104.156314399115</v>
      </c>
      <c r="BT35" s="168">
        <f>IFERROR(INDEX('Volume forecast'!$D$8:$DT$200,MATCH($B35,'Volume forecast'!$B$8:$B$200,0),MATCH(BT$4,'Volume forecast'!$D$5:$DT$5,0)),0)</f>
        <v>17489.113519678736</v>
      </c>
      <c r="BU35" s="172">
        <f>IFERROR(INDEX('Volume forecast'!$D$8:$DT$200,MATCH($B35,'Volume forecast'!$B$8:$B$200,0),MATCH(BU$4,'Volume forecast'!$D$5:$DT$5,0)),0)</f>
        <v>0</v>
      </c>
      <c r="BV35" s="167">
        <f>IFERROR(INDEX('Volume forecast'!$D$8:$DT$200,MATCH($B35,'Volume forecast'!$B$8:$B$200,0),MATCH(BV$4,'Volume forecast'!$D$5:$DT$5,0)),0)</f>
        <v>0</v>
      </c>
      <c r="BW35" s="167">
        <f>IFERROR(INDEX('Volume forecast'!$D$8:$DT$200,MATCH($B35,'Volume forecast'!$B$8:$B$200,0),MATCH(BW$4,'Volume forecast'!$D$5:$DT$5,0)),0)</f>
        <v>0</v>
      </c>
      <c r="BX35" s="167">
        <f>IFERROR(INDEX('Volume forecast'!$D$8:$DT$200,MATCH($B35,'Volume forecast'!$B$8:$B$200,0),MATCH(BX$4,'Volume forecast'!$D$5:$DT$5,0)),0)</f>
        <v>0</v>
      </c>
      <c r="BY35" s="167">
        <f>IFERROR(INDEX('Volume forecast'!$D$8:$DT$200,MATCH($B35,'Volume forecast'!$B$8:$B$200,0),MATCH(BY$4,'Volume forecast'!$D$5:$DT$5,0)),0)</f>
        <v>0</v>
      </c>
      <c r="BZ35" s="167">
        <f>IFERROR(INDEX('Volume forecast'!$D$8:$DT$200,MATCH($B35,'Volume forecast'!$B$8:$B$200,0),MATCH(BZ$4,'Volume forecast'!$D$5:$DT$5,0)),0)</f>
        <v>0</v>
      </c>
      <c r="CA35" s="167">
        <f>IFERROR(INDEX('Volume forecast'!$D$8:$DT$200,MATCH($B35,'Volume forecast'!$B$8:$B$200,0),MATCH(CA$4,'Volume forecast'!$D$5:$DT$5,0)),0)</f>
        <v>0</v>
      </c>
      <c r="CB35" s="167">
        <f>IFERROR(INDEX('Volume forecast'!$D$8:$DT$200,MATCH($B35,'Volume forecast'!$B$8:$B$200,0),MATCH(CB$4,'Volume forecast'!$D$5:$DT$5,0)),0)</f>
        <v>0</v>
      </c>
      <c r="CC35" s="167">
        <f>IFERROR(INDEX('Volume forecast'!$D$8:$DT$200,MATCH($B35,'Volume forecast'!$B$8:$B$200,0),MATCH(CC$4,'Volume forecast'!$D$5:$DT$5,0)),0)</f>
        <v>0</v>
      </c>
      <c r="CD35" s="167">
        <f>IFERROR(INDEX('Volume forecast'!$D$8:$DT$200,MATCH($B35,'Volume forecast'!$B$8:$B$200,0),MATCH(CD$4,'Volume forecast'!$D$5:$DT$5,0)),0)</f>
        <v>0</v>
      </c>
      <c r="CE35" s="167">
        <f>IFERROR(INDEX('Volume forecast'!$D$8:$DT$200,MATCH($B35,'Volume forecast'!$B$8:$B$200,0),MATCH(CE$4,'Volume forecast'!$D$5:$DT$5,0)),0)</f>
        <v>0</v>
      </c>
      <c r="CF35" s="167">
        <f>IFERROR(INDEX('Volume forecast'!$D$8:$DT$200,MATCH($B35,'Volume forecast'!$B$8:$B$200,0),MATCH(CF$4,'Volume forecast'!$D$5:$DT$5,0)),0)</f>
        <v>0</v>
      </c>
      <c r="CG35" s="167">
        <f>IFERROR(INDEX('Volume forecast'!$D$8:$DT$200,MATCH($B35,'Volume forecast'!$B$8:$B$200,0),MATCH(CG$4,'Volume forecast'!$D$5:$DT$5,0)),0)</f>
        <v>0</v>
      </c>
      <c r="CH35" s="167">
        <f>IFERROR(INDEX('Volume forecast'!$D$8:$DT$200,MATCH($B35,'Volume forecast'!$B$8:$B$200,0),MATCH(CH$4,'Volume forecast'!$D$5:$DT$5,0)),0)</f>
        <v>0</v>
      </c>
      <c r="CI35" s="167">
        <f>IFERROR(INDEX('Volume forecast'!$D$8:$DT$200,MATCH($B35,'Volume forecast'!$B$8:$B$200,0),MATCH(CI$4,'Volume forecast'!$D$5:$DT$5,0)),0)</f>
        <v>0</v>
      </c>
      <c r="CJ35" s="167">
        <f>IFERROR(INDEX('Volume forecast'!$D$8:$DT$200,MATCH($B35,'Volume forecast'!$B$8:$B$200,0),MATCH(CJ$4,'Volume forecast'!$D$5:$DT$5,0)),0)</f>
        <v>0</v>
      </c>
      <c r="CK35" s="168">
        <f>IFERROR(INDEX('Volume forecast'!$D$8:$DT$200,MATCH($B35,'Volume forecast'!$B$8:$B$200,0),MATCH(CK$4,'Volume forecast'!$D$5:$DT$5,0)),0)</f>
        <v>0</v>
      </c>
      <c r="CL35" s="172">
        <f>IFERROR(INDEX('Volume forecast'!$D$8:$DT$200,MATCH($B35,'Volume forecast'!$B$8:$B$200,0),MATCH(CL$4,'Volume forecast'!$D$5:$DT$5,0)),0)</f>
        <v>0</v>
      </c>
      <c r="CM35" s="167">
        <f>IFERROR(INDEX('Volume forecast'!$D$8:$DT$200,MATCH($B35,'Volume forecast'!$B$8:$B$200,0),MATCH(CM$4,'Volume forecast'!$D$5:$DT$5,0)),0)</f>
        <v>0</v>
      </c>
      <c r="CN35" s="167">
        <f>IFERROR(INDEX('Volume forecast'!$D$8:$DT$200,MATCH($B35,'Volume forecast'!$B$8:$B$200,0),MATCH(CN$4,'Volume forecast'!$D$5:$DT$5,0)),0)</f>
        <v>0</v>
      </c>
      <c r="CO35" s="167">
        <f>IFERROR(INDEX('Volume forecast'!$D$8:$DT$200,MATCH($B35,'Volume forecast'!$B$8:$B$200,0),MATCH(CO$4,'Volume forecast'!$D$5:$DT$5,0)),0)</f>
        <v>0</v>
      </c>
      <c r="CP35" s="167">
        <f>IFERROR(INDEX('Volume forecast'!$D$8:$DT$200,MATCH($B35,'Volume forecast'!$B$8:$B$200,0),MATCH(CP$4,'Volume forecast'!$D$5:$DT$5,0)),0)</f>
        <v>0</v>
      </c>
      <c r="CQ35" s="167">
        <f>IFERROR(INDEX('Volume forecast'!$D$8:$DT$200,MATCH($B35,'Volume forecast'!$B$8:$B$200,0),MATCH(CQ$4,'Volume forecast'!$D$5:$DT$5,0)),0)</f>
        <v>0</v>
      </c>
      <c r="CR35" s="167">
        <f>IFERROR(INDEX('Volume forecast'!$D$8:$DT$200,MATCH($B35,'Volume forecast'!$B$8:$B$200,0),MATCH(CR$4,'Volume forecast'!$D$5:$DT$5,0)),0)</f>
        <v>0</v>
      </c>
      <c r="CS35" s="167">
        <f>IFERROR(INDEX('Volume forecast'!$D$8:$DT$200,MATCH($B35,'Volume forecast'!$B$8:$B$200,0),MATCH(CS$4,'Volume forecast'!$D$5:$DT$5,0)),0)</f>
        <v>0</v>
      </c>
      <c r="CT35" s="167">
        <f>IFERROR(INDEX('Volume forecast'!$D$8:$DT$200,MATCH($B35,'Volume forecast'!$B$8:$B$200,0),MATCH(CT$4,'Volume forecast'!$D$5:$DT$5,0)),0)</f>
        <v>0</v>
      </c>
      <c r="CU35" s="167">
        <f>IFERROR(INDEX('Volume forecast'!$D$8:$DT$200,MATCH($B35,'Volume forecast'!$B$8:$B$200,0),MATCH(CU$4,'Volume forecast'!$D$5:$DT$5,0)),0)</f>
        <v>0</v>
      </c>
      <c r="CV35" s="167">
        <f>IFERROR(INDEX('Volume forecast'!$D$8:$DT$200,MATCH($B35,'Volume forecast'!$B$8:$B$200,0),MATCH(CV$4,'Volume forecast'!$D$5:$DT$5,0)),0)</f>
        <v>0</v>
      </c>
      <c r="CW35" s="167">
        <f>IFERROR(INDEX('Volume forecast'!$D$8:$DT$200,MATCH($B35,'Volume forecast'!$B$8:$B$200,0),MATCH(CW$4,'Volume forecast'!$D$5:$DT$5,0)),0)</f>
        <v>0</v>
      </c>
      <c r="CX35" s="167">
        <f>IFERROR(INDEX('Volume forecast'!$D$8:$DT$200,MATCH($B35,'Volume forecast'!$B$8:$B$200,0),MATCH(CX$4,'Volume forecast'!$D$5:$DT$5,0)),0)</f>
        <v>0</v>
      </c>
      <c r="CY35" s="167">
        <f>IFERROR(INDEX('Volume forecast'!$D$8:$DT$200,MATCH($B35,'Volume forecast'!$B$8:$B$200,0),MATCH(CY$4,'Volume forecast'!$D$5:$DT$5,0)),0)</f>
        <v>0</v>
      </c>
      <c r="CZ35" s="167">
        <f>IFERROR(INDEX('Volume forecast'!$D$8:$DT$200,MATCH($B35,'Volume forecast'!$B$8:$B$200,0),MATCH(CZ$4,'Volume forecast'!$D$5:$DT$5,0)),0)</f>
        <v>0</v>
      </c>
      <c r="DA35" s="167">
        <f>IFERROR(INDEX('Volume forecast'!$D$8:$DT$200,MATCH($B35,'Volume forecast'!$B$8:$B$200,0),MATCH(DA$4,'Volume forecast'!$D$5:$DT$5,0)),0)</f>
        <v>0</v>
      </c>
      <c r="DB35" s="168">
        <f>IFERROR(INDEX('Volume forecast'!$D$8:$DT$200,MATCH($B35,'Volume forecast'!$B$8:$B$200,0),MATCH(DB$4,'Volume forecast'!$D$5:$DT$5,0)),0)</f>
        <v>0</v>
      </c>
      <c r="DC35" s="172">
        <f>IFERROR(INDEX('Volume forecast'!$D$8:$DT$200,MATCH($B35,'Volume forecast'!$B$8:$B$200,0),MATCH(DC$4,'Volume forecast'!$D$5:$DT$5,0)),0)</f>
        <v>0</v>
      </c>
      <c r="DD35" s="167">
        <f>IFERROR(INDEX('Volume forecast'!$D$8:$DT$200,MATCH($B35,'Volume forecast'!$B$8:$B$200,0),MATCH(DD$4,'Volume forecast'!$D$5:$DT$5,0)),0)</f>
        <v>0</v>
      </c>
      <c r="DE35" s="167">
        <f>IFERROR(INDEX('Volume forecast'!$D$8:$DT$200,MATCH($B35,'Volume forecast'!$B$8:$B$200,0),MATCH(DE$4,'Volume forecast'!$D$5:$DT$5,0)),0)</f>
        <v>0</v>
      </c>
      <c r="DF35" s="167">
        <f>IFERROR(INDEX('Volume forecast'!$D$8:$DT$200,MATCH($B35,'Volume forecast'!$B$8:$B$200,0),MATCH(DF$4,'Volume forecast'!$D$5:$DT$5,0)),0)</f>
        <v>0</v>
      </c>
      <c r="DG35" s="167">
        <f>IFERROR(INDEX('Volume forecast'!$D$8:$DT$200,MATCH($B35,'Volume forecast'!$B$8:$B$200,0),MATCH(DG$4,'Volume forecast'!$D$5:$DT$5,0)),0)</f>
        <v>0</v>
      </c>
      <c r="DH35" s="167">
        <f>IFERROR(INDEX('Volume forecast'!$D$8:$DT$200,MATCH($B35,'Volume forecast'!$B$8:$B$200,0),MATCH(DH$4,'Volume forecast'!$D$5:$DT$5,0)),0)</f>
        <v>0</v>
      </c>
      <c r="DI35" s="167">
        <f>IFERROR(INDEX('Volume forecast'!$D$8:$DT$200,MATCH($B35,'Volume forecast'!$B$8:$B$200,0),MATCH(DI$4,'Volume forecast'!$D$5:$DT$5,0)),0)</f>
        <v>0</v>
      </c>
      <c r="DJ35" s="167">
        <f>IFERROR(INDEX('Volume forecast'!$D$8:$DT$200,MATCH($B35,'Volume forecast'!$B$8:$B$200,0),MATCH(DJ$4,'Volume forecast'!$D$5:$DT$5,0)),0)</f>
        <v>0</v>
      </c>
      <c r="DK35" s="167">
        <f>IFERROR(INDEX('Volume forecast'!$D$8:$DT$200,MATCH($B35,'Volume forecast'!$B$8:$B$200,0),MATCH(DK$4,'Volume forecast'!$D$5:$DT$5,0)),0)</f>
        <v>0</v>
      </c>
      <c r="DL35" s="167">
        <f>IFERROR(INDEX('Volume forecast'!$D$8:$DT$200,MATCH($B35,'Volume forecast'!$B$8:$B$200,0),MATCH(DL$4,'Volume forecast'!$D$5:$DT$5,0)),0)</f>
        <v>0</v>
      </c>
      <c r="DM35" s="167">
        <f>IFERROR(INDEX('Volume forecast'!$D$8:$DT$200,MATCH($B35,'Volume forecast'!$B$8:$B$200,0),MATCH(DM$4,'Volume forecast'!$D$5:$DT$5,0)),0)</f>
        <v>0</v>
      </c>
      <c r="DN35" s="167">
        <f>IFERROR(INDEX('Volume forecast'!$D$8:$DT$200,MATCH($B35,'Volume forecast'!$B$8:$B$200,0),MATCH(DN$4,'Volume forecast'!$D$5:$DT$5,0)),0)</f>
        <v>0</v>
      </c>
      <c r="DO35" s="167">
        <f>IFERROR(INDEX('Volume forecast'!$D$8:$DT$200,MATCH($B35,'Volume forecast'!$B$8:$B$200,0),MATCH(DO$4,'Volume forecast'!$D$5:$DT$5,0)),0)</f>
        <v>0</v>
      </c>
      <c r="DP35" s="167">
        <f>IFERROR(INDEX('Volume forecast'!$D$8:$DT$200,MATCH($B35,'Volume forecast'!$B$8:$B$200,0),MATCH(DP$4,'Volume forecast'!$D$5:$DT$5,0)),0)</f>
        <v>0</v>
      </c>
      <c r="DQ35" s="167">
        <f>IFERROR(INDEX('Volume forecast'!$D$8:$DT$200,MATCH($B35,'Volume forecast'!$B$8:$B$200,0),MATCH(DQ$4,'Volume forecast'!$D$5:$DT$5,0)),0)</f>
        <v>0</v>
      </c>
      <c r="DR35" s="167">
        <f>IFERROR(INDEX('Volume forecast'!$D$8:$DT$200,MATCH($B35,'Volume forecast'!$B$8:$B$200,0),MATCH(DR$4,'Volume forecast'!$D$5:$DT$5,0)),0)</f>
        <v>0</v>
      </c>
      <c r="DS35" s="168">
        <f>IFERROR(INDEX('Volume forecast'!$D$8:$DT$200,MATCH($B35,'Volume forecast'!$B$8:$B$200,0),MATCH(DS$4,'Volume forecast'!$D$5:$DT$5,0)),0)</f>
        <v>0</v>
      </c>
      <c r="DT35" s="172">
        <f>IFERROR(INDEX('Volume forecast'!$D$8:$DT$200,MATCH($B35,'Volume forecast'!$B$8:$B$200,0),MATCH(DT$4,'Volume forecast'!$D$5:$DT$5,0)),0)</f>
        <v>0</v>
      </c>
      <c r="DU35" s="167">
        <f>IFERROR(INDEX('Volume forecast'!$D$8:$DT$200,MATCH($B35,'Volume forecast'!$B$8:$B$200,0),MATCH(DU$4,'Volume forecast'!$D$5:$DT$5,0)),0)</f>
        <v>0</v>
      </c>
      <c r="DV35" s="167">
        <f>IFERROR(INDEX('Volume forecast'!$D$8:$DT$200,MATCH($B35,'Volume forecast'!$B$8:$B$200,0),MATCH(DV$4,'Volume forecast'!$D$5:$DT$5,0)),0)</f>
        <v>0</v>
      </c>
      <c r="DW35" s="167">
        <f>IFERROR(INDEX('Volume forecast'!$D$8:$DT$200,MATCH($B35,'Volume forecast'!$B$8:$B$200,0),MATCH(DW$4,'Volume forecast'!$D$5:$DT$5,0)),0)</f>
        <v>0</v>
      </c>
      <c r="DX35" s="167">
        <f>IFERROR(INDEX('Volume forecast'!$D$8:$DT$200,MATCH($B35,'Volume forecast'!$B$8:$B$200,0),MATCH(DX$4,'Volume forecast'!$D$5:$DT$5,0)),0)</f>
        <v>0</v>
      </c>
      <c r="DY35" s="167">
        <f>IFERROR(INDEX('Volume forecast'!$D$8:$DT$200,MATCH($B35,'Volume forecast'!$B$8:$B$200,0),MATCH(DY$4,'Volume forecast'!$D$5:$DT$5,0)),0)</f>
        <v>0</v>
      </c>
      <c r="DZ35" s="167">
        <f>IFERROR(INDEX('Volume forecast'!$D$8:$DT$200,MATCH($B35,'Volume forecast'!$B$8:$B$200,0),MATCH(DZ$4,'Volume forecast'!$D$5:$DT$5,0)),0)</f>
        <v>0</v>
      </c>
      <c r="EA35" s="167">
        <f>IFERROR(INDEX('Volume forecast'!$D$8:$DT$200,MATCH($B35,'Volume forecast'!$B$8:$B$200,0),MATCH(EA$4,'Volume forecast'!$D$5:$DT$5,0)),0)</f>
        <v>0</v>
      </c>
      <c r="EB35" s="167">
        <f>IFERROR(INDEX('Volume forecast'!$D$8:$DT$200,MATCH($B35,'Volume forecast'!$B$8:$B$200,0),MATCH(EB$4,'Volume forecast'!$D$5:$DT$5,0)),0)</f>
        <v>0</v>
      </c>
      <c r="EC35" s="167">
        <f>IFERROR(INDEX('Volume forecast'!$D$8:$DT$200,MATCH($B35,'Volume forecast'!$B$8:$B$200,0),MATCH(EC$4,'Volume forecast'!$D$5:$DT$5,0)),0)</f>
        <v>0</v>
      </c>
      <c r="ED35" s="167">
        <f>IFERROR(INDEX('Volume forecast'!$D$8:$DT$200,MATCH($B35,'Volume forecast'!$B$8:$B$200,0),MATCH(ED$4,'Volume forecast'!$D$5:$DT$5,0)),0)</f>
        <v>0</v>
      </c>
      <c r="EE35" s="167">
        <f>IFERROR(INDEX('Volume forecast'!$D$8:$DT$200,MATCH($B35,'Volume forecast'!$B$8:$B$200,0),MATCH(EE$4,'Volume forecast'!$D$5:$DT$5,0)),0)</f>
        <v>0</v>
      </c>
      <c r="EF35" s="167">
        <f>IFERROR(INDEX('Volume forecast'!$D$8:$DT$200,MATCH($B35,'Volume forecast'!$B$8:$B$200,0),MATCH(EF$4,'Volume forecast'!$D$5:$DT$5,0)),0)</f>
        <v>0</v>
      </c>
      <c r="EG35" s="167">
        <f>IFERROR(INDEX('Volume forecast'!$D$8:$DT$200,MATCH($B35,'Volume forecast'!$B$8:$B$200,0),MATCH(EG$4,'Volume forecast'!$D$5:$DT$5,0)),0)</f>
        <v>0</v>
      </c>
      <c r="EH35" s="167">
        <f>IFERROR(INDEX('Volume forecast'!$D$8:$DT$200,MATCH($B35,'Volume forecast'!$B$8:$B$200,0),MATCH(EH$4,'Volume forecast'!$D$5:$DT$5,0)),0)</f>
        <v>0</v>
      </c>
      <c r="EI35" s="167">
        <f>IFERROR(INDEX('Volume forecast'!$D$8:$DT$200,MATCH($B35,'Volume forecast'!$B$8:$B$200,0),MATCH(EI$4,'Volume forecast'!$D$5:$DT$5,0)),0)</f>
        <v>0</v>
      </c>
      <c r="EJ35" s="168">
        <f>IFERROR(INDEX('Volume forecast'!$D$8:$DT$200,MATCH($B35,'Volume forecast'!$B$8:$B$200,0),MATCH(EJ$4,'Volume forecast'!$D$5:$DT$5,0)),0)</f>
        <v>0</v>
      </c>
      <c r="EK35" s="172">
        <f>IFERROR(INDEX('Volume forecast'!$D$8:$DT$200,MATCH($B35,'Volume forecast'!$B$8:$B$200,0),MATCH(EK$4,'Volume forecast'!$D$5:$DT$5,0)),0)</f>
        <v>0</v>
      </c>
      <c r="EL35" s="167">
        <f>IFERROR(INDEX('Volume forecast'!$D$8:$DT$200,MATCH($B35,'Volume forecast'!$B$8:$B$200,0),MATCH(EL$4,'Volume forecast'!$D$5:$DT$5,0)),0)</f>
        <v>0</v>
      </c>
      <c r="EM35" s="167">
        <f>IFERROR(INDEX('Volume forecast'!$D$8:$DT$200,MATCH($B35,'Volume forecast'!$B$8:$B$200,0),MATCH(EM$4,'Volume forecast'!$D$5:$DT$5,0)),0)</f>
        <v>0</v>
      </c>
      <c r="EN35" s="167">
        <f>IFERROR(INDEX('Volume forecast'!$D$8:$DT$200,MATCH($B35,'Volume forecast'!$B$8:$B$200,0),MATCH(EN$4,'Volume forecast'!$D$5:$DT$5,0)),0)</f>
        <v>0</v>
      </c>
      <c r="EO35" s="167">
        <f>IFERROR(INDEX('Volume forecast'!$D$8:$DT$200,MATCH($B35,'Volume forecast'!$B$8:$B$200,0),MATCH(EO$4,'Volume forecast'!$D$5:$DT$5,0)),0)</f>
        <v>0</v>
      </c>
      <c r="EP35" s="167">
        <f>IFERROR(INDEX('Volume forecast'!$D$8:$DT$200,MATCH($B35,'Volume forecast'!$B$8:$B$200,0),MATCH(EP$4,'Volume forecast'!$D$5:$DT$5,0)),0)</f>
        <v>0</v>
      </c>
      <c r="EQ35" s="167">
        <f>IFERROR(INDEX('Volume forecast'!$D$8:$DT$200,MATCH($B35,'Volume forecast'!$B$8:$B$200,0),MATCH(EQ$4,'Volume forecast'!$D$5:$DT$5,0)),0)</f>
        <v>0</v>
      </c>
      <c r="ER35" s="167">
        <f>IFERROR(INDEX('Volume forecast'!$D$8:$DT$200,MATCH($B35,'Volume forecast'!$B$8:$B$200,0),MATCH(ER$4,'Volume forecast'!$D$5:$DT$5,0)),0)</f>
        <v>0</v>
      </c>
      <c r="ES35" s="167">
        <f>IFERROR(INDEX('Volume forecast'!$D$8:$DT$200,MATCH($B35,'Volume forecast'!$B$8:$B$200,0),MATCH(ES$4,'Volume forecast'!$D$5:$DT$5,0)),0)</f>
        <v>0</v>
      </c>
      <c r="ET35" s="167">
        <f>IFERROR(INDEX('Volume forecast'!$D$8:$DT$200,MATCH($B35,'Volume forecast'!$B$8:$B$200,0),MATCH(ET$4,'Volume forecast'!$D$5:$DT$5,0)),0)</f>
        <v>0</v>
      </c>
      <c r="EU35" s="167">
        <f>IFERROR(INDEX('Volume forecast'!$D$8:$DT$200,MATCH($B35,'Volume forecast'!$B$8:$B$200,0),MATCH(EU$4,'Volume forecast'!$D$5:$DT$5,0)),0)</f>
        <v>0</v>
      </c>
      <c r="EV35" s="167">
        <f>IFERROR(INDEX('Volume forecast'!$D$8:$DT$200,MATCH($B35,'Volume forecast'!$B$8:$B$200,0),MATCH(EV$4,'Volume forecast'!$D$5:$DT$5,0)),0)</f>
        <v>0</v>
      </c>
      <c r="EW35" s="167">
        <f>IFERROR(INDEX('Volume forecast'!$D$8:$DT$200,MATCH($B35,'Volume forecast'!$B$8:$B$200,0),MATCH(EW$4,'Volume forecast'!$D$5:$DT$5,0)),0)</f>
        <v>0</v>
      </c>
      <c r="EX35" s="167">
        <f>IFERROR(INDEX('Volume forecast'!$D$8:$DT$200,MATCH($B35,'Volume forecast'!$B$8:$B$200,0),MATCH(EX$4,'Volume forecast'!$D$5:$DT$5,0)),0)</f>
        <v>0</v>
      </c>
      <c r="EY35" s="167">
        <f>IFERROR(INDEX('Volume forecast'!$D$8:$DT$200,MATCH($B35,'Volume forecast'!$B$8:$B$200,0),MATCH(EY$4,'Volume forecast'!$D$5:$DT$5,0)),0)</f>
        <v>0</v>
      </c>
      <c r="EZ35" s="167">
        <f>IFERROR(INDEX('Volume forecast'!$D$8:$DT$200,MATCH($B35,'Volume forecast'!$B$8:$B$200,0),MATCH(EZ$4,'Volume forecast'!$D$5:$DT$5,0)),0)</f>
        <v>0</v>
      </c>
      <c r="FA35" s="168">
        <f>IFERROR(INDEX('Volume forecast'!$D$8:$DT$200,MATCH($B35,'Volume forecast'!$B$8:$B$200,0),MATCH(FA$4,'Volume forecast'!$D$5:$DT$5,0)),0)</f>
        <v>0</v>
      </c>
      <c r="FB35" s="172">
        <f>IFERROR(INDEX('Volume forecast'!$D$8:$DT$200,MATCH($B35,'Volume forecast'!$B$8:$B$200,0),MATCH(FB$4,'Volume forecast'!$D$5:$DT$5,0)),0)</f>
        <v>0</v>
      </c>
      <c r="FC35" s="167">
        <f>IFERROR(INDEX('Volume forecast'!$D$8:$DT$200,MATCH($B35,'Volume forecast'!$B$8:$B$200,0),MATCH(FC$4,'Volume forecast'!$D$5:$DT$5,0)),0)</f>
        <v>0</v>
      </c>
      <c r="FD35" s="167">
        <f>IFERROR(INDEX('Volume forecast'!$D$8:$DT$200,MATCH($B35,'Volume forecast'!$B$8:$B$200,0),MATCH(FD$4,'Volume forecast'!$D$5:$DT$5,0)),0)</f>
        <v>0</v>
      </c>
      <c r="FE35" s="167">
        <f>IFERROR(INDEX('Volume forecast'!$D$8:$DT$200,MATCH($B35,'Volume forecast'!$B$8:$B$200,0),MATCH(FE$4,'Volume forecast'!$D$5:$DT$5,0)),0)</f>
        <v>0</v>
      </c>
      <c r="FF35" s="167">
        <f>IFERROR(INDEX('Volume forecast'!$D$8:$DT$200,MATCH($B35,'Volume forecast'!$B$8:$B$200,0),MATCH(FF$4,'Volume forecast'!$D$5:$DT$5,0)),0)</f>
        <v>0</v>
      </c>
      <c r="FG35" s="167">
        <f>IFERROR(INDEX('Volume forecast'!$D$8:$DT$200,MATCH($B35,'Volume forecast'!$B$8:$B$200,0),MATCH(FG$4,'Volume forecast'!$D$5:$DT$5,0)),0)</f>
        <v>0</v>
      </c>
      <c r="FH35" s="167">
        <f>IFERROR(INDEX('Volume forecast'!$D$8:$DT$200,MATCH($B35,'Volume forecast'!$B$8:$B$200,0),MATCH(FH$4,'Volume forecast'!$D$5:$DT$5,0)),0)</f>
        <v>0</v>
      </c>
      <c r="FI35" s="167">
        <f>IFERROR(INDEX('Volume forecast'!$D$8:$DT$200,MATCH($B35,'Volume forecast'!$B$8:$B$200,0),MATCH(FI$4,'Volume forecast'!$D$5:$DT$5,0)),0)</f>
        <v>0</v>
      </c>
      <c r="FJ35" s="167">
        <f>IFERROR(INDEX('Volume forecast'!$D$8:$DT$200,MATCH($B35,'Volume forecast'!$B$8:$B$200,0),MATCH(FJ$4,'Volume forecast'!$D$5:$DT$5,0)),0)</f>
        <v>0</v>
      </c>
      <c r="FK35" s="167">
        <f>IFERROR(INDEX('Volume forecast'!$D$8:$DT$200,MATCH($B35,'Volume forecast'!$B$8:$B$200,0),MATCH(FK$4,'Volume forecast'!$D$5:$DT$5,0)),0)</f>
        <v>0</v>
      </c>
      <c r="FL35" s="167">
        <f>IFERROR(INDEX('Volume forecast'!$D$8:$DT$200,MATCH($B35,'Volume forecast'!$B$8:$B$200,0),MATCH(FL$4,'Volume forecast'!$D$5:$DT$5,0)),0)</f>
        <v>0</v>
      </c>
      <c r="FM35" s="167">
        <f>IFERROR(INDEX('Volume forecast'!$D$8:$DT$200,MATCH($B35,'Volume forecast'!$B$8:$B$200,0),MATCH(FM$4,'Volume forecast'!$D$5:$DT$5,0)),0)</f>
        <v>0</v>
      </c>
      <c r="FN35" s="167">
        <f>IFERROR(INDEX('Volume forecast'!$D$8:$DT$200,MATCH($B35,'Volume forecast'!$B$8:$B$200,0),MATCH(FN$4,'Volume forecast'!$D$5:$DT$5,0)),0)</f>
        <v>0</v>
      </c>
      <c r="FO35" s="167">
        <f>IFERROR(INDEX('Volume forecast'!$D$8:$DT$200,MATCH($B35,'Volume forecast'!$B$8:$B$200,0),MATCH(FO$4,'Volume forecast'!$D$5:$DT$5,0)),0)</f>
        <v>0</v>
      </c>
      <c r="FP35" s="167">
        <f>IFERROR(INDEX('Volume forecast'!$D$8:$DT$200,MATCH($B35,'Volume forecast'!$B$8:$B$200,0),MATCH(FP$4,'Volume forecast'!$D$5:$DT$5,0)),0)</f>
        <v>0</v>
      </c>
      <c r="FQ35" s="167">
        <f>IFERROR(INDEX('Volume forecast'!$D$8:$DT$200,MATCH($B35,'Volume forecast'!$B$8:$B$200,0),MATCH(FQ$4,'Volume forecast'!$D$5:$DT$5,0)),0)</f>
        <v>0</v>
      </c>
      <c r="FR35" s="168">
        <f>IFERROR(INDEX('Volume forecast'!$D$8:$DT$200,MATCH($B35,'Volume forecast'!$B$8:$B$200,0),MATCH(FR$4,'Volume forecast'!$D$5:$DT$5,0)),0)</f>
        <v>0</v>
      </c>
      <c r="FS35" s="173">
        <f t="shared" si="23"/>
        <v>0</v>
      </c>
      <c r="FT35" s="174">
        <f t="shared" si="7"/>
        <v>0</v>
      </c>
      <c r="FU35" s="174">
        <f t="shared" si="8"/>
        <v>0</v>
      </c>
      <c r="FV35" s="174">
        <f t="shared" si="9"/>
        <v>0</v>
      </c>
      <c r="FW35" s="174">
        <f t="shared" si="10"/>
        <v>0</v>
      </c>
      <c r="FX35" s="174">
        <f t="shared" si="11"/>
        <v>0</v>
      </c>
      <c r="FY35" s="174">
        <f t="shared" si="12"/>
        <v>0</v>
      </c>
      <c r="FZ35" s="174">
        <f t="shared" si="13"/>
        <v>0</v>
      </c>
      <c r="GA35" s="174">
        <f t="shared" si="14"/>
        <v>0</v>
      </c>
      <c r="GB35" s="174">
        <f t="shared" si="15"/>
        <v>0</v>
      </c>
      <c r="GC35" s="174">
        <f t="shared" si="16"/>
        <v>0</v>
      </c>
      <c r="GD35" s="174">
        <f t="shared" si="17"/>
        <v>0</v>
      </c>
      <c r="GE35" s="82">
        <f t="shared" si="18"/>
        <v>22704.45242595112</v>
      </c>
      <c r="GF35" s="82">
        <f t="shared" si="19"/>
        <v>22899.823460655178</v>
      </c>
      <c r="GG35" s="82">
        <f t="shared" si="20"/>
        <v>23235.228591918094</v>
      </c>
      <c r="GH35" s="82">
        <f t="shared" si="21"/>
        <v>23826.889043098385</v>
      </c>
      <c r="GI35" s="82">
        <f t="shared" si="22"/>
        <v>24363.152419551341</v>
      </c>
      <c r="GJ35" s="84">
        <f t="shared" si="24"/>
        <v>30</v>
      </c>
    </row>
    <row r="36" spans="1:199" ht="13" x14ac:dyDescent="0.3">
      <c r="A36" s="116" t="str">
        <f>IF(ISNUMBER(SEARCH("low",'Volume forecast'!$A37)),"LV",IF(ISNUMBER(SEARCH("high",'Volume forecast'!$A37)),"HV",IF(ISNUMBER(SEARCH("sub",'Volume forecast'!$A37)),"ST","Unmetered")))</f>
        <v>LV</v>
      </c>
      <c r="B36" s="117" t="str">
        <f>'Volume forecast'!B37</f>
        <v>EA960</v>
      </c>
      <c r="C36" s="116" t="str">
        <f>'Volume forecast'!C37</f>
        <v>Two-way residential (generation) trial</v>
      </c>
      <c r="D36" s="118" t="s">
        <v>137</v>
      </c>
      <c r="E36" s="119">
        <f>IFERROR(INDEX('Volume forecast'!$D$8:$DT$200,MATCH($B36,'Volume forecast'!$B$8:$B$200,0),MATCH(E$4,'Volume forecast'!$D$5:$DT$5,0)),0)</f>
        <v>0</v>
      </c>
      <c r="F36" s="119">
        <f>IFERROR(INDEX('Volume forecast'!$D$8:$DT$200,MATCH($B36,'Volume forecast'!$B$8:$B$200,0),MATCH(F$4,'Volume forecast'!$D$5:$DT$5,0)),0)</f>
        <v>0</v>
      </c>
      <c r="G36" s="119">
        <f>IFERROR(INDEX('Volume forecast'!$D$8:$DT$200,MATCH($B36,'Volume forecast'!$B$8:$B$200,0),MATCH(G$4,'Volume forecast'!$D$5:$DT$5,0)),0)</f>
        <v>0</v>
      </c>
      <c r="H36" s="119">
        <f>IFERROR(INDEX('Volume forecast'!$D$8:$DT$200,MATCH($B36,'Volume forecast'!$B$8:$B$200,0),MATCH(H$4,'Volume forecast'!$D$5:$DT$5,0)),0)</f>
        <v>0</v>
      </c>
      <c r="I36" s="119">
        <f>IFERROR(INDEX('Volume forecast'!$D$8:$DT$200,MATCH($B36,'Volume forecast'!$B$8:$B$200,0),MATCH(I$4,'Volume forecast'!$D$5:$DT$5,0)),0)</f>
        <v>0</v>
      </c>
      <c r="J36" s="119">
        <f>IFERROR(INDEX('Volume forecast'!$D$8:$DT$200,MATCH($B36,'Volume forecast'!$B$8:$B$200,0),MATCH(J$4,'Volume forecast'!$D$5:$DT$5,0)),0)</f>
        <v>0</v>
      </c>
      <c r="K36" s="119">
        <f>IFERROR(INDEX('Volume forecast'!$D$8:$DT$200,MATCH($B36,'Volume forecast'!$B$8:$B$200,0),MATCH(K$4,'Volume forecast'!$D$5:$DT$5,0)),0)</f>
        <v>0</v>
      </c>
      <c r="L36" s="119">
        <f>IFERROR(INDEX('Volume forecast'!$D$8:$DT$200,MATCH($B36,'Volume forecast'!$B$8:$B$200,0),MATCH(L$4,'Volume forecast'!$D$5:$DT$5,0)),0)</f>
        <v>0</v>
      </c>
      <c r="M36" s="119">
        <f>IFERROR(INDEX('Volume forecast'!$D$8:$DT$200,MATCH($B36,'Volume forecast'!$B$8:$B$200,0),MATCH(M$4,'Volume forecast'!$D$5:$DT$5,0)),0)</f>
        <v>0</v>
      </c>
      <c r="N36" s="119">
        <f>IFERROR(INDEX('Volume forecast'!$D$8:$DT$200,MATCH($B36,'Volume forecast'!$B$8:$B$200,0),MATCH(N$4,'Volume forecast'!$D$5:$DT$5,0)),0)</f>
        <v>0</v>
      </c>
      <c r="O36" s="119">
        <f>IFERROR(INDEX('Volume forecast'!$D$8:$DT$200,MATCH($B36,'Volume forecast'!$B$8:$B$200,0),MATCH(O$4,'Volume forecast'!$D$5:$DT$5,0)),0)</f>
        <v>0</v>
      </c>
      <c r="P36" s="119">
        <f>IFERROR(INDEX('Volume forecast'!$D$8:$DT$200,MATCH($B36,'Volume forecast'!$B$8:$B$200,0),MATCH(P$4,'Volume forecast'!$D$5:$DT$5,0)),0)</f>
        <v>0</v>
      </c>
      <c r="Q36" s="119">
        <f>IFERROR(INDEX('Volume forecast'!$D$8:$DT$200,MATCH($B36,'Volume forecast'!$B$8:$B$200,0),MATCH(Q$4,'Volume forecast'!$D$5:$DT$5,0)),0)</f>
        <v>4000</v>
      </c>
      <c r="R36" s="119">
        <f>IFERROR(INDEX('Volume forecast'!$D$8:$DT$200,MATCH($B36,'Volume forecast'!$B$8:$B$200,0),MATCH(R$4,'Volume forecast'!$D$5:$DT$5,0)),0)</f>
        <v>4000</v>
      </c>
      <c r="S36" s="119">
        <f>IFERROR(INDEX('Volume forecast'!$D$8:$DT$200,MATCH($B36,'Volume forecast'!$B$8:$B$200,0),MATCH(S$4,'Volume forecast'!$D$5:$DT$5,0)),0)</f>
        <v>4000</v>
      </c>
      <c r="T36" s="119">
        <f>IFERROR(INDEX('Volume forecast'!$D$8:$DT$200,MATCH($B36,'Volume forecast'!$B$8:$B$200,0),MATCH(T$4,'Volume forecast'!$D$5:$DT$5,0)),0)</f>
        <v>4000</v>
      </c>
      <c r="U36" s="138">
        <f>IFERROR(INDEX('Volume forecast'!$D$8:$DT$200,MATCH($B36,'Volume forecast'!$B$8:$B$200,0),MATCH(U$4,'Volume forecast'!$D$5:$DT$5,0)),0)</f>
        <v>4000</v>
      </c>
      <c r="V36" s="120">
        <f>IFERROR(INDEX('Volume forecast'!$D$8:$DT$200,MATCH($B36,'Volume forecast'!$B$8:$B$200,0),MATCH(V$4,'Volume forecast'!$D$5:$DT$5,0)),0)</f>
        <v>0</v>
      </c>
      <c r="W36" s="119">
        <f>IFERROR(INDEX('Volume forecast'!$D$8:$DT$200,MATCH($B36,'Volume forecast'!$B$8:$B$200,0),MATCH(W$4,'Volume forecast'!$D$5:$DT$5,0)),0)</f>
        <v>0</v>
      </c>
      <c r="X36" s="119">
        <f>IFERROR(INDEX('Volume forecast'!$D$8:$DT$200,MATCH($B36,'Volume forecast'!$B$8:$B$200,0),MATCH(X$4,'Volume forecast'!$D$5:$DT$5,0)),0)</f>
        <v>0</v>
      </c>
      <c r="Y36" s="119">
        <f>IFERROR(INDEX('Volume forecast'!$D$8:$DT$200,MATCH($B36,'Volume forecast'!$B$8:$B$200,0),MATCH(Y$4,'Volume forecast'!$D$5:$DT$5,0)),0)</f>
        <v>0</v>
      </c>
      <c r="Z36" s="119">
        <f>IFERROR(INDEX('Volume forecast'!$D$8:$DT$200,MATCH($B36,'Volume forecast'!$B$8:$B$200,0),MATCH(Z$4,'Volume forecast'!$D$5:$DT$5,0)),0)</f>
        <v>0</v>
      </c>
      <c r="AA36" s="119">
        <f>IFERROR(INDEX('Volume forecast'!$D$8:$DT$200,MATCH($B36,'Volume forecast'!$B$8:$B$200,0),MATCH(AA$4,'Volume forecast'!$D$5:$DT$5,0)),0)</f>
        <v>0</v>
      </c>
      <c r="AB36" s="119">
        <f>IFERROR(INDEX('Volume forecast'!$D$8:$DT$200,MATCH($B36,'Volume forecast'!$B$8:$B$200,0),MATCH(AB$4,'Volume forecast'!$D$5:$DT$5,0)),0)</f>
        <v>0</v>
      </c>
      <c r="AC36" s="119">
        <f>IFERROR(INDEX('Volume forecast'!$D$8:$DT$200,MATCH($B36,'Volume forecast'!$B$8:$B$200,0),MATCH(AC$4,'Volume forecast'!$D$5:$DT$5,0)),0)</f>
        <v>0</v>
      </c>
      <c r="AD36" s="119">
        <f>IFERROR(INDEX('Volume forecast'!$D$8:$DT$200,MATCH($B36,'Volume forecast'!$B$8:$B$200,0),MATCH(AD$4,'Volume forecast'!$D$5:$DT$5,0)),0)</f>
        <v>0</v>
      </c>
      <c r="AE36" s="119">
        <f>IFERROR(INDEX('Volume forecast'!$D$8:$DT$200,MATCH($B36,'Volume forecast'!$B$8:$B$200,0),MATCH(AE$4,'Volume forecast'!$D$5:$DT$5,0)),0)</f>
        <v>0</v>
      </c>
      <c r="AF36" s="119">
        <f>IFERROR(INDEX('Volume forecast'!$D$8:$DT$200,MATCH($B36,'Volume forecast'!$B$8:$B$200,0),MATCH(AF$4,'Volume forecast'!$D$5:$DT$5,0)),0)</f>
        <v>0</v>
      </c>
      <c r="AG36" s="119">
        <f>IFERROR(INDEX('Volume forecast'!$D$8:$DT$200,MATCH($B36,'Volume forecast'!$B$8:$B$200,0),MATCH(AG$4,'Volume forecast'!$D$5:$DT$5,0)),0)</f>
        <v>0</v>
      </c>
      <c r="AH36" s="119">
        <f>IFERROR(INDEX('Volume forecast'!$D$8:$DT$200,MATCH($B36,'Volume forecast'!$B$8:$B$200,0),MATCH(AH$4,'Volume forecast'!$D$5:$DT$5,0)),0)</f>
        <v>0</v>
      </c>
      <c r="AI36" s="119">
        <f>IFERROR(INDEX('Volume forecast'!$D$8:$DT$200,MATCH($B36,'Volume forecast'!$B$8:$B$200,0),MATCH(AI$4,'Volume forecast'!$D$5:$DT$5,0)),0)</f>
        <v>0</v>
      </c>
      <c r="AJ36" s="119">
        <f>IFERROR(INDEX('Volume forecast'!$D$8:$DT$200,MATCH($B36,'Volume forecast'!$B$8:$B$200,0),MATCH(AJ$4,'Volume forecast'!$D$5:$DT$5,0)),0)</f>
        <v>0</v>
      </c>
      <c r="AK36" s="119">
        <f>IFERROR(INDEX('Volume forecast'!$D$8:$DT$200,MATCH($B36,'Volume forecast'!$B$8:$B$200,0),MATCH(AK$4,'Volume forecast'!$D$5:$DT$5,0)),0)</f>
        <v>0</v>
      </c>
      <c r="AL36" s="138">
        <f>IFERROR(INDEX('Volume forecast'!$D$8:$DT$200,MATCH($B36,'Volume forecast'!$B$8:$B$200,0),MATCH(AL$4,'Volume forecast'!$D$5:$DT$5,0)),0)</f>
        <v>0</v>
      </c>
      <c r="AM36" s="120">
        <f>IFERROR(INDEX('Volume forecast'!$D$8:$DT$200,MATCH($B36,'Volume forecast'!$B$8:$B$200,0),MATCH(AM$4,'Volume forecast'!$D$5:$DT$5,0)),0)</f>
        <v>0</v>
      </c>
      <c r="AN36" s="119">
        <f>IFERROR(INDEX('Volume forecast'!$D$8:$DT$200,MATCH($B36,'Volume forecast'!$B$8:$B$200,0),MATCH(AN$4,'Volume forecast'!$D$5:$DT$5,0)),0)</f>
        <v>0</v>
      </c>
      <c r="AO36" s="119">
        <f>IFERROR(INDEX('Volume forecast'!$D$8:$DT$200,MATCH($B36,'Volume forecast'!$B$8:$B$200,0),MATCH(AO$4,'Volume forecast'!$D$5:$DT$5,0)),0)</f>
        <v>0</v>
      </c>
      <c r="AP36" s="119">
        <f>IFERROR(INDEX('Volume forecast'!$D$8:$DT$200,MATCH($B36,'Volume forecast'!$B$8:$B$200,0),MATCH(AP$4,'Volume forecast'!$D$5:$DT$5,0)),0)</f>
        <v>0</v>
      </c>
      <c r="AQ36" s="119">
        <f>IFERROR(INDEX('Volume forecast'!$D$8:$DT$200,MATCH($B36,'Volume forecast'!$B$8:$B$200,0),MATCH(AQ$4,'Volume forecast'!$D$5:$DT$5,0)),0)</f>
        <v>0</v>
      </c>
      <c r="AR36" s="119">
        <f>IFERROR(INDEX('Volume forecast'!$D$8:$DT$200,MATCH($B36,'Volume forecast'!$B$8:$B$200,0),MATCH(AR$4,'Volume forecast'!$D$5:$DT$5,0)),0)</f>
        <v>0</v>
      </c>
      <c r="AS36" s="119">
        <f>IFERROR(INDEX('Volume forecast'!$D$8:$DT$200,MATCH($B36,'Volume forecast'!$B$8:$B$200,0),MATCH(AS$4,'Volume forecast'!$D$5:$DT$5,0)),0)</f>
        <v>0</v>
      </c>
      <c r="AT36" s="119">
        <f>IFERROR(INDEX('Volume forecast'!$D$8:$DT$200,MATCH($B36,'Volume forecast'!$B$8:$B$200,0),MATCH(AT$4,'Volume forecast'!$D$5:$DT$5,0)),0)</f>
        <v>0</v>
      </c>
      <c r="AU36" s="119">
        <f>IFERROR(INDEX('Volume forecast'!$D$8:$DT$200,MATCH($B36,'Volume forecast'!$B$8:$B$200,0),MATCH(AU$4,'Volume forecast'!$D$5:$DT$5,0)),0)</f>
        <v>0</v>
      </c>
      <c r="AV36" s="119">
        <f>IFERROR(INDEX('Volume forecast'!$D$8:$DT$200,MATCH($B36,'Volume forecast'!$B$8:$B$200,0),MATCH(AV$4,'Volume forecast'!$D$5:$DT$5,0)),0)</f>
        <v>0</v>
      </c>
      <c r="AW36" s="119">
        <f>IFERROR(INDEX('Volume forecast'!$D$8:$DT$200,MATCH($B36,'Volume forecast'!$B$8:$B$200,0),MATCH(AW$4,'Volume forecast'!$D$5:$DT$5,0)),0)</f>
        <v>0</v>
      </c>
      <c r="AX36" s="119">
        <f>IFERROR(INDEX('Volume forecast'!$D$8:$DT$200,MATCH($B36,'Volume forecast'!$B$8:$B$200,0),MATCH(AX$4,'Volume forecast'!$D$5:$DT$5,0)),0)</f>
        <v>0</v>
      </c>
      <c r="AY36" s="119">
        <f>IFERROR(INDEX('Volume forecast'!$D$8:$DT$200,MATCH($B36,'Volume forecast'!$B$8:$B$200,0),MATCH(AY$4,'Volume forecast'!$D$5:$DT$5,0)),0)</f>
        <v>0</v>
      </c>
      <c r="AZ36" s="119">
        <f>IFERROR(INDEX('Volume forecast'!$D$8:$DT$200,MATCH($B36,'Volume forecast'!$B$8:$B$200,0),MATCH(AZ$4,'Volume forecast'!$D$5:$DT$5,0)),0)</f>
        <v>0</v>
      </c>
      <c r="BA36" s="119">
        <f>IFERROR(INDEX('Volume forecast'!$D$8:$DT$200,MATCH($B36,'Volume forecast'!$B$8:$B$200,0),MATCH(BA$4,'Volume forecast'!$D$5:$DT$5,0)),0)</f>
        <v>0</v>
      </c>
      <c r="BB36" s="119">
        <f>IFERROR(INDEX('Volume forecast'!$D$8:$DT$200,MATCH($B36,'Volume forecast'!$B$8:$B$200,0),MATCH(BB$4,'Volume forecast'!$D$5:$DT$5,0)),0)</f>
        <v>0</v>
      </c>
      <c r="BC36" s="138">
        <f>IFERROR(INDEX('Volume forecast'!$D$8:$DT$200,MATCH($B36,'Volume forecast'!$B$8:$B$200,0),MATCH(BC$4,'Volume forecast'!$D$5:$DT$5,0)),0)</f>
        <v>0</v>
      </c>
      <c r="BD36" s="120">
        <f>IFERROR(INDEX('Volume forecast'!$D$8:$DT$200,MATCH($B36,'Volume forecast'!$B$8:$B$200,0),MATCH(BD$4,'Volume forecast'!$D$5:$DT$5,0)),0)</f>
        <v>0</v>
      </c>
      <c r="BE36" s="119">
        <f>IFERROR(INDEX('Volume forecast'!$D$8:$DT$200,MATCH($B36,'Volume forecast'!$B$8:$B$200,0),MATCH(BE$4,'Volume forecast'!$D$5:$DT$5,0)),0)</f>
        <v>0</v>
      </c>
      <c r="BF36" s="119">
        <f>IFERROR(INDEX('Volume forecast'!$D$8:$DT$200,MATCH($B36,'Volume forecast'!$B$8:$B$200,0),MATCH(BF$4,'Volume forecast'!$D$5:$DT$5,0)),0)</f>
        <v>0</v>
      </c>
      <c r="BG36" s="119">
        <f>IFERROR(INDEX('Volume forecast'!$D$8:$DT$200,MATCH($B36,'Volume forecast'!$B$8:$B$200,0),MATCH(BG$4,'Volume forecast'!$D$5:$DT$5,0)),0)</f>
        <v>0</v>
      </c>
      <c r="BH36" s="119">
        <f>IFERROR(INDEX('Volume forecast'!$D$8:$DT$200,MATCH($B36,'Volume forecast'!$B$8:$B$200,0),MATCH(BH$4,'Volume forecast'!$D$5:$DT$5,0)),0)</f>
        <v>0</v>
      </c>
      <c r="BI36" s="119">
        <f>IFERROR(INDEX('Volume forecast'!$D$8:$DT$200,MATCH($B36,'Volume forecast'!$B$8:$B$200,0),MATCH(BI$4,'Volume forecast'!$D$5:$DT$5,0)),0)</f>
        <v>0</v>
      </c>
      <c r="BJ36" s="119">
        <f>IFERROR(INDEX('Volume forecast'!$D$8:$DT$200,MATCH($B36,'Volume forecast'!$B$8:$B$200,0),MATCH(BJ$4,'Volume forecast'!$D$5:$DT$5,0)),0)</f>
        <v>0</v>
      </c>
      <c r="BK36" s="119">
        <f>IFERROR(INDEX('Volume forecast'!$D$8:$DT$200,MATCH($B36,'Volume forecast'!$B$8:$B$200,0),MATCH(BK$4,'Volume forecast'!$D$5:$DT$5,0)),0)</f>
        <v>0</v>
      </c>
      <c r="BL36" s="119">
        <f>IFERROR(INDEX('Volume forecast'!$D$8:$DT$200,MATCH($B36,'Volume forecast'!$B$8:$B$200,0),MATCH(BL$4,'Volume forecast'!$D$5:$DT$5,0)),0)</f>
        <v>0</v>
      </c>
      <c r="BM36" s="119">
        <f>IFERROR(INDEX('Volume forecast'!$D$8:$DT$200,MATCH($B36,'Volume forecast'!$B$8:$B$200,0),MATCH(BM$4,'Volume forecast'!$D$5:$DT$5,0)),0)</f>
        <v>0</v>
      </c>
      <c r="BN36" s="119">
        <f>IFERROR(INDEX('Volume forecast'!$D$8:$DT$200,MATCH($B36,'Volume forecast'!$B$8:$B$200,0),MATCH(BN$4,'Volume forecast'!$D$5:$DT$5,0)),0)</f>
        <v>0</v>
      </c>
      <c r="BO36" s="119">
        <f>IFERROR(INDEX('Volume forecast'!$D$8:$DT$200,MATCH($B36,'Volume forecast'!$B$8:$B$200,0),MATCH(BO$4,'Volume forecast'!$D$5:$DT$5,0)),0)</f>
        <v>0</v>
      </c>
      <c r="BP36" s="119">
        <f>IFERROR(INDEX('Volume forecast'!$D$8:$DT$200,MATCH($B36,'Volume forecast'!$B$8:$B$200,0),MATCH(BP$4,'Volume forecast'!$D$5:$DT$5,0)),0)</f>
        <v>0</v>
      </c>
      <c r="BQ36" s="119">
        <f>IFERROR(INDEX('Volume forecast'!$D$8:$DT$200,MATCH($B36,'Volume forecast'!$B$8:$B$200,0),MATCH(BQ$4,'Volume forecast'!$D$5:$DT$5,0)),0)</f>
        <v>0</v>
      </c>
      <c r="BR36" s="119">
        <f>IFERROR(INDEX('Volume forecast'!$D$8:$DT$200,MATCH($B36,'Volume forecast'!$B$8:$B$200,0),MATCH(BR$4,'Volume forecast'!$D$5:$DT$5,0)),0)</f>
        <v>0</v>
      </c>
      <c r="BS36" s="119">
        <f>IFERROR(INDEX('Volume forecast'!$D$8:$DT$200,MATCH($B36,'Volume forecast'!$B$8:$B$200,0),MATCH(BS$4,'Volume forecast'!$D$5:$DT$5,0)),0)</f>
        <v>0</v>
      </c>
      <c r="BT36" s="138">
        <f>IFERROR(INDEX('Volume forecast'!$D$8:$DT$200,MATCH($B36,'Volume forecast'!$B$8:$B$200,0),MATCH(BT$4,'Volume forecast'!$D$5:$DT$5,0)),0)</f>
        <v>0</v>
      </c>
      <c r="BU36" s="120">
        <f>IFERROR(INDEX('Volume forecast'!$D$8:$DT$200,MATCH($B36,'Volume forecast'!$B$8:$B$200,0),MATCH(BU$4,'Volume forecast'!$D$5:$DT$5,0)),0)</f>
        <v>0</v>
      </c>
      <c r="BV36" s="119">
        <f>IFERROR(INDEX('Volume forecast'!$D$8:$DT$200,MATCH($B36,'Volume forecast'!$B$8:$B$200,0),MATCH(BV$4,'Volume forecast'!$D$5:$DT$5,0)),0)</f>
        <v>0</v>
      </c>
      <c r="BW36" s="119">
        <f>IFERROR(INDEX('Volume forecast'!$D$8:$DT$200,MATCH($B36,'Volume forecast'!$B$8:$B$200,0),MATCH(BW$4,'Volume forecast'!$D$5:$DT$5,0)),0)</f>
        <v>0</v>
      </c>
      <c r="BX36" s="119">
        <f>IFERROR(INDEX('Volume forecast'!$D$8:$DT$200,MATCH($B36,'Volume forecast'!$B$8:$B$200,0),MATCH(BX$4,'Volume forecast'!$D$5:$DT$5,0)),0)</f>
        <v>0</v>
      </c>
      <c r="BY36" s="119">
        <f>IFERROR(INDEX('Volume forecast'!$D$8:$DT$200,MATCH($B36,'Volume forecast'!$B$8:$B$200,0),MATCH(BY$4,'Volume forecast'!$D$5:$DT$5,0)),0)</f>
        <v>0</v>
      </c>
      <c r="BZ36" s="119">
        <f>IFERROR(INDEX('Volume forecast'!$D$8:$DT$200,MATCH($B36,'Volume forecast'!$B$8:$B$200,0),MATCH(BZ$4,'Volume forecast'!$D$5:$DT$5,0)),0)</f>
        <v>0</v>
      </c>
      <c r="CA36" s="119">
        <f>IFERROR(INDEX('Volume forecast'!$D$8:$DT$200,MATCH($B36,'Volume forecast'!$B$8:$B$200,0),MATCH(CA$4,'Volume forecast'!$D$5:$DT$5,0)),0)</f>
        <v>0</v>
      </c>
      <c r="CB36" s="119">
        <f>IFERROR(INDEX('Volume forecast'!$D$8:$DT$200,MATCH($B36,'Volume forecast'!$B$8:$B$200,0),MATCH(CB$4,'Volume forecast'!$D$5:$DT$5,0)),0)</f>
        <v>0</v>
      </c>
      <c r="CC36" s="119">
        <f>IFERROR(INDEX('Volume forecast'!$D$8:$DT$200,MATCH($B36,'Volume forecast'!$B$8:$B$200,0),MATCH(CC$4,'Volume forecast'!$D$5:$DT$5,0)),0)</f>
        <v>0</v>
      </c>
      <c r="CD36" s="119">
        <f>IFERROR(INDEX('Volume forecast'!$D$8:$DT$200,MATCH($B36,'Volume forecast'!$B$8:$B$200,0),MATCH(CD$4,'Volume forecast'!$D$5:$DT$5,0)),0)</f>
        <v>0</v>
      </c>
      <c r="CE36" s="119">
        <f>IFERROR(INDEX('Volume forecast'!$D$8:$DT$200,MATCH($B36,'Volume forecast'!$B$8:$B$200,0),MATCH(CE$4,'Volume forecast'!$D$5:$DT$5,0)),0)</f>
        <v>0</v>
      </c>
      <c r="CF36" s="119">
        <f>IFERROR(INDEX('Volume forecast'!$D$8:$DT$200,MATCH($B36,'Volume forecast'!$B$8:$B$200,0),MATCH(CF$4,'Volume forecast'!$D$5:$DT$5,0)),0)</f>
        <v>0</v>
      </c>
      <c r="CG36" s="119">
        <f>IFERROR(INDEX('Volume forecast'!$D$8:$DT$200,MATCH($B36,'Volume forecast'!$B$8:$B$200,0),MATCH(CG$4,'Volume forecast'!$D$5:$DT$5,0)),0)</f>
        <v>0</v>
      </c>
      <c r="CH36" s="119">
        <f>IFERROR(INDEX('Volume forecast'!$D$8:$DT$200,MATCH($B36,'Volume forecast'!$B$8:$B$200,0),MATCH(CH$4,'Volume forecast'!$D$5:$DT$5,0)),0)</f>
        <v>0</v>
      </c>
      <c r="CI36" s="119">
        <f>IFERROR(INDEX('Volume forecast'!$D$8:$DT$200,MATCH($B36,'Volume forecast'!$B$8:$B$200,0),MATCH(CI$4,'Volume forecast'!$D$5:$DT$5,0)),0)</f>
        <v>0</v>
      </c>
      <c r="CJ36" s="119">
        <f>IFERROR(INDEX('Volume forecast'!$D$8:$DT$200,MATCH($B36,'Volume forecast'!$B$8:$B$200,0),MATCH(CJ$4,'Volume forecast'!$D$5:$DT$5,0)),0)</f>
        <v>0</v>
      </c>
      <c r="CK36" s="138">
        <f>IFERROR(INDEX('Volume forecast'!$D$8:$DT$200,MATCH($B36,'Volume forecast'!$B$8:$B$200,0),MATCH(CK$4,'Volume forecast'!$D$5:$DT$5,0)),0)</f>
        <v>0</v>
      </c>
      <c r="CL36" s="120">
        <f>IFERROR(INDEX('Volume forecast'!$D$8:$DT$200,MATCH($B36,'Volume forecast'!$B$8:$B$200,0),MATCH(CL$4,'Volume forecast'!$D$5:$DT$5,0)),0)</f>
        <v>0</v>
      </c>
      <c r="CM36" s="119">
        <f>IFERROR(INDEX('Volume forecast'!$D$8:$DT$200,MATCH($B36,'Volume forecast'!$B$8:$B$200,0),MATCH(CM$4,'Volume forecast'!$D$5:$DT$5,0)),0)</f>
        <v>0</v>
      </c>
      <c r="CN36" s="119">
        <f>IFERROR(INDEX('Volume forecast'!$D$8:$DT$200,MATCH($B36,'Volume forecast'!$B$8:$B$200,0),MATCH(CN$4,'Volume forecast'!$D$5:$DT$5,0)),0)</f>
        <v>0</v>
      </c>
      <c r="CO36" s="119">
        <f>IFERROR(INDEX('Volume forecast'!$D$8:$DT$200,MATCH($B36,'Volume forecast'!$B$8:$B$200,0),MATCH(CO$4,'Volume forecast'!$D$5:$DT$5,0)),0)</f>
        <v>0</v>
      </c>
      <c r="CP36" s="119">
        <f>IFERROR(INDEX('Volume forecast'!$D$8:$DT$200,MATCH($B36,'Volume forecast'!$B$8:$B$200,0),MATCH(CP$4,'Volume forecast'!$D$5:$DT$5,0)),0)</f>
        <v>0</v>
      </c>
      <c r="CQ36" s="119">
        <f>IFERROR(INDEX('Volume forecast'!$D$8:$DT$200,MATCH($B36,'Volume forecast'!$B$8:$B$200,0),MATCH(CQ$4,'Volume forecast'!$D$5:$DT$5,0)),0)</f>
        <v>0</v>
      </c>
      <c r="CR36" s="119">
        <f>IFERROR(INDEX('Volume forecast'!$D$8:$DT$200,MATCH($B36,'Volume forecast'!$B$8:$B$200,0),MATCH(CR$4,'Volume forecast'!$D$5:$DT$5,0)),0)</f>
        <v>0</v>
      </c>
      <c r="CS36" s="119">
        <f>IFERROR(INDEX('Volume forecast'!$D$8:$DT$200,MATCH($B36,'Volume forecast'!$B$8:$B$200,0),MATCH(CS$4,'Volume forecast'!$D$5:$DT$5,0)),0)</f>
        <v>0</v>
      </c>
      <c r="CT36" s="119">
        <f>IFERROR(INDEX('Volume forecast'!$D$8:$DT$200,MATCH($B36,'Volume forecast'!$B$8:$B$200,0),MATCH(CT$4,'Volume forecast'!$D$5:$DT$5,0)),0)</f>
        <v>0</v>
      </c>
      <c r="CU36" s="119">
        <f>IFERROR(INDEX('Volume forecast'!$D$8:$DT$200,MATCH($B36,'Volume forecast'!$B$8:$B$200,0),MATCH(CU$4,'Volume forecast'!$D$5:$DT$5,0)),0)</f>
        <v>0</v>
      </c>
      <c r="CV36" s="119">
        <f>IFERROR(INDEX('Volume forecast'!$D$8:$DT$200,MATCH($B36,'Volume forecast'!$B$8:$B$200,0),MATCH(CV$4,'Volume forecast'!$D$5:$DT$5,0)),0)</f>
        <v>0</v>
      </c>
      <c r="CW36" s="119">
        <f>IFERROR(INDEX('Volume forecast'!$D$8:$DT$200,MATCH($B36,'Volume forecast'!$B$8:$B$200,0),MATCH(CW$4,'Volume forecast'!$D$5:$DT$5,0)),0)</f>
        <v>0</v>
      </c>
      <c r="CX36" s="119">
        <f>IFERROR(INDEX('Volume forecast'!$D$8:$DT$200,MATCH($B36,'Volume forecast'!$B$8:$B$200,0),MATCH(CX$4,'Volume forecast'!$D$5:$DT$5,0)),0)</f>
        <v>0</v>
      </c>
      <c r="CY36" s="119">
        <f>IFERROR(INDEX('Volume forecast'!$D$8:$DT$200,MATCH($B36,'Volume forecast'!$B$8:$B$200,0),MATCH(CY$4,'Volume forecast'!$D$5:$DT$5,0)),0)</f>
        <v>0</v>
      </c>
      <c r="CZ36" s="119">
        <f>IFERROR(INDEX('Volume forecast'!$D$8:$DT$200,MATCH($B36,'Volume forecast'!$B$8:$B$200,0),MATCH(CZ$4,'Volume forecast'!$D$5:$DT$5,0)),0)</f>
        <v>0</v>
      </c>
      <c r="DA36" s="119">
        <f>IFERROR(INDEX('Volume forecast'!$D$8:$DT$200,MATCH($B36,'Volume forecast'!$B$8:$B$200,0),MATCH(DA$4,'Volume forecast'!$D$5:$DT$5,0)),0)</f>
        <v>0</v>
      </c>
      <c r="DB36" s="138">
        <f>IFERROR(INDEX('Volume forecast'!$D$8:$DT$200,MATCH($B36,'Volume forecast'!$B$8:$B$200,0),MATCH(DB$4,'Volume forecast'!$D$5:$DT$5,0)),0)</f>
        <v>0</v>
      </c>
      <c r="DC36" s="120">
        <f>IFERROR(INDEX('Volume forecast'!$D$8:$DT$200,MATCH($B36,'Volume forecast'!$B$8:$B$200,0),MATCH(DC$4,'Volume forecast'!$D$5:$DT$5,0)),0)</f>
        <v>0</v>
      </c>
      <c r="DD36" s="119">
        <f>IFERROR(INDEX('Volume forecast'!$D$8:$DT$200,MATCH($B36,'Volume forecast'!$B$8:$B$200,0),MATCH(DD$4,'Volume forecast'!$D$5:$DT$5,0)),0)</f>
        <v>0</v>
      </c>
      <c r="DE36" s="119">
        <f>IFERROR(INDEX('Volume forecast'!$D$8:$DT$200,MATCH($B36,'Volume forecast'!$B$8:$B$200,0),MATCH(DE$4,'Volume forecast'!$D$5:$DT$5,0)),0)</f>
        <v>0</v>
      </c>
      <c r="DF36" s="119">
        <f>IFERROR(INDEX('Volume forecast'!$D$8:$DT$200,MATCH($B36,'Volume forecast'!$B$8:$B$200,0),MATCH(DF$4,'Volume forecast'!$D$5:$DT$5,0)),0)</f>
        <v>0</v>
      </c>
      <c r="DG36" s="119">
        <f>IFERROR(INDEX('Volume forecast'!$D$8:$DT$200,MATCH($B36,'Volume forecast'!$B$8:$B$200,0),MATCH(DG$4,'Volume forecast'!$D$5:$DT$5,0)),0)</f>
        <v>0</v>
      </c>
      <c r="DH36" s="119">
        <f>IFERROR(INDEX('Volume forecast'!$D$8:$DT$200,MATCH($B36,'Volume forecast'!$B$8:$B$200,0),MATCH(DH$4,'Volume forecast'!$D$5:$DT$5,0)),0)</f>
        <v>0</v>
      </c>
      <c r="DI36" s="119">
        <f>IFERROR(INDEX('Volume forecast'!$D$8:$DT$200,MATCH($B36,'Volume forecast'!$B$8:$B$200,0),MATCH(DI$4,'Volume forecast'!$D$5:$DT$5,0)),0)</f>
        <v>0</v>
      </c>
      <c r="DJ36" s="119">
        <f>IFERROR(INDEX('Volume forecast'!$D$8:$DT$200,MATCH($B36,'Volume forecast'!$B$8:$B$200,0),MATCH(DJ$4,'Volume forecast'!$D$5:$DT$5,0)),0)</f>
        <v>0</v>
      </c>
      <c r="DK36" s="119">
        <f>IFERROR(INDEX('Volume forecast'!$D$8:$DT$200,MATCH($B36,'Volume forecast'!$B$8:$B$200,0),MATCH(DK$4,'Volume forecast'!$D$5:$DT$5,0)),0)</f>
        <v>0</v>
      </c>
      <c r="DL36" s="119">
        <f>IFERROR(INDEX('Volume forecast'!$D$8:$DT$200,MATCH($B36,'Volume forecast'!$B$8:$B$200,0),MATCH(DL$4,'Volume forecast'!$D$5:$DT$5,0)),0)</f>
        <v>0</v>
      </c>
      <c r="DM36" s="119">
        <f>IFERROR(INDEX('Volume forecast'!$D$8:$DT$200,MATCH($B36,'Volume forecast'!$B$8:$B$200,0),MATCH(DM$4,'Volume forecast'!$D$5:$DT$5,0)),0)</f>
        <v>0</v>
      </c>
      <c r="DN36" s="119">
        <f>IFERROR(INDEX('Volume forecast'!$D$8:$DT$200,MATCH($B36,'Volume forecast'!$B$8:$B$200,0),MATCH(DN$4,'Volume forecast'!$D$5:$DT$5,0)),0)</f>
        <v>0</v>
      </c>
      <c r="DO36" s="119">
        <f>IFERROR(INDEX('Volume forecast'!$D$8:$DT$200,MATCH($B36,'Volume forecast'!$B$8:$B$200,0),MATCH(DO$4,'Volume forecast'!$D$5:$DT$5,0)),0)</f>
        <v>0</v>
      </c>
      <c r="DP36" s="119">
        <f>IFERROR(INDEX('Volume forecast'!$D$8:$DT$200,MATCH($B36,'Volume forecast'!$B$8:$B$200,0),MATCH(DP$4,'Volume forecast'!$D$5:$DT$5,0)),0)</f>
        <v>0</v>
      </c>
      <c r="DQ36" s="119">
        <f>IFERROR(INDEX('Volume forecast'!$D$8:$DT$200,MATCH($B36,'Volume forecast'!$B$8:$B$200,0),MATCH(DQ$4,'Volume forecast'!$D$5:$DT$5,0)),0)</f>
        <v>0</v>
      </c>
      <c r="DR36" s="119">
        <f>IFERROR(INDEX('Volume forecast'!$D$8:$DT$200,MATCH($B36,'Volume forecast'!$B$8:$B$200,0),MATCH(DR$4,'Volume forecast'!$D$5:$DT$5,0)),0)</f>
        <v>0</v>
      </c>
      <c r="DS36" s="138">
        <f>IFERROR(INDEX('Volume forecast'!$D$8:$DT$200,MATCH($B36,'Volume forecast'!$B$8:$B$200,0),MATCH(DS$4,'Volume forecast'!$D$5:$DT$5,0)),0)</f>
        <v>0</v>
      </c>
      <c r="DT36" s="120">
        <f>IFERROR(INDEX('Volume forecast'!$D$8:$DT$200,MATCH($B36,'Volume forecast'!$B$8:$B$200,0),MATCH(DT$4,'Volume forecast'!$D$5:$DT$5,0)),0)</f>
        <v>0</v>
      </c>
      <c r="DU36" s="119">
        <f>IFERROR(INDEX('Volume forecast'!$D$8:$DT$200,MATCH($B36,'Volume forecast'!$B$8:$B$200,0),MATCH(DU$4,'Volume forecast'!$D$5:$DT$5,0)),0)</f>
        <v>0</v>
      </c>
      <c r="DV36" s="119">
        <f>IFERROR(INDEX('Volume forecast'!$D$8:$DT$200,MATCH($B36,'Volume forecast'!$B$8:$B$200,0),MATCH(DV$4,'Volume forecast'!$D$5:$DT$5,0)),0)</f>
        <v>0</v>
      </c>
      <c r="DW36" s="119">
        <f>IFERROR(INDEX('Volume forecast'!$D$8:$DT$200,MATCH($B36,'Volume forecast'!$B$8:$B$200,0),MATCH(DW$4,'Volume forecast'!$D$5:$DT$5,0)),0)</f>
        <v>0</v>
      </c>
      <c r="DX36" s="119">
        <f>IFERROR(INDEX('Volume forecast'!$D$8:$DT$200,MATCH($B36,'Volume forecast'!$B$8:$B$200,0),MATCH(DX$4,'Volume forecast'!$D$5:$DT$5,0)),0)</f>
        <v>0</v>
      </c>
      <c r="DY36" s="119">
        <f>IFERROR(INDEX('Volume forecast'!$D$8:$DT$200,MATCH($B36,'Volume forecast'!$B$8:$B$200,0),MATCH(DY$4,'Volume forecast'!$D$5:$DT$5,0)),0)</f>
        <v>0</v>
      </c>
      <c r="DZ36" s="119">
        <f>IFERROR(INDEX('Volume forecast'!$D$8:$DT$200,MATCH($B36,'Volume forecast'!$B$8:$B$200,0),MATCH(DZ$4,'Volume forecast'!$D$5:$DT$5,0)),0)</f>
        <v>0</v>
      </c>
      <c r="EA36" s="119">
        <f>IFERROR(INDEX('Volume forecast'!$D$8:$DT$200,MATCH($B36,'Volume forecast'!$B$8:$B$200,0),MATCH(EA$4,'Volume forecast'!$D$5:$DT$5,0)),0)</f>
        <v>0</v>
      </c>
      <c r="EB36" s="119">
        <f>IFERROR(INDEX('Volume forecast'!$D$8:$DT$200,MATCH($B36,'Volume forecast'!$B$8:$B$200,0),MATCH(EB$4,'Volume forecast'!$D$5:$DT$5,0)),0)</f>
        <v>0</v>
      </c>
      <c r="EC36" s="119">
        <f>IFERROR(INDEX('Volume forecast'!$D$8:$DT$200,MATCH($B36,'Volume forecast'!$B$8:$B$200,0),MATCH(EC$4,'Volume forecast'!$D$5:$DT$5,0)),0)</f>
        <v>0</v>
      </c>
      <c r="ED36" s="119">
        <f>IFERROR(INDEX('Volume forecast'!$D$8:$DT$200,MATCH($B36,'Volume forecast'!$B$8:$B$200,0),MATCH(ED$4,'Volume forecast'!$D$5:$DT$5,0)),0)</f>
        <v>0</v>
      </c>
      <c r="EE36" s="119">
        <f>IFERROR(INDEX('Volume forecast'!$D$8:$DT$200,MATCH($B36,'Volume forecast'!$B$8:$B$200,0),MATCH(EE$4,'Volume forecast'!$D$5:$DT$5,0)),0)</f>
        <v>0</v>
      </c>
      <c r="EF36" s="119">
        <f>IFERROR(INDEX('Volume forecast'!$D$8:$DT$200,MATCH($B36,'Volume forecast'!$B$8:$B$200,0),MATCH(EF$4,'Volume forecast'!$D$5:$DT$5,0)),0)</f>
        <v>0</v>
      </c>
      <c r="EG36" s="119">
        <f>IFERROR(INDEX('Volume forecast'!$D$8:$DT$200,MATCH($B36,'Volume forecast'!$B$8:$B$200,0),MATCH(EG$4,'Volume forecast'!$D$5:$DT$5,0)),0)</f>
        <v>0</v>
      </c>
      <c r="EH36" s="119">
        <f>IFERROR(INDEX('Volume forecast'!$D$8:$DT$200,MATCH($B36,'Volume forecast'!$B$8:$B$200,0),MATCH(EH$4,'Volume forecast'!$D$5:$DT$5,0)),0)</f>
        <v>0</v>
      </c>
      <c r="EI36" s="119">
        <f>IFERROR(INDEX('Volume forecast'!$D$8:$DT$200,MATCH($B36,'Volume forecast'!$B$8:$B$200,0),MATCH(EI$4,'Volume forecast'!$D$5:$DT$5,0)),0)</f>
        <v>0</v>
      </c>
      <c r="EJ36" s="138">
        <f>IFERROR(INDEX('Volume forecast'!$D$8:$DT$200,MATCH($B36,'Volume forecast'!$B$8:$B$200,0),MATCH(EJ$4,'Volume forecast'!$D$5:$DT$5,0)),0)</f>
        <v>0</v>
      </c>
      <c r="EK36" s="120">
        <f>IFERROR(INDEX('Volume forecast'!$D$8:$DT$200,MATCH($B36,'Volume forecast'!$B$8:$B$200,0),MATCH(EK$4,'Volume forecast'!$D$5:$DT$5,0)),0)</f>
        <v>0</v>
      </c>
      <c r="EL36" s="119">
        <f>IFERROR(INDEX('Volume forecast'!$D$8:$DT$200,MATCH($B36,'Volume forecast'!$B$8:$B$200,0),MATCH(EL$4,'Volume forecast'!$D$5:$DT$5,0)),0)</f>
        <v>0</v>
      </c>
      <c r="EM36" s="119">
        <f>IFERROR(INDEX('Volume forecast'!$D$8:$DT$200,MATCH($B36,'Volume forecast'!$B$8:$B$200,0),MATCH(EM$4,'Volume forecast'!$D$5:$DT$5,0)),0)</f>
        <v>0</v>
      </c>
      <c r="EN36" s="119">
        <f>IFERROR(INDEX('Volume forecast'!$D$8:$DT$200,MATCH($B36,'Volume forecast'!$B$8:$B$200,0),MATCH(EN$4,'Volume forecast'!$D$5:$DT$5,0)),0)</f>
        <v>0</v>
      </c>
      <c r="EO36" s="119">
        <f>IFERROR(INDEX('Volume forecast'!$D$8:$DT$200,MATCH($B36,'Volume forecast'!$B$8:$B$200,0),MATCH(EO$4,'Volume forecast'!$D$5:$DT$5,0)),0)</f>
        <v>0</v>
      </c>
      <c r="EP36" s="119">
        <f>IFERROR(INDEX('Volume forecast'!$D$8:$DT$200,MATCH($B36,'Volume forecast'!$B$8:$B$200,0),MATCH(EP$4,'Volume forecast'!$D$5:$DT$5,0)),0)</f>
        <v>0</v>
      </c>
      <c r="EQ36" s="119">
        <f>IFERROR(INDEX('Volume forecast'!$D$8:$DT$200,MATCH($B36,'Volume forecast'!$B$8:$B$200,0),MATCH(EQ$4,'Volume forecast'!$D$5:$DT$5,0)),0)</f>
        <v>0</v>
      </c>
      <c r="ER36" s="119">
        <f>IFERROR(INDEX('Volume forecast'!$D$8:$DT$200,MATCH($B36,'Volume forecast'!$B$8:$B$200,0),MATCH(ER$4,'Volume forecast'!$D$5:$DT$5,0)),0)</f>
        <v>0</v>
      </c>
      <c r="ES36" s="119">
        <f>IFERROR(INDEX('Volume forecast'!$D$8:$DT$200,MATCH($B36,'Volume forecast'!$B$8:$B$200,0),MATCH(ES$4,'Volume forecast'!$D$5:$DT$5,0)),0)</f>
        <v>0</v>
      </c>
      <c r="ET36" s="119">
        <f>IFERROR(INDEX('Volume forecast'!$D$8:$DT$200,MATCH($B36,'Volume forecast'!$B$8:$B$200,0),MATCH(ET$4,'Volume forecast'!$D$5:$DT$5,0)),0)</f>
        <v>0</v>
      </c>
      <c r="EU36" s="119">
        <f>IFERROR(INDEX('Volume forecast'!$D$8:$DT$200,MATCH($B36,'Volume forecast'!$B$8:$B$200,0),MATCH(EU$4,'Volume forecast'!$D$5:$DT$5,0)),0)</f>
        <v>0</v>
      </c>
      <c r="EV36" s="119">
        <f>IFERROR(INDEX('Volume forecast'!$D$8:$DT$200,MATCH($B36,'Volume forecast'!$B$8:$B$200,0),MATCH(EV$4,'Volume forecast'!$D$5:$DT$5,0)),0)</f>
        <v>0</v>
      </c>
      <c r="EW36" s="119">
        <f>IFERROR(INDEX('Volume forecast'!$D$8:$DT$200,MATCH($B36,'Volume forecast'!$B$8:$B$200,0),MATCH(EW$4,'Volume forecast'!$D$5:$DT$5,0)),0)</f>
        <v>2774.335075014098</v>
      </c>
      <c r="EX36" s="119">
        <f>IFERROR(INDEX('Volume forecast'!$D$8:$DT$200,MATCH($B36,'Volume forecast'!$B$8:$B$200,0),MATCH(EX$4,'Volume forecast'!$D$5:$DT$5,0)),0)</f>
        <v>2774.335075014098</v>
      </c>
      <c r="EY36" s="119">
        <f>IFERROR(INDEX('Volume forecast'!$D$8:$DT$200,MATCH($B36,'Volume forecast'!$B$8:$B$200,0),MATCH(EY$4,'Volume forecast'!$D$5:$DT$5,0)),0)</f>
        <v>2774.335075014098</v>
      </c>
      <c r="EZ36" s="119">
        <f>IFERROR(INDEX('Volume forecast'!$D$8:$DT$200,MATCH($B36,'Volume forecast'!$B$8:$B$200,0),MATCH(EZ$4,'Volume forecast'!$D$5:$DT$5,0)),0)</f>
        <v>2774.335075014098</v>
      </c>
      <c r="FA36" s="138">
        <f>IFERROR(INDEX('Volume forecast'!$D$8:$DT$200,MATCH($B36,'Volume forecast'!$B$8:$B$200,0),MATCH(FA$4,'Volume forecast'!$D$5:$DT$5,0)),0)</f>
        <v>2774.335075014098</v>
      </c>
      <c r="FB36" s="120">
        <f>IFERROR(INDEX('Volume forecast'!$D$8:$DT$200,MATCH($B36,'Volume forecast'!$B$8:$B$200,0),MATCH(FB$4,'Volume forecast'!$D$5:$DT$5,0)),0)</f>
        <v>0</v>
      </c>
      <c r="FC36" s="119">
        <f>IFERROR(INDEX('Volume forecast'!$D$8:$DT$200,MATCH($B36,'Volume forecast'!$B$8:$B$200,0),MATCH(FC$4,'Volume forecast'!$D$5:$DT$5,0)),0)</f>
        <v>0</v>
      </c>
      <c r="FD36" s="119">
        <f>IFERROR(INDEX('Volume forecast'!$D$8:$DT$200,MATCH($B36,'Volume forecast'!$B$8:$B$200,0),MATCH(FD$4,'Volume forecast'!$D$5:$DT$5,0)),0)</f>
        <v>0</v>
      </c>
      <c r="FE36" s="119">
        <f>IFERROR(INDEX('Volume forecast'!$D$8:$DT$200,MATCH($B36,'Volume forecast'!$B$8:$B$200,0),MATCH(FE$4,'Volume forecast'!$D$5:$DT$5,0)),0)</f>
        <v>0</v>
      </c>
      <c r="FF36" s="119">
        <f>IFERROR(INDEX('Volume forecast'!$D$8:$DT$200,MATCH($B36,'Volume forecast'!$B$8:$B$200,0),MATCH(FF$4,'Volume forecast'!$D$5:$DT$5,0)),0)</f>
        <v>0</v>
      </c>
      <c r="FG36" s="119">
        <f>IFERROR(INDEX('Volume forecast'!$D$8:$DT$200,MATCH($B36,'Volume forecast'!$B$8:$B$200,0),MATCH(FG$4,'Volume forecast'!$D$5:$DT$5,0)),0)</f>
        <v>0</v>
      </c>
      <c r="FH36" s="119">
        <f>IFERROR(INDEX('Volume forecast'!$D$8:$DT$200,MATCH($B36,'Volume forecast'!$B$8:$B$200,0),MATCH(FH$4,'Volume forecast'!$D$5:$DT$5,0)),0)</f>
        <v>0</v>
      </c>
      <c r="FI36" s="119">
        <f>IFERROR(INDEX('Volume forecast'!$D$8:$DT$200,MATCH($B36,'Volume forecast'!$B$8:$B$200,0),MATCH(FI$4,'Volume forecast'!$D$5:$DT$5,0)),0)</f>
        <v>0</v>
      </c>
      <c r="FJ36" s="119">
        <f>IFERROR(INDEX('Volume forecast'!$D$8:$DT$200,MATCH($B36,'Volume forecast'!$B$8:$B$200,0),MATCH(FJ$4,'Volume forecast'!$D$5:$DT$5,0)),0)</f>
        <v>0</v>
      </c>
      <c r="FK36" s="119">
        <f>IFERROR(INDEX('Volume forecast'!$D$8:$DT$200,MATCH($B36,'Volume forecast'!$B$8:$B$200,0),MATCH(FK$4,'Volume forecast'!$D$5:$DT$5,0)),0)</f>
        <v>0</v>
      </c>
      <c r="FL36" s="119">
        <f>IFERROR(INDEX('Volume forecast'!$D$8:$DT$200,MATCH($B36,'Volume forecast'!$B$8:$B$200,0),MATCH(FL$4,'Volume forecast'!$D$5:$DT$5,0)),0)</f>
        <v>0</v>
      </c>
      <c r="FM36" s="119">
        <f>IFERROR(INDEX('Volume forecast'!$D$8:$DT$200,MATCH($B36,'Volume forecast'!$B$8:$B$200,0),MATCH(FM$4,'Volume forecast'!$D$5:$DT$5,0)),0)</f>
        <v>0</v>
      </c>
      <c r="FN36" s="119">
        <f>IFERROR(INDEX('Volume forecast'!$D$8:$DT$200,MATCH($B36,'Volume forecast'!$B$8:$B$200,0),MATCH(FN$4,'Volume forecast'!$D$5:$DT$5,0)),0)</f>
        <v>3541.213028812726</v>
      </c>
      <c r="FO36" s="119">
        <f>IFERROR(INDEX('Volume forecast'!$D$8:$DT$200,MATCH($B36,'Volume forecast'!$B$8:$B$200,0),MATCH(FO$4,'Volume forecast'!$D$5:$DT$5,0)),0)</f>
        <v>3541.213028812726</v>
      </c>
      <c r="FP36" s="119">
        <f>IFERROR(INDEX('Volume forecast'!$D$8:$DT$200,MATCH($B36,'Volume forecast'!$B$8:$B$200,0),MATCH(FP$4,'Volume forecast'!$D$5:$DT$5,0)),0)</f>
        <v>3541.213028812726</v>
      </c>
      <c r="FQ36" s="119">
        <f>IFERROR(INDEX('Volume forecast'!$D$8:$DT$200,MATCH($B36,'Volume forecast'!$B$8:$B$200,0),MATCH(FQ$4,'Volume forecast'!$D$5:$DT$5,0)),0)</f>
        <v>3541.213028812726</v>
      </c>
      <c r="FR36" s="138">
        <f>IFERROR(INDEX('Volume forecast'!$D$8:$DT$200,MATCH($B36,'Volume forecast'!$B$8:$B$200,0),MATCH(FR$4,'Volume forecast'!$D$5:$DT$5,0)),0)</f>
        <v>3541.213028812726</v>
      </c>
      <c r="FS36" s="83">
        <f t="shared" si="23"/>
        <v>0</v>
      </c>
      <c r="FT36" s="82">
        <f t="shared" si="7"/>
        <v>0</v>
      </c>
      <c r="FU36" s="82">
        <f t="shared" si="8"/>
        <v>0</v>
      </c>
      <c r="FV36" s="82">
        <f t="shared" si="9"/>
        <v>0</v>
      </c>
      <c r="FW36" s="82">
        <f t="shared" si="10"/>
        <v>0</v>
      </c>
      <c r="FX36" s="82">
        <f t="shared" si="11"/>
        <v>0</v>
      </c>
      <c r="FY36" s="82">
        <f t="shared" si="12"/>
        <v>0</v>
      </c>
      <c r="FZ36" s="82">
        <f t="shared" si="13"/>
        <v>0</v>
      </c>
      <c r="GA36" s="82">
        <f t="shared" si="14"/>
        <v>0</v>
      </c>
      <c r="GB36" s="82">
        <f t="shared" si="15"/>
        <v>0</v>
      </c>
      <c r="GC36" s="82">
        <f t="shared" si="16"/>
        <v>0</v>
      </c>
      <c r="GD36" s="82">
        <f t="shared" si="17"/>
        <v>0</v>
      </c>
      <c r="GE36" s="82">
        <f t="shared" si="18"/>
        <v>0</v>
      </c>
      <c r="GF36" s="82">
        <f t="shared" si="19"/>
        <v>0</v>
      </c>
      <c r="GG36" s="82">
        <f t="shared" si="20"/>
        <v>0</v>
      </c>
      <c r="GH36" s="82">
        <f t="shared" si="21"/>
        <v>0</v>
      </c>
      <c r="GI36" s="82">
        <f t="shared" si="22"/>
        <v>0</v>
      </c>
      <c r="GJ36" s="84">
        <f t="shared" si="24"/>
        <v>31</v>
      </c>
      <c r="GL36" s="466" t="s">
        <v>138</v>
      </c>
      <c r="GM36" s="467"/>
      <c r="GN36" s="467"/>
      <c r="GO36" s="467"/>
      <c r="GP36" s="467"/>
      <c r="GQ36" s="467"/>
    </row>
    <row r="37" spans="1:199" s="88" customFormat="1" ht="13" x14ac:dyDescent="0.3">
      <c r="A37" s="169" t="str">
        <f>IF(ISNUMBER(SEARCH("low",'Volume forecast'!$A38)),"LV",IF(ISNUMBER(SEARCH("high",'Volume forecast'!$A38)),"HV",IF(ISNUMBER(SEARCH("sub",'Volume forecast'!$A38)),"ST","Unmetered")))</f>
        <v>LV</v>
      </c>
      <c r="B37" s="170" t="str">
        <f>'Volume forecast'!B38</f>
        <v>EA961</v>
      </c>
      <c r="C37" s="169" t="str">
        <f>'Volume forecast'!C38</f>
        <v>Flexible Load (EV) trial</v>
      </c>
      <c r="D37" s="171" t="s">
        <v>137</v>
      </c>
      <c r="E37" s="167">
        <f>IFERROR(INDEX('Volume forecast'!$D$8:$DT$200,MATCH($B37,'Volume forecast'!$B$8:$B$200,0),MATCH(E$4,'Volume forecast'!$D$5:$DT$5,0)),0)</f>
        <v>0</v>
      </c>
      <c r="F37" s="167">
        <f>IFERROR(INDEX('Volume forecast'!$D$8:$DT$200,MATCH($B37,'Volume forecast'!$B$8:$B$200,0),MATCH(F$4,'Volume forecast'!$D$5:$DT$5,0)),0)</f>
        <v>0</v>
      </c>
      <c r="G37" s="167">
        <f>IFERROR(INDEX('Volume forecast'!$D$8:$DT$200,MATCH($B37,'Volume forecast'!$B$8:$B$200,0),MATCH(G$4,'Volume forecast'!$D$5:$DT$5,0)),0)</f>
        <v>0</v>
      </c>
      <c r="H37" s="167">
        <f>IFERROR(INDEX('Volume forecast'!$D$8:$DT$200,MATCH($B37,'Volume forecast'!$B$8:$B$200,0),MATCH(H$4,'Volume forecast'!$D$5:$DT$5,0)),0)</f>
        <v>0</v>
      </c>
      <c r="I37" s="167">
        <f>IFERROR(INDEX('Volume forecast'!$D$8:$DT$200,MATCH($B37,'Volume forecast'!$B$8:$B$200,0),MATCH(I$4,'Volume forecast'!$D$5:$DT$5,0)),0)</f>
        <v>0</v>
      </c>
      <c r="J37" s="167">
        <f>IFERROR(INDEX('Volume forecast'!$D$8:$DT$200,MATCH($B37,'Volume forecast'!$B$8:$B$200,0),MATCH(J$4,'Volume forecast'!$D$5:$DT$5,0)),0)</f>
        <v>0</v>
      </c>
      <c r="K37" s="167">
        <f>IFERROR(INDEX('Volume forecast'!$D$8:$DT$200,MATCH($B37,'Volume forecast'!$B$8:$B$200,0),MATCH(K$4,'Volume forecast'!$D$5:$DT$5,0)),0)</f>
        <v>0</v>
      </c>
      <c r="L37" s="167">
        <f>IFERROR(INDEX('Volume forecast'!$D$8:$DT$200,MATCH($B37,'Volume forecast'!$B$8:$B$200,0),MATCH(L$4,'Volume forecast'!$D$5:$DT$5,0)),0)</f>
        <v>0</v>
      </c>
      <c r="M37" s="167">
        <f>IFERROR(INDEX('Volume forecast'!$D$8:$DT$200,MATCH($B37,'Volume forecast'!$B$8:$B$200,0),MATCH(M$4,'Volume forecast'!$D$5:$DT$5,0)),0)</f>
        <v>0</v>
      </c>
      <c r="N37" s="167">
        <f>IFERROR(INDEX('Volume forecast'!$D$8:$DT$200,MATCH($B37,'Volume forecast'!$B$8:$B$200,0),MATCH(N$4,'Volume forecast'!$D$5:$DT$5,0)),0)</f>
        <v>0</v>
      </c>
      <c r="O37" s="167">
        <f>IFERROR(INDEX('Volume forecast'!$D$8:$DT$200,MATCH($B37,'Volume forecast'!$B$8:$B$200,0),MATCH(O$4,'Volume forecast'!$D$5:$DT$5,0)),0)</f>
        <v>0</v>
      </c>
      <c r="P37" s="167">
        <f>IFERROR(INDEX('Volume forecast'!$D$8:$DT$200,MATCH($B37,'Volume forecast'!$B$8:$B$200,0),MATCH(P$4,'Volume forecast'!$D$5:$DT$5,0)),0)</f>
        <v>0</v>
      </c>
      <c r="Q37" s="167">
        <f>IFERROR(INDEX('Volume forecast'!$D$8:$DT$200,MATCH($B37,'Volume forecast'!$B$8:$B$200,0),MATCH(Q$4,'Volume forecast'!$D$5:$DT$5,0)),0)</f>
        <v>100</v>
      </c>
      <c r="R37" s="167">
        <f>IFERROR(INDEX('Volume forecast'!$D$8:$DT$200,MATCH($B37,'Volume forecast'!$B$8:$B$200,0),MATCH(R$4,'Volume forecast'!$D$5:$DT$5,0)),0)</f>
        <v>100</v>
      </c>
      <c r="S37" s="167">
        <f>IFERROR(INDEX('Volume forecast'!$D$8:$DT$200,MATCH($B37,'Volume forecast'!$B$8:$B$200,0),MATCH(S$4,'Volume forecast'!$D$5:$DT$5,0)),0)</f>
        <v>100</v>
      </c>
      <c r="T37" s="167">
        <f>IFERROR(INDEX('Volume forecast'!$D$8:$DT$200,MATCH($B37,'Volume forecast'!$B$8:$B$200,0),MATCH(T$4,'Volume forecast'!$D$5:$DT$5,0)),0)</f>
        <v>100</v>
      </c>
      <c r="U37" s="168">
        <f>IFERROR(INDEX('Volume forecast'!$D$8:$DT$200,MATCH($B37,'Volume forecast'!$B$8:$B$200,0),MATCH(U$4,'Volume forecast'!$D$5:$DT$5,0)),0)</f>
        <v>100</v>
      </c>
      <c r="V37" s="172">
        <f>IFERROR(INDEX('Volume forecast'!$D$8:$DT$200,MATCH($B37,'Volume forecast'!$B$8:$B$200,0),MATCH(V$4,'Volume forecast'!$D$5:$DT$5,0)),0)</f>
        <v>0</v>
      </c>
      <c r="W37" s="167">
        <f>IFERROR(INDEX('Volume forecast'!$D$8:$DT$200,MATCH($B37,'Volume forecast'!$B$8:$B$200,0),MATCH(W$4,'Volume forecast'!$D$5:$DT$5,0)),0)</f>
        <v>0</v>
      </c>
      <c r="X37" s="167">
        <f>IFERROR(INDEX('Volume forecast'!$D$8:$DT$200,MATCH($B37,'Volume forecast'!$B$8:$B$200,0),MATCH(X$4,'Volume forecast'!$D$5:$DT$5,0)),0)</f>
        <v>0</v>
      </c>
      <c r="Y37" s="167">
        <f>IFERROR(INDEX('Volume forecast'!$D$8:$DT$200,MATCH($B37,'Volume forecast'!$B$8:$B$200,0),MATCH(Y$4,'Volume forecast'!$D$5:$DT$5,0)),0)</f>
        <v>0</v>
      </c>
      <c r="Z37" s="167">
        <f>IFERROR(INDEX('Volume forecast'!$D$8:$DT$200,MATCH($B37,'Volume forecast'!$B$8:$B$200,0),MATCH(Z$4,'Volume forecast'!$D$5:$DT$5,0)),0)</f>
        <v>0</v>
      </c>
      <c r="AA37" s="167">
        <f>IFERROR(INDEX('Volume forecast'!$D$8:$DT$200,MATCH($B37,'Volume forecast'!$B$8:$B$200,0),MATCH(AA$4,'Volume forecast'!$D$5:$DT$5,0)),0)</f>
        <v>0</v>
      </c>
      <c r="AB37" s="167">
        <f>IFERROR(INDEX('Volume forecast'!$D$8:$DT$200,MATCH($B37,'Volume forecast'!$B$8:$B$200,0),MATCH(AB$4,'Volume forecast'!$D$5:$DT$5,0)),0)</f>
        <v>0</v>
      </c>
      <c r="AC37" s="167">
        <f>IFERROR(INDEX('Volume forecast'!$D$8:$DT$200,MATCH($B37,'Volume forecast'!$B$8:$B$200,0),MATCH(AC$4,'Volume forecast'!$D$5:$DT$5,0)),0)</f>
        <v>0</v>
      </c>
      <c r="AD37" s="167">
        <f>IFERROR(INDEX('Volume forecast'!$D$8:$DT$200,MATCH($B37,'Volume forecast'!$B$8:$B$200,0),MATCH(AD$4,'Volume forecast'!$D$5:$DT$5,0)),0)</f>
        <v>0</v>
      </c>
      <c r="AE37" s="167">
        <f>IFERROR(INDEX('Volume forecast'!$D$8:$DT$200,MATCH($B37,'Volume forecast'!$B$8:$B$200,0),MATCH(AE$4,'Volume forecast'!$D$5:$DT$5,0)),0)</f>
        <v>0</v>
      </c>
      <c r="AF37" s="167">
        <f>IFERROR(INDEX('Volume forecast'!$D$8:$DT$200,MATCH($B37,'Volume forecast'!$B$8:$B$200,0),MATCH(AF$4,'Volume forecast'!$D$5:$DT$5,0)),0)</f>
        <v>0</v>
      </c>
      <c r="AG37" s="167">
        <f>IFERROR(INDEX('Volume forecast'!$D$8:$DT$200,MATCH($B37,'Volume forecast'!$B$8:$B$200,0),MATCH(AG$4,'Volume forecast'!$D$5:$DT$5,0)),0)</f>
        <v>0</v>
      </c>
      <c r="AH37" s="167">
        <f>IFERROR(INDEX('Volume forecast'!$D$8:$DT$200,MATCH($B37,'Volume forecast'!$B$8:$B$200,0),MATCH(AH$4,'Volume forecast'!$D$5:$DT$5,0)),0)</f>
        <v>88.552750902426965</v>
      </c>
      <c r="AI37" s="167">
        <f>IFERROR(INDEX('Volume forecast'!$D$8:$DT$200,MATCH($B37,'Volume forecast'!$B$8:$B$200,0),MATCH(AI$4,'Volume forecast'!$D$5:$DT$5,0)),0)</f>
        <v>89.314744287914806</v>
      </c>
      <c r="AJ37" s="167">
        <f>IFERROR(INDEX('Volume forecast'!$D$8:$DT$200,MATCH($B37,'Volume forecast'!$B$8:$B$200,0),MATCH(AJ$4,'Volume forecast'!$D$5:$DT$5,0)),0)</f>
        <v>90.62290387189897</v>
      </c>
      <c r="AK37" s="167">
        <f>IFERROR(INDEX('Volume forecast'!$D$8:$DT$200,MATCH($B37,'Volume forecast'!$B$8:$B$200,0),MATCH(AK$4,'Volume forecast'!$D$5:$DT$5,0)),0)</f>
        <v>92.930519997989762</v>
      </c>
      <c r="AL37" s="168">
        <f>IFERROR(INDEX('Volume forecast'!$D$8:$DT$200,MATCH($B37,'Volume forecast'!$B$8:$B$200,0),MATCH(AL$4,'Volume forecast'!$D$5:$DT$5,0)),0)</f>
        <v>95.022074390151829</v>
      </c>
      <c r="AM37" s="172">
        <f>IFERROR(INDEX('Volume forecast'!$D$8:$DT$200,MATCH($B37,'Volume forecast'!$B$8:$B$200,0),MATCH(AM$4,'Volume forecast'!$D$5:$DT$5,0)),0)</f>
        <v>0</v>
      </c>
      <c r="AN37" s="167">
        <f>IFERROR(INDEX('Volume forecast'!$D$8:$DT$200,MATCH($B37,'Volume forecast'!$B$8:$B$200,0),MATCH(AN$4,'Volume forecast'!$D$5:$DT$5,0)),0)</f>
        <v>0</v>
      </c>
      <c r="AO37" s="167">
        <f>IFERROR(INDEX('Volume forecast'!$D$8:$DT$200,MATCH($B37,'Volume forecast'!$B$8:$B$200,0),MATCH(AO$4,'Volume forecast'!$D$5:$DT$5,0)),0)</f>
        <v>0</v>
      </c>
      <c r="AP37" s="167">
        <f>IFERROR(INDEX('Volume forecast'!$D$8:$DT$200,MATCH($B37,'Volume forecast'!$B$8:$B$200,0),MATCH(AP$4,'Volume forecast'!$D$5:$DT$5,0)),0)</f>
        <v>0</v>
      </c>
      <c r="AQ37" s="167">
        <f>IFERROR(INDEX('Volume forecast'!$D$8:$DT$200,MATCH($B37,'Volume forecast'!$B$8:$B$200,0),MATCH(AQ$4,'Volume forecast'!$D$5:$DT$5,0)),0)</f>
        <v>0</v>
      </c>
      <c r="AR37" s="167">
        <f>IFERROR(INDEX('Volume forecast'!$D$8:$DT$200,MATCH($B37,'Volume forecast'!$B$8:$B$200,0),MATCH(AR$4,'Volume forecast'!$D$5:$DT$5,0)),0)</f>
        <v>0</v>
      </c>
      <c r="AS37" s="167">
        <f>IFERROR(INDEX('Volume forecast'!$D$8:$DT$200,MATCH($B37,'Volume forecast'!$B$8:$B$200,0),MATCH(AS$4,'Volume forecast'!$D$5:$DT$5,0)),0)</f>
        <v>0</v>
      </c>
      <c r="AT37" s="167">
        <f>IFERROR(INDEX('Volume forecast'!$D$8:$DT$200,MATCH($B37,'Volume forecast'!$B$8:$B$200,0),MATCH(AT$4,'Volume forecast'!$D$5:$DT$5,0)),0)</f>
        <v>0</v>
      </c>
      <c r="AU37" s="167">
        <f>IFERROR(INDEX('Volume forecast'!$D$8:$DT$200,MATCH($B37,'Volume forecast'!$B$8:$B$200,0),MATCH(AU$4,'Volume forecast'!$D$5:$DT$5,0)),0)</f>
        <v>0</v>
      </c>
      <c r="AV37" s="167">
        <f>IFERROR(INDEX('Volume forecast'!$D$8:$DT$200,MATCH($B37,'Volume forecast'!$B$8:$B$200,0),MATCH(AV$4,'Volume forecast'!$D$5:$DT$5,0)),0)</f>
        <v>0</v>
      </c>
      <c r="AW37" s="167">
        <f>IFERROR(INDEX('Volume forecast'!$D$8:$DT$200,MATCH($B37,'Volume forecast'!$B$8:$B$200,0),MATCH(AW$4,'Volume forecast'!$D$5:$DT$5,0)),0)</f>
        <v>0</v>
      </c>
      <c r="AX37" s="167">
        <f>IFERROR(INDEX('Volume forecast'!$D$8:$DT$200,MATCH($B37,'Volume forecast'!$B$8:$B$200,0),MATCH(AX$4,'Volume forecast'!$D$5:$DT$5,0)),0)</f>
        <v>0</v>
      </c>
      <c r="AY37" s="167">
        <f>IFERROR(INDEX('Volume forecast'!$D$8:$DT$200,MATCH($B37,'Volume forecast'!$B$8:$B$200,0),MATCH(AY$4,'Volume forecast'!$D$5:$DT$5,0)),0)</f>
        <v>357.13763664012299</v>
      </c>
      <c r="AZ37" s="167">
        <f>IFERROR(INDEX('Volume forecast'!$D$8:$DT$200,MATCH($B37,'Volume forecast'!$B$8:$B$200,0),MATCH(AZ$4,'Volume forecast'!$D$5:$DT$5,0)),0)</f>
        <v>360.2107937589617</v>
      </c>
      <c r="BA37" s="167">
        <f>IFERROR(INDEX('Volume forecast'!$D$8:$DT$200,MATCH($B37,'Volume forecast'!$B$8:$B$200,0),MATCH(BA$4,'Volume forecast'!$D$5:$DT$5,0)),0)</f>
        <v>365.4866662463902</v>
      </c>
      <c r="BB37" s="167">
        <f>IFERROR(INDEX('Volume forecast'!$D$8:$DT$200,MATCH($B37,'Volume forecast'!$B$8:$B$200,0),MATCH(BB$4,'Volume forecast'!$D$5:$DT$5,0)),0)</f>
        <v>374.79339654156519</v>
      </c>
      <c r="BC37" s="168">
        <f>IFERROR(INDEX('Volume forecast'!$D$8:$DT$200,MATCH($B37,'Volume forecast'!$B$8:$B$200,0),MATCH(BC$4,'Volume forecast'!$D$5:$DT$5,0)),0)</f>
        <v>383.2287391470602</v>
      </c>
      <c r="BD37" s="172">
        <f>IFERROR(INDEX('Volume forecast'!$D$8:$DT$200,MATCH($B37,'Volume forecast'!$B$8:$B$200,0),MATCH(BD$4,'Volume forecast'!$D$5:$DT$5,0)),0)</f>
        <v>0</v>
      </c>
      <c r="BE37" s="167">
        <f>IFERROR(INDEX('Volume forecast'!$D$8:$DT$200,MATCH($B37,'Volume forecast'!$B$8:$B$200,0),MATCH(BE$4,'Volume forecast'!$D$5:$DT$5,0)),0)</f>
        <v>0</v>
      </c>
      <c r="BF37" s="167">
        <f>IFERROR(INDEX('Volume forecast'!$D$8:$DT$200,MATCH($B37,'Volume forecast'!$B$8:$B$200,0),MATCH(BF$4,'Volume forecast'!$D$5:$DT$5,0)),0)</f>
        <v>0</v>
      </c>
      <c r="BG37" s="167">
        <f>IFERROR(INDEX('Volume forecast'!$D$8:$DT$200,MATCH($B37,'Volume forecast'!$B$8:$B$200,0),MATCH(BG$4,'Volume forecast'!$D$5:$DT$5,0)),0)</f>
        <v>0</v>
      </c>
      <c r="BH37" s="167">
        <f>IFERROR(INDEX('Volume forecast'!$D$8:$DT$200,MATCH($B37,'Volume forecast'!$B$8:$B$200,0),MATCH(BH$4,'Volume forecast'!$D$5:$DT$5,0)),0)</f>
        <v>0</v>
      </c>
      <c r="BI37" s="167">
        <f>IFERROR(INDEX('Volume forecast'!$D$8:$DT$200,MATCH($B37,'Volume forecast'!$B$8:$B$200,0),MATCH(BI$4,'Volume forecast'!$D$5:$DT$5,0)),0)</f>
        <v>0</v>
      </c>
      <c r="BJ37" s="167">
        <f>IFERROR(INDEX('Volume forecast'!$D$8:$DT$200,MATCH($B37,'Volume forecast'!$B$8:$B$200,0),MATCH(BJ$4,'Volume forecast'!$D$5:$DT$5,0)),0)</f>
        <v>0</v>
      </c>
      <c r="BK37" s="167">
        <f>IFERROR(INDEX('Volume forecast'!$D$8:$DT$200,MATCH($B37,'Volume forecast'!$B$8:$B$200,0),MATCH(BK$4,'Volume forecast'!$D$5:$DT$5,0)),0)</f>
        <v>0</v>
      </c>
      <c r="BL37" s="167">
        <f>IFERROR(INDEX('Volume forecast'!$D$8:$DT$200,MATCH($B37,'Volume forecast'!$B$8:$B$200,0),MATCH(BL$4,'Volume forecast'!$D$5:$DT$5,0)),0)</f>
        <v>0</v>
      </c>
      <c r="BM37" s="167">
        <f>IFERROR(INDEX('Volume forecast'!$D$8:$DT$200,MATCH($B37,'Volume forecast'!$B$8:$B$200,0),MATCH(BM$4,'Volume forecast'!$D$5:$DT$5,0)),0)</f>
        <v>0</v>
      </c>
      <c r="BN37" s="167">
        <f>IFERROR(INDEX('Volume forecast'!$D$8:$DT$200,MATCH($B37,'Volume forecast'!$B$8:$B$200,0),MATCH(BN$4,'Volume forecast'!$D$5:$DT$5,0)),0)</f>
        <v>0</v>
      </c>
      <c r="BO37" s="167">
        <f>IFERROR(INDEX('Volume forecast'!$D$8:$DT$200,MATCH($B37,'Volume forecast'!$B$8:$B$200,0),MATCH(BO$4,'Volume forecast'!$D$5:$DT$5,0)),0)</f>
        <v>0</v>
      </c>
      <c r="BP37" s="167">
        <f>IFERROR(INDEX('Volume forecast'!$D$8:$DT$200,MATCH($B37,'Volume forecast'!$B$8:$B$200,0),MATCH(BP$4,'Volume forecast'!$D$5:$DT$5,0)),0)</f>
        <v>188.67776320474889</v>
      </c>
      <c r="BQ37" s="167">
        <f>IFERROR(INDEX('Volume forecast'!$D$8:$DT$200,MATCH($B37,'Volume forecast'!$B$8:$B$200,0),MATCH(BQ$4,'Volume forecast'!$D$5:$DT$5,0)),0)</f>
        <v>190.30132888831619</v>
      </c>
      <c r="BR37" s="167">
        <f>IFERROR(INDEX('Volume forecast'!$D$8:$DT$200,MATCH($B37,'Volume forecast'!$B$8:$B$200,0),MATCH(BR$4,'Volume forecast'!$D$5:$DT$5,0)),0)</f>
        <v>193.08860112667895</v>
      </c>
      <c r="BS37" s="167">
        <f>IFERROR(INDEX('Volume forecast'!$D$8:$DT$200,MATCH($B37,'Volume forecast'!$B$8:$B$200,0),MATCH(BS$4,'Volume forecast'!$D$5:$DT$5,0)),0)</f>
        <v>198.00539755105839</v>
      </c>
      <c r="BT37" s="168">
        <f>IFERROR(INDEX('Volume forecast'!$D$8:$DT$200,MATCH($B37,'Volume forecast'!$B$8:$B$200,0),MATCH(BT$4,'Volume forecast'!$D$5:$DT$5,0)),0)</f>
        <v>202.46183510170025</v>
      </c>
      <c r="BU37" s="172">
        <f>IFERROR(INDEX('Volume forecast'!$D$8:$DT$200,MATCH($B37,'Volume forecast'!$B$8:$B$200,0),MATCH(BU$4,'Volume forecast'!$D$5:$DT$5,0)),0)</f>
        <v>0</v>
      </c>
      <c r="BV37" s="167">
        <f>IFERROR(INDEX('Volume forecast'!$D$8:$DT$200,MATCH($B37,'Volume forecast'!$B$8:$B$200,0),MATCH(BV$4,'Volume forecast'!$D$5:$DT$5,0)),0)</f>
        <v>0</v>
      </c>
      <c r="BW37" s="167">
        <f>IFERROR(INDEX('Volume forecast'!$D$8:$DT$200,MATCH($B37,'Volume forecast'!$B$8:$B$200,0),MATCH(BW$4,'Volume forecast'!$D$5:$DT$5,0)),0)</f>
        <v>0</v>
      </c>
      <c r="BX37" s="167">
        <f>IFERROR(INDEX('Volume forecast'!$D$8:$DT$200,MATCH($B37,'Volume forecast'!$B$8:$B$200,0),MATCH(BX$4,'Volume forecast'!$D$5:$DT$5,0)),0)</f>
        <v>0</v>
      </c>
      <c r="BY37" s="167">
        <f>IFERROR(INDEX('Volume forecast'!$D$8:$DT$200,MATCH($B37,'Volume forecast'!$B$8:$B$200,0),MATCH(BY$4,'Volume forecast'!$D$5:$DT$5,0)),0)</f>
        <v>0</v>
      </c>
      <c r="BZ37" s="167">
        <f>IFERROR(INDEX('Volume forecast'!$D$8:$DT$200,MATCH($B37,'Volume forecast'!$B$8:$B$200,0),MATCH(BZ$4,'Volume forecast'!$D$5:$DT$5,0)),0)</f>
        <v>0</v>
      </c>
      <c r="CA37" s="167">
        <f>IFERROR(INDEX('Volume forecast'!$D$8:$DT$200,MATCH($B37,'Volume forecast'!$B$8:$B$200,0),MATCH(CA$4,'Volume forecast'!$D$5:$DT$5,0)),0)</f>
        <v>0</v>
      </c>
      <c r="CB37" s="167">
        <f>IFERROR(INDEX('Volume forecast'!$D$8:$DT$200,MATCH($B37,'Volume forecast'!$B$8:$B$200,0),MATCH(CB$4,'Volume forecast'!$D$5:$DT$5,0)),0)</f>
        <v>0</v>
      </c>
      <c r="CC37" s="167">
        <f>IFERROR(INDEX('Volume forecast'!$D$8:$DT$200,MATCH($B37,'Volume forecast'!$B$8:$B$200,0),MATCH(CC$4,'Volume forecast'!$D$5:$DT$5,0)),0)</f>
        <v>0</v>
      </c>
      <c r="CD37" s="167">
        <f>IFERROR(INDEX('Volume forecast'!$D$8:$DT$200,MATCH($B37,'Volume forecast'!$B$8:$B$200,0),MATCH(CD$4,'Volume forecast'!$D$5:$DT$5,0)),0)</f>
        <v>0</v>
      </c>
      <c r="CE37" s="167">
        <f>IFERROR(INDEX('Volume forecast'!$D$8:$DT$200,MATCH($B37,'Volume forecast'!$B$8:$B$200,0),MATCH(CE$4,'Volume forecast'!$D$5:$DT$5,0)),0)</f>
        <v>0</v>
      </c>
      <c r="CF37" s="167">
        <f>IFERROR(INDEX('Volume forecast'!$D$8:$DT$200,MATCH($B37,'Volume forecast'!$B$8:$B$200,0),MATCH(CF$4,'Volume forecast'!$D$5:$DT$5,0)),0)</f>
        <v>0</v>
      </c>
      <c r="CG37" s="167">
        <f>IFERROR(INDEX('Volume forecast'!$D$8:$DT$200,MATCH($B37,'Volume forecast'!$B$8:$B$200,0),MATCH(CG$4,'Volume forecast'!$D$5:$DT$5,0)),0)</f>
        <v>0</v>
      </c>
      <c r="CH37" s="167">
        <f>IFERROR(INDEX('Volume forecast'!$D$8:$DT$200,MATCH($B37,'Volume forecast'!$B$8:$B$200,0),MATCH(CH$4,'Volume forecast'!$D$5:$DT$5,0)),0)</f>
        <v>0</v>
      </c>
      <c r="CI37" s="167">
        <f>IFERROR(INDEX('Volume forecast'!$D$8:$DT$200,MATCH($B37,'Volume forecast'!$B$8:$B$200,0),MATCH(CI$4,'Volume forecast'!$D$5:$DT$5,0)),0)</f>
        <v>0</v>
      </c>
      <c r="CJ37" s="167">
        <f>IFERROR(INDEX('Volume forecast'!$D$8:$DT$200,MATCH($B37,'Volume forecast'!$B$8:$B$200,0),MATCH(CJ$4,'Volume forecast'!$D$5:$DT$5,0)),0)</f>
        <v>0</v>
      </c>
      <c r="CK37" s="168">
        <f>IFERROR(INDEX('Volume forecast'!$D$8:$DT$200,MATCH($B37,'Volume forecast'!$B$8:$B$200,0),MATCH(CK$4,'Volume forecast'!$D$5:$DT$5,0)),0)</f>
        <v>0</v>
      </c>
      <c r="CL37" s="172">
        <f>IFERROR(INDEX('Volume forecast'!$D$8:$DT$200,MATCH($B37,'Volume forecast'!$B$8:$B$200,0),MATCH(CL$4,'Volume forecast'!$D$5:$DT$5,0)),0)</f>
        <v>0</v>
      </c>
      <c r="CM37" s="167">
        <f>IFERROR(INDEX('Volume forecast'!$D$8:$DT$200,MATCH($B37,'Volume forecast'!$B$8:$B$200,0),MATCH(CM$4,'Volume forecast'!$D$5:$DT$5,0)),0)</f>
        <v>0</v>
      </c>
      <c r="CN37" s="167">
        <f>IFERROR(INDEX('Volume forecast'!$D$8:$DT$200,MATCH($B37,'Volume forecast'!$B$8:$B$200,0),MATCH(CN$4,'Volume forecast'!$D$5:$DT$5,0)),0)</f>
        <v>0</v>
      </c>
      <c r="CO37" s="167">
        <f>IFERROR(INDEX('Volume forecast'!$D$8:$DT$200,MATCH($B37,'Volume forecast'!$B$8:$B$200,0),MATCH(CO$4,'Volume forecast'!$D$5:$DT$5,0)),0)</f>
        <v>0</v>
      </c>
      <c r="CP37" s="167">
        <f>IFERROR(INDEX('Volume forecast'!$D$8:$DT$200,MATCH($B37,'Volume forecast'!$B$8:$B$200,0),MATCH(CP$4,'Volume forecast'!$D$5:$DT$5,0)),0)</f>
        <v>0</v>
      </c>
      <c r="CQ37" s="167">
        <f>IFERROR(INDEX('Volume forecast'!$D$8:$DT$200,MATCH($B37,'Volume forecast'!$B$8:$B$200,0),MATCH(CQ$4,'Volume forecast'!$D$5:$DT$5,0)),0)</f>
        <v>0</v>
      </c>
      <c r="CR37" s="167">
        <f>IFERROR(INDEX('Volume forecast'!$D$8:$DT$200,MATCH($B37,'Volume forecast'!$B$8:$B$200,0),MATCH(CR$4,'Volume forecast'!$D$5:$DT$5,0)),0)</f>
        <v>0</v>
      </c>
      <c r="CS37" s="167">
        <f>IFERROR(INDEX('Volume forecast'!$D$8:$DT$200,MATCH($B37,'Volume forecast'!$B$8:$B$200,0),MATCH(CS$4,'Volume forecast'!$D$5:$DT$5,0)),0)</f>
        <v>0</v>
      </c>
      <c r="CT37" s="167">
        <f>IFERROR(INDEX('Volume forecast'!$D$8:$DT$200,MATCH($B37,'Volume forecast'!$B$8:$B$200,0),MATCH(CT$4,'Volume forecast'!$D$5:$DT$5,0)),0)</f>
        <v>0</v>
      </c>
      <c r="CU37" s="167">
        <f>IFERROR(INDEX('Volume forecast'!$D$8:$DT$200,MATCH($B37,'Volume forecast'!$B$8:$B$200,0),MATCH(CU$4,'Volume forecast'!$D$5:$DT$5,0)),0)</f>
        <v>0</v>
      </c>
      <c r="CV37" s="167">
        <f>IFERROR(INDEX('Volume forecast'!$D$8:$DT$200,MATCH($B37,'Volume forecast'!$B$8:$B$200,0),MATCH(CV$4,'Volume forecast'!$D$5:$DT$5,0)),0)</f>
        <v>0</v>
      </c>
      <c r="CW37" s="167">
        <f>IFERROR(INDEX('Volume forecast'!$D$8:$DT$200,MATCH($B37,'Volume forecast'!$B$8:$B$200,0),MATCH(CW$4,'Volume forecast'!$D$5:$DT$5,0)),0)</f>
        <v>0</v>
      </c>
      <c r="CX37" s="167">
        <f>IFERROR(INDEX('Volume forecast'!$D$8:$DT$200,MATCH($B37,'Volume forecast'!$B$8:$B$200,0),MATCH(CX$4,'Volume forecast'!$D$5:$DT$5,0)),0)</f>
        <v>0</v>
      </c>
      <c r="CY37" s="167">
        <f>IFERROR(INDEX('Volume forecast'!$D$8:$DT$200,MATCH($B37,'Volume forecast'!$B$8:$B$200,0),MATCH(CY$4,'Volume forecast'!$D$5:$DT$5,0)),0)</f>
        <v>0</v>
      </c>
      <c r="CZ37" s="167">
        <f>IFERROR(INDEX('Volume forecast'!$D$8:$DT$200,MATCH($B37,'Volume forecast'!$B$8:$B$200,0),MATCH(CZ$4,'Volume forecast'!$D$5:$DT$5,0)),0)</f>
        <v>0</v>
      </c>
      <c r="DA37" s="167">
        <f>IFERROR(INDEX('Volume forecast'!$D$8:$DT$200,MATCH($B37,'Volume forecast'!$B$8:$B$200,0),MATCH(DA$4,'Volume forecast'!$D$5:$DT$5,0)),0)</f>
        <v>0</v>
      </c>
      <c r="DB37" s="168">
        <f>IFERROR(INDEX('Volume forecast'!$D$8:$DT$200,MATCH($B37,'Volume forecast'!$B$8:$B$200,0),MATCH(DB$4,'Volume forecast'!$D$5:$DT$5,0)),0)</f>
        <v>0</v>
      </c>
      <c r="DC37" s="172">
        <f>IFERROR(INDEX('Volume forecast'!$D$8:$DT$200,MATCH($B37,'Volume forecast'!$B$8:$B$200,0),MATCH(DC$4,'Volume forecast'!$D$5:$DT$5,0)),0)</f>
        <v>0</v>
      </c>
      <c r="DD37" s="167">
        <f>IFERROR(INDEX('Volume forecast'!$D$8:$DT$200,MATCH($B37,'Volume forecast'!$B$8:$B$200,0),MATCH(DD$4,'Volume forecast'!$D$5:$DT$5,0)),0)</f>
        <v>0</v>
      </c>
      <c r="DE37" s="167">
        <f>IFERROR(INDEX('Volume forecast'!$D$8:$DT$200,MATCH($B37,'Volume forecast'!$B$8:$B$200,0),MATCH(DE$4,'Volume forecast'!$D$5:$DT$5,0)),0)</f>
        <v>0</v>
      </c>
      <c r="DF37" s="167">
        <f>IFERROR(INDEX('Volume forecast'!$D$8:$DT$200,MATCH($B37,'Volume forecast'!$B$8:$B$200,0),MATCH(DF$4,'Volume forecast'!$D$5:$DT$5,0)),0)</f>
        <v>0</v>
      </c>
      <c r="DG37" s="167">
        <f>IFERROR(INDEX('Volume forecast'!$D$8:$DT$200,MATCH($B37,'Volume forecast'!$B$8:$B$200,0),MATCH(DG$4,'Volume forecast'!$D$5:$DT$5,0)),0)</f>
        <v>0</v>
      </c>
      <c r="DH37" s="167">
        <f>IFERROR(INDEX('Volume forecast'!$D$8:$DT$200,MATCH($B37,'Volume forecast'!$B$8:$B$200,0),MATCH(DH$4,'Volume forecast'!$D$5:$DT$5,0)),0)</f>
        <v>0</v>
      </c>
      <c r="DI37" s="167">
        <f>IFERROR(INDEX('Volume forecast'!$D$8:$DT$200,MATCH($B37,'Volume forecast'!$B$8:$B$200,0),MATCH(DI$4,'Volume forecast'!$D$5:$DT$5,0)),0)</f>
        <v>0</v>
      </c>
      <c r="DJ37" s="167">
        <f>IFERROR(INDEX('Volume forecast'!$D$8:$DT$200,MATCH($B37,'Volume forecast'!$B$8:$B$200,0),MATCH(DJ$4,'Volume forecast'!$D$5:$DT$5,0)),0)</f>
        <v>0</v>
      </c>
      <c r="DK37" s="167">
        <f>IFERROR(INDEX('Volume forecast'!$D$8:$DT$200,MATCH($B37,'Volume forecast'!$B$8:$B$200,0),MATCH(DK$4,'Volume forecast'!$D$5:$DT$5,0)),0)</f>
        <v>0</v>
      </c>
      <c r="DL37" s="167">
        <f>IFERROR(INDEX('Volume forecast'!$D$8:$DT$200,MATCH($B37,'Volume forecast'!$B$8:$B$200,0),MATCH(DL$4,'Volume forecast'!$D$5:$DT$5,0)),0)</f>
        <v>0</v>
      </c>
      <c r="DM37" s="167">
        <f>IFERROR(INDEX('Volume forecast'!$D$8:$DT$200,MATCH($B37,'Volume forecast'!$B$8:$B$200,0),MATCH(DM$4,'Volume forecast'!$D$5:$DT$5,0)),0)</f>
        <v>0</v>
      </c>
      <c r="DN37" s="167">
        <f>IFERROR(INDEX('Volume forecast'!$D$8:$DT$200,MATCH($B37,'Volume forecast'!$B$8:$B$200,0),MATCH(DN$4,'Volume forecast'!$D$5:$DT$5,0)),0)</f>
        <v>0</v>
      </c>
      <c r="DO37" s="167">
        <f>IFERROR(INDEX('Volume forecast'!$D$8:$DT$200,MATCH($B37,'Volume forecast'!$B$8:$B$200,0),MATCH(DO$4,'Volume forecast'!$D$5:$DT$5,0)),0)</f>
        <v>0</v>
      </c>
      <c r="DP37" s="167">
        <f>IFERROR(INDEX('Volume forecast'!$D$8:$DT$200,MATCH($B37,'Volume forecast'!$B$8:$B$200,0),MATCH(DP$4,'Volume forecast'!$D$5:$DT$5,0)),0)</f>
        <v>0</v>
      </c>
      <c r="DQ37" s="167">
        <f>IFERROR(INDEX('Volume forecast'!$D$8:$DT$200,MATCH($B37,'Volume forecast'!$B$8:$B$200,0),MATCH(DQ$4,'Volume forecast'!$D$5:$DT$5,0)),0)</f>
        <v>0</v>
      </c>
      <c r="DR37" s="167">
        <f>IFERROR(INDEX('Volume forecast'!$D$8:$DT$200,MATCH($B37,'Volume forecast'!$B$8:$B$200,0),MATCH(DR$4,'Volume forecast'!$D$5:$DT$5,0)),0)</f>
        <v>0</v>
      </c>
      <c r="DS37" s="168">
        <f>IFERROR(INDEX('Volume forecast'!$D$8:$DT$200,MATCH($B37,'Volume forecast'!$B$8:$B$200,0),MATCH(DS$4,'Volume forecast'!$D$5:$DT$5,0)),0)</f>
        <v>0</v>
      </c>
      <c r="DT37" s="172">
        <f>IFERROR(INDEX('Volume forecast'!$D$8:$DT$200,MATCH($B37,'Volume forecast'!$B$8:$B$200,0),MATCH(DT$4,'Volume forecast'!$D$5:$DT$5,0)),0)</f>
        <v>0</v>
      </c>
      <c r="DU37" s="167">
        <f>IFERROR(INDEX('Volume forecast'!$D$8:$DT$200,MATCH($B37,'Volume forecast'!$B$8:$B$200,0),MATCH(DU$4,'Volume forecast'!$D$5:$DT$5,0)),0)</f>
        <v>0</v>
      </c>
      <c r="DV37" s="167">
        <f>IFERROR(INDEX('Volume forecast'!$D$8:$DT$200,MATCH($B37,'Volume forecast'!$B$8:$B$200,0),MATCH(DV$4,'Volume forecast'!$D$5:$DT$5,0)),0)</f>
        <v>0</v>
      </c>
      <c r="DW37" s="167">
        <f>IFERROR(INDEX('Volume forecast'!$D$8:$DT$200,MATCH($B37,'Volume forecast'!$B$8:$B$200,0),MATCH(DW$4,'Volume forecast'!$D$5:$DT$5,0)),0)</f>
        <v>0</v>
      </c>
      <c r="DX37" s="167">
        <f>IFERROR(INDEX('Volume forecast'!$D$8:$DT$200,MATCH($B37,'Volume forecast'!$B$8:$B$200,0),MATCH(DX$4,'Volume forecast'!$D$5:$DT$5,0)),0)</f>
        <v>0</v>
      </c>
      <c r="DY37" s="167">
        <f>IFERROR(INDEX('Volume forecast'!$D$8:$DT$200,MATCH($B37,'Volume forecast'!$B$8:$B$200,0),MATCH(DY$4,'Volume forecast'!$D$5:$DT$5,0)),0)</f>
        <v>0</v>
      </c>
      <c r="DZ37" s="167">
        <f>IFERROR(INDEX('Volume forecast'!$D$8:$DT$200,MATCH($B37,'Volume forecast'!$B$8:$B$200,0),MATCH(DZ$4,'Volume forecast'!$D$5:$DT$5,0)),0)</f>
        <v>0</v>
      </c>
      <c r="EA37" s="167">
        <f>IFERROR(INDEX('Volume forecast'!$D$8:$DT$200,MATCH($B37,'Volume forecast'!$B$8:$B$200,0),MATCH(EA$4,'Volume forecast'!$D$5:$DT$5,0)),0)</f>
        <v>0</v>
      </c>
      <c r="EB37" s="167">
        <f>IFERROR(INDEX('Volume forecast'!$D$8:$DT$200,MATCH($B37,'Volume forecast'!$B$8:$B$200,0),MATCH(EB$4,'Volume forecast'!$D$5:$DT$5,0)),0)</f>
        <v>0</v>
      </c>
      <c r="EC37" s="167">
        <f>IFERROR(INDEX('Volume forecast'!$D$8:$DT$200,MATCH($B37,'Volume forecast'!$B$8:$B$200,0),MATCH(EC$4,'Volume forecast'!$D$5:$DT$5,0)),0)</f>
        <v>0</v>
      </c>
      <c r="ED37" s="167">
        <f>IFERROR(INDEX('Volume forecast'!$D$8:$DT$200,MATCH($B37,'Volume forecast'!$B$8:$B$200,0),MATCH(ED$4,'Volume forecast'!$D$5:$DT$5,0)),0)</f>
        <v>0</v>
      </c>
      <c r="EE37" s="167">
        <f>IFERROR(INDEX('Volume forecast'!$D$8:$DT$200,MATCH($B37,'Volume forecast'!$B$8:$B$200,0),MATCH(EE$4,'Volume forecast'!$D$5:$DT$5,0)),0)</f>
        <v>0</v>
      </c>
      <c r="EF37" s="167">
        <f>IFERROR(INDEX('Volume forecast'!$D$8:$DT$200,MATCH($B37,'Volume forecast'!$B$8:$B$200,0),MATCH(EF$4,'Volume forecast'!$D$5:$DT$5,0)),0)</f>
        <v>0</v>
      </c>
      <c r="EG37" s="167">
        <f>IFERROR(INDEX('Volume forecast'!$D$8:$DT$200,MATCH($B37,'Volume forecast'!$B$8:$B$200,0),MATCH(EG$4,'Volume forecast'!$D$5:$DT$5,0)),0)</f>
        <v>0</v>
      </c>
      <c r="EH37" s="167">
        <f>IFERROR(INDEX('Volume forecast'!$D$8:$DT$200,MATCH($B37,'Volume forecast'!$B$8:$B$200,0),MATCH(EH$4,'Volume forecast'!$D$5:$DT$5,0)),0)</f>
        <v>0</v>
      </c>
      <c r="EI37" s="167">
        <f>IFERROR(INDEX('Volume forecast'!$D$8:$DT$200,MATCH($B37,'Volume forecast'!$B$8:$B$200,0),MATCH(EI$4,'Volume forecast'!$D$5:$DT$5,0)),0)</f>
        <v>0</v>
      </c>
      <c r="EJ37" s="168">
        <f>IFERROR(INDEX('Volume forecast'!$D$8:$DT$200,MATCH($B37,'Volume forecast'!$B$8:$B$200,0),MATCH(EJ$4,'Volume forecast'!$D$5:$DT$5,0)),0)</f>
        <v>0</v>
      </c>
      <c r="EK37" s="172">
        <f>IFERROR(INDEX('Volume forecast'!$D$8:$DT$200,MATCH($B37,'Volume forecast'!$B$8:$B$200,0),MATCH(EK$4,'Volume forecast'!$D$5:$DT$5,0)),0)</f>
        <v>0</v>
      </c>
      <c r="EL37" s="167">
        <f>IFERROR(INDEX('Volume forecast'!$D$8:$DT$200,MATCH($B37,'Volume forecast'!$B$8:$B$200,0),MATCH(EL$4,'Volume forecast'!$D$5:$DT$5,0)),0)</f>
        <v>0</v>
      </c>
      <c r="EM37" s="167">
        <f>IFERROR(INDEX('Volume forecast'!$D$8:$DT$200,MATCH($B37,'Volume forecast'!$B$8:$B$200,0),MATCH(EM$4,'Volume forecast'!$D$5:$DT$5,0)),0)</f>
        <v>0</v>
      </c>
      <c r="EN37" s="167">
        <f>IFERROR(INDEX('Volume forecast'!$D$8:$DT$200,MATCH($B37,'Volume forecast'!$B$8:$B$200,0),MATCH(EN$4,'Volume forecast'!$D$5:$DT$5,0)),0)</f>
        <v>0</v>
      </c>
      <c r="EO37" s="167">
        <f>IFERROR(INDEX('Volume forecast'!$D$8:$DT$200,MATCH($B37,'Volume forecast'!$B$8:$B$200,0),MATCH(EO$4,'Volume forecast'!$D$5:$DT$5,0)),0)</f>
        <v>0</v>
      </c>
      <c r="EP37" s="167">
        <f>IFERROR(INDEX('Volume forecast'!$D$8:$DT$200,MATCH($B37,'Volume forecast'!$B$8:$B$200,0),MATCH(EP$4,'Volume forecast'!$D$5:$DT$5,0)),0)</f>
        <v>0</v>
      </c>
      <c r="EQ37" s="167">
        <f>IFERROR(INDEX('Volume forecast'!$D$8:$DT$200,MATCH($B37,'Volume forecast'!$B$8:$B$200,0),MATCH(EQ$4,'Volume forecast'!$D$5:$DT$5,0)),0)</f>
        <v>0</v>
      </c>
      <c r="ER37" s="167">
        <f>IFERROR(INDEX('Volume forecast'!$D$8:$DT$200,MATCH($B37,'Volume forecast'!$B$8:$B$200,0),MATCH(ER$4,'Volume forecast'!$D$5:$DT$5,0)),0)</f>
        <v>0</v>
      </c>
      <c r="ES37" s="167">
        <f>IFERROR(INDEX('Volume forecast'!$D$8:$DT$200,MATCH($B37,'Volume forecast'!$B$8:$B$200,0),MATCH(ES$4,'Volume forecast'!$D$5:$DT$5,0)),0)</f>
        <v>0</v>
      </c>
      <c r="ET37" s="167">
        <f>IFERROR(INDEX('Volume forecast'!$D$8:$DT$200,MATCH($B37,'Volume forecast'!$B$8:$B$200,0),MATCH(ET$4,'Volume forecast'!$D$5:$DT$5,0)),0)</f>
        <v>0</v>
      </c>
      <c r="EU37" s="167">
        <f>IFERROR(INDEX('Volume forecast'!$D$8:$DT$200,MATCH($B37,'Volume forecast'!$B$8:$B$200,0),MATCH(EU$4,'Volume forecast'!$D$5:$DT$5,0)),0)</f>
        <v>0</v>
      </c>
      <c r="EV37" s="167">
        <f>IFERROR(INDEX('Volume forecast'!$D$8:$DT$200,MATCH($B37,'Volume forecast'!$B$8:$B$200,0),MATCH(EV$4,'Volume forecast'!$D$5:$DT$5,0)),0)</f>
        <v>0</v>
      </c>
      <c r="EW37" s="167">
        <f>IFERROR(INDEX('Volume forecast'!$D$8:$DT$200,MATCH($B37,'Volume forecast'!$B$8:$B$200,0),MATCH(EW$4,'Volume forecast'!$D$5:$DT$5,0)),0)</f>
        <v>0</v>
      </c>
      <c r="EX37" s="167">
        <f>IFERROR(INDEX('Volume forecast'!$D$8:$DT$200,MATCH($B37,'Volume forecast'!$B$8:$B$200,0),MATCH(EX$4,'Volume forecast'!$D$5:$DT$5,0)),0)</f>
        <v>0</v>
      </c>
      <c r="EY37" s="167">
        <f>IFERROR(INDEX('Volume forecast'!$D$8:$DT$200,MATCH($B37,'Volume forecast'!$B$8:$B$200,0),MATCH(EY$4,'Volume forecast'!$D$5:$DT$5,0)),0)</f>
        <v>0</v>
      </c>
      <c r="EZ37" s="167">
        <f>IFERROR(INDEX('Volume forecast'!$D$8:$DT$200,MATCH($B37,'Volume forecast'!$B$8:$B$200,0),MATCH(EZ$4,'Volume forecast'!$D$5:$DT$5,0)),0)</f>
        <v>0</v>
      </c>
      <c r="FA37" s="168">
        <f>IFERROR(INDEX('Volume forecast'!$D$8:$DT$200,MATCH($B37,'Volume forecast'!$B$8:$B$200,0),MATCH(FA$4,'Volume forecast'!$D$5:$DT$5,0)),0)</f>
        <v>0</v>
      </c>
      <c r="FB37" s="172">
        <f>IFERROR(INDEX('Volume forecast'!$D$8:$DT$200,MATCH($B37,'Volume forecast'!$B$8:$B$200,0),MATCH(FB$4,'Volume forecast'!$D$5:$DT$5,0)),0)</f>
        <v>0</v>
      </c>
      <c r="FC37" s="167">
        <f>IFERROR(INDEX('Volume forecast'!$D$8:$DT$200,MATCH($B37,'Volume forecast'!$B$8:$B$200,0),MATCH(FC$4,'Volume forecast'!$D$5:$DT$5,0)),0)</f>
        <v>0</v>
      </c>
      <c r="FD37" s="167">
        <f>IFERROR(INDEX('Volume forecast'!$D$8:$DT$200,MATCH($B37,'Volume forecast'!$B$8:$B$200,0),MATCH(FD$4,'Volume forecast'!$D$5:$DT$5,0)),0)</f>
        <v>0</v>
      </c>
      <c r="FE37" s="167">
        <f>IFERROR(INDEX('Volume forecast'!$D$8:$DT$200,MATCH($B37,'Volume forecast'!$B$8:$B$200,0),MATCH(FE$4,'Volume forecast'!$D$5:$DT$5,0)),0)</f>
        <v>0</v>
      </c>
      <c r="FF37" s="167">
        <f>IFERROR(INDEX('Volume forecast'!$D$8:$DT$200,MATCH($B37,'Volume forecast'!$B$8:$B$200,0),MATCH(FF$4,'Volume forecast'!$D$5:$DT$5,0)),0)</f>
        <v>0</v>
      </c>
      <c r="FG37" s="167">
        <f>IFERROR(INDEX('Volume forecast'!$D$8:$DT$200,MATCH($B37,'Volume forecast'!$B$8:$B$200,0),MATCH(FG$4,'Volume forecast'!$D$5:$DT$5,0)),0)</f>
        <v>0</v>
      </c>
      <c r="FH37" s="167">
        <f>IFERROR(INDEX('Volume forecast'!$D$8:$DT$200,MATCH($B37,'Volume forecast'!$B$8:$B$200,0),MATCH(FH$4,'Volume forecast'!$D$5:$DT$5,0)),0)</f>
        <v>0</v>
      </c>
      <c r="FI37" s="167">
        <f>IFERROR(INDEX('Volume forecast'!$D$8:$DT$200,MATCH($B37,'Volume forecast'!$B$8:$B$200,0),MATCH(FI$4,'Volume forecast'!$D$5:$DT$5,0)),0)</f>
        <v>0</v>
      </c>
      <c r="FJ37" s="167">
        <f>IFERROR(INDEX('Volume forecast'!$D$8:$DT$200,MATCH($B37,'Volume forecast'!$B$8:$B$200,0),MATCH(FJ$4,'Volume forecast'!$D$5:$DT$5,0)),0)</f>
        <v>0</v>
      </c>
      <c r="FK37" s="167">
        <f>IFERROR(INDEX('Volume forecast'!$D$8:$DT$200,MATCH($B37,'Volume forecast'!$B$8:$B$200,0),MATCH(FK$4,'Volume forecast'!$D$5:$DT$5,0)),0)</f>
        <v>0</v>
      </c>
      <c r="FL37" s="167">
        <f>IFERROR(INDEX('Volume forecast'!$D$8:$DT$200,MATCH($B37,'Volume forecast'!$B$8:$B$200,0),MATCH(FL$4,'Volume forecast'!$D$5:$DT$5,0)),0)</f>
        <v>0</v>
      </c>
      <c r="FM37" s="167">
        <f>IFERROR(INDEX('Volume forecast'!$D$8:$DT$200,MATCH($B37,'Volume forecast'!$B$8:$B$200,0),MATCH(FM$4,'Volume forecast'!$D$5:$DT$5,0)),0)</f>
        <v>0</v>
      </c>
      <c r="FN37" s="167">
        <f>IFERROR(INDEX('Volume forecast'!$D$8:$DT$200,MATCH($B37,'Volume forecast'!$B$8:$B$200,0),MATCH(FN$4,'Volume forecast'!$D$5:$DT$5,0)),0)</f>
        <v>0</v>
      </c>
      <c r="FO37" s="167">
        <f>IFERROR(INDEX('Volume forecast'!$D$8:$DT$200,MATCH($B37,'Volume forecast'!$B$8:$B$200,0),MATCH(FO$4,'Volume forecast'!$D$5:$DT$5,0)),0)</f>
        <v>0</v>
      </c>
      <c r="FP37" s="167">
        <f>IFERROR(INDEX('Volume forecast'!$D$8:$DT$200,MATCH($B37,'Volume forecast'!$B$8:$B$200,0),MATCH(FP$4,'Volume forecast'!$D$5:$DT$5,0)),0)</f>
        <v>0</v>
      </c>
      <c r="FQ37" s="167">
        <f>IFERROR(INDEX('Volume forecast'!$D$8:$DT$200,MATCH($B37,'Volume forecast'!$B$8:$B$200,0),MATCH(FQ$4,'Volume forecast'!$D$5:$DT$5,0)),0)</f>
        <v>0</v>
      </c>
      <c r="FR37" s="168">
        <f>IFERROR(INDEX('Volume forecast'!$D$8:$DT$200,MATCH($B37,'Volume forecast'!$B$8:$B$200,0),MATCH(FR$4,'Volume forecast'!$D$5:$DT$5,0)),0)</f>
        <v>0</v>
      </c>
      <c r="FS37" s="173">
        <f t="shared" si="23"/>
        <v>0</v>
      </c>
      <c r="FT37" s="174">
        <f t="shared" si="7"/>
        <v>0</v>
      </c>
      <c r="FU37" s="174">
        <f t="shared" si="8"/>
        <v>0</v>
      </c>
      <c r="FV37" s="174">
        <f t="shared" si="9"/>
        <v>0</v>
      </c>
      <c r="FW37" s="174">
        <f t="shared" si="10"/>
        <v>0</v>
      </c>
      <c r="FX37" s="174">
        <f t="shared" si="11"/>
        <v>0</v>
      </c>
      <c r="FY37" s="174">
        <f t="shared" si="12"/>
        <v>0</v>
      </c>
      <c r="FZ37" s="174">
        <f t="shared" si="13"/>
        <v>0</v>
      </c>
      <c r="GA37" s="174">
        <f t="shared" si="14"/>
        <v>0</v>
      </c>
      <c r="GB37" s="174">
        <f t="shared" si="15"/>
        <v>0</v>
      </c>
      <c r="GC37" s="174">
        <f t="shared" si="16"/>
        <v>0</v>
      </c>
      <c r="GD37" s="174">
        <f t="shared" si="17"/>
        <v>0</v>
      </c>
      <c r="GE37" s="82">
        <f t="shared" si="18"/>
        <v>634.36815074729884</v>
      </c>
      <c r="GF37" s="82">
        <f t="shared" si="19"/>
        <v>639.8268669351927</v>
      </c>
      <c r="GG37" s="82">
        <f t="shared" si="20"/>
        <v>649.19817124496808</v>
      </c>
      <c r="GH37" s="82">
        <f t="shared" si="21"/>
        <v>665.72931409061334</v>
      </c>
      <c r="GI37" s="82">
        <f t="shared" si="22"/>
        <v>680.71264863891224</v>
      </c>
      <c r="GJ37" s="84">
        <f t="shared" si="24"/>
        <v>32</v>
      </c>
    </row>
    <row r="38" spans="1:199" ht="13" x14ac:dyDescent="0.3">
      <c r="A38" s="116" t="str">
        <f>IF(ISNUMBER(SEARCH("low",'Volume forecast'!$A39)),"LV",IF(ISNUMBER(SEARCH("high",'Volume forecast'!$A39)),"HV",IF(ISNUMBER(SEARCH("sub",'Volume forecast'!$A39)),"ST","Unmetered")))</f>
        <v>LV</v>
      </c>
      <c r="B38" s="117" t="str">
        <f>'Volume forecast'!B39</f>
        <v>EA962</v>
      </c>
      <c r="C38" s="116" t="str">
        <f>'Volume forecast'!C39</f>
        <v>Community battery (load) trial</v>
      </c>
      <c r="D38" s="118" t="s">
        <v>137</v>
      </c>
      <c r="E38" s="119">
        <f>IFERROR(INDEX('Volume forecast'!$D$8:$DT$200,MATCH($B38,'Volume forecast'!$B$8:$B$200,0),MATCH(E$4,'Volume forecast'!$D$5:$DT$5,0)),0)</f>
        <v>0</v>
      </c>
      <c r="F38" s="119">
        <f>IFERROR(INDEX('Volume forecast'!$D$8:$DT$200,MATCH($B38,'Volume forecast'!$B$8:$B$200,0),MATCH(F$4,'Volume forecast'!$D$5:$DT$5,0)),0)</f>
        <v>0</v>
      </c>
      <c r="G38" s="119">
        <f>IFERROR(INDEX('Volume forecast'!$D$8:$DT$200,MATCH($B38,'Volume forecast'!$B$8:$B$200,0),MATCH(G$4,'Volume forecast'!$D$5:$DT$5,0)),0)</f>
        <v>0</v>
      </c>
      <c r="H38" s="119">
        <f>IFERROR(INDEX('Volume forecast'!$D$8:$DT$200,MATCH($B38,'Volume forecast'!$B$8:$B$200,0),MATCH(H$4,'Volume forecast'!$D$5:$DT$5,0)),0)</f>
        <v>0</v>
      </c>
      <c r="I38" s="119">
        <f>IFERROR(INDEX('Volume forecast'!$D$8:$DT$200,MATCH($B38,'Volume forecast'!$B$8:$B$200,0),MATCH(I$4,'Volume forecast'!$D$5:$DT$5,0)),0)</f>
        <v>0</v>
      </c>
      <c r="J38" s="119">
        <f>IFERROR(INDEX('Volume forecast'!$D$8:$DT$200,MATCH($B38,'Volume forecast'!$B$8:$B$200,0),MATCH(J$4,'Volume forecast'!$D$5:$DT$5,0)),0)</f>
        <v>0</v>
      </c>
      <c r="K38" s="119">
        <f>IFERROR(INDEX('Volume forecast'!$D$8:$DT$200,MATCH($B38,'Volume forecast'!$B$8:$B$200,0),MATCH(K$4,'Volume forecast'!$D$5:$DT$5,0)),0)</f>
        <v>0</v>
      </c>
      <c r="L38" s="119">
        <f>IFERROR(INDEX('Volume forecast'!$D$8:$DT$200,MATCH($B38,'Volume forecast'!$B$8:$B$200,0),MATCH(L$4,'Volume forecast'!$D$5:$DT$5,0)),0)</f>
        <v>0</v>
      </c>
      <c r="M38" s="119">
        <f>IFERROR(INDEX('Volume forecast'!$D$8:$DT$200,MATCH($B38,'Volume forecast'!$B$8:$B$200,0),MATCH(M$4,'Volume forecast'!$D$5:$DT$5,0)),0)</f>
        <v>0</v>
      </c>
      <c r="N38" s="119">
        <f>IFERROR(INDEX('Volume forecast'!$D$8:$DT$200,MATCH($B38,'Volume forecast'!$B$8:$B$200,0),MATCH(N$4,'Volume forecast'!$D$5:$DT$5,0)),0)</f>
        <v>0</v>
      </c>
      <c r="O38" s="119">
        <f>IFERROR(INDEX('Volume forecast'!$D$8:$DT$200,MATCH($B38,'Volume forecast'!$B$8:$B$200,0),MATCH(O$4,'Volume forecast'!$D$5:$DT$5,0)),0)</f>
        <v>0</v>
      </c>
      <c r="P38" s="119">
        <f>IFERROR(INDEX('Volume forecast'!$D$8:$DT$200,MATCH($B38,'Volume forecast'!$B$8:$B$200,0),MATCH(P$4,'Volume forecast'!$D$5:$DT$5,0)),0)</f>
        <v>0</v>
      </c>
      <c r="Q38" s="119">
        <f>IFERROR(INDEX('Volume forecast'!$D$8:$DT$200,MATCH($B38,'Volume forecast'!$B$8:$B$200,0),MATCH(Q$4,'Volume forecast'!$D$5:$DT$5,0)),0)</f>
        <v>3</v>
      </c>
      <c r="R38" s="119">
        <f>IFERROR(INDEX('Volume forecast'!$D$8:$DT$200,MATCH($B38,'Volume forecast'!$B$8:$B$200,0),MATCH(R$4,'Volume forecast'!$D$5:$DT$5,0)),0)</f>
        <v>3</v>
      </c>
      <c r="S38" s="119">
        <f>IFERROR(INDEX('Volume forecast'!$D$8:$DT$200,MATCH($B38,'Volume forecast'!$B$8:$B$200,0),MATCH(S$4,'Volume forecast'!$D$5:$DT$5,0)),0)</f>
        <v>3</v>
      </c>
      <c r="T38" s="119">
        <f>IFERROR(INDEX('Volume forecast'!$D$8:$DT$200,MATCH($B38,'Volume forecast'!$B$8:$B$200,0),MATCH(T$4,'Volume forecast'!$D$5:$DT$5,0)),0)</f>
        <v>3</v>
      </c>
      <c r="U38" s="138">
        <f>IFERROR(INDEX('Volume forecast'!$D$8:$DT$200,MATCH($B38,'Volume forecast'!$B$8:$B$200,0),MATCH(U$4,'Volume forecast'!$D$5:$DT$5,0)),0)</f>
        <v>3</v>
      </c>
      <c r="V38" s="120">
        <f>IFERROR(INDEX('Volume forecast'!$D$8:$DT$200,MATCH($B38,'Volume forecast'!$B$8:$B$200,0),MATCH(V$4,'Volume forecast'!$D$5:$DT$5,0)),0)</f>
        <v>0</v>
      </c>
      <c r="W38" s="119">
        <f>IFERROR(INDEX('Volume forecast'!$D$8:$DT$200,MATCH($B38,'Volume forecast'!$B$8:$B$200,0),MATCH(W$4,'Volume forecast'!$D$5:$DT$5,0)),0)</f>
        <v>0</v>
      </c>
      <c r="X38" s="119">
        <f>IFERROR(INDEX('Volume forecast'!$D$8:$DT$200,MATCH($B38,'Volume forecast'!$B$8:$B$200,0),MATCH(X$4,'Volume forecast'!$D$5:$DT$5,0)),0)</f>
        <v>0</v>
      </c>
      <c r="Y38" s="119">
        <f>IFERROR(INDEX('Volume forecast'!$D$8:$DT$200,MATCH($B38,'Volume forecast'!$B$8:$B$200,0),MATCH(Y$4,'Volume forecast'!$D$5:$DT$5,0)),0)</f>
        <v>0</v>
      </c>
      <c r="Z38" s="119">
        <f>IFERROR(INDEX('Volume forecast'!$D$8:$DT$200,MATCH($B38,'Volume forecast'!$B$8:$B$200,0),MATCH(Z$4,'Volume forecast'!$D$5:$DT$5,0)),0)</f>
        <v>0</v>
      </c>
      <c r="AA38" s="119">
        <f>IFERROR(INDEX('Volume forecast'!$D$8:$DT$200,MATCH($B38,'Volume forecast'!$B$8:$B$200,0),MATCH(AA$4,'Volume forecast'!$D$5:$DT$5,0)),0)</f>
        <v>0</v>
      </c>
      <c r="AB38" s="119">
        <f>IFERROR(INDEX('Volume forecast'!$D$8:$DT$200,MATCH($B38,'Volume forecast'!$B$8:$B$200,0),MATCH(AB$4,'Volume forecast'!$D$5:$DT$5,0)),0)</f>
        <v>0</v>
      </c>
      <c r="AC38" s="119">
        <f>IFERROR(INDEX('Volume forecast'!$D$8:$DT$200,MATCH($B38,'Volume forecast'!$B$8:$B$200,0),MATCH(AC$4,'Volume forecast'!$D$5:$DT$5,0)),0)</f>
        <v>0</v>
      </c>
      <c r="AD38" s="119">
        <f>IFERROR(INDEX('Volume forecast'!$D$8:$DT$200,MATCH($B38,'Volume forecast'!$B$8:$B$200,0),MATCH(AD$4,'Volume forecast'!$D$5:$DT$5,0)),0)</f>
        <v>0</v>
      </c>
      <c r="AE38" s="119">
        <f>IFERROR(INDEX('Volume forecast'!$D$8:$DT$200,MATCH($B38,'Volume forecast'!$B$8:$B$200,0),MATCH(AE$4,'Volume forecast'!$D$5:$DT$5,0)),0)</f>
        <v>0</v>
      </c>
      <c r="AF38" s="119">
        <f>IFERROR(INDEX('Volume forecast'!$D$8:$DT$200,MATCH($B38,'Volume forecast'!$B$8:$B$200,0),MATCH(AF$4,'Volume forecast'!$D$5:$DT$5,0)),0)</f>
        <v>0</v>
      </c>
      <c r="AG38" s="119">
        <f>IFERROR(INDEX('Volume forecast'!$D$8:$DT$200,MATCH($B38,'Volume forecast'!$B$8:$B$200,0),MATCH(AG$4,'Volume forecast'!$D$5:$DT$5,0)),0)</f>
        <v>0</v>
      </c>
      <c r="AH38" s="119">
        <f>IFERROR(INDEX('Volume forecast'!$D$8:$DT$200,MATCH($B38,'Volume forecast'!$B$8:$B$200,0),MATCH(AH$4,'Volume forecast'!$D$5:$DT$5,0)),0)</f>
        <v>106.5</v>
      </c>
      <c r="AI38" s="119">
        <f>IFERROR(INDEX('Volume forecast'!$D$8:$DT$200,MATCH($B38,'Volume forecast'!$B$8:$B$200,0),MATCH(AI$4,'Volume forecast'!$D$5:$DT$5,0)),0)</f>
        <v>106.5</v>
      </c>
      <c r="AJ38" s="119">
        <f>IFERROR(INDEX('Volume forecast'!$D$8:$DT$200,MATCH($B38,'Volume forecast'!$B$8:$B$200,0),MATCH(AJ$4,'Volume forecast'!$D$5:$DT$5,0)),0)</f>
        <v>106.5</v>
      </c>
      <c r="AK38" s="119">
        <f>IFERROR(INDEX('Volume forecast'!$D$8:$DT$200,MATCH($B38,'Volume forecast'!$B$8:$B$200,0),MATCH(AK$4,'Volume forecast'!$D$5:$DT$5,0)),0)</f>
        <v>106.7917808219178</v>
      </c>
      <c r="AL38" s="138">
        <f>IFERROR(INDEX('Volume forecast'!$D$8:$DT$200,MATCH($B38,'Volume forecast'!$B$8:$B$200,0),MATCH(AL$4,'Volume forecast'!$D$5:$DT$5,0)),0)</f>
        <v>106.5</v>
      </c>
      <c r="AM38" s="120">
        <f>IFERROR(INDEX('Volume forecast'!$D$8:$DT$200,MATCH($B38,'Volume forecast'!$B$8:$B$200,0),MATCH(AM$4,'Volume forecast'!$D$5:$DT$5,0)),0)</f>
        <v>0</v>
      </c>
      <c r="AN38" s="119">
        <f>IFERROR(INDEX('Volume forecast'!$D$8:$DT$200,MATCH($B38,'Volume forecast'!$B$8:$B$200,0),MATCH(AN$4,'Volume forecast'!$D$5:$DT$5,0)),0)</f>
        <v>0</v>
      </c>
      <c r="AO38" s="119">
        <f>IFERROR(INDEX('Volume forecast'!$D$8:$DT$200,MATCH($B38,'Volume forecast'!$B$8:$B$200,0),MATCH(AO$4,'Volume forecast'!$D$5:$DT$5,0)),0)</f>
        <v>0</v>
      </c>
      <c r="AP38" s="119">
        <f>IFERROR(INDEX('Volume forecast'!$D$8:$DT$200,MATCH($B38,'Volume forecast'!$B$8:$B$200,0),MATCH(AP$4,'Volume forecast'!$D$5:$DT$5,0)),0)</f>
        <v>0</v>
      </c>
      <c r="AQ38" s="119">
        <f>IFERROR(INDEX('Volume forecast'!$D$8:$DT$200,MATCH($B38,'Volume forecast'!$B$8:$B$200,0),MATCH(AQ$4,'Volume forecast'!$D$5:$DT$5,0)),0)</f>
        <v>0</v>
      </c>
      <c r="AR38" s="119">
        <f>IFERROR(INDEX('Volume forecast'!$D$8:$DT$200,MATCH($B38,'Volume forecast'!$B$8:$B$200,0),MATCH(AR$4,'Volume forecast'!$D$5:$DT$5,0)),0)</f>
        <v>0</v>
      </c>
      <c r="AS38" s="119">
        <f>IFERROR(INDEX('Volume forecast'!$D$8:$DT$200,MATCH($B38,'Volume forecast'!$B$8:$B$200,0),MATCH(AS$4,'Volume forecast'!$D$5:$DT$5,0)),0)</f>
        <v>0</v>
      </c>
      <c r="AT38" s="119">
        <f>IFERROR(INDEX('Volume forecast'!$D$8:$DT$200,MATCH($B38,'Volume forecast'!$B$8:$B$200,0),MATCH(AT$4,'Volume forecast'!$D$5:$DT$5,0)),0)</f>
        <v>0</v>
      </c>
      <c r="AU38" s="119">
        <f>IFERROR(INDEX('Volume forecast'!$D$8:$DT$200,MATCH($B38,'Volume forecast'!$B$8:$B$200,0),MATCH(AU$4,'Volume forecast'!$D$5:$DT$5,0)),0)</f>
        <v>0</v>
      </c>
      <c r="AV38" s="119">
        <f>IFERROR(INDEX('Volume forecast'!$D$8:$DT$200,MATCH($B38,'Volume forecast'!$B$8:$B$200,0),MATCH(AV$4,'Volume forecast'!$D$5:$DT$5,0)),0)</f>
        <v>0</v>
      </c>
      <c r="AW38" s="119">
        <f>IFERROR(INDEX('Volume forecast'!$D$8:$DT$200,MATCH($B38,'Volume forecast'!$B$8:$B$200,0),MATCH(AW$4,'Volume forecast'!$D$5:$DT$5,0)),0)</f>
        <v>0</v>
      </c>
      <c r="AX38" s="119">
        <f>IFERROR(INDEX('Volume forecast'!$D$8:$DT$200,MATCH($B38,'Volume forecast'!$B$8:$B$200,0),MATCH(AX$4,'Volume forecast'!$D$5:$DT$5,0)),0)</f>
        <v>0</v>
      </c>
      <c r="AY38" s="119">
        <f>IFERROR(INDEX('Volume forecast'!$D$8:$DT$200,MATCH($B38,'Volume forecast'!$B$8:$B$200,0),MATCH(AY$4,'Volume forecast'!$D$5:$DT$5,0)),0)</f>
        <v>0</v>
      </c>
      <c r="AZ38" s="119">
        <f>IFERROR(INDEX('Volume forecast'!$D$8:$DT$200,MATCH($B38,'Volume forecast'!$B$8:$B$200,0),MATCH(AZ$4,'Volume forecast'!$D$5:$DT$5,0)),0)</f>
        <v>0</v>
      </c>
      <c r="BA38" s="119">
        <f>IFERROR(INDEX('Volume forecast'!$D$8:$DT$200,MATCH($B38,'Volume forecast'!$B$8:$B$200,0),MATCH(BA$4,'Volume forecast'!$D$5:$DT$5,0)),0)</f>
        <v>0</v>
      </c>
      <c r="BB38" s="119">
        <f>IFERROR(INDEX('Volume forecast'!$D$8:$DT$200,MATCH($B38,'Volume forecast'!$B$8:$B$200,0),MATCH(BB$4,'Volume forecast'!$D$5:$DT$5,0)),0)</f>
        <v>0</v>
      </c>
      <c r="BC38" s="138">
        <f>IFERROR(INDEX('Volume forecast'!$D$8:$DT$200,MATCH($B38,'Volume forecast'!$B$8:$B$200,0),MATCH(BC$4,'Volume forecast'!$D$5:$DT$5,0)),0)</f>
        <v>0</v>
      </c>
      <c r="BD38" s="120">
        <f>IFERROR(INDEX('Volume forecast'!$D$8:$DT$200,MATCH($B38,'Volume forecast'!$B$8:$B$200,0),MATCH(BD$4,'Volume forecast'!$D$5:$DT$5,0)),0)</f>
        <v>0</v>
      </c>
      <c r="BE38" s="119">
        <f>IFERROR(INDEX('Volume forecast'!$D$8:$DT$200,MATCH($B38,'Volume forecast'!$B$8:$B$200,0),MATCH(BE$4,'Volume forecast'!$D$5:$DT$5,0)),0)</f>
        <v>0</v>
      </c>
      <c r="BF38" s="119">
        <f>IFERROR(INDEX('Volume forecast'!$D$8:$DT$200,MATCH($B38,'Volume forecast'!$B$8:$B$200,0),MATCH(BF$4,'Volume forecast'!$D$5:$DT$5,0)),0)</f>
        <v>0</v>
      </c>
      <c r="BG38" s="119">
        <f>IFERROR(INDEX('Volume forecast'!$D$8:$DT$200,MATCH($B38,'Volume forecast'!$B$8:$B$200,0),MATCH(BG$4,'Volume forecast'!$D$5:$DT$5,0)),0)</f>
        <v>0</v>
      </c>
      <c r="BH38" s="119">
        <f>IFERROR(INDEX('Volume forecast'!$D$8:$DT$200,MATCH($B38,'Volume forecast'!$B$8:$B$200,0),MATCH(BH$4,'Volume forecast'!$D$5:$DT$5,0)),0)</f>
        <v>0</v>
      </c>
      <c r="BI38" s="119">
        <f>IFERROR(INDEX('Volume forecast'!$D$8:$DT$200,MATCH($B38,'Volume forecast'!$B$8:$B$200,0),MATCH(BI$4,'Volume forecast'!$D$5:$DT$5,0)),0)</f>
        <v>0</v>
      </c>
      <c r="BJ38" s="119">
        <f>IFERROR(INDEX('Volume forecast'!$D$8:$DT$200,MATCH($B38,'Volume forecast'!$B$8:$B$200,0),MATCH(BJ$4,'Volume forecast'!$D$5:$DT$5,0)),0)</f>
        <v>0</v>
      </c>
      <c r="BK38" s="119">
        <f>IFERROR(INDEX('Volume forecast'!$D$8:$DT$200,MATCH($B38,'Volume forecast'!$B$8:$B$200,0),MATCH(BK$4,'Volume forecast'!$D$5:$DT$5,0)),0)</f>
        <v>0</v>
      </c>
      <c r="BL38" s="119">
        <f>IFERROR(INDEX('Volume forecast'!$D$8:$DT$200,MATCH($B38,'Volume forecast'!$B$8:$B$200,0),MATCH(BL$4,'Volume forecast'!$D$5:$DT$5,0)),0)</f>
        <v>0</v>
      </c>
      <c r="BM38" s="119">
        <f>IFERROR(INDEX('Volume forecast'!$D$8:$DT$200,MATCH($B38,'Volume forecast'!$B$8:$B$200,0),MATCH(BM$4,'Volume forecast'!$D$5:$DT$5,0)),0)</f>
        <v>0</v>
      </c>
      <c r="BN38" s="119">
        <f>IFERROR(INDEX('Volume forecast'!$D$8:$DT$200,MATCH($B38,'Volume forecast'!$B$8:$B$200,0),MATCH(BN$4,'Volume forecast'!$D$5:$DT$5,0)),0)</f>
        <v>0</v>
      </c>
      <c r="BO38" s="119">
        <f>IFERROR(INDEX('Volume forecast'!$D$8:$DT$200,MATCH($B38,'Volume forecast'!$B$8:$B$200,0),MATCH(BO$4,'Volume forecast'!$D$5:$DT$5,0)),0)</f>
        <v>0</v>
      </c>
      <c r="BP38" s="119">
        <f>IFERROR(INDEX('Volume forecast'!$D$8:$DT$200,MATCH($B38,'Volume forecast'!$B$8:$B$200,0),MATCH(BP$4,'Volume forecast'!$D$5:$DT$5,0)),0)</f>
        <v>0</v>
      </c>
      <c r="BQ38" s="119">
        <f>IFERROR(INDEX('Volume forecast'!$D$8:$DT$200,MATCH($B38,'Volume forecast'!$B$8:$B$200,0),MATCH(BQ$4,'Volume forecast'!$D$5:$DT$5,0)),0)</f>
        <v>0</v>
      </c>
      <c r="BR38" s="119">
        <f>IFERROR(INDEX('Volume forecast'!$D$8:$DT$200,MATCH($B38,'Volume forecast'!$B$8:$B$200,0),MATCH(BR$4,'Volume forecast'!$D$5:$DT$5,0)),0)</f>
        <v>0</v>
      </c>
      <c r="BS38" s="119">
        <f>IFERROR(INDEX('Volume forecast'!$D$8:$DT$200,MATCH($B38,'Volume forecast'!$B$8:$B$200,0),MATCH(BS$4,'Volume forecast'!$D$5:$DT$5,0)),0)</f>
        <v>0</v>
      </c>
      <c r="BT38" s="138">
        <f>IFERROR(INDEX('Volume forecast'!$D$8:$DT$200,MATCH($B38,'Volume forecast'!$B$8:$B$200,0),MATCH(BT$4,'Volume forecast'!$D$5:$DT$5,0)),0)</f>
        <v>0</v>
      </c>
      <c r="BU38" s="120">
        <f>IFERROR(INDEX('Volume forecast'!$D$8:$DT$200,MATCH($B38,'Volume forecast'!$B$8:$B$200,0),MATCH(BU$4,'Volume forecast'!$D$5:$DT$5,0)),0)</f>
        <v>0</v>
      </c>
      <c r="BV38" s="119">
        <f>IFERROR(INDEX('Volume forecast'!$D$8:$DT$200,MATCH($B38,'Volume forecast'!$B$8:$B$200,0),MATCH(BV$4,'Volume forecast'!$D$5:$DT$5,0)),0)</f>
        <v>0</v>
      </c>
      <c r="BW38" s="119">
        <f>IFERROR(INDEX('Volume forecast'!$D$8:$DT$200,MATCH($B38,'Volume forecast'!$B$8:$B$200,0),MATCH(BW$4,'Volume forecast'!$D$5:$DT$5,0)),0)</f>
        <v>0</v>
      </c>
      <c r="BX38" s="119">
        <f>IFERROR(INDEX('Volume forecast'!$D$8:$DT$200,MATCH($B38,'Volume forecast'!$B$8:$B$200,0),MATCH(BX$4,'Volume forecast'!$D$5:$DT$5,0)),0)</f>
        <v>0</v>
      </c>
      <c r="BY38" s="119">
        <f>IFERROR(INDEX('Volume forecast'!$D$8:$DT$200,MATCH($B38,'Volume forecast'!$B$8:$B$200,0),MATCH(BY$4,'Volume forecast'!$D$5:$DT$5,0)),0)</f>
        <v>0</v>
      </c>
      <c r="BZ38" s="119">
        <f>IFERROR(INDEX('Volume forecast'!$D$8:$DT$200,MATCH($B38,'Volume forecast'!$B$8:$B$200,0),MATCH(BZ$4,'Volume forecast'!$D$5:$DT$5,0)),0)</f>
        <v>0</v>
      </c>
      <c r="CA38" s="119">
        <f>IFERROR(INDEX('Volume forecast'!$D$8:$DT$200,MATCH($B38,'Volume forecast'!$B$8:$B$200,0),MATCH(CA$4,'Volume forecast'!$D$5:$DT$5,0)),0)</f>
        <v>0</v>
      </c>
      <c r="CB38" s="119">
        <f>IFERROR(INDEX('Volume forecast'!$D$8:$DT$200,MATCH($B38,'Volume forecast'!$B$8:$B$200,0),MATCH(CB$4,'Volume forecast'!$D$5:$DT$5,0)),0)</f>
        <v>0</v>
      </c>
      <c r="CC38" s="119">
        <f>IFERROR(INDEX('Volume forecast'!$D$8:$DT$200,MATCH($B38,'Volume forecast'!$B$8:$B$200,0),MATCH(CC$4,'Volume forecast'!$D$5:$DT$5,0)),0)</f>
        <v>0</v>
      </c>
      <c r="CD38" s="119">
        <f>IFERROR(INDEX('Volume forecast'!$D$8:$DT$200,MATCH($B38,'Volume forecast'!$B$8:$B$200,0),MATCH(CD$4,'Volume forecast'!$D$5:$DT$5,0)),0)</f>
        <v>0</v>
      </c>
      <c r="CE38" s="119">
        <f>IFERROR(INDEX('Volume forecast'!$D$8:$DT$200,MATCH($B38,'Volume forecast'!$B$8:$B$200,0),MATCH(CE$4,'Volume forecast'!$D$5:$DT$5,0)),0)</f>
        <v>0</v>
      </c>
      <c r="CF38" s="119">
        <f>IFERROR(INDEX('Volume forecast'!$D$8:$DT$200,MATCH($B38,'Volume forecast'!$B$8:$B$200,0),MATCH(CF$4,'Volume forecast'!$D$5:$DT$5,0)),0)</f>
        <v>0</v>
      </c>
      <c r="CG38" s="119">
        <f>IFERROR(INDEX('Volume forecast'!$D$8:$DT$200,MATCH($B38,'Volume forecast'!$B$8:$B$200,0),MATCH(CG$4,'Volume forecast'!$D$5:$DT$5,0)),0)</f>
        <v>0</v>
      </c>
      <c r="CH38" s="119">
        <f>IFERROR(INDEX('Volume forecast'!$D$8:$DT$200,MATCH($B38,'Volume forecast'!$B$8:$B$200,0),MATCH(CH$4,'Volume forecast'!$D$5:$DT$5,0)),0)</f>
        <v>0</v>
      </c>
      <c r="CI38" s="119">
        <f>IFERROR(INDEX('Volume forecast'!$D$8:$DT$200,MATCH($B38,'Volume forecast'!$B$8:$B$200,0),MATCH(CI$4,'Volume forecast'!$D$5:$DT$5,0)),0)</f>
        <v>0</v>
      </c>
      <c r="CJ38" s="119">
        <f>IFERROR(INDEX('Volume forecast'!$D$8:$DT$200,MATCH($B38,'Volume forecast'!$B$8:$B$200,0),MATCH(CJ$4,'Volume forecast'!$D$5:$DT$5,0)),0)</f>
        <v>0</v>
      </c>
      <c r="CK38" s="138">
        <f>IFERROR(INDEX('Volume forecast'!$D$8:$DT$200,MATCH($B38,'Volume forecast'!$B$8:$B$200,0),MATCH(CK$4,'Volume forecast'!$D$5:$DT$5,0)),0)</f>
        <v>0</v>
      </c>
      <c r="CL38" s="120">
        <f>IFERROR(INDEX('Volume forecast'!$D$8:$DT$200,MATCH($B38,'Volume forecast'!$B$8:$B$200,0),MATCH(CL$4,'Volume forecast'!$D$5:$DT$5,0)),0)</f>
        <v>0</v>
      </c>
      <c r="CM38" s="119">
        <f>IFERROR(INDEX('Volume forecast'!$D$8:$DT$200,MATCH($B38,'Volume forecast'!$B$8:$B$200,0),MATCH(CM$4,'Volume forecast'!$D$5:$DT$5,0)),0)</f>
        <v>0</v>
      </c>
      <c r="CN38" s="119">
        <f>IFERROR(INDEX('Volume forecast'!$D$8:$DT$200,MATCH($B38,'Volume forecast'!$B$8:$B$200,0),MATCH(CN$4,'Volume forecast'!$D$5:$DT$5,0)),0)</f>
        <v>0</v>
      </c>
      <c r="CO38" s="119">
        <f>IFERROR(INDEX('Volume forecast'!$D$8:$DT$200,MATCH($B38,'Volume forecast'!$B$8:$B$200,0),MATCH(CO$4,'Volume forecast'!$D$5:$DT$5,0)),0)</f>
        <v>0</v>
      </c>
      <c r="CP38" s="119">
        <f>IFERROR(INDEX('Volume forecast'!$D$8:$DT$200,MATCH($B38,'Volume forecast'!$B$8:$B$200,0),MATCH(CP$4,'Volume forecast'!$D$5:$DT$5,0)),0)</f>
        <v>0</v>
      </c>
      <c r="CQ38" s="119">
        <f>IFERROR(INDEX('Volume forecast'!$D$8:$DT$200,MATCH($B38,'Volume forecast'!$B$8:$B$200,0),MATCH(CQ$4,'Volume forecast'!$D$5:$DT$5,0)),0)</f>
        <v>0</v>
      </c>
      <c r="CR38" s="119">
        <f>IFERROR(INDEX('Volume forecast'!$D$8:$DT$200,MATCH($B38,'Volume forecast'!$B$8:$B$200,0),MATCH(CR$4,'Volume forecast'!$D$5:$DT$5,0)),0)</f>
        <v>0</v>
      </c>
      <c r="CS38" s="119">
        <f>IFERROR(INDEX('Volume forecast'!$D$8:$DT$200,MATCH($B38,'Volume forecast'!$B$8:$B$200,0),MATCH(CS$4,'Volume forecast'!$D$5:$DT$5,0)),0)</f>
        <v>0</v>
      </c>
      <c r="CT38" s="119">
        <f>IFERROR(INDEX('Volume forecast'!$D$8:$DT$200,MATCH($B38,'Volume forecast'!$B$8:$B$200,0),MATCH(CT$4,'Volume forecast'!$D$5:$DT$5,0)),0)</f>
        <v>0</v>
      </c>
      <c r="CU38" s="119">
        <f>IFERROR(INDEX('Volume forecast'!$D$8:$DT$200,MATCH($B38,'Volume forecast'!$B$8:$B$200,0),MATCH(CU$4,'Volume forecast'!$D$5:$DT$5,0)),0)</f>
        <v>0</v>
      </c>
      <c r="CV38" s="119">
        <f>IFERROR(INDEX('Volume forecast'!$D$8:$DT$200,MATCH($B38,'Volume forecast'!$B$8:$B$200,0),MATCH(CV$4,'Volume forecast'!$D$5:$DT$5,0)),0)</f>
        <v>0</v>
      </c>
      <c r="CW38" s="119">
        <f>IFERROR(INDEX('Volume forecast'!$D$8:$DT$200,MATCH($B38,'Volume forecast'!$B$8:$B$200,0),MATCH(CW$4,'Volume forecast'!$D$5:$DT$5,0)),0)</f>
        <v>0</v>
      </c>
      <c r="CX38" s="119">
        <f>IFERROR(INDEX('Volume forecast'!$D$8:$DT$200,MATCH($B38,'Volume forecast'!$B$8:$B$200,0),MATCH(CX$4,'Volume forecast'!$D$5:$DT$5,0)),0)</f>
        <v>0</v>
      </c>
      <c r="CY38" s="119">
        <f>IFERROR(INDEX('Volume forecast'!$D$8:$DT$200,MATCH($B38,'Volume forecast'!$B$8:$B$200,0),MATCH(CY$4,'Volume forecast'!$D$5:$DT$5,0)),0)</f>
        <v>0</v>
      </c>
      <c r="CZ38" s="119">
        <f>IFERROR(INDEX('Volume forecast'!$D$8:$DT$200,MATCH($B38,'Volume forecast'!$B$8:$B$200,0),MATCH(CZ$4,'Volume forecast'!$D$5:$DT$5,0)),0)</f>
        <v>0</v>
      </c>
      <c r="DA38" s="119">
        <f>IFERROR(INDEX('Volume forecast'!$D$8:$DT$200,MATCH($B38,'Volume forecast'!$B$8:$B$200,0),MATCH(DA$4,'Volume forecast'!$D$5:$DT$5,0)),0)</f>
        <v>0</v>
      </c>
      <c r="DB38" s="138">
        <f>IFERROR(INDEX('Volume forecast'!$D$8:$DT$200,MATCH($B38,'Volume forecast'!$B$8:$B$200,0),MATCH(DB$4,'Volume forecast'!$D$5:$DT$5,0)),0)</f>
        <v>0</v>
      </c>
      <c r="DC38" s="120">
        <f>IFERROR(INDEX('Volume forecast'!$D$8:$DT$200,MATCH($B38,'Volume forecast'!$B$8:$B$200,0),MATCH(DC$4,'Volume forecast'!$D$5:$DT$5,0)),0)</f>
        <v>0</v>
      </c>
      <c r="DD38" s="119">
        <f>IFERROR(INDEX('Volume forecast'!$D$8:$DT$200,MATCH($B38,'Volume forecast'!$B$8:$B$200,0),MATCH(DD$4,'Volume forecast'!$D$5:$DT$5,0)),0)</f>
        <v>0</v>
      </c>
      <c r="DE38" s="119">
        <f>IFERROR(INDEX('Volume forecast'!$D$8:$DT$200,MATCH($B38,'Volume forecast'!$B$8:$B$200,0),MATCH(DE$4,'Volume forecast'!$D$5:$DT$5,0)),0)</f>
        <v>0</v>
      </c>
      <c r="DF38" s="119">
        <f>IFERROR(INDEX('Volume forecast'!$D$8:$DT$200,MATCH($B38,'Volume forecast'!$B$8:$B$200,0),MATCH(DF$4,'Volume forecast'!$D$5:$DT$5,0)),0)</f>
        <v>0</v>
      </c>
      <c r="DG38" s="119">
        <f>IFERROR(INDEX('Volume forecast'!$D$8:$DT$200,MATCH($B38,'Volume forecast'!$B$8:$B$200,0),MATCH(DG$4,'Volume forecast'!$D$5:$DT$5,0)),0)</f>
        <v>0</v>
      </c>
      <c r="DH38" s="119">
        <f>IFERROR(INDEX('Volume forecast'!$D$8:$DT$200,MATCH($B38,'Volume forecast'!$B$8:$B$200,0),MATCH(DH$4,'Volume forecast'!$D$5:$DT$5,0)),0)</f>
        <v>0</v>
      </c>
      <c r="DI38" s="119">
        <f>IFERROR(INDEX('Volume forecast'!$D$8:$DT$200,MATCH($B38,'Volume forecast'!$B$8:$B$200,0),MATCH(DI$4,'Volume forecast'!$D$5:$DT$5,0)),0)</f>
        <v>0</v>
      </c>
      <c r="DJ38" s="119">
        <f>IFERROR(INDEX('Volume forecast'!$D$8:$DT$200,MATCH($B38,'Volume forecast'!$B$8:$B$200,0),MATCH(DJ$4,'Volume forecast'!$D$5:$DT$5,0)),0)</f>
        <v>0</v>
      </c>
      <c r="DK38" s="119">
        <f>IFERROR(INDEX('Volume forecast'!$D$8:$DT$200,MATCH($B38,'Volume forecast'!$B$8:$B$200,0),MATCH(DK$4,'Volume forecast'!$D$5:$DT$5,0)),0)</f>
        <v>0</v>
      </c>
      <c r="DL38" s="119">
        <f>IFERROR(INDEX('Volume forecast'!$D$8:$DT$200,MATCH($B38,'Volume forecast'!$B$8:$B$200,0),MATCH(DL$4,'Volume forecast'!$D$5:$DT$5,0)),0)</f>
        <v>0</v>
      </c>
      <c r="DM38" s="119">
        <f>IFERROR(INDEX('Volume forecast'!$D$8:$DT$200,MATCH($B38,'Volume forecast'!$B$8:$B$200,0),MATCH(DM$4,'Volume forecast'!$D$5:$DT$5,0)),0)</f>
        <v>0</v>
      </c>
      <c r="DN38" s="119">
        <f>IFERROR(INDEX('Volume forecast'!$D$8:$DT$200,MATCH($B38,'Volume forecast'!$B$8:$B$200,0),MATCH(DN$4,'Volume forecast'!$D$5:$DT$5,0)),0)</f>
        <v>0</v>
      </c>
      <c r="DO38" s="119">
        <f>IFERROR(INDEX('Volume forecast'!$D$8:$DT$200,MATCH($B38,'Volume forecast'!$B$8:$B$200,0),MATCH(DO$4,'Volume forecast'!$D$5:$DT$5,0)),0)</f>
        <v>0</v>
      </c>
      <c r="DP38" s="119">
        <f>IFERROR(INDEX('Volume forecast'!$D$8:$DT$200,MATCH($B38,'Volume forecast'!$B$8:$B$200,0),MATCH(DP$4,'Volume forecast'!$D$5:$DT$5,0)),0)</f>
        <v>0</v>
      </c>
      <c r="DQ38" s="119">
        <f>IFERROR(INDEX('Volume forecast'!$D$8:$DT$200,MATCH($B38,'Volume forecast'!$B$8:$B$200,0),MATCH(DQ$4,'Volume forecast'!$D$5:$DT$5,0)),0)</f>
        <v>0</v>
      </c>
      <c r="DR38" s="119">
        <f>IFERROR(INDEX('Volume forecast'!$D$8:$DT$200,MATCH($B38,'Volume forecast'!$B$8:$B$200,0),MATCH(DR$4,'Volume forecast'!$D$5:$DT$5,0)),0)</f>
        <v>0</v>
      </c>
      <c r="DS38" s="138">
        <f>IFERROR(INDEX('Volume forecast'!$D$8:$DT$200,MATCH($B38,'Volume forecast'!$B$8:$B$200,0),MATCH(DS$4,'Volume forecast'!$D$5:$DT$5,0)),0)</f>
        <v>0</v>
      </c>
      <c r="DT38" s="120">
        <f>IFERROR(INDEX('Volume forecast'!$D$8:$DT$200,MATCH($B38,'Volume forecast'!$B$8:$B$200,0),MATCH(DT$4,'Volume forecast'!$D$5:$DT$5,0)),0)</f>
        <v>0</v>
      </c>
      <c r="DU38" s="119">
        <f>IFERROR(INDEX('Volume forecast'!$D$8:$DT$200,MATCH($B38,'Volume forecast'!$B$8:$B$200,0),MATCH(DU$4,'Volume forecast'!$D$5:$DT$5,0)),0)</f>
        <v>0</v>
      </c>
      <c r="DV38" s="119">
        <f>IFERROR(INDEX('Volume forecast'!$D$8:$DT$200,MATCH($B38,'Volume forecast'!$B$8:$B$200,0),MATCH(DV$4,'Volume forecast'!$D$5:$DT$5,0)),0)</f>
        <v>0</v>
      </c>
      <c r="DW38" s="119">
        <f>IFERROR(INDEX('Volume forecast'!$D$8:$DT$200,MATCH($B38,'Volume forecast'!$B$8:$B$200,0),MATCH(DW$4,'Volume forecast'!$D$5:$DT$5,0)),0)</f>
        <v>0</v>
      </c>
      <c r="DX38" s="119">
        <f>IFERROR(INDEX('Volume forecast'!$D$8:$DT$200,MATCH($B38,'Volume forecast'!$B$8:$B$200,0),MATCH(DX$4,'Volume forecast'!$D$5:$DT$5,0)),0)</f>
        <v>0</v>
      </c>
      <c r="DY38" s="119">
        <f>IFERROR(INDEX('Volume forecast'!$D$8:$DT$200,MATCH($B38,'Volume forecast'!$B$8:$B$200,0),MATCH(DY$4,'Volume forecast'!$D$5:$DT$5,0)),0)</f>
        <v>0</v>
      </c>
      <c r="DZ38" s="119">
        <f>IFERROR(INDEX('Volume forecast'!$D$8:$DT$200,MATCH($B38,'Volume forecast'!$B$8:$B$200,0),MATCH(DZ$4,'Volume forecast'!$D$5:$DT$5,0)),0)</f>
        <v>0</v>
      </c>
      <c r="EA38" s="119">
        <f>IFERROR(INDEX('Volume forecast'!$D$8:$DT$200,MATCH($B38,'Volume forecast'!$B$8:$B$200,0),MATCH(EA$4,'Volume forecast'!$D$5:$DT$5,0)),0)</f>
        <v>0</v>
      </c>
      <c r="EB38" s="119">
        <f>IFERROR(INDEX('Volume forecast'!$D$8:$DT$200,MATCH($B38,'Volume forecast'!$B$8:$B$200,0),MATCH(EB$4,'Volume forecast'!$D$5:$DT$5,0)),0)</f>
        <v>0</v>
      </c>
      <c r="EC38" s="119">
        <f>IFERROR(INDEX('Volume forecast'!$D$8:$DT$200,MATCH($B38,'Volume forecast'!$B$8:$B$200,0),MATCH(EC$4,'Volume forecast'!$D$5:$DT$5,0)),0)</f>
        <v>0</v>
      </c>
      <c r="ED38" s="119">
        <f>IFERROR(INDEX('Volume forecast'!$D$8:$DT$200,MATCH($B38,'Volume forecast'!$B$8:$B$200,0),MATCH(ED$4,'Volume forecast'!$D$5:$DT$5,0)),0)</f>
        <v>0</v>
      </c>
      <c r="EE38" s="119">
        <f>IFERROR(INDEX('Volume forecast'!$D$8:$DT$200,MATCH($B38,'Volume forecast'!$B$8:$B$200,0),MATCH(EE$4,'Volume forecast'!$D$5:$DT$5,0)),0)</f>
        <v>0</v>
      </c>
      <c r="EF38" s="119">
        <f>IFERROR(INDEX('Volume forecast'!$D$8:$DT$200,MATCH($B38,'Volume forecast'!$B$8:$B$200,0),MATCH(EF$4,'Volume forecast'!$D$5:$DT$5,0)),0)</f>
        <v>6</v>
      </c>
      <c r="EG38" s="119">
        <f>IFERROR(INDEX('Volume forecast'!$D$8:$DT$200,MATCH($B38,'Volume forecast'!$B$8:$B$200,0),MATCH(EG$4,'Volume forecast'!$D$5:$DT$5,0)),0)</f>
        <v>6</v>
      </c>
      <c r="EH38" s="119">
        <f>IFERROR(INDEX('Volume forecast'!$D$8:$DT$200,MATCH($B38,'Volume forecast'!$B$8:$B$200,0),MATCH(EH$4,'Volume forecast'!$D$5:$DT$5,0)),0)</f>
        <v>6</v>
      </c>
      <c r="EI38" s="119">
        <f>IFERROR(INDEX('Volume forecast'!$D$8:$DT$200,MATCH($B38,'Volume forecast'!$B$8:$B$200,0),MATCH(EI$4,'Volume forecast'!$D$5:$DT$5,0)),0)</f>
        <v>6</v>
      </c>
      <c r="EJ38" s="138">
        <f>IFERROR(INDEX('Volume forecast'!$D$8:$DT$200,MATCH($B38,'Volume forecast'!$B$8:$B$200,0),MATCH(EJ$4,'Volume forecast'!$D$5:$DT$5,0)),0)</f>
        <v>6</v>
      </c>
      <c r="EK38" s="120">
        <f>IFERROR(INDEX('Volume forecast'!$D$8:$DT$200,MATCH($B38,'Volume forecast'!$B$8:$B$200,0),MATCH(EK$4,'Volume forecast'!$D$5:$DT$5,0)),0)</f>
        <v>0</v>
      </c>
      <c r="EL38" s="119">
        <f>IFERROR(INDEX('Volume forecast'!$D$8:$DT$200,MATCH($B38,'Volume forecast'!$B$8:$B$200,0),MATCH(EL$4,'Volume forecast'!$D$5:$DT$5,0)),0)</f>
        <v>0</v>
      </c>
      <c r="EM38" s="119">
        <f>IFERROR(INDEX('Volume forecast'!$D$8:$DT$200,MATCH($B38,'Volume forecast'!$B$8:$B$200,0),MATCH(EM$4,'Volume forecast'!$D$5:$DT$5,0)),0)</f>
        <v>0</v>
      </c>
      <c r="EN38" s="119">
        <f>IFERROR(INDEX('Volume forecast'!$D$8:$DT$200,MATCH($B38,'Volume forecast'!$B$8:$B$200,0),MATCH(EN$4,'Volume forecast'!$D$5:$DT$5,0)),0)</f>
        <v>0</v>
      </c>
      <c r="EO38" s="119">
        <f>IFERROR(INDEX('Volume forecast'!$D$8:$DT$200,MATCH($B38,'Volume forecast'!$B$8:$B$200,0),MATCH(EO$4,'Volume forecast'!$D$5:$DT$5,0)),0)</f>
        <v>0</v>
      </c>
      <c r="EP38" s="119">
        <f>IFERROR(INDEX('Volume forecast'!$D$8:$DT$200,MATCH($B38,'Volume forecast'!$B$8:$B$200,0),MATCH(EP$4,'Volume forecast'!$D$5:$DT$5,0)),0)</f>
        <v>0</v>
      </c>
      <c r="EQ38" s="119">
        <f>IFERROR(INDEX('Volume forecast'!$D$8:$DT$200,MATCH($B38,'Volume forecast'!$B$8:$B$200,0),MATCH(EQ$4,'Volume forecast'!$D$5:$DT$5,0)),0)</f>
        <v>0</v>
      </c>
      <c r="ER38" s="119">
        <f>IFERROR(INDEX('Volume forecast'!$D$8:$DT$200,MATCH($B38,'Volume forecast'!$B$8:$B$200,0),MATCH(ER$4,'Volume forecast'!$D$5:$DT$5,0)),0)</f>
        <v>0</v>
      </c>
      <c r="ES38" s="119">
        <f>IFERROR(INDEX('Volume forecast'!$D$8:$DT$200,MATCH($B38,'Volume forecast'!$B$8:$B$200,0),MATCH(ES$4,'Volume forecast'!$D$5:$DT$5,0)),0)</f>
        <v>0</v>
      </c>
      <c r="ET38" s="119">
        <f>IFERROR(INDEX('Volume forecast'!$D$8:$DT$200,MATCH($B38,'Volume forecast'!$B$8:$B$200,0),MATCH(ET$4,'Volume forecast'!$D$5:$DT$5,0)),0)</f>
        <v>0</v>
      </c>
      <c r="EU38" s="119">
        <f>IFERROR(INDEX('Volume forecast'!$D$8:$DT$200,MATCH($B38,'Volume forecast'!$B$8:$B$200,0),MATCH(EU$4,'Volume forecast'!$D$5:$DT$5,0)),0)</f>
        <v>0</v>
      </c>
      <c r="EV38" s="119">
        <f>IFERROR(INDEX('Volume forecast'!$D$8:$DT$200,MATCH($B38,'Volume forecast'!$B$8:$B$200,0),MATCH(EV$4,'Volume forecast'!$D$5:$DT$5,0)),0)</f>
        <v>0</v>
      </c>
      <c r="EW38" s="119">
        <f>IFERROR(INDEX('Volume forecast'!$D$8:$DT$200,MATCH($B38,'Volume forecast'!$B$8:$B$200,0),MATCH(EW$4,'Volume forecast'!$D$5:$DT$5,0)),0)</f>
        <v>0</v>
      </c>
      <c r="EX38" s="119">
        <f>IFERROR(INDEX('Volume forecast'!$D$8:$DT$200,MATCH($B38,'Volume forecast'!$B$8:$B$200,0),MATCH(EX$4,'Volume forecast'!$D$5:$DT$5,0)),0)</f>
        <v>0</v>
      </c>
      <c r="EY38" s="119">
        <f>IFERROR(INDEX('Volume forecast'!$D$8:$DT$200,MATCH($B38,'Volume forecast'!$B$8:$B$200,0),MATCH(EY$4,'Volume forecast'!$D$5:$DT$5,0)),0)</f>
        <v>0</v>
      </c>
      <c r="EZ38" s="119">
        <f>IFERROR(INDEX('Volume forecast'!$D$8:$DT$200,MATCH($B38,'Volume forecast'!$B$8:$B$200,0),MATCH(EZ$4,'Volume forecast'!$D$5:$DT$5,0)),0)</f>
        <v>0</v>
      </c>
      <c r="FA38" s="138">
        <f>IFERROR(INDEX('Volume forecast'!$D$8:$DT$200,MATCH($B38,'Volume forecast'!$B$8:$B$200,0),MATCH(FA$4,'Volume forecast'!$D$5:$DT$5,0)),0)</f>
        <v>0</v>
      </c>
      <c r="FB38" s="120">
        <f>IFERROR(INDEX('Volume forecast'!$D$8:$DT$200,MATCH($B38,'Volume forecast'!$B$8:$B$200,0),MATCH(FB$4,'Volume forecast'!$D$5:$DT$5,0)),0)</f>
        <v>0</v>
      </c>
      <c r="FC38" s="119">
        <f>IFERROR(INDEX('Volume forecast'!$D$8:$DT$200,MATCH($B38,'Volume forecast'!$B$8:$B$200,0),MATCH(FC$4,'Volume forecast'!$D$5:$DT$5,0)),0)</f>
        <v>0</v>
      </c>
      <c r="FD38" s="119">
        <f>IFERROR(INDEX('Volume forecast'!$D$8:$DT$200,MATCH($B38,'Volume forecast'!$B$8:$B$200,0),MATCH(FD$4,'Volume forecast'!$D$5:$DT$5,0)),0)</f>
        <v>0</v>
      </c>
      <c r="FE38" s="119">
        <f>IFERROR(INDEX('Volume forecast'!$D$8:$DT$200,MATCH($B38,'Volume forecast'!$B$8:$B$200,0),MATCH(FE$4,'Volume forecast'!$D$5:$DT$5,0)),0)</f>
        <v>0</v>
      </c>
      <c r="FF38" s="119">
        <f>IFERROR(INDEX('Volume forecast'!$D$8:$DT$200,MATCH($B38,'Volume forecast'!$B$8:$B$200,0),MATCH(FF$4,'Volume forecast'!$D$5:$DT$5,0)),0)</f>
        <v>0</v>
      </c>
      <c r="FG38" s="119">
        <f>IFERROR(INDEX('Volume forecast'!$D$8:$DT$200,MATCH($B38,'Volume forecast'!$B$8:$B$200,0),MATCH(FG$4,'Volume forecast'!$D$5:$DT$5,0)),0)</f>
        <v>0</v>
      </c>
      <c r="FH38" s="119">
        <f>IFERROR(INDEX('Volume forecast'!$D$8:$DT$200,MATCH($B38,'Volume forecast'!$B$8:$B$200,0),MATCH(FH$4,'Volume forecast'!$D$5:$DT$5,0)),0)</f>
        <v>0</v>
      </c>
      <c r="FI38" s="119">
        <f>IFERROR(INDEX('Volume forecast'!$D$8:$DT$200,MATCH($B38,'Volume forecast'!$B$8:$B$200,0),MATCH(FI$4,'Volume forecast'!$D$5:$DT$5,0)),0)</f>
        <v>0</v>
      </c>
      <c r="FJ38" s="119">
        <f>IFERROR(INDEX('Volume forecast'!$D$8:$DT$200,MATCH($B38,'Volume forecast'!$B$8:$B$200,0),MATCH(FJ$4,'Volume forecast'!$D$5:$DT$5,0)),0)</f>
        <v>0</v>
      </c>
      <c r="FK38" s="119">
        <f>IFERROR(INDEX('Volume forecast'!$D$8:$DT$200,MATCH($B38,'Volume forecast'!$B$8:$B$200,0),MATCH(FK$4,'Volume forecast'!$D$5:$DT$5,0)),0)</f>
        <v>0</v>
      </c>
      <c r="FL38" s="119">
        <f>IFERROR(INDEX('Volume forecast'!$D$8:$DT$200,MATCH($B38,'Volume forecast'!$B$8:$B$200,0),MATCH(FL$4,'Volume forecast'!$D$5:$DT$5,0)),0)</f>
        <v>0</v>
      </c>
      <c r="FM38" s="119">
        <f>IFERROR(INDEX('Volume forecast'!$D$8:$DT$200,MATCH($B38,'Volume forecast'!$B$8:$B$200,0),MATCH(FM$4,'Volume forecast'!$D$5:$DT$5,0)),0)</f>
        <v>0</v>
      </c>
      <c r="FN38" s="119">
        <f>IFERROR(INDEX('Volume forecast'!$D$8:$DT$200,MATCH($B38,'Volume forecast'!$B$8:$B$200,0),MATCH(FN$4,'Volume forecast'!$D$5:$DT$5,0)),0)</f>
        <v>0</v>
      </c>
      <c r="FO38" s="119">
        <f>IFERROR(INDEX('Volume forecast'!$D$8:$DT$200,MATCH($B38,'Volume forecast'!$B$8:$B$200,0),MATCH(FO$4,'Volume forecast'!$D$5:$DT$5,0)),0)</f>
        <v>0</v>
      </c>
      <c r="FP38" s="119">
        <f>IFERROR(INDEX('Volume forecast'!$D$8:$DT$200,MATCH($B38,'Volume forecast'!$B$8:$B$200,0),MATCH(FP$4,'Volume forecast'!$D$5:$DT$5,0)),0)</f>
        <v>0</v>
      </c>
      <c r="FQ38" s="119">
        <f>IFERROR(INDEX('Volume forecast'!$D$8:$DT$200,MATCH($B38,'Volume forecast'!$B$8:$B$200,0),MATCH(FQ$4,'Volume forecast'!$D$5:$DT$5,0)),0)</f>
        <v>0</v>
      </c>
      <c r="FR38" s="138">
        <f>IFERROR(INDEX('Volume forecast'!$D$8:$DT$200,MATCH($B38,'Volume forecast'!$B$8:$B$200,0),MATCH(FR$4,'Volume forecast'!$D$5:$DT$5,0)),0)</f>
        <v>0</v>
      </c>
      <c r="FS38" s="83">
        <f t="shared" si="23"/>
        <v>0</v>
      </c>
      <c r="FT38" s="82">
        <f t="shared" si="7"/>
        <v>0</v>
      </c>
      <c r="FU38" s="82">
        <f t="shared" si="8"/>
        <v>0</v>
      </c>
      <c r="FV38" s="82">
        <f t="shared" si="9"/>
        <v>0</v>
      </c>
      <c r="FW38" s="82">
        <f t="shared" si="10"/>
        <v>0</v>
      </c>
      <c r="FX38" s="82">
        <f t="shared" si="11"/>
        <v>0</v>
      </c>
      <c r="FY38" s="82">
        <f t="shared" si="12"/>
        <v>0</v>
      </c>
      <c r="FZ38" s="82">
        <f t="shared" si="13"/>
        <v>0</v>
      </c>
      <c r="GA38" s="82">
        <f t="shared" si="14"/>
        <v>0</v>
      </c>
      <c r="GB38" s="82">
        <f t="shared" si="15"/>
        <v>0</v>
      </c>
      <c r="GC38" s="82">
        <f t="shared" si="16"/>
        <v>0</v>
      </c>
      <c r="GD38" s="82">
        <f t="shared" si="17"/>
        <v>0</v>
      </c>
      <c r="GE38" s="82">
        <f t="shared" si="18"/>
        <v>112.5</v>
      </c>
      <c r="GF38" s="82">
        <f t="shared" si="19"/>
        <v>112.5</v>
      </c>
      <c r="GG38" s="82">
        <f t="shared" si="20"/>
        <v>112.5</v>
      </c>
      <c r="GH38" s="82">
        <f t="shared" si="21"/>
        <v>112.7917808219178</v>
      </c>
      <c r="GI38" s="82">
        <f t="shared" si="22"/>
        <v>112.5</v>
      </c>
      <c r="GJ38" s="84">
        <f t="shared" si="24"/>
        <v>33</v>
      </c>
    </row>
    <row r="39" spans="1:199" ht="13" x14ac:dyDescent="0.3">
      <c r="A39" s="116" t="str">
        <f>IF(ISNUMBER(SEARCH("low",'Volume forecast'!$A40)),"LV",IF(ISNUMBER(SEARCH("high",'Volume forecast'!$A40)),"HV",IF(ISNUMBER(SEARCH("sub",'Volume forecast'!$A40)),"ST","Unmetered")))</f>
        <v>LV</v>
      </c>
      <c r="B39" s="117" t="str">
        <f>'Volume forecast'!B40</f>
        <v>EA963</v>
      </c>
      <c r="C39" s="116" t="str">
        <f>'Volume forecast'!C40</f>
        <v>Community battery (generation) trial</v>
      </c>
      <c r="D39" s="118" t="s">
        <v>137</v>
      </c>
      <c r="E39" s="119">
        <f>IFERROR(INDEX('Volume forecast'!$D$8:$DT$200,MATCH($B39,'Volume forecast'!$B$8:$B$200,0),MATCH(E$4,'Volume forecast'!$D$5:$DT$5,0)),0)</f>
        <v>0</v>
      </c>
      <c r="F39" s="119">
        <f>IFERROR(INDEX('Volume forecast'!$D$8:$DT$200,MATCH($B39,'Volume forecast'!$B$8:$B$200,0),MATCH(F$4,'Volume forecast'!$D$5:$DT$5,0)),0)</f>
        <v>0</v>
      </c>
      <c r="G39" s="119">
        <f>IFERROR(INDEX('Volume forecast'!$D$8:$DT$200,MATCH($B39,'Volume forecast'!$B$8:$B$200,0),MATCH(G$4,'Volume forecast'!$D$5:$DT$5,0)),0)</f>
        <v>0</v>
      </c>
      <c r="H39" s="119">
        <f>IFERROR(INDEX('Volume forecast'!$D$8:$DT$200,MATCH($B39,'Volume forecast'!$B$8:$B$200,0),MATCH(H$4,'Volume forecast'!$D$5:$DT$5,0)),0)</f>
        <v>0</v>
      </c>
      <c r="I39" s="119">
        <f>IFERROR(INDEX('Volume forecast'!$D$8:$DT$200,MATCH($B39,'Volume forecast'!$B$8:$B$200,0),MATCH(I$4,'Volume forecast'!$D$5:$DT$5,0)),0)</f>
        <v>0</v>
      </c>
      <c r="J39" s="119">
        <f>IFERROR(INDEX('Volume forecast'!$D$8:$DT$200,MATCH($B39,'Volume forecast'!$B$8:$B$200,0),MATCH(J$4,'Volume forecast'!$D$5:$DT$5,0)),0)</f>
        <v>0</v>
      </c>
      <c r="K39" s="119">
        <f>IFERROR(INDEX('Volume forecast'!$D$8:$DT$200,MATCH($B39,'Volume forecast'!$B$8:$B$200,0),MATCH(K$4,'Volume forecast'!$D$5:$DT$5,0)),0)</f>
        <v>0</v>
      </c>
      <c r="L39" s="119">
        <f>IFERROR(INDEX('Volume forecast'!$D$8:$DT$200,MATCH($B39,'Volume forecast'!$B$8:$B$200,0),MATCH(L$4,'Volume forecast'!$D$5:$DT$5,0)),0)</f>
        <v>0</v>
      </c>
      <c r="M39" s="119">
        <f>IFERROR(INDEX('Volume forecast'!$D$8:$DT$200,MATCH($B39,'Volume forecast'!$B$8:$B$200,0),MATCH(M$4,'Volume forecast'!$D$5:$DT$5,0)),0)</f>
        <v>0</v>
      </c>
      <c r="N39" s="119">
        <f>IFERROR(INDEX('Volume forecast'!$D$8:$DT$200,MATCH($B39,'Volume forecast'!$B$8:$B$200,0),MATCH(N$4,'Volume forecast'!$D$5:$DT$5,0)),0)</f>
        <v>0</v>
      </c>
      <c r="O39" s="119">
        <f>IFERROR(INDEX('Volume forecast'!$D$8:$DT$200,MATCH($B39,'Volume forecast'!$B$8:$B$200,0),MATCH(O$4,'Volume forecast'!$D$5:$DT$5,0)),0)</f>
        <v>0</v>
      </c>
      <c r="P39" s="119">
        <f>IFERROR(INDEX('Volume forecast'!$D$8:$DT$200,MATCH($B39,'Volume forecast'!$B$8:$B$200,0),MATCH(P$4,'Volume forecast'!$D$5:$DT$5,0)),0)</f>
        <v>0</v>
      </c>
      <c r="Q39" s="119">
        <f>IFERROR(INDEX('Volume forecast'!$D$8:$DT$200,MATCH($B39,'Volume forecast'!$B$8:$B$200,0),MATCH(Q$4,'Volume forecast'!$D$5:$DT$5,0)),0)</f>
        <v>3</v>
      </c>
      <c r="R39" s="119">
        <f>IFERROR(INDEX('Volume forecast'!$D$8:$DT$200,MATCH($B39,'Volume forecast'!$B$8:$B$200,0),MATCH(R$4,'Volume forecast'!$D$5:$DT$5,0)),0)</f>
        <v>3</v>
      </c>
      <c r="S39" s="119">
        <f>IFERROR(INDEX('Volume forecast'!$D$8:$DT$200,MATCH($B39,'Volume forecast'!$B$8:$B$200,0),MATCH(S$4,'Volume forecast'!$D$5:$DT$5,0)),0)</f>
        <v>3</v>
      </c>
      <c r="T39" s="119">
        <f>IFERROR(INDEX('Volume forecast'!$D$8:$DT$200,MATCH($B39,'Volume forecast'!$B$8:$B$200,0),MATCH(T$4,'Volume forecast'!$D$5:$DT$5,0)),0)</f>
        <v>3</v>
      </c>
      <c r="U39" s="138">
        <f>IFERROR(INDEX('Volume forecast'!$D$8:$DT$200,MATCH($B39,'Volume forecast'!$B$8:$B$200,0),MATCH(U$4,'Volume forecast'!$D$5:$DT$5,0)),0)</f>
        <v>3</v>
      </c>
      <c r="V39" s="120">
        <f>IFERROR(INDEX('Volume forecast'!$D$8:$DT$200,MATCH($B39,'Volume forecast'!$B$8:$B$200,0),MATCH(V$4,'Volume forecast'!$D$5:$DT$5,0)),0)</f>
        <v>0</v>
      </c>
      <c r="W39" s="119">
        <f>IFERROR(INDEX('Volume forecast'!$D$8:$DT$200,MATCH($B39,'Volume forecast'!$B$8:$B$200,0),MATCH(W$4,'Volume forecast'!$D$5:$DT$5,0)),0)</f>
        <v>0</v>
      </c>
      <c r="X39" s="119">
        <f>IFERROR(INDEX('Volume forecast'!$D$8:$DT$200,MATCH($B39,'Volume forecast'!$B$8:$B$200,0),MATCH(X$4,'Volume forecast'!$D$5:$DT$5,0)),0)</f>
        <v>0</v>
      </c>
      <c r="Y39" s="119">
        <f>IFERROR(INDEX('Volume forecast'!$D$8:$DT$200,MATCH($B39,'Volume forecast'!$B$8:$B$200,0),MATCH(Y$4,'Volume forecast'!$D$5:$DT$5,0)),0)</f>
        <v>0</v>
      </c>
      <c r="Z39" s="119">
        <f>IFERROR(INDEX('Volume forecast'!$D$8:$DT$200,MATCH($B39,'Volume forecast'!$B$8:$B$200,0),MATCH(Z$4,'Volume forecast'!$D$5:$DT$5,0)),0)</f>
        <v>0</v>
      </c>
      <c r="AA39" s="119">
        <f>IFERROR(INDEX('Volume forecast'!$D$8:$DT$200,MATCH($B39,'Volume forecast'!$B$8:$B$200,0),MATCH(AA$4,'Volume forecast'!$D$5:$DT$5,0)),0)</f>
        <v>0</v>
      </c>
      <c r="AB39" s="119">
        <f>IFERROR(INDEX('Volume forecast'!$D$8:$DT$200,MATCH($B39,'Volume forecast'!$B$8:$B$200,0),MATCH(AB$4,'Volume forecast'!$D$5:$DT$5,0)),0)</f>
        <v>0</v>
      </c>
      <c r="AC39" s="119">
        <f>IFERROR(INDEX('Volume forecast'!$D$8:$DT$200,MATCH($B39,'Volume forecast'!$B$8:$B$200,0),MATCH(AC$4,'Volume forecast'!$D$5:$DT$5,0)),0)</f>
        <v>0</v>
      </c>
      <c r="AD39" s="119">
        <f>IFERROR(INDEX('Volume forecast'!$D$8:$DT$200,MATCH($B39,'Volume forecast'!$B$8:$B$200,0),MATCH(AD$4,'Volume forecast'!$D$5:$DT$5,0)),0)</f>
        <v>0</v>
      </c>
      <c r="AE39" s="119">
        <f>IFERROR(INDEX('Volume forecast'!$D$8:$DT$200,MATCH($B39,'Volume forecast'!$B$8:$B$200,0),MATCH(AE$4,'Volume forecast'!$D$5:$DT$5,0)),0)</f>
        <v>0</v>
      </c>
      <c r="AF39" s="119">
        <f>IFERROR(INDEX('Volume forecast'!$D$8:$DT$200,MATCH($B39,'Volume forecast'!$B$8:$B$200,0),MATCH(AF$4,'Volume forecast'!$D$5:$DT$5,0)),0)</f>
        <v>0</v>
      </c>
      <c r="AG39" s="119">
        <f>IFERROR(INDEX('Volume forecast'!$D$8:$DT$200,MATCH($B39,'Volume forecast'!$B$8:$B$200,0),MATCH(AG$4,'Volume forecast'!$D$5:$DT$5,0)),0)</f>
        <v>0</v>
      </c>
      <c r="AH39" s="119">
        <f>IFERROR(INDEX('Volume forecast'!$D$8:$DT$200,MATCH($B39,'Volume forecast'!$B$8:$B$200,0),MATCH(AH$4,'Volume forecast'!$D$5:$DT$5,0)),0)</f>
        <v>0</v>
      </c>
      <c r="AI39" s="119">
        <f>IFERROR(INDEX('Volume forecast'!$D$8:$DT$200,MATCH($B39,'Volume forecast'!$B$8:$B$200,0),MATCH(AI$4,'Volume forecast'!$D$5:$DT$5,0)),0)</f>
        <v>0</v>
      </c>
      <c r="AJ39" s="119">
        <f>IFERROR(INDEX('Volume forecast'!$D$8:$DT$200,MATCH($B39,'Volume forecast'!$B$8:$B$200,0),MATCH(AJ$4,'Volume forecast'!$D$5:$DT$5,0)),0)</f>
        <v>0</v>
      </c>
      <c r="AK39" s="119">
        <f>IFERROR(INDEX('Volume forecast'!$D$8:$DT$200,MATCH($B39,'Volume forecast'!$B$8:$B$200,0),MATCH(AK$4,'Volume forecast'!$D$5:$DT$5,0)),0)</f>
        <v>0</v>
      </c>
      <c r="AL39" s="138">
        <f>IFERROR(INDEX('Volume forecast'!$D$8:$DT$200,MATCH($B39,'Volume forecast'!$B$8:$B$200,0),MATCH(AL$4,'Volume forecast'!$D$5:$DT$5,0)),0)</f>
        <v>0</v>
      </c>
      <c r="AM39" s="120">
        <f>IFERROR(INDEX('Volume forecast'!$D$8:$DT$200,MATCH($B39,'Volume forecast'!$B$8:$B$200,0),MATCH(AM$4,'Volume forecast'!$D$5:$DT$5,0)),0)</f>
        <v>0</v>
      </c>
      <c r="AN39" s="119">
        <f>IFERROR(INDEX('Volume forecast'!$D$8:$DT$200,MATCH($B39,'Volume forecast'!$B$8:$B$200,0),MATCH(AN$4,'Volume forecast'!$D$5:$DT$5,0)),0)</f>
        <v>0</v>
      </c>
      <c r="AO39" s="119">
        <f>IFERROR(INDEX('Volume forecast'!$D$8:$DT$200,MATCH($B39,'Volume forecast'!$B$8:$B$200,0),MATCH(AO$4,'Volume forecast'!$D$5:$DT$5,0)),0)</f>
        <v>0</v>
      </c>
      <c r="AP39" s="119">
        <f>IFERROR(INDEX('Volume forecast'!$D$8:$DT$200,MATCH($B39,'Volume forecast'!$B$8:$B$200,0),MATCH(AP$4,'Volume forecast'!$D$5:$DT$5,0)),0)</f>
        <v>0</v>
      </c>
      <c r="AQ39" s="119">
        <f>IFERROR(INDEX('Volume forecast'!$D$8:$DT$200,MATCH($B39,'Volume forecast'!$B$8:$B$200,0),MATCH(AQ$4,'Volume forecast'!$D$5:$DT$5,0)),0)</f>
        <v>0</v>
      </c>
      <c r="AR39" s="119">
        <f>IFERROR(INDEX('Volume forecast'!$D$8:$DT$200,MATCH($B39,'Volume forecast'!$B$8:$B$200,0),MATCH(AR$4,'Volume forecast'!$D$5:$DT$5,0)),0)</f>
        <v>0</v>
      </c>
      <c r="AS39" s="119">
        <f>IFERROR(INDEX('Volume forecast'!$D$8:$DT$200,MATCH($B39,'Volume forecast'!$B$8:$B$200,0),MATCH(AS$4,'Volume forecast'!$D$5:$DT$5,0)),0)</f>
        <v>0</v>
      </c>
      <c r="AT39" s="119">
        <f>IFERROR(INDEX('Volume forecast'!$D$8:$DT$200,MATCH($B39,'Volume forecast'!$B$8:$B$200,0),MATCH(AT$4,'Volume forecast'!$D$5:$DT$5,0)),0)</f>
        <v>0</v>
      </c>
      <c r="AU39" s="119">
        <f>IFERROR(INDEX('Volume forecast'!$D$8:$DT$200,MATCH($B39,'Volume forecast'!$B$8:$B$200,0),MATCH(AU$4,'Volume forecast'!$D$5:$DT$5,0)),0)</f>
        <v>0</v>
      </c>
      <c r="AV39" s="119">
        <f>IFERROR(INDEX('Volume forecast'!$D$8:$DT$200,MATCH($B39,'Volume forecast'!$B$8:$B$200,0),MATCH(AV$4,'Volume forecast'!$D$5:$DT$5,0)),0)</f>
        <v>0</v>
      </c>
      <c r="AW39" s="119">
        <f>IFERROR(INDEX('Volume forecast'!$D$8:$DT$200,MATCH($B39,'Volume forecast'!$B$8:$B$200,0),MATCH(AW$4,'Volume forecast'!$D$5:$DT$5,0)),0)</f>
        <v>0</v>
      </c>
      <c r="AX39" s="119">
        <f>IFERROR(INDEX('Volume forecast'!$D$8:$DT$200,MATCH($B39,'Volume forecast'!$B$8:$B$200,0),MATCH(AX$4,'Volume forecast'!$D$5:$DT$5,0)),0)</f>
        <v>0</v>
      </c>
      <c r="AY39" s="119">
        <f>IFERROR(INDEX('Volume forecast'!$D$8:$DT$200,MATCH($B39,'Volume forecast'!$B$8:$B$200,0),MATCH(AY$4,'Volume forecast'!$D$5:$DT$5,0)),0)</f>
        <v>0</v>
      </c>
      <c r="AZ39" s="119">
        <f>IFERROR(INDEX('Volume forecast'!$D$8:$DT$200,MATCH($B39,'Volume forecast'!$B$8:$B$200,0),MATCH(AZ$4,'Volume forecast'!$D$5:$DT$5,0)),0)</f>
        <v>0</v>
      </c>
      <c r="BA39" s="119">
        <f>IFERROR(INDEX('Volume forecast'!$D$8:$DT$200,MATCH($B39,'Volume forecast'!$B$8:$B$200,0),MATCH(BA$4,'Volume forecast'!$D$5:$DT$5,0)),0)</f>
        <v>0</v>
      </c>
      <c r="BB39" s="119">
        <f>IFERROR(INDEX('Volume forecast'!$D$8:$DT$200,MATCH($B39,'Volume forecast'!$B$8:$B$200,0),MATCH(BB$4,'Volume forecast'!$D$5:$DT$5,0)),0)</f>
        <v>0</v>
      </c>
      <c r="BC39" s="138">
        <f>IFERROR(INDEX('Volume forecast'!$D$8:$DT$200,MATCH($B39,'Volume forecast'!$B$8:$B$200,0),MATCH(BC$4,'Volume forecast'!$D$5:$DT$5,0)),0)</f>
        <v>0</v>
      </c>
      <c r="BD39" s="120">
        <f>IFERROR(INDEX('Volume forecast'!$D$8:$DT$200,MATCH($B39,'Volume forecast'!$B$8:$B$200,0),MATCH(BD$4,'Volume forecast'!$D$5:$DT$5,0)),0)</f>
        <v>0</v>
      </c>
      <c r="BE39" s="119">
        <f>IFERROR(INDEX('Volume forecast'!$D$8:$DT$200,MATCH($B39,'Volume forecast'!$B$8:$B$200,0),MATCH(BE$4,'Volume forecast'!$D$5:$DT$5,0)),0)</f>
        <v>0</v>
      </c>
      <c r="BF39" s="119">
        <f>IFERROR(INDEX('Volume forecast'!$D$8:$DT$200,MATCH($B39,'Volume forecast'!$B$8:$B$200,0),MATCH(BF$4,'Volume forecast'!$D$5:$DT$5,0)),0)</f>
        <v>0</v>
      </c>
      <c r="BG39" s="119">
        <f>IFERROR(INDEX('Volume forecast'!$D$8:$DT$200,MATCH($B39,'Volume forecast'!$B$8:$B$200,0),MATCH(BG$4,'Volume forecast'!$D$5:$DT$5,0)),0)</f>
        <v>0</v>
      </c>
      <c r="BH39" s="119">
        <f>IFERROR(INDEX('Volume forecast'!$D$8:$DT$200,MATCH($B39,'Volume forecast'!$B$8:$B$200,0),MATCH(BH$4,'Volume forecast'!$D$5:$DT$5,0)),0)</f>
        <v>0</v>
      </c>
      <c r="BI39" s="119">
        <f>IFERROR(INDEX('Volume forecast'!$D$8:$DT$200,MATCH($B39,'Volume forecast'!$B$8:$B$200,0),MATCH(BI$4,'Volume forecast'!$D$5:$DT$5,0)),0)</f>
        <v>0</v>
      </c>
      <c r="BJ39" s="119">
        <f>IFERROR(INDEX('Volume forecast'!$D$8:$DT$200,MATCH($B39,'Volume forecast'!$B$8:$B$200,0),MATCH(BJ$4,'Volume forecast'!$D$5:$DT$5,0)),0)</f>
        <v>0</v>
      </c>
      <c r="BK39" s="119">
        <f>IFERROR(INDEX('Volume forecast'!$D$8:$DT$200,MATCH($B39,'Volume forecast'!$B$8:$B$200,0),MATCH(BK$4,'Volume forecast'!$D$5:$DT$5,0)),0)</f>
        <v>0</v>
      </c>
      <c r="BL39" s="119">
        <f>IFERROR(INDEX('Volume forecast'!$D$8:$DT$200,MATCH($B39,'Volume forecast'!$B$8:$B$200,0),MATCH(BL$4,'Volume forecast'!$D$5:$DT$5,0)),0)</f>
        <v>0</v>
      </c>
      <c r="BM39" s="119">
        <f>IFERROR(INDEX('Volume forecast'!$D$8:$DT$200,MATCH($B39,'Volume forecast'!$B$8:$B$200,0),MATCH(BM$4,'Volume forecast'!$D$5:$DT$5,0)),0)</f>
        <v>0</v>
      </c>
      <c r="BN39" s="119">
        <f>IFERROR(INDEX('Volume forecast'!$D$8:$DT$200,MATCH($B39,'Volume forecast'!$B$8:$B$200,0),MATCH(BN$4,'Volume forecast'!$D$5:$DT$5,0)),0)</f>
        <v>0</v>
      </c>
      <c r="BO39" s="119">
        <f>IFERROR(INDEX('Volume forecast'!$D$8:$DT$200,MATCH($B39,'Volume forecast'!$B$8:$B$200,0),MATCH(BO$4,'Volume forecast'!$D$5:$DT$5,0)),0)</f>
        <v>0</v>
      </c>
      <c r="BP39" s="119">
        <f>IFERROR(INDEX('Volume forecast'!$D$8:$DT$200,MATCH($B39,'Volume forecast'!$B$8:$B$200,0),MATCH(BP$4,'Volume forecast'!$D$5:$DT$5,0)),0)</f>
        <v>0</v>
      </c>
      <c r="BQ39" s="119">
        <f>IFERROR(INDEX('Volume forecast'!$D$8:$DT$200,MATCH($B39,'Volume forecast'!$B$8:$B$200,0),MATCH(BQ$4,'Volume forecast'!$D$5:$DT$5,0)),0)</f>
        <v>0</v>
      </c>
      <c r="BR39" s="119">
        <f>IFERROR(INDEX('Volume forecast'!$D$8:$DT$200,MATCH($B39,'Volume forecast'!$B$8:$B$200,0),MATCH(BR$4,'Volume forecast'!$D$5:$DT$5,0)),0)</f>
        <v>0</v>
      </c>
      <c r="BS39" s="119">
        <f>IFERROR(INDEX('Volume forecast'!$D$8:$DT$200,MATCH($B39,'Volume forecast'!$B$8:$B$200,0),MATCH(BS$4,'Volume forecast'!$D$5:$DT$5,0)),0)</f>
        <v>0</v>
      </c>
      <c r="BT39" s="138">
        <f>IFERROR(INDEX('Volume forecast'!$D$8:$DT$200,MATCH($B39,'Volume forecast'!$B$8:$B$200,0),MATCH(BT$4,'Volume forecast'!$D$5:$DT$5,0)),0)</f>
        <v>0</v>
      </c>
      <c r="BU39" s="120">
        <f>IFERROR(INDEX('Volume forecast'!$D$8:$DT$200,MATCH($B39,'Volume forecast'!$B$8:$B$200,0),MATCH(BU$4,'Volume forecast'!$D$5:$DT$5,0)),0)</f>
        <v>0</v>
      </c>
      <c r="BV39" s="119">
        <f>IFERROR(INDEX('Volume forecast'!$D$8:$DT$200,MATCH($B39,'Volume forecast'!$B$8:$B$200,0),MATCH(BV$4,'Volume forecast'!$D$5:$DT$5,0)),0)</f>
        <v>0</v>
      </c>
      <c r="BW39" s="119">
        <f>IFERROR(INDEX('Volume forecast'!$D$8:$DT$200,MATCH($B39,'Volume forecast'!$B$8:$B$200,0),MATCH(BW$4,'Volume forecast'!$D$5:$DT$5,0)),0)</f>
        <v>0</v>
      </c>
      <c r="BX39" s="119">
        <f>IFERROR(INDEX('Volume forecast'!$D$8:$DT$200,MATCH($B39,'Volume forecast'!$B$8:$B$200,0),MATCH(BX$4,'Volume forecast'!$D$5:$DT$5,0)),0)</f>
        <v>0</v>
      </c>
      <c r="BY39" s="119">
        <f>IFERROR(INDEX('Volume forecast'!$D$8:$DT$200,MATCH($B39,'Volume forecast'!$B$8:$B$200,0),MATCH(BY$4,'Volume forecast'!$D$5:$DT$5,0)),0)</f>
        <v>0</v>
      </c>
      <c r="BZ39" s="119">
        <f>IFERROR(INDEX('Volume forecast'!$D$8:$DT$200,MATCH($B39,'Volume forecast'!$B$8:$B$200,0),MATCH(BZ$4,'Volume forecast'!$D$5:$DT$5,0)),0)</f>
        <v>0</v>
      </c>
      <c r="CA39" s="119">
        <f>IFERROR(INDEX('Volume forecast'!$D$8:$DT$200,MATCH($B39,'Volume forecast'!$B$8:$B$200,0),MATCH(CA$4,'Volume forecast'!$D$5:$DT$5,0)),0)</f>
        <v>0</v>
      </c>
      <c r="CB39" s="119">
        <f>IFERROR(INDEX('Volume forecast'!$D$8:$DT$200,MATCH($B39,'Volume forecast'!$B$8:$B$200,0),MATCH(CB$4,'Volume forecast'!$D$5:$DT$5,0)),0)</f>
        <v>0</v>
      </c>
      <c r="CC39" s="119">
        <f>IFERROR(INDEX('Volume forecast'!$D$8:$DT$200,MATCH($B39,'Volume forecast'!$B$8:$B$200,0),MATCH(CC$4,'Volume forecast'!$D$5:$DT$5,0)),0)</f>
        <v>0</v>
      </c>
      <c r="CD39" s="119">
        <f>IFERROR(INDEX('Volume forecast'!$D$8:$DT$200,MATCH($B39,'Volume forecast'!$B$8:$B$200,0),MATCH(CD$4,'Volume forecast'!$D$5:$DT$5,0)),0)</f>
        <v>0</v>
      </c>
      <c r="CE39" s="119">
        <f>IFERROR(INDEX('Volume forecast'!$D$8:$DT$200,MATCH($B39,'Volume forecast'!$B$8:$B$200,0),MATCH(CE$4,'Volume forecast'!$D$5:$DT$5,0)),0)</f>
        <v>0</v>
      </c>
      <c r="CF39" s="119">
        <f>IFERROR(INDEX('Volume forecast'!$D$8:$DT$200,MATCH($B39,'Volume forecast'!$B$8:$B$200,0),MATCH(CF$4,'Volume forecast'!$D$5:$DT$5,0)),0)</f>
        <v>0</v>
      </c>
      <c r="CG39" s="119">
        <f>IFERROR(INDEX('Volume forecast'!$D$8:$DT$200,MATCH($B39,'Volume forecast'!$B$8:$B$200,0),MATCH(CG$4,'Volume forecast'!$D$5:$DT$5,0)),0)</f>
        <v>0</v>
      </c>
      <c r="CH39" s="119">
        <f>IFERROR(INDEX('Volume forecast'!$D$8:$DT$200,MATCH($B39,'Volume forecast'!$B$8:$B$200,0),MATCH(CH$4,'Volume forecast'!$D$5:$DT$5,0)),0)</f>
        <v>0</v>
      </c>
      <c r="CI39" s="119">
        <f>IFERROR(INDEX('Volume forecast'!$D$8:$DT$200,MATCH($B39,'Volume forecast'!$B$8:$B$200,0),MATCH(CI$4,'Volume forecast'!$D$5:$DT$5,0)),0)</f>
        <v>0</v>
      </c>
      <c r="CJ39" s="119">
        <f>IFERROR(INDEX('Volume forecast'!$D$8:$DT$200,MATCH($B39,'Volume forecast'!$B$8:$B$200,0),MATCH(CJ$4,'Volume forecast'!$D$5:$DT$5,0)),0)</f>
        <v>0</v>
      </c>
      <c r="CK39" s="138">
        <f>IFERROR(INDEX('Volume forecast'!$D$8:$DT$200,MATCH($B39,'Volume forecast'!$B$8:$B$200,0),MATCH(CK$4,'Volume forecast'!$D$5:$DT$5,0)),0)</f>
        <v>0</v>
      </c>
      <c r="CL39" s="120">
        <f>IFERROR(INDEX('Volume forecast'!$D$8:$DT$200,MATCH($B39,'Volume forecast'!$B$8:$B$200,0),MATCH(CL$4,'Volume forecast'!$D$5:$DT$5,0)),0)</f>
        <v>0</v>
      </c>
      <c r="CM39" s="119">
        <f>IFERROR(INDEX('Volume forecast'!$D$8:$DT$200,MATCH($B39,'Volume forecast'!$B$8:$B$200,0),MATCH(CM$4,'Volume forecast'!$D$5:$DT$5,0)),0)</f>
        <v>0</v>
      </c>
      <c r="CN39" s="119">
        <f>IFERROR(INDEX('Volume forecast'!$D$8:$DT$200,MATCH($B39,'Volume forecast'!$B$8:$B$200,0),MATCH(CN$4,'Volume forecast'!$D$5:$DT$5,0)),0)</f>
        <v>0</v>
      </c>
      <c r="CO39" s="119">
        <f>IFERROR(INDEX('Volume forecast'!$D$8:$DT$200,MATCH($B39,'Volume forecast'!$B$8:$B$200,0),MATCH(CO$4,'Volume forecast'!$D$5:$DT$5,0)),0)</f>
        <v>0</v>
      </c>
      <c r="CP39" s="119">
        <f>IFERROR(INDEX('Volume forecast'!$D$8:$DT$200,MATCH($B39,'Volume forecast'!$B$8:$B$200,0),MATCH(CP$4,'Volume forecast'!$D$5:$DT$5,0)),0)</f>
        <v>0</v>
      </c>
      <c r="CQ39" s="119">
        <f>IFERROR(INDEX('Volume forecast'!$D$8:$DT$200,MATCH($B39,'Volume forecast'!$B$8:$B$200,0),MATCH(CQ$4,'Volume forecast'!$D$5:$DT$5,0)),0)</f>
        <v>0</v>
      </c>
      <c r="CR39" s="119">
        <f>IFERROR(INDEX('Volume forecast'!$D$8:$DT$200,MATCH($B39,'Volume forecast'!$B$8:$B$200,0),MATCH(CR$4,'Volume forecast'!$D$5:$DT$5,0)),0)</f>
        <v>0</v>
      </c>
      <c r="CS39" s="119">
        <f>IFERROR(INDEX('Volume forecast'!$D$8:$DT$200,MATCH($B39,'Volume forecast'!$B$8:$B$200,0),MATCH(CS$4,'Volume forecast'!$D$5:$DT$5,0)),0)</f>
        <v>0</v>
      </c>
      <c r="CT39" s="119">
        <f>IFERROR(INDEX('Volume forecast'!$D$8:$DT$200,MATCH($B39,'Volume forecast'!$B$8:$B$200,0),MATCH(CT$4,'Volume forecast'!$D$5:$DT$5,0)),0)</f>
        <v>0</v>
      </c>
      <c r="CU39" s="119">
        <f>IFERROR(INDEX('Volume forecast'!$D$8:$DT$200,MATCH($B39,'Volume forecast'!$B$8:$B$200,0),MATCH(CU$4,'Volume forecast'!$D$5:$DT$5,0)),0)</f>
        <v>0</v>
      </c>
      <c r="CV39" s="119">
        <f>IFERROR(INDEX('Volume forecast'!$D$8:$DT$200,MATCH($B39,'Volume forecast'!$B$8:$B$200,0),MATCH(CV$4,'Volume forecast'!$D$5:$DT$5,0)),0)</f>
        <v>0</v>
      </c>
      <c r="CW39" s="119">
        <f>IFERROR(INDEX('Volume forecast'!$D$8:$DT$200,MATCH($B39,'Volume forecast'!$B$8:$B$200,0),MATCH(CW$4,'Volume forecast'!$D$5:$DT$5,0)),0)</f>
        <v>0</v>
      </c>
      <c r="CX39" s="119">
        <f>IFERROR(INDEX('Volume forecast'!$D$8:$DT$200,MATCH($B39,'Volume forecast'!$B$8:$B$200,0),MATCH(CX$4,'Volume forecast'!$D$5:$DT$5,0)),0)</f>
        <v>0</v>
      </c>
      <c r="CY39" s="119">
        <f>IFERROR(INDEX('Volume forecast'!$D$8:$DT$200,MATCH($B39,'Volume forecast'!$B$8:$B$200,0),MATCH(CY$4,'Volume forecast'!$D$5:$DT$5,0)),0)</f>
        <v>0</v>
      </c>
      <c r="CZ39" s="119">
        <f>IFERROR(INDEX('Volume forecast'!$D$8:$DT$200,MATCH($B39,'Volume forecast'!$B$8:$B$200,0),MATCH(CZ$4,'Volume forecast'!$D$5:$DT$5,0)),0)</f>
        <v>0</v>
      </c>
      <c r="DA39" s="119">
        <f>IFERROR(INDEX('Volume forecast'!$D$8:$DT$200,MATCH($B39,'Volume forecast'!$B$8:$B$200,0),MATCH(DA$4,'Volume forecast'!$D$5:$DT$5,0)),0)</f>
        <v>0</v>
      </c>
      <c r="DB39" s="138">
        <f>IFERROR(INDEX('Volume forecast'!$D$8:$DT$200,MATCH($B39,'Volume forecast'!$B$8:$B$200,0),MATCH(DB$4,'Volume forecast'!$D$5:$DT$5,0)),0)</f>
        <v>0</v>
      </c>
      <c r="DC39" s="120">
        <f>IFERROR(INDEX('Volume forecast'!$D$8:$DT$200,MATCH($B39,'Volume forecast'!$B$8:$B$200,0),MATCH(DC$4,'Volume forecast'!$D$5:$DT$5,0)),0)</f>
        <v>0</v>
      </c>
      <c r="DD39" s="119">
        <f>IFERROR(INDEX('Volume forecast'!$D$8:$DT$200,MATCH($B39,'Volume forecast'!$B$8:$B$200,0),MATCH(DD$4,'Volume forecast'!$D$5:$DT$5,0)),0)</f>
        <v>0</v>
      </c>
      <c r="DE39" s="119">
        <f>IFERROR(INDEX('Volume forecast'!$D$8:$DT$200,MATCH($B39,'Volume forecast'!$B$8:$B$200,0),MATCH(DE$4,'Volume forecast'!$D$5:$DT$5,0)),0)</f>
        <v>0</v>
      </c>
      <c r="DF39" s="119">
        <f>IFERROR(INDEX('Volume forecast'!$D$8:$DT$200,MATCH($B39,'Volume forecast'!$B$8:$B$200,0),MATCH(DF$4,'Volume forecast'!$D$5:$DT$5,0)),0)</f>
        <v>0</v>
      </c>
      <c r="DG39" s="119">
        <f>IFERROR(INDEX('Volume forecast'!$D$8:$DT$200,MATCH($B39,'Volume forecast'!$B$8:$B$200,0),MATCH(DG$4,'Volume forecast'!$D$5:$DT$5,0)),0)</f>
        <v>0</v>
      </c>
      <c r="DH39" s="119">
        <f>IFERROR(INDEX('Volume forecast'!$D$8:$DT$200,MATCH($B39,'Volume forecast'!$B$8:$B$200,0),MATCH(DH$4,'Volume forecast'!$D$5:$DT$5,0)),0)</f>
        <v>0</v>
      </c>
      <c r="DI39" s="119">
        <f>IFERROR(INDEX('Volume forecast'!$D$8:$DT$200,MATCH($B39,'Volume forecast'!$B$8:$B$200,0),MATCH(DI$4,'Volume forecast'!$D$5:$DT$5,0)),0)</f>
        <v>0</v>
      </c>
      <c r="DJ39" s="119">
        <f>IFERROR(INDEX('Volume forecast'!$D$8:$DT$200,MATCH($B39,'Volume forecast'!$B$8:$B$200,0),MATCH(DJ$4,'Volume forecast'!$D$5:$DT$5,0)),0)</f>
        <v>0</v>
      </c>
      <c r="DK39" s="119">
        <f>IFERROR(INDEX('Volume forecast'!$D$8:$DT$200,MATCH($B39,'Volume forecast'!$B$8:$B$200,0),MATCH(DK$4,'Volume forecast'!$D$5:$DT$5,0)),0)</f>
        <v>0</v>
      </c>
      <c r="DL39" s="119">
        <f>IFERROR(INDEX('Volume forecast'!$D$8:$DT$200,MATCH($B39,'Volume forecast'!$B$8:$B$200,0),MATCH(DL$4,'Volume forecast'!$D$5:$DT$5,0)),0)</f>
        <v>0</v>
      </c>
      <c r="DM39" s="119">
        <f>IFERROR(INDEX('Volume forecast'!$D$8:$DT$200,MATCH($B39,'Volume forecast'!$B$8:$B$200,0),MATCH(DM$4,'Volume forecast'!$D$5:$DT$5,0)),0)</f>
        <v>0</v>
      </c>
      <c r="DN39" s="119">
        <f>IFERROR(INDEX('Volume forecast'!$D$8:$DT$200,MATCH($B39,'Volume forecast'!$B$8:$B$200,0),MATCH(DN$4,'Volume forecast'!$D$5:$DT$5,0)),0)</f>
        <v>0</v>
      </c>
      <c r="DO39" s="119">
        <f>IFERROR(INDEX('Volume forecast'!$D$8:$DT$200,MATCH($B39,'Volume forecast'!$B$8:$B$200,0),MATCH(DO$4,'Volume forecast'!$D$5:$DT$5,0)),0)</f>
        <v>0</v>
      </c>
      <c r="DP39" s="119">
        <f>IFERROR(INDEX('Volume forecast'!$D$8:$DT$200,MATCH($B39,'Volume forecast'!$B$8:$B$200,0),MATCH(DP$4,'Volume forecast'!$D$5:$DT$5,0)),0)</f>
        <v>0</v>
      </c>
      <c r="DQ39" s="119">
        <f>IFERROR(INDEX('Volume forecast'!$D$8:$DT$200,MATCH($B39,'Volume forecast'!$B$8:$B$200,0),MATCH(DQ$4,'Volume forecast'!$D$5:$DT$5,0)),0)</f>
        <v>0</v>
      </c>
      <c r="DR39" s="119">
        <f>IFERROR(INDEX('Volume forecast'!$D$8:$DT$200,MATCH($B39,'Volume forecast'!$B$8:$B$200,0),MATCH(DR$4,'Volume forecast'!$D$5:$DT$5,0)),0)</f>
        <v>0</v>
      </c>
      <c r="DS39" s="138">
        <f>IFERROR(INDEX('Volume forecast'!$D$8:$DT$200,MATCH($B39,'Volume forecast'!$B$8:$B$200,0),MATCH(DS$4,'Volume forecast'!$D$5:$DT$5,0)),0)</f>
        <v>0</v>
      </c>
      <c r="DT39" s="120">
        <f>IFERROR(INDEX('Volume forecast'!$D$8:$DT$200,MATCH($B39,'Volume forecast'!$B$8:$B$200,0),MATCH(DT$4,'Volume forecast'!$D$5:$DT$5,0)),0)</f>
        <v>0</v>
      </c>
      <c r="DU39" s="119">
        <f>IFERROR(INDEX('Volume forecast'!$D$8:$DT$200,MATCH($B39,'Volume forecast'!$B$8:$B$200,0),MATCH(DU$4,'Volume forecast'!$D$5:$DT$5,0)),0)</f>
        <v>0</v>
      </c>
      <c r="DV39" s="119">
        <f>IFERROR(INDEX('Volume forecast'!$D$8:$DT$200,MATCH($B39,'Volume forecast'!$B$8:$B$200,0),MATCH(DV$4,'Volume forecast'!$D$5:$DT$5,0)),0)</f>
        <v>0</v>
      </c>
      <c r="DW39" s="119">
        <f>IFERROR(INDEX('Volume forecast'!$D$8:$DT$200,MATCH($B39,'Volume forecast'!$B$8:$B$200,0),MATCH(DW$4,'Volume forecast'!$D$5:$DT$5,0)),0)</f>
        <v>0</v>
      </c>
      <c r="DX39" s="119">
        <f>IFERROR(INDEX('Volume forecast'!$D$8:$DT$200,MATCH($B39,'Volume forecast'!$B$8:$B$200,0),MATCH(DX$4,'Volume forecast'!$D$5:$DT$5,0)),0)</f>
        <v>0</v>
      </c>
      <c r="DY39" s="119">
        <f>IFERROR(INDEX('Volume forecast'!$D$8:$DT$200,MATCH($B39,'Volume forecast'!$B$8:$B$200,0),MATCH(DY$4,'Volume forecast'!$D$5:$DT$5,0)),0)</f>
        <v>0</v>
      </c>
      <c r="DZ39" s="119">
        <f>IFERROR(INDEX('Volume forecast'!$D$8:$DT$200,MATCH($B39,'Volume forecast'!$B$8:$B$200,0),MATCH(DZ$4,'Volume forecast'!$D$5:$DT$5,0)),0)</f>
        <v>0</v>
      </c>
      <c r="EA39" s="119">
        <f>IFERROR(INDEX('Volume forecast'!$D$8:$DT$200,MATCH($B39,'Volume forecast'!$B$8:$B$200,0),MATCH(EA$4,'Volume forecast'!$D$5:$DT$5,0)),0)</f>
        <v>0</v>
      </c>
      <c r="EB39" s="119">
        <f>IFERROR(INDEX('Volume forecast'!$D$8:$DT$200,MATCH($B39,'Volume forecast'!$B$8:$B$200,0),MATCH(EB$4,'Volume forecast'!$D$5:$DT$5,0)),0)</f>
        <v>0</v>
      </c>
      <c r="EC39" s="119">
        <f>IFERROR(INDEX('Volume forecast'!$D$8:$DT$200,MATCH($B39,'Volume forecast'!$B$8:$B$200,0),MATCH(EC$4,'Volume forecast'!$D$5:$DT$5,0)),0)</f>
        <v>0</v>
      </c>
      <c r="ED39" s="119">
        <f>IFERROR(INDEX('Volume forecast'!$D$8:$DT$200,MATCH($B39,'Volume forecast'!$B$8:$B$200,0),MATCH(ED$4,'Volume forecast'!$D$5:$DT$5,0)),0)</f>
        <v>0</v>
      </c>
      <c r="EE39" s="119">
        <f>IFERROR(INDEX('Volume forecast'!$D$8:$DT$200,MATCH($B39,'Volume forecast'!$B$8:$B$200,0),MATCH(EE$4,'Volume forecast'!$D$5:$DT$5,0)),0)</f>
        <v>0</v>
      </c>
      <c r="EF39" s="119">
        <f>IFERROR(INDEX('Volume forecast'!$D$8:$DT$200,MATCH($B39,'Volume forecast'!$B$8:$B$200,0),MATCH(EF$4,'Volume forecast'!$D$5:$DT$5,0)),0)</f>
        <v>0</v>
      </c>
      <c r="EG39" s="119">
        <f>IFERROR(INDEX('Volume forecast'!$D$8:$DT$200,MATCH($B39,'Volume forecast'!$B$8:$B$200,0),MATCH(EG$4,'Volume forecast'!$D$5:$DT$5,0)),0)</f>
        <v>0</v>
      </c>
      <c r="EH39" s="119">
        <f>IFERROR(INDEX('Volume forecast'!$D$8:$DT$200,MATCH($B39,'Volume forecast'!$B$8:$B$200,0),MATCH(EH$4,'Volume forecast'!$D$5:$DT$5,0)),0)</f>
        <v>0</v>
      </c>
      <c r="EI39" s="119">
        <f>IFERROR(INDEX('Volume forecast'!$D$8:$DT$200,MATCH($B39,'Volume forecast'!$B$8:$B$200,0),MATCH(EI$4,'Volume forecast'!$D$5:$DT$5,0)),0)</f>
        <v>0</v>
      </c>
      <c r="EJ39" s="138">
        <f>IFERROR(INDEX('Volume forecast'!$D$8:$DT$200,MATCH($B39,'Volume forecast'!$B$8:$B$200,0),MATCH(EJ$4,'Volume forecast'!$D$5:$DT$5,0)),0)</f>
        <v>0</v>
      </c>
      <c r="EK39" s="120">
        <f>IFERROR(INDEX('Volume forecast'!$D$8:$DT$200,MATCH($B39,'Volume forecast'!$B$8:$B$200,0),MATCH(EK$4,'Volume forecast'!$D$5:$DT$5,0)),0)</f>
        <v>0</v>
      </c>
      <c r="EL39" s="119">
        <f>IFERROR(INDEX('Volume forecast'!$D$8:$DT$200,MATCH($B39,'Volume forecast'!$B$8:$B$200,0),MATCH(EL$4,'Volume forecast'!$D$5:$DT$5,0)),0)</f>
        <v>0</v>
      </c>
      <c r="EM39" s="119">
        <f>IFERROR(INDEX('Volume forecast'!$D$8:$DT$200,MATCH($B39,'Volume forecast'!$B$8:$B$200,0),MATCH(EM$4,'Volume forecast'!$D$5:$DT$5,0)),0)</f>
        <v>0</v>
      </c>
      <c r="EN39" s="119">
        <f>IFERROR(INDEX('Volume forecast'!$D$8:$DT$200,MATCH($B39,'Volume forecast'!$B$8:$B$200,0),MATCH(EN$4,'Volume forecast'!$D$5:$DT$5,0)),0)</f>
        <v>0</v>
      </c>
      <c r="EO39" s="119">
        <f>IFERROR(INDEX('Volume forecast'!$D$8:$DT$200,MATCH($B39,'Volume forecast'!$B$8:$B$200,0),MATCH(EO$4,'Volume forecast'!$D$5:$DT$5,0)),0)</f>
        <v>0</v>
      </c>
      <c r="EP39" s="119">
        <f>IFERROR(INDEX('Volume forecast'!$D$8:$DT$200,MATCH($B39,'Volume forecast'!$B$8:$B$200,0),MATCH(EP$4,'Volume forecast'!$D$5:$DT$5,0)),0)</f>
        <v>0</v>
      </c>
      <c r="EQ39" s="119">
        <f>IFERROR(INDEX('Volume forecast'!$D$8:$DT$200,MATCH($B39,'Volume forecast'!$B$8:$B$200,0),MATCH(EQ$4,'Volume forecast'!$D$5:$DT$5,0)),0)</f>
        <v>0</v>
      </c>
      <c r="ER39" s="119">
        <f>IFERROR(INDEX('Volume forecast'!$D$8:$DT$200,MATCH($B39,'Volume forecast'!$B$8:$B$200,0),MATCH(ER$4,'Volume forecast'!$D$5:$DT$5,0)),0)</f>
        <v>0</v>
      </c>
      <c r="ES39" s="119">
        <f>IFERROR(INDEX('Volume forecast'!$D$8:$DT$200,MATCH($B39,'Volume forecast'!$B$8:$B$200,0),MATCH(ES$4,'Volume forecast'!$D$5:$DT$5,0)),0)</f>
        <v>0</v>
      </c>
      <c r="ET39" s="119">
        <f>IFERROR(INDEX('Volume forecast'!$D$8:$DT$200,MATCH($B39,'Volume forecast'!$B$8:$B$200,0),MATCH(ET$4,'Volume forecast'!$D$5:$DT$5,0)),0)</f>
        <v>0</v>
      </c>
      <c r="EU39" s="119">
        <f>IFERROR(INDEX('Volume forecast'!$D$8:$DT$200,MATCH($B39,'Volume forecast'!$B$8:$B$200,0),MATCH(EU$4,'Volume forecast'!$D$5:$DT$5,0)),0)</f>
        <v>0</v>
      </c>
      <c r="EV39" s="119">
        <f>IFERROR(INDEX('Volume forecast'!$D$8:$DT$200,MATCH($B39,'Volume forecast'!$B$8:$B$200,0),MATCH(EV$4,'Volume forecast'!$D$5:$DT$5,0)),0)</f>
        <v>0</v>
      </c>
      <c r="EW39" s="119">
        <f>IFERROR(INDEX('Volume forecast'!$D$8:$DT$200,MATCH($B39,'Volume forecast'!$B$8:$B$200,0),MATCH(EW$4,'Volume forecast'!$D$5:$DT$5,0)),0)</f>
        <v>0</v>
      </c>
      <c r="EX39" s="119">
        <f>IFERROR(INDEX('Volume forecast'!$D$8:$DT$200,MATCH($B39,'Volume forecast'!$B$8:$B$200,0),MATCH(EX$4,'Volume forecast'!$D$5:$DT$5,0)),0)</f>
        <v>0</v>
      </c>
      <c r="EY39" s="119">
        <f>IFERROR(INDEX('Volume forecast'!$D$8:$DT$200,MATCH($B39,'Volume forecast'!$B$8:$B$200,0),MATCH(EY$4,'Volume forecast'!$D$5:$DT$5,0)),0)</f>
        <v>0</v>
      </c>
      <c r="EZ39" s="119">
        <f>IFERROR(INDEX('Volume forecast'!$D$8:$DT$200,MATCH($B39,'Volume forecast'!$B$8:$B$200,0),MATCH(EZ$4,'Volume forecast'!$D$5:$DT$5,0)),0)</f>
        <v>0</v>
      </c>
      <c r="FA39" s="138">
        <f>IFERROR(INDEX('Volume forecast'!$D$8:$DT$200,MATCH($B39,'Volume forecast'!$B$8:$B$200,0),MATCH(FA$4,'Volume forecast'!$D$5:$DT$5,0)),0)</f>
        <v>0</v>
      </c>
      <c r="FB39" s="120">
        <f>IFERROR(INDEX('Volume forecast'!$D$8:$DT$200,MATCH($B39,'Volume forecast'!$B$8:$B$200,0),MATCH(FB$4,'Volume forecast'!$D$5:$DT$5,0)),0)</f>
        <v>0</v>
      </c>
      <c r="FC39" s="119">
        <f>IFERROR(INDEX('Volume forecast'!$D$8:$DT$200,MATCH($B39,'Volume forecast'!$B$8:$B$200,0),MATCH(FC$4,'Volume forecast'!$D$5:$DT$5,0)),0)</f>
        <v>0</v>
      </c>
      <c r="FD39" s="119">
        <f>IFERROR(INDEX('Volume forecast'!$D$8:$DT$200,MATCH($B39,'Volume forecast'!$B$8:$B$200,0),MATCH(FD$4,'Volume forecast'!$D$5:$DT$5,0)),0)</f>
        <v>0</v>
      </c>
      <c r="FE39" s="119">
        <f>IFERROR(INDEX('Volume forecast'!$D$8:$DT$200,MATCH($B39,'Volume forecast'!$B$8:$B$200,0),MATCH(FE$4,'Volume forecast'!$D$5:$DT$5,0)),0)</f>
        <v>0</v>
      </c>
      <c r="FF39" s="119">
        <f>IFERROR(INDEX('Volume forecast'!$D$8:$DT$200,MATCH($B39,'Volume forecast'!$B$8:$B$200,0),MATCH(FF$4,'Volume forecast'!$D$5:$DT$5,0)),0)</f>
        <v>0</v>
      </c>
      <c r="FG39" s="119">
        <f>IFERROR(INDEX('Volume forecast'!$D$8:$DT$200,MATCH($B39,'Volume forecast'!$B$8:$B$200,0),MATCH(FG$4,'Volume forecast'!$D$5:$DT$5,0)),0)</f>
        <v>0</v>
      </c>
      <c r="FH39" s="119">
        <f>IFERROR(INDEX('Volume forecast'!$D$8:$DT$200,MATCH($B39,'Volume forecast'!$B$8:$B$200,0),MATCH(FH$4,'Volume forecast'!$D$5:$DT$5,0)),0)</f>
        <v>0</v>
      </c>
      <c r="FI39" s="119">
        <f>IFERROR(INDEX('Volume forecast'!$D$8:$DT$200,MATCH($B39,'Volume forecast'!$B$8:$B$200,0),MATCH(FI$4,'Volume forecast'!$D$5:$DT$5,0)),0)</f>
        <v>0</v>
      </c>
      <c r="FJ39" s="119">
        <f>IFERROR(INDEX('Volume forecast'!$D$8:$DT$200,MATCH($B39,'Volume forecast'!$B$8:$B$200,0),MATCH(FJ$4,'Volume forecast'!$D$5:$DT$5,0)),0)</f>
        <v>0</v>
      </c>
      <c r="FK39" s="119">
        <f>IFERROR(INDEX('Volume forecast'!$D$8:$DT$200,MATCH($B39,'Volume forecast'!$B$8:$B$200,0),MATCH(FK$4,'Volume forecast'!$D$5:$DT$5,0)),0)</f>
        <v>0</v>
      </c>
      <c r="FL39" s="119">
        <f>IFERROR(INDEX('Volume forecast'!$D$8:$DT$200,MATCH($B39,'Volume forecast'!$B$8:$B$200,0),MATCH(FL$4,'Volume forecast'!$D$5:$DT$5,0)),0)</f>
        <v>0</v>
      </c>
      <c r="FM39" s="119">
        <f>IFERROR(INDEX('Volume forecast'!$D$8:$DT$200,MATCH($B39,'Volume forecast'!$B$8:$B$200,0),MATCH(FM$4,'Volume forecast'!$D$5:$DT$5,0)),0)</f>
        <v>0</v>
      </c>
      <c r="FN39" s="119">
        <f>IFERROR(INDEX('Volume forecast'!$D$8:$DT$200,MATCH($B39,'Volume forecast'!$B$8:$B$200,0),MATCH(FN$4,'Volume forecast'!$D$5:$DT$5,0)),0)</f>
        <v>6</v>
      </c>
      <c r="FO39" s="119">
        <f>IFERROR(INDEX('Volume forecast'!$D$8:$DT$200,MATCH($B39,'Volume forecast'!$B$8:$B$200,0),MATCH(FO$4,'Volume forecast'!$D$5:$DT$5,0)),0)</f>
        <v>6</v>
      </c>
      <c r="FP39" s="119">
        <f>IFERROR(INDEX('Volume forecast'!$D$8:$DT$200,MATCH($B39,'Volume forecast'!$B$8:$B$200,0),MATCH(FP$4,'Volume forecast'!$D$5:$DT$5,0)),0)</f>
        <v>6</v>
      </c>
      <c r="FQ39" s="119">
        <f>IFERROR(INDEX('Volume forecast'!$D$8:$DT$200,MATCH($B39,'Volume forecast'!$B$8:$B$200,0),MATCH(FQ$4,'Volume forecast'!$D$5:$DT$5,0)),0)</f>
        <v>6</v>
      </c>
      <c r="FR39" s="138">
        <f>IFERROR(INDEX('Volume forecast'!$D$8:$DT$200,MATCH($B39,'Volume forecast'!$B$8:$B$200,0),MATCH(FR$4,'Volume forecast'!$D$5:$DT$5,0)),0)</f>
        <v>6</v>
      </c>
      <c r="FS39" s="83">
        <f t="shared" si="23"/>
        <v>0</v>
      </c>
      <c r="FT39" s="82">
        <f t="shared" si="7"/>
        <v>0</v>
      </c>
      <c r="FU39" s="82">
        <f t="shared" si="8"/>
        <v>0</v>
      </c>
      <c r="FV39" s="82">
        <f t="shared" si="9"/>
        <v>0</v>
      </c>
      <c r="FW39" s="82">
        <f t="shared" si="10"/>
        <v>0</v>
      </c>
      <c r="FX39" s="82">
        <f t="shared" si="11"/>
        <v>0</v>
      </c>
      <c r="FY39" s="82">
        <f t="shared" si="12"/>
        <v>0</v>
      </c>
      <c r="FZ39" s="82">
        <f t="shared" si="13"/>
        <v>0</v>
      </c>
      <c r="GA39" s="82">
        <f t="shared" si="14"/>
        <v>0</v>
      </c>
      <c r="GB39" s="82">
        <f t="shared" si="15"/>
        <v>0</v>
      </c>
      <c r="GC39" s="82">
        <f t="shared" si="16"/>
        <v>0</v>
      </c>
      <c r="GD39" s="82">
        <f t="shared" si="17"/>
        <v>0</v>
      </c>
      <c r="GE39" s="82">
        <f t="shared" si="18"/>
        <v>0</v>
      </c>
      <c r="GF39" s="82">
        <f t="shared" si="19"/>
        <v>0</v>
      </c>
      <c r="GG39" s="82">
        <f t="shared" si="20"/>
        <v>0</v>
      </c>
      <c r="GH39" s="82">
        <f t="shared" si="21"/>
        <v>0</v>
      </c>
      <c r="GI39" s="82">
        <f t="shared" si="22"/>
        <v>0</v>
      </c>
      <c r="GJ39" s="84">
        <f t="shared" si="24"/>
        <v>34</v>
      </c>
      <c r="GL39" s="466" t="s">
        <v>139</v>
      </c>
      <c r="GM39" s="467"/>
      <c r="GN39" s="467"/>
      <c r="GO39" s="467"/>
      <c r="GP39" s="467"/>
      <c r="GQ39" s="467"/>
    </row>
    <row r="40" spans="1:199" ht="13" x14ac:dyDescent="0.3">
      <c r="A40" s="116"/>
      <c r="B40" s="117"/>
      <c r="C40" s="116"/>
      <c r="D40" s="118"/>
      <c r="E40" s="119">
        <f>IFERROR(INDEX('Volume forecast'!$D$8:$DT$200,MATCH($B40,'Volume forecast'!$B$8:$B$200,0),MATCH(E$4,'Volume forecast'!$D$5:$DT$5,0)),0)</f>
        <v>0</v>
      </c>
      <c r="F40" s="119">
        <f>IFERROR(INDEX('Volume forecast'!$D$8:$DT$200,MATCH($B40,'Volume forecast'!$B$8:$B$200,0),MATCH(F$4,'Volume forecast'!$D$5:$DT$5,0)),0)</f>
        <v>0</v>
      </c>
      <c r="G40" s="119">
        <f>IFERROR(INDEX('Volume forecast'!$D$8:$DT$200,MATCH($B40,'Volume forecast'!$B$8:$B$200,0),MATCH(G$4,'Volume forecast'!$D$5:$DT$5,0)),0)</f>
        <v>0</v>
      </c>
      <c r="H40" s="119">
        <f>IFERROR(INDEX('Volume forecast'!$D$8:$DT$200,MATCH($B40,'Volume forecast'!$B$8:$B$200,0),MATCH(H$4,'Volume forecast'!$D$5:$DT$5,0)),0)</f>
        <v>0</v>
      </c>
      <c r="I40" s="119">
        <f>IFERROR(INDEX('Volume forecast'!$D$8:$DT$200,MATCH($B40,'Volume forecast'!$B$8:$B$200,0),MATCH(I$4,'Volume forecast'!$D$5:$DT$5,0)),0)</f>
        <v>0</v>
      </c>
      <c r="J40" s="119">
        <f>IFERROR(INDEX('Volume forecast'!$D$8:$DT$200,MATCH($B40,'Volume forecast'!$B$8:$B$200,0),MATCH(J$4,'Volume forecast'!$D$5:$DT$5,0)),0)</f>
        <v>0</v>
      </c>
      <c r="K40" s="119">
        <f>IFERROR(INDEX('Volume forecast'!$D$8:$DT$200,MATCH($B40,'Volume forecast'!$B$8:$B$200,0),MATCH(K$4,'Volume forecast'!$D$5:$DT$5,0)),0)</f>
        <v>0</v>
      </c>
      <c r="L40" s="119">
        <f>IFERROR(INDEX('Volume forecast'!$D$8:$DT$200,MATCH($B40,'Volume forecast'!$B$8:$B$200,0),MATCH(L$4,'Volume forecast'!$D$5:$DT$5,0)),0)</f>
        <v>0</v>
      </c>
      <c r="M40" s="119">
        <f>IFERROR(INDEX('Volume forecast'!$D$8:$DT$200,MATCH($B40,'Volume forecast'!$B$8:$B$200,0),MATCH(M$4,'Volume forecast'!$D$5:$DT$5,0)),0)</f>
        <v>0</v>
      </c>
      <c r="N40" s="119">
        <f>IFERROR(INDEX('Volume forecast'!$D$8:$DT$200,MATCH($B40,'Volume forecast'!$B$8:$B$200,0),MATCH(N$4,'Volume forecast'!$D$5:$DT$5,0)),0)</f>
        <v>0</v>
      </c>
      <c r="O40" s="119">
        <f>IFERROR(INDEX('Volume forecast'!$D$8:$DT$200,MATCH($B40,'Volume forecast'!$B$8:$B$200,0),MATCH(O$4,'Volume forecast'!$D$5:$DT$5,0)),0)</f>
        <v>0</v>
      </c>
      <c r="P40" s="119">
        <f>IFERROR(INDEX('Volume forecast'!$D$8:$DT$200,MATCH($B40,'Volume forecast'!$B$8:$B$200,0),MATCH(P$4,'Volume forecast'!$D$5:$DT$5,0)),0)</f>
        <v>0</v>
      </c>
      <c r="Q40" s="119">
        <f>IFERROR(INDEX('Volume forecast'!$D$8:$DT$200,MATCH($B40,'Volume forecast'!$B$8:$B$200,0),MATCH(Q$4,'Volume forecast'!$D$5:$DT$5,0)),0)</f>
        <v>0</v>
      </c>
      <c r="R40" s="119">
        <f>IFERROR(INDEX('Volume forecast'!$D$8:$DT$200,MATCH($B40,'Volume forecast'!$B$8:$B$200,0),MATCH(R$4,'Volume forecast'!$D$5:$DT$5,0)),0)</f>
        <v>0</v>
      </c>
      <c r="S40" s="119">
        <f>IFERROR(INDEX('Volume forecast'!$D$8:$DT$200,MATCH($B40,'Volume forecast'!$B$8:$B$200,0),MATCH(S$4,'Volume forecast'!$D$5:$DT$5,0)),0)</f>
        <v>0</v>
      </c>
      <c r="T40" s="119">
        <f>IFERROR(INDEX('Volume forecast'!$D$8:$DT$200,MATCH($B40,'Volume forecast'!$B$8:$B$200,0),MATCH(T$4,'Volume forecast'!$D$5:$DT$5,0)),0)</f>
        <v>0</v>
      </c>
      <c r="U40" s="138">
        <f>IFERROR(INDEX('Volume forecast'!$D$8:$DT$200,MATCH($B40,'Volume forecast'!$B$8:$B$200,0),MATCH(U$4,'Volume forecast'!$D$5:$DT$5,0)),0)</f>
        <v>0</v>
      </c>
      <c r="V40" s="120">
        <f>IFERROR(INDEX('Volume forecast'!$D$8:$DT$200,MATCH($B40,'Volume forecast'!$B$8:$B$200,0),MATCH(V$4,'Volume forecast'!$D$5:$DT$5,0)),0)</f>
        <v>0</v>
      </c>
      <c r="W40" s="119">
        <f>IFERROR(INDEX('Volume forecast'!$D$8:$DT$200,MATCH($B40,'Volume forecast'!$B$8:$B$200,0),MATCH(W$4,'Volume forecast'!$D$5:$DT$5,0)),0)</f>
        <v>0</v>
      </c>
      <c r="X40" s="119">
        <f>IFERROR(INDEX('Volume forecast'!$D$8:$DT$200,MATCH($B40,'Volume forecast'!$B$8:$B$200,0),MATCH(X$4,'Volume forecast'!$D$5:$DT$5,0)),0)</f>
        <v>0</v>
      </c>
      <c r="Y40" s="119">
        <f>IFERROR(INDEX('Volume forecast'!$D$8:$DT$200,MATCH($B40,'Volume forecast'!$B$8:$B$200,0),MATCH(Y$4,'Volume forecast'!$D$5:$DT$5,0)),0)</f>
        <v>0</v>
      </c>
      <c r="Z40" s="119">
        <f>IFERROR(INDEX('Volume forecast'!$D$8:$DT$200,MATCH($B40,'Volume forecast'!$B$8:$B$200,0),MATCH(Z$4,'Volume forecast'!$D$5:$DT$5,0)),0)</f>
        <v>0</v>
      </c>
      <c r="AA40" s="119">
        <f>IFERROR(INDEX('Volume forecast'!$D$8:$DT$200,MATCH($B40,'Volume forecast'!$B$8:$B$200,0),MATCH(AA$4,'Volume forecast'!$D$5:$DT$5,0)),0)</f>
        <v>0</v>
      </c>
      <c r="AB40" s="119">
        <f>IFERROR(INDEX('Volume forecast'!$D$8:$DT$200,MATCH($B40,'Volume forecast'!$B$8:$B$200,0),MATCH(AB$4,'Volume forecast'!$D$5:$DT$5,0)),0)</f>
        <v>0</v>
      </c>
      <c r="AC40" s="119">
        <f>IFERROR(INDEX('Volume forecast'!$D$8:$DT$200,MATCH($B40,'Volume forecast'!$B$8:$B$200,0),MATCH(AC$4,'Volume forecast'!$D$5:$DT$5,0)),0)</f>
        <v>0</v>
      </c>
      <c r="AD40" s="119">
        <f>IFERROR(INDEX('Volume forecast'!$D$8:$DT$200,MATCH($B40,'Volume forecast'!$B$8:$B$200,0),MATCH(AD$4,'Volume forecast'!$D$5:$DT$5,0)),0)</f>
        <v>0</v>
      </c>
      <c r="AE40" s="119">
        <f>IFERROR(INDEX('Volume forecast'!$D$8:$DT$200,MATCH($B40,'Volume forecast'!$B$8:$B$200,0),MATCH(AE$4,'Volume forecast'!$D$5:$DT$5,0)),0)</f>
        <v>0</v>
      </c>
      <c r="AF40" s="119">
        <f>IFERROR(INDEX('Volume forecast'!$D$8:$DT$200,MATCH($B40,'Volume forecast'!$B$8:$B$200,0),MATCH(AF$4,'Volume forecast'!$D$5:$DT$5,0)),0)</f>
        <v>0</v>
      </c>
      <c r="AG40" s="119">
        <f>IFERROR(INDEX('Volume forecast'!$D$8:$DT$200,MATCH($B40,'Volume forecast'!$B$8:$B$200,0),MATCH(AG$4,'Volume forecast'!$D$5:$DT$5,0)),0)</f>
        <v>0</v>
      </c>
      <c r="AH40" s="119">
        <f>IFERROR(INDEX('Volume forecast'!$D$8:$DT$200,MATCH($B40,'Volume forecast'!$B$8:$B$200,0),MATCH(AH$4,'Volume forecast'!$D$5:$DT$5,0)),0)</f>
        <v>0</v>
      </c>
      <c r="AI40" s="119">
        <f>IFERROR(INDEX('Volume forecast'!$D$8:$DT$200,MATCH($B40,'Volume forecast'!$B$8:$B$200,0),MATCH(AI$4,'Volume forecast'!$D$5:$DT$5,0)),0)</f>
        <v>0</v>
      </c>
      <c r="AJ40" s="119">
        <f>IFERROR(INDEX('Volume forecast'!$D$8:$DT$200,MATCH($B40,'Volume forecast'!$B$8:$B$200,0),MATCH(AJ$4,'Volume forecast'!$D$5:$DT$5,0)),0)</f>
        <v>0</v>
      </c>
      <c r="AK40" s="119">
        <f>IFERROR(INDEX('Volume forecast'!$D$8:$DT$200,MATCH($B40,'Volume forecast'!$B$8:$B$200,0),MATCH(AK$4,'Volume forecast'!$D$5:$DT$5,0)),0)</f>
        <v>0</v>
      </c>
      <c r="AL40" s="138">
        <f>IFERROR(INDEX('Volume forecast'!$D$8:$DT$200,MATCH($B40,'Volume forecast'!$B$8:$B$200,0),MATCH(AL$4,'Volume forecast'!$D$5:$DT$5,0)),0)</f>
        <v>0</v>
      </c>
      <c r="AM40" s="120">
        <f>IFERROR(INDEX('Volume forecast'!$D$8:$DT$200,MATCH($B40,'Volume forecast'!$B$8:$B$200,0),MATCH(AM$4,'Volume forecast'!$D$5:$DT$5,0)),0)</f>
        <v>0</v>
      </c>
      <c r="AN40" s="119">
        <f>IFERROR(INDEX('Volume forecast'!$D$8:$DT$200,MATCH($B40,'Volume forecast'!$B$8:$B$200,0),MATCH(AN$4,'Volume forecast'!$D$5:$DT$5,0)),0)</f>
        <v>0</v>
      </c>
      <c r="AO40" s="119">
        <f>IFERROR(INDEX('Volume forecast'!$D$8:$DT$200,MATCH($B40,'Volume forecast'!$B$8:$B$200,0),MATCH(AO$4,'Volume forecast'!$D$5:$DT$5,0)),0)</f>
        <v>0</v>
      </c>
      <c r="AP40" s="119">
        <f>IFERROR(INDEX('Volume forecast'!$D$8:$DT$200,MATCH($B40,'Volume forecast'!$B$8:$B$200,0),MATCH(AP$4,'Volume forecast'!$D$5:$DT$5,0)),0)</f>
        <v>0</v>
      </c>
      <c r="AQ40" s="119">
        <f>IFERROR(INDEX('Volume forecast'!$D$8:$DT$200,MATCH($B40,'Volume forecast'!$B$8:$B$200,0),MATCH(AQ$4,'Volume forecast'!$D$5:$DT$5,0)),0)</f>
        <v>0</v>
      </c>
      <c r="AR40" s="119">
        <f>IFERROR(INDEX('Volume forecast'!$D$8:$DT$200,MATCH($B40,'Volume forecast'!$B$8:$B$200,0),MATCH(AR$4,'Volume forecast'!$D$5:$DT$5,0)),0)</f>
        <v>0</v>
      </c>
      <c r="AS40" s="119">
        <f>IFERROR(INDEX('Volume forecast'!$D$8:$DT$200,MATCH($B40,'Volume forecast'!$B$8:$B$200,0),MATCH(AS$4,'Volume forecast'!$D$5:$DT$5,0)),0)</f>
        <v>0</v>
      </c>
      <c r="AT40" s="119">
        <f>IFERROR(INDEX('Volume forecast'!$D$8:$DT$200,MATCH($B40,'Volume forecast'!$B$8:$B$200,0),MATCH(AT$4,'Volume forecast'!$D$5:$DT$5,0)),0)</f>
        <v>0</v>
      </c>
      <c r="AU40" s="119">
        <f>IFERROR(INDEX('Volume forecast'!$D$8:$DT$200,MATCH($B40,'Volume forecast'!$B$8:$B$200,0),MATCH(AU$4,'Volume forecast'!$D$5:$DT$5,0)),0)</f>
        <v>0</v>
      </c>
      <c r="AV40" s="119">
        <f>IFERROR(INDEX('Volume forecast'!$D$8:$DT$200,MATCH($B40,'Volume forecast'!$B$8:$B$200,0),MATCH(AV$4,'Volume forecast'!$D$5:$DT$5,0)),0)</f>
        <v>0</v>
      </c>
      <c r="AW40" s="119">
        <f>IFERROR(INDEX('Volume forecast'!$D$8:$DT$200,MATCH($B40,'Volume forecast'!$B$8:$B$200,0),MATCH(AW$4,'Volume forecast'!$D$5:$DT$5,0)),0)</f>
        <v>0</v>
      </c>
      <c r="AX40" s="119">
        <f>IFERROR(INDEX('Volume forecast'!$D$8:$DT$200,MATCH($B40,'Volume forecast'!$B$8:$B$200,0),MATCH(AX$4,'Volume forecast'!$D$5:$DT$5,0)),0)</f>
        <v>0</v>
      </c>
      <c r="AY40" s="119">
        <f>IFERROR(INDEX('Volume forecast'!$D$8:$DT$200,MATCH($B40,'Volume forecast'!$B$8:$B$200,0),MATCH(AY$4,'Volume forecast'!$D$5:$DT$5,0)),0)</f>
        <v>0</v>
      </c>
      <c r="AZ40" s="119">
        <f>IFERROR(INDEX('Volume forecast'!$D$8:$DT$200,MATCH($B40,'Volume forecast'!$B$8:$B$200,0),MATCH(AZ$4,'Volume forecast'!$D$5:$DT$5,0)),0)</f>
        <v>0</v>
      </c>
      <c r="BA40" s="119">
        <f>IFERROR(INDEX('Volume forecast'!$D$8:$DT$200,MATCH($B40,'Volume forecast'!$B$8:$B$200,0),MATCH(BA$4,'Volume forecast'!$D$5:$DT$5,0)),0)</f>
        <v>0</v>
      </c>
      <c r="BB40" s="119">
        <f>IFERROR(INDEX('Volume forecast'!$D$8:$DT$200,MATCH($B40,'Volume forecast'!$B$8:$B$200,0),MATCH(BB$4,'Volume forecast'!$D$5:$DT$5,0)),0)</f>
        <v>0</v>
      </c>
      <c r="BC40" s="138">
        <f>IFERROR(INDEX('Volume forecast'!$D$8:$DT$200,MATCH($B40,'Volume forecast'!$B$8:$B$200,0),MATCH(BC$4,'Volume forecast'!$D$5:$DT$5,0)),0)</f>
        <v>0</v>
      </c>
      <c r="BD40" s="120">
        <f>IFERROR(INDEX('Volume forecast'!$D$8:$DT$200,MATCH($B40,'Volume forecast'!$B$8:$B$200,0),MATCH(BD$4,'Volume forecast'!$D$5:$DT$5,0)),0)</f>
        <v>0</v>
      </c>
      <c r="BE40" s="119">
        <f>IFERROR(INDEX('Volume forecast'!$D$8:$DT$200,MATCH($B40,'Volume forecast'!$B$8:$B$200,0),MATCH(BE$4,'Volume forecast'!$D$5:$DT$5,0)),0)</f>
        <v>0</v>
      </c>
      <c r="BF40" s="119">
        <f>IFERROR(INDEX('Volume forecast'!$D$8:$DT$200,MATCH($B40,'Volume forecast'!$B$8:$B$200,0),MATCH(BF$4,'Volume forecast'!$D$5:$DT$5,0)),0)</f>
        <v>0</v>
      </c>
      <c r="BG40" s="119">
        <f>IFERROR(INDEX('Volume forecast'!$D$8:$DT$200,MATCH($B40,'Volume forecast'!$B$8:$B$200,0),MATCH(BG$4,'Volume forecast'!$D$5:$DT$5,0)),0)</f>
        <v>0</v>
      </c>
      <c r="BH40" s="119">
        <f>IFERROR(INDEX('Volume forecast'!$D$8:$DT$200,MATCH($B40,'Volume forecast'!$B$8:$B$200,0),MATCH(BH$4,'Volume forecast'!$D$5:$DT$5,0)),0)</f>
        <v>0</v>
      </c>
      <c r="BI40" s="119">
        <f>IFERROR(INDEX('Volume forecast'!$D$8:$DT$200,MATCH($B40,'Volume forecast'!$B$8:$B$200,0),MATCH(BI$4,'Volume forecast'!$D$5:$DT$5,0)),0)</f>
        <v>0</v>
      </c>
      <c r="BJ40" s="119">
        <f>IFERROR(INDEX('Volume forecast'!$D$8:$DT$200,MATCH($B40,'Volume forecast'!$B$8:$B$200,0),MATCH(BJ$4,'Volume forecast'!$D$5:$DT$5,0)),0)</f>
        <v>0</v>
      </c>
      <c r="BK40" s="119">
        <f>IFERROR(INDEX('Volume forecast'!$D$8:$DT$200,MATCH($B40,'Volume forecast'!$B$8:$B$200,0),MATCH(BK$4,'Volume forecast'!$D$5:$DT$5,0)),0)</f>
        <v>0</v>
      </c>
      <c r="BL40" s="119">
        <f>IFERROR(INDEX('Volume forecast'!$D$8:$DT$200,MATCH($B40,'Volume forecast'!$B$8:$B$200,0),MATCH(BL$4,'Volume forecast'!$D$5:$DT$5,0)),0)</f>
        <v>0</v>
      </c>
      <c r="BM40" s="119">
        <f>IFERROR(INDEX('Volume forecast'!$D$8:$DT$200,MATCH($B40,'Volume forecast'!$B$8:$B$200,0),MATCH(BM$4,'Volume forecast'!$D$5:$DT$5,0)),0)</f>
        <v>0</v>
      </c>
      <c r="BN40" s="119">
        <f>IFERROR(INDEX('Volume forecast'!$D$8:$DT$200,MATCH($B40,'Volume forecast'!$B$8:$B$200,0),MATCH(BN$4,'Volume forecast'!$D$5:$DT$5,0)),0)</f>
        <v>0</v>
      </c>
      <c r="BO40" s="119">
        <f>IFERROR(INDEX('Volume forecast'!$D$8:$DT$200,MATCH($B40,'Volume forecast'!$B$8:$B$200,0),MATCH(BO$4,'Volume forecast'!$D$5:$DT$5,0)),0)</f>
        <v>0</v>
      </c>
      <c r="BP40" s="119">
        <f>IFERROR(INDEX('Volume forecast'!$D$8:$DT$200,MATCH($B40,'Volume forecast'!$B$8:$B$200,0),MATCH(BP$4,'Volume forecast'!$D$5:$DT$5,0)),0)</f>
        <v>0</v>
      </c>
      <c r="BQ40" s="119">
        <f>IFERROR(INDEX('Volume forecast'!$D$8:$DT$200,MATCH($B40,'Volume forecast'!$B$8:$B$200,0),MATCH(BQ$4,'Volume forecast'!$D$5:$DT$5,0)),0)</f>
        <v>0</v>
      </c>
      <c r="BR40" s="119">
        <f>IFERROR(INDEX('Volume forecast'!$D$8:$DT$200,MATCH($B40,'Volume forecast'!$B$8:$B$200,0),MATCH(BR$4,'Volume forecast'!$D$5:$DT$5,0)),0)</f>
        <v>0</v>
      </c>
      <c r="BS40" s="119">
        <f>IFERROR(INDEX('Volume forecast'!$D$8:$DT$200,MATCH($B40,'Volume forecast'!$B$8:$B$200,0),MATCH(BS$4,'Volume forecast'!$D$5:$DT$5,0)),0)</f>
        <v>0</v>
      </c>
      <c r="BT40" s="138">
        <f>IFERROR(INDEX('Volume forecast'!$D$8:$DT$200,MATCH($B40,'Volume forecast'!$B$8:$B$200,0),MATCH(BT$4,'Volume forecast'!$D$5:$DT$5,0)),0)</f>
        <v>0</v>
      </c>
      <c r="BU40" s="120">
        <f>IFERROR(INDEX('Volume forecast'!$D$8:$DT$200,MATCH($B40,'Volume forecast'!$B$8:$B$200,0),MATCH(BU$4,'Volume forecast'!$D$5:$DT$5,0)),0)</f>
        <v>0</v>
      </c>
      <c r="BV40" s="119">
        <f>IFERROR(INDEX('Volume forecast'!$D$8:$DT$200,MATCH($B40,'Volume forecast'!$B$8:$B$200,0),MATCH(BV$4,'Volume forecast'!$D$5:$DT$5,0)),0)</f>
        <v>0</v>
      </c>
      <c r="BW40" s="119">
        <f>IFERROR(INDEX('Volume forecast'!$D$8:$DT$200,MATCH($B40,'Volume forecast'!$B$8:$B$200,0),MATCH(BW$4,'Volume forecast'!$D$5:$DT$5,0)),0)</f>
        <v>0</v>
      </c>
      <c r="BX40" s="119">
        <f>IFERROR(INDEX('Volume forecast'!$D$8:$DT$200,MATCH($B40,'Volume forecast'!$B$8:$B$200,0),MATCH(BX$4,'Volume forecast'!$D$5:$DT$5,0)),0)</f>
        <v>0</v>
      </c>
      <c r="BY40" s="119">
        <f>IFERROR(INDEX('Volume forecast'!$D$8:$DT$200,MATCH($B40,'Volume forecast'!$B$8:$B$200,0),MATCH(BY$4,'Volume forecast'!$D$5:$DT$5,0)),0)</f>
        <v>0</v>
      </c>
      <c r="BZ40" s="119">
        <f>IFERROR(INDEX('Volume forecast'!$D$8:$DT$200,MATCH($B40,'Volume forecast'!$B$8:$B$200,0),MATCH(BZ$4,'Volume forecast'!$D$5:$DT$5,0)),0)</f>
        <v>0</v>
      </c>
      <c r="CA40" s="119">
        <f>IFERROR(INDEX('Volume forecast'!$D$8:$DT$200,MATCH($B40,'Volume forecast'!$B$8:$B$200,0),MATCH(CA$4,'Volume forecast'!$D$5:$DT$5,0)),0)</f>
        <v>0</v>
      </c>
      <c r="CB40" s="119">
        <f>IFERROR(INDEX('Volume forecast'!$D$8:$DT$200,MATCH($B40,'Volume forecast'!$B$8:$B$200,0),MATCH(CB$4,'Volume forecast'!$D$5:$DT$5,0)),0)</f>
        <v>0</v>
      </c>
      <c r="CC40" s="119">
        <f>IFERROR(INDEX('Volume forecast'!$D$8:$DT$200,MATCH($B40,'Volume forecast'!$B$8:$B$200,0),MATCH(CC$4,'Volume forecast'!$D$5:$DT$5,0)),0)</f>
        <v>0</v>
      </c>
      <c r="CD40" s="119">
        <f>IFERROR(INDEX('Volume forecast'!$D$8:$DT$200,MATCH($B40,'Volume forecast'!$B$8:$B$200,0),MATCH(CD$4,'Volume forecast'!$D$5:$DT$5,0)),0)</f>
        <v>0</v>
      </c>
      <c r="CE40" s="119">
        <f>IFERROR(INDEX('Volume forecast'!$D$8:$DT$200,MATCH($B40,'Volume forecast'!$B$8:$B$200,0),MATCH(CE$4,'Volume forecast'!$D$5:$DT$5,0)),0)</f>
        <v>0</v>
      </c>
      <c r="CF40" s="119">
        <f>IFERROR(INDEX('Volume forecast'!$D$8:$DT$200,MATCH($B40,'Volume forecast'!$B$8:$B$200,0),MATCH(CF$4,'Volume forecast'!$D$5:$DT$5,0)),0)</f>
        <v>0</v>
      </c>
      <c r="CG40" s="119">
        <f>IFERROR(INDEX('Volume forecast'!$D$8:$DT$200,MATCH($B40,'Volume forecast'!$B$8:$B$200,0),MATCH(CG$4,'Volume forecast'!$D$5:$DT$5,0)),0)</f>
        <v>0</v>
      </c>
      <c r="CH40" s="119">
        <f>IFERROR(INDEX('Volume forecast'!$D$8:$DT$200,MATCH($B40,'Volume forecast'!$B$8:$B$200,0),MATCH(CH$4,'Volume forecast'!$D$5:$DT$5,0)),0)</f>
        <v>0</v>
      </c>
      <c r="CI40" s="119">
        <f>IFERROR(INDEX('Volume forecast'!$D$8:$DT$200,MATCH($B40,'Volume forecast'!$B$8:$B$200,0),MATCH(CI$4,'Volume forecast'!$D$5:$DT$5,0)),0)</f>
        <v>0</v>
      </c>
      <c r="CJ40" s="119">
        <f>IFERROR(INDEX('Volume forecast'!$D$8:$DT$200,MATCH($B40,'Volume forecast'!$B$8:$B$200,0),MATCH(CJ$4,'Volume forecast'!$D$5:$DT$5,0)),0)</f>
        <v>0</v>
      </c>
      <c r="CK40" s="138">
        <f>IFERROR(INDEX('Volume forecast'!$D$8:$DT$200,MATCH($B40,'Volume forecast'!$B$8:$B$200,0),MATCH(CK$4,'Volume forecast'!$D$5:$DT$5,0)),0)</f>
        <v>0</v>
      </c>
      <c r="CL40" s="120">
        <f>IFERROR(INDEX('Volume forecast'!$D$8:$DT$200,MATCH($B40,'Volume forecast'!$B$8:$B$200,0),MATCH(CL$4,'Volume forecast'!$D$5:$DT$5,0)),0)</f>
        <v>0</v>
      </c>
      <c r="CM40" s="119">
        <f>IFERROR(INDEX('Volume forecast'!$D$8:$DT$200,MATCH($B40,'Volume forecast'!$B$8:$B$200,0),MATCH(CM$4,'Volume forecast'!$D$5:$DT$5,0)),0)</f>
        <v>0</v>
      </c>
      <c r="CN40" s="119">
        <f>IFERROR(INDEX('Volume forecast'!$D$8:$DT$200,MATCH($B40,'Volume forecast'!$B$8:$B$200,0),MATCH(CN$4,'Volume forecast'!$D$5:$DT$5,0)),0)</f>
        <v>0</v>
      </c>
      <c r="CO40" s="119">
        <f>IFERROR(INDEX('Volume forecast'!$D$8:$DT$200,MATCH($B40,'Volume forecast'!$B$8:$B$200,0),MATCH(CO$4,'Volume forecast'!$D$5:$DT$5,0)),0)</f>
        <v>0</v>
      </c>
      <c r="CP40" s="119">
        <f>IFERROR(INDEX('Volume forecast'!$D$8:$DT$200,MATCH($B40,'Volume forecast'!$B$8:$B$200,0),MATCH(CP$4,'Volume forecast'!$D$5:$DT$5,0)),0)</f>
        <v>0</v>
      </c>
      <c r="CQ40" s="119">
        <f>IFERROR(INDEX('Volume forecast'!$D$8:$DT$200,MATCH($B40,'Volume forecast'!$B$8:$B$200,0),MATCH(CQ$4,'Volume forecast'!$D$5:$DT$5,0)),0)</f>
        <v>0</v>
      </c>
      <c r="CR40" s="119">
        <f>IFERROR(INDEX('Volume forecast'!$D$8:$DT$200,MATCH($B40,'Volume forecast'!$B$8:$B$200,0),MATCH(CR$4,'Volume forecast'!$D$5:$DT$5,0)),0)</f>
        <v>0</v>
      </c>
      <c r="CS40" s="119">
        <f>IFERROR(INDEX('Volume forecast'!$D$8:$DT$200,MATCH($B40,'Volume forecast'!$B$8:$B$200,0),MATCH(CS$4,'Volume forecast'!$D$5:$DT$5,0)),0)</f>
        <v>0</v>
      </c>
      <c r="CT40" s="119">
        <f>IFERROR(INDEX('Volume forecast'!$D$8:$DT$200,MATCH($B40,'Volume forecast'!$B$8:$B$200,0),MATCH(CT$4,'Volume forecast'!$D$5:$DT$5,0)),0)</f>
        <v>0</v>
      </c>
      <c r="CU40" s="119">
        <f>IFERROR(INDEX('Volume forecast'!$D$8:$DT$200,MATCH($B40,'Volume forecast'!$B$8:$B$200,0),MATCH(CU$4,'Volume forecast'!$D$5:$DT$5,0)),0)</f>
        <v>0</v>
      </c>
      <c r="CV40" s="119">
        <f>IFERROR(INDEX('Volume forecast'!$D$8:$DT$200,MATCH($B40,'Volume forecast'!$B$8:$B$200,0),MATCH(CV$4,'Volume forecast'!$D$5:$DT$5,0)),0)</f>
        <v>0</v>
      </c>
      <c r="CW40" s="119">
        <f>IFERROR(INDEX('Volume forecast'!$D$8:$DT$200,MATCH($B40,'Volume forecast'!$B$8:$B$200,0),MATCH(CW$4,'Volume forecast'!$D$5:$DT$5,0)),0)</f>
        <v>0</v>
      </c>
      <c r="CX40" s="119">
        <f>IFERROR(INDEX('Volume forecast'!$D$8:$DT$200,MATCH($B40,'Volume forecast'!$B$8:$B$200,0),MATCH(CX$4,'Volume forecast'!$D$5:$DT$5,0)),0)</f>
        <v>0</v>
      </c>
      <c r="CY40" s="119">
        <f>IFERROR(INDEX('Volume forecast'!$D$8:$DT$200,MATCH($B40,'Volume forecast'!$B$8:$B$200,0),MATCH(CY$4,'Volume forecast'!$D$5:$DT$5,0)),0)</f>
        <v>0</v>
      </c>
      <c r="CZ40" s="119">
        <f>IFERROR(INDEX('Volume forecast'!$D$8:$DT$200,MATCH($B40,'Volume forecast'!$B$8:$B$200,0),MATCH(CZ$4,'Volume forecast'!$D$5:$DT$5,0)),0)</f>
        <v>0</v>
      </c>
      <c r="DA40" s="119">
        <f>IFERROR(INDEX('Volume forecast'!$D$8:$DT$200,MATCH($B40,'Volume forecast'!$B$8:$B$200,0),MATCH(DA$4,'Volume forecast'!$D$5:$DT$5,0)),0)</f>
        <v>0</v>
      </c>
      <c r="DB40" s="138">
        <f>IFERROR(INDEX('Volume forecast'!$D$8:$DT$200,MATCH($B40,'Volume forecast'!$B$8:$B$200,0),MATCH(DB$4,'Volume forecast'!$D$5:$DT$5,0)),0)</f>
        <v>0</v>
      </c>
      <c r="DC40" s="120">
        <f>IFERROR(INDEX('Volume forecast'!$D$8:$DT$200,MATCH($B40,'Volume forecast'!$B$8:$B$200,0),MATCH(DC$4,'Volume forecast'!$D$5:$DT$5,0)),0)</f>
        <v>0</v>
      </c>
      <c r="DD40" s="119">
        <f>IFERROR(INDEX('Volume forecast'!$D$8:$DT$200,MATCH($B40,'Volume forecast'!$B$8:$B$200,0),MATCH(DD$4,'Volume forecast'!$D$5:$DT$5,0)),0)</f>
        <v>0</v>
      </c>
      <c r="DE40" s="119">
        <f>IFERROR(INDEX('Volume forecast'!$D$8:$DT$200,MATCH($B40,'Volume forecast'!$B$8:$B$200,0),MATCH(DE$4,'Volume forecast'!$D$5:$DT$5,0)),0)</f>
        <v>0</v>
      </c>
      <c r="DF40" s="119">
        <f>IFERROR(INDEX('Volume forecast'!$D$8:$DT$200,MATCH($B40,'Volume forecast'!$B$8:$B$200,0),MATCH(DF$4,'Volume forecast'!$D$5:$DT$5,0)),0)</f>
        <v>0</v>
      </c>
      <c r="DG40" s="119">
        <f>IFERROR(INDEX('Volume forecast'!$D$8:$DT$200,MATCH($B40,'Volume forecast'!$B$8:$B$200,0),MATCH(DG$4,'Volume forecast'!$D$5:$DT$5,0)),0)</f>
        <v>0</v>
      </c>
      <c r="DH40" s="119">
        <f>IFERROR(INDEX('Volume forecast'!$D$8:$DT$200,MATCH($B40,'Volume forecast'!$B$8:$B$200,0),MATCH(DH$4,'Volume forecast'!$D$5:$DT$5,0)),0)</f>
        <v>0</v>
      </c>
      <c r="DI40" s="119">
        <f>IFERROR(INDEX('Volume forecast'!$D$8:$DT$200,MATCH($B40,'Volume forecast'!$B$8:$B$200,0),MATCH(DI$4,'Volume forecast'!$D$5:$DT$5,0)),0)</f>
        <v>0</v>
      </c>
      <c r="DJ40" s="119">
        <f>IFERROR(INDEX('Volume forecast'!$D$8:$DT$200,MATCH($B40,'Volume forecast'!$B$8:$B$200,0),MATCH(DJ$4,'Volume forecast'!$D$5:$DT$5,0)),0)</f>
        <v>0</v>
      </c>
      <c r="DK40" s="119">
        <f>IFERROR(INDEX('Volume forecast'!$D$8:$DT$200,MATCH($B40,'Volume forecast'!$B$8:$B$200,0),MATCH(DK$4,'Volume forecast'!$D$5:$DT$5,0)),0)</f>
        <v>0</v>
      </c>
      <c r="DL40" s="119">
        <f>IFERROR(INDEX('Volume forecast'!$D$8:$DT$200,MATCH($B40,'Volume forecast'!$B$8:$B$200,0),MATCH(DL$4,'Volume forecast'!$D$5:$DT$5,0)),0)</f>
        <v>0</v>
      </c>
      <c r="DM40" s="119">
        <f>IFERROR(INDEX('Volume forecast'!$D$8:$DT$200,MATCH($B40,'Volume forecast'!$B$8:$B$200,0),MATCH(DM$4,'Volume forecast'!$D$5:$DT$5,0)),0)</f>
        <v>0</v>
      </c>
      <c r="DN40" s="119">
        <f>IFERROR(INDEX('Volume forecast'!$D$8:$DT$200,MATCH($B40,'Volume forecast'!$B$8:$B$200,0),MATCH(DN$4,'Volume forecast'!$D$5:$DT$5,0)),0)</f>
        <v>0</v>
      </c>
      <c r="DO40" s="119">
        <f>IFERROR(INDEX('Volume forecast'!$D$8:$DT$200,MATCH($B40,'Volume forecast'!$B$8:$B$200,0),MATCH(DO$4,'Volume forecast'!$D$5:$DT$5,0)),0)</f>
        <v>0</v>
      </c>
      <c r="DP40" s="119">
        <f>IFERROR(INDEX('Volume forecast'!$D$8:$DT$200,MATCH($B40,'Volume forecast'!$B$8:$B$200,0),MATCH(DP$4,'Volume forecast'!$D$5:$DT$5,0)),0)</f>
        <v>0</v>
      </c>
      <c r="DQ40" s="119">
        <f>IFERROR(INDEX('Volume forecast'!$D$8:$DT$200,MATCH($B40,'Volume forecast'!$B$8:$B$200,0),MATCH(DQ$4,'Volume forecast'!$D$5:$DT$5,0)),0)</f>
        <v>0</v>
      </c>
      <c r="DR40" s="119">
        <f>IFERROR(INDEX('Volume forecast'!$D$8:$DT$200,MATCH($B40,'Volume forecast'!$B$8:$B$200,0),MATCH(DR$4,'Volume forecast'!$D$5:$DT$5,0)),0)</f>
        <v>0</v>
      </c>
      <c r="DS40" s="138">
        <f>IFERROR(INDEX('Volume forecast'!$D$8:$DT$200,MATCH($B40,'Volume forecast'!$B$8:$B$200,0),MATCH(DS$4,'Volume forecast'!$D$5:$DT$5,0)),0)</f>
        <v>0</v>
      </c>
      <c r="DT40" s="120">
        <f>IFERROR(INDEX('Volume forecast'!$D$8:$DT$200,MATCH($B40,'Volume forecast'!$B$8:$B$200,0),MATCH(DT$4,'Volume forecast'!$D$5:$DT$5,0)),0)</f>
        <v>0</v>
      </c>
      <c r="DU40" s="119">
        <f>IFERROR(INDEX('Volume forecast'!$D$8:$DT$200,MATCH($B40,'Volume forecast'!$B$8:$B$200,0),MATCH(DU$4,'Volume forecast'!$D$5:$DT$5,0)),0)</f>
        <v>0</v>
      </c>
      <c r="DV40" s="119">
        <f>IFERROR(INDEX('Volume forecast'!$D$8:$DT$200,MATCH($B40,'Volume forecast'!$B$8:$B$200,0),MATCH(DV$4,'Volume forecast'!$D$5:$DT$5,0)),0)</f>
        <v>0</v>
      </c>
      <c r="DW40" s="119">
        <f>IFERROR(INDEX('Volume forecast'!$D$8:$DT$200,MATCH($B40,'Volume forecast'!$B$8:$B$200,0),MATCH(DW$4,'Volume forecast'!$D$5:$DT$5,0)),0)</f>
        <v>0</v>
      </c>
      <c r="DX40" s="119">
        <f>IFERROR(INDEX('Volume forecast'!$D$8:$DT$200,MATCH($B40,'Volume forecast'!$B$8:$B$200,0),MATCH(DX$4,'Volume forecast'!$D$5:$DT$5,0)),0)</f>
        <v>0</v>
      </c>
      <c r="DY40" s="119">
        <f>IFERROR(INDEX('Volume forecast'!$D$8:$DT$200,MATCH($B40,'Volume forecast'!$B$8:$B$200,0),MATCH(DY$4,'Volume forecast'!$D$5:$DT$5,0)),0)</f>
        <v>0</v>
      </c>
      <c r="DZ40" s="119">
        <f>IFERROR(INDEX('Volume forecast'!$D$8:$DT$200,MATCH($B40,'Volume forecast'!$B$8:$B$200,0),MATCH(DZ$4,'Volume forecast'!$D$5:$DT$5,0)),0)</f>
        <v>0</v>
      </c>
      <c r="EA40" s="119">
        <f>IFERROR(INDEX('Volume forecast'!$D$8:$DT$200,MATCH($B40,'Volume forecast'!$B$8:$B$200,0),MATCH(EA$4,'Volume forecast'!$D$5:$DT$5,0)),0)</f>
        <v>0</v>
      </c>
      <c r="EB40" s="119">
        <f>IFERROR(INDEX('Volume forecast'!$D$8:$DT$200,MATCH($B40,'Volume forecast'!$B$8:$B$200,0),MATCH(EB$4,'Volume forecast'!$D$5:$DT$5,0)),0)</f>
        <v>0</v>
      </c>
      <c r="EC40" s="119">
        <f>IFERROR(INDEX('Volume forecast'!$D$8:$DT$200,MATCH($B40,'Volume forecast'!$B$8:$B$200,0),MATCH(EC$4,'Volume forecast'!$D$5:$DT$5,0)),0)</f>
        <v>0</v>
      </c>
      <c r="ED40" s="119">
        <f>IFERROR(INDEX('Volume forecast'!$D$8:$DT$200,MATCH($B40,'Volume forecast'!$B$8:$B$200,0),MATCH(ED$4,'Volume forecast'!$D$5:$DT$5,0)),0)</f>
        <v>0</v>
      </c>
      <c r="EE40" s="119">
        <f>IFERROR(INDEX('Volume forecast'!$D$8:$DT$200,MATCH($B40,'Volume forecast'!$B$8:$B$200,0),MATCH(EE$4,'Volume forecast'!$D$5:$DT$5,0)),0)</f>
        <v>0</v>
      </c>
      <c r="EF40" s="119">
        <f>IFERROR(INDEX('Volume forecast'!$D$8:$DT$200,MATCH($B40,'Volume forecast'!$B$8:$B$200,0),MATCH(EF$4,'Volume forecast'!$D$5:$DT$5,0)),0)</f>
        <v>0</v>
      </c>
      <c r="EG40" s="119">
        <f>IFERROR(INDEX('Volume forecast'!$D$8:$DT$200,MATCH($B40,'Volume forecast'!$B$8:$B$200,0),MATCH(EG$4,'Volume forecast'!$D$5:$DT$5,0)),0)</f>
        <v>0</v>
      </c>
      <c r="EH40" s="119">
        <f>IFERROR(INDEX('Volume forecast'!$D$8:$DT$200,MATCH($B40,'Volume forecast'!$B$8:$B$200,0),MATCH(EH$4,'Volume forecast'!$D$5:$DT$5,0)),0)</f>
        <v>0</v>
      </c>
      <c r="EI40" s="119">
        <f>IFERROR(INDEX('Volume forecast'!$D$8:$DT$200,MATCH($B40,'Volume forecast'!$B$8:$B$200,0),MATCH(EI$4,'Volume forecast'!$D$5:$DT$5,0)),0)</f>
        <v>0</v>
      </c>
      <c r="EJ40" s="138">
        <f>IFERROR(INDEX('Volume forecast'!$D$8:$DT$200,MATCH($B40,'Volume forecast'!$B$8:$B$200,0),MATCH(EJ$4,'Volume forecast'!$D$5:$DT$5,0)),0)</f>
        <v>0</v>
      </c>
      <c r="EK40" s="120">
        <f>IFERROR(INDEX('Volume forecast'!$D$8:$DT$200,MATCH($B40,'Volume forecast'!$B$8:$B$200,0),MATCH(EK$4,'Volume forecast'!$D$5:$DT$5,0)),0)</f>
        <v>0</v>
      </c>
      <c r="EL40" s="119">
        <f>IFERROR(INDEX('Volume forecast'!$D$8:$DT$200,MATCH($B40,'Volume forecast'!$B$8:$B$200,0),MATCH(EL$4,'Volume forecast'!$D$5:$DT$5,0)),0)</f>
        <v>0</v>
      </c>
      <c r="EM40" s="119">
        <f>IFERROR(INDEX('Volume forecast'!$D$8:$DT$200,MATCH($B40,'Volume forecast'!$B$8:$B$200,0),MATCH(EM$4,'Volume forecast'!$D$5:$DT$5,0)),0)</f>
        <v>0</v>
      </c>
      <c r="EN40" s="119">
        <f>IFERROR(INDEX('Volume forecast'!$D$8:$DT$200,MATCH($B40,'Volume forecast'!$B$8:$B$200,0),MATCH(EN$4,'Volume forecast'!$D$5:$DT$5,0)),0)</f>
        <v>0</v>
      </c>
      <c r="EO40" s="119">
        <f>IFERROR(INDEX('Volume forecast'!$D$8:$DT$200,MATCH($B40,'Volume forecast'!$B$8:$B$200,0),MATCH(EO$4,'Volume forecast'!$D$5:$DT$5,0)),0)</f>
        <v>0</v>
      </c>
      <c r="EP40" s="119">
        <f>IFERROR(INDEX('Volume forecast'!$D$8:$DT$200,MATCH($B40,'Volume forecast'!$B$8:$B$200,0),MATCH(EP$4,'Volume forecast'!$D$5:$DT$5,0)),0)</f>
        <v>0</v>
      </c>
      <c r="EQ40" s="119">
        <f>IFERROR(INDEX('Volume forecast'!$D$8:$DT$200,MATCH($B40,'Volume forecast'!$B$8:$B$200,0),MATCH(EQ$4,'Volume forecast'!$D$5:$DT$5,0)),0)</f>
        <v>0</v>
      </c>
      <c r="ER40" s="119">
        <f>IFERROR(INDEX('Volume forecast'!$D$8:$DT$200,MATCH($B40,'Volume forecast'!$B$8:$B$200,0),MATCH(ER$4,'Volume forecast'!$D$5:$DT$5,0)),0)</f>
        <v>0</v>
      </c>
      <c r="ES40" s="119">
        <f>IFERROR(INDEX('Volume forecast'!$D$8:$DT$200,MATCH($B40,'Volume forecast'!$B$8:$B$200,0),MATCH(ES$4,'Volume forecast'!$D$5:$DT$5,0)),0)</f>
        <v>0</v>
      </c>
      <c r="ET40" s="119">
        <f>IFERROR(INDEX('Volume forecast'!$D$8:$DT$200,MATCH($B40,'Volume forecast'!$B$8:$B$200,0),MATCH(ET$4,'Volume forecast'!$D$5:$DT$5,0)),0)</f>
        <v>0</v>
      </c>
      <c r="EU40" s="119">
        <f>IFERROR(INDEX('Volume forecast'!$D$8:$DT$200,MATCH($B40,'Volume forecast'!$B$8:$B$200,0),MATCH(EU$4,'Volume forecast'!$D$5:$DT$5,0)),0)</f>
        <v>0</v>
      </c>
      <c r="EV40" s="119">
        <f>IFERROR(INDEX('Volume forecast'!$D$8:$DT$200,MATCH($B40,'Volume forecast'!$B$8:$B$200,0),MATCH(EV$4,'Volume forecast'!$D$5:$DT$5,0)),0)</f>
        <v>0</v>
      </c>
      <c r="EW40" s="119">
        <f>IFERROR(INDEX('Volume forecast'!$D$8:$DT$200,MATCH($B40,'Volume forecast'!$B$8:$B$200,0),MATCH(EW$4,'Volume forecast'!$D$5:$DT$5,0)),0)</f>
        <v>0</v>
      </c>
      <c r="EX40" s="119">
        <f>IFERROR(INDEX('Volume forecast'!$D$8:$DT$200,MATCH($B40,'Volume forecast'!$B$8:$B$200,0),MATCH(EX$4,'Volume forecast'!$D$5:$DT$5,0)),0)</f>
        <v>0</v>
      </c>
      <c r="EY40" s="119">
        <f>IFERROR(INDEX('Volume forecast'!$D$8:$DT$200,MATCH($B40,'Volume forecast'!$B$8:$B$200,0),MATCH(EY$4,'Volume forecast'!$D$5:$DT$5,0)),0)</f>
        <v>0</v>
      </c>
      <c r="EZ40" s="119">
        <f>IFERROR(INDEX('Volume forecast'!$D$8:$DT$200,MATCH($B40,'Volume forecast'!$B$8:$B$200,0),MATCH(EZ$4,'Volume forecast'!$D$5:$DT$5,0)),0)</f>
        <v>0</v>
      </c>
      <c r="FA40" s="138">
        <f>IFERROR(INDEX('Volume forecast'!$D$8:$DT$200,MATCH($B40,'Volume forecast'!$B$8:$B$200,0),MATCH(FA$4,'Volume forecast'!$D$5:$DT$5,0)),0)</f>
        <v>0</v>
      </c>
      <c r="FB40" s="120">
        <f>IFERROR(INDEX('Volume forecast'!$D$8:$DT$200,MATCH($B40,'Volume forecast'!$B$8:$B$200,0),MATCH(FB$4,'Volume forecast'!$D$5:$DT$5,0)),0)</f>
        <v>0</v>
      </c>
      <c r="FC40" s="119">
        <f>IFERROR(INDEX('Volume forecast'!$D$8:$DT$200,MATCH($B40,'Volume forecast'!$B$8:$B$200,0),MATCH(FC$4,'Volume forecast'!$D$5:$DT$5,0)),0)</f>
        <v>0</v>
      </c>
      <c r="FD40" s="119">
        <f>IFERROR(INDEX('Volume forecast'!$D$8:$DT$200,MATCH($B40,'Volume forecast'!$B$8:$B$200,0),MATCH(FD$4,'Volume forecast'!$D$5:$DT$5,0)),0)</f>
        <v>0</v>
      </c>
      <c r="FE40" s="119">
        <f>IFERROR(INDEX('Volume forecast'!$D$8:$DT$200,MATCH($B40,'Volume forecast'!$B$8:$B$200,0),MATCH(FE$4,'Volume forecast'!$D$5:$DT$5,0)),0)</f>
        <v>0</v>
      </c>
      <c r="FF40" s="119">
        <f>IFERROR(INDEX('Volume forecast'!$D$8:$DT$200,MATCH($B40,'Volume forecast'!$B$8:$B$200,0),MATCH(FF$4,'Volume forecast'!$D$5:$DT$5,0)),0)</f>
        <v>0</v>
      </c>
      <c r="FG40" s="119">
        <f>IFERROR(INDEX('Volume forecast'!$D$8:$DT$200,MATCH($B40,'Volume forecast'!$B$8:$B$200,0),MATCH(FG$4,'Volume forecast'!$D$5:$DT$5,0)),0)</f>
        <v>0</v>
      </c>
      <c r="FH40" s="119">
        <f>IFERROR(INDEX('Volume forecast'!$D$8:$DT$200,MATCH($B40,'Volume forecast'!$B$8:$B$200,0),MATCH(FH$4,'Volume forecast'!$D$5:$DT$5,0)),0)</f>
        <v>0</v>
      </c>
      <c r="FI40" s="119">
        <f>IFERROR(INDEX('Volume forecast'!$D$8:$DT$200,MATCH($B40,'Volume forecast'!$B$8:$B$200,0),MATCH(FI$4,'Volume forecast'!$D$5:$DT$5,0)),0)</f>
        <v>0</v>
      </c>
      <c r="FJ40" s="119">
        <f>IFERROR(INDEX('Volume forecast'!$D$8:$DT$200,MATCH($B40,'Volume forecast'!$B$8:$B$200,0),MATCH(FJ$4,'Volume forecast'!$D$5:$DT$5,0)),0)</f>
        <v>0</v>
      </c>
      <c r="FK40" s="119">
        <f>IFERROR(INDEX('Volume forecast'!$D$8:$DT$200,MATCH($B40,'Volume forecast'!$B$8:$B$200,0),MATCH(FK$4,'Volume forecast'!$D$5:$DT$5,0)),0)</f>
        <v>0</v>
      </c>
      <c r="FL40" s="119">
        <f>IFERROR(INDEX('Volume forecast'!$D$8:$DT$200,MATCH($B40,'Volume forecast'!$B$8:$B$200,0),MATCH(FL$4,'Volume forecast'!$D$5:$DT$5,0)),0)</f>
        <v>0</v>
      </c>
      <c r="FM40" s="119">
        <f>IFERROR(INDEX('Volume forecast'!$D$8:$DT$200,MATCH($B40,'Volume forecast'!$B$8:$B$200,0),MATCH(FM$4,'Volume forecast'!$D$5:$DT$5,0)),0)</f>
        <v>0</v>
      </c>
      <c r="FN40" s="119">
        <f>IFERROR(INDEX('Volume forecast'!$D$8:$DT$200,MATCH($B40,'Volume forecast'!$B$8:$B$200,0),MATCH(FN$4,'Volume forecast'!$D$5:$DT$5,0)),0)</f>
        <v>0</v>
      </c>
      <c r="FO40" s="119">
        <f>IFERROR(INDEX('Volume forecast'!$D$8:$DT$200,MATCH($B40,'Volume forecast'!$B$8:$B$200,0),MATCH(FO$4,'Volume forecast'!$D$5:$DT$5,0)),0)</f>
        <v>0</v>
      </c>
      <c r="FP40" s="119">
        <f>IFERROR(INDEX('Volume forecast'!$D$8:$DT$200,MATCH($B40,'Volume forecast'!$B$8:$B$200,0),MATCH(FP$4,'Volume forecast'!$D$5:$DT$5,0)),0)</f>
        <v>0</v>
      </c>
      <c r="FQ40" s="119">
        <f>IFERROR(INDEX('Volume forecast'!$D$8:$DT$200,MATCH($B40,'Volume forecast'!$B$8:$B$200,0),MATCH(FQ$4,'Volume forecast'!$D$5:$DT$5,0)),0)</f>
        <v>0</v>
      </c>
      <c r="FR40" s="138">
        <f>IFERROR(INDEX('Volume forecast'!$D$8:$DT$200,MATCH($B40,'Volume forecast'!$B$8:$B$200,0),MATCH(FR$4,'Volume forecast'!$D$5:$DT$5,0)),0)</f>
        <v>0</v>
      </c>
      <c r="FS40" s="83"/>
      <c r="FT40" s="82"/>
      <c r="FU40" s="82"/>
      <c r="FV40" s="82"/>
      <c r="FW40" s="82"/>
      <c r="FX40" s="82"/>
      <c r="FY40" s="82"/>
      <c r="FZ40" s="82"/>
      <c r="GA40" s="82"/>
      <c r="GB40" s="82"/>
      <c r="GC40" s="82"/>
      <c r="GD40" s="82"/>
      <c r="GE40" s="82"/>
      <c r="GF40" s="82"/>
      <c r="GG40" s="82"/>
      <c r="GH40" s="82"/>
      <c r="GI40" s="82"/>
      <c r="GJ40" s="84"/>
    </row>
    <row r="41" spans="1:199" s="66" customFormat="1" ht="13" x14ac:dyDescent="0.3">
      <c r="A41" s="66" t="s">
        <v>140</v>
      </c>
      <c r="B41" s="67"/>
      <c r="C41" s="67"/>
      <c r="D41" s="68"/>
      <c r="E41" s="67"/>
      <c r="F41" s="67"/>
      <c r="G41" s="67"/>
      <c r="H41" s="67"/>
      <c r="I41" s="67"/>
      <c r="J41" s="67"/>
      <c r="K41" s="67"/>
      <c r="L41" s="67"/>
      <c r="M41" s="67"/>
      <c r="N41" s="67"/>
      <c r="O41" s="67"/>
      <c r="P41" s="67"/>
      <c r="Q41" s="67"/>
      <c r="R41" s="67"/>
      <c r="S41" s="67"/>
      <c r="T41" s="67"/>
      <c r="U41" s="68"/>
      <c r="V41" s="69"/>
      <c r="W41" s="67"/>
      <c r="X41" s="67"/>
      <c r="Y41" s="67"/>
      <c r="Z41" s="67"/>
      <c r="AA41" s="67"/>
      <c r="AB41" s="67"/>
      <c r="AC41" s="67"/>
      <c r="AD41" s="67"/>
      <c r="AE41" s="67"/>
      <c r="AF41" s="67"/>
      <c r="AG41" s="67"/>
      <c r="AH41" s="67"/>
      <c r="AI41" s="67"/>
      <c r="AJ41" s="67"/>
      <c r="AK41" s="67"/>
      <c r="AL41" s="68"/>
      <c r="AM41" s="69"/>
      <c r="AN41" s="67"/>
      <c r="AO41" s="67"/>
      <c r="AP41" s="67"/>
      <c r="AQ41" s="67"/>
      <c r="AR41" s="67"/>
      <c r="AS41" s="67"/>
      <c r="AT41" s="67"/>
      <c r="AU41" s="67"/>
      <c r="AV41" s="67"/>
      <c r="AW41" s="67"/>
      <c r="AX41" s="67"/>
      <c r="AY41" s="67"/>
      <c r="AZ41" s="67"/>
      <c r="BA41" s="67"/>
      <c r="BB41" s="67"/>
      <c r="BC41" s="68"/>
      <c r="BD41" s="69"/>
      <c r="BE41" s="67"/>
      <c r="BF41" s="67"/>
      <c r="BG41" s="67"/>
      <c r="BH41" s="67"/>
      <c r="BI41" s="67"/>
      <c r="BJ41" s="67"/>
      <c r="BK41" s="67"/>
      <c r="BL41" s="67"/>
      <c r="BM41" s="67"/>
      <c r="BN41" s="67"/>
      <c r="BO41" s="67"/>
      <c r="BP41" s="67"/>
      <c r="BQ41" s="67"/>
      <c r="BR41" s="67"/>
      <c r="BS41" s="67"/>
      <c r="BT41" s="68"/>
      <c r="BU41" s="69"/>
      <c r="BV41" s="67"/>
      <c r="BW41" s="67"/>
      <c r="BX41" s="67"/>
      <c r="BY41" s="67"/>
      <c r="BZ41" s="67"/>
      <c r="CA41" s="67"/>
      <c r="CB41" s="67"/>
      <c r="CC41" s="67"/>
      <c r="CD41" s="67"/>
      <c r="CE41" s="67"/>
      <c r="CF41" s="67"/>
      <c r="CG41" s="67"/>
      <c r="CH41" s="67"/>
      <c r="CI41" s="67"/>
      <c r="CJ41" s="67"/>
      <c r="CK41" s="68"/>
      <c r="CL41" s="69"/>
      <c r="CM41" s="67"/>
      <c r="CN41" s="67"/>
      <c r="CO41" s="67"/>
      <c r="CP41" s="67"/>
      <c r="CQ41" s="67"/>
      <c r="CR41" s="67"/>
      <c r="CS41" s="67"/>
      <c r="CT41" s="67"/>
      <c r="CU41" s="67"/>
      <c r="CV41" s="67"/>
      <c r="CW41" s="67"/>
      <c r="CX41" s="67"/>
      <c r="CY41" s="67"/>
      <c r="CZ41" s="67"/>
      <c r="DA41" s="67"/>
      <c r="DB41" s="68"/>
      <c r="DC41" s="69"/>
      <c r="DD41" s="67"/>
      <c r="DE41" s="67"/>
      <c r="DF41" s="67"/>
      <c r="DG41" s="67"/>
      <c r="DH41" s="67"/>
      <c r="DI41" s="67"/>
      <c r="DJ41" s="67"/>
      <c r="DK41" s="67"/>
      <c r="DL41" s="67"/>
      <c r="DM41" s="67"/>
      <c r="DN41" s="67"/>
      <c r="DO41" s="67"/>
      <c r="DP41" s="67"/>
      <c r="DQ41" s="67"/>
      <c r="DR41" s="67"/>
      <c r="DS41" s="68"/>
      <c r="DT41" s="69"/>
      <c r="DU41" s="67"/>
      <c r="DV41" s="67"/>
      <c r="DW41" s="67"/>
      <c r="DX41" s="67"/>
      <c r="DY41" s="67"/>
      <c r="DZ41" s="67"/>
      <c r="EA41" s="67"/>
      <c r="EB41" s="67"/>
      <c r="EC41" s="67"/>
      <c r="ED41" s="67"/>
      <c r="EE41" s="67"/>
      <c r="EF41" s="67"/>
      <c r="EG41" s="67"/>
      <c r="EH41" s="67"/>
      <c r="EI41" s="67"/>
      <c r="EJ41" s="68"/>
      <c r="EK41" s="69"/>
      <c r="EL41" s="67"/>
      <c r="EM41" s="67"/>
      <c r="EN41" s="67"/>
      <c r="EO41" s="67"/>
      <c r="EP41" s="67"/>
      <c r="EQ41" s="67"/>
      <c r="ER41" s="67"/>
      <c r="ES41" s="67"/>
      <c r="ET41" s="67"/>
      <c r="EU41" s="67"/>
      <c r="EV41" s="67"/>
      <c r="EW41" s="67"/>
      <c r="EX41" s="67"/>
      <c r="EY41" s="67"/>
      <c r="EZ41" s="67"/>
      <c r="FA41" s="68"/>
      <c r="FB41" s="69"/>
      <c r="FC41" s="67"/>
      <c r="FD41" s="67"/>
      <c r="FE41" s="67"/>
      <c r="FF41" s="67"/>
      <c r="FG41" s="67"/>
      <c r="FH41" s="67"/>
      <c r="FI41" s="67"/>
      <c r="FJ41" s="67"/>
      <c r="FK41" s="67"/>
      <c r="FL41" s="67"/>
      <c r="FM41" s="67"/>
      <c r="FN41" s="67"/>
      <c r="FO41" s="67"/>
      <c r="FP41" s="67"/>
      <c r="FQ41" s="67"/>
      <c r="FR41" s="68"/>
      <c r="FS41" s="69"/>
      <c r="FT41" s="67"/>
      <c r="FU41" s="67"/>
      <c r="FV41" s="67"/>
      <c r="FW41" s="67"/>
      <c r="FX41" s="67"/>
      <c r="FY41" s="67"/>
      <c r="FZ41" s="67"/>
      <c r="GA41" s="67"/>
      <c r="GB41" s="67"/>
      <c r="GC41" s="67"/>
      <c r="GD41" s="67"/>
      <c r="GE41" s="67"/>
      <c r="GF41" s="67"/>
      <c r="GG41" s="67"/>
      <c r="GH41" s="67"/>
      <c r="GI41" s="67"/>
    </row>
    <row r="42" spans="1:199" x14ac:dyDescent="0.25">
      <c r="B42" s="51" t="s">
        <v>141</v>
      </c>
      <c r="C42" s="52" t="s">
        <v>142</v>
      </c>
      <c r="D42" s="65"/>
      <c r="E42" s="119">
        <f>IFERROR(INDEX('Volume forecast'!$D$8:$DT$200,MATCH($B42,'Volume forecast'!$B$8:$B$200,0),MATCH(E$4,'Volume forecast'!$D$5:$DT$5,0)),0)</f>
        <v>0</v>
      </c>
      <c r="F42" s="119">
        <f>IFERROR(INDEX('Volume forecast'!$D$8:$DT$200,MATCH($B42,'Volume forecast'!$A$8:$A$200,0),MATCH(F$4,'Volume forecast'!$D$5:$DT$5,0)),0)</f>
        <v>0</v>
      </c>
      <c r="G42" s="119">
        <f>IFERROR(INDEX('Volume forecast'!$D$8:$DT$200,MATCH($B42,'Volume forecast'!$A$8:$A$200,0),MATCH(G$4,'Volume forecast'!$D$5:$DT$5,0)),0)</f>
        <v>0</v>
      </c>
      <c r="H42" s="119">
        <f>IFERROR(INDEX('Volume forecast'!$D$8:$DT$200,MATCH($B42,'Volume forecast'!$A$8:$A$200,0),MATCH(H$4,'Volume forecast'!$D$5:$DT$5,0)),0)</f>
        <v>0</v>
      </c>
      <c r="I42" s="119">
        <f>IFERROR(INDEX('Volume forecast'!$D$8:$DT$200,MATCH($B42,'Volume forecast'!$A$8:$A$200,0),MATCH(I$4,'Volume forecast'!$D$5:$DT$5,0)),0)</f>
        <v>0</v>
      </c>
      <c r="J42" s="119">
        <f>IFERROR(INDEX('Volume forecast'!$D$8:$DT$200,MATCH($B42,'Volume forecast'!$A$8:$A$200,0),MATCH(J$4,'Volume forecast'!$D$5:$DT$5,0)),0)</f>
        <v>0</v>
      </c>
      <c r="K42" s="119">
        <f>IFERROR(INDEX('Volume forecast'!$D$8:$DT$200,MATCH($B42,'Volume forecast'!$A$8:$A$200,0),MATCH(K$4,'Volume forecast'!$D$5:$DT$5,0)),0)</f>
        <v>0</v>
      </c>
      <c r="L42" s="119">
        <f>IFERROR(INDEX('Volume forecast'!$D$8:$DT$200,MATCH($B42,'Volume forecast'!$A$8:$A$200,0),MATCH(L$4,'Volume forecast'!$D$5:$DT$5,0)),0)</f>
        <v>0</v>
      </c>
      <c r="M42" s="119">
        <f>IFERROR(INDEX('Volume forecast'!$D$8:$DT$200,MATCH($B42,'Volume forecast'!$A$8:$A$200,0),MATCH(M$4,'Volume forecast'!$D$5:$DT$5,0)),0)</f>
        <v>0</v>
      </c>
      <c r="N42" s="119">
        <f>IFERROR(INDEX('Volume forecast'!$D$8:$DT$200,MATCH($B42,'Volume forecast'!$A$8:$A$200,0),MATCH(N$4,'Volume forecast'!$D$5:$DT$5,0)),0)</f>
        <v>0</v>
      </c>
      <c r="O42" s="119">
        <f>IFERROR(INDEX('Volume forecast'!$D$8:$DT$200,MATCH($B42,'Volume forecast'!$A$8:$A$200,0),MATCH(O$4,'Volume forecast'!$D$5:$DT$5,0)),0)</f>
        <v>0</v>
      </c>
      <c r="P42" s="119">
        <f>IFERROR(INDEX('Volume forecast'!$D$8:$DT$200,MATCH($B42,'Volume forecast'!$A$8:$A$200,0),MATCH(P$4,'Volume forecast'!$D$5:$DT$5,0)),0)</f>
        <v>0</v>
      </c>
      <c r="Q42" s="119">
        <f>IFERROR(INDEX('Volume forecast'!$D$8:$DT$200,MATCH($B42,'Volume forecast'!$A$8:$A$200,0),MATCH(Q$4,'Volume forecast'!$D$5:$DT$5,0)),0)</f>
        <v>0</v>
      </c>
      <c r="R42" s="119">
        <f>IFERROR(INDEX('Volume forecast'!$D$8:$DT$200,MATCH($B42,'Volume forecast'!$A$8:$A$200,0),MATCH(R$4,'Volume forecast'!$D$5:$DT$5,0)),0)</f>
        <v>0</v>
      </c>
      <c r="S42" s="119">
        <f>IFERROR(INDEX('Volume forecast'!$D$8:$DT$200,MATCH($B42,'Volume forecast'!$A$8:$A$200,0),MATCH(S$4,'Volume forecast'!$D$5:$DT$5,0)),0)</f>
        <v>0</v>
      </c>
      <c r="T42" s="119">
        <f>IFERROR(INDEX('Volume forecast'!$D$8:$DT$200,MATCH($B42,'Volume forecast'!$A$8:$A$200,0),MATCH(T$4,'Volume forecast'!$D$5:$DT$5,0)),0)</f>
        <v>0</v>
      </c>
      <c r="U42" s="138">
        <f>IFERROR(INDEX('Volume forecast'!$D$8:$DT$200,MATCH($B42,'Volume forecast'!$A$8:$A$200,0),MATCH(U$4,'Volume forecast'!$D$5:$DT$5,0)),0)</f>
        <v>0</v>
      </c>
      <c r="V42" s="120">
        <f>IFERROR(INDEX('Volume forecast'!$D$8:$DT$200,MATCH($B42,'Volume forecast'!$A$8:$A$200,0),MATCH(V$4,'Volume forecast'!$D$5:$DT$5,0)),0)</f>
        <v>0</v>
      </c>
      <c r="W42" s="119">
        <f>IFERROR(INDEX('Volume forecast'!$D$8:$DT$200,MATCH($B42,'Volume forecast'!$A$8:$A$200,0),MATCH(W$4,'Volume forecast'!$D$5:$DT$5,0)),0)</f>
        <v>0</v>
      </c>
      <c r="X42" s="119">
        <f>IFERROR(INDEX('Volume forecast'!$D$8:$DT$200,MATCH($B42,'Volume forecast'!$A$8:$A$200,0),MATCH(X$4,'Volume forecast'!$D$5:$DT$5,0)),0)</f>
        <v>0</v>
      </c>
      <c r="Y42" s="119">
        <f>IFERROR(INDEX('Volume forecast'!$D$8:$DT$200,MATCH($B42,'Volume forecast'!$A$8:$A$200,0),MATCH(Y$4,'Volume forecast'!$D$5:$DT$5,0)),0)</f>
        <v>0</v>
      </c>
      <c r="Z42" s="119">
        <f>IFERROR(INDEX('Volume forecast'!$D$8:$DT$200,MATCH($B42,'Volume forecast'!$A$8:$A$200,0),MATCH(Z$4,'Volume forecast'!$D$5:$DT$5,0)),0)</f>
        <v>0</v>
      </c>
      <c r="AA42" s="119">
        <f>IFERROR(INDEX('Volume forecast'!$D$8:$DT$200,MATCH($B42,'Volume forecast'!$A$8:$A$200,0),MATCH(AA$4,'Volume forecast'!$D$5:$DT$5,0)),0)</f>
        <v>0</v>
      </c>
      <c r="AB42" s="119">
        <f>IFERROR(INDEX('Volume forecast'!$D$8:$DT$200,MATCH($B42,'Volume forecast'!$A$8:$A$200,0),MATCH(AB$4,'Volume forecast'!$D$5:$DT$5,0)),0)</f>
        <v>0</v>
      </c>
      <c r="AC42" s="119">
        <f>IFERROR(INDEX('Volume forecast'!$D$8:$DT$200,MATCH($B42,'Volume forecast'!$A$8:$A$200,0),MATCH(AC$4,'Volume forecast'!$D$5:$DT$5,0)),0)</f>
        <v>0</v>
      </c>
      <c r="AD42" s="119">
        <f>IFERROR(INDEX('Volume forecast'!$D$8:$DT$200,MATCH($B42,'Volume forecast'!$A$8:$A$200,0),MATCH(AD$4,'Volume forecast'!$D$5:$DT$5,0)),0)</f>
        <v>0</v>
      </c>
      <c r="AE42" s="119">
        <f>IFERROR(INDEX('Volume forecast'!$D$8:$DT$200,MATCH($B42,'Volume forecast'!$A$8:$A$200,0),MATCH(AE$4,'Volume forecast'!$D$5:$DT$5,0)),0)</f>
        <v>0</v>
      </c>
      <c r="AF42" s="119">
        <f>IFERROR(INDEX('Volume forecast'!$D$8:$DT$200,MATCH($B42,'Volume forecast'!$A$8:$A$200,0),MATCH(AF$4,'Volume forecast'!$D$5:$DT$5,0)),0)</f>
        <v>0</v>
      </c>
      <c r="AG42" s="119">
        <f>IFERROR(INDEX('Volume forecast'!$D$8:$DT$200,MATCH($B42,'Volume forecast'!$A$8:$A$200,0),MATCH(AG$4,'Volume forecast'!$D$5:$DT$5,0)),0)</f>
        <v>0</v>
      </c>
      <c r="AH42" s="119">
        <f>IFERROR(INDEX('Volume forecast'!$D$8:$DT$200,MATCH($B42,'Volume forecast'!$A$8:$A$200,0),MATCH(AH$4,'Volume forecast'!$D$5:$DT$5,0)),0)</f>
        <v>0</v>
      </c>
      <c r="AI42" s="119">
        <f>IFERROR(INDEX('Volume forecast'!$D$8:$DT$200,MATCH($B42,'Volume forecast'!$A$8:$A$200,0),MATCH(AI$4,'Volume forecast'!$D$5:$DT$5,0)),0)</f>
        <v>0</v>
      </c>
      <c r="AJ42" s="119">
        <f>IFERROR(INDEX('Volume forecast'!$D$8:$DT$200,MATCH($B42,'Volume forecast'!$A$8:$A$200,0),MATCH(AJ$4,'Volume forecast'!$D$5:$DT$5,0)),0)</f>
        <v>0</v>
      </c>
      <c r="AK42" s="119">
        <f>IFERROR(INDEX('Volume forecast'!$D$8:$DT$200,MATCH($B42,'Volume forecast'!$A$8:$A$200,0),MATCH(AK$4,'Volume forecast'!$D$5:$DT$5,0)),0)</f>
        <v>0</v>
      </c>
      <c r="AL42" s="138">
        <f>IFERROR(INDEX('Volume forecast'!$D$8:$DT$200,MATCH($B42,'Volume forecast'!$A$8:$A$200,0),MATCH(AL$4,'Volume forecast'!$D$5:$DT$5,0)),0)</f>
        <v>0</v>
      </c>
      <c r="AM42" s="120">
        <f>IFERROR(INDEX('Volume forecast'!$D$8:$DT$200,MATCH($B42,'Volume forecast'!$A$8:$A$200,0),MATCH(AM$4,'Volume forecast'!$D$5:$DT$5,0)),0)</f>
        <v>0</v>
      </c>
      <c r="AN42" s="119">
        <f>IFERROR(INDEX('Volume forecast'!$D$8:$DT$200,MATCH($B42,'Volume forecast'!$A$8:$A$200,0),MATCH(AN$4,'Volume forecast'!$D$5:$DT$5,0)),0)</f>
        <v>0</v>
      </c>
      <c r="AO42" s="119">
        <f>IFERROR(INDEX('Volume forecast'!$D$8:$DT$200,MATCH($B42,'Volume forecast'!$A$8:$A$200,0),MATCH(AO$4,'Volume forecast'!$D$5:$DT$5,0)),0)</f>
        <v>0</v>
      </c>
      <c r="AP42" s="119">
        <f>IFERROR(INDEX('Volume forecast'!$D$8:$DT$200,MATCH($B42,'Volume forecast'!$A$8:$A$200,0),MATCH(AP$4,'Volume forecast'!$D$5:$DT$5,0)),0)</f>
        <v>0</v>
      </c>
      <c r="AQ42" s="119">
        <f>IFERROR(INDEX('Volume forecast'!$D$8:$DT$200,MATCH($B42,'Volume forecast'!$A$8:$A$200,0),MATCH(AQ$4,'Volume forecast'!$D$5:$DT$5,0)),0)</f>
        <v>0</v>
      </c>
      <c r="AR42" s="119">
        <f>IFERROR(INDEX('Volume forecast'!$D$8:$DT$200,MATCH($B42,'Volume forecast'!$A$8:$A$200,0),MATCH(AR$4,'Volume forecast'!$D$5:$DT$5,0)),0)</f>
        <v>0</v>
      </c>
      <c r="AS42" s="119">
        <f>IFERROR(INDEX('Volume forecast'!$D$8:$DT$200,MATCH($B42,'Volume forecast'!$A$8:$A$200,0),MATCH(AS$4,'Volume forecast'!$D$5:$DT$5,0)),0)</f>
        <v>0</v>
      </c>
      <c r="AT42" s="119">
        <f>IFERROR(INDEX('Volume forecast'!$D$8:$DT$200,MATCH($B42,'Volume forecast'!$A$8:$A$200,0),MATCH(AT$4,'Volume forecast'!$D$5:$DT$5,0)),0)</f>
        <v>0</v>
      </c>
      <c r="AU42" s="119">
        <f>IFERROR(INDEX('Volume forecast'!$D$8:$DT$200,MATCH($B42,'Volume forecast'!$A$8:$A$200,0),MATCH(AU$4,'Volume forecast'!$D$5:$DT$5,0)),0)</f>
        <v>0</v>
      </c>
      <c r="AV42" s="119">
        <f>IFERROR(INDEX('Volume forecast'!$D$8:$DT$200,MATCH($B42,'Volume forecast'!$A$8:$A$200,0),MATCH(AV$4,'Volume forecast'!$D$5:$DT$5,0)),0)</f>
        <v>0</v>
      </c>
      <c r="AW42" s="119">
        <f>IFERROR(INDEX('Volume forecast'!$D$8:$DT$200,MATCH($B42,'Volume forecast'!$A$8:$A$200,0),MATCH(AW$4,'Volume forecast'!$D$5:$DT$5,0)),0)</f>
        <v>0</v>
      </c>
      <c r="AX42" s="119">
        <f>IFERROR(INDEX('Volume forecast'!$D$8:$DT$200,MATCH($B42,'Volume forecast'!$A$8:$A$200,0),MATCH(AX$4,'Volume forecast'!$D$5:$DT$5,0)),0)</f>
        <v>0</v>
      </c>
      <c r="AY42" s="119">
        <f>IFERROR(INDEX('Volume forecast'!$D$8:$DT$200,MATCH($B42,'Volume forecast'!$A$8:$A$200,0),MATCH(AY$4,'Volume forecast'!$D$5:$DT$5,0)),0)</f>
        <v>0</v>
      </c>
      <c r="AZ42" s="119">
        <f>IFERROR(INDEX('Volume forecast'!$D$8:$DT$200,MATCH($B42,'Volume forecast'!$A$8:$A$200,0),MATCH(AZ$4,'Volume forecast'!$D$5:$DT$5,0)),0)</f>
        <v>0</v>
      </c>
      <c r="BA42" s="119">
        <f>IFERROR(INDEX('Volume forecast'!$D$8:$DT$200,MATCH($B42,'Volume forecast'!$A$8:$A$200,0),MATCH(BA$4,'Volume forecast'!$D$5:$DT$5,0)),0)</f>
        <v>0</v>
      </c>
      <c r="BB42" s="119">
        <f>IFERROR(INDEX('Volume forecast'!$D$8:$DT$200,MATCH($B42,'Volume forecast'!$A$8:$A$200,0),MATCH(BB$4,'Volume forecast'!$D$5:$DT$5,0)),0)</f>
        <v>0</v>
      </c>
      <c r="BC42" s="138">
        <f>IFERROR(INDEX('Volume forecast'!$D$8:$DT$200,MATCH($B42,'Volume forecast'!$A$8:$A$200,0),MATCH(BC$4,'Volume forecast'!$D$5:$DT$5,0)),0)</f>
        <v>0</v>
      </c>
      <c r="BD42" s="120">
        <f>IFERROR(INDEX('Volume forecast'!$D$8:$DT$200,MATCH($B42,'Volume forecast'!$A$8:$A$200,0),MATCH(BD$4,'Volume forecast'!$D$5:$DT$5,0)),0)</f>
        <v>0</v>
      </c>
      <c r="BE42" s="119">
        <f>IFERROR(INDEX('Volume forecast'!$D$8:$DT$200,MATCH($B42,'Volume forecast'!$A$8:$A$200,0),MATCH(BE$4,'Volume forecast'!$D$5:$DT$5,0)),0)</f>
        <v>0</v>
      </c>
      <c r="BF42" s="119">
        <f>IFERROR(INDEX('Volume forecast'!$D$8:$DT$200,MATCH($B42,'Volume forecast'!$A$8:$A$200,0),MATCH(BF$4,'Volume forecast'!$D$5:$DT$5,0)),0)</f>
        <v>0</v>
      </c>
      <c r="BG42" s="119">
        <f>IFERROR(INDEX('Volume forecast'!$D$8:$DT$200,MATCH($B42,'Volume forecast'!$A$8:$A$200,0),MATCH(BG$4,'Volume forecast'!$D$5:$DT$5,0)),0)</f>
        <v>0</v>
      </c>
      <c r="BH42" s="119">
        <f>IFERROR(INDEX('Volume forecast'!$D$8:$DT$200,MATCH($B42,'Volume forecast'!$A$8:$A$200,0),MATCH(BH$4,'Volume forecast'!$D$5:$DT$5,0)),0)</f>
        <v>0</v>
      </c>
      <c r="BI42" s="119">
        <f>IFERROR(INDEX('Volume forecast'!$D$8:$DT$200,MATCH($B42,'Volume forecast'!$A$8:$A$200,0),MATCH(BI$4,'Volume forecast'!$D$5:$DT$5,0)),0)</f>
        <v>0</v>
      </c>
      <c r="BJ42" s="119">
        <f>IFERROR(INDEX('Volume forecast'!$D$8:$DT$200,MATCH($B42,'Volume forecast'!$A$8:$A$200,0),MATCH(BJ$4,'Volume forecast'!$D$5:$DT$5,0)),0)</f>
        <v>0</v>
      </c>
      <c r="BK42" s="119">
        <f>IFERROR(INDEX('Volume forecast'!$D$8:$DT$200,MATCH($B42,'Volume forecast'!$A$8:$A$200,0),MATCH(BK$4,'Volume forecast'!$D$5:$DT$5,0)),0)</f>
        <v>0</v>
      </c>
      <c r="BL42" s="119">
        <f>IFERROR(INDEX('Volume forecast'!$D$8:$DT$200,MATCH($B42,'Volume forecast'!$A$8:$A$200,0),MATCH(BL$4,'Volume forecast'!$D$5:$DT$5,0)),0)</f>
        <v>0</v>
      </c>
      <c r="BM42" s="119">
        <f>IFERROR(INDEX('Volume forecast'!$D$8:$DT$200,MATCH($B42,'Volume forecast'!$A$8:$A$200,0),MATCH(BM$4,'Volume forecast'!$D$5:$DT$5,0)),0)</f>
        <v>0</v>
      </c>
      <c r="BN42" s="119">
        <f>IFERROR(INDEX('Volume forecast'!$D$8:$DT$200,MATCH($B42,'Volume forecast'!$A$8:$A$200,0),MATCH(BN$4,'Volume forecast'!$D$5:$DT$5,0)),0)</f>
        <v>0</v>
      </c>
      <c r="BO42" s="119">
        <f>IFERROR(INDEX('Volume forecast'!$D$8:$DT$200,MATCH($B42,'Volume forecast'!$A$8:$A$200,0),MATCH(BO$4,'Volume forecast'!$D$5:$DT$5,0)),0)</f>
        <v>0</v>
      </c>
      <c r="BP42" s="119">
        <f>IFERROR(INDEX('Volume forecast'!$D$8:$DT$200,MATCH($B42,'Volume forecast'!$A$8:$A$200,0),MATCH(BP$4,'Volume forecast'!$D$5:$DT$5,0)),0)</f>
        <v>0</v>
      </c>
      <c r="BQ42" s="119">
        <f>IFERROR(INDEX('Volume forecast'!$D$8:$DT$200,MATCH($B42,'Volume forecast'!$A$8:$A$200,0),MATCH(BQ$4,'Volume forecast'!$D$5:$DT$5,0)),0)</f>
        <v>0</v>
      </c>
      <c r="BR42" s="119">
        <f>IFERROR(INDEX('Volume forecast'!$D$8:$DT$200,MATCH($B42,'Volume forecast'!$A$8:$A$200,0),MATCH(BR$4,'Volume forecast'!$D$5:$DT$5,0)),0)</f>
        <v>0</v>
      </c>
      <c r="BS42" s="119">
        <f>IFERROR(INDEX('Volume forecast'!$D$8:$DT$200,MATCH($B42,'Volume forecast'!$A$8:$A$200,0),MATCH(BS$4,'Volume forecast'!$D$5:$DT$5,0)),0)</f>
        <v>0</v>
      </c>
      <c r="BT42" s="138">
        <f>IFERROR(INDEX('Volume forecast'!$D$8:$DT$200,MATCH($B42,'Volume forecast'!$A$8:$A$200,0),MATCH(BT$4,'Volume forecast'!$D$5:$DT$5,0)),0)</f>
        <v>0</v>
      </c>
      <c r="BU42" s="120">
        <f>IFERROR(INDEX('Volume forecast'!$D$8:$DT$200,MATCH($B42,'Volume forecast'!$A$8:$A$200,0),MATCH(BU$4,'Volume forecast'!$D$5:$DT$5,0)),0)</f>
        <v>0</v>
      </c>
      <c r="BV42" s="119">
        <f>IFERROR(INDEX('Volume forecast'!$D$8:$DT$200,MATCH($B42,'Volume forecast'!$A$8:$A$200,0),MATCH(BV$4,'Volume forecast'!$D$5:$DT$5,0)),0)</f>
        <v>0</v>
      </c>
      <c r="BW42" s="119">
        <f>IFERROR(INDEX('Volume forecast'!$D$8:$DT$200,MATCH($B42,'Volume forecast'!$A$8:$A$200,0),MATCH(BW$4,'Volume forecast'!$D$5:$DT$5,0)),0)</f>
        <v>0</v>
      </c>
      <c r="BX42" s="119">
        <f>IFERROR(INDEX('Volume forecast'!$D$8:$DT$200,MATCH($B42,'Volume forecast'!$A$8:$A$200,0),MATCH(BX$4,'Volume forecast'!$D$5:$DT$5,0)),0)</f>
        <v>0</v>
      </c>
      <c r="BY42" s="119">
        <f>IFERROR(INDEX('Volume forecast'!$D$8:$DT$200,MATCH($B42,'Volume forecast'!$A$8:$A$200,0),MATCH(BY$4,'Volume forecast'!$D$5:$DT$5,0)),0)</f>
        <v>0</v>
      </c>
      <c r="BZ42" s="119">
        <f>IFERROR(INDEX('Volume forecast'!$D$8:$DT$200,MATCH($B42,'Volume forecast'!$A$8:$A$200,0),MATCH(BZ$4,'Volume forecast'!$D$5:$DT$5,0)),0)</f>
        <v>0</v>
      </c>
      <c r="CA42" s="119">
        <f>IFERROR(INDEX('Volume forecast'!$D$8:$DT$200,MATCH($B42,'Volume forecast'!$A$8:$A$200,0),MATCH(CA$4,'Volume forecast'!$D$5:$DT$5,0)),0)</f>
        <v>0</v>
      </c>
      <c r="CB42" s="119">
        <f>IFERROR(INDEX('Volume forecast'!$D$8:$DT$200,MATCH($B42,'Volume forecast'!$A$8:$A$200,0),MATCH(CB$4,'Volume forecast'!$D$5:$DT$5,0)),0)</f>
        <v>0</v>
      </c>
      <c r="CC42" s="119">
        <f>IFERROR(INDEX('Volume forecast'!$D$8:$DT$200,MATCH($B42,'Volume forecast'!$A$8:$A$200,0),MATCH(CC$4,'Volume forecast'!$D$5:$DT$5,0)),0)</f>
        <v>0</v>
      </c>
      <c r="CD42" s="119">
        <f>IFERROR(INDEX('Volume forecast'!$D$8:$DT$200,MATCH($B42,'Volume forecast'!$A$8:$A$200,0),MATCH(CD$4,'Volume forecast'!$D$5:$DT$5,0)),0)</f>
        <v>0</v>
      </c>
      <c r="CE42" s="119">
        <f>IFERROR(INDEX('Volume forecast'!$D$8:$DT$200,MATCH($B42,'Volume forecast'!$A$8:$A$200,0),MATCH(CE$4,'Volume forecast'!$D$5:$DT$5,0)),0)</f>
        <v>0</v>
      </c>
      <c r="CF42" s="119">
        <f>IFERROR(INDEX('Volume forecast'!$D$8:$DT$200,MATCH($B42,'Volume forecast'!$A$8:$A$200,0),MATCH(CF$4,'Volume forecast'!$D$5:$DT$5,0)),0)</f>
        <v>0</v>
      </c>
      <c r="CG42" s="119">
        <f>IFERROR(INDEX('Volume forecast'!$D$8:$DT$200,MATCH($B42,'Volume forecast'!$A$8:$A$200,0),MATCH(CG$4,'Volume forecast'!$D$5:$DT$5,0)),0)</f>
        <v>0</v>
      </c>
      <c r="CH42" s="119">
        <f>IFERROR(INDEX('Volume forecast'!$D$8:$DT$200,MATCH($B42,'Volume forecast'!$A$8:$A$200,0),MATCH(CH$4,'Volume forecast'!$D$5:$DT$5,0)),0)</f>
        <v>0</v>
      </c>
      <c r="CI42" s="119">
        <f>IFERROR(INDEX('Volume forecast'!$D$8:$DT$200,MATCH($B42,'Volume forecast'!$A$8:$A$200,0),MATCH(CI$4,'Volume forecast'!$D$5:$DT$5,0)),0)</f>
        <v>0</v>
      </c>
      <c r="CJ42" s="119">
        <f>IFERROR(INDEX('Volume forecast'!$D$8:$DT$200,MATCH($B42,'Volume forecast'!$A$8:$A$200,0),MATCH(CJ$4,'Volume forecast'!$D$5:$DT$5,0)),0)</f>
        <v>0</v>
      </c>
      <c r="CK42" s="138">
        <f>IFERROR(INDEX('Volume forecast'!$D$8:$DT$200,MATCH($B42,'Volume forecast'!$A$8:$A$200,0),MATCH(CK$4,'Volume forecast'!$D$5:$DT$5,0)),0)</f>
        <v>0</v>
      </c>
      <c r="CL42" s="120">
        <f>IFERROR(INDEX('Volume forecast'!$D$8:$DT$200,MATCH($B42,'Volume forecast'!$A$8:$A$200,0),MATCH(CL$4,'Volume forecast'!$D$5:$DT$5,0)),0)</f>
        <v>0</v>
      </c>
      <c r="CM42" s="119">
        <f>IFERROR(INDEX('Volume forecast'!$D$8:$DT$200,MATCH($B42,'Volume forecast'!$A$8:$A$200,0),MATCH(CM$4,'Volume forecast'!$D$5:$DT$5,0)),0)</f>
        <v>0</v>
      </c>
      <c r="CN42" s="119">
        <f>IFERROR(INDEX('Volume forecast'!$D$8:$DT$200,MATCH($B42,'Volume forecast'!$A$8:$A$200,0),MATCH(CN$4,'Volume forecast'!$D$5:$DT$5,0)),0)</f>
        <v>0</v>
      </c>
      <c r="CO42" s="119">
        <f>IFERROR(INDEX('Volume forecast'!$D$8:$DT$200,MATCH($B42,'Volume forecast'!$A$8:$A$200,0),MATCH(CO$4,'Volume forecast'!$D$5:$DT$5,0)),0)</f>
        <v>0</v>
      </c>
      <c r="CP42" s="119">
        <f>IFERROR(INDEX('Volume forecast'!$D$8:$DT$200,MATCH($B42,'Volume forecast'!$A$8:$A$200,0),MATCH(CP$4,'Volume forecast'!$D$5:$DT$5,0)),0)</f>
        <v>0</v>
      </c>
      <c r="CQ42" s="119">
        <f>IFERROR(INDEX('Volume forecast'!$D$8:$DT$200,MATCH($B42,'Volume forecast'!$A$8:$A$200,0),MATCH(CQ$4,'Volume forecast'!$D$5:$DT$5,0)),0)</f>
        <v>0</v>
      </c>
      <c r="CR42" s="119">
        <f>IFERROR(INDEX('Volume forecast'!$D$8:$DT$200,MATCH($B42,'Volume forecast'!$A$8:$A$200,0),MATCH(CR$4,'Volume forecast'!$D$5:$DT$5,0)),0)</f>
        <v>0</v>
      </c>
      <c r="CS42" s="119">
        <f>IFERROR(INDEX('Volume forecast'!$D$8:$DT$200,MATCH($B42,'Volume forecast'!$A$8:$A$200,0),MATCH(CS$4,'Volume forecast'!$D$5:$DT$5,0)),0)</f>
        <v>0</v>
      </c>
      <c r="CT42" s="119">
        <f>IFERROR(INDEX('Volume forecast'!$D$8:$DT$200,MATCH($B42,'Volume forecast'!$A$8:$A$200,0),MATCH(CT$4,'Volume forecast'!$D$5:$DT$5,0)),0)</f>
        <v>0</v>
      </c>
      <c r="CU42" s="119">
        <f>IFERROR(INDEX('Volume forecast'!$D$8:$DT$200,MATCH($B42,'Volume forecast'!$A$8:$A$200,0),MATCH(CU$4,'Volume forecast'!$D$5:$DT$5,0)),0)</f>
        <v>0</v>
      </c>
      <c r="CV42" s="119">
        <f>IFERROR(INDEX('Volume forecast'!$D$8:$DT$200,MATCH($B42,'Volume forecast'!$A$8:$A$200,0),MATCH(CV$4,'Volume forecast'!$D$5:$DT$5,0)),0)</f>
        <v>0</v>
      </c>
      <c r="CW42" s="119">
        <f>IFERROR(INDEX('Volume forecast'!$D$8:$DT$200,MATCH($B42,'Volume forecast'!$A$8:$A$200,0),MATCH(CW$4,'Volume forecast'!$D$5:$DT$5,0)),0)</f>
        <v>0</v>
      </c>
      <c r="CX42" s="119">
        <f>IFERROR(INDEX('Volume forecast'!$D$8:$DT$200,MATCH($B42,'Volume forecast'!$A$8:$A$200,0),MATCH(CX$4,'Volume forecast'!$D$5:$DT$5,0)),0)</f>
        <v>0</v>
      </c>
      <c r="CY42" s="119">
        <f>IFERROR(INDEX('Volume forecast'!$D$8:$DT$200,MATCH($B42,'Volume forecast'!$A$8:$A$200,0),MATCH(CY$4,'Volume forecast'!$D$5:$DT$5,0)),0)</f>
        <v>0</v>
      </c>
      <c r="CZ42" s="119">
        <f>IFERROR(INDEX('Volume forecast'!$D$8:$DT$200,MATCH($B42,'Volume forecast'!$A$8:$A$200,0),MATCH(CZ$4,'Volume forecast'!$D$5:$DT$5,0)),0)</f>
        <v>0</v>
      </c>
      <c r="DA42" s="119">
        <f>IFERROR(INDEX('Volume forecast'!$D$8:$DT$200,MATCH($B42,'Volume forecast'!$A$8:$A$200,0),MATCH(DA$4,'Volume forecast'!$D$5:$DT$5,0)),0)</f>
        <v>0</v>
      </c>
      <c r="DB42" s="138">
        <f>IFERROR(INDEX('Volume forecast'!$D$8:$DT$200,MATCH($B42,'Volume forecast'!$A$8:$A$200,0),MATCH(DB$4,'Volume forecast'!$D$5:$DT$5,0)),0)</f>
        <v>0</v>
      </c>
      <c r="DC42" s="120">
        <f>IFERROR(INDEX('Volume forecast'!$D$8:$DT$200,MATCH($B42,'Volume forecast'!$A$8:$A$200,0),MATCH(DC$4,'Volume forecast'!$D$5:$DT$5,0)),0)</f>
        <v>0</v>
      </c>
      <c r="DD42" s="119">
        <f>IFERROR(INDEX('Volume forecast'!$D$8:$DT$200,MATCH($B42,'Volume forecast'!$A$8:$A$200,0),MATCH(DD$4,'Volume forecast'!$D$5:$DT$5,0)),0)</f>
        <v>0</v>
      </c>
      <c r="DE42" s="119">
        <f>IFERROR(INDEX('Volume forecast'!$D$8:$DT$200,MATCH($B42,'Volume forecast'!$A$8:$A$200,0),MATCH(DE$4,'Volume forecast'!$D$5:$DT$5,0)),0)</f>
        <v>0</v>
      </c>
      <c r="DF42" s="119">
        <f>IFERROR(INDEX('Volume forecast'!$D$8:$DT$200,MATCH($B42,'Volume forecast'!$A$8:$A$200,0),MATCH(DF$4,'Volume forecast'!$D$5:$DT$5,0)),0)</f>
        <v>0</v>
      </c>
      <c r="DG42" s="119">
        <f>IFERROR(INDEX('Volume forecast'!$D$8:$DT$200,MATCH($B42,'Volume forecast'!$A$8:$A$200,0),MATCH(DG$4,'Volume forecast'!$D$5:$DT$5,0)),0)</f>
        <v>0</v>
      </c>
      <c r="DH42" s="119">
        <f>IFERROR(INDEX('Volume forecast'!$D$8:$DT$200,MATCH($B42,'Volume forecast'!$A$8:$A$200,0),MATCH(DH$4,'Volume forecast'!$D$5:$DT$5,0)),0)</f>
        <v>0</v>
      </c>
      <c r="DI42" s="119">
        <f>IFERROR(INDEX('Volume forecast'!$D$8:$DT$200,MATCH($B42,'Volume forecast'!$A$8:$A$200,0),MATCH(DI$4,'Volume forecast'!$D$5:$DT$5,0)),0)</f>
        <v>0</v>
      </c>
      <c r="DJ42" s="119">
        <f>IFERROR(INDEX('Volume forecast'!$D$8:$DT$200,MATCH($B42,'Volume forecast'!$A$8:$A$200,0),MATCH(DJ$4,'Volume forecast'!$D$5:$DT$5,0)),0)</f>
        <v>0</v>
      </c>
      <c r="DK42" s="119">
        <f>IFERROR(INDEX('Volume forecast'!$D$8:$DT$200,MATCH($B42,'Volume forecast'!$A$8:$A$200,0),MATCH(DK$4,'Volume forecast'!$D$5:$DT$5,0)),0)</f>
        <v>0</v>
      </c>
      <c r="DL42" s="119">
        <f>IFERROR(INDEX('Volume forecast'!$D$8:$DT$200,MATCH($B42,'Volume forecast'!$A$8:$A$200,0),MATCH(DL$4,'Volume forecast'!$D$5:$DT$5,0)),0)</f>
        <v>0</v>
      </c>
      <c r="DM42" s="119">
        <f>IFERROR(INDEX('Volume forecast'!$D$8:$DT$200,MATCH($B42,'Volume forecast'!$A$8:$A$200,0),MATCH(DM$4,'Volume forecast'!$D$5:$DT$5,0)),0)</f>
        <v>0</v>
      </c>
      <c r="DN42" s="119">
        <f>IFERROR(INDEX('Volume forecast'!$D$8:$DT$200,MATCH($B42,'Volume forecast'!$A$8:$A$200,0),MATCH(DN$4,'Volume forecast'!$D$5:$DT$5,0)),0)</f>
        <v>0</v>
      </c>
      <c r="DO42" s="119">
        <f>IFERROR(INDEX('Volume forecast'!$D$8:$DT$200,MATCH($B42,'Volume forecast'!$A$8:$A$200,0),MATCH(DO$4,'Volume forecast'!$D$5:$DT$5,0)),0)</f>
        <v>0</v>
      </c>
      <c r="DP42" s="119">
        <f>IFERROR(INDEX('Volume forecast'!$D$8:$DT$200,MATCH($B42,'Volume forecast'!$A$8:$A$200,0),MATCH(DP$4,'Volume forecast'!$D$5:$DT$5,0)),0)</f>
        <v>0</v>
      </c>
      <c r="DQ42" s="119">
        <f>IFERROR(INDEX('Volume forecast'!$D$8:$DT$200,MATCH($B42,'Volume forecast'!$A$8:$A$200,0),MATCH(DQ$4,'Volume forecast'!$D$5:$DT$5,0)),0)</f>
        <v>0</v>
      </c>
      <c r="DR42" s="119">
        <f>IFERROR(INDEX('Volume forecast'!$D$8:$DT$200,MATCH($B42,'Volume forecast'!$A$8:$A$200,0),MATCH(DR$4,'Volume forecast'!$D$5:$DT$5,0)),0)</f>
        <v>0</v>
      </c>
      <c r="DS42" s="138">
        <f>IFERROR(INDEX('Volume forecast'!$D$8:$DT$200,MATCH($B42,'Volume forecast'!$A$8:$A$200,0),MATCH(DS$4,'Volume forecast'!$D$5:$DT$5,0)),0)</f>
        <v>0</v>
      </c>
      <c r="DT42" s="120">
        <f>IFERROR(INDEX('Volume forecast'!$D$8:$DT$200,MATCH($B42,'Volume forecast'!$A$8:$A$200,0),MATCH(DT$4,'Volume forecast'!$D$5:$DT$5,0)),0)</f>
        <v>0</v>
      </c>
      <c r="DU42" s="119">
        <f>IFERROR(INDEX('Volume forecast'!$D$8:$DT$200,MATCH($B42,'Volume forecast'!$A$8:$A$200,0),MATCH(DU$4,'Volume forecast'!$D$5:$DT$5,0)),0)</f>
        <v>0</v>
      </c>
      <c r="DV42" s="119">
        <f>IFERROR(INDEX('Volume forecast'!$D$8:$DT$200,MATCH($B42,'Volume forecast'!$A$8:$A$200,0),MATCH(DV$4,'Volume forecast'!$D$5:$DT$5,0)),0)</f>
        <v>0</v>
      </c>
      <c r="DW42" s="119">
        <f>IFERROR(INDEX('Volume forecast'!$D$8:$DT$200,MATCH($B42,'Volume forecast'!$A$8:$A$200,0),MATCH(DW$4,'Volume forecast'!$D$5:$DT$5,0)),0)</f>
        <v>0</v>
      </c>
      <c r="DX42" s="119">
        <f>IFERROR(INDEX('Volume forecast'!$D$8:$DT$200,MATCH($B42,'Volume forecast'!$A$8:$A$200,0),MATCH(DX$4,'Volume forecast'!$D$5:$DT$5,0)),0)</f>
        <v>0</v>
      </c>
      <c r="DY42" s="119">
        <f>IFERROR(INDEX('Volume forecast'!$D$8:$DT$200,MATCH($B42,'Volume forecast'!$A$8:$A$200,0),MATCH(DY$4,'Volume forecast'!$D$5:$DT$5,0)),0)</f>
        <v>0</v>
      </c>
      <c r="DZ42" s="119">
        <f>IFERROR(INDEX('Volume forecast'!$D$8:$DT$200,MATCH($B42,'Volume forecast'!$A$8:$A$200,0),MATCH(DZ$4,'Volume forecast'!$D$5:$DT$5,0)),0)</f>
        <v>0</v>
      </c>
      <c r="EA42" s="119">
        <f>IFERROR(INDEX('Volume forecast'!$D$8:$DT$200,MATCH($B42,'Volume forecast'!$A$8:$A$200,0),MATCH(EA$4,'Volume forecast'!$D$5:$DT$5,0)),0)</f>
        <v>0</v>
      </c>
      <c r="EB42" s="119">
        <f>IFERROR(INDEX('Volume forecast'!$D$8:$DT$200,MATCH($B42,'Volume forecast'!$A$8:$A$200,0),MATCH(EB$4,'Volume forecast'!$D$5:$DT$5,0)),0)</f>
        <v>0</v>
      </c>
      <c r="EC42" s="119">
        <f>IFERROR(INDEX('Volume forecast'!$D$8:$DT$200,MATCH($B42,'Volume forecast'!$A$8:$A$200,0),MATCH(EC$4,'Volume forecast'!$D$5:$DT$5,0)),0)</f>
        <v>0</v>
      </c>
      <c r="ED42" s="119">
        <f>IFERROR(INDEX('Volume forecast'!$D$8:$DT$200,MATCH($B42,'Volume forecast'!$A$8:$A$200,0),MATCH(ED$4,'Volume forecast'!$D$5:$DT$5,0)),0)</f>
        <v>0</v>
      </c>
      <c r="EE42" s="119">
        <f>IFERROR(INDEX('Volume forecast'!$D$8:$DT$200,MATCH($B42,'Volume forecast'!$A$8:$A$200,0),MATCH(EE$4,'Volume forecast'!$D$5:$DT$5,0)),0)</f>
        <v>0</v>
      </c>
      <c r="EF42" s="119">
        <f>IFERROR(INDEX('Volume forecast'!$D$8:$DT$200,MATCH($B42,'Volume forecast'!$A$8:$A$200,0),MATCH(EF$4,'Volume forecast'!$D$5:$DT$5,0)),0)</f>
        <v>0</v>
      </c>
      <c r="EG42" s="119">
        <f>IFERROR(INDEX('Volume forecast'!$D$8:$DT$200,MATCH($B42,'Volume forecast'!$A$8:$A$200,0),MATCH(EG$4,'Volume forecast'!$D$5:$DT$5,0)),0)</f>
        <v>0</v>
      </c>
      <c r="EH42" s="119">
        <f>IFERROR(INDEX('Volume forecast'!$D$8:$DT$200,MATCH($B42,'Volume forecast'!$A$8:$A$200,0),MATCH(EH$4,'Volume forecast'!$D$5:$DT$5,0)),0)</f>
        <v>0</v>
      </c>
      <c r="EI42" s="119">
        <f>IFERROR(INDEX('Volume forecast'!$D$8:$DT$200,MATCH($B42,'Volume forecast'!$A$8:$A$200,0),MATCH(EI$4,'Volume forecast'!$D$5:$DT$5,0)),0)</f>
        <v>0</v>
      </c>
      <c r="EJ42" s="138">
        <f>IFERROR(INDEX('Volume forecast'!$D$8:$DT$200,MATCH($B42,'Volume forecast'!$A$8:$A$200,0),MATCH(EJ$4,'Volume forecast'!$D$5:$DT$5,0)),0)</f>
        <v>0</v>
      </c>
      <c r="EK42" s="120">
        <f>IFERROR(INDEX('Volume forecast'!$D$8:$DT$200,MATCH($B42,'Volume forecast'!$A$8:$A$200,0),MATCH(EK$4,'Volume forecast'!$D$5:$DT$5,0)),0)</f>
        <v>0</v>
      </c>
      <c r="EL42" s="119">
        <f>IFERROR(INDEX('Volume forecast'!$D$8:$DT$200,MATCH($B42,'Volume forecast'!$A$8:$A$200,0),MATCH(EL$4,'Volume forecast'!$D$5:$DT$5,0)),0)</f>
        <v>0</v>
      </c>
      <c r="EM42" s="119">
        <f>IFERROR(INDEX('Volume forecast'!$D$8:$DT$200,MATCH($B42,'Volume forecast'!$A$8:$A$200,0),MATCH(EM$4,'Volume forecast'!$D$5:$DT$5,0)),0)</f>
        <v>0</v>
      </c>
      <c r="EN42" s="119">
        <f>IFERROR(INDEX('Volume forecast'!$D$8:$DT$200,MATCH($B42,'Volume forecast'!$A$8:$A$200,0),MATCH(EN$4,'Volume forecast'!$D$5:$DT$5,0)),0)</f>
        <v>0</v>
      </c>
      <c r="EO42" s="119">
        <f>IFERROR(INDEX('Volume forecast'!$D$8:$DT$200,MATCH($B42,'Volume forecast'!$A$8:$A$200,0),MATCH(EO$4,'Volume forecast'!$D$5:$DT$5,0)),0)</f>
        <v>0</v>
      </c>
      <c r="EP42" s="119">
        <f>IFERROR(INDEX('Volume forecast'!$D$8:$DT$200,MATCH($B42,'Volume forecast'!$A$8:$A$200,0),MATCH(EP$4,'Volume forecast'!$D$5:$DT$5,0)),0)</f>
        <v>0</v>
      </c>
      <c r="EQ42" s="119">
        <f>IFERROR(INDEX('Volume forecast'!$D$8:$DT$200,MATCH($B42,'Volume forecast'!$A$8:$A$200,0),MATCH(EQ$4,'Volume forecast'!$D$5:$DT$5,0)),0)</f>
        <v>0</v>
      </c>
      <c r="ER42" s="119">
        <f>IFERROR(INDEX('Volume forecast'!$D$8:$DT$200,MATCH($B42,'Volume forecast'!$A$8:$A$200,0),MATCH(ER$4,'Volume forecast'!$D$5:$DT$5,0)),0)</f>
        <v>0</v>
      </c>
      <c r="ES42" s="119">
        <f>IFERROR(INDEX('Volume forecast'!$D$8:$DT$200,MATCH($B42,'Volume forecast'!$A$8:$A$200,0),MATCH(ES$4,'Volume forecast'!$D$5:$DT$5,0)),0)</f>
        <v>0</v>
      </c>
      <c r="ET42" s="119">
        <f>IFERROR(INDEX('Volume forecast'!$D$8:$DT$200,MATCH($B42,'Volume forecast'!$A$8:$A$200,0),MATCH(ET$4,'Volume forecast'!$D$5:$DT$5,0)),0)</f>
        <v>0</v>
      </c>
      <c r="EU42" s="119">
        <f>IFERROR(INDEX('Volume forecast'!$D$8:$DT$200,MATCH($B42,'Volume forecast'!$A$8:$A$200,0),MATCH(EU$4,'Volume forecast'!$D$5:$DT$5,0)),0)</f>
        <v>0</v>
      </c>
      <c r="EV42" s="119">
        <f>IFERROR(INDEX('Volume forecast'!$D$8:$DT$200,MATCH($B42,'Volume forecast'!$A$8:$A$200,0),MATCH(EV$4,'Volume forecast'!$D$5:$DT$5,0)),0)</f>
        <v>0</v>
      </c>
      <c r="EW42" s="119">
        <f>IFERROR(INDEX('Volume forecast'!$D$8:$DT$200,MATCH($B42,'Volume forecast'!$A$8:$A$200,0),MATCH(EW$4,'Volume forecast'!$D$5:$DT$5,0)),0)</f>
        <v>0</v>
      </c>
      <c r="EX42" s="119">
        <f>IFERROR(INDEX('Volume forecast'!$D$8:$DT$200,MATCH($B42,'Volume forecast'!$A$8:$A$200,0),MATCH(EX$4,'Volume forecast'!$D$5:$DT$5,0)),0)</f>
        <v>0</v>
      </c>
      <c r="EY42" s="119">
        <f>IFERROR(INDEX('Volume forecast'!$D$8:$DT$200,MATCH($B42,'Volume forecast'!$A$8:$A$200,0),MATCH(EY$4,'Volume forecast'!$D$5:$DT$5,0)),0)</f>
        <v>0</v>
      </c>
      <c r="EZ42" s="119">
        <f>IFERROR(INDEX('Volume forecast'!$D$8:$DT$200,MATCH($B42,'Volume forecast'!$A$8:$A$200,0),MATCH(EZ$4,'Volume forecast'!$D$5:$DT$5,0)),0)</f>
        <v>0</v>
      </c>
      <c r="FA42" s="138">
        <f>IFERROR(INDEX('Volume forecast'!$D$8:$DT$200,MATCH($B42,'Volume forecast'!$A$8:$A$200,0),MATCH(FA$4,'Volume forecast'!$D$5:$DT$5,0)),0)</f>
        <v>0</v>
      </c>
      <c r="FB42" s="120">
        <f>IFERROR(INDEX('Volume forecast'!$D$8:$DT$200,MATCH($B42,'Volume forecast'!$A$8:$A$200,0),MATCH(FB$4,'Volume forecast'!$D$5:$DT$5,0)),0)</f>
        <v>0</v>
      </c>
      <c r="FC42" s="119">
        <f>IFERROR(INDEX('Volume forecast'!$D$8:$DT$200,MATCH($B42,'Volume forecast'!$A$8:$A$200,0),MATCH(FC$4,'Volume forecast'!$D$5:$DT$5,0)),0)</f>
        <v>0</v>
      </c>
      <c r="FD42" s="119">
        <f>IFERROR(INDEX('Volume forecast'!$D$8:$DT$200,MATCH($B42,'Volume forecast'!$A$8:$A$200,0),MATCH(FD$4,'Volume forecast'!$D$5:$DT$5,0)),0)</f>
        <v>0</v>
      </c>
      <c r="FE42" s="119">
        <f>IFERROR(INDEX('Volume forecast'!$D$8:$DT$200,MATCH($B42,'Volume forecast'!$A$8:$A$200,0),MATCH(FE$4,'Volume forecast'!$D$5:$DT$5,0)),0)</f>
        <v>0</v>
      </c>
      <c r="FF42" s="119">
        <f>IFERROR(INDEX('Volume forecast'!$D$8:$DT$200,MATCH($B42,'Volume forecast'!$A$8:$A$200,0),MATCH(FF$4,'Volume forecast'!$D$5:$DT$5,0)),0)</f>
        <v>0</v>
      </c>
      <c r="FG42" s="119">
        <f>IFERROR(INDEX('Volume forecast'!$D$8:$DT$200,MATCH($B42,'Volume forecast'!$A$8:$A$200,0),MATCH(FG$4,'Volume forecast'!$D$5:$DT$5,0)),0)</f>
        <v>0</v>
      </c>
      <c r="FH42" s="119">
        <f>IFERROR(INDEX('Volume forecast'!$D$8:$DT$200,MATCH($B42,'Volume forecast'!$A$8:$A$200,0),MATCH(FH$4,'Volume forecast'!$D$5:$DT$5,0)),0)</f>
        <v>0</v>
      </c>
      <c r="FI42" s="119">
        <f>IFERROR(INDEX('Volume forecast'!$D$8:$DT$200,MATCH($B42,'Volume forecast'!$A$8:$A$200,0),MATCH(FI$4,'Volume forecast'!$D$5:$DT$5,0)),0)</f>
        <v>0</v>
      </c>
      <c r="FJ42" s="119">
        <f>IFERROR(INDEX('Volume forecast'!$D$8:$DT$200,MATCH($B42,'Volume forecast'!$A$8:$A$200,0),MATCH(FJ$4,'Volume forecast'!$D$5:$DT$5,0)),0)</f>
        <v>0</v>
      </c>
      <c r="FK42" s="119">
        <f>IFERROR(INDEX('Volume forecast'!$D$8:$DT$200,MATCH($B42,'Volume forecast'!$A$8:$A$200,0),MATCH(FK$4,'Volume forecast'!$D$5:$DT$5,0)),0)</f>
        <v>0</v>
      </c>
      <c r="FL42" s="119">
        <f>IFERROR(INDEX('Volume forecast'!$D$8:$DT$200,MATCH($B42,'Volume forecast'!$A$8:$A$200,0),MATCH(FL$4,'Volume forecast'!$D$5:$DT$5,0)),0)</f>
        <v>0</v>
      </c>
      <c r="FM42" s="119">
        <f>IFERROR(INDEX('Volume forecast'!$D$8:$DT$200,MATCH($B42,'Volume forecast'!$A$8:$A$200,0),MATCH(FM$4,'Volume forecast'!$D$5:$DT$5,0)),0)</f>
        <v>0</v>
      </c>
      <c r="FN42" s="119">
        <f>IFERROR(INDEX('Volume forecast'!$D$8:$DT$200,MATCH($B42,'Volume forecast'!$A$8:$A$200,0),MATCH(FN$4,'Volume forecast'!$D$5:$DT$5,0)),0)</f>
        <v>0</v>
      </c>
      <c r="FO42" s="119">
        <f>IFERROR(INDEX('Volume forecast'!$D$8:$DT$200,MATCH($B42,'Volume forecast'!$A$8:$A$200,0),MATCH(FO$4,'Volume forecast'!$D$5:$DT$5,0)),0)</f>
        <v>0</v>
      </c>
      <c r="FP42" s="119">
        <f>IFERROR(INDEX('Volume forecast'!$D$8:$DT$200,MATCH($B42,'Volume forecast'!$A$8:$A$200,0),MATCH(FP$4,'Volume forecast'!$D$5:$DT$5,0)),0)</f>
        <v>0</v>
      </c>
      <c r="FQ42" s="119">
        <f>IFERROR(INDEX('Volume forecast'!$D$8:$DT$200,MATCH($B42,'Volume forecast'!$A$8:$A$200,0),MATCH(FQ$4,'Volume forecast'!$D$5:$DT$5,0)),0)</f>
        <v>0</v>
      </c>
      <c r="FR42" s="138">
        <f>IFERROR(INDEX('Volume forecast'!$D$8:$DT$200,MATCH($B42,'Volume forecast'!$A$8:$A$200,0),MATCH(FR$4,'Volume forecast'!$D$5:$DT$5,0)),0)</f>
        <v>0</v>
      </c>
      <c r="FS42" s="83">
        <f t="shared" ref="FS42:FS43" si="25">V42 + AM42 + BD42 + DT42</f>
        <v>0</v>
      </c>
      <c r="FT42" s="82">
        <f t="shared" ref="FT42:FT43" si="26">W42 + AN42 + BE42 + DU42</f>
        <v>0</v>
      </c>
      <c r="FU42" s="82">
        <f t="shared" ref="FU42:FU43" si="27">X42 + AO42 + BF42 + DV42</f>
        <v>0</v>
      </c>
      <c r="FV42" s="82">
        <f t="shared" ref="FV42:FV43" si="28">Y42 + AP42 + BG42 + DW42</f>
        <v>0</v>
      </c>
      <c r="FW42" s="82">
        <f t="shared" ref="FW42:FW43" si="29">Z42 + AQ42 + BH42 + DX42</f>
        <v>0</v>
      </c>
      <c r="FX42" s="82">
        <f t="shared" ref="FX42:FX43" si="30">AA42 + AR42 + BI42 + DY42</f>
        <v>0</v>
      </c>
      <c r="FY42" s="82">
        <f t="shared" ref="FY42:FY43" si="31">AB42 + AS42 + BJ42 + DZ42</f>
        <v>0</v>
      </c>
      <c r="FZ42" s="82">
        <f t="shared" ref="FZ42:FZ43" si="32">AC42 + AT42 + BK42 + EA42</f>
        <v>0</v>
      </c>
      <c r="GA42" s="82">
        <f t="shared" ref="GA42:GA43" si="33">AD42 + AU42 + BL42 + EB42</f>
        <v>0</v>
      </c>
      <c r="GB42" s="82">
        <f t="shared" ref="GB42:GB43" si="34">AE42 + AV42 + BM42 + EC42</f>
        <v>0</v>
      </c>
      <c r="GC42" s="82">
        <f t="shared" ref="GC42:GC43" si="35">AF42 + AW42 + BN42 + ED42</f>
        <v>0</v>
      </c>
      <c r="GD42" s="82">
        <f t="shared" ref="GD42:GD43" si="36">AG42 + AX42 + BO42 + EE42</f>
        <v>0</v>
      </c>
      <c r="GE42" s="82">
        <f t="shared" ref="GE42:GE43" si="37">AH42 + AY42 + BP42 + EF42</f>
        <v>0</v>
      </c>
      <c r="GF42" s="82">
        <f t="shared" ref="GF42:GF43" si="38">AI42 + AZ42 + BQ42 + EG42</f>
        <v>0</v>
      </c>
      <c r="GG42" s="82">
        <f t="shared" ref="GG42:GG43" si="39">AJ42 + BA42 + BR42 + EH42</f>
        <v>0</v>
      </c>
      <c r="GH42" s="82">
        <f t="shared" ref="GH42:GH43" si="40">AK42 + BB42 + BS42 + EI42</f>
        <v>0</v>
      </c>
      <c r="GI42" s="82">
        <f t="shared" ref="GI42:GI43" si="41">AL42 + BC42 + BT42 + EJ42</f>
        <v>0</v>
      </c>
      <c r="GJ42" s="119">
        <f>GJ40+1</f>
        <v>1</v>
      </c>
    </row>
    <row r="43" spans="1:199" s="88" customFormat="1" x14ac:dyDescent="0.25">
      <c r="B43" s="175" t="s">
        <v>143</v>
      </c>
      <c r="C43" s="88" t="s">
        <v>144</v>
      </c>
      <c r="D43" s="176"/>
      <c r="E43" s="119" cm="1">
        <f t="array" ref="E43">IFERROR(SUMPRODUCT(INDEX('Volume forecast'!$D$8:$DT$200,,MATCH(E$4,'Volume forecast'!$D$5:$DT$5,0)),1*('Volume forecast'!$A$8:$A$200=$B43)),0)</f>
        <v>0</v>
      </c>
      <c r="F43" s="119" cm="1">
        <f t="array" ref="F43">IFERROR(SUMPRODUCT(INDEX('Volume forecast'!$D$8:$DT$200,,MATCH(F$4,'Volume forecast'!$D$5:$DT$5,0)),1*('Volume forecast'!$A$8:$A$200=$B43)),0)</f>
        <v>0</v>
      </c>
      <c r="G43" s="119" cm="1">
        <f t="array" ref="G43">IFERROR(SUMPRODUCT(INDEX('Volume forecast'!$D$8:$DT$200,,MATCH(G$4,'Volume forecast'!$D$5:$DT$5,0)),1*('Volume forecast'!$A$8:$A$200=$B43)),0)</f>
        <v>0</v>
      </c>
      <c r="H43" s="119" cm="1">
        <f t="array" ref="H43">IFERROR(SUMPRODUCT(INDEX('Volume forecast'!$D$8:$DT$200,,MATCH(H$4,'Volume forecast'!$D$5:$DT$5,0)),1*('Volume forecast'!$A$8:$A$200=$B43)),0)</f>
        <v>0</v>
      </c>
      <c r="I43" s="119" cm="1">
        <f t="array" ref="I43">IFERROR(SUMPRODUCT(INDEX('Volume forecast'!$D$8:$DT$200,,MATCH(I$4,'Volume forecast'!$D$5:$DT$5,0)),1*('Volume forecast'!$A$8:$A$200=$B43)),0)</f>
        <v>0</v>
      </c>
      <c r="J43" s="119" cm="1">
        <f t="array" ref="J43">IFERROR(SUMPRODUCT(INDEX('Volume forecast'!$D$8:$DT$200,,MATCH(J$4,'Volume forecast'!$D$5:$DT$5,0)),1*('Volume forecast'!$A$8:$A$200=$B43)),0)</f>
        <v>0</v>
      </c>
      <c r="K43" s="119" cm="1">
        <f t="array" ref="K43">IFERROR(SUMPRODUCT(INDEX('Volume forecast'!$D$8:$DT$200,,MATCH(K$4,'Volume forecast'!$D$5:$DT$5,0)),1*('Volume forecast'!$A$8:$A$200=$B43)),0)</f>
        <v>0</v>
      </c>
      <c r="L43" s="119" cm="1">
        <f t="array" ref="L43">IFERROR(SUMPRODUCT(INDEX('Volume forecast'!$D$8:$DT$200,,MATCH(L$4,'Volume forecast'!$D$5:$DT$5,0)),1*('Volume forecast'!$A$8:$A$200=$B43)),0)</f>
        <v>0</v>
      </c>
      <c r="M43" s="119" cm="1">
        <f t="array" ref="M43">IFERROR(SUMPRODUCT(INDEX('Volume forecast'!$D$8:$DT$200,,MATCH(M$4,'Volume forecast'!$D$5:$DT$5,0)),1*('Volume forecast'!$A$8:$A$200=$B43)),0)</f>
        <v>0</v>
      </c>
      <c r="N43" s="119" cm="1">
        <f t="array" ref="N43">IFERROR(SUMPRODUCT(INDEX('Volume forecast'!$D$8:$DT$200,,MATCH(N$4,'Volume forecast'!$D$5:$DT$5,0)),1*('Volume forecast'!$A$8:$A$200=$B43)),0)</f>
        <v>0</v>
      </c>
      <c r="O43" s="119" cm="1">
        <f t="array" ref="O43">IFERROR(SUMPRODUCT(INDEX('Volume forecast'!$D$8:$DT$200,,MATCH(O$4,'Volume forecast'!$D$5:$DT$5,0)),1*('Volume forecast'!$A$8:$A$200=$B43)),0)</f>
        <v>0</v>
      </c>
      <c r="P43" s="119" cm="1">
        <f t="array" ref="P43">IFERROR(SUMPRODUCT(INDEX('Volume forecast'!$D$8:$DT$200,,MATCH(P$4,'Volume forecast'!$D$5:$DT$5,0)),1*('Volume forecast'!$A$8:$A$200=$B43)),0)</f>
        <v>0</v>
      </c>
      <c r="Q43" s="119" cm="1">
        <f t="array" ref="Q43">IFERROR(SUMPRODUCT(INDEX('Volume forecast'!$D$8:$DT$200,,MATCH(Q$4,'Volume forecast'!$D$5:$DT$5,0)),1*('Volume forecast'!$A$8:$A$200=$B43)),0)</f>
        <v>3</v>
      </c>
      <c r="R43" s="119" cm="1">
        <f t="array" ref="R43">IFERROR(SUMPRODUCT(INDEX('Volume forecast'!$D$8:$DT$200,,MATCH(R$4,'Volume forecast'!$D$5:$DT$5,0)),1*('Volume forecast'!$A$8:$A$200=$B43)),0)</f>
        <v>3</v>
      </c>
      <c r="S43" s="119" cm="1">
        <f t="array" ref="S43">IFERROR(SUMPRODUCT(INDEX('Volume forecast'!$D$8:$DT$200,,MATCH(S$4,'Volume forecast'!$D$5:$DT$5,0)),1*('Volume forecast'!$A$8:$A$200=$B43)),0)</f>
        <v>3</v>
      </c>
      <c r="T43" s="119" cm="1">
        <f t="array" ref="T43">IFERROR(SUMPRODUCT(INDEX('Volume forecast'!$D$8:$DT$200,,MATCH(T$4,'Volume forecast'!$D$5:$DT$5,0)),1*('Volume forecast'!$A$8:$A$200=$B43)),0)</f>
        <v>3</v>
      </c>
      <c r="U43" s="138" cm="1">
        <f t="array" ref="U43">IFERROR(SUMPRODUCT(INDEX('Volume forecast'!$D$8:$DT$200,,MATCH(U$4,'Volume forecast'!$D$5:$DT$5,0)),1*('Volume forecast'!$A$8:$A$200=$B43)),0)</f>
        <v>3</v>
      </c>
      <c r="V43" s="120" cm="1">
        <f t="array" ref="V43">IFERROR(SUMPRODUCT(INDEX('Volume forecast'!$D$8:$DT$200,,MATCH(V$4,'Volume forecast'!$D$5:$DT$5,0)),1*('Volume forecast'!$A$8:$A$200=$B43)),0)</f>
        <v>0</v>
      </c>
      <c r="W43" s="119" cm="1">
        <f t="array" ref="W43">IFERROR(SUMPRODUCT(INDEX('Volume forecast'!$D$8:$DT$200,,MATCH(W$4,'Volume forecast'!$D$5:$DT$5,0)),1*('Volume forecast'!$A$8:$A$200=$B43)),0)</f>
        <v>0</v>
      </c>
      <c r="X43" s="119" cm="1">
        <f t="array" ref="X43">IFERROR(SUMPRODUCT(INDEX('Volume forecast'!$D$8:$DT$200,,MATCH(X$4,'Volume forecast'!$D$5:$DT$5,0)),1*('Volume forecast'!$A$8:$A$200=$B43)),0)</f>
        <v>0</v>
      </c>
      <c r="Y43" s="119" cm="1">
        <f t="array" ref="Y43">IFERROR(SUMPRODUCT(INDEX('Volume forecast'!$D$8:$DT$200,,MATCH(Y$4,'Volume forecast'!$D$5:$DT$5,0)),1*('Volume forecast'!$A$8:$A$200=$B43)),0)</f>
        <v>0</v>
      </c>
      <c r="Z43" s="119" cm="1">
        <f t="array" ref="Z43">IFERROR(SUMPRODUCT(INDEX('Volume forecast'!$D$8:$DT$200,,MATCH(Z$4,'Volume forecast'!$D$5:$DT$5,0)),1*('Volume forecast'!$A$8:$A$200=$B43)),0)</f>
        <v>0</v>
      </c>
      <c r="AA43" s="119" cm="1">
        <f t="array" ref="AA43">IFERROR(SUMPRODUCT(INDEX('Volume forecast'!$D$8:$DT$200,,MATCH(AA$4,'Volume forecast'!$D$5:$DT$5,0)),1*('Volume forecast'!$A$8:$A$200=$B43)),0)</f>
        <v>0</v>
      </c>
      <c r="AB43" s="119" cm="1">
        <f t="array" ref="AB43">IFERROR(SUMPRODUCT(INDEX('Volume forecast'!$D$8:$DT$200,,MATCH(AB$4,'Volume forecast'!$D$5:$DT$5,0)),1*('Volume forecast'!$A$8:$A$200=$B43)),0)</f>
        <v>0</v>
      </c>
      <c r="AC43" s="119" cm="1">
        <f t="array" ref="AC43">IFERROR(SUMPRODUCT(INDEX('Volume forecast'!$D$8:$DT$200,,MATCH(AC$4,'Volume forecast'!$D$5:$DT$5,0)),1*('Volume forecast'!$A$8:$A$200=$B43)),0)</f>
        <v>0</v>
      </c>
      <c r="AD43" s="119" cm="1">
        <f t="array" ref="AD43">IFERROR(SUMPRODUCT(INDEX('Volume forecast'!$D$8:$DT$200,,MATCH(AD$4,'Volume forecast'!$D$5:$DT$5,0)),1*('Volume forecast'!$A$8:$A$200=$B43)),0)</f>
        <v>0</v>
      </c>
      <c r="AE43" s="119" cm="1">
        <f t="array" ref="AE43">IFERROR(SUMPRODUCT(INDEX('Volume forecast'!$D$8:$DT$200,,MATCH(AE$4,'Volume forecast'!$D$5:$DT$5,0)),1*('Volume forecast'!$A$8:$A$200=$B43)),0)</f>
        <v>0</v>
      </c>
      <c r="AF43" s="119" cm="1">
        <f t="array" ref="AF43">IFERROR(SUMPRODUCT(INDEX('Volume forecast'!$D$8:$DT$200,,MATCH(AF$4,'Volume forecast'!$D$5:$DT$5,0)),1*('Volume forecast'!$A$8:$A$200=$B43)),0)</f>
        <v>0</v>
      </c>
      <c r="AG43" s="119" cm="1">
        <f t="array" ref="AG43">IFERROR(SUMPRODUCT(INDEX('Volume forecast'!$D$8:$DT$200,,MATCH(AG$4,'Volume forecast'!$D$5:$DT$5,0)),1*('Volume forecast'!$A$8:$A$200=$B43)),0)</f>
        <v>0</v>
      </c>
      <c r="AH43" s="119" cm="1">
        <f t="array" ref="AH43">IFERROR(SUMPRODUCT(INDEX('Volume forecast'!$D$8:$DT$200,,MATCH(AH$4,'Volume forecast'!$D$5:$DT$5,0)),1*('Volume forecast'!$A$8:$A$200=$B43)),0)</f>
        <v>42520.100258965518</v>
      </c>
      <c r="AI43" s="119" cm="1">
        <f t="array" ref="AI43">IFERROR(SUMPRODUCT(INDEX('Volume forecast'!$D$8:$DT$200,,MATCH(AI$4,'Volume forecast'!$D$5:$DT$5,0)),1*('Volume forecast'!$A$8:$A$200=$B43)),0)</f>
        <v>42520.100258965518</v>
      </c>
      <c r="AJ43" s="119" cm="1">
        <f t="array" ref="AJ43">IFERROR(SUMPRODUCT(INDEX('Volume forecast'!$D$8:$DT$200,,MATCH(AJ$4,'Volume forecast'!$D$5:$DT$5,0)),1*('Volume forecast'!$A$8:$A$200=$B43)),0)</f>
        <v>42520.100258965518</v>
      </c>
      <c r="AK43" s="119" cm="1">
        <f t="array" ref="AK43">IFERROR(SUMPRODUCT(INDEX('Volume forecast'!$D$8:$DT$200,,MATCH(AK$4,'Volume forecast'!$D$5:$DT$5,0)),1*('Volume forecast'!$A$8:$A$200=$B43)),0)</f>
        <v>42520.100258965518</v>
      </c>
      <c r="AL43" s="138" cm="1">
        <f t="array" ref="AL43">IFERROR(SUMPRODUCT(INDEX('Volume forecast'!$D$8:$DT$200,,MATCH(AL$4,'Volume forecast'!$D$5:$DT$5,0)),1*('Volume forecast'!$A$8:$A$200=$B43)),0)</f>
        <v>42520.100258965518</v>
      </c>
      <c r="AM43" s="120" cm="1">
        <f t="array" ref="AM43">IFERROR(SUMPRODUCT(INDEX('Volume forecast'!$D$8:$DT$200,,MATCH(AM$4,'Volume forecast'!$D$5:$DT$5,0)),1*('Volume forecast'!$A$8:$A$200=$B43)),0)</f>
        <v>0</v>
      </c>
      <c r="AN43" s="119" cm="1">
        <f t="array" ref="AN43">IFERROR(SUMPRODUCT(INDEX('Volume forecast'!$D$8:$DT$200,,MATCH(AN$4,'Volume forecast'!$D$5:$DT$5,0)),1*('Volume forecast'!$A$8:$A$200=$B43)),0)</f>
        <v>0</v>
      </c>
      <c r="AO43" s="119" cm="1">
        <f t="array" ref="AO43">IFERROR(SUMPRODUCT(INDEX('Volume forecast'!$D$8:$DT$200,,MATCH(AO$4,'Volume forecast'!$D$5:$DT$5,0)),1*('Volume forecast'!$A$8:$A$200=$B43)),0)</f>
        <v>0</v>
      </c>
      <c r="AP43" s="119" cm="1">
        <f t="array" ref="AP43">IFERROR(SUMPRODUCT(INDEX('Volume forecast'!$D$8:$DT$200,,MATCH(AP$4,'Volume forecast'!$D$5:$DT$5,0)),1*('Volume forecast'!$A$8:$A$200=$B43)),0)</f>
        <v>0</v>
      </c>
      <c r="AQ43" s="119" cm="1">
        <f t="array" ref="AQ43">IFERROR(SUMPRODUCT(INDEX('Volume forecast'!$D$8:$DT$200,,MATCH(AQ$4,'Volume forecast'!$D$5:$DT$5,0)),1*('Volume forecast'!$A$8:$A$200=$B43)),0)</f>
        <v>0</v>
      </c>
      <c r="AR43" s="119" cm="1">
        <f t="array" ref="AR43">IFERROR(SUMPRODUCT(INDEX('Volume forecast'!$D$8:$DT$200,,MATCH(AR$4,'Volume forecast'!$D$5:$DT$5,0)),1*('Volume forecast'!$A$8:$A$200=$B43)),0)</f>
        <v>0</v>
      </c>
      <c r="AS43" s="119" cm="1">
        <f t="array" ref="AS43">IFERROR(SUMPRODUCT(INDEX('Volume forecast'!$D$8:$DT$200,,MATCH(AS$4,'Volume forecast'!$D$5:$DT$5,0)),1*('Volume forecast'!$A$8:$A$200=$B43)),0)</f>
        <v>0</v>
      </c>
      <c r="AT43" s="119" cm="1">
        <f t="array" ref="AT43">IFERROR(SUMPRODUCT(INDEX('Volume forecast'!$D$8:$DT$200,,MATCH(AT$4,'Volume forecast'!$D$5:$DT$5,0)),1*('Volume forecast'!$A$8:$A$200=$B43)),0)</f>
        <v>0</v>
      </c>
      <c r="AU43" s="119" cm="1">
        <f t="array" ref="AU43">IFERROR(SUMPRODUCT(INDEX('Volume forecast'!$D$8:$DT$200,,MATCH(AU$4,'Volume forecast'!$D$5:$DT$5,0)),1*('Volume forecast'!$A$8:$A$200=$B43)),0)</f>
        <v>0</v>
      </c>
      <c r="AV43" s="119" cm="1">
        <f t="array" ref="AV43">IFERROR(SUMPRODUCT(INDEX('Volume forecast'!$D$8:$DT$200,,MATCH(AV$4,'Volume forecast'!$D$5:$DT$5,0)),1*('Volume forecast'!$A$8:$A$200=$B43)),0)</f>
        <v>0</v>
      </c>
      <c r="AW43" s="119" cm="1">
        <f t="array" ref="AW43">IFERROR(SUMPRODUCT(INDEX('Volume forecast'!$D$8:$DT$200,,MATCH(AW$4,'Volume forecast'!$D$5:$DT$5,0)),1*('Volume forecast'!$A$8:$A$200=$B43)),0)</f>
        <v>0</v>
      </c>
      <c r="AX43" s="119" cm="1">
        <f t="array" ref="AX43">IFERROR(SUMPRODUCT(INDEX('Volume forecast'!$D$8:$DT$200,,MATCH(AX$4,'Volume forecast'!$D$5:$DT$5,0)),1*('Volume forecast'!$A$8:$A$200=$B43)),0)</f>
        <v>0</v>
      </c>
      <c r="AY43" s="119" cm="1">
        <f t="array" ref="AY43">IFERROR(SUMPRODUCT(INDEX('Volume forecast'!$D$8:$DT$200,,MATCH(AY$4,'Volume forecast'!$D$5:$DT$5,0)),1*('Volume forecast'!$A$8:$A$200=$B43)),0)</f>
        <v>115345.18214455745</v>
      </c>
      <c r="AZ43" s="119" cm="1">
        <f t="array" ref="AZ43">IFERROR(SUMPRODUCT(INDEX('Volume forecast'!$D$8:$DT$200,,MATCH(AZ$4,'Volume forecast'!$D$5:$DT$5,0)),1*('Volume forecast'!$A$8:$A$200=$B43)),0)</f>
        <v>115345.18214455745</v>
      </c>
      <c r="BA43" s="119" cm="1">
        <f t="array" ref="BA43">IFERROR(SUMPRODUCT(INDEX('Volume forecast'!$D$8:$DT$200,,MATCH(BA$4,'Volume forecast'!$D$5:$DT$5,0)),1*('Volume forecast'!$A$8:$A$200=$B43)),0)</f>
        <v>115345.18214455745</v>
      </c>
      <c r="BB43" s="119" cm="1">
        <f t="array" ref="BB43">IFERROR(SUMPRODUCT(INDEX('Volume forecast'!$D$8:$DT$200,,MATCH(BB$4,'Volume forecast'!$D$5:$DT$5,0)),1*('Volume forecast'!$A$8:$A$200=$B43)),0)</f>
        <v>115345.18214455745</v>
      </c>
      <c r="BC43" s="138" cm="1">
        <f t="array" ref="BC43">IFERROR(SUMPRODUCT(INDEX('Volume forecast'!$D$8:$DT$200,,MATCH(BC$4,'Volume forecast'!$D$5:$DT$5,0)),1*('Volume forecast'!$A$8:$A$200=$B43)),0)</f>
        <v>115345.18214455745</v>
      </c>
      <c r="BD43" s="120" cm="1">
        <f t="array" ref="BD43">IFERROR(SUMPRODUCT(INDEX('Volume forecast'!$D$8:$DT$200,,MATCH(BD$4,'Volume forecast'!$D$5:$DT$5,0)),1*('Volume forecast'!$A$8:$A$200=$B43)),0)</f>
        <v>0</v>
      </c>
      <c r="BE43" s="119" cm="1">
        <f t="array" ref="BE43">IFERROR(SUMPRODUCT(INDEX('Volume forecast'!$D$8:$DT$200,,MATCH(BE$4,'Volume forecast'!$D$5:$DT$5,0)),1*('Volume forecast'!$A$8:$A$200=$B43)),0)</f>
        <v>0</v>
      </c>
      <c r="BF43" s="119" cm="1">
        <f t="array" ref="BF43">IFERROR(SUMPRODUCT(INDEX('Volume forecast'!$D$8:$DT$200,,MATCH(BF$4,'Volume forecast'!$D$5:$DT$5,0)),1*('Volume forecast'!$A$8:$A$200=$B43)),0)</f>
        <v>0</v>
      </c>
      <c r="BG43" s="119" cm="1">
        <f t="array" ref="BG43">IFERROR(SUMPRODUCT(INDEX('Volume forecast'!$D$8:$DT$200,,MATCH(BG$4,'Volume forecast'!$D$5:$DT$5,0)),1*('Volume forecast'!$A$8:$A$200=$B43)),0)</f>
        <v>0</v>
      </c>
      <c r="BH43" s="119" cm="1">
        <f t="array" ref="BH43">IFERROR(SUMPRODUCT(INDEX('Volume forecast'!$D$8:$DT$200,,MATCH(BH$4,'Volume forecast'!$D$5:$DT$5,0)),1*('Volume forecast'!$A$8:$A$200=$B43)),0)</f>
        <v>0</v>
      </c>
      <c r="BI43" s="119" cm="1">
        <f t="array" ref="BI43">IFERROR(SUMPRODUCT(INDEX('Volume forecast'!$D$8:$DT$200,,MATCH(BI$4,'Volume forecast'!$D$5:$DT$5,0)),1*('Volume forecast'!$A$8:$A$200=$B43)),0)</f>
        <v>0</v>
      </c>
      <c r="BJ43" s="119" cm="1">
        <f t="array" ref="BJ43">IFERROR(SUMPRODUCT(INDEX('Volume forecast'!$D$8:$DT$200,,MATCH(BJ$4,'Volume forecast'!$D$5:$DT$5,0)),1*('Volume forecast'!$A$8:$A$200=$B43)),0)</f>
        <v>0</v>
      </c>
      <c r="BK43" s="119" cm="1">
        <f t="array" ref="BK43">IFERROR(SUMPRODUCT(INDEX('Volume forecast'!$D$8:$DT$200,,MATCH(BK$4,'Volume forecast'!$D$5:$DT$5,0)),1*('Volume forecast'!$A$8:$A$200=$B43)),0)</f>
        <v>0</v>
      </c>
      <c r="BL43" s="119" cm="1">
        <f t="array" ref="BL43">IFERROR(SUMPRODUCT(INDEX('Volume forecast'!$D$8:$DT$200,,MATCH(BL$4,'Volume forecast'!$D$5:$DT$5,0)),1*('Volume forecast'!$A$8:$A$200=$B43)),0)</f>
        <v>0</v>
      </c>
      <c r="BM43" s="119" cm="1">
        <f t="array" ref="BM43">IFERROR(SUMPRODUCT(INDEX('Volume forecast'!$D$8:$DT$200,,MATCH(BM$4,'Volume forecast'!$D$5:$DT$5,0)),1*('Volume forecast'!$A$8:$A$200=$B43)),0)</f>
        <v>0</v>
      </c>
      <c r="BN43" s="119" cm="1">
        <f t="array" ref="BN43">IFERROR(SUMPRODUCT(INDEX('Volume forecast'!$D$8:$DT$200,,MATCH(BN$4,'Volume forecast'!$D$5:$DT$5,0)),1*('Volume forecast'!$A$8:$A$200=$B43)),0)</f>
        <v>0</v>
      </c>
      <c r="BO43" s="119" cm="1">
        <f t="array" ref="BO43">IFERROR(SUMPRODUCT(INDEX('Volume forecast'!$D$8:$DT$200,,MATCH(BO$4,'Volume forecast'!$D$5:$DT$5,0)),1*('Volume forecast'!$A$8:$A$200=$B43)),0)</f>
        <v>0</v>
      </c>
      <c r="BP43" s="119" cm="1">
        <f t="array" ref="BP43">IFERROR(SUMPRODUCT(INDEX('Volume forecast'!$D$8:$DT$200,,MATCH(BP$4,'Volume forecast'!$D$5:$DT$5,0)),1*('Volume forecast'!$A$8:$A$200=$B43)),0)</f>
        <v>211145.72529960208</v>
      </c>
      <c r="BQ43" s="119" cm="1">
        <f t="array" ref="BQ43">IFERROR(SUMPRODUCT(INDEX('Volume forecast'!$D$8:$DT$200,,MATCH(BQ$4,'Volume forecast'!$D$5:$DT$5,0)),1*('Volume forecast'!$A$8:$A$200=$B43)),0)</f>
        <v>211145.72529960208</v>
      </c>
      <c r="BR43" s="119" cm="1">
        <f t="array" ref="BR43">IFERROR(SUMPRODUCT(INDEX('Volume forecast'!$D$8:$DT$200,,MATCH(BR$4,'Volume forecast'!$D$5:$DT$5,0)),1*('Volume forecast'!$A$8:$A$200=$B43)),0)</f>
        <v>211145.72529960208</v>
      </c>
      <c r="BS43" s="119" cm="1">
        <f t="array" ref="BS43">IFERROR(SUMPRODUCT(INDEX('Volume forecast'!$D$8:$DT$200,,MATCH(BS$4,'Volume forecast'!$D$5:$DT$5,0)),1*('Volume forecast'!$A$8:$A$200=$B43)),0)</f>
        <v>211145.72529960208</v>
      </c>
      <c r="BT43" s="138" cm="1">
        <f t="array" ref="BT43">IFERROR(SUMPRODUCT(INDEX('Volume forecast'!$D$8:$DT$200,,MATCH(BT$4,'Volume forecast'!$D$5:$DT$5,0)),1*('Volume forecast'!$A$8:$A$200=$B43)),0)</f>
        <v>211145.72529960208</v>
      </c>
      <c r="BU43" s="120" cm="1">
        <f t="array" ref="BU43">IFERROR(SUMPRODUCT(INDEX('Volume forecast'!$D$8:$DT$200,,MATCH(BU$4,'Volume forecast'!$D$5:$DT$5,0)),1*('Volume forecast'!$A$8:$A$200=$B43)),0)</f>
        <v>0</v>
      </c>
      <c r="BV43" s="119" cm="1">
        <f t="array" ref="BV43">IFERROR(SUMPRODUCT(INDEX('Volume forecast'!$D$8:$DT$200,,MATCH(BV$4,'Volume forecast'!$D$5:$DT$5,0)),1*('Volume forecast'!$A$8:$A$200=$B43)),0)</f>
        <v>0</v>
      </c>
      <c r="BW43" s="119" cm="1">
        <f t="array" ref="BW43">IFERROR(SUMPRODUCT(INDEX('Volume forecast'!$D$8:$DT$200,,MATCH(BW$4,'Volume forecast'!$D$5:$DT$5,0)),1*('Volume forecast'!$A$8:$A$200=$B43)),0)</f>
        <v>0</v>
      </c>
      <c r="BX43" s="119" cm="1">
        <f t="array" ref="BX43">IFERROR(SUMPRODUCT(INDEX('Volume forecast'!$D$8:$DT$200,,MATCH(BX$4,'Volume forecast'!$D$5:$DT$5,0)),1*('Volume forecast'!$A$8:$A$200=$B43)),0)</f>
        <v>0</v>
      </c>
      <c r="BY43" s="119" cm="1">
        <f t="array" ref="BY43">IFERROR(SUMPRODUCT(INDEX('Volume forecast'!$D$8:$DT$200,,MATCH(BY$4,'Volume forecast'!$D$5:$DT$5,0)),1*('Volume forecast'!$A$8:$A$200=$B43)),0)</f>
        <v>0</v>
      </c>
      <c r="BZ43" s="119" cm="1">
        <f t="array" ref="BZ43">IFERROR(SUMPRODUCT(INDEX('Volume forecast'!$D$8:$DT$200,,MATCH(BZ$4,'Volume forecast'!$D$5:$DT$5,0)),1*('Volume forecast'!$A$8:$A$200=$B43)),0)</f>
        <v>0</v>
      </c>
      <c r="CA43" s="119" cm="1">
        <f t="array" ref="CA43">IFERROR(SUMPRODUCT(INDEX('Volume forecast'!$D$8:$DT$200,,MATCH(CA$4,'Volume forecast'!$D$5:$DT$5,0)),1*('Volume forecast'!$A$8:$A$200=$B43)),0)</f>
        <v>0</v>
      </c>
      <c r="CB43" s="119" cm="1">
        <f t="array" ref="CB43">IFERROR(SUMPRODUCT(INDEX('Volume forecast'!$D$8:$DT$200,,MATCH(CB$4,'Volume forecast'!$D$5:$DT$5,0)),1*('Volume forecast'!$A$8:$A$200=$B43)),0)</f>
        <v>0</v>
      </c>
      <c r="CC43" s="119" cm="1">
        <f t="array" ref="CC43">IFERROR(SUMPRODUCT(INDEX('Volume forecast'!$D$8:$DT$200,,MATCH(CC$4,'Volume forecast'!$D$5:$DT$5,0)),1*('Volume forecast'!$A$8:$A$200=$B43)),0)</f>
        <v>0</v>
      </c>
      <c r="CD43" s="119" cm="1">
        <f t="array" ref="CD43">IFERROR(SUMPRODUCT(INDEX('Volume forecast'!$D$8:$DT$200,,MATCH(CD$4,'Volume forecast'!$D$5:$DT$5,0)),1*('Volume forecast'!$A$8:$A$200=$B43)),0)</f>
        <v>0</v>
      </c>
      <c r="CE43" s="119" cm="1">
        <f t="array" ref="CE43">IFERROR(SUMPRODUCT(INDEX('Volume forecast'!$D$8:$DT$200,,MATCH(CE$4,'Volume forecast'!$D$5:$DT$5,0)),1*('Volume forecast'!$A$8:$A$200=$B43)),0)</f>
        <v>0</v>
      </c>
      <c r="CF43" s="119" cm="1">
        <f t="array" ref="CF43">IFERROR(SUMPRODUCT(INDEX('Volume forecast'!$D$8:$DT$200,,MATCH(CF$4,'Volume forecast'!$D$5:$DT$5,0)),1*('Volume forecast'!$A$8:$A$200=$B43)),0)</f>
        <v>0</v>
      </c>
      <c r="CG43" s="119" cm="1">
        <f t="array" ref="CG43">IFERROR(SUMPRODUCT(INDEX('Volume forecast'!$D$8:$DT$200,,MATCH(CG$4,'Volume forecast'!$D$5:$DT$5,0)),1*('Volume forecast'!$A$8:$A$200=$B43)),0)</f>
        <v>1056948</v>
      </c>
      <c r="CH43" s="119" cm="1">
        <f t="array" ref="CH43">IFERROR(SUMPRODUCT(INDEX('Volume forecast'!$D$8:$DT$200,,MATCH(CH$4,'Volume forecast'!$D$5:$DT$5,0)),1*('Volume forecast'!$A$8:$A$200=$B43)),0)</f>
        <v>1056948</v>
      </c>
      <c r="CI43" s="119" cm="1">
        <f t="array" ref="CI43">IFERROR(SUMPRODUCT(INDEX('Volume forecast'!$D$8:$DT$200,,MATCH(CI$4,'Volume forecast'!$D$5:$DT$5,0)),1*('Volume forecast'!$A$8:$A$200=$B43)),0)</f>
        <v>1056948</v>
      </c>
      <c r="CJ43" s="119" cm="1">
        <f t="array" ref="CJ43">IFERROR(SUMPRODUCT(INDEX('Volume forecast'!$D$8:$DT$200,,MATCH(CJ$4,'Volume forecast'!$D$5:$DT$5,0)),1*('Volume forecast'!$A$8:$A$200=$B43)),0)</f>
        <v>1056948</v>
      </c>
      <c r="CK43" s="138" cm="1">
        <f t="array" ref="CK43">IFERROR(SUMPRODUCT(INDEX('Volume forecast'!$D$8:$DT$200,,MATCH(CK$4,'Volume forecast'!$D$5:$DT$5,0)),1*('Volume forecast'!$A$8:$A$200=$B43)),0)</f>
        <v>1056948</v>
      </c>
      <c r="CL43" s="120" cm="1">
        <f t="array" ref="CL43">IFERROR(SUMPRODUCT(INDEX('Volume forecast'!$D$8:$DT$200,,MATCH(CL$4,'Volume forecast'!$D$5:$DT$5,0)),1*('Volume forecast'!$A$8:$A$200=$B43)),0)</f>
        <v>0</v>
      </c>
      <c r="CM43" s="119" cm="1">
        <f t="array" ref="CM43">IFERROR(SUMPRODUCT(INDEX('Volume forecast'!$D$8:$DT$200,,MATCH(CM$4,'Volume forecast'!$D$5:$DT$5,0)),1*('Volume forecast'!$A$8:$A$200=$B43)),0)</f>
        <v>0</v>
      </c>
      <c r="CN43" s="119" cm="1">
        <f t="array" ref="CN43">IFERROR(SUMPRODUCT(INDEX('Volume forecast'!$D$8:$DT$200,,MATCH(CN$4,'Volume forecast'!$D$5:$DT$5,0)),1*('Volume forecast'!$A$8:$A$200=$B43)),0)</f>
        <v>0</v>
      </c>
      <c r="CO43" s="119" cm="1">
        <f t="array" ref="CO43">IFERROR(SUMPRODUCT(INDEX('Volume forecast'!$D$8:$DT$200,,MATCH(CO$4,'Volume forecast'!$D$5:$DT$5,0)),1*('Volume forecast'!$A$8:$A$200=$B43)),0)</f>
        <v>0</v>
      </c>
      <c r="CP43" s="119" cm="1">
        <f t="array" ref="CP43">IFERROR(SUMPRODUCT(INDEX('Volume forecast'!$D$8:$DT$200,,MATCH(CP$4,'Volume forecast'!$D$5:$DT$5,0)),1*('Volume forecast'!$A$8:$A$200=$B43)),0)</f>
        <v>0</v>
      </c>
      <c r="CQ43" s="119" cm="1">
        <f t="array" ref="CQ43">IFERROR(SUMPRODUCT(INDEX('Volume forecast'!$D$8:$DT$200,,MATCH(CQ$4,'Volume forecast'!$D$5:$DT$5,0)),1*('Volume forecast'!$A$8:$A$200=$B43)),0)</f>
        <v>0</v>
      </c>
      <c r="CR43" s="119" cm="1">
        <f t="array" ref="CR43">IFERROR(SUMPRODUCT(INDEX('Volume forecast'!$D$8:$DT$200,,MATCH(CR$4,'Volume forecast'!$D$5:$DT$5,0)),1*('Volume forecast'!$A$8:$A$200=$B43)),0)</f>
        <v>0</v>
      </c>
      <c r="CS43" s="119" cm="1">
        <f t="array" ref="CS43">IFERROR(SUMPRODUCT(INDEX('Volume forecast'!$D$8:$DT$200,,MATCH(CS$4,'Volume forecast'!$D$5:$DT$5,0)),1*('Volume forecast'!$A$8:$A$200=$B43)),0)</f>
        <v>0</v>
      </c>
      <c r="CT43" s="119" cm="1">
        <f t="array" ref="CT43">IFERROR(SUMPRODUCT(INDEX('Volume forecast'!$D$8:$DT$200,,MATCH(CT$4,'Volume forecast'!$D$5:$DT$5,0)),1*('Volume forecast'!$A$8:$A$200=$B43)),0)</f>
        <v>0</v>
      </c>
      <c r="CU43" s="119" cm="1">
        <f t="array" ref="CU43">IFERROR(SUMPRODUCT(INDEX('Volume forecast'!$D$8:$DT$200,,MATCH(CU$4,'Volume forecast'!$D$5:$DT$5,0)),1*('Volume forecast'!$A$8:$A$200=$B43)),0)</f>
        <v>0</v>
      </c>
      <c r="CV43" s="119" cm="1">
        <f t="array" ref="CV43">IFERROR(SUMPRODUCT(INDEX('Volume forecast'!$D$8:$DT$200,,MATCH(CV$4,'Volume forecast'!$D$5:$DT$5,0)),1*('Volume forecast'!$A$8:$A$200=$B43)),0)</f>
        <v>0</v>
      </c>
      <c r="CW43" s="119" cm="1">
        <f t="array" ref="CW43">IFERROR(SUMPRODUCT(INDEX('Volume forecast'!$D$8:$DT$200,,MATCH(CW$4,'Volume forecast'!$D$5:$DT$5,0)),1*('Volume forecast'!$A$8:$A$200=$B43)),0)</f>
        <v>0</v>
      </c>
      <c r="CX43" s="119" cm="1">
        <f t="array" ref="CX43">IFERROR(SUMPRODUCT(INDEX('Volume forecast'!$D$8:$DT$200,,MATCH(CX$4,'Volume forecast'!$D$5:$DT$5,0)),1*('Volume forecast'!$A$8:$A$200=$B43)),0)</f>
        <v>0</v>
      </c>
      <c r="CY43" s="119" cm="1">
        <f t="array" ref="CY43">IFERROR(SUMPRODUCT(INDEX('Volume forecast'!$D$8:$DT$200,,MATCH(CY$4,'Volume forecast'!$D$5:$DT$5,0)),1*('Volume forecast'!$A$8:$A$200=$B43)),0)</f>
        <v>0</v>
      </c>
      <c r="CZ43" s="119" cm="1">
        <f t="array" ref="CZ43">IFERROR(SUMPRODUCT(INDEX('Volume forecast'!$D$8:$DT$200,,MATCH(CZ$4,'Volume forecast'!$D$5:$DT$5,0)),1*('Volume forecast'!$A$8:$A$200=$B43)),0)</f>
        <v>0</v>
      </c>
      <c r="DA43" s="119" cm="1">
        <f t="array" ref="DA43">IFERROR(SUMPRODUCT(INDEX('Volume forecast'!$D$8:$DT$200,,MATCH(DA$4,'Volume forecast'!$D$5:$DT$5,0)),1*('Volume forecast'!$A$8:$A$200=$B43)),0)</f>
        <v>0</v>
      </c>
      <c r="DB43" s="138" cm="1">
        <f t="array" ref="DB43">IFERROR(SUMPRODUCT(INDEX('Volume forecast'!$D$8:$DT$200,,MATCH(DB$4,'Volume forecast'!$D$5:$DT$5,0)),1*('Volume forecast'!$A$8:$A$200=$B43)),0)</f>
        <v>0</v>
      </c>
      <c r="DC43" s="120" cm="1">
        <f t="array" ref="DC43">IFERROR(SUMPRODUCT(INDEX('Volume forecast'!$D$8:$DT$200,,MATCH(DC$4,'Volume forecast'!$D$5:$DT$5,0)),1*('Volume forecast'!$A$8:$A$200=$B43)),0)</f>
        <v>0</v>
      </c>
      <c r="DD43" s="119" cm="1">
        <f t="array" ref="DD43">IFERROR(SUMPRODUCT(INDEX('Volume forecast'!$D$8:$DT$200,,MATCH(DD$4,'Volume forecast'!$D$5:$DT$5,0)),1*('Volume forecast'!$A$8:$A$200=$B43)),0)</f>
        <v>0</v>
      </c>
      <c r="DE43" s="119" cm="1">
        <f t="array" ref="DE43">IFERROR(SUMPRODUCT(INDEX('Volume forecast'!$D$8:$DT$200,,MATCH(DE$4,'Volume forecast'!$D$5:$DT$5,0)),1*('Volume forecast'!$A$8:$A$200=$B43)),0)</f>
        <v>0</v>
      </c>
      <c r="DF43" s="119" cm="1">
        <f t="array" ref="DF43">IFERROR(SUMPRODUCT(INDEX('Volume forecast'!$D$8:$DT$200,,MATCH(DF$4,'Volume forecast'!$D$5:$DT$5,0)),1*('Volume forecast'!$A$8:$A$200=$B43)),0)</f>
        <v>0</v>
      </c>
      <c r="DG43" s="119" cm="1">
        <f t="array" ref="DG43">IFERROR(SUMPRODUCT(INDEX('Volume forecast'!$D$8:$DT$200,,MATCH(DG$4,'Volume forecast'!$D$5:$DT$5,0)),1*('Volume forecast'!$A$8:$A$200=$B43)),0)</f>
        <v>0</v>
      </c>
      <c r="DH43" s="119" cm="1">
        <f t="array" ref="DH43">IFERROR(SUMPRODUCT(INDEX('Volume forecast'!$D$8:$DT$200,,MATCH(DH$4,'Volume forecast'!$D$5:$DT$5,0)),1*('Volume forecast'!$A$8:$A$200=$B43)),0)</f>
        <v>0</v>
      </c>
      <c r="DI43" s="119" cm="1">
        <f t="array" ref="DI43">IFERROR(SUMPRODUCT(INDEX('Volume forecast'!$D$8:$DT$200,,MATCH(DI$4,'Volume forecast'!$D$5:$DT$5,0)),1*('Volume forecast'!$A$8:$A$200=$B43)),0)</f>
        <v>0</v>
      </c>
      <c r="DJ43" s="119" cm="1">
        <f t="array" ref="DJ43">IFERROR(SUMPRODUCT(INDEX('Volume forecast'!$D$8:$DT$200,,MATCH(DJ$4,'Volume forecast'!$D$5:$DT$5,0)),1*('Volume forecast'!$A$8:$A$200=$B43)),0)</f>
        <v>0</v>
      </c>
      <c r="DK43" s="119" cm="1">
        <f t="array" ref="DK43">IFERROR(SUMPRODUCT(INDEX('Volume forecast'!$D$8:$DT$200,,MATCH(DK$4,'Volume forecast'!$D$5:$DT$5,0)),1*('Volume forecast'!$A$8:$A$200=$B43)),0)</f>
        <v>0</v>
      </c>
      <c r="DL43" s="119" cm="1">
        <f t="array" ref="DL43">IFERROR(SUMPRODUCT(INDEX('Volume forecast'!$D$8:$DT$200,,MATCH(DL$4,'Volume forecast'!$D$5:$DT$5,0)),1*('Volume forecast'!$A$8:$A$200=$B43)),0)</f>
        <v>0</v>
      </c>
      <c r="DM43" s="119" cm="1">
        <f t="array" ref="DM43">IFERROR(SUMPRODUCT(INDEX('Volume forecast'!$D$8:$DT$200,,MATCH(DM$4,'Volume forecast'!$D$5:$DT$5,0)),1*('Volume forecast'!$A$8:$A$200=$B43)),0)</f>
        <v>0</v>
      </c>
      <c r="DN43" s="119" cm="1">
        <f t="array" ref="DN43">IFERROR(SUMPRODUCT(INDEX('Volume forecast'!$D$8:$DT$200,,MATCH(DN$4,'Volume forecast'!$D$5:$DT$5,0)),1*('Volume forecast'!$A$8:$A$200=$B43)),0)</f>
        <v>0</v>
      </c>
      <c r="DO43" s="119" cm="1">
        <f t="array" ref="DO43">IFERROR(SUMPRODUCT(INDEX('Volume forecast'!$D$8:$DT$200,,MATCH(DO$4,'Volume forecast'!$D$5:$DT$5,0)),1*('Volume forecast'!$A$8:$A$200=$B43)),0)</f>
        <v>0</v>
      </c>
      <c r="DP43" s="119" cm="1">
        <f t="array" ref="DP43">IFERROR(SUMPRODUCT(INDEX('Volume forecast'!$D$8:$DT$200,,MATCH(DP$4,'Volume forecast'!$D$5:$DT$5,0)),1*('Volume forecast'!$A$8:$A$200=$B43)),0)</f>
        <v>0</v>
      </c>
      <c r="DQ43" s="119" cm="1">
        <f t="array" ref="DQ43">IFERROR(SUMPRODUCT(INDEX('Volume forecast'!$D$8:$DT$200,,MATCH(DQ$4,'Volume forecast'!$D$5:$DT$5,0)),1*('Volume forecast'!$A$8:$A$200=$B43)),0)</f>
        <v>0</v>
      </c>
      <c r="DR43" s="119" cm="1">
        <f t="array" ref="DR43">IFERROR(SUMPRODUCT(INDEX('Volume forecast'!$D$8:$DT$200,,MATCH(DR$4,'Volume forecast'!$D$5:$DT$5,0)),1*('Volume forecast'!$A$8:$A$200=$B43)),0)</f>
        <v>0</v>
      </c>
      <c r="DS43" s="138" cm="1">
        <f t="array" ref="DS43">IFERROR(SUMPRODUCT(INDEX('Volume forecast'!$D$8:$DT$200,,MATCH(DS$4,'Volume forecast'!$D$5:$DT$5,0)),1*('Volume forecast'!$A$8:$A$200=$B43)),0)</f>
        <v>0</v>
      </c>
      <c r="DT43" s="120" cm="1">
        <f t="array" ref="DT43">IFERROR(SUMPRODUCT(INDEX('Volume forecast'!$D$8:$DT$200,,MATCH(DT$4,'Volume forecast'!$D$5:$DT$5,0)),1*('Volume forecast'!$A$8:$A$200=$B43)),0)</f>
        <v>0</v>
      </c>
      <c r="DU43" s="119" cm="1">
        <f t="array" ref="DU43">IFERROR(SUMPRODUCT(INDEX('Volume forecast'!$D$8:$DT$200,,MATCH(DU$4,'Volume forecast'!$D$5:$DT$5,0)),1*('Volume forecast'!$A$8:$A$200=$B43)),0)</f>
        <v>0</v>
      </c>
      <c r="DV43" s="119" cm="1">
        <f t="array" ref="DV43">IFERROR(SUMPRODUCT(INDEX('Volume forecast'!$D$8:$DT$200,,MATCH(DV$4,'Volume forecast'!$D$5:$DT$5,0)),1*('Volume forecast'!$A$8:$A$200=$B43)),0)</f>
        <v>0</v>
      </c>
      <c r="DW43" s="119" cm="1">
        <f t="array" ref="DW43">IFERROR(SUMPRODUCT(INDEX('Volume forecast'!$D$8:$DT$200,,MATCH(DW$4,'Volume forecast'!$D$5:$DT$5,0)),1*('Volume forecast'!$A$8:$A$200=$B43)),0)</f>
        <v>0</v>
      </c>
      <c r="DX43" s="119" cm="1">
        <f t="array" ref="DX43">IFERROR(SUMPRODUCT(INDEX('Volume forecast'!$D$8:$DT$200,,MATCH(DX$4,'Volume forecast'!$D$5:$DT$5,0)),1*('Volume forecast'!$A$8:$A$200=$B43)),0)</f>
        <v>0</v>
      </c>
      <c r="DY43" s="119" cm="1">
        <f t="array" ref="DY43">IFERROR(SUMPRODUCT(INDEX('Volume forecast'!$D$8:$DT$200,,MATCH(DY$4,'Volume forecast'!$D$5:$DT$5,0)),1*('Volume forecast'!$A$8:$A$200=$B43)),0)</f>
        <v>0</v>
      </c>
      <c r="DZ43" s="119" cm="1">
        <f t="array" ref="DZ43">IFERROR(SUMPRODUCT(INDEX('Volume forecast'!$D$8:$DT$200,,MATCH(DZ$4,'Volume forecast'!$D$5:$DT$5,0)),1*('Volume forecast'!$A$8:$A$200=$B43)),0)</f>
        <v>0</v>
      </c>
      <c r="EA43" s="119" cm="1">
        <f t="array" ref="EA43">IFERROR(SUMPRODUCT(INDEX('Volume forecast'!$D$8:$DT$200,,MATCH(EA$4,'Volume forecast'!$D$5:$DT$5,0)),1*('Volume forecast'!$A$8:$A$200=$B43)),0)</f>
        <v>0</v>
      </c>
      <c r="EB43" s="119" cm="1">
        <f t="array" ref="EB43">IFERROR(SUMPRODUCT(INDEX('Volume forecast'!$D$8:$DT$200,,MATCH(EB$4,'Volume forecast'!$D$5:$DT$5,0)),1*('Volume forecast'!$A$8:$A$200=$B43)),0)</f>
        <v>0</v>
      </c>
      <c r="EC43" s="119" cm="1">
        <f t="array" ref="EC43">IFERROR(SUMPRODUCT(INDEX('Volume forecast'!$D$8:$DT$200,,MATCH(EC$4,'Volume forecast'!$D$5:$DT$5,0)),1*('Volume forecast'!$A$8:$A$200=$B43)),0)</f>
        <v>0</v>
      </c>
      <c r="ED43" s="119" cm="1">
        <f t="array" ref="ED43">IFERROR(SUMPRODUCT(INDEX('Volume forecast'!$D$8:$DT$200,,MATCH(ED$4,'Volume forecast'!$D$5:$DT$5,0)),1*('Volume forecast'!$A$8:$A$200=$B43)),0)</f>
        <v>0</v>
      </c>
      <c r="EE43" s="119" cm="1">
        <f t="array" ref="EE43">IFERROR(SUMPRODUCT(INDEX('Volume forecast'!$D$8:$DT$200,,MATCH(EE$4,'Volume forecast'!$D$5:$DT$5,0)),1*('Volume forecast'!$A$8:$A$200=$B43)),0)</f>
        <v>0</v>
      </c>
      <c r="EF43" s="119" cm="1">
        <f t="array" ref="EF43">IFERROR(SUMPRODUCT(INDEX('Volume forecast'!$D$8:$DT$200,,MATCH(EF$4,'Volume forecast'!$D$5:$DT$5,0)),1*('Volume forecast'!$A$8:$A$200=$B43)),0)</f>
        <v>0</v>
      </c>
      <c r="EG43" s="119" cm="1">
        <f t="array" ref="EG43">IFERROR(SUMPRODUCT(INDEX('Volume forecast'!$D$8:$DT$200,,MATCH(EG$4,'Volume forecast'!$D$5:$DT$5,0)),1*('Volume forecast'!$A$8:$A$200=$B43)),0)</f>
        <v>0</v>
      </c>
      <c r="EH43" s="119" cm="1">
        <f t="array" ref="EH43">IFERROR(SUMPRODUCT(INDEX('Volume forecast'!$D$8:$DT$200,,MATCH(EH$4,'Volume forecast'!$D$5:$DT$5,0)),1*('Volume forecast'!$A$8:$A$200=$B43)),0)</f>
        <v>0</v>
      </c>
      <c r="EI43" s="119" cm="1">
        <f t="array" ref="EI43">IFERROR(SUMPRODUCT(INDEX('Volume forecast'!$D$8:$DT$200,,MATCH(EI$4,'Volume forecast'!$D$5:$DT$5,0)),1*('Volume forecast'!$A$8:$A$200=$B43)),0)</f>
        <v>0</v>
      </c>
      <c r="EJ43" s="138" cm="1">
        <f t="array" ref="EJ43">IFERROR(SUMPRODUCT(INDEX('Volume forecast'!$D$8:$DT$200,,MATCH(EJ$4,'Volume forecast'!$D$5:$DT$5,0)),1*('Volume forecast'!$A$8:$A$200=$B43)),0)</f>
        <v>0</v>
      </c>
      <c r="EK43" s="120" cm="1">
        <f t="array" ref="EK43">IFERROR(SUMPRODUCT(INDEX('Volume forecast'!$D$8:$DT$200,,MATCH(EK$4,'Volume forecast'!$D$5:$DT$5,0)),1*('Volume forecast'!$A$8:$A$200=$B43)),0)</f>
        <v>0</v>
      </c>
      <c r="EL43" s="119" cm="1">
        <f t="array" ref="EL43">IFERROR(SUMPRODUCT(INDEX('Volume forecast'!$D$8:$DT$200,,MATCH(EL$4,'Volume forecast'!$D$5:$DT$5,0)),1*('Volume forecast'!$A$8:$A$200=$B43)),0)</f>
        <v>0</v>
      </c>
      <c r="EM43" s="119" cm="1">
        <f t="array" ref="EM43">IFERROR(SUMPRODUCT(INDEX('Volume forecast'!$D$8:$DT$200,,MATCH(EM$4,'Volume forecast'!$D$5:$DT$5,0)),1*('Volume forecast'!$A$8:$A$200=$B43)),0)</f>
        <v>0</v>
      </c>
      <c r="EN43" s="119" cm="1">
        <f t="array" ref="EN43">IFERROR(SUMPRODUCT(INDEX('Volume forecast'!$D$8:$DT$200,,MATCH(EN$4,'Volume forecast'!$D$5:$DT$5,0)),1*('Volume forecast'!$A$8:$A$200=$B43)),0)</f>
        <v>0</v>
      </c>
      <c r="EO43" s="119" cm="1">
        <f t="array" ref="EO43">IFERROR(SUMPRODUCT(INDEX('Volume forecast'!$D$8:$DT$200,,MATCH(EO$4,'Volume forecast'!$D$5:$DT$5,0)),1*('Volume forecast'!$A$8:$A$200=$B43)),0)</f>
        <v>0</v>
      </c>
      <c r="EP43" s="119" cm="1">
        <f t="array" ref="EP43">IFERROR(SUMPRODUCT(INDEX('Volume forecast'!$D$8:$DT$200,,MATCH(EP$4,'Volume forecast'!$D$5:$DT$5,0)),1*('Volume forecast'!$A$8:$A$200=$B43)),0)</f>
        <v>0</v>
      </c>
      <c r="EQ43" s="119" cm="1">
        <f t="array" ref="EQ43">IFERROR(SUMPRODUCT(INDEX('Volume forecast'!$D$8:$DT$200,,MATCH(EQ$4,'Volume forecast'!$D$5:$DT$5,0)),1*('Volume forecast'!$A$8:$A$200=$B43)),0)</f>
        <v>0</v>
      </c>
      <c r="ER43" s="119" cm="1">
        <f t="array" ref="ER43">IFERROR(SUMPRODUCT(INDEX('Volume forecast'!$D$8:$DT$200,,MATCH(ER$4,'Volume forecast'!$D$5:$DT$5,0)),1*('Volume forecast'!$A$8:$A$200=$B43)),0)</f>
        <v>0</v>
      </c>
      <c r="ES43" s="119" cm="1">
        <f t="array" ref="ES43">IFERROR(SUMPRODUCT(INDEX('Volume forecast'!$D$8:$DT$200,,MATCH(ES$4,'Volume forecast'!$D$5:$DT$5,0)),1*('Volume forecast'!$A$8:$A$200=$B43)),0)</f>
        <v>0</v>
      </c>
      <c r="ET43" s="119" cm="1">
        <f t="array" ref="ET43">IFERROR(SUMPRODUCT(INDEX('Volume forecast'!$D$8:$DT$200,,MATCH(ET$4,'Volume forecast'!$D$5:$DT$5,0)),1*('Volume forecast'!$A$8:$A$200=$B43)),0)</f>
        <v>0</v>
      </c>
      <c r="EU43" s="119" cm="1">
        <f t="array" ref="EU43">IFERROR(SUMPRODUCT(INDEX('Volume forecast'!$D$8:$DT$200,,MATCH(EU$4,'Volume forecast'!$D$5:$DT$5,0)),1*('Volume forecast'!$A$8:$A$200=$B43)),0)</f>
        <v>0</v>
      </c>
      <c r="EV43" s="119" cm="1">
        <f t="array" ref="EV43">IFERROR(SUMPRODUCT(INDEX('Volume forecast'!$D$8:$DT$200,,MATCH(EV$4,'Volume forecast'!$D$5:$DT$5,0)),1*('Volume forecast'!$A$8:$A$200=$B43)),0)</f>
        <v>0</v>
      </c>
      <c r="EW43" s="119" cm="1">
        <f t="array" ref="EW43">IFERROR(SUMPRODUCT(INDEX('Volume forecast'!$D$8:$DT$200,,MATCH(EW$4,'Volume forecast'!$D$5:$DT$5,0)),1*('Volume forecast'!$A$8:$A$200=$B43)),0)</f>
        <v>0</v>
      </c>
      <c r="EX43" s="119" cm="1">
        <f t="array" ref="EX43">IFERROR(SUMPRODUCT(INDEX('Volume forecast'!$D$8:$DT$200,,MATCH(EX$4,'Volume forecast'!$D$5:$DT$5,0)),1*('Volume forecast'!$A$8:$A$200=$B43)),0)</f>
        <v>0</v>
      </c>
      <c r="EY43" s="119" cm="1">
        <f t="array" ref="EY43">IFERROR(SUMPRODUCT(INDEX('Volume forecast'!$D$8:$DT$200,,MATCH(EY$4,'Volume forecast'!$D$5:$DT$5,0)),1*('Volume forecast'!$A$8:$A$200=$B43)),0)</f>
        <v>0</v>
      </c>
      <c r="EZ43" s="119" cm="1">
        <f t="array" ref="EZ43">IFERROR(SUMPRODUCT(INDEX('Volume forecast'!$D$8:$DT$200,,MATCH(EZ$4,'Volume forecast'!$D$5:$DT$5,0)),1*('Volume forecast'!$A$8:$A$200=$B43)),0)</f>
        <v>0</v>
      </c>
      <c r="FA43" s="138" cm="1">
        <f t="array" ref="FA43">IFERROR(SUMPRODUCT(INDEX('Volume forecast'!$D$8:$DT$200,,MATCH(FA$4,'Volume forecast'!$D$5:$DT$5,0)),1*('Volume forecast'!$A$8:$A$200=$B43)),0)</f>
        <v>0</v>
      </c>
      <c r="FB43" s="120" cm="1">
        <f t="array" ref="FB43">IFERROR(SUMPRODUCT(INDEX('Volume forecast'!$D$8:$DT$200,,MATCH(FB$4,'Volume forecast'!$D$5:$DT$5,0)),1*('Volume forecast'!$A$8:$A$200=$B43)),0)</f>
        <v>0</v>
      </c>
      <c r="FC43" s="119" cm="1">
        <f t="array" ref="FC43">IFERROR(SUMPRODUCT(INDEX('Volume forecast'!$D$8:$DT$200,,MATCH(FC$4,'Volume forecast'!$D$5:$DT$5,0)),1*('Volume forecast'!$A$8:$A$200=$B43)),0)</f>
        <v>0</v>
      </c>
      <c r="FD43" s="119" cm="1">
        <f t="array" ref="FD43">IFERROR(SUMPRODUCT(INDEX('Volume forecast'!$D$8:$DT$200,,MATCH(FD$4,'Volume forecast'!$D$5:$DT$5,0)),1*('Volume forecast'!$A$8:$A$200=$B43)),0)</f>
        <v>0</v>
      </c>
      <c r="FE43" s="119" cm="1">
        <f t="array" ref="FE43">IFERROR(SUMPRODUCT(INDEX('Volume forecast'!$D$8:$DT$200,,MATCH(FE$4,'Volume forecast'!$D$5:$DT$5,0)),1*('Volume forecast'!$A$8:$A$200=$B43)),0)</f>
        <v>0</v>
      </c>
      <c r="FF43" s="119" cm="1">
        <f t="array" ref="FF43">IFERROR(SUMPRODUCT(INDEX('Volume forecast'!$D$8:$DT$200,,MATCH(FF$4,'Volume forecast'!$D$5:$DT$5,0)),1*('Volume forecast'!$A$8:$A$200=$B43)),0)</f>
        <v>0</v>
      </c>
      <c r="FG43" s="119" cm="1">
        <f t="array" ref="FG43">IFERROR(SUMPRODUCT(INDEX('Volume forecast'!$D$8:$DT$200,,MATCH(FG$4,'Volume forecast'!$D$5:$DT$5,0)),1*('Volume forecast'!$A$8:$A$200=$B43)),0)</f>
        <v>0</v>
      </c>
      <c r="FH43" s="119" cm="1">
        <f t="array" ref="FH43">IFERROR(SUMPRODUCT(INDEX('Volume forecast'!$D$8:$DT$200,,MATCH(FH$4,'Volume forecast'!$D$5:$DT$5,0)),1*('Volume forecast'!$A$8:$A$200=$B43)),0)</f>
        <v>0</v>
      </c>
      <c r="FI43" s="119" cm="1">
        <f t="array" ref="FI43">IFERROR(SUMPRODUCT(INDEX('Volume forecast'!$D$8:$DT$200,,MATCH(FI$4,'Volume forecast'!$D$5:$DT$5,0)),1*('Volume forecast'!$A$8:$A$200=$B43)),0)</f>
        <v>0</v>
      </c>
      <c r="FJ43" s="119" cm="1">
        <f t="array" ref="FJ43">IFERROR(SUMPRODUCT(INDEX('Volume forecast'!$D$8:$DT$200,,MATCH(FJ$4,'Volume forecast'!$D$5:$DT$5,0)),1*('Volume forecast'!$A$8:$A$200=$B43)),0)</f>
        <v>0</v>
      </c>
      <c r="FK43" s="119" cm="1">
        <f t="array" ref="FK43">IFERROR(SUMPRODUCT(INDEX('Volume forecast'!$D$8:$DT$200,,MATCH(FK$4,'Volume forecast'!$D$5:$DT$5,0)),1*('Volume forecast'!$A$8:$A$200=$B43)),0)</f>
        <v>0</v>
      </c>
      <c r="FL43" s="119" cm="1">
        <f t="array" ref="FL43">IFERROR(SUMPRODUCT(INDEX('Volume forecast'!$D$8:$DT$200,,MATCH(FL$4,'Volume forecast'!$D$5:$DT$5,0)),1*('Volume forecast'!$A$8:$A$200=$B43)),0)</f>
        <v>0</v>
      </c>
      <c r="FM43" s="119" cm="1">
        <f t="array" ref="FM43">IFERROR(SUMPRODUCT(INDEX('Volume forecast'!$D$8:$DT$200,,MATCH(FM$4,'Volume forecast'!$D$5:$DT$5,0)),1*('Volume forecast'!$A$8:$A$200=$B43)),0)</f>
        <v>0</v>
      </c>
      <c r="FN43" s="119" cm="1">
        <f t="array" ref="FN43">IFERROR(SUMPRODUCT(INDEX('Volume forecast'!$D$8:$DT$200,,MATCH(FN$4,'Volume forecast'!$D$5:$DT$5,0)),1*('Volume forecast'!$A$8:$A$200=$B43)),0)</f>
        <v>0</v>
      </c>
      <c r="FO43" s="119" cm="1">
        <f t="array" ref="FO43">IFERROR(SUMPRODUCT(INDEX('Volume forecast'!$D$8:$DT$200,,MATCH(FO$4,'Volume forecast'!$D$5:$DT$5,0)),1*('Volume forecast'!$A$8:$A$200=$B43)),0)</f>
        <v>0</v>
      </c>
      <c r="FP43" s="119" cm="1">
        <f t="array" ref="FP43">IFERROR(SUMPRODUCT(INDEX('Volume forecast'!$D$8:$DT$200,,MATCH(FP$4,'Volume forecast'!$D$5:$DT$5,0)),1*('Volume forecast'!$A$8:$A$200=$B43)),0)</f>
        <v>0</v>
      </c>
      <c r="FQ43" s="119" cm="1">
        <f t="array" ref="FQ43">IFERROR(SUMPRODUCT(INDEX('Volume forecast'!$D$8:$DT$200,,MATCH(FQ$4,'Volume forecast'!$D$5:$DT$5,0)),1*('Volume forecast'!$A$8:$A$200=$B43)),0)</f>
        <v>0</v>
      </c>
      <c r="FR43" s="138" cm="1">
        <f t="array" ref="FR43">IFERROR(SUMPRODUCT(INDEX('Volume forecast'!$D$8:$DT$200,,MATCH(FR$4,'Volume forecast'!$D$5:$DT$5,0)),1*('Volume forecast'!$A$8:$A$200=$B43)),0)</f>
        <v>0</v>
      </c>
      <c r="FS43" s="83">
        <f t="shared" si="25"/>
        <v>0</v>
      </c>
      <c r="FT43" s="82">
        <f t="shared" si="26"/>
        <v>0</v>
      </c>
      <c r="FU43" s="82">
        <f t="shared" si="27"/>
        <v>0</v>
      </c>
      <c r="FV43" s="82">
        <f t="shared" si="28"/>
        <v>0</v>
      </c>
      <c r="FW43" s="82">
        <f t="shared" si="29"/>
        <v>0</v>
      </c>
      <c r="FX43" s="82">
        <f t="shared" si="30"/>
        <v>0</v>
      </c>
      <c r="FY43" s="82">
        <f t="shared" si="31"/>
        <v>0</v>
      </c>
      <c r="FZ43" s="82">
        <f t="shared" si="32"/>
        <v>0</v>
      </c>
      <c r="GA43" s="82">
        <f t="shared" si="33"/>
        <v>0</v>
      </c>
      <c r="GB43" s="82">
        <f t="shared" si="34"/>
        <v>0</v>
      </c>
      <c r="GC43" s="82">
        <f t="shared" si="35"/>
        <v>0</v>
      </c>
      <c r="GD43" s="82">
        <f t="shared" si="36"/>
        <v>0</v>
      </c>
      <c r="GE43" s="82">
        <f t="shared" si="37"/>
        <v>369011.00770312501</v>
      </c>
      <c r="GF43" s="82">
        <f t="shared" si="38"/>
        <v>369011.00770312501</v>
      </c>
      <c r="GG43" s="82">
        <f t="shared" si="39"/>
        <v>369011.00770312501</v>
      </c>
      <c r="GH43" s="82">
        <f t="shared" si="40"/>
        <v>369011.00770312501</v>
      </c>
      <c r="GI43" s="82">
        <f t="shared" si="41"/>
        <v>369011.00770312501</v>
      </c>
      <c r="GJ43" s="119">
        <f>GJ42+1</f>
        <v>2</v>
      </c>
    </row>
    <row r="44" spans="1:199" x14ac:dyDescent="0.25">
      <c r="B44" s="71" t="s">
        <v>11</v>
      </c>
      <c r="C44" s="72"/>
      <c r="D44" s="73"/>
      <c r="E44" s="74">
        <f t="shared" ref="E44:K44" si="42">SUM(E7:E43)</f>
        <v>0</v>
      </c>
      <c r="F44" s="74">
        <f t="shared" si="42"/>
        <v>0</v>
      </c>
      <c r="G44" s="74">
        <f t="shared" si="42"/>
        <v>0</v>
      </c>
      <c r="H44" s="74">
        <f t="shared" si="42"/>
        <v>0</v>
      </c>
      <c r="I44" s="74">
        <f t="shared" si="42"/>
        <v>0</v>
      </c>
      <c r="J44" s="74">
        <f t="shared" si="42"/>
        <v>0</v>
      </c>
      <c r="K44" s="74">
        <f t="shared" si="42"/>
        <v>0</v>
      </c>
      <c r="L44" s="74">
        <f>SUM(L7:L43)</f>
        <v>0</v>
      </c>
      <c r="M44" s="74">
        <f t="shared" ref="M44:BX44" si="43">SUM(M7:M43)</f>
        <v>0</v>
      </c>
      <c r="N44" s="74">
        <f t="shared" si="43"/>
        <v>0</v>
      </c>
      <c r="O44" s="74">
        <f t="shared" si="43"/>
        <v>0</v>
      </c>
      <c r="P44" s="74">
        <f t="shared" si="43"/>
        <v>0</v>
      </c>
      <c r="Q44" s="74">
        <f t="shared" si="43"/>
        <v>2272238.986195046</v>
      </c>
      <c r="R44" s="74">
        <f t="shared" si="43"/>
        <v>2280097.009872227</v>
      </c>
      <c r="S44" s="74">
        <f t="shared" si="43"/>
        <v>2288029.0790246283</v>
      </c>
      <c r="T44" s="74">
        <f t="shared" si="43"/>
        <v>2296035.6917850031</v>
      </c>
      <c r="U44" s="139">
        <f t="shared" si="43"/>
        <v>2304117.3496372406</v>
      </c>
      <c r="V44" s="75">
        <f t="shared" si="43"/>
        <v>0</v>
      </c>
      <c r="W44" s="74">
        <f t="shared" si="43"/>
        <v>0</v>
      </c>
      <c r="X44" s="74">
        <f t="shared" si="43"/>
        <v>0</v>
      </c>
      <c r="Y44" s="74">
        <f t="shared" si="43"/>
        <v>0</v>
      </c>
      <c r="Z44" s="74">
        <f t="shared" si="43"/>
        <v>0</v>
      </c>
      <c r="AA44" s="74">
        <f t="shared" si="43"/>
        <v>0</v>
      </c>
      <c r="AB44" s="74">
        <f t="shared" si="43"/>
        <v>0</v>
      </c>
      <c r="AC44" s="74">
        <f t="shared" si="43"/>
        <v>0</v>
      </c>
      <c r="AD44" s="74">
        <f t="shared" si="43"/>
        <v>0</v>
      </c>
      <c r="AE44" s="74">
        <f t="shared" si="43"/>
        <v>0</v>
      </c>
      <c r="AF44" s="74">
        <f t="shared" si="43"/>
        <v>0</v>
      </c>
      <c r="AG44" s="74">
        <f t="shared" si="43"/>
        <v>0</v>
      </c>
      <c r="AH44" s="74">
        <f t="shared" si="43"/>
        <v>5950064.1641175682</v>
      </c>
      <c r="AI44" s="74">
        <f t="shared" si="43"/>
        <v>5812405.9586982476</v>
      </c>
      <c r="AJ44" s="74">
        <f t="shared" si="43"/>
        <v>5651627.051632273</v>
      </c>
      <c r="AK44" s="74">
        <f t="shared" si="43"/>
        <v>5543127.3710697275</v>
      </c>
      <c r="AL44" s="139">
        <f t="shared" si="43"/>
        <v>5387682.020164391</v>
      </c>
      <c r="AM44" s="75">
        <f t="shared" si="43"/>
        <v>0</v>
      </c>
      <c r="AN44" s="74">
        <f t="shared" si="43"/>
        <v>0</v>
      </c>
      <c r="AO44" s="74">
        <f t="shared" si="43"/>
        <v>0</v>
      </c>
      <c r="AP44" s="74">
        <f t="shared" si="43"/>
        <v>0</v>
      </c>
      <c r="AQ44" s="74">
        <f t="shared" si="43"/>
        <v>0</v>
      </c>
      <c r="AR44" s="74">
        <f t="shared" si="43"/>
        <v>0</v>
      </c>
      <c r="AS44" s="74">
        <f t="shared" si="43"/>
        <v>0</v>
      </c>
      <c r="AT44" s="74">
        <f t="shared" si="43"/>
        <v>0</v>
      </c>
      <c r="AU44" s="74">
        <f t="shared" si="43"/>
        <v>0</v>
      </c>
      <c r="AV44" s="74">
        <f t="shared" si="43"/>
        <v>0</v>
      </c>
      <c r="AW44" s="74">
        <f t="shared" si="43"/>
        <v>0</v>
      </c>
      <c r="AX44" s="74">
        <f t="shared" si="43"/>
        <v>0</v>
      </c>
      <c r="AY44" s="74">
        <f t="shared" si="43"/>
        <v>7972559.6162298359</v>
      </c>
      <c r="AZ44" s="74">
        <f t="shared" si="43"/>
        <v>8308533.7598939063</v>
      </c>
      <c r="BA44" s="74">
        <f t="shared" si="43"/>
        <v>8780195.6421606652</v>
      </c>
      <c r="BB44" s="74">
        <f t="shared" si="43"/>
        <v>9383707.565748848</v>
      </c>
      <c r="BC44" s="139">
        <f t="shared" si="43"/>
        <v>9932603.6589879654</v>
      </c>
      <c r="BD44" s="75">
        <f t="shared" si="43"/>
        <v>0</v>
      </c>
      <c r="BE44" s="74">
        <f t="shared" si="43"/>
        <v>0</v>
      </c>
      <c r="BF44" s="74">
        <f t="shared" si="43"/>
        <v>0</v>
      </c>
      <c r="BG44" s="74">
        <f t="shared" si="43"/>
        <v>0</v>
      </c>
      <c r="BH44" s="74">
        <f t="shared" si="43"/>
        <v>0</v>
      </c>
      <c r="BI44" s="74">
        <f t="shared" si="43"/>
        <v>0</v>
      </c>
      <c r="BJ44" s="74">
        <f t="shared" si="43"/>
        <v>0</v>
      </c>
      <c r="BK44" s="74">
        <f t="shared" si="43"/>
        <v>0</v>
      </c>
      <c r="BL44" s="74">
        <f t="shared" si="43"/>
        <v>0</v>
      </c>
      <c r="BM44" s="74">
        <f t="shared" si="43"/>
        <v>0</v>
      </c>
      <c r="BN44" s="74">
        <f t="shared" si="43"/>
        <v>0</v>
      </c>
      <c r="BO44" s="74">
        <f t="shared" si="43"/>
        <v>0</v>
      </c>
      <c r="BP44" s="74">
        <f t="shared" si="43"/>
        <v>7550889.0111651598</v>
      </c>
      <c r="BQ44" s="74">
        <f t="shared" si="43"/>
        <v>7853027.6034137895</v>
      </c>
      <c r="BR44" s="74">
        <f t="shared" si="43"/>
        <v>8286100.8352627894</v>
      </c>
      <c r="BS44" s="74">
        <f t="shared" si="43"/>
        <v>8847684.9760011118</v>
      </c>
      <c r="BT44" s="139">
        <f t="shared" si="43"/>
        <v>9332358.4238777794</v>
      </c>
      <c r="BU44" s="75">
        <f t="shared" si="43"/>
        <v>0</v>
      </c>
      <c r="BV44" s="74">
        <f t="shared" si="43"/>
        <v>0</v>
      </c>
      <c r="BW44" s="74">
        <f t="shared" si="43"/>
        <v>0</v>
      </c>
      <c r="BX44" s="74">
        <f t="shared" si="43"/>
        <v>0</v>
      </c>
      <c r="BY44" s="74">
        <f t="shared" ref="BY44:EJ44" si="44">SUM(BY7:BY43)</f>
        <v>0</v>
      </c>
      <c r="BZ44" s="74">
        <f t="shared" si="44"/>
        <v>0</v>
      </c>
      <c r="CA44" s="74">
        <f t="shared" si="44"/>
        <v>0</v>
      </c>
      <c r="CB44" s="74">
        <f t="shared" si="44"/>
        <v>0</v>
      </c>
      <c r="CC44" s="74">
        <f t="shared" si="44"/>
        <v>0</v>
      </c>
      <c r="CD44" s="74">
        <f t="shared" si="44"/>
        <v>0</v>
      </c>
      <c r="CE44" s="74">
        <f t="shared" si="44"/>
        <v>0</v>
      </c>
      <c r="CF44" s="74">
        <f t="shared" si="44"/>
        <v>0</v>
      </c>
      <c r="CG44" s="74">
        <f t="shared" si="44"/>
        <v>41818741.408861868</v>
      </c>
      <c r="CH44" s="74">
        <f t="shared" si="44"/>
        <v>43014648.378853112</v>
      </c>
      <c r="CI44" s="74">
        <f t="shared" si="44"/>
        <v>44859796.71678061</v>
      </c>
      <c r="CJ44" s="74">
        <f t="shared" si="44"/>
        <v>47359891.311031625</v>
      </c>
      <c r="CK44" s="139">
        <f t="shared" si="44"/>
        <v>49307544.572855234</v>
      </c>
      <c r="CL44" s="75">
        <f t="shared" si="44"/>
        <v>0</v>
      </c>
      <c r="CM44" s="74">
        <f t="shared" si="44"/>
        <v>0</v>
      </c>
      <c r="CN44" s="74">
        <f t="shared" si="44"/>
        <v>0</v>
      </c>
      <c r="CO44" s="74">
        <f t="shared" si="44"/>
        <v>0</v>
      </c>
      <c r="CP44" s="74">
        <f t="shared" si="44"/>
        <v>0</v>
      </c>
      <c r="CQ44" s="74">
        <f t="shared" si="44"/>
        <v>0</v>
      </c>
      <c r="CR44" s="74">
        <f t="shared" si="44"/>
        <v>0</v>
      </c>
      <c r="CS44" s="74">
        <f t="shared" si="44"/>
        <v>0</v>
      </c>
      <c r="CT44" s="74">
        <f t="shared" si="44"/>
        <v>0</v>
      </c>
      <c r="CU44" s="74">
        <f t="shared" si="44"/>
        <v>0</v>
      </c>
      <c r="CV44" s="74">
        <f t="shared" si="44"/>
        <v>0</v>
      </c>
      <c r="CW44" s="74">
        <f t="shared" si="44"/>
        <v>0</v>
      </c>
      <c r="CX44" s="74">
        <f t="shared" si="44"/>
        <v>271956088.55820566</v>
      </c>
      <c r="CY44" s="74">
        <f t="shared" si="44"/>
        <v>359251589.73873621</v>
      </c>
      <c r="CZ44" s="74">
        <f t="shared" si="44"/>
        <v>473939628.06428838</v>
      </c>
      <c r="DA44" s="74">
        <f t="shared" si="44"/>
        <v>598957048.23599911</v>
      </c>
      <c r="DB44" s="139">
        <f t="shared" si="44"/>
        <v>728762553.09598112</v>
      </c>
      <c r="DC44" s="75">
        <f t="shared" si="44"/>
        <v>0</v>
      </c>
      <c r="DD44" s="74">
        <f t="shared" si="44"/>
        <v>0</v>
      </c>
      <c r="DE44" s="74">
        <f t="shared" si="44"/>
        <v>0</v>
      </c>
      <c r="DF44" s="74">
        <f t="shared" si="44"/>
        <v>0</v>
      </c>
      <c r="DG44" s="74">
        <f t="shared" si="44"/>
        <v>0</v>
      </c>
      <c r="DH44" s="74">
        <f t="shared" si="44"/>
        <v>0</v>
      </c>
      <c r="DI44" s="74">
        <f t="shared" si="44"/>
        <v>0</v>
      </c>
      <c r="DJ44" s="74">
        <f t="shared" si="44"/>
        <v>0</v>
      </c>
      <c r="DK44" s="74">
        <f t="shared" si="44"/>
        <v>0</v>
      </c>
      <c r="DL44" s="74">
        <f t="shared" si="44"/>
        <v>0</v>
      </c>
      <c r="DM44" s="74">
        <f t="shared" si="44"/>
        <v>0</v>
      </c>
      <c r="DN44" s="74">
        <f t="shared" si="44"/>
        <v>0</v>
      </c>
      <c r="DO44" s="74">
        <f t="shared" si="44"/>
        <v>124800635.31741655</v>
      </c>
      <c r="DP44" s="74">
        <f t="shared" si="44"/>
        <v>164553679.9178789</v>
      </c>
      <c r="DQ44" s="74">
        <f t="shared" si="44"/>
        <v>216737559.7534937</v>
      </c>
      <c r="DR44" s="74">
        <f t="shared" si="44"/>
        <v>273635627.62842482</v>
      </c>
      <c r="DS44" s="139">
        <f t="shared" si="44"/>
        <v>332713739.72972739</v>
      </c>
      <c r="DT44" s="75">
        <f t="shared" si="44"/>
        <v>0</v>
      </c>
      <c r="DU44" s="74">
        <f t="shared" si="44"/>
        <v>0</v>
      </c>
      <c r="DV44" s="74">
        <f t="shared" si="44"/>
        <v>0</v>
      </c>
      <c r="DW44" s="74">
        <f t="shared" si="44"/>
        <v>0</v>
      </c>
      <c r="DX44" s="74">
        <f t="shared" si="44"/>
        <v>0</v>
      </c>
      <c r="DY44" s="74">
        <f t="shared" si="44"/>
        <v>0</v>
      </c>
      <c r="DZ44" s="74">
        <f t="shared" si="44"/>
        <v>0</v>
      </c>
      <c r="EA44" s="74">
        <f t="shared" si="44"/>
        <v>0</v>
      </c>
      <c r="EB44" s="74">
        <f t="shared" si="44"/>
        <v>0</v>
      </c>
      <c r="EC44" s="74">
        <f t="shared" si="44"/>
        <v>0</v>
      </c>
      <c r="ED44" s="74">
        <f t="shared" si="44"/>
        <v>0</v>
      </c>
      <c r="EE44" s="74">
        <f t="shared" si="44"/>
        <v>0</v>
      </c>
      <c r="EF44" s="74">
        <f t="shared" si="44"/>
        <v>6</v>
      </c>
      <c r="EG44" s="74">
        <f t="shared" si="44"/>
        <v>6</v>
      </c>
      <c r="EH44" s="74">
        <f t="shared" si="44"/>
        <v>6</v>
      </c>
      <c r="EI44" s="74">
        <f t="shared" si="44"/>
        <v>6</v>
      </c>
      <c r="EJ44" s="139">
        <f t="shared" si="44"/>
        <v>6</v>
      </c>
      <c r="EK44" s="75">
        <f t="shared" ref="EK44:GI44" si="45">SUM(EK7:EK43)</f>
        <v>0</v>
      </c>
      <c r="EL44" s="74">
        <f t="shared" si="45"/>
        <v>0</v>
      </c>
      <c r="EM44" s="74">
        <f t="shared" si="45"/>
        <v>0</v>
      </c>
      <c r="EN44" s="74">
        <f t="shared" si="45"/>
        <v>0</v>
      </c>
      <c r="EO44" s="74">
        <f t="shared" si="45"/>
        <v>0</v>
      </c>
      <c r="EP44" s="74">
        <f t="shared" si="45"/>
        <v>0</v>
      </c>
      <c r="EQ44" s="74">
        <f t="shared" si="45"/>
        <v>0</v>
      </c>
      <c r="ER44" s="74">
        <f t="shared" si="45"/>
        <v>0</v>
      </c>
      <c r="ES44" s="74">
        <f t="shared" si="45"/>
        <v>0</v>
      </c>
      <c r="ET44" s="74">
        <f t="shared" si="45"/>
        <v>0</v>
      </c>
      <c r="EU44" s="74">
        <f t="shared" si="45"/>
        <v>0</v>
      </c>
      <c r="EV44" s="74">
        <f t="shared" si="45"/>
        <v>0</v>
      </c>
      <c r="EW44" s="74">
        <f t="shared" si="45"/>
        <v>2774.335075014098</v>
      </c>
      <c r="EX44" s="74">
        <f t="shared" si="45"/>
        <v>2774.335075014098</v>
      </c>
      <c r="EY44" s="74">
        <f t="shared" si="45"/>
        <v>2774.335075014098</v>
      </c>
      <c r="EZ44" s="74">
        <f t="shared" si="45"/>
        <v>2774.335075014098</v>
      </c>
      <c r="FA44" s="139">
        <f t="shared" si="45"/>
        <v>2774.335075014098</v>
      </c>
      <c r="FB44" s="75">
        <f t="shared" si="45"/>
        <v>0</v>
      </c>
      <c r="FC44" s="74">
        <f t="shared" si="45"/>
        <v>0</v>
      </c>
      <c r="FD44" s="74">
        <f t="shared" si="45"/>
        <v>0</v>
      </c>
      <c r="FE44" s="74">
        <f t="shared" si="45"/>
        <v>0</v>
      </c>
      <c r="FF44" s="74">
        <f t="shared" si="45"/>
        <v>0</v>
      </c>
      <c r="FG44" s="74">
        <f t="shared" si="45"/>
        <v>0</v>
      </c>
      <c r="FH44" s="74">
        <f t="shared" si="45"/>
        <v>0</v>
      </c>
      <c r="FI44" s="74">
        <f t="shared" si="45"/>
        <v>0</v>
      </c>
      <c r="FJ44" s="74">
        <f t="shared" si="45"/>
        <v>0</v>
      </c>
      <c r="FK44" s="74">
        <f t="shared" si="45"/>
        <v>0</v>
      </c>
      <c r="FL44" s="74">
        <f t="shared" si="45"/>
        <v>0</v>
      </c>
      <c r="FM44" s="74">
        <f t="shared" si="45"/>
        <v>0</v>
      </c>
      <c r="FN44" s="74">
        <f t="shared" si="45"/>
        <v>3547.213028812726</v>
      </c>
      <c r="FO44" s="74">
        <f t="shared" si="45"/>
        <v>3547.213028812726</v>
      </c>
      <c r="FP44" s="74">
        <f t="shared" si="45"/>
        <v>3547.213028812726</v>
      </c>
      <c r="FQ44" s="74">
        <f t="shared" si="45"/>
        <v>3547.213028812726</v>
      </c>
      <c r="FR44" s="139">
        <f t="shared" si="45"/>
        <v>3547.213028812726</v>
      </c>
      <c r="FS44" s="75">
        <f t="shared" si="45"/>
        <v>0</v>
      </c>
      <c r="FT44" s="74">
        <f t="shared" si="45"/>
        <v>0</v>
      </c>
      <c r="FU44" s="74">
        <f t="shared" si="45"/>
        <v>0</v>
      </c>
      <c r="FV44" s="74">
        <f t="shared" si="45"/>
        <v>0</v>
      </c>
      <c r="FW44" s="74">
        <f t="shared" si="45"/>
        <v>0</v>
      </c>
      <c r="FX44" s="74">
        <f t="shared" si="45"/>
        <v>0</v>
      </c>
      <c r="FY44" s="74">
        <f t="shared" si="45"/>
        <v>0</v>
      </c>
      <c r="FZ44" s="74">
        <f t="shared" si="45"/>
        <v>0</v>
      </c>
      <c r="GA44" s="74">
        <f t="shared" si="45"/>
        <v>0</v>
      </c>
      <c r="GB44" s="74">
        <f t="shared" si="45"/>
        <v>0</v>
      </c>
      <c r="GC44" s="74">
        <f t="shared" si="45"/>
        <v>0</v>
      </c>
      <c r="GD44" s="74">
        <f t="shared" si="45"/>
        <v>0</v>
      </c>
      <c r="GE44" s="74">
        <f t="shared" si="45"/>
        <v>21473518.791512564</v>
      </c>
      <c r="GF44" s="74">
        <f t="shared" si="45"/>
        <v>21973973.322005946</v>
      </c>
      <c r="GG44" s="74">
        <f t="shared" si="45"/>
        <v>22717929.52905573</v>
      </c>
      <c r="GH44" s="74">
        <f t="shared" si="45"/>
        <v>23774525.912819687</v>
      </c>
      <c r="GI44" s="74">
        <f t="shared" si="45"/>
        <v>24652650.103030134</v>
      </c>
    </row>
    <row r="45" spans="1:199" x14ac:dyDescent="0.25">
      <c r="L45" s="70"/>
      <c r="M45" s="70"/>
      <c r="N45" s="70"/>
      <c r="O45" s="70"/>
      <c r="P45" s="70"/>
      <c r="Q45" s="70"/>
      <c r="R45" s="70"/>
      <c r="S45" s="70"/>
      <c r="T45" s="70"/>
      <c r="U45" s="140"/>
      <c r="V45" s="70"/>
      <c r="W45" s="70"/>
      <c r="X45" s="70"/>
      <c r="Y45" s="70"/>
      <c r="Z45" s="70"/>
      <c r="AA45" s="70"/>
      <c r="AB45" s="70"/>
      <c r="AC45" s="70"/>
      <c r="AD45" s="70"/>
      <c r="AE45" s="70"/>
      <c r="AF45" s="70"/>
      <c r="AG45" s="70"/>
      <c r="AH45" s="70"/>
      <c r="AI45" s="70"/>
      <c r="AJ45" s="70"/>
      <c r="AK45" s="70"/>
      <c r="AL45" s="140"/>
      <c r="AT45" s="70"/>
      <c r="AU45" s="70"/>
      <c r="AV45" s="70"/>
      <c r="AW45" s="70"/>
      <c r="AX45" s="70"/>
      <c r="AY45" s="70"/>
      <c r="AZ45" s="70"/>
      <c r="BA45" s="70"/>
      <c r="BB45" s="70"/>
      <c r="BC45" s="140"/>
      <c r="BK45" s="70"/>
      <c r="BL45" s="70"/>
      <c r="BM45" s="70"/>
      <c r="BN45" s="70"/>
      <c r="BO45" s="70"/>
      <c r="BP45" s="70"/>
      <c r="BQ45" s="70"/>
      <c r="BR45" s="70"/>
      <c r="BS45" s="70"/>
      <c r="BT45" s="140"/>
      <c r="BU45" s="70"/>
      <c r="BV45" s="70"/>
      <c r="BW45" s="70"/>
      <c r="BX45" s="70"/>
      <c r="BY45" s="70"/>
      <c r="BZ45" s="70"/>
      <c r="CA45" s="70"/>
      <c r="CB45" s="70"/>
      <c r="CC45" s="70"/>
      <c r="CD45" s="70"/>
      <c r="CE45" s="70"/>
      <c r="CF45" s="70"/>
      <c r="CG45" s="70"/>
      <c r="CH45" s="70"/>
      <c r="CI45" s="70"/>
      <c r="CJ45" s="70"/>
      <c r="CK45" s="140"/>
      <c r="CL45" s="70"/>
      <c r="CM45" s="70"/>
      <c r="CN45" s="70"/>
      <c r="CO45" s="70"/>
      <c r="CP45" s="70"/>
      <c r="CQ45" s="70"/>
      <c r="CR45" s="70"/>
      <c r="CS45" s="70"/>
      <c r="CT45" s="70"/>
      <c r="CU45" s="70"/>
      <c r="CV45" s="70"/>
      <c r="CW45" s="70"/>
      <c r="CX45" s="70"/>
      <c r="CY45" s="70"/>
      <c r="CZ45" s="70"/>
      <c r="DA45" s="70"/>
      <c r="DB45" s="140"/>
      <c r="DC45" s="70"/>
      <c r="DD45" s="70"/>
      <c r="DE45" s="70"/>
      <c r="DF45" s="70"/>
      <c r="DG45" s="70"/>
      <c r="DH45" s="70"/>
      <c r="DI45" s="70"/>
      <c r="DJ45" s="70"/>
      <c r="DK45" s="70"/>
      <c r="DL45" s="70"/>
      <c r="DM45" s="70"/>
      <c r="DN45" s="70"/>
      <c r="DO45" s="70"/>
      <c r="DP45" s="70"/>
      <c r="DQ45" s="70"/>
      <c r="DR45" s="70"/>
      <c r="DS45" s="140"/>
      <c r="DT45" s="70"/>
      <c r="DU45" s="70"/>
      <c r="DV45" s="70"/>
      <c r="DW45" s="70"/>
      <c r="DX45" s="70"/>
      <c r="DY45" s="70"/>
      <c r="DZ45" s="70"/>
      <c r="EA45" s="70"/>
      <c r="EB45" s="70"/>
      <c r="EC45" s="70"/>
      <c r="ED45" s="70"/>
      <c r="EE45" s="70"/>
      <c r="EF45" s="70"/>
      <c r="EG45" s="70"/>
      <c r="EH45" s="70"/>
      <c r="EI45" s="70"/>
      <c r="EJ45" s="140"/>
      <c r="EK45" s="70"/>
      <c r="EL45" s="70"/>
      <c r="EM45" s="70"/>
      <c r="EN45" s="70"/>
      <c r="EO45" s="70"/>
      <c r="EP45" s="70"/>
      <c r="EQ45" s="70"/>
      <c r="ER45" s="70"/>
      <c r="ES45" s="70"/>
      <c r="ET45" s="70"/>
      <c r="EU45" s="70"/>
      <c r="EV45" s="70"/>
      <c r="EW45" s="70"/>
      <c r="EX45" s="70"/>
      <c r="EY45" s="70"/>
      <c r="EZ45" s="70"/>
      <c r="FA45" s="140"/>
      <c r="FB45" s="70"/>
      <c r="FC45" s="70"/>
      <c r="FD45" s="70"/>
      <c r="FE45" s="70"/>
      <c r="FF45" s="70"/>
      <c r="FG45" s="70"/>
      <c r="FH45" s="70"/>
      <c r="FI45" s="70"/>
      <c r="FJ45" s="70"/>
      <c r="FK45" s="70"/>
      <c r="FL45" s="70"/>
      <c r="FM45" s="70"/>
      <c r="FN45" s="70"/>
      <c r="FO45" s="70"/>
      <c r="FP45" s="70"/>
      <c r="FQ45" s="70"/>
      <c r="FR45" s="140"/>
      <c r="FZ45" s="70"/>
      <c r="GA45" s="70"/>
      <c r="GB45" s="70"/>
      <c r="GC45" s="70"/>
      <c r="GD45" s="70"/>
      <c r="GE45" s="70"/>
      <c r="GF45" s="70"/>
      <c r="GG45" s="70"/>
      <c r="GH45" s="70"/>
      <c r="GI45" s="70"/>
    </row>
    <row r="47" spans="1:199" x14ac:dyDescent="0.25">
      <c r="L47" s="70"/>
      <c r="M47" s="70"/>
      <c r="N47" s="70"/>
      <c r="O47" s="70"/>
      <c r="P47" s="70"/>
      <c r="Q47" s="70"/>
      <c r="R47" s="70"/>
      <c r="S47" s="70"/>
      <c r="T47" s="70"/>
      <c r="U47" s="140"/>
      <c r="AC47" s="70"/>
      <c r="AD47" s="70"/>
      <c r="AE47" s="70"/>
      <c r="AF47" s="70"/>
      <c r="AG47" s="70"/>
      <c r="AH47" s="70"/>
      <c r="AI47" s="70"/>
      <c r="AJ47" s="70"/>
      <c r="AK47" s="70"/>
      <c r="AL47" s="140"/>
      <c r="AT47" s="70"/>
      <c r="AU47" s="70"/>
      <c r="AV47" s="70"/>
      <c r="AW47" s="70"/>
      <c r="AX47" s="70"/>
      <c r="AY47" s="70"/>
      <c r="AZ47" s="70"/>
      <c r="BA47" s="70"/>
      <c r="BB47" s="70"/>
      <c r="BC47" s="140"/>
      <c r="BK47" s="70"/>
      <c r="BL47" s="70"/>
      <c r="BM47" s="70"/>
      <c r="BN47" s="70"/>
      <c r="BO47" s="70"/>
      <c r="BP47" s="70"/>
      <c r="BQ47" s="70"/>
      <c r="BR47" s="70"/>
      <c r="BS47" s="70"/>
      <c r="BT47" s="140"/>
      <c r="CA47" s="70"/>
      <c r="CB47" s="70"/>
      <c r="CC47" s="70"/>
      <c r="CD47" s="70"/>
      <c r="CE47" s="70"/>
      <c r="CF47" s="70"/>
      <c r="CG47" s="70"/>
      <c r="CH47" s="70"/>
      <c r="CI47" s="70"/>
      <c r="CJ47" s="70"/>
      <c r="CK47" s="140"/>
      <c r="CR47" s="70"/>
      <c r="CS47" s="70"/>
      <c r="CT47" s="70"/>
      <c r="CU47" s="70"/>
      <c r="CV47" s="70"/>
      <c r="CW47" s="70"/>
      <c r="CX47" s="70"/>
      <c r="CY47" s="70"/>
      <c r="CZ47" s="70"/>
      <c r="DA47" s="70"/>
      <c r="DB47" s="140"/>
      <c r="DI47" s="70"/>
      <c r="DJ47" s="70"/>
      <c r="DK47" s="70"/>
      <c r="DL47" s="70"/>
      <c r="DM47" s="70"/>
      <c r="DN47" s="70"/>
      <c r="DO47" s="70"/>
      <c r="DP47" s="70"/>
      <c r="DQ47" s="70"/>
      <c r="DR47" s="70"/>
      <c r="DS47" s="140"/>
      <c r="DZ47" s="70"/>
      <c r="EA47" s="70"/>
      <c r="EB47" s="70"/>
      <c r="EC47" s="70"/>
      <c r="ED47" s="70"/>
      <c r="EE47" s="70"/>
      <c r="EF47" s="70"/>
      <c r="EG47" s="70"/>
      <c r="EH47" s="70"/>
      <c r="EI47" s="70"/>
      <c r="EJ47" s="140"/>
      <c r="EQ47" s="70"/>
      <c r="ER47" s="70"/>
      <c r="ES47" s="70"/>
      <c r="ET47" s="70"/>
      <c r="EU47" s="70"/>
      <c r="EV47" s="70"/>
      <c r="EW47" s="70"/>
      <c r="EX47" s="70"/>
      <c r="EY47" s="70"/>
      <c r="EZ47" s="70"/>
      <c r="FA47" s="140"/>
      <c r="FH47" s="70"/>
      <c r="FI47" s="70"/>
      <c r="FJ47" s="70"/>
      <c r="FK47" s="70"/>
      <c r="FL47" s="70"/>
      <c r="FM47" s="70"/>
      <c r="FN47" s="70"/>
      <c r="FO47" s="70"/>
      <c r="FP47" s="70"/>
      <c r="FQ47" s="70"/>
      <c r="FR47" s="140"/>
      <c r="FZ47" s="70"/>
      <c r="GA47" s="70"/>
      <c r="GB47" s="70"/>
      <c r="GC47" s="70"/>
      <c r="GD47" s="70"/>
      <c r="GE47" s="70"/>
      <c r="GF47" s="70"/>
      <c r="GG47" s="70"/>
      <c r="GH47" s="70"/>
      <c r="GI47" s="70"/>
    </row>
    <row r="48" spans="1:199" x14ac:dyDescent="0.25">
      <c r="CG48" s="70"/>
      <c r="CH48" s="70"/>
      <c r="CI48" s="70"/>
      <c r="CJ48" s="70"/>
      <c r="CX48" s="70"/>
      <c r="CY48" s="70"/>
      <c r="CZ48" s="70"/>
      <c r="DA48" s="70"/>
      <c r="DO48" s="70"/>
      <c r="DP48" s="70"/>
      <c r="DQ48" s="70"/>
      <c r="DR48" s="70"/>
      <c r="EF48" s="70"/>
      <c r="EG48" s="70"/>
      <c r="EH48" s="70"/>
      <c r="EI48" s="70"/>
      <c r="EW48" s="70"/>
      <c r="EX48" s="70"/>
      <c r="EY48" s="70"/>
      <c r="EZ48" s="70"/>
      <c r="FN48" s="70"/>
      <c r="FO48" s="70"/>
      <c r="FP48" s="70"/>
      <c r="FQ48" s="70"/>
    </row>
    <row r="49" spans="63:173" x14ac:dyDescent="0.25">
      <c r="BK49" s="70"/>
      <c r="CG49" s="190"/>
      <c r="CH49" s="190"/>
      <c r="CI49" s="190"/>
      <c r="CJ49" s="190"/>
      <c r="CX49" s="190"/>
      <c r="CY49" s="190"/>
      <c r="CZ49" s="190"/>
      <c r="DA49" s="190"/>
      <c r="DO49" s="190"/>
      <c r="DP49" s="190"/>
      <c r="DQ49" s="190"/>
      <c r="DR49" s="190"/>
      <c r="EF49" s="190"/>
      <c r="EG49" s="190"/>
      <c r="EH49" s="190"/>
      <c r="EI49" s="190"/>
      <c r="EW49" s="190"/>
      <c r="EX49" s="190"/>
      <c r="EY49" s="190"/>
      <c r="EZ49" s="190"/>
      <c r="FN49" s="190"/>
      <c r="FO49" s="190"/>
      <c r="FP49" s="190"/>
      <c r="FQ49" s="190"/>
    </row>
  </sheetData>
  <pageMargins left="0.7" right="0.7" top="0.75" bottom="0.75" header="0.3" footer="0.3"/>
  <pageSetup paperSize="8" scale="18" orientation="landscape" r:id="rId1"/>
  <headerFooter>
    <oddFooter>&amp;L_x000D_&amp;1#&amp;"Calibri"&amp;8&amp;K000000 For Official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5A067-2F83-4CCE-AB38-90BE89933D50}">
  <sheetPr>
    <tabColor theme="0" tint="-0.34998626667073579"/>
  </sheetPr>
  <dimension ref="A1:A2"/>
  <sheetViews>
    <sheetView showGridLines="0" zoomScale="70" zoomScaleNormal="70" workbookViewId="0"/>
  </sheetViews>
  <sheetFormatPr defaultColWidth="10.54296875" defaultRowHeight="14" x14ac:dyDescent="0.3"/>
  <cols>
    <col min="1" max="1" width="15.54296875" style="2" bestFit="1" customWidth="1"/>
    <col min="2" max="16384" width="10.54296875" style="2"/>
  </cols>
  <sheetData>
    <row r="1" spans="1:1" ht="18" x14ac:dyDescent="0.4">
      <c r="A1" s="1" t="str">
        <f ca="1">MID(CELL("filename",A2),FIND("]",CELL("filename",A2))+1,256)</f>
        <v>Calculation</v>
      </c>
    </row>
    <row r="2" spans="1:1" ht="14.5" x14ac:dyDescent="0.35">
      <c r="A2"/>
    </row>
  </sheetData>
  <pageMargins left="0.7" right="0.7" top="0.75" bottom="0.75" header="0.3" footer="0.3"/>
  <pageSetup orientation="portrait" r:id="rId1"/>
  <headerFooter>
    <oddFooter>&amp;L_x000D_&amp;1#&amp;"Calibri"&amp;8&amp;K000000 For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2bb1572-9652-4799-87f4-00cf85b5992b">
      <Terms xmlns="http://schemas.microsoft.com/office/infopath/2007/PartnerControls"/>
    </lcf76f155ced4ddcb4097134ff3c332f>
    <TaxCatchAll xmlns="7979ed89-640b-4b5b-af66-a44d5fa4dbe0" xsi:nil="true"/>
    <Categorisation xmlns="22bb1572-9652-4799-87f4-00cf85b5992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19" ma:contentTypeDescription="Create a new document." ma:contentTypeScope="" ma:versionID="a6db4b13ccbd7f9f1d9e70b13b3b0d5a">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df05c80bf245a95fc826aa2e41fc171c"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570A72-3350-46C1-BD54-3FA6D8F14315}">
  <ds:schemaRefs>
    <ds:schemaRef ds:uri="http://schemas.microsoft.com/office/2006/metadata/properties"/>
    <ds:schemaRef ds:uri="http://schemas.microsoft.com/office/infopath/2007/PartnerControls"/>
    <ds:schemaRef ds:uri="http://schemas.microsoft.com/sharepoint/v3"/>
    <ds:schemaRef ds:uri="22bb1572-9652-4799-87f4-00cf85b5992b"/>
    <ds:schemaRef ds:uri="7979ed89-640b-4b5b-af66-a44d5fa4dbe0"/>
  </ds:schemaRefs>
</ds:datastoreItem>
</file>

<file path=customXml/itemProps2.xml><?xml version="1.0" encoding="utf-8"?>
<ds:datastoreItem xmlns:ds="http://schemas.openxmlformats.org/officeDocument/2006/customXml" ds:itemID="{F4D40469-EA78-4933-BEBA-1537ACF8CB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9774F3-974C-48B5-BF5E-7F7A146110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 Page</vt:lpstr>
      <vt:lpstr>Inputs</vt:lpstr>
      <vt:lpstr>I1 Allocators</vt:lpstr>
      <vt:lpstr>I2 BBM costs</vt:lpstr>
      <vt:lpstr>I3 PTRM asset data</vt:lpstr>
      <vt:lpstr>I4 PTRM Revenue data</vt:lpstr>
      <vt:lpstr>I5 Opex costs</vt:lpstr>
      <vt:lpstr>I6 Tariffs</vt:lpstr>
      <vt:lpstr>Calculation</vt:lpstr>
      <vt:lpstr>C1 Allocated costs</vt:lpstr>
      <vt:lpstr>C2 Revenue range</vt:lpstr>
      <vt:lpstr>Ausgrid inputs</vt:lpstr>
      <vt:lpstr>Volume forecast</vt:lpstr>
      <vt:lpstr>From PTRM</vt:lpstr>
      <vt:lpstr>PTRM input</vt:lpstr>
      <vt:lpstr>Assets</vt:lpstr>
      <vt:lpstr>X-factors</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2022-07-14T03:23:02Z</dcterms:created>
  <dcterms:modified xsi:type="dcterms:W3CDTF">2023-01-31T00:27:58Z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MSIP_Label_895930eb-db2c-4917-a4e2-4c584d225a4f_Enabled">
    <vt:lpwstr>true</vt:lpwstr>
  </property>
  <property fmtid="{D5CDD505-2E9C-101B-9397-08002B2CF9AE}" pid="4" name="MSIP_Label_895930eb-db2c-4917-a4e2-4c584d225a4f_SetDate">
    <vt:lpwstr>2022-12-20T23:00:33Z</vt:lpwstr>
  </property>
  <property fmtid="{D5CDD505-2E9C-101B-9397-08002B2CF9AE}" pid="5" name="MSIP_Label_895930eb-db2c-4917-a4e2-4c584d225a4f_Method">
    <vt:lpwstr>Standard</vt:lpwstr>
  </property>
  <property fmtid="{D5CDD505-2E9C-101B-9397-08002B2CF9AE}" pid="6" name="MSIP_Label_895930eb-db2c-4917-a4e2-4c584d225a4f_Name">
    <vt:lpwstr>AG-For Official use only</vt:lpwstr>
  </property>
  <property fmtid="{D5CDD505-2E9C-101B-9397-08002B2CF9AE}" pid="7" name="MSIP_Label_895930eb-db2c-4917-a4e2-4c584d225a4f_SiteId">
    <vt:lpwstr>11302428-4f10-4c14-a17f-b368bb82853d</vt:lpwstr>
  </property>
  <property fmtid="{D5CDD505-2E9C-101B-9397-08002B2CF9AE}" pid="8" name="MSIP_Label_895930eb-db2c-4917-a4e2-4c584d225a4f_ActionId">
    <vt:lpwstr>bb032485-2eaa-4771-abb9-72e801ad45e2</vt:lpwstr>
  </property>
  <property fmtid="{D5CDD505-2E9C-101B-9397-08002B2CF9AE}" pid="9" name="MSIP_Label_895930eb-db2c-4917-a4e2-4c584d225a4f_ContentBits">
    <vt:lpwstr>2</vt:lpwstr>
  </property>
  <property fmtid="{D5CDD505-2E9C-101B-9397-08002B2CF9AE}" pid="10" name="MediaServiceImageTags">
    <vt:lpwstr/>
  </property>
</Properties>
</file>